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LJ0543\Desktop\"/>
    </mc:Choice>
  </mc:AlternateContent>
  <xr:revisionPtr revIDLastSave="0" documentId="8_{EC1198FB-F45D-47BC-802D-94F1991D6EF3}" xr6:coauthVersionLast="47" xr6:coauthVersionMax="47" xr10:uidLastSave="{00000000-0000-0000-0000-000000000000}"/>
  <workbookProtection workbookAlgorithmName="SHA-512" workbookHashValue="iHdCyXDhSn2wX8IrWawl6FLA+B5YsPVNTjz1NJqswjxFiP0rdrtiC+5RPVS4eibSFTd5QNrdN6oRNT3lxcCvBw==" workbookSaltValue="63f/L1PRu9ou+T+e2TKGTg==" workbookSpinCount="100000" lockStructure="1"/>
  <bookViews>
    <workbookView xWindow="28680" yWindow="-120" windowWidth="29040" windowHeight="15840" tabRatio="879" firstSheet="20" activeTab="20" xr2:uid="{00000000-000D-0000-FFFF-FFFF00000000}"/>
  </bookViews>
  <sheets>
    <sheet name="Dependencias" sheetId="4" state="hidden" r:id="rId1"/>
    <sheet name="Centros de Costo" sheetId="6" state="hidden" r:id="rId2"/>
    <sheet name="Proyectos" sheetId="8" state="hidden" r:id="rId3"/>
    <sheet name="2025 1" sheetId="11" state="hidden" r:id="rId4"/>
    <sheet name="Hoja1" sheetId="14" state="hidden" r:id="rId5"/>
    <sheet name="Multianual" sheetId="15" state="hidden" r:id="rId6"/>
    <sheet name="2023" sheetId="1" state="hidden" r:id="rId7"/>
    <sheet name="2023 y 2024" sheetId="2" state="hidden" r:id="rId8"/>
    <sheet name="Fuente" sheetId="20" state="hidden" r:id="rId9"/>
    <sheet name="Dependencia" sheetId="21" state="hidden" r:id="rId10"/>
    <sheet name="Dirección" sheetId="24" state="hidden" r:id="rId11"/>
    <sheet name="Partida" sheetId="22" state="hidden" r:id="rId12"/>
    <sheet name="4ta modificación" sheetId="18" state="hidden" r:id="rId13"/>
    <sheet name="Cubo 28-10-2025" sheetId="17" state="hidden" r:id="rId14"/>
    <sheet name="Diferencia" sheetId="19" state="hidden" r:id="rId15"/>
    <sheet name="Base General 2026" sheetId="26" state="hidden" r:id="rId16"/>
    <sheet name="Cuadre 1000 10 DIC" sheetId="50" state="hidden" r:id="rId17"/>
    <sheet name="ANTEPROYECTO DE EGRESOS" sheetId="12" state="hidden" r:id="rId18"/>
    <sheet name="Fuentes de Financiamiento" sheetId="52" state="hidden" r:id="rId19"/>
    <sheet name="Clasificación Administrativa" sheetId="53" state="hidden" r:id="rId20"/>
    <sheet name="Fuente de Financiamiento" sheetId="28" r:id="rId21"/>
    <sheet name="Capitulo" sheetId="44" r:id="rId22"/>
    <sheet name="Administrativa" sheetId="31" r:id="rId23"/>
    <sheet name="Clasificación Economica" sheetId="32" r:id="rId24"/>
    <sheet name="Funcional" sheetId="45" r:id="rId25"/>
    <sheet name="Objeto " sheetId="46" r:id="rId26"/>
    <sheet name="Programa y Proyecto" sheetId="35" r:id="rId27"/>
    <sheet name="Tipo de Gasto" sheetId="36" r:id="rId28"/>
    <sheet name="Capitulo 6000" sheetId="37" r:id="rId29"/>
    <sheet name="Capitulo 900" sheetId="38" r:id="rId30"/>
    <sheet name="Etiquetado" sheetId="40" r:id="rId31"/>
    <sheet name="Programatica" sheetId="41" r:id="rId32"/>
    <sheet name="Estado del Presupuesto" sheetId="42" r:id="rId33"/>
    <sheet name="Calendarizado" sheetId="43" r:id="rId34"/>
    <sheet name="Ley de Ingresos" sheetId="48" r:id="rId35"/>
    <sheet name="LDF Ingresos" sheetId="49" r:id="rId36"/>
    <sheet name="LDF Egresos" sheetId="51" r:id="rId37"/>
    <sheet name="Multianual " sheetId="23" r:id="rId38"/>
    <sheet name="Cubo hoy" sheetId="13" state="hidden" r:id="rId39"/>
    <sheet name="Hoja2" sheetId="10" state="hidden" r:id="rId40"/>
    <sheet name="2023 y 2024 (2)" sheetId="9" state="hidden" r:id="rId41"/>
    <sheet name="2025" sheetId="3" state="hidden" r:id="rId42"/>
  </sheets>
  <definedNames>
    <definedName name="_xlnm._FilterDatabase" localSheetId="6" hidden="1">'2023'!$B$1:$W$511</definedName>
    <definedName name="_xlnm._FilterDatabase" localSheetId="7" hidden="1">'2023 y 2024'!$A$1:$AK$660</definedName>
    <definedName name="_xlnm._FilterDatabase" localSheetId="40" hidden="1">'2023 y 2024 (2)'!$B$1:$AA$660</definedName>
    <definedName name="_xlnm._FilterDatabase" localSheetId="41" hidden="1">'2025'!$A$1:$AT$591</definedName>
    <definedName name="_xlnm._FilterDatabase" localSheetId="3" hidden="1">'2025 1'!$A$1:$AL$818</definedName>
    <definedName name="_xlnm._FilterDatabase" localSheetId="12" hidden="1">'4ta modificación'!$A$1:$AR$620</definedName>
    <definedName name="_xlnm._FilterDatabase" localSheetId="17" hidden="1">'ANTEPROYECTO DE EGRESOS'!$A$1:$AL$345</definedName>
    <definedName name="_xlnm._FilterDatabase" localSheetId="15" hidden="1">'Base General 2026'!$A$1:$BC$723</definedName>
    <definedName name="_xlnm._FilterDatabase" localSheetId="13" hidden="1">'Cubo 28-10-2025'!$A$1:$AH$615</definedName>
    <definedName name="_xlnm._FilterDatabase" localSheetId="38" hidden="1">'Cubo hoy'!$A$1:$AH$593</definedName>
    <definedName name="_xlnm._FilterDatabase" localSheetId="18" hidden="1">'Fuentes de Financiamiento'!$A$1:$D$1</definedName>
    <definedName name="_xlnm._FilterDatabase" localSheetId="39" hidden="1">Hoja2!$A$1:$AU$593</definedName>
    <definedName name="_xlnm.Print_Area" localSheetId="33">Calendarizado!$A$1:$N$54</definedName>
    <definedName name="_xlnm.Print_Area" localSheetId="36">'LDF Egresos'!$A$1:$J$25</definedName>
  </definedNames>
  <calcPr calcId="191029"/>
  <pivotCaches>
    <pivotCache cacheId="0" r:id="rId43"/>
    <pivotCache cacheId="1" r:id="rId44"/>
    <pivotCache cacheId="2" r:id="rId4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2" l="1"/>
  <c r="C2" i="12"/>
  <c r="D2" i="12"/>
  <c r="E2" i="12"/>
  <c r="F2" i="12"/>
  <c r="H5" i="12"/>
  <c r="H104" i="12"/>
  <c r="G104" i="12"/>
  <c r="F104" i="12"/>
  <c r="E104" i="12"/>
  <c r="D104" i="12"/>
  <c r="C104" i="12"/>
  <c r="H103" i="12"/>
  <c r="G103" i="12"/>
  <c r="F103" i="12"/>
  <c r="E103" i="12"/>
  <c r="D103" i="12"/>
  <c r="C103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G2" i="12"/>
  <c r="H338" i="12"/>
  <c r="H337" i="12"/>
  <c r="H336" i="12"/>
  <c r="H335" i="12"/>
  <c r="H334" i="12"/>
  <c r="H333" i="12"/>
  <c r="H332" i="12"/>
  <c r="H331" i="12"/>
  <c r="H329" i="12"/>
  <c r="H328" i="12"/>
  <c r="H325" i="12"/>
  <c r="H324" i="12"/>
  <c r="H323" i="12"/>
  <c r="H322" i="12"/>
  <c r="H321" i="12"/>
  <c r="H320" i="12"/>
  <c r="H319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7" i="12"/>
  <c r="H166" i="12"/>
  <c r="H165" i="12"/>
  <c r="H164" i="12"/>
  <c r="H163" i="12"/>
  <c r="H161" i="12"/>
  <c r="H160" i="12"/>
  <c r="H159" i="12"/>
  <c r="H158" i="12"/>
  <c r="H157" i="12"/>
  <c r="H156" i="12"/>
  <c r="H155" i="12"/>
  <c r="H154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7" i="12"/>
  <c r="H116" i="12"/>
  <c r="H115" i="12"/>
  <c r="H114" i="12"/>
  <c r="H112" i="12"/>
  <c r="H110" i="12"/>
  <c r="H109" i="12"/>
  <c r="H108" i="12"/>
  <c r="H107" i="12"/>
  <c r="H106" i="12"/>
  <c r="H105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0" i="12"/>
  <c r="H26" i="12"/>
  <c r="H29" i="12"/>
  <c r="B25" i="51"/>
  <c r="E24" i="51"/>
  <c r="D24" i="51"/>
  <c r="C24" i="51"/>
  <c r="C25" i="51" s="1"/>
  <c r="B24" i="51"/>
  <c r="G23" i="51"/>
  <c r="H23" i="51" s="1"/>
  <c r="I23" i="51" s="1"/>
  <c r="J23" i="51" s="1"/>
  <c r="F22" i="51"/>
  <c r="G22" i="51" s="1"/>
  <c r="H22" i="51" s="1"/>
  <c r="I22" i="51" s="1"/>
  <c r="J22" i="51" s="1"/>
  <c r="F21" i="51"/>
  <c r="G21" i="51" s="1"/>
  <c r="H21" i="51" s="1"/>
  <c r="I21" i="51" s="1"/>
  <c r="J21" i="51" s="1"/>
  <c r="G20" i="51"/>
  <c r="H20" i="51" s="1"/>
  <c r="I20" i="51" s="1"/>
  <c r="J20" i="51" s="1"/>
  <c r="G19" i="51"/>
  <c r="H19" i="51" s="1"/>
  <c r="I19" i="51" s="1"/>
  <c r="J19" i="51" s="1"/>
  <c r="F18" i="51"/>
  <c r="F24" i="51" s="1"/>
  <c r="G17" i="51"/>
  <c r="H17" i="51" s="1"/>
  <c r="I17" i="51" s="1"/>
  <c r="J17" i="51" s="1"/>
  <c r="G16" i="51"/>
  <c r="H16" i="51" s="1"/>
  <c r="I16" i="51" s="1"/>
  <c r="J16" i="51" s="1"/>
  <c r="G15" i="51"/>
  <c r="E13" i="51"/>
  <c r="D13" i="51"/>
  <c r="D25" i="51" s="1"/>
  <c r="C13" i="51"/>
  <c r="B13" i="51"/>
  <c r="G12" i="51"/>
  <c r="H12" i="51" s="1"/>
  <c r="I12" i="51" s="1"/>
  <c r="J12" i="51" s="1"/>
  <c r="F11" i="51"/>
  <c r="F13" i="51" s="1"/>
  <c r="G10" i="51"/>
  <c r="H10" i="51" s="1"/>
  <c r="I10" i="51" s="1"/>
  <c r="J10" i="51" s="1"/>
  <c r="G9" i="51"/>
  <c r="H9" i="51" s="1"/>
  <c r="I9" i="51" s="1"/>
  <c r="J9" i="51" s="1"/>
  <c r="G8" i="51"/>
  <c r="H8" i="51" s="1"/>
  <c r="I8" i="51" s="1"/>
  <c r="J8" i="51" s="1"/>
  <c r="G7" i="51"/>
  <c r="H7" i="51" s="1"/>
  <c r="I7" i="51" s="1"/>
  <c r="J7" i="51" s="1"/>
  <c r="G6" i="51"/>
  <c r="H6" i="51" s="1"/>
  <c r="I6" i="51" s="1"/>
  <c r="J6" i="51" s="1"/>
  <c r="G5" i="51"/>
  <c r="H5" i="51" s="1"/>
  <c r="I5" i="51" s="1"/>
  <c r="J5" i="51" s="1"/>
  <c r="G4" i="51"/>
  <c r="A104" i="12" l="1"/>
  <c r="A103" i="12"/>
  <c r="E25" i="51"/>
  <c r="F25" i="51"/>
  <c r="H15" i="51"/>
  <c r="H4" i="51"/>
  <c r="G18" i="51"/>
  <c r="H18" i="51" s="1"/>
  <c r="I18" i="51" s="1"/>
  <c r="J18" i="51" s="1"/>
  <c r="G11" i="51"/>
  <c r="H11" i="51" s="1"/>
  <c r="I11" i="51" s="1"/>
  <c r="J11" i="51" s="1"/>
  <c r="H13" i="51" l="1"/>
  <c r="I4" i="51"/>
  <c r="I15" i="51"/>
  <c r="H24" i="51"/>
  <c r="G24" i="51"/>
  <c r="G13" i="51"/>
  <c r="H25" i="51" l="1"/>
  <c r="G25" i="51"/>
  <c r="I24" i="51"/>
  <c r="J15" i="51"/>
  <c r="J24" i="51" s="1"/>
  <c r="I13" i="51"/>
  <c r="J4" i="51"/>
  <c r="J13" i="51" s="1"/>
  <c r="J25" i="51" l="1"/>
  <c r="I25" i="51"/>
  <c r="H34" i="12" l="1"/>
  <c r="H33" i="12"/>
  <c r="H32" i="12"/>
  <c r="H31" i="12"/>
  <c r="H28" i="12"/>
  <c r="H27" i="12"/>
  <c r="H18" i="12"/>
  <c r="H10" i="12"/>
  <c r="H9" i="12"/>
  <c r="H8" i="12"/>
  <c r="H7" i="12"/>
  <c r="H4" i="12"/>
  <c r="H3" i="12"/>
  <c r="F113" i="12" l="1"/>
  <c r="E113" i="12"/>
  <c r="D113" i="12"/>
  <c r="C113" i="12"/>
  <c r="F101" i="12"/>
  <c r="E101" i="12"/>
  <c r="D101" i="12"/>
  <c r="C101" i="12"/>
  <c r="F102" i="12"/>
  <c r="E102" i="12"/>
  <c r="D102" i="12"/>
  <c r="C102" i="12"/>
  <c r="F136" i="12"/>
  <c r="E136" i="12"/>
  <c r="D136" i="12"/>
  <c r="C136" i="12"/>
  <c r="AH29" i="12"/>
  <c r="F29" i="12"/>
  <c r="E29" i="12"/>
  <c r="D29" i="12"/>
  <c r="C29" i="12"/>
  <c r="E69" i="49"/>
  <c r="E65" i="49"/>
  <c r="L57" i="49"/>
  <c r="L69" i="49" s="1"/>
  <c r="K57" i="49"/>
  <c r="K69" i="49" s="1"/>
  <c r="J57" i="49"/>
  <c r="I57" i="49"/>
  <c r="I69" i="49" s="1"/>
  <c r="H57" i="49"/>
  <c r="H69" i="49" s="1"/>
  <c r="G57" i="49"/>
  <c r="F57" i="49"/>
  <c r="E57" i="49"/>
  <c r="L51" i="49"/>
  <c r="K51" i="49"/>
  <c r="J51" i="49"/>
  <c r="I51" i="49"/>
  <c r="H51" i="49"/>
  <c r="G51" i="49"/>
  <c r="F51" i="49"/>
  <c r="E51" i="49"/>
  <c r="L41" i="49"/>
  <c r="K41" i="49"/>
  <c r="J41" i="49"/>
  <c r="I41" i="49"/>
  <c r="H41" i="49"/>
  <c r="G41" i="49"/>
  <c r="F41" i="49"/>
  <c r="E41" i="49"/>
  <c r="L36" i="49"/>
  <c r="K36" i="49"/>
  <c r="J36" i="49"/>
  <c r="I36" i="49"/>
  <c r="H36" i="49"/>
  <c r="G36" i="49"/>
  <c r="F36" i="49"/>
  <c r="E36" i="49"/>
  <c r="L32" i="49"/>
  <c r="K32" i="49"/>
  <c r="J32" i="49"/>
  <c r="I32" i="49"/>
  <c r="H32" i="49"/>
  <c r="G32" i="49"/>
  <c r="F32" i="49"/>
  <c r="E32" i="49"/>
  <c r="F31" i="49"/>
  <c r="F25" i="49" s="1"/>
  <c r="F69" i="49" s="1"/>
  <c r="L25" i="49"/>
  <c r="K25" i="49"/>
  <c r="J25" i="49"/>
  <c r="I25" i="49"/>
  <c r="H25" i="49"/>
  <c r="G25" i="49"/>
  <c r="E25" i="49"/>
  <c r="L22" i="49"/>
  <c r="K22" i="49"/>
  <c r="J22" i="49"/>
  <c r="I22" i="49"/>
  <c r="H22" i="49"/>
  <c r="G22" i="49"/>
  <c r="F22" i="49"/>
  <c r="E22" i="49"/>
  <c r="L16" i="49"/>
  <c r="K16" i="49"/>
  <c r="J16" i="49"/>
  <c r="J69" i="49" s="1"/>
  <c r="I16" i="49"/>
  <c r="H16" i="49"/>
  <c r="G16" i="49"/>
  <c r="F16" i="49"/>
  <c r="E16" i="49"/>
  <c r="L6" i="49"/>
  <c r="K6" i="49"/>
  <c r="J6" i="49"/>
  <c r="I6" i="49"/>
  <c r="H6" i="49"/>
  <c r="G6" i="49"/>
  <c r="G69" i="49" s="1"/>
  <c r="F6" i="49"/>
  <c r="E6" i="49"/>
  <c r="C299" i="48"/>
  <c r="C298" i="48" s="1"/>
  <c r="C297" i="48" s="1"/>
  <c r="C291" i="48"/>
  <c r="C290" i="48" s="1"/>
  <c r="C288" i="48"/>
  <c r="C287" i="48" s="1"/>
  <c r="C286" i="48" s="1"/>
  <c r="C279" i="48"/>
  <c r="C278" i="48"/>
  <c r="C274" i="48"/>
  <c r="C273" i="48"/>
  <c r="C268" i="48"/>
  <c r="C267" i="48" s="1"/>
  <c r="C265" i="48"/>
  <c r="C253" i="48"/>
  <c r="C252" i="48" s="1"/>
  <c r="C249" i="48"/>
  <c r="C248" i="48"/>
  <c r="C239" i="48"/>
  <c r="C237" i="48"/>
  <c r="C236" i="48"/>
  <c r="C234" i="48"/>
  <c r="C233" i="48" s="1"/>
  <c r="C230" i="48"/>
  <c r="C228" i="48"/>
  <c r="C226" i="48"/>
  <c r="C224" i="48"/>
  <c r="C222" i="48"/>
  <c r="C220" i="48"/>
  <c r="C218" i="48"/>
  <c r="C217" i="48"/>
  <c r="C216" i="48" s="1"/>
  <c r="C205" i="48"/>
  <c r="C200" i="48"/>
  <c r="C194" i="48"/>
  <c r="C193" i="48"/>
  <c r="C192" i="48" s="1"/>
  <c r="C190" i="48"/>
  <c r="C189" i="48"/>
  <c r="C187" i="48"/>
  <c r="C185" i="48"/>
  <c r="C181" i="48"/>
  <c r="C179" i="48"/>
  <c r="C177" i="48"/>
  <c r="C175" i="48"/>
  <c r="C174" i="48" s="1"/>
  <c r="C168" i="48"/>
  <c r="C167" i="48" s="1"/>
  <c r="C160" i="48"/>
  <c r="C155" i="48"/>
  <c r="C151" i="48"/>
  <c r="C142" i="48"/>
  <c r="C132" i="48"/>
  <c r="C125" i="48"/>
  <c r="C120" i="48"/>
  <c r="C116" i="48"/>
  <c r="C112" i="48"/>
  <c r="C106" i="48"/>
  <c r="C101" i="48"/>
  <c r="C93" i="48"/>
  <c r="C89" i="48"/>
  <c r="C84" i="48"/>
  <c r="C83" i="48"/>
  <c r="C77" i="48"/>
  <c r="C72" i="48"/>
  <c r="C70" i="48"/>
  <c r="C64" i="48"/>
  <c r="C63" i="48"/>
  <c r="C62" i="48" s="1"/>
  <c r="C59" i="48"/>
  <c r="C58" i="48"/>
  <c r="C57" i="48" s="1"/>
  <c r="C51" i="48"/>
  <c r="C47" i="48"/>
  <c r="C46" i="48"/>
  <c r="C44" i="48"/>
  <c r="C42" i="48"/>
  <c r="C38" i="48"/>
  <c r="C36" i="48"/>
  <c r="C34" i="48"/>
  <c r="C32" i="48"/>
  <c r="C31" i="48" s="1"/>
  <c r="C23" i="48"/>
  <c r="C20" i="48"/>
  <c r="C17" i="48"/>
  <c r="C16" i="48" s="1"/>
  <c r="C8" i="48"/>
  <c r="C7" i="48" s="1"/>
  <c r="G25" i="50"/>
  <c r="G28" i="50"/>
  <c r="G18" i="50"/>
  <c r="G24" i="50"/>
  <c r="G20" i="50"/>
  <c r="G27" i="50"/>
  <c r="G15" i="50"/>
  <c r="G21" i="50"/>
  <c r="G29" i="50"/>
  <c r="G26" i="50"/>
  <c r="G14" i="50"/>
  <c r="G22" i="50"/>
  <c r="G23" i="50"/>
  <c r="G19" i="50"/>
  <c r="G30" i="50"/>
  <c r="E17" i="50"/>
  <c r="J14" i="50" l="1"/>
  <c r="A113" i="12"/>
  <c r="G17" i="50"/>
  <c r="G37" i="50" s="1"/>
  <c r="A101" i="12"/>
  <c r="A102" i="12"/>
  <c r="A136" i="12"/>
  <c r="A29" i="12"/>
  <c r="C6" i="48"/>
  <c r="C5" i="48" s="1"/>
  <c r="C251" i="48"/>
  <c r="J15" i="50" l="1"/>
  <c r="N51" i="43"/>
  <c r="M51" i="43"/>
  <c r="L51" i="43"/>
  <c r="K51" i="43"/>
  <c r="J51" i="43"/>
  <c r="I51" i="43"/>
  <c r="H51" i="43"/>
  <c r="G51" i="43"/>
  <c r="F51" i="43"/>
  <c r="E51" i="43"/>
  <c r="D51" i="43"/>
  <c r="C51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N5" i="43"/>
  <c r="N54" i="43" s="1"/>
  <c r="M5" i="43"/>
  <c r="M54" i="43" s="1"/>
  <c r="L5" i="43"/>
  <c r="K5" i="43"/>
  <c r="J5" i="43"/>
  <c r="I5" i="43"/>
  <c r="H5" i="43"/>
  <c r="G5" i="43"/>
  <c r="F5" i="43"/>
  <c r="E5" i="43"/>
  <c r="D5" i="43"/>
  <c r="D54" i="43" s="1"/>
  <c r="C5" i="43"/>
  <c r="I17" i="50"/>
  <c r="J54" i="43" l="1"/>
  <c r="E54" i="43"/>
  <c r="C54" i="43"/>
  <c r="K54" i="43"/>
  <c r="G54" i="43"/>
  <c r="I54" i="43"/>
  <c r="L54" i="43"/>
  <c r="F54" i="43"/>
  <c r="H54" i="43"/>
  <c r="F35" i="12"/>
  <c r="E35" i="12"/>
  <c r="D35" i="12"/>
  <c r="C35" i="12"/>
  <c r="F114" i="12"/>
  <c r="E114" i="12"/>
  <c r="D114" i="12"/>
  <c r="C114" i="12"/>
  <c r="F5" i="12"/>
  <c r="E5" i="12"/>
  <c r="D5" i="12"/>
  <c r="C5" i="12"/>
  <c r="H2" i="12"/>
  <c r="F34" i="12"/>
  <c r="E34" i="12"/>
  <c r="D34" i="12"/>
  <c r="C34" i="12"/>
  <c r="F33" i="12"/>
  <c r="E33" i="12"/>
  <c r="D33" i="12"/>
  <c r="C33" i="12"/>
  <c r="F32" i="12"/>
  <c r="E32" i="12"/>
  <c r="D32" i="12"/>
  <c r="C32" i="12"/>
  <c r="F31" i="12"/>
  <c r="E31" i="12"/>
  <c r="D31" i="12"/>
  <c r="C31" i="12"/>
  <c r="F69" i="12"/>
  <c r="E69" i="12"/>
  <c r="D69" i="12"/>
  <c r="C69" i="12"/>
  <c r="F28" i="12"/>
  <c r="E28" i="12"/>
  <c r="D28" i="12"/>
  <c r="C28" i="12"/>
  <c r="F18" i="12"/>
  <c r="E18" i="12"/>
  <c r="D18" i="12"/>
  <c r="C18" i="12"/>
  <c r="H17" i="12"/>
  <c r="F17" i="12"/>
  <c r="E17" i="12"/>
  <c r="D17" i="12"/>
  <c r="C17" i="12"/>
  <c r="H16" i="12"/>
  <c r="F16" i="12"/>
  <c r="E16" i="12"/>
  <c r="D16" i="12"/>
  <c r="C16" i="12"/>
  <c r="H15" i="12"/>
  <c r="F15" i="12"/>
  <c r="E15" i="12"/>
  <c r="D15" i="12"/>
  <c r="C15" i="12"/>
  <c r="H14" i="12"/>
  <c r="F14" i="12"/>
  <c r="E14" i="12"/>
  <c r="D14" i="12"/>
  <c r="C14" i="12"/>
  <c r="H13" i="12"/>
  <c r="F13" i="12"/>
  <c r="E13" i="12"/>
  <c r="D13" i="12"/>
  <c r="C13" i="12"/>
  <c r="H12" i="12"/>
  <c r="F12" i="12"/>
  <c r="E12" i="12"/>
  <c r="D12" i="12"/>
  <c r="C12" i="12"/>
  <c r="H11" i="12"/>
  <c r="F11" i="12"/>
  <c r="E11" i="12"/>
  <c r="D11" i="12"/>
  <c r="C11" i="12"/>
  <c r="A114" i="12" l="1"/>
  <c r="A35" i="12"/>
  <c r="A5" i="12"/>
  <c r="A32" i="12"/>
  <c r="A33" i="12"/>
  <c r="A69" i="12"/>
  <c r="A34" i="12"/>
  <c r="A31" i="12"/>
  <c r="A28" i="12"/>
  <c r="A16" i="12"/>
  <c r="A17" i="12"/>
  <c r="A15" i="12"/>
  <c r="A14" i="12"/>
  <c r="A13" i="12"/>
  <c r="A18" i="12"/>
  <c r="A12" i="12"/>
  <c r="A11" i="12"/>
  <c r="F27" i="12" l="1"/>
  <c r="E27" i="12"/>
  <c r="D27" i="12"/>
  <c r="C27" i="12"/>
  <c r="H25" i="12"/>
  <c r="F25" i="12"/>
  <c r="E25" i="12"/>
  <c r="D25" i="12"/>
  <c r="C25" i="12"/>
  <c r="H24" i="12"/>
  <c r="F24" i="12"/>
  <c r="E24" i="12"/>
  <c r="D24" i="12"/>
  <c r="C24" i="12"/>
  <c r="H23" i="12"/>
  <c r="F23" i="12"/>
  <c r="E23" i="12"/>
  <c r="D23" i="12"/>
  <c r="C23" i="12"/>
  <c r="H22" i="12"/>
  <c r="F22" i="12"/>
  <c r="E22" i="12"/>
  <c r="D22" i="12"/>
  <c r="C22" i="12"/>
  <c r="H21" i="12"/>
  <c r="F21" i="12"/>
  <c r="E21" i="12"/>
  <c r="D21" i="12"/>
  <c r="C21" i="12"/>
  <c r="H20" i="12"/>
  <c r="F20" i="12"/>
  <c r="E20" i="12"/>
  <c r="D20" i="12"/>
  <c r="C20" i="12"/>
  <c r="H19" i="12"/>
  <c r="F19" i="12"/>
  <c r="E19" i="12"/>
  <c r="D19" i="12"/>
  <c r="C19" i="12"/>
  <c r="AL10" i="12"/>
  <c r="F10" i="12"/>
  <c r="E10" i="12"/>
  <c r="D10" i="12"/>
  <c r="C10" i="12"/>
  <c r="AL9" i="12"/>
  <c r="F9" i="12"/>
  <c r="E9" i="12"/>
  <c r="D9" i="12"/>
  <c r="C9" i="12"/>
  <c r="AL8" i="12"/>
  <c r="F8" i="12"/>
  <c r="E8" i="12"/>
  <c r="D8" i="12"/>
  <c r="C8" i="12"/>
  <c r="AL7" i="12"/>
  <c r="F7" i="12"/>
  <c r="E7" i="12"/>
  <c r="D7" i="12"/>
  <c r="C7" i="12"/>
  <c r="AL6" i="12"/>
  <c r="H6" i="12"/>
  <c r="F6" i="12"/>
  <c r="E6" i="12"/>
  <c r="D6" i="12"/>
  <c r="C6" i="12"/>
  <c r="AL4" i="12"/>
  <c r="F4" i="12"/>
  <c r="E4" i="12"/>
  <c r="D4" i="12"/>
  <c r="C4" i="12"/>
  <c r="H152" i="12"/>
  <c r="F152" i="12"/>
  <c r="E152" i="12"/>
  <c r="D152" i="12"/>
  <c r="C152" i="12"/>
  <c r="A22" i="12" l="1"/>
  <c r="A21" i="12"/>
  <c r="A20" i="12"/>
  <c r="A23" i="12"/>
  <c r="A27" i="12"/>
  <c r="A25" i="12"/>
  <c r="A24" i="12"/>
  <c r="A19" i="12"/>
  <c r="A9" i="12"/>
  <c r="A6" i="12"/>
  <c r="A10" i="12"/>
  <c r="A8" i="12"/>
  <c r="A4" i="12"/>
  <c r="A7" i="12"/>
  <c r="A152" i="12"/>
  <c r="AL318" i="12"/>
  <c r="AL289" i="12"/>
  <c r="F289" i="12"/>
  <c r="E289" i="12"/>
  <c r="D289" i="12"/>
  <c r="C289" i="12"/>
  <c r="AL220" i="12"/>
  <c r="F220" i="12"/>
  <c r="E220" i="12"/>
  <c r="D220" i="12"/>
  <c r="C220" i="12"/>
  <c r="H318" i="12"/>
  <c r="F318" i="12"/>
  <c r="E318" i="12"/>
  <c r="D318" i="12"/>
  <c r="C318" i="12"/>
  <c r="AL155" i="12"/>
  <c r="AL141" i="12"/>
  <c r="H111" i="12"/>
  <c r="H118" i="12"/>
  <c r="H131" i="12"/>
  <c r="H153" i="12"/>
  <c r="H162" i="12"/>
  <c r="H168" i="12"/>
  <c r="H169" i="12"/>
  <c r="H183" i="12"/>
  <c r="H222" i="12"/>
  <c r="H275" i="12"/>
  <c r="H326" i="12"/>
  <c r="H327" i="12"/>
  <c r="H330" i="12"/>
  <c r="H339" i="12"/>
  <c r="H340" i="12"/>
  <c r="F340" i="12"/>
  <c r="F339" i="12"/>
  <c r="F55" i="12"/>
  <c r="F97" i="12"/>
  <c r="F41" i="12"/>
  <c r="F50" i="12"/>
  <c r="F330" i="12"/>
  <c r="F44" i="12"/>
  <c r="F335" i="12"/>
  <c r="F334" i="12"/>
  <c r="F108" i="12"/>
  <c r="F333" i="12"/>
  <c r="F327" i="12"/>
  <c r="F332" i="12"/>
  <c r="F326" i="12"/>
  <c r="F54" i="12"/>
  <c r="F331" i="12"/>
  <c r="F73" i="12"/>
  <c r="F116" i="12"/>
  <c r="F145" i="12"/>
  <c r="F75" i="12"/>
  <c r="F96" i="12"/>
  <c r="F175" i="12"/>
  <c r="F260" i="12"/>
  <c r="F138" i="12"/>
  <c r="F38" i="12"/>
  <c r="F294" i="12"/>
  <c r="F259" i="12"/>
  <c r="F293" i="12"/>
  <c r="F154" i="12"/>
  <c r="F95" i="12"/>
  <c r="F214" i="12"/>
  <c r="F181" i="12"/>
  <c r="F151" i="12"/>
  <c r="F236" i="12"/>
  <c r="F250" i="12"/>
  <c r="F229" i="12"/>
  <c r="F65" i="12"/>
  <c r="F213" i="12"/>
  <c r="F292" i="12"/>
  <c r="F272" i="12"/>
  <c r="F324" i="12"/>
  <c r="F248" i="12"/>
  <c r="F174" i="12"/>
  <c r="F48" i="12"/>
  <c r="F137" i="12"/>
  <c r="F212" i="12"/>
  <c r="F278" i="12"/>
  <c r="F238" i="12"/>
  <c r="F211" i="12"/>
  <c r="F173" i="12"/>
  <c r="F109" i="12"/>
  <c r="F247" i="12"/>
  <c r="F93" i="12"/>
  <c r="F63" i="12"/>
  <c r="F68" i="12"/>
  <c r="F271" i="12"/>
  <c r="F135" i="12"/>
  <c r="F134" i="12"/>
  <c r="F26" i="12"/>
  <c r="F221" i="12"/>
  <c r="F126" i="12"/>
  <c r="F110" i="12"/>
  <c r="F187" i="12"/>
  <c r="F92" i="12"/>
  <c r="F235" i="12"/>
  <c r="F231" i="12"/>
  <c r="F117" i="12"/>
  <c r="F275" i="12"/>
  <c r="F133" i="12"/>
  <c r="F122" i="12"/>
  <c r="F79" i="12"/>
  <c r="F74" i="12"/>
  <c r="F64" i="12"/>
  <c r="F57" i="12"/>
  <c r="F40" i="12"/>
  <c r="F291" i="12"/>
  <c r="F307" i="12"/>
  <c r="F290" i="12"/>
  <c r="F258" i="12"/>
  <c r="F210" i="12"/>
  <c r="F277" i="12"/>
  <c r="F62" i="12"/>
  <c r="F209" i="12"/>
  <c r="F67" i="12"/>
  <c r="F208" i="12"/>
  <c r="F270" i="12"/>
  <c r="F228" i="12"/>
  <c r="F106" i="12"/>
  <c r="F150" i="12"/>
  <c r="F172" i="12"/>
  <c r="F215" i="12"/>
  <c r="F257" i="12"/>
  <c r="F269" i="12"/>
  <c r="F249" i="12"/>
  <c r="F246" i="12"/>
  <c r="F245" i="12"/>
  <c r="F234" i="12"/>
  <c r="F119" i="12"/>
  <c r="F237" i="12"/>
  <c r="F233" i="12"/>
  <c r="F230" i="12"/>
  <c r="F223" i="12"/>
  <c r="F207" i="12"/>
  <c r="F206" i="12"/>
  <c r="F205" i="12"/>
  <c r="F149" i="12"/>
  <c r="F159" i="12"/>
  <c r="F171" i="12"/>
  <c r="F148" i="12"/>
  <c r="F147" i="12"/>
  <c r="F146" i="12"/>
  <c r="F288" i="12"/>
  <c r="F302" i="12"/>
  <c r="F82" i="12"/>
  <c r="F100" i="12"/>
  <c r="F80" i="12"/>
  <c r="F52" i="12"/>
  <c r="F336" i="12"/>
  <c r="F155" i="12"/>
  <c r="F222" i="12"/>
  <c r="F132" i="12"/>
  <c r="F30" i="12"/>
  <c r="F267" i="12"/>
  <c r="F219" i="12"/>
  <c r="F61" i="12"/>
  <c r="F37" i="12"/>
  <c r="F59" i="12"/>
  <c r="F185" i="12"/>
  <c r="F144" i="12"/>
  <c r="F310" i="12"/>
  <c r="F301" i="12"/>
  <c r="F299" i="12"/>
  <c r="F51" i="12"/>
  <c r="F78" i="12"/>
  <c r="F91" i="12"/>
  <c r="F56" i="12"/>
  <c r="F224" i="12"/>
  <c r="F72" i="12"/>
  <c r="F323" i="12"/>
  <c r="F227" i="12"/>
  <c r="F84" i="12"/>
  <c r="F47" i="12"/>
  <c r="F286" i="12"/>
  <c r="F130" i="12"/>
  <c r="F53" i="12"/>
  <c r="F140" i="12"/>
  <c r="F125" i="12"/>
  <c r="F143" i="12"/>
  <c r="F71" i="12"/>
  <c r="F60" i="12"/>
  <c r="F43" i="12"/>
  <c r="F160" i="12"/>
  <c r="F66" i="12"/>
  <c r="F239" i="12"/>
  <c r="F204" i="12"/>
  <c r="F183" i="12"/>
  <c r="F256" i="12"/>
  <c r="F170" i="12"/>
  <c r="F88" i="12"/>
  <c r="F77" i="12"/>
  <c r="F129" i="12"/>
  <c r="F191" i="12"/>
  <c r="F115" i="12"/>
  <c r="F226" i="12"/>
  <c r="F306" i="12"/>
  <c r="F190" i="12"/>
  <c r="F42" i="12"/>
  <c r="F39" i="12"/>
  <c r="F169" i="12"/>
  <c r="F168" i="12"/>
  <c r="F162" i="12"/>
  <c r="F94" i="12"/>
  <c r="F49" i="12"/>
  <c r="F86" i="12"/>
  <c r="F320" i="12"/>
  <c r="F83" i="12"/>
  <c r="F153" i="12"/>
  <c r="F158" i="12"/>
  <c r="F188" i="12"/>
  <c r="F107" i="12"/>
  <c r="F184" i="12"/>
  <c r="F262" i="12"/>
  <c r="F127" i="12"/>
  <c r="F76" i="12"/>
  <c r="F45" i="12"/>
  <c r="F131" i="12"/>
  <c r="F203" i="12"/>
  <c r="F202" i="12"/>
  <c r="F201" i="12"/>
  <c r="F319" i="12"/>
  <c r="F305" i="12"/>
  <c r="F139" i="12"/>
  <c r="F312" i="12"/>
  <c r="F200" i="12"/>
  <c r="F329" i="12"/>
  <c r="F261" i="12"/>
  <c r="F199" i="12"/>
  <c r="F285" i="12"/>
  <c r="F268" i="12"/>
  <c r="F287" i="12"/>
  <c r="F279" i="12"/>
  <c r="F266" i="12"/>
  <c r="F244" i="12"/>
  <c r="F243" i="12"/>
  <c r="F198" i="12"/>
  <c r="F118" i="12"/>
  <c r="F197" i="12"/>
  <c r="F218" i="12"/>
  <c r="F265" i="12"/>
  <c r="F311" i="12"/>
  <c r="F284" i="12"/>
  <c r="F242" i="12"/>
  <c r="F273" i="12"/>
  <c r="F225" i="12"/>
  <c r="F232" i="12"/>
  <c r="F182" i="12"/>
  <c r="F124" i="12"/>
  <c r="F156" i="12"/>
  <c r="F142" i="12"/>
  <c r="F196" i="12"/>
  <c r="F112" i="12"/>
  <c r="F167" i="12"/>
  <c r="F99" i="12"/>
  <c r="F111" i="12"/>
  <c r="F46" i="12"/>
  <c r="F105" i="12"/>
  <c r="F121" i="12"/>
  <c r="F298" i="12"/>
  <c r="F195" i="12"/>
  <c r="F87" i="12"/>
  <c r="F297" i="12"/>
  <c r="F166" i="12"/>
  <c r="F90" i="12"/>
  <c r="F296" i="12"/>
  <c r="F283" i="12"/>
  <c r="F178" i="12"/>
  <c r="F128" i="12"/>
  <c r="F157" i="12"/>
  <c r="F255" i="12"/>
  <c r="F194" i="12"/>
  <c r="F81" i="12"/>
  <c r="F313" i="12"/>
  <c r="F254" i="12"/>
  <c r="F120" i="12"/>
  <c r="F180" i="12"/>
  <c r="F338" i="12"/>
  <c r="F165" i="12"/>
  <c r="F328" i="12"/>
  <c r="F164" i="12"/>
  <c r="F322" i="12"/>
  <c r="F264" i="12"/>
  <c r="F70" i="12"/>
  <c r="F58" i="12"/>
  <c r="F217" i="12"/>
  <c r="F304" i="12"/>
  <c r="F325" i="12"/>
  <c r="F276" i="12"/>
  <c r="F274" i="12"/>
  <c r="F177" i="12"/>
  <c r="F89" i="12"/>
  <c r="F282" i="12"/>
  <c r="F309" i="12"/>
  <c r="F163" i="12"/>
  <c r="F176" i="12"/>
  <c r="F241" i="12"/>
  <c r="F193" i="12"/>
  <c r="F321" i="12"/>
  <c r="F295" i="12"/>
  <c r="F253" i="12"/>
  <c r="F179" i="12"/>
  <c r="F317" i="12"/>
  <c r="F316" i="12"/>
  <c r="F303" i="12"/>
  <c r="F252" i="12"/>
  <c r="F192" i="12"/>
  <c r="F189" i="12"/>
  <c r="F141" i="12"/>
  <c r="F281" i="12"/>
  <c r="F98" i="12"/>
  <c r="F85" i="12"/>
  <c r="F240" i="12"/>
  <c r="F337" i="12"/>
  <c r="F280" i="12"/>
  <c r="F251" i="12"/>
  <c r="F216" i="12"/>
  <c r="F186" i="12"/>
  <c r="F161" i="12"/>
  <c r="F315" i="12"/>
  <c r="F300" i="12"/>
  <c r="F308" i="12"/>
  <c r="F314" i="12"/>
  <c r="F263" i="12"/>
  <c r="F123" i="12"/>
  <c r="F36" i="12"/>
  <c r="F3" i="12"/>
  <c r="E3" i="12"/>
  <c r="E36" i="12"/>
  <c r="E123" i="12"/>
  <c r="E263" i="12"/>
  <c r="E314" i="12"/>
  <c r="E308" i="12"/>
  <c r="E300" i="12"/>
  <c r="E315" i="12"/>
  <c r="E161" i="12"/>
  <c r="E186" i="12"/>
  <c r="E216" i="12"/>
  <c r="E251" i="12"/>
  <c r="E280" i="12"/>
  <c r="E337" i="12"/>
  <c r="E240" i="12"/>
  <c r="E85" i="12"/>
  <c r="E98" i="12"/>
  <c r="E281" i="12"/>
  <c r="E141" i="12"/>
  <c r="E189" i="12"/>
  <c r="E192" i="12"/>
  <c r="E252" i="12"/>
  <c r="E303" i="12"/>
  <c r="E316" i="12"/>
  <c r="E317" i="12"/>
  <c r="E179" i="12"/>
  <c r="E253" i="12"/>
  <c r="E295" i="12"/>
  <c r="E321" i="12"/>
  <c r="E193" i="12"/>
  <c r="E241" i="12"/>
  <c r="E176" i="12"/>
  <c r="E163" i="12"/>
  <c r="E309" i="12"/>
  <c r="E282" i="12"/>
  <c r="E89" i="12"/>
  <c r="E177" i="12"/>
  <c r="E274" i="12"/>
  <c r="E276" i="12"/>
  <c r="E325" i="12"/>
  <c r="E304" i="12"/>
  <c r="E217" i="12"/>
  <c r="E58" i="12"/>
  <c r="E70" i="12"/>
  <c r="E264" i="12"/>
  <c r="E322" i="12"/>
  <c r="E164" i="12"/>
  <c r="E328" i="12"/>
  <c r="E165" i="12"/>
  <c r="E338" i="12"/>
  <c r="E180" i="12"/>
  <c r="E120" i="12"/>
  <c r="E254" i="12"/>
  <c r="E313" i="12"/>
  <c r="E81" i="12"/>
  <c r="E194" i="12"/>
  <c r="E255" i="12"/>
  <c r="E157" i="12"/>
  <c r="E128" i="12"/>
  <c r="E178" i="12"/>
  <c r="E283" i="12"/>
  <c r="E296" i="12"/>
  <c r="E90" i="12"/>
  <c r="E166" i="12"/>
  <c r="E297" i="12"/>
  <c r="E87" i="12"/>
  <c r="E195" i="12"/>
  <c r="E298" i="12"/>
  <c r="E121" i="12"/>
  <c r="E105" i="12"/>
  <c r="E46" i="12"/>
  <c r="E111" i="12"/>
  <c r="E99" i="12"/>
  <c r="E167" i="12"/>
  <c r="E112" i="12"/>
  <c r="E196" i="12"/>
  <c r="E142" i="12"/>
  <c r="E156" i="12"/>
  <c r="E124" i="12"/>
  <c r="E182" i="12"/>
  <c r="E232" i="12"/>
  <c r="E225" i="12"/>
  <c r="E273" i="12"/>
  <c r="E242" i="12"/>
  <c r="E284" i="12"/>
  <c r="E311" i="12"/>
  <c r="E265" i="12"/>
  <c r="E218" i="12"/>
  <c r="E197" i="12"/>
  <c r="E118" i="12"/>
  <c r="E198" i="12"/>
  <c r="E243" i="12"/>
  <c r="E244" i="12"/>
  <c r="E266" i="12"/>
  <c r="E279" i="12"/>
  <c r="E287" i="12"/>
  <c r="E268" i="12"/>
  <c r="E285" i="12"/>
  <c r="E199" i="12"/>
  <c r="E261" i="12"/>
  <c r="E329" i="12"/>
  <c r="E200" i="12"/>
  <c r="E312" i="12"/>
  <c r="E139" i="12"/>
  <c r="E305" i="12"/>
  <c r="E319" i="12"/>
  <c r="E201" i="12"/>
  <c r="E202" i="12"/>
  <c r="E203" i="12"/>
  <c r="E131" i="12"/>
  <c r="E45" i="12"/>
  <c r="E76" i="12"/>
  <c r="E127" i="12"/>
  <c r="E262" i="12"/>
  <c r="E184" i="12"/>
  <c r="E107" i="12"/>
  <c r="E188" i="12"/>
  <c r="E158" i="12"/>
  <c r="E153" i="12"/>
  <c r="E83" i="12"/>
  <c r="E320" i="12"/>
  <c r="E86" i="12"/>
  <c r="E49" i="12"/>
  <c r="E94" i="12"/>
  <c r="E162" i="12"/>
  <c r="E168" i="12"/>
  <c r="E169" i="12"/>
  <c r="E39" i="12"/>
  <c r="E42" i="12"/>
  <c r="E190" i="12"/>
  <c r="E306" i="12"/>
  <c r="E226" i="12"/>
  <c r="E115" i="12"/>
  <c r="E191" i="12"/>
  <c r="E129" i="12"/>
  <c r="E77" i="12"/>
  <c r="E88" i="12"/>
  <c r="E170" i="12"/>
  <c r="E256" i="12"/>
  <c r="E183" i="12"/>
  <c r="E204" i="12"/>
  <c r="E239" i="12"/>
  <c r="E66" i="12"/>
  <c r="E160" i="12"/>
  <c r="E43" i="12"/>
  <c r="E60" i="12"/>
  <c r="E71" i="12"/>
  <c r="E143" i="12"/>
  <c r="E125" i="12"/>
  <c r="E140" i="12"/>
  <c r="E53" i="12"/>
  <c r="E130" i="12"/>
  <c r="E286" i="12"/>
  <c r="E47" i="12"/>
  <c r="E84" i="12"/>
  <c r="E227" i="12"/>
  <c r="E323" i="12"/>
  <c r="E72" i="12"/>
  <c r="E224" i="12"/>
  <c r="E56" i="12"/>
  <c r="E91" i="12"/>
  <c r="E78" i="12"/>
  <c r="E51" i="12"/>
  <c r="E299" i="12"/>
  <c r="E301" i="12"/>
  <c r="E310" i="12"/>
  <c r="E144" i="12"/>
  <c r="E185" i="12"/>
  <c r="E59" i="12"/>
  <c r="E37" i="12"/>
  <c r="E61" i="12"/>
  <c r="E219" i="12"/>
  <c r="E267" i="12"/>
  <c r="E30" i="12"/>
  <c r="E132" i="12"/>
  <c r="E222" i="12"/>
  <c r="E155" i="12"/>
  <c r="E336" i="12"/>
  <c r="E52" i="12"/>
  <c r="E80" i="12"/>
  <c r="E100" i="12"/>
  <c r="E82" i="12"/>
  <c r="E302" i="12"/>
  <c r="E288" i="12"/>
  <c r="E146" i="12"/>
  <c r="E147" i="12"/>
  <c r="E148" i="12"/>
  <c r="E171" i="12"/>
  <c r="E159" i="12"/>
  <c r="E149" i="12"/>
  <c r="E205" i="12"/>
  <c r="E206" i="12"/>
  <c r="E207" i="12"/>
  <c r="E223" i="12"/>
  <c r="E230" i="12"/>
  <c r="E233" i="12"/>
  <c r="E237" i="12"/>
  <c r="E119" i="12"/>
  <c r="E234" i="12"/>
  <c r="E245" i="12"/>
  <c r="E246" i="12"/>
  <c r="E249" i="12"/>
  <c r="E269" i="12"/>
  <c r="E257" i="12"/>
  <c r="E215" i="12"/>
  <c r="E172" i="12"/>
  <c r="E150" i="12"/>
  <c r="E106" i="12"/>
  <c r="E228" i="12"/>
  <c r="E270" i="12"/>
  <c r="E208" i="12"/>
  <c r="E67" i="12"/>
  <c r="E209" i="12"/>
  <c r="E62" i="12"/>
  <c r="E277" i="12"/>
  <c r="E210" i="12"/>
  <c r="E258" i="12"/>
  <c r="E290" i="12"/>
  <c r="E307" i="12"/>
  <c r="E291" i="12"/>
  <c r="E40" i="12"/>
  <c r="E57" i="12"/>
  <c r="E64" i="12"/>
  <c r="E74" i="12"/>
  <c r="E79" i="12"/>
  <c r="E122" i="12"/>
  <c r="E133" i="12"/>
  <c r="E275" i="12"/>
  <c r="E117" i="12"/>
  <c r="E231" i="12"/>
  <c r="E235" i="12"/>
  <c r="E92" i="12"/>
  <c r="E187" i="12"/>
  <c r="E110" i="12"/>
  <c r="E126" i="12"/>
  <c r="E221" i="12"/>
  <c r="E26" i="12"/>
  <c r="E134" i="12"/>
  <c r="E135" i="12"/>
  <c r="E271" i="12"/>
  <c r="E68" i="12"/>
  <c r="E63" i="12"/>
  <c r="E93" i="12"/>
  <c r="E247" i="12"/>
  <c r="E109" i="12"/>
  <c r="E173" i="12"/>
  <c r="E211" i="12"/>
  <c r="E238" i="12"/>
  <c r="E278" i="12"/>
  <c r="E212" i="12"/>
  <c r="E137" i="12"/>
  <c r="E48" i="12"/>
  <c r="E174" i="12"/>
  <c r="E248" i="12"/>
  <c r="E324" i="12"/>
  <c r="E272" i="12"/>
  <c r="E292" i="12"/>
  <c r="E213" i="12"/>
  <c r="E65" i="12"/>
  <c r="E229" i="12"/>
  <c r="E250" i="12"/>
  <c r="E236" i="12"/>
  <c r="E151" i="12"/>
  <c r="E181" i="12"/>
  <c r="E214" i="12"/>
  <c r="E95" i="12"/>
  <c r="E154" i="12"/>
  <c r="E293" i="12"/>
  <c r="E259" i="12"/>
  <c r="E294" i="12"/>
  <c r="E38" i="12"/>
  <c r="E138" i="12"/>
  <c r="E260" i="12"/>
  <c r="E175" i="12"/>
  <c r="E96" i="12"/>
  <c r="E75" i="12"/>
  <c r="E145" i="12"/>
  <c r="E116" i="12"/>
  <c r="E73" i="12"/>
  <c r="E331" i="12"/>
  <c r="E54" i="12"/>
  <c r="E326" i="12"/>
  <c r="E332" i="12"/>
  <c r="E327" i="12"/>
  <c r="E333" i="12"/>
  <c r="E108" i="12"/>
  <c r="E334" i="12"/>
  <c r="E335" i="12"/>
  <c r="E44" i="12"/>
  <c r="E330" i="12"/>
  <c r="E50" i="12"/>
  <c r="E41" i="12"/>
  <c r="E97" i="12"/>
  <c r="E55" i="12"/>
  <c r="E339" i="12"/>
  <c r="E340" i="12"/>
  <c r="D340" i="12"/>
  <c r="D339" i="12"/>
  <c r="D55" i="12"/>
  <c r="D97" i="12"/>
  <c r="D41" i="12"/>
  <c r="D50" i="12"/>
  <c r="D330" i="12"/>
  <c r="D44" i="12"/>
  <c r="D335" i="12"/>
  <c r="D334" i="12"/>
  <c r="D108" i="12"/>
  <c r="D333" i="12"/>
  <c r="D327" i="12"/>
  <c r="D332" i="12"/>
  <c r="D326" i="12"/>
  <c r="D54" i="12"/>
  <c r="D331" i="12"/>
  <c r="D73" i="12"/>
  <c r="D116" i="12"/>
  <c r="D145" i="12"/>
  <c r="D75" i="12"/>
  <c r="D96" i="12"/>
  <c r="D175" i="12"/>
  <c r="D260" i="12"/>
  <c r="D138" i="12"/>
  <c r="D38" i="12"/>
  <c r="D294" i="12"/>
  <c r="D259" i="12"/>
  <c r="D293" i="12"/>
  <c r="D154" i="12"/>
  <c r="D95" i="12"/>
  <c r="D214" i="12"/>
  <c r="D181" i="12"/>
  <c r="D151" i="12"/>
  <c r="D236" i="12"/>
  <c r="D250" i="12"/>
  <c r="D229" i="12"/>
  <c r="D65" i="12"/>
  <c r="D213" i="12"/>
  <c r="D292" i="12"/>
  <c r="D272" i="12"/>
  <c r="D324" i="12"/>
  <c r="D248" i="12"/>
  <c r="D174" i="12"/>
  <c r="D48" i="12"/>
  <c r="D137" i="12"/>
  <c r="D212" i="12"/>
  <c r="D278" i="12"/>
  <c r="D238" i="12"/>
  <c r="D211" i="12"/>
  <c r="D173" i="12"/>
  <c r="D109" i="12"/>
  <c r="D247" i="12"/>
  <c r="D93" i="12"/>
  <c r="D63" i="12"/>
  <c r="D68" i="12"/>
  <c r="D271" i="12"/>
  <c r="D135" i="12"/>
  <c r="D134" i="12"/>
  <c r="D26" i="12"/>
  <c r="D221" i="12"/>
  <c r="D126" i="12"/>
  <c r="D110" i="12"/>
  <c r="D187" i="12"/>
  <c r="D92" i="12"/>
  <c r="D235" i="12"/>
  <c r="D231" i="12"/>
  <c r="D117" i="12"/>
  <c r="D275" i="12"/>
  <c r="D133" i="12"/>
  <c r="D122" i="12"/>
  <c r="D79" i="12"/>
  <c r="D74" i="12"/>
  <c r="D64" i="12"/>
  <c r="D57" i="12"/>
  <c r="D40" i="12"/>
  <c r="D291" i="12"/>
  <c r="D307" i="12"/>
  <c r="D290" i="12"/>
  <c r="D258" i="12"/>
  <c r="D210" i="12"/>
  <c r="D277" i="12"/>
  <c r="D62" i="12"/>
  <c r="D209" i="12"/>
  <c r="D67" i="12"/>
  <c r="D208" i="12"/>
  <c r="D270" i="12"/>
  <c r="D228" i="12"/>
  <c r="D106" i="12"/>
  <c r="D150" i="12"/>
  <c r="D172" i="12"/>
  <c r="D215" i="12"/>
  <c r="D257" i="12"/>
  <c r="D269" i="12"/>
  <c r="D249" i="12"/>
  <c r="D246" i="12"/>
  <c r="D245" i="12"/>
  <c r="D234" i="12"/>
  <c r="D119" i="12"/>
  <c r="D237" i="12"/>
  <c r="D233" i="12"/>
  <c r="D230" i="12"/>
  <c r="D223" i="12"/>
  <c r="D207" i="12"/>
  <c r="D206" i="12"/>
  <c r="D205" i="12"/>
  <c r="D149" i="12"/>
  <c r="D159" i="12"/>
  <c r="D171" i="12"/>
  <c r="D148" i="12"/>
  <c r="D147" i="12"/>
  <c r="D146" i="12"/>
  <c r="D288" i="12"/>
  <c r="D302" i="12"/>
  <c r="D82" i="12"/>
  <c r="D100" i="12"/>
  <c r="D80" i="12"/>
  <c r="D52" i="12"/>
  <c r="D336" i="12"/>
  <c r="D155" i="12"/>
  <c r="D222" i="12"/>
  <c r="D132" i="12"/>
  <c r="D30" i="12"/>
  <c r="D267" i="12"/>
  <c r="D219" i="12"/>
  <c r="D61" i="12"/>
  <c r="D37" i="12"/>
  <c r="D59" i="12"/>
  <c r="D185" i="12"/>
  <c r="D144" i="12"/>
  <c r="D310" i="12"/>
  <c r="D301" i="12"/>
  <c r="D299" i="12"/>
  <c r="D51" i="12"/>
  <c r="D78" i="12"/>
  <c r="D91" i="12"/>
  <c r="D56" i="12"/>
  <c r="D224" i="12"/>
  <c r="D72" i="12"/>
  <c r="D323" i="12"/>
  <c r="D227" i="12"/>
  <c r="D84" i="12"/>
  <c r="D47" i="12"/>
  <c r="D286" i="12"/>
  <c r="D130" i="12"/>
  <c r="D53" i="12"/>
  <c r="D140" i="12"/>
  <c r="D125" i="12"/>
  <c r="D143" i="12"/>
  <c r="D71" i="12"/>
  <c r="D60" i="12"/>
  <c r="D43" i="12"/>
  <c r="D160" i="12"/>
  <c r="D66" i="12"/>
  <c r="D239" i="12"/>
  <c r="D204" i="12"/>
  <c r="D183" i="12"/>
  <c r="D256" i="12"/>
  <c r="D170" i="12"/>
  <c r="D88" i="12"/>
  <c r="D77" i="12"/>
  <c r="D129" i="12"/>
  <c r="D191" i="12"/>
  <c r="D115" i="12"/>
  <c r="D226" i="12"/>
  <c r="D306" i="12"/>
  <c r="D190" i="12"/>
  <c r="D42" i="12"/>
  <c r="D39" i="12"/>
  <c r="D169" i="12"/>
  <c r="D168" i="12"/>
  <c r="D162" i="12"/>
  <c r="D94" i="12"/>
  <c r="D49" i="12"/>
  <c r="D86" i="12"/>
  <c r="D320" i="12"/>
  <c r="D83" i="12"/>
  <c r="D153" i="12"/>
  <c r="D158" i="12"/>
  <c r="D188" i="12"/>
  <c r="D107" i="12"/>
  <c r="D184" i="12"/>
  <c r="D262" i="12"/>
  <c r="D127" i="12"/>
  <c r="D76" i="12"/>
  <c r="D45" i="12"/>
  <c r="D131" i="12"/>
  <c r="D203" i="12"/>
  <c r="D202" i="12"/>
  <c r="D201" i="12"/>
  <c r="D319" i="12"/>
  <c r="D305" i="12"/>
  <c r="D139" i="12"/>
  <c r="D312" i="12"/>
  <c r="D200" i="12"/>
  <c r="D329" i="12"/>
  <c r="D261" i="12"/>
  <c r="D199" i="12"/>
  <c r="D285" i="12"/>
  <c r="D268" i="12"/>
  <c r="D287" i="12"/>
  <c r="D279" i="12"/>
  <c r="D266" i="12"/>
  <c r="D244" i="12"/>
  <c r="D243" i="12"/>
  <c r="D198" i="12"/>
  <c r="D118" i="12"/>
  <c r="D197" i="12"/>
  <c r="D218" i="12"/>
  <c r="D265" i="12"/>
  <c r="D311" i="12"/>
  <c r="D284" i="12"/>
  <c r="D242" i="12"/>
  <c r="D273" i="12"/>
  <c r="D225" i="12"/>
  <c r="D232" i="12"/>
  <c r="D182" i="12"/>
  <c r="D124" i="12"/>
  <c r="D156" i="12"/>
  <c r="D142" i="12"/>
  <c r="D196" i="12"/>
  <c r="D112" i="12"/>
  <c r="D167" i="12"/>
  <c r="D99" i="12"/>
  <c r="D111" i="12"/>
  <c r="D46" i="12"/>
  <c r="D105" i="12"/>
  <c r="D121" i="12"/>
  <c r="D298" i="12"/>
  <c r="D195" i="12"/>
  <c r="D87" i="12"/>
  <c r="D297" i="12"/>
  <c r="D166" i="12"/>
  <c r="D90" i="12"/>
  <c r="D296" i="12"/>
  <c r="D283" i="12"/>
  <c r="D178" i="12"/>
  <c r="D128" i="12"/>
  <c r="D157" i="12"/>
  <c r="D255" i="12"/>
  <c r="D194" i="12"/>
  <c r="D81" i="12"/>
  <c r="D313" i="12"/>
  <c r="D254" i="12"/>
  <c r="D120" i="12"/>
  <c r="D180" i="12"/>
  <c r="D338" i="12"/>
  <c r="D165" i="12"/>
  <c r="D328" i="12"/>
  <c r="D164" i="12"/>
  <c r="D322" i="12"/>
  <c r="D264" i="12"/>
  <c r="D70" i="12"/>
  <c r="D58" i="12"/>
  <c r="D217" i="12"/>
  <c r="D304" i="12"/>
  <c r="D325" i="12"/>
  <c r="D276" i="12"/>
  <c r="D274" i="12"/>
  <c r="D177" i="12"/>
  <c r="D89" i="12"/>
  <c r="D282" i="12"/>
  <c r="D309" i="12"/>
  <c r="D163" i="12"/>
  <c r="D176" i="12"/>
  <c r="D241" i="12"/>
  <c r="D193" i="12"/>
  <c r="D321" i="12"/>
  <c r="D295" i="12"/>
  <c r="D253" i="12"/>
  <c r="D179" i="12"/>
  <c r="D317" i="12"/>
  <c r="D316" i="12"/>
  <c r="D303" i="12"/>
  <c r="D252" i="12"/>
  <c r="D192" i="12"/>
  <c r="D189" i="12"/>
  <c r="D141" i="12"/>
  <c r="D281" i="12"/>
  <c r="D98" i="12"/>
  <c r="D85" i="12"/>
  <c r="D240" i="12"/>
  <c r="D337" i="12"/>
  <c r="D280" i="12"/>
  <c r="D251" i="12"/>
  <c r="D216" i="12"/>
  <c r="D186" i="12"/>
  <c r="D161" i="12"/>
  <c r="D315" i="12"/>
  <c r="D300" i="12"/>
  <c r="D308" i="12"/>
  <c r="D314" i="12"/>
  <c r="D263" i="12"/>
  <c r="D123" i="12"/>
  <c r="D36" i="12"/>
  <c r="D3" i="12"/>
  <c r="C340" i="12"/>
  <c r="C339" i="12"/>
  <c r="C55" i="12"/>
  <c r="C97" i="12"/>
  <c r="C41" i="12"/>
  <c r="C50" i="12"/>
  <c r="C330" i="12"/>
  <c r="C44" i="12"/>
  <c r="C335" i="12"/>
  <c r="C334" i="12"/>
  <c r="C108" i="12"/>
  <c r="C333" i="12"/>
  <c r="C327" i="12"/>
  <c r="C332" i="12"/>
  <c r="C326" i="12"/>
  <c r="C54" i="12"/>
  <c r="C331" i="12"/>
  <c r="C73" i="12"/>
  <c r="C116" i="12"/>
  <c r="C145" i="12"/>
  <c r="C75" i="12"/>
  <c r="C96" i="12"/>
  <c r="C175" i="12"/>
  <c r="C260" i="12"/>
  <c r="C138" i="12"/>
  <c r="C38" i="12"/>
  <c r="C294" i="12"/>
  <c r="C259" i="12"/>
  <c r="C293" i="12"/>
  <c r="C154" i="12"/>
  <c r="C95" i="12"/>
  <c r="C214" i="12"/>
  <c r="C181" i="12"/>
  <c r="C151" i="12"/>
  <c r="C236" i="12"/>
  <c r="C250" i="12"/>
  <c r="C229" i="12"/>
  <c r="C65" i="12"/>
  <c r="C213" i="12"/>
  <c r="C292" i="12"/>
  <c r="C272" i="12"/>
  <c r="C324" i="12"/>
  <c r="C248" i="12"/>
  <c r="C174" i="12"/>
  <c r="C48" i="12"/>
  <c r="C137" i="12"/>
  <c r="C212" i="12"/>
  <c r="C278" i="12"/>
  <c r="C238" i="12"/>
  <c r="C211" i="12"/>
  <c r="C173" i="12"/>
  <c r="C109" i="12"/>
  <c r="C247" i="12"/>
  <c r="C93" i="12"/>
  <c r="C63" i="12"/>
  <c r="C68" i="12"/>
  <c r="C271" i="12"/>
  <c r="C135" i="12"/>
  <c r="C134" i="12"/>
  <c r="C26" i="12"/>
  <c r="C221" i="12"/>
  <c r="C126" i="12"/>
  <c r="C110" i="12"/>
  <c r="C187" i="12"/>
  <c r="C92" i="12"/>
  <c r="C235" i="12"/>
  <c r="C231" i="12"/>
  <c r="C117" i="12"/>
  <c r="C275" i="12"/>
  <c r="C133" i="12"/>
  <c r="C122" i="12"/>
  <c r="C79" i="12"/>
  <c r="C74" i="12"/>
  <c r="C64" i="12"/>
  <c r="C57" i="12"/>
  <c r="C40" i="12"/>
  <c r="C291" i="12"/>
  <c r="C307" i="12"/>
  <c r="C290" i="12"/>
  <c r="C258" i="12"/>
  <c r="C210" i="12"/>
  <c r="C277" i="12"/>
  <c r="C62" i="12"/>
  <c r="C209" i="12"/>
  <c r="C67" i="12"/>
  <c r="C208" i="12"/>
  <c r="C270" i="12"/>
  <c r="C228" i="12"/>
  <c r="C106" i="12"/>
  <c r="C150" i="12"/>
  <c r="C172" i="12"/>
  <c r="C215" i="12"/>
  <c r="C257" i="12"/>
  <c r="C269" i="12"/>
  <c r="C249" i="12"/>
  <c r="C246" i="12"/>
  <c r="C245" i="12"/>
  <c r="C234" i="12"/>
  <c r="C119" i="12"/>
  <c r="C237" i="12"/>
  <c r="C233" i="12"/>
  <c r="C230" i="12"/>
  <c r="C223" i="12"/>
  <c r="C207" i="12"/>
  <c r="C206" i="12"/>
  <c r="C205" i="12"/>
  <c r="C149" i="12"/>
  <c r="C159" i="12"/>
  <c r="C171" i="12"/>
  <c r="C148" i="12"/>
  <c r="C147" i="12"/>
  <c r="C146" i="12"/>
  <c r="C288" i="12"/>
  <c r="C302" i="12"/>
  <c r="C82" i="12"/>
  <c r="C100" i="12"/>
  <c r="C80" i="12"/>
  <c r="C52" i="12"/>
  <c r="C336" i="12"/>
  <c r="C155" i="12"/>
  <c r="C222" i="12"/>
  <c r="C132" i="12"/>
  <c r="C30" i="12"/>
  <c r="C267" i="12"/>
  <c r="C219" i="12"/>
  <c r="C61" i="12"/>
  <c r="C37" i="12"/>
  <c r="C59" i="12"/>
  <c r="C185" i="12"/>
  <c r="C144" i="12"/>
  <c r="C310" i="12"/>
  <c r="C301" i="12"/>
  <c r="C299" i="12"/>
  <c r="C51" i="12"/>
  <c r="C78" i="12"/>
  <c r="C91" i="12"/>
  <c r="C56" i="12"/>
  <c r="C224" i="12"/>
  <c r="C72" i="12"/>
  <c r="C323" i="12"/>
  <c r="C227" i="12"/>
  <c r="C84" i="12"/>
  <c r="C47" i="12"/>
  <c r="C286" i="12"/>
  <c r="C130" i="12"/>
  <c r="C53" i="12"/>
  <c r="C140" i="12"/>
  <c r="C125" i="12"/>
  <c r="C143" i="12"/>
  <c r="C71" i="12"/>
  <c r="C60" i="12"/>
  <c r="C43" i="12"/>
  <c r="C160" i="12"/>
  <c r="C66" i="12"/>
  <c r="C239" i="12"/>
  <c r="C204" i="12"/>
  <c r="C183" i="12"/>
  <c r="C256" i="12"/>
  <c r="C170" i="12"/>
  <c r="C88" i="12"/>
  <c r="C77" i="12"/>
  <c r="C129" i="12"/>
  <c r="C191" i="12"/>
  <c r="C115" i="12"/>
  <c r="C226" i="12"/>
  <c r="C306" i="12"/>
  <c r="C190" i="12"/>
  <c r="C42" i="12"/>
  <c r="C39" i="12"/>
  <c r="C169" i="12"/>
  <c r="C168" i="12"/>
  <c r="C162" i="12"/>
  <c r="C94" i="12"/>
  <c r="C49" i="12"/>
  <c r="C86" i="12"/>
  <c r="C320" i="12"/>
  <c r="C83" i="12"/>
  <c r="C153" i="12"/>
  <c r="C158" i="12"/>
  <c r="C188" i="12"/>
  <c r="C107" i="12"/>
  <c r="C184" i="12"/>
  <c r="C262" i="12"/>
  <c r="C127" i="12"/>
  <c r="C76" i="12"/>
  <c r="C45" i="12"/>
  <c r="C131" i="12"/>
  <c r="C203" i="12"/>
  <c r="C202" i="12"/>
  <c r="C201" i="12"/>
  <c r="C319" i="12"/>
  <c r="C305" i="12"/>
  <c r="C139" i="12"/>
  <c r="C312" i="12"/>
  <c r="C200" i="12"/>
  <c r="C329" i="12"/>
  <c r="C261" i="12"/>
  <c r="C199" i="12"/>
  <c r="C285" i="12"/>
  <c r="C268" i="12"/>
  <c r="C287" i="12"/>
  <c r="C279" i="12"/>
  <c r="C266" i="12"/>
  <c r="C244" i="12"/>
  <c r="C243" i="12"/>
  <c r="C198" i="12"/>
  <c r="C118" i="12"/>
  <c r="C197" i="12"/>
  <c r="C218" i="12"/>
  <c r="C265" i="12"/>
  <c r="C311" i="12"/>
  <c r="C284" i="12"/>
  <c r="C242" i="12"/>
  <c r="C273" i="12"/>
  <c r="C225" i="12"/>
  <c r="C232" i="12"/>
  <c r="C182" i="12"/>
  <c r="C124" i="12"/>
  <c r="C156" i="12"/>
  <c r="C142" i="12"/>
  <c r="C196" i="12"/>
  <c r="C112" i="12"/>
  <c r="C167" i="12"/>
  <c r="C99" i="12"/>
  <c r="C111" i="12"/>
  <c r="C46" i="12"/>
  <c r="C105" i="12"/>
  <c r="C121" i="12"/>
  <c r="C298" i="12"/>
  <c r="C195" i="12"/>
  <c r="C87" i="12"/>
  <c r="C297" i="12"/>
  <c r="C166" i="12"/>
  <c r="C90" i="12"/>
  <c r="C296" i="12"/>
  <c r="C283" i="12"/>
  <c r="C178" i="12"/>
  <c r="C128" i="12"/>
  <c r="C157" i="12"/>
  <c r="C255" i="12"/>
  <c r="C194" i="12"/>
  <c r="C81" i="12"/>
  <c r="C313" i="12"/>
  <c r="C254" i="12"/>
  <c r="C120" i="12"/>
  <c r="C180" i="12"/>
  <c r="C338" i="12"/>
  <c r="C165" i="12"/>
  <c r="C328" i="12"/>
  <c r="C164" i="12"/>
  <c r="C322" i="12"/>
  <c r="C264" i="12"/>
  <c r="C70" i="12"/>
  <c r="C58" i="12"/>
  <c r="C217" i="12"/>
  <c r="C304" i="12"/>
  <c r="C325" i="12"/>
  <c r="C276" i="12"/>
  <c r="C274" i="12"/>
  <c r="C177" i="12"/>
  <c r="C89" i="12"/>
  <c r="C282" i="12"/>
  <c r="C309" i="12"/>
  <c r="C163" i="12"/>
  <c r="C176" i="12"/>
  <c r="C241" i="12"/>
  <c r="C193" i="12"/>
  <c r="C321" i="12"/>
  <c r="C295" i="12"/>
  <c r="C253" i="12"/>
  <c r="C179" i="12"/>
  <c r="C317" i="12"/>
  <c r="C316" i="12"/>
  <c r="C303" i="12"/>
  <c r="C252" i="12"/>
  <c r="C192" i="12"/>
  <c r="C189" i="12"/>
  <c r="C141" i="12"/>
  <c r="C281" i="12"/>
  <c r="C98" i="12"/>
  <c r="C85" i="12"/>
  <c r="C240" i="12"/>
  <c r="C337" i="12"/>
  <c r="C280" i="12"/>
  <c r="C251" i="12"/>
  <c r="C216" i="12"/>
  <c r="C186" i="12"/>
  <c r="C161" i="12"/>
  <c r="C315" i="12"/>
  <c r="C300" i="12"/>
  <c r="C308" i="12"/>
  <c r="C314" i="12"/>
  <c r="C263" i="12"/>
  <c r="C123" i="12"/>
  <c r="C36" i="12"/>
  <c r="C3" i="12"/>
  <c r="AW728" i="26"/>
  <c r="AW727" i="26"/>
  <c r="AW726" i="26"/>
  <c r="AW725" i="26"/>
  <c r="AY723" i="26"/>
  <c r="AV723" i="26"/>
  <c r="AL723" i="26"/>
  <c r="AY722" i="26"/>
  <c r="AV722" i="26"/>
  <c r="AL722" i="26"/>
  <c r="AY721" i="26"/>
  <c r="AV721" i="26"/>
  <c r="AL721" i="26"/>
  <c r="AY720" i="26"/>
  <c r="AV720" i="26"/>
  <c r="AL720" i="26"/>
  <c r="AY719" i="26"/>
  <c r="AV719" i="26"/>
  <c r="AL719" i="26"/>
  <c r="AY718" i="26"/>
  <c r="AV718" i="26"/>
  <c r="AL718" i="26"/>
  <c r="AY717" i="26"/>
  <c r="AY716" i="26"/>
  <c r="AV716" i="26"/>
  <c r="AL716" i="26"/>
  <c r="AY715" i="26"/>
  <c r="AV715" i="26"/>
  <c r="AL715" i="26"/>
  <c r="AY714" i="26"/>
  <c r="AV714" i="26"/>
  <c r="AL714" i="26"/>
  <c r="AY713" i="26"/>
  <c r="AV713" i="26"/>
  <c r="AL713" i="26"/>
  <c r="AY712" i="26"/>
  <c r="AV712" i="26"/>
  <c r="AL712" i="26"/>
  <c r="AY711" i="26"/>
  <c r="AV711" i="26"/>
  <c r="AL711" i="26"/>
  <c r="AY710" i="26"/>
  <c r="AV710" i="26"/>
  <c r="AL710" i="26"/>
  <c r="AY709" i="26"/>
  <c r="AV709" i="26"/>
  <c r="AL709" i="26"/>
  <c r="AY708" i="26"/>
  <c r="AV708" i="26"/>
  <c r="AL708" i="26"/>
  <c r="AY707" i="26"/>
  <c r="AV707" i="26"/>
  <c r="AL707" i="26"/>
  <c r="AY706" i="26"/>
  <c r="AV706" i="26"/>
  <c r="AL706" i="26"/>
  <c r="AY705" i="26"/>
  <c r="AV705" i="26"/>
  <c r="AL705" i="26"/>
  <c r="AY704" i="26"/>
  <c r="AV704" i="26"/>
  <c r="AL704" i="26"/>
  <c r="AY703" i="26"/>
  <c r="AV703" i="26"/>
  <c r="AL703" i="26"/>
  <c r="AY702" i="26"/>
  <c r="AV702" i="26"/>
  <c r="AL702" i="26"/>
  <c r="AY701" i="26"/>
  <c r="AV701" i="26"/>
  <c r="AL701" i="26"/>
  <c r="AY700" i="26"/>
  <c r="AV700" i="26"/>
  <c r="AL700" i="26"/>
  <c r="AY699" i="26"/>
  <c r="AV699" i="26"/>
  <c r="AL699" i="26"/>
  <c r="AY698" i="26"/>
  <c r="AV698" i="26"/>
  <c r="AL698" i="26"/>
  <c r="AY697" i="26"/>
  <c r="AV697" i="26"/>
  <c r="AL697" i="26"/>
  <c r="AY696" i="26"/>
  <c r="AV696" i="26"/>
  <c r="AL696" i="26"/>
  <c r="AY695" i="26"/>
  <c r="AV695" i="26"/>
  <c r="AL695" i="26"/>
  <c r="AY694" i="26"/>
  <c r="AV694" i="26"/>
  <c r="AL694" i="26"/>
  <c r="AY693" i="26"/>
  <c r="AV693" i="26"/>
  <c r="AL693" i="26"/>
  <c r="AY692" i="26"/>
  <c r="AV692" i="26"/>
  <c r="AL692" i="26"/>
  <c r="AY691" i="26"/>
  <c r="AV691" i="26"/>
  <c r="AL691" i="26"/>
  <c r="AY690" i="26"/>
  <c r="AV690" i="26"/>
  <c r="AL690" i="26"/>
  <c r="AY689" i="26"/>
  <c r="AV689" i="26"/>
  <c r="AL689" i="26"/>
  <c r="AY688" i="26"/>
  <c r="AV688" i="26"/>
  <c r="AL688" i="26"/>
  <c r="AY687" i="26"/>
  <c r="AV687" i="26"/>
  <c r="AL687" i="26"/>
  <c r="AY686" i="26"/>
  <c r="AV686" i="26"/>
  <c r="AL686" i="26"/>
  <c r="AY685" i="26"/>
  <c r="AV685" i="26"/>
  <c r="AL685" i="26"/>
  <c r="AY684" i="26"/>
  <c r="AV684" i="26"/>
  <c r="AL684" i="26"/>
  <c r="AY683" i="26"/>
  <c r="AV683" i="26"/>
  <c r="AL683" i="26"/>
  <c r="AY682" i="26"/>
  <c r="AV682" i="26"/>
  <c r="AL682" i="26"/>
  <c r="AY681" i="26"/>
  <c r="AV681" i="26"/>
  <c r="AL681" i="26"/>
  <c r="AY680" i="26"/>
  <c r="AV680" i="26"/>
  <c r="AL680" i="26"/>
  <c r="AY679" i="26"/>
  <c r="AV679" i="26"/>
  <c r="AL679" i="26"/>
  <c r="AY678" i="26"/>
  <c r="AV678" i="26"/>
  <c r="AL678" i="26"/>
  <c r="AY677" i="26"/>
  <c r="AV677" i="26"/>
  <c r="AL677" i="26"/>
  <c r="AY676" i="26"/>
  <c r="AV676" i="26"/>
  <c r="AL676" i="26"/>
  <c r="AY675" i="26"/>
  <c r="AV675" i="26"/>
  <c r="AL675" i="26"/>
  <c r="AY674" i="26"/>
  <c r="AV674" i="26"/>
  <c r="AL674" i="26"/>
  <c r="AY673" i="26"/>
  <c r="AV673" i="26"/>
  <c r="AL673" i="26"/>
  <c r="AY672" i="26"/>
  <c r="AV672" i="26"/>
  <c r="AL672" i="26"/>
  <c r="AY671" i="26"/>
  <c r="AV671" i="26"/>
  <c r="AL671" i="26"/>
  <c r="AY670" i="26"/>
  <c r="AV670" i="26"/>
  <c r="AL670" i="26"/>
  <c r="AY669" i="26"/>
  <c r="AV669" i="26"/>
  <c r="AL669" i="26"/>
  <c r="AY668" i="26"/>
  <c r="AV668" i="26"/>
  <c r="AN668" i="26"/>
  <c r="AL668" i="26"/>
  <c r="AY667" i="26"/>
  <c r="AV667" i="26"/>
  <c r="AL667" i="26"/>
  <c r="AY666" i="26"/>
  <c r="AV666" i="26"/>
  <c r="AL666" i="26"/>
  <c r="AY665" i="26"/>
  <c r="AV665" i="26"/>
  <c r="AL665" i="26"/>
  <c r="AY664" i="26"/>
  <c r="AV664" i="26"/>
  <c r="AN664" i="26"/>
  <c r="AL664" i="26"/>
  <c r="AY663" i="26"/>
  <c r="AV663" i="26"/>
  <c r="AN663" i="26"/>
  <c r="AL663" i="26"/>
  <c r="AY662" i="26"/>
  <c r="AV662" i="26"/>
  <c r="AL662" i="26"/>
  <c r="AY661" i="26"/>
  <c r="AV661" i="26"/>
  <c r="AL661" i="26"/>
  <c r="AY660" i="26"/>
  <c r="AV660" i="26"/>
  <c r="AL660" i="26"/>
  <c r="AY659" i="26"/>
  <c r="AV659" i="26"/>
  <c r="AL659" i="26"/>
  <c r="AY658" i="26"/>
  <c r="AV658" i="26"/>
  <c r="AL658" i="26"/>
  <c r="AY657" i="26"/>
  <c r="AV657" i="26"/>
  <c r="AL657" i="26"/>
  <c r="AY656" i="26"/>
  <c r="AV656" i="26"/>
  <c r="AL656" i="26"/>
  <c r="AY655" i="26"/>
  <c r="AV655" i="26"/>
  <c r="AN655" i="26"/>
  <c r="AL655" i="26"/>
  <c r="AY654" i="26"/>
  <c r="AV654" i="26"/>
  <c r="AN654" i="26"/>
  <c r="AL654" i="26"/>
  <c r="AY653" i="26"/>
  <c r="AV653" i="26"/>
  <c r="AL653" i="26"/>
  <c r="AY652" i="26"/>
  <c r="AV652" i="26"/>
  <c r="AL652" i="26"/>
  <c r="AV651" i="26"/>
  <c r="AL651" i="26"/>
  <c r="AY650" i="26"/>
  <c r="AV650" i="26"/>
  <c r="AL650" i="26"/>
  <c r="AY649" i="26"/>
  <c r="AV649" i="26"/>
  <c r="AL649" i="26"/>
  <c r="AY648" i="26"/>
  <c r="AV648" i="26"/>
  <c r="AL648" i="26"/>
  <c r="AY647" i="26"/>
  <c r="AV647" i="26"/>
  <c r="AL647" i="26"/>
  <c r="AY646" i="26"/>
  <c r="AV646" i="26"/>
  <c r="AL646" i="26"/>
  <c r="AY645" i="26"/>
  <c r="AV645" i="26"/>
  <c r="AN645" i="26"/>
  <c r="AL645" i="26"/>
  <c r="AY644" i="26"/>
  <c r="AV644" i="26"/>
  <c r="AL644" i="26"/>
  <c r="AY643" i="26"/>
  <c r="AV643" i="26"/>
  <c r="AL643" i="26"/>
  <c r="AY642" i="26"/>
  <c r="AV642" i="26"/>
  <c r="AL642" i="26"/>
  <c r="AY641" i="26"/>
  <c r="AV641" i="26"/>
  <c r="AL641" i="26"/>
  <c r="AY640" i="26"/>
  <c r="AV640" i="26"/>
  <c r="AL640" i="26"/>
  <c r="AY639" i="26"/>
  <c r="AV639" i="26"/>
  <c r="AL639" i="26"/>
  <c r="AY638" i="26"/>
  <c r="AV638" i="26"/>
  <c r="AL638" i="26"/>
  <c r="AY637" i="26"/>
  <c r="AV637" i="26"/>
  <c r="AL637" i="26"/>
  <c r="AY636" i="26"/>
  <c r="AV636" i="26"/>
  <c r="AL636" i="26"/>
  <c r="AY635" i="26"/>
  <c r="AV635" i="26"/>
  <c r="AL635" i="26"/>
  <c r="AY634" i="26"/>
  <c r="AV634" i="26"/>
  <c r="AL634" i="26"/>
  <c r="AY633" i="26"/>
  <c r="AV633" i="26"/>
  <c r="AL633" i="26"/>
  <c r="AY632" i="26"/>
  <c r="AV632" i="26"/>
  <c r="AL632" i="26"/>
  <c r="AY631" i="26"/>
  <c r="AV631" i="26"/>
  <c r="AN631" i="26"/>
  <c r="AL631" i="26"/>
  <c r="AY630" i="26"/>
  <c r="AV630" i="26"/>
  <c r="AL630" i="26"/>
  <c r="AY629" i="26"/>
  <c r="AV629" i="26"/>
  <c r="AL629" i="26"/>
  <c r="AY628" i="26"/>
  <c r="AV628" i="26"/>
  <c r="AL628" i="26"/>
  <c r="AY627" i="26"/>
  <c r="AV627" i="26"/>
  <c r="AN627" i="26"/>
  <c r="AL627" i="26"/>
  <c r="AY626" i="26"/>
  <c r="AV626" i="26"/>
  <c r="AL626" i="26"/>
  <c r="AY625" i="26"/>
  <c r="AV625" i="26"/>
  <c r="AL625" i="26"/>
  <c r="AY624" i="26"/>
  <c r="AV624" i="26"/>
  <c r="AL624" i="26"/>
  <c r="AY623" i="26"/>
  <c r="AV623" i="26"/>
  <c r="AL623" i="26"/>
  <c r="AY622" i="26"/>
  <c r="AV622" i="26"/>
  <c r="AL622" i="26"/>
  <c r="AY621" i="26"/>
  <c r="AV621" i="26"/>
  <c r="AL621" i="26"/>
  <c r="AY620" i="26"/>
  <c r="AV620" i="26"/>
  <c r="AL620" i="26"/>
  <c r="AY619" i="26"/>
  <c r="AV619" i="26"/>
  <c r="AL619" i="26"/>
  <c r="AY618" i="26"/>
  <c r="AV618" i="26"/>
  <c r="AN618" i="26"/>
  <c r="AL618" i="26"/>
  <c r="AY617" i="26"/>
  <c r="AV617" i="26"/>
  <c r="AN617" i="26"/>
  <c r="AL617" i="26"/>
  <c r="AY616" i="26"/>
  <c r="AV616" i="26"/>
  <c r="AL616" i="26"/>
  <c r="AY615" i="26"/>
  <c r="AV615" i="26"/>
  <c r="AL615" i="26"/>
  <c r="AY614" i="26"/>
  <c r="AV614" i="26"/>
  <c r="AL614" i="26"/>
  <c r="AY613" i="26"/>
  <c r="AV613" i="26"/>
  <c r="AL613" i="26"/>
  <c r="AY612" i="26"/>
  <c r="AV612" i="26"/>
  <c r="AL612" i="26"/>
  <c r="AY611" i="26"/>
  <c r="AV611" i="26"/>
  <c r="AL611" i="26"/>
  <c r="AY610" i="26"/>
  <c r="AV610" i="26"/>
  <c r="AN610" i="26"/>
  <c r="AL610" i="26"/>
  <c r="AY609" i="26"/>
  <c r="AV609" i="26"/>
  <c r="AL609" i="26"/>
  <c r="AY608" i="26"/>
  <c r="AV608" i="26"/>
  <c r="AL608" i="26"/>
  <c r="AY607" i="26"/>
  <c r="AV607" i="26"/>
  <c r="AL607" i="26"/>
  <c r="AY606" i="26"/>
  <c r="AV606" i="26"/>
  <c r="AL606" i="26"/>
  <c r="AY605" i="26"/>
  <c r="AV605" i="26"/>
  <c r="AL605" i="26"/>
  <c r="AL604" i="26"/>
  <c r="AY603" i="26"/>
  <c r="AV603" i="26"/>
  <c r="AL603" i="26"/>
  <c r="AY602" i="26"/>
  <c r="AV602" i="26"/>
  <c r="AL602" i="26"/>
  <c r="AY601" i="26"/>
  <c r="AV601" i="26"/>
  <c r="AN601" i="26"/>
  <c r="AL601" i="26"/>
  <c r="AY600" i="26"/>
  <c r="AV600" i="26"/>
  <c r="AL600" i="26"/>
  <c r="AY599" i="26"/>
  <c r="AV599" i="26"/>
  <c r="AL599" i="26"/>
  <c r="AY598" i="26"/>
  <c r="AV598" i="26"/>
  <c r="AL598" i="26"/>
  <c r="AY597" i="26"/>
  <c r="AV597" i="26"/>
  <c r="AL597" i="26"/>
  <c r="AY596" i="26"/>
  <c r="AV596" i="26"/>
  <c r="AL596" i="26"/>
  <c r="AY595" i="26"/>
  <c r="AV595" i="26"/>
  <c r="AL595" i="26"/>
  <c r="AY594" i="26"/>
  <c r="AV594" i="26"/>
  <c r="AN594" i="26"/>
  <c r="AL594" i="26"/>
  <c r="AY593" i="26"/>
  <c r="AV593" i="26"/>
  <c r="AL593" i="26"/>
  <c r="AY592" i="26"/>
  <c r="AV592" i="26"/>
  <c r="AL592" i="26"/>
  <c r="AY591" i="26"/>
  <c r="AV591" i="26"/>
  <c r="AL591" i="26"/>
  <c r="AY590" i="26"/>
  <c r="AV590" i="26"/>
  <c r="AL590" i="26"/>
  <c r="AY589" i="26"/>
  <c r="AV589" i="26"/>
  <c r="AL589" i="26"/>
  <c r="AY588" i="26"/>
  <c r="AV588" i="26"/>
  <c r="AL588" i="26"/>
  <c r="AY587" i="26"/>
  <c r="AV587" i="26"/>
  <c r="AL587" i="26"/>
  <c r="AY586" i="26"/>
  <c r="AV586" i="26"/>
  <c r="AL586" i="26"/>
  <c r="AY585" i="26"/>
  <c r="AV585" i="26"/>
  <c r="AL585" i="26"/>
  <c r="AY584" i="26"/>
  <c r="AV584" i="26"/>
  <c r="AN584" i="26"/>
  <c r="AL584" i="26"/>
  <c r="AY583" i="26"/>
  <c r="AV583" i="26"/>
  <c r="AN583" i="26"/>
  <c r="AL583" i="26"/>
  <c r="AY582" i="26"/>
  <c r="AV582" i="26"/>
  <c r="AN582" i="26"/>
  <c r="AL582" i="26"/>
  <c r="AY581" i="26"/>
  <c r="AV581" i="26"/>
  <c r="AN581" i="26"/>
  <c r="AL581" i="26"/>
  <c r="AY580" i="26"/>
  <c r="AV580" i="26"/>
  <c r="AL580" i="26"/>
  <c r="AY579" i="26"/>
  <c r="AV579" i="26"/>
  <c r="AN579" i="26"/>
  <c r="AL579" i="26"/>
  <c r="AY578" i="26"/>
  <c r="AV578" i="26"/>
  <c r="AN578" i="26"/>
  <c r="AL578" i="26"/>
  <c r="AY577" i="26"/>
  <c r="AV577" i="26"/>
  <c r="AL577" i="26"/>
  <c r="AY576" i="26"/>
  <c r="AV576" i="26"/>
  <c r="AN576" i="26"/>
  <c r="AL576" i="26"/>
  <c r="AY575" i="26"/>
  <c r="AV575" i="26"/>
  <c r="AN575" i="26"/>
  <c r="AL575" i="26"/>
  <c r="AY574" i="26"/>
  <c r="AV574" i="26"/>
  <c r="AL574" i="26"/>
  <c r="AY573" i="26"/>
  <c r="AV573" i="26"/>
  <c r="AN573" i="26"/>
  <c r="AL573" i="26"/>
  <c r="AY572" i="26"/>
  <c r="AV572" i="26"/>
  <c r="AN572" i="26"/>
  <c r="AL572" i="26"/>
  <c r="AY571" i="26"/>
  <c r="AV571" i="26"/>
  <c r="AN571" i="26"/>
  <c r="AL571" i="26"/>
  <c r="AY570" i="26"/>
  <c r="AV570" i="26"/>
  <c r="AN570" i="26"/>
  <c r="AL570" i="26"/>
  <c r="AY569" i="26"/>
  <c r="AV569" i="26"/>
  <c r="AN569" i="26"/>
  <c r="AL569" i="26"/>
  <c r="AY568" i="26"/>
  <c r="AV568" i="26"/>
  <c r="AN568" i="26"/>
  <c r="AL568" i="26"/>
  <c r="AY567" i="26"/>
  <c r="AV567" i="26"/>
  <c r="AN567" i="26"/>
  <c r="AL567" i="26"/>
  <c r="AY566" i="26"/>
  <c r="AV566" i="26"/>
  <c r="AN566" i="26"/>
  <c r="AL566" i="26"/>
  <c r="AY565" i="26"/>
  <c r="AV565" i="26"/>
  <c r="AL565" i="26"/>
  <c r="AY564" i="26"/>
  <c r="AV564" i="26"/>
  <c r="AL564" i="26"/>
  <c r="AY563" i="26"/>
  <c r="AV563" i="26"/>
  <c r="AL563" i="26"/>
  <c r="AY562" i="26"/>
  <c r="AV562" i="26"/>
  <c r="AL562" i="26"/>
  <c r="AY561" i="26"/>
  <c r="AV561" i="26"/>
  <c r="AL561" i="26"/>
  <c r="AY560" i="26"/>
  <c r="AV560" i="26"/>
  <c r="AL560" i="26"/>
  <c r="AY559" i="26"/>
  <c r="AV559" i="26"/>
  <c r="AL559" i="26"/>
  <c r="AY558" i="26"/>
  <c r="AV558" i="26"/>
  <c r="AL558" i="26"/>
  <c r="AY557" i="26"/>
  <c r="AV557" i="26"/>
  <c r="AL557" i="26"/>
  <c r="AY556" i="26"/>
  <c r="AV556" i="26"/>
  <c r="AL556" i="26"/>
  <c r="AY555" i="26"/>
  <c r="AV555" i="26"/>
  <c r="AL555" i="26"/>
  <c r="AY554" i="26"/>
  <c r="AV554" i="26"/>
  <c r="AL554" i="26"/>
  <c r="AY553" i="26"/>
  <c r="AV553" i="26"/>
  <c r="AL553" i="26"/>
  <c r="AY552" i="26"/>
  <c r="AV552" i="26"/>
  <c r="AL552" i="26"/>
  <c r="AY551" i="26"/>
  <c r="AV551" i="26"/>
  <c r="AL551" i="26"/>
  <c r="AW550" i="26"/>
  <c r="AY550" i="26" s="1"/>
  <c r="AZ550" i="26" s="1"/>
  <c r="AV550" i="26"/>
  <c r="AL550" i="26"/>
  <c r="AW549" i="26"/>
  <c r="AY549" i="26" s="1"/>
  <c r="AV549" i="26"/>
  <c r="AL549" i="26"/>
  <c r="AW548" i="26"/>
  <c r="AY548" i="26" s="1"/>
  <c r="AZ548" i="26" s="1"/>
  <c r="AV548" i="26"/>
  <c r="AL548" i="26"/>
  <c r="AY547" i="26"/>
  <c r="AW547" i="26"/>
  <c r="AV547" i="26"/>
  <c r="AL547" i="26"/>
  <c r="AW546" i="26"/>
  <c r="AY546" i="26" s="1"/>
  <c r="AV546" i="26"/>
  <c r="AL546" i="26"/>
  <c r="AY545" i="26"/>
  <c r="AV545" i="26"/>
  <c r="AL545" i="26"/>
  <c r="AY544" i="26"/>
  <c r="AV544" i="26"/>
  <c r="AL544" i="26"/>
  <c r="AY543" i="26"/>
  <c r="AV543" i="26"/>
  <c r="AL543" i="26"/>
  <c r="AY542" i="26"/>
  <c r="AV542" i="26"/>
  <c r="AL542" i="26"/>
  <c r="AY541" i="26"/>
  <c r="AV541" i="26"/>
  <c r="AL541" i="26"/>
  <c r="AY540" i="26"/>
  <c r="AV540" i="26"/>
  <c r="AL540" i="26"/>
  <c r="AY539" i="26"/>
  <c r="AV539" i="26"/>
  <c r="AL539" i="26"/>
  <c r="AV538" i="26"/>
  <c r="AL538" i="26"/>
  <c r="AY537" i="26"/>
  <c r="AV537" i="26"/>
  <c r="AL537" i="26"/>
  <c r="AY536" i="26"/>
  <c r="AV536" i="26"/>
  <c r="AL536" i="26"/>
  <c r="AY535" i="26"/>
  <c r="AV535" i="26"/>
  <c r="AL535" i="26"/>
  <c r="AV534" i="26"/>
  <c r="AL534" i="26"/>
  <c r="AY533" i="26"/>
  <c r="AV533" i="26"/>
  <c r="AL533" i="26"/>
  <c r="AY531" i="26"/>
  <c r="AV531" i="26"/>
  <c r="AL531" i="26"/>
  <c r="AY530" i="26"/>
  <c r="AV530" i="26"/>
  <c r="AL530" i="26"/>
  <c r="AY529" i="26"/>
  <c r="AV529" i="26"/>
  <c r="AN529" i="26"/>
  <c r="AL529" i="26"/>
  <c r="AY528" i="26"/>
  <c r="AV528" i="26"/>
  <c r="AL528" i="26"/>
  <c r="AY527" i="26"/>
  <c r="AV527" i="26"/>
  <c r="AL527" i="26"/>
  <c r="AY526" i="26"/>
  <c r="AV526" i="26"/>
  <c r="AL526" i="26"/>
  <c r="AY525" i="26"/>
  <c r="AV525" i="26"/>
  <c r="AN525" i="26"/>
  <c r="AL525" i="26"/>
  <c r="AY524" i="26"/>
  <c r="AV524" i="26"/>
  <c r="AN524" i="26"/>
  <c r="AL524" i="26"/>
  <c r="AY523" i="26"/>
  <c r="AV523" i="26"/>
  <c r="AN523" i="26"/>
  <c r="AL523" i="26"/>
  <c r="AY522" i="26"/>
  <c r="AV522" i="26"/>
  <c r="AN522" i="26"/>
  <c r="AL522" i="26"/>
  <c r="AY521" i="26"/>
  <c r="AV521" i="26"/>
  <c r="AN521" i="26"/>
  <c r="AL521" i="26"/>
  <c r="AY520" i="26"/>
  <c r="AV520" i="26"/>
  <c r="AL520" i="26"/>
  <c r="AY519" i="26"/>
  <c r="AV519" i="26"/>
  <c r="AL519" i="26"/>
  <c r="AY518" i="26"/>
  <c r="AV518" i="26"/>
  <c r="AL518" i="26"/>
  <c r="AY517" i="26"/>
  <c r="AV517" i="26"/>
  <c r="AL517" i="26"/>
  <c r="AY516" i="26"/>
  <c r="AV516" i="26"/>
  <c r="AL516" i="26"/>
  <c r="AY515" i="26"/>
  <c r="AV515" i="26"/>
  <c r="AL515" i="26"/>
  <c r="AY514" i="26"/>
  <c r="AV514" i="26"/>
  <c r="AL514" i="26"/>
  <c r="BC513" i="26"/>
  <c r="AY513" i="26"/>
  <c r="AV513" i="26"/>
  <c r="AL513" i="26"/>
  <c r="AY512" i="26"/>
  <c r="AV512" i="26"/>
  <c r="AL512" i="26"/>
  <c r="AY511" i="26"/>
  <c r="AV511" i="26"/>
  <c r="AL511" i="26"/>
  <c r="AY510" i="26"/>
  <c r="AV510" i="26"/>
  <c r="AL510" i="26"/>
  <c r="AY509" i="26"/>
  <c r="AV509" i="26"/>
  <c r="AL509" i="26"/>
  <c r="AY508" i="26"/>
  <c r="AV508" i="26"/>
  <c r="AL508" i="26"/>
  <c r="AY507" i="26"/>
  <c r="AV507" i="26"/>
  <c r="AL507" i="26"/>
  <c r="AY506" i="26"/>
  <c r="AV506" i="26"/>
  <c r="AL506" i="26"/>
  <c r="AY505" i="26"/>
  <c r="AV505" i="26"/>
  <c r="AL505" i="26"/>
  <c r="AY504" i="26"/>
  <c r="AV504" i="26"/>
  <c r="AL504" i="26"/>
  <c r="AY503" i="26"/>
  <c r="AV503" i="26"/>
  <c r="AL503" i="26"/>
  <c r="AY502" i="26"/>
  <c r="AV502" i="26"/>
  <c r="AL502" i="26"/>
  <c r="AY501" i="26"/>
  <c r="AV501" i="26"/>
  <c r="AL501" i="26"/>
  <c r="AY500" i="26"/>
  <c r="AV500" i="26"/>
  <c r="AL500" i="26"/>
  <c r="AY499" i="26"/>
  <c r="AV499" i="26"/>
  <c r="AL499" i="26"/>
  <c r="AY498" i="26"/>
  <c r="AV498" i="26"/>
  <c r="AL498" i="26"/>
  <c r="AY497" i="26"/>
  <c r="AV497" i="26"/>
  <c r="AL497" i="26"/>
  <c r="AY496" i="26"/>
  <c r="AV496" i="26"/>
  <c r="AL496" i="26"/>
  <c r="AY495" i="26"/>
  <c r="AV495" i="26"/>
  <c r="AL495" i="26"/>
  <c r="AY494" i="26"/>
  <c r="AV494" i="26"/>
  <c r="AL494" i="26"/>
  <c r="AY493" i="26"/>
  <c r="AV493" i="26"/>
  <c r="AL493" i="26"/>
  <c r="AY492" i="26"/>
  <c r="AV492" i="26"/>
  <c r="AL492" i="26"/>
  <c r="AY491" i="26"/>
  <c r="AV491" i="26"/>
  <c r="AL491" i="26"/>
  <c r="AY490" i="26"/>
  <c r="AV490" i="26"/>
  <c r="AL490" i="26"/>
  <c r="AY489" i="26"/>
  <c r="AV489" i="26"/>
  <c r="AL489" i="26"/>
  <c r="AY488" i="26"/>
  <c r="AV488" i="26"/>
  <c r="AL488" i="26"/>
  <c r="AY487" i="26"/>
  <c r="AV487" i="26"/>
  <c r="AL487" i="26"/>
  <c r="AY486" i="26"/>
  <c r="AV486" i="26"/>
  <c r="AL486" i="26"/>
  <c r="AY485" i="26"/>
  <c r="AV485" i="26"/>
  <c r="AL485" i="26"/>
  <c r="AY484" i="26"/>
  <c r="AV484" i="26"/>
  <c r="AL484" i="26"/>
  <c r="AY483" i="26"/>
  <c r="AV483" i="26"/>
  <c r="AL483" i="26"/>
  <c r="AY482" i="26"/>
  <c r="AV482" i="26"/>
  <c r="AL482" i="26"/>
  <c r="AY481" i="26"/>
  <c r="AV481" i="26"/>
  <c r="AL481" i="26"/>
  <c r="AY480" i="26"/>
  <c r="AV480" i="26"/>
  <c r="AL480" i="26"/>
  <c r="AY479" i="26"/>
  <c r="AV479" i="26"/>
  <c r="AL479" i="26"/>
  <c r="AY478" i="26"/>
  <c r="AV478" i="26"/>
  <c r="AL478" i="26"/>
  <c r="AY477" i="26"/>
  <c r="AV477" i="26"/>
  <c r="AL477" i="26"/>
  <c r="AY476" i="26"/>
  <c r="AV476" i="26"/>
  <c r="AL476" i="26"/>
  <c r="AY475" i="26"/>
  <c r="AV475" i="26"/>
  <c r="AL475" i="26"/>
  <c r="AY474" i="26"/>
  <c r="AV474" i="26"/>
  <c r="AL474" i="26"/>
  <c r="AY473" i="26"/>
  <c r="AV473" i="26"/>
  <c r="AL473" i="26"/>
  <c r="AY472" i="26"/>
  <c r="AV472" i="26"/>
  <c r="AL472" i="26"/>
  <c r="AY471" i="26"/>
  <c r="AV471" i="26"/>
  <c r="AL471" i="26"/>
  <c r="AY470" i="26"/>
  <c r="AV470" i="26"/>
  <c r="AL470" i="26"/>
  <c r="AY469" i="26"/>
  <c r="AV469" i="26"/>
  <c r="AL469" i="26"/>
  <c r="AY468" i="26"/>
  <c r="AV468" i="26"/>
  <c r="AL468" i="26"/>
  <c r="AY467" i="26"/>
  <c r="AV467" i="26"/>
  <c r="AL467" i="26"/>
  <c r="AY466" i="26"/>
  <c r="AV466" i="26"/>
  <c r="AL466" i="26"/>
  <c r="AY465" i="26"/>
  <c r="AV465" i="26"/>
  <c r="AL465" i="26"/>
  <c r="AY464" i="26"/>
  <c r="AV464" i="26"/>
  <c r="AL464" i="26"/>
  <c r="AY463" i="26"/>
  <c r="AV463" i="26"/>
  <c r="AL463" i="26"/>
  <c r="AY462" i="26"/>
  <c r="AV462" i="26"/>
  <c r="AL462" i="26"/>
  <c r="AY461" i="26"/>
  <c r="AV461" i="26"/>
  <c r="AL461" i="26"/>
  <c r="AY460" i="26"/>
  <c r="AV460" i="26"/>
  <c r="AL460" i="26"/>
  <c r="AY459" i="26"/>
  <c r="AV459" i="26"/>
  <c r="AL459" i="26"/>
  <c r="AY458" i="26"/>
  <c r="AV458" i="26"/>
  <c r="AL458" i="26"/>
  <c r="AY457" i="26"/>
  <c r="AV457" i="26"/>
  <c r="AL457" i="26"/>
  <c r="AY456" i="26"/>
  <c r="AV456" i="26"/>
  <c r="AL456" i="26"/>
  <c r="AY455" i="26"/>
  <c r="AV455" i="26"/>
  <c r="AL455" i="26"/>
  <c r="AY454" i="26"/>
  <c r="AV454" i="26"/>
  <c r="AL454" i="26"/>
  <c r="AY453" i="26"/>
  <c r="AV453" i="26"/>
  <c r="AL453" i="26"/>
  <c r="AY452" i="26"/>
  <c r="AV452" i="26"/>
  <c r="AL452" i="26"/>
  <c r="AY451" i="26"/>
  <c r="AV451" i="26"/>
  <c r="AL451" i="26"/>
  <c r="AY450" i="26"/>
  <c r="AV450" i="26"/>
  <c r="AL450" i="26"/>
  <c r="AY449" i="26"/>
  <c r="AV449" i="26"/>
  <c r="AL449" i="26"/>
  <c r="AY448" i="26"/>
  <c r="AV448" i="26"/>
  <c r="AL448" i="26"/>
  <c r="AY447" i="26"/>
  <c r="AV447" i="26"/>
  <c r="AL447" i="26"/>
  <c r="AY446" i="26"/>
  <c r="AV446" i="26"/>
  <c r="AL446" i="26"/>
  <c r="AY445" i="26"/>
  <c r="AV445" i="26"/>
  <c r="AL445" i="26"/>
  <c r="AY444" i="26"/>
  <c r="AV444" i="26"/>
  <c r="AL444" i="26"/>
  <c r="AY443" i="26"/>
  <c r="AV443" i="26"/>
  <c r="AL443" i="26"/>
  <c r="AY442" i="26"/>
  <c r="AV442" i="26"/>
  <c r="AL442" i="26"/>
  <c r="AY441" i="26"/>
  <c r="AV441" i="26"/>
  <c r="AL441" i="26"/>
  <c r="AV440" i="26"/>
  <c r="AL440" i="26"/>
  <c r="AY439" i="26"/>
  <c r="AV439" i="26"/>
  <c r="AL439" i="26"/>
  <c r="AY438" i="26"/>
  <c r="AV438" i="26"/>
  <c r="AL438" i="26"/>
  <c r="AY437" i="26"/>
  <c r="AV437" i="26"/>
  <c r="AL437" i="26"/>
  <c r="AY436" i="26"/>
  <c r="AV436" i="26"/>
  <c r="AL436" i="26"/>
  <c r="AY435" i="26"/>
  <c r="AV435" i="26"/>
  <c r="AL435" i="26"/>
  <c r="AV434" i="26"/>
  <c r="AL434" i="26"/>
  <c r="AY433" i="26"/>
  <c r="AV433" i="26"/>
  <c r="AL433" i="26"/>
  <c r="AY432" i="26"/>
  <c r="AV432" i="26"/>
  <c r="AL432" i="26"/>
  <c r="AY431" i="26"/>
  <c r="AV431" i="26"/>
  <c r="AL431" i="26"/>
  <c r="AY430" i="26"/>
  <c r="AV430" i="26"/>
  <c r="AL430" i="26"/>
  <c r="AY429" i="26"/>
  <c r="AV429" i="26"/>
  <c r="AL429" i="26"/>
  <c r="AY428" i="26"/>
  <c r="AV428" i="26"/>
  <c r="AL428" i="26"/>
  <c r="AY427" i="26"/>
  <c r="AV427" i="26"/>
  <c r="AL427" i="26"/>
  <c r="AV426" i="26"/>
  <c r="AL426" i="26"/>
  <c r="AY425" i="26"/>
  <c r="AV425" i="26"/>
  <c r="AL425" i="26"/>
  <c r="AY424" i="26"/>
  <c r="AV424" i="26"/>
  <c r="AL424" i="26"/>
  <c r="AY423" i="26"/>
  <c r="AV423" i="26"/>
  <c r="AL423" i="26"/>
  <c r="AY422" i="26"/>
  <c r="AV422" i="26"/>
  <c r="AL422" i="26"/>
  <c r="AY421" i="26"/>
  <c r="AV421" i="26"/>
  <c r="AL421" i="26"/>
  <c r="AY420" i="26"/>
  <c r="AV420" i="26"/>
  <c r="AL420" i="26"/>
  <c r="AY419" i="26"/>
  <c r="AV419" i="26"/>
  <c r="AL419" i="26"/>
  <c r="AY418" i="26"/>
  <c r="AV418" i="26"/>
  <c r="AL418" i="26"/>
  <c r="AY417" i="26"/>
  <c r="AV417" i="26"/>
  <c r="AL417" i="26"/>
  <c r="AY416" i="26"/>
  <c r="AV416" i="26"/>
  <c r="AL416" i="26"/>
  <c r="AY415" i="26"/>
  <c r="AV415" i="26"/>
  <c r="AL415" i="26"/>
  <c r="AY414" i="26"/>
  <c r="AV414" i="26"/>
  <c r="AL414" i="26"/>
  <c r="AY413" i="26"/>
  <c r="AV413" i="26"/>
  <c r="AL413" i="26"/>
  <c r="AY412" i="26"/>
  <c r="AV412" i="26"/>
  <c r="AL412" i="26"/>
  <c r="AY411" i="26"/>
  <c r="AV411" i="26"/>
  <c r="AL411" i="26"/>
  <c r="AY410" i="26"/>
  <c r="AV410" i="26"/>
  <c r="AL410" i="26"/>
  <c r="AY409" i="26"/>
  <c r="AV409" i="26"/>
  <c r="AL409" i="26"/>
  <c r="AY408" i="26"/>
  <c r="AV408" i="26"/>
  <c r="AL408" i="26"/>
  <c r="AY407" i="26"/>
  <c r="AV407" i="26"/>
  <c r="AL407" i="26"/>
  <c r="AY406" i="26"/>
  <c r="AV406" i="26"/>
  <c r="AL406" i="26"/>
  <c r="AY405" i="26"/>
  <c r="AV405" i="26"/>
  <c r="AL405" i="26"/>
  <c r="AY404" i="26"/>
  <c r="AV404" i="26"/>
  <c r="AL404" i="26"/>
  <c r="AY403" i="26"/>
  <c r="AV403" i="26"/>
  <c r="AL403" i="26"/>
  <c r="AY402" i="26"/>
  <c r="AV402" i="26"/>
  <c r="AL402" i="26"/>
  <c r="AY401" i="26"/>
  <c r="AV401" i="26"/>
  <c r="AL401" i="26"/>
  <c r="AY400" i="26"/>
  <c r="AV400" i="26"/>
  <c r="AL400" i="26"/>
  <c r="AY399" i="26"/>
  <c r="AV399" i="26"/>
  <c r="AL399" i="26"/>
  <c r="AY398" i="26"/>
  <c r="AV398" i="26"/>
  <c r="AL398" i="26"/>
  <c r="AY397" i="26"/>
  <c r="AV397" i="26"/>
  <c r="AL397" i="26"/>
  <c r="AY396" i="26"/>
  <c r="AV396" i="26"/>
  <c r="AL396" i="26"/>
  <c r="AY395" i="26"/>
  <c r="AV395" i="26"/>
  <c r="AL395" i="26"/>
  <c r="AY393" i="26"/>
  <c r="AV393" i="26"/>
  <c r="AL393" i="26"/>
  <c r="AY392" i="26"/>
  <c r="AV392" i="26"/>
  <c r="AL392" i="26"/>
  <c r="AY391" i="26"/>
  <c r="AV391" i="26"/>
  <c r="AL391" i="26"/>
  <c r="AY390" i="26"/>
  <c r="AV390" i="26"/>
  <c r="AL390" i="26"/>
  <c r="AY389" i="26"/>
  <c r="AV389" i="26"/>
  <c r="AL389" i="26"/>
  <c r="AY388" i="26"/>
  <c r="AV388" i="26"/>
  <c r="AL388" i="26"/>
  <c r="AY387" i="26"/>
  <c r="AV387" i="26"/>
  <c r="AL387" i="26"/>
  <c r="AY386" i="26"/>
  <c r="AV386" i="26"/>
  <c r="AL386" i="26"/>
  <c r="AY385" i="26"/>
  <c r="AV385" i="26"/>
  <c r="AL385" i="26"/>
  <c r="AY384" i="26"/>
  <c r="AV384" i="26"/>
  <c r="AL384" i="26"/>
  <c r="AY383" i="26"/>
  <c r="AV383" i="26"/>
  <c r="AL383" i="26"/>
  <c r="AY382" i="26"/>
  <c r="AV382" i="26"/>
  <c r="AL382" i="26"/>
  <c r="AY381" i="26"/>
  <c r="AV381" i="26"/>
  <c r="AL381" i="26"/>
  <c r="AY380" i="26"/>
  <c r="AV380" i="26"/>
  <c r="AL380" i="26"/>
  <c r="AY379" i="26"/>
  <c r="AV379" i="26"/>
  <c r="AL379" i="26"/>
  <c r="AY378" i="26"/>
  <c r="AV378" i="26"/>
  <c r="AL378" i="26"/>
  <c r="AY377" i="26"/>
  <c r="AV377" i="26"/>
  <c r="AL377" i="26"/>
  <c r="AY376" i="26"/>
  <c r="AV376" i="26"/>
  <c r="AL376" i="26"/>
  <c r="AY375" i="26"/>
  <c r="AV375" i="26"/>
  <c r="AL375" i="26"/>
  <c r="AY374" i="26"/>
  <c r="AV374" i="26"/>
  <c r="AL374" i="26"/>
  <c r="AY373" i="26"/>
  <c r="AV373" i="26"/>
  <c r="AL373" i="26"/>
  <c r="AY372" i="26"/>
  <c r="AV372" i="26"/>
  <c r="AL372" i="26"/>
  <c r="AY371" i="26"/>
  <c r="AV371" i="26"/>
  <c r="AL371" i="26"/>
  <c r="AV370" i="26"/>
  <c r="AL370" i="26"/>
  <c r="AY369" i="26"/>
  <c r="AV369" i="26"/>
  <c r="AL369" i="26"/>
  <c r="AY368" i="26"/>
  <c r="AV368" i="26"/>
  <c r="AL368" i="26"/>
  <c r="AY367" i="26"/>
  <c r="AV367" i="26"/>
  <c r="AL367" i="26"/>
  <c r="AY366" i="26"/>
  <c r="AY365" i="26"/>
  <c r="AV365" i="26"/>
  <c r="AL365" i="26"/>
  <c r="AY364" i="26"/>
  <c r="AV364" i="26"/>
  <c r="AL364" i="26"/>
  <c r="AY363" i="26"/>
  <c r="AV363" i="26"/>
  <c r="AL363" i="26"/>
  <c r="AY361" i="26"/>
  <c r="AV361" i="26"/>
  <c r="AL361" i="26"/>
  <c r="AY360" i="26"/>
  <c r="AV360" i="26"/>
  <c r="AL360" i="26"/>
  <c r="AY359" i="26"/>
  <c r="AV359" i="26"/>
  <c r="AL359" i="26"/>
  <c r="AY358" i="26"/>
  <c r="AV358" i="26"/>
  <c r="AL358" i="26"/>
  <c r="AY357" i="26"/>
  <c r="AV357" i="26"/>
  <c r="AL357" i="26"/>
  <c r="AY356" i="26"/>
  <c r="AV356" i="26"/>
  <c r="AL356" i="26"/>
  <c r="AY355" i="26"/>
  <c r="AV355" i="26"/>
  <c r="AL355" i="26"/>
  <c r="AY354" i="26"/>
  <c r="AV354" i="26"/>
  <c r="AL354" i="26"/>
  <c r="AY353" i="26"/>
  <c r="AV353" i="26"/>
  <c r="AL353" i="26"/>
  <c r="AY352" i="26"/>
  <c r="AV352" i="26"/>
  <c r="AL352" i="26"/>
  <c r="AY351" i="26"/>
  <c r="AV351" i="26"/>
  <c r="AL351" i="26"/>
  <c r="AY350" i="26"/>
  <c r="AV350" i="26"/>
  <c r="AL350" i="26"/>
  <c r="AY349" i="26"/>
  <c r="AV349" i="26"/>
  <c r="AL349" i="26"/>
  <c r="AY348" i="26"/>
  <c r="AV348" i="26"/>
  <c r="AL348" i="26"/>
  <c r="BE347" i="26"/>
  <c r="AY347" i="26"/>
  <c r="AV347" i="26"/>
  <c r="AL347" i="26"/>
  <c r="AY346" i="26"/>
  <c r="AV346" i="26"/>
  <c r="AL346" i="26"/>
  <c r="AY345" i="26"/>
  <c r="AV345" i="26"/>
  <c r="AL345" i="26"/>
  <c r="AY344" i="26"/>
  <c r="AV344" i="26"/>
  <c r="AL344" i="26"/>
  <c r="AY343" i="26"/>
  <c r="AV343" i="26"/>
  <c r="AL343" i="26"/>
  <c r="AY342" i="26"/>
  <c r="AX342" i="26"/>
  <c r="AV342" i="26"/>
  <c r="AL342" i="26"/>
  <c r="AY341" i="26"/>
  <c r="AV341" i="26"/>
  <c r="AL341" i="26"/>
  <c r="AY340" i="26"/>
  <c r="AV340" i="26"/>
  <c r="AL340" i="26"/>
  <c r="AY339" i="26"/>
  <c r="AV339" i="26"/>
  <c r="AL339" i="26"/>
  <c r="AY338" i="26"/>
  <c r="AV338" i="26"/>
  <c r="AL338" i="26"/>
  <c r="AY337" i="26"/>
  <c r="AV337" i="26"/>
  <c r="AL337" i="26"/>
  <c r="AY336" i="26"/>
  <c r="AV336" i="26"/>
  <c r="AL336" i="26"/>
  <c r="AY335" i="26"/>
  <c r="AV335" i="26"/>
  <c r="AL335" i="26"/>
  <c r="AY334" i="26"/>
  <c r="AV334" i="26"/>
  <c r="AL334" i="26"/>
  <c r="AY333" i="26"/>
  <c r="AV333" i="26"/>
  <c r="AL333" i="26"/>
  <c r="AY332" i="26"/>
  <c r="AV332" i="26"/>
  <c r="AL332" i="26"/>
  <c r="AY331" i="26"/>
  <c r="AV331" i="26"/>
  <c r="AL331" i="26"/>
  <c r="AY330" i="26"/>
  <c r="AV330" i="26"/>
  <c r="AL330" i="26"/>
  <c r="AY329" i="26"/>
  <c r="AV329" i="26"/>
  <c r="AL329" i="26"/>
  <c r="AY328" i="26"/>
  <c r="AV328" i="26"/>
  <c r="AL328" i="26"/>
  <c r="AY327" i="26"/>
  <c r="AV327" i="26"/>
  <c r="AL327" i="26"/>
  <c r="AY326" i="26"/>
  <c r="AV326" i="26"/>
  <c r="AL326" i="26"/>
  <c r="AY325" i="26"/>
  <c r="AV325" i="26"/>
  <c r="AL325" i="26"/>
  <c r="AY324" i="26"/>
  <c r="AV324" i="26"/>
  <c r="AL324" i="26"/>
  <c r="AY323" i="26"/>
  <c r="AV323" i="26"/>
  <c r="AL323" i="26"/>
  <c r="AY322" i="26"/>
  <c r="AV322" i="26"/>
  <c r="AL322" i="26"/>
  <c r="AY321" i="26"/>
  <c r="AV321" i="26"/>
  <c r="AL321" i="26"/>
  <c r="AY320" i="26"/>
  <c r="AV320" i="26"/>
  <c r="AL320" i="26"/>
  <c r="AY319" i="26"/>
  <c r="AV319" i="26"/>
  <c r="AL319" i="26"/>
  <c r="AY318" i="26"/>
  <c r="AV318" i="26"/>
  <c r="AL318" i="26"/>
  <c r="AY317" i="26"/>
  <c r="AV317" i="26"/>
  <c r="AL317" i="26"/>
  <c r="AY316" i="26"/>
  <c r="AV316" i="26"/>
  <c r="AL316" i="26"/>
  <c r="AY315" i="26"/>
  <c r="AV315" i="26"/>
  <c r="AL315" i="26"/>
  <c r="AY314" i="26"/>
  <c r="AV314" i="26"/>
  <c r="AL314" i="26"/>
  <c r="AY313" i="26"/>
  <c r="AV313" i="26"/>
  <c r="AL313" i="26"/>
  <c r="AY312" i="26"/>
  <c r="AV312" i="26"/>
  <c r="AL312" i="26"/>
  <c r="AY311" i="26"/>
  <c r="AV311" i="26"/>
  <c r="AL311" i="26"/>
  <c r="AY310" i="26"/>
  <c r="AV310" i="26"/>
  <c r="AL310" i="26"/>
  <c r="AY309" i="26"/>
  <c r="AV309" i="26"/>
  <c r="AL309" i="26"/>
  <c r="AV308" i="26"/>
  <c r="AL308" i="26"/>
  <c r="AY307" i="26"/>
  <c r="AV307" i="26"/>
  <c r="AL307" i="26"/>
  <c r="AY306" i="26"/>
  <c r="AY305" i="26"/>
  <c r="AV305" i="26"/>
  <c r="AL305" i="26"/>
  <c r="AY304" i="26"/>
  <c r="AV304" i="26"/>
  <c r="AL304" i="26"/>
  <c r="AY303" i="26"/>
  <c r="AV303" i="26"/>
  <c r="AL303" i="26"/>
  <c r="AY302" i="26"/>
  <c r="AV302" i="26"/>
  <c r="AL302" i="26"/>
  <c r="AY301" i="26"/>
  <c r="AV301" i="26"/>
  <c r="AL301" i="26"/>
  <c r="AY300" i="26"/>
  <c r="AV300" i="26"/>
  <c r="AL300" i="26"/>
  <c r="AY299" i="26"/>
  <c r="AV299" i="26"/>
  <c r="AL299" i="26"/>
  <c r="AY298" i="26"/>
  <c r="AV298" i="26"/>
  <c r="AL298" i="26"/>
  <c r="AY297" i="26"/>
  <c r="AV297" i="26"/>
  <c r="AL297" i="26"/>
  <c r="AY296" i="26"/>
  <c r="AV296" i="26"/>
  <c r="AL296" i="26"/>
  <c r="AY295" i="26"/>
  <c r="AV295" i="26"/>
  <c r="AL295" i="26"/>
  <c r="AY294" i="26"/>
  <c r="AV294" i="26"/>
  <c r="AL294" i="26"/>
  <c r="AY293" i="26"/>
  <c r="AV293" i="26"/>
  <c r="AL293" i="26"/>
  <c r="AY292" i="26"/>
  <c r="AV292" i="26"/>
  <c r="AL292" i="26"/>
  <c r="AY291" i="26"/>
  <c r="AV291" i="26"/>
  <c r="AL291" i="26"/>
  <c r="AY290" i="26"/>
  <c r="AV290" i="26"/>
  <c r="AL290" i="26"/>
  <c r="AY289" i="26"/>
  <c r="AV289" i="26"/>
  <c r="AL289" i="26"/>
  <c r="AY288" i="26"/>
  <c r="AV288" i="26"/>
  <c r="AL288" i="26"/>
  <c r="AY287" i="26"/>
  <c r="AV287" i="26"/>
  <c r="AL287" i="26"/>
  <c r="AY286" i="26"/>
  <c r="AV286" i="26"/>
  <c r="AL286" i="26"/>
  <c r="AY285" i="26"/>
  <c r="AV285" i="26"/>
  <c r="AL285" i="26"/>
  <c r="AY284" i="26"/>
  <c r="AV284" i="26"/>
  <c r="AL284" i="26"/>
  <c r="AY283" i="26"/>
  <c r="AV283" i="26"/>
  <c r="AL283" i="26"/>
  <c r="AY282" i="26"/>
  <c r="AV282" i="26"/>
  <c r="AL282" i="26"/>
  <c r="AY281" i="26"/>
  <c r="AV281" i="26"/>
  <c r="AL281" i="26"/>
  <c r="AY280" i="26"/>
  <c r="AV280" i="26"/>
  <c r="AL280" i="26"/>
  <c r="AY279" i="26"/>
  <c r="AV279" i="26"/>
  <c r="AL279" i="26"/>
  <c r="AY278" i="26"/>
  <c r="AV278" i="26"/>
  <c r="AL278" i="26"/>
  <c r="AY277" i="26"/>
  <c r="AV277" i="26"/>
  <c r="AL277" i="26"/>
  <c r="AY276" i="26"/>
  <c r="AV276" i="26"/>
  <c r="AL276" i="26"/>
  <c r="AY275" i="26"/>
  <c r="AV275" i="26"/>
  <c r="AL275" i="26"/>
  <c r="AY274" i="26"/>
  <c r="AV274" i="26"/>
  <c r="AL274" i="26"/>
  <c r="AY273" i="26"/>
  <c r="AV273" i="26"/>
  <c r="AL273" i="26"/>
  <c r="AY272" i="26"/>
  <c r="AV272" i="26"/>
  <c r="AL272" i="26"/>
  <c r="AY271" i="26"/>
  <c r="AV271" i="26"/>
  <c r="AL271" i="26"/>
  <c r="AY270" i="26"/>
  <c r="AV270" i="26"/>
  <c r="AL270" i="26"/>
  <c r="AY269" i="26"/>
  <c r="AV269" i="26"/>
  <c r="AL269" i="26"/>
  <c r="AY268" i="26"/>
  <c r="AV268" i="26"/>
  <c r="AL268" i="26"/>
  <c r="AY267" i="26"/>
  <c r="AV267" i="26"/>
  <c r="AL267" i="26"/>
  <c r="AY266" i="26"/>
  <c r="AV266" i="26"/>
  <c r="AL266" i="26"/>
  <c r="AY265" i="26"/>
  <c r="AV265" i="26"/>
  <c r="AL265" i="26"/>
  <c r="AY264" i="26"/>
  <c r="AV264" i="26"/>
  <c r="AL264" i="26"/>
  <c r="AY263" i="26"/>
  <c r="AV263" i="26"/>
  <c r="AL263" i="26"/>
  <c r="AY262" i="26"/>
  <c r="AV262" i="26"/>
  <c r="AL262" i="26"/>
  <c r="AY261" i="26"/>
  <c r="AV261" i="26"/>
  <c r="AL261" i="26"/>
  <c r="AY260" i="26"/>
  <c r="AV260" i="26"/>
  <c r="AL260" i="26"/>
  <c r="AY259" i="26"/>
  <c r="AV259" i="26"/>
  <c r="AL259" i="26"/>
  <c r="AY258" i="26"/>
  <c r="AV258" i="26"/>
  <c r="AL258" i="26"/>
  <c r="AY257" i="26"/>
  <c r="AV257" i="26"/>
  <c r="AL257" i="26"/>
  <c r="AY256" i="26"/>
  <c r="AV256" i="26"/>
  <c r="AL256" i="26"/>
  <c r="AY255" i="26"/>
  <c r="AV255" i="26"/>
  <c r="AL255" i="26"/>
  <c r="AY254" i="26"/>
  <c r="AV254" i="26"/>
  <c r="AL254" i="26"/>
  <c r="AY253" i="26"/>
  <c r="AV253" i="26"/>
  <c r="AL253" i="26"/>
  <c r="AY252" i="26"/>
  <c r="AV252" i="26"/>
  <c r="AL252" i="26"/>
  <c r="AY251" i="26"/>
  <c r="AV251" i="26"/>
  <c r="AL251" i="26"/>
  <c r="AY250" i="26"/>
  <c r="AV250" i="26"/>
  <c r="AL250" i="26"/>
  <c r="AY249" i="26"/>
  <c r="AV249" i="26"/>
  <c r="AL249" i="26"/>
  <c r="AY248" i="26"/>
  <c r="AV248" i="26"/>
  <c r="AL248" i="26"/>
  <c r="AY247" i="26"/>
  <c r="AV247" i="26"/>
  <c r="AL247" i="26"/>
  <c r="AY246" i="26"/>
  <c r="AV246" i="26"/>
  <c r="AL246" i="26"/>
  <c r="AY245" i="26"/>
  <c r="AV245" i="26"/>
  <c r="AL245" i="26"/>
  <c r="AY244" i="26"/>
  <c r="AV244" i="26"/>
  <c r="AL244" i="26"/>
  <c r="AY243" i="26"/>
  <c r="AV243" i="26"/>
  <c r="AL243" i="26"/>
  <c r="AY242" i="26"/>
  <c r="AV242" i="26"/>
  <c r="AL242" i="26"/>
  <c r="AY241" i="26"/>
  <c r="AV241" i="26"/>
  <c r="AL241" i="26"/>
  <c r="AY240" i="26"/>
  <c r="AV240" i="26"/>
  <c r="AL240" i="26"/>
  <c r="AY239" i="26"/>
  <c r="AV239" i="26"/>
  <c r="AL239" i="26"/>
  <c r="AY238" i="26"/>
  <c r="AV238" i="26"/>
  <c r="AL238" i="26"/>
  <c r="AY237" i="26"/>
  <c r="AV237" i="26"/>
  <c r="AL237" i="26"/>
  <c r="AY236" i="26"/>
  <c r="AV236" i="26"/>
  <c r="AL236" i="26"/>
  <c r="AY235" i="26"/>
  <c r="AV235" i="26"/>
  <c r="AL235" i="26"/>
  <c r="AY234" i="26"/>
  <c r="AV234" i="26"/>
  <c r="AL234" i="26"/>
  <c r="AY233" i="26"/>
  <c r="AV233" i="26"/>
  <c r="AL233" i="26"/>
  <c r="AY232" i="26"/>
  <c r="AV232" i="26"/>
  <c r="AL232" i="26"/>
  <c r="AY231" i="26"/>
  <c r="AV231" i="26"/>
  <c r="AL231" i="26"/>
  <c r="AY230" i="26"/>
  <c r="AV230" i="26"/>
  <c r="AL230" i="26"/>
  <c r="AY229" i="26"/>
  <c r="AV229" i="26"/>
  <c r="AL229" i="26"/>
  <c r="AY228" i="26"/>
  <c r="AV228" i="26"/>
  <c r="AL228" i="26"/>
  <c r="AY227" i="26"/>
  <c r="AV227" i="26"/>
  <c r="AL227" i="26"/>
  <c r="AY226" i="26"/>
  <c r="AV226" i="26"/>
  <c r="AL226" i="26"/>
  <c r="AY225" i="26"/>
  <c r="AV225" i="26"/>
  <c r="AL225" i="26"/>
  <c r="AY224" i="26"/>
  <c r="AV224" i="26"/>
  <c r="AL224" i="26"/>
  <c r="AY223" i="26"/>
  <c r="AV223" i="26"/>
  <c r="AL223" i="26"/>
  <c r="AY222" i="26"/>
  <c r="AV222" i="26"/>
  <c r="AL222" i="26"/>
  <c r="AY220" i="26"/>
  <c r="AV220" i="26"/>
  <c r="AL220" i="26"/>
  <c r="AY219" i="26"/>
  <c r="AV219" i="26"/>
  <c r="AL219" i="26"/>
  <c r="AY218" i="26"/>
  <c r="AV218" i="26"/>
  <c r="AL218" i="26"/>
  <c r="AY217" i="26"/>
  <c r="AV217" i="26"/>
  <c r="AL217" i="26"/>
  <c r="AY216" i="26"/>
  <c r="AV216" i="26"/>
  <c r="AL216" i="26"/>
  <c r="AY215" i="26"/>
  <c r="AV215" i="26"/>
  <c r="AL215" i="26"/>
  <c r="AY214" i="26"/>
  <c r="AV214" i="26"/>
  <c r="AL214" i="26"/>
  <c r="AY213" i="26"/>
  <c r="AV213" i="26"/>
  <c r="AL213" i="26"/>
  <c r="AY212" i="26"/>
  <c r="AV212" i="26"/>
  <c r="AL212" i="26"/>
  <c r="AY211" i="26"/>
  <c r="AV211" i="26"/>
  <c r="AL211" i="26"/>
  <c r="AY210" i="26"/>
  <c r="AV210" i="26"/>
  <c r="AL210" i="26"/>
  <c r="AY209" i="26"/>
  <c r="AV209" i="26"/>
  <c r="AL209" i="26"/>
  <c r="AY208" i="26"/>
  <c r="AV208" i="26"/>
  <c r="AL208" i="26"/>
  <c r="AY207" i="26"/>
  <c r="AV207" i="26"/>
  <c r="AL207" i="26"/>
  <c r="AY206" i="26"/>
  <c r="AV206" i="26"/>
  <c r="AL206" i="26"/>
  <c r="AY205" i="26"/>
  <c r="AV205" i="26"/>
  <c r="AL205" i="26"/>
  <c r="AY204" i="26"/>
  <c r="AV204" i="26"/>
  <c r="AL204" i="26"/>
  <c r="AY203" i="26"/>
  <c r="AV203" i="26"/>
  <c r="AL203" i="26"/>
  <c r="AY202" i="26"/>
  <c r="AV202" i="26"/>
  <c r="AL202" i="26"/>
  <c r="AY201" i="26"/>
  <c r="AV201" i="26"/>
  <c r="AL201" i="26"/>
  <c r="AY199" i="26"/>
  <c r="AV199" i="26"/>
  <c r="AL199" i="26"/>
  <c r="AV198" i="26"/>
  <c r="AL198" i="26"/>
  <c r="AY197" i="26"/>
  <c r="AV197" i="26"/>
  <c r="AL197" i="26"/>
  <c r="AY196" i="26"/>
  <c r="AV196" i="26"/>
  <c r="AL196" i="26"/>
  <c r="AY194" i="26"/>
  <c r="AV194" i="26"/>
  <c r="AL194" i="26"/>
  <c r="AY193" i="26"/>
  <c r="AV193" i="26"/>
  <c r="AL193" i="26"/>
  <c r="AY192" i="26"/>
  <c r="AV192" i="26"/>
  <c r="AL192" i="26"/>
  <c r="AY191" i="26"/>
  <c r="AV191" i="26"/>
  <c r="AL191" i="26"/>
  <c r="AY190" i="26"/>
  <c r="AV190" i="26"/>
  <c r="AL190" i="26"/>
  <c r="AY189" i="26"/>
  <c r="AV189" i="26"/>
  <c r="AL189" i="26"/>
  <c r="AY188" i="26"/>
  <c r="AV188" i="26"/>
  <c r="AL188" i="26"/>
  <c r="AY187" i="26"/>
  <c r="AV187" i="26"/>
  <c r="AL187" i="26"/>
  <c r="AV186" i="26"/>
  <c r="AL186" i="26"/>
  <c r="AY185" i="26"/>
  <c r="AV185" i="26"/>
  <c r="AL185" i="26"/>
  <c r="AY184" i="26"/>
  <c r="AV184" i="26"/>
  <c r="AL184" i="26"/>
  <c r="AY183" i="26"/>
  <c r="AV183" i="26"/>
  <c r="AL183" i="26"/>
  <c r="AY182" i="26"/>
  <c r="AV182" i="26"/>
  <c r="AL182" i="26"/>
  <c r="AY181" i="26"/>
  <c r="AV181" i="26"/>
  <c r="AL181" i="26"/>
  <c r="AY180" i="26"/>
  <c r="AV180" i="26"/>
  <c r="AL180" i="26"/>
  <c r="AY179" i="26"/>
  <c r="AV179" i="26"/>
  <c r="AL179" i="26"/>
  <c r="AY177" i="26"/>
  <c r="AV177" i="26"/>
  <c r="AL177" i="26"/>
  <c r="AY176" i="26"/>
  <c r="AV176" i="26"/>
  <c r="AL176" i="26"/>
  <c r="AY175" i="26"/>
  <c r="AV175" i="26"/>
  <c r="AL175" i="26"/>
  <c r="AY174" i="26"/>
  <c r="AV174" i="26"/>
  <c r="AL174" i="26"/>
  <c r="AY173" i="26"/>
  <c r="AV173" i="26"/>
  <c r="AL173" i="26"/>
  <c r="AY172" i="26"/>
  <c r="AV172" i="26"/>
  <c r="AL172" i="26"/>
  <c r="AY171" i="26"/>
  <c r="AV171" i="26"/>
  <c r="AL171" i="26"/>
  <c r="AY170" i="26"/>
  <c r="AV170" i="26"/>
  <c r="AL170" i="26"/>
  <c r="AV169" i="26"/>
  <c r="AL169" i="26"/>
  <c r="AY168" i="26"/>
  <c r="AV168" i="26"/>
  <c r="AL168" i="26"/>
  <c r="AY167" i="26"/>
  <c r="AV167" i="26"/>
  <c r="AL167" i="26"/>
  <c r="AY166" i="26"/>
  <c r="AV166" i="26"/>
  <c r="AL166" i="26"/>
  <c r="AY165" i="26"/>
  <c r="AV165" i="26"/>
  <c r="AL165" i="26"/>
  <c r="AY164" i="26"/>
  <c r="AV164" i="26"/>
  <c r="AL164" i="26"/>
  <c r="AY163" i="26"/>
  <c r="AV163" i="26"/>
  <c r="AL163" i="26"/>
  <c r="AY162" i="26"/>
  <c r="AV162" i="26"/>
  <c r="AL162" i="26"/>
  <c r="AY161" i="26"/>
  <c r="AV161" i="26"/>
  <c r="AL161" i="26"/>
  <c r="AY160" i="26"/>
  <c r="AV160" i="26"/>
  <c r="AL160" i="26"/>
  <c r="AY159" i="26"/>
  <c r="AV159" i="26"/>
  <c r="AL159" i="26"/>
  <c r="AY158" i="26"/>
  <c r="AV158" i="26"/>
  <c r="AL158" i="26"/>
  <c r="AY157" i="26"/>
  <c r="AV157" i="26"/>
  <c r="AL157" i="26"/>
  <c r="AY156" i="26"/>
  <c r="AV156" i="26"/>
  <c r="AL156" i="26"/>
  <c r="AY155" i="26"/>
  <c r="AV155" i="26"/>
  <c r="AL155" i="26"/>
  <c r="AY154" i="26"/>
  <c r="AV154" i="26"/>
  <c r="AL154" i="26"/>
  <c r="AY153" i="26"/>
  <c r="AV153" i="26"/>
  <c r="AL153" i="26"/>
  <c r="AY152" i="26"/>
  <c r="AV152" i="26"/>
  <c r="AL152" i="26"/>
  <c r="AY151" i="26"/>
  <c r="AV151" i="26"/>
  <c r="AL151" i="26"/>
  <c r="AY150" i="26"/>
  <c r="AV150" i="26"/>
  <c r="AL150" i="26"/>
  <c r="AY149" i="26"/>
  <c r="AV149" i="26"/>
  <c r="AL149" i="26"/>
  <c r="AY148" i="26"/>
  <c r="AV148" i="26"/>
  <c r="AL148" i="26"/>
  <c r="AY147" i="26"/>
  <c r="AV147" i="26"/>
  <c r="AL147" i="26"/>
  <c r="AY146" i="26"/>
  <c r="AV146" i="26"/>
  <c r="AL146" i="26"/>
  <c r="AV145" i="26"/>
  <c r="AL145" i="26"/>
  <c r="AY144" i="26"/>
  <c r="AV144" i="26"/>
  <c r="AL144" i="26"/>
  <c r="AY143" i="26"/>
  <c r="AV143" i="26"/>
  <c r="AL143" i="26"/>
  <c r="AY142" i="26"/>
  <c r="AV142" i="26"/>
  <c r="AL142" i="26"/>
  <c r="AY141" i="26"/>
  <c r="AV141" i="26"/>
  <c r="AL141" i="26"/>
  <c r="AY140" i="26"/>
  <c r="AV140" i="26"/>
  <c r="AL140" i="26"/>
  <c r="AY139" i="26"/>
  <c r="AV139" i="26"/>
  <c r="AL139" i="26"/>
  <c r="AY138" i="26"/>
  <c r="AV138" i="26"/>
  <c r="AL138" i="26"/>
  <c r="AY137" i="26"/>
  <c r="AV137" i="26"/>
  <c r="AL137" i="26"/>
  <c r="AY136" i="26"/>
  <c r="AV136" i="26"/>
  <c r="AL136" i="26"/>
  <c r="AY135" i="26"/>
  <c r="AV135" i="26"/>
  <c r="AL135" i="26"/>
  <c r="AY134" i="26"/>
  <c r="AV134" i="26"/>
  <c r="AL134" i="26"/>
  <c r="AY133" i="26"/>
  <c r="AV133" i="26"/>
  <c r="AL133" i="26"/>
  <c r="AY132" i="26"/>
  <c r="AV132" i="26"/>
  <c r="AL132" i="26"/>
  <c r="AY131" i="26"/>
  <c r="AV131" i="26"/>
  <c r="AL131" i="26"/>
  <c r="AY130" i="26"/>
  <c r="AV130" i="26"/>
  <c r="AL130" i="26"/>
  <c r="AY129" i="26"/>
  <c r="AV129" i="26"/>
  <c r="AL129" i="26"/>
  <c r="AY128" i="26"/>
  <c r="AV128" i="26"/>
  <c r="AL128" i="26"/>
  <c r="BC127" i="26"/>
  <c r="AY127" i="26"/>
  <c r="AV127" i="26"/>
  <c r="AL127" i="26"/>
  <c r="AY126" i="26"/>
  <c r="AV126" i="26"/>
  <c r="AL126" i="26"/>
  <c r="AY125" i="26"/>
  <c r="AV125" i="26"/>
  <c r="AL125" i="26"/>
  <c r="AY124" i="26"/>
  <c r="AV124" i="26"/>
  <c r="AL124" i="26"/>
  <c r="AY123" i="26"/>
  <c r="AV123" i="26"/>
  <c r="AL123" i="26"/>
  <c r="AY122" i="26"/>
  <c r="AV122" i="26"/>
  <c r="AL122" i="26"/>
  <c r="AY121" i="26"/>
  <c r="AV121" i="26"/>
  <c r="AL121" i="26"/>
  <c r="AY120" i="26"/>
  <c r="AV120" i="26"/>
  <c r="AL120" i="26"/>
  <c r="AY119" i="26"/>
  <c r="AV119" i="26"/>
  <c r="AL119" i="26"/>
  <c r="AY118" i="26"/>
  <c r="AV118" i="26"/>
  <c r="AL118" i="26"/>
  <c r="AY117" i="26"/>
  <c r="AV117" i="26"/>
  <c r="AL117" i="26"/>
  <c r="AY116" i="26"/>
  <c r="AV116" i="26"/>
  <c r="AL116" i="26"/>
  <c r="AY115" i="26"/>
  <c r="AV115" i="26"/>
  <c r="AL115" i="26"/>
  <c r="AY114" i="26"/>
  <c r="AV114" i="26"/>
  <c r="AL114" i="26"/>
  <c r="AY113" i="26"/>
  <c r="AV113" i="26"/>
  <c r="AL113" i="26"/>
  <c r="AY112" i="26"/>
  <c r="AV112" i="26"/>
  <c r="AL112" i="26"/>
  <c r="BC111" i="26"/>
  <c r="AY111" i="26"/>
  <c r="AV111" i="26"/>
  <c r="AL111" i="26"/>
  <c r="AY110" i="26"/>
  <c r="AV110" i="26"/>
  <c r="AL110" i="26"/>
  <c r="AY109" i="26"/>
  <c r="AV109" i="26"/>
  <c r="AL109" i="26"/>
  <c r="AY108" i="26"/>
  <c r="AV108" i="26"/>
  <c r="AL108" i="26"/>
  <c r="AY107" i="26"/>
  <c r="AV107" i="26"/>
  <c r="AL107" i="26"/>
  <c r="AY106" i="26"/>
  <c r="AV106" i="26"/>
  <c r="AL106" i="26"/>
  <c r="AY105" i="26"/>
  <c r="AV105" i="26"/>
  <c r="AL105" i="26"/>
  <c r="AY104" i="26"/>
  <c r="AV104" i="26"/>
  <c r="AL104" i="26"/>
  <c r="AY103" i="26"/>
  <c r="AV103" i="26"/>
  <c r="AL103" i="26"/>
  <c r="AY102" i="26"/>
  <c r="AV102" i="26"/>
  <c r="AL102" i="26"/>
  <c r="AY101" i="26"/>
  <c r="AV101" i="26"/>
  <c r="AL101" i="26"/>
  <c r="AY100" i="26"/>
  <c r="AV100" i="26"/>
  <c r="AL100" i="26"/>
  <c r="AY99" i="26"/>
  <c r="AV99" i="26"/>
  <c r="AL99" i="26"/>
  <c r="AY98" i="26"/>
  <c r="AV98" i="26"/>
  <c r="AL98" i="26"/>
  <c r="AY97" i="26"/>
  <c r="AV97" i="26"/>
  <c r="AL97" i="26"/>
  <c r="AY96" i="26"/>
  <c r="AV96" i="26"/>
  <c r="AL96" i="26"/>
  <c r="AY95" i="26"/>
  <c r="AV95" i="26"/>
  <c r="AL95" i="26"/>
  <c r="AY94" i="26"/>
  <c r="AV94" i="26"/>
  <c r="AL94" i="26"/>
  <c r="AY93" i="26"/>
  <c r="AV93" i="26"/>
  <c r="AL93" i="26"/>
  <c r="AY92" i="26"/>
  <c r="AV92" i="26"/>
  <c r="AL92" i="26"/>
  <c r="AY91" i="26"/>
  <c r="AV91" i="26"/>
  <c r="AL91" i="26"/>
  <c r="AY90" i="26"/>
  <c r="AV90" i="26"/>
  <c r="AL90" i="26"/>
  <c r="AY89" i="26"/>
  <c r="AV89" i="26"/>
  <c r="AL89" i="26"/>
  <c r="AY88" i="26"/>
  <c r="AV88" i="26"/>
  <c r="AL88" i="26"/>
  <c r="AY87" i="26"/>
  <c r="AV87" i="26"/>
  <c r="AL87" i="26"/>
  <c r="AY86" i="26"/>
  <c r="AV86" i="26"/>
  <c r="AL86" i="26"/>
  <c r="AY85" i="26"/>
  <c r="AV85" i="26"/>
  <c r="AL85" i="26"/>
  <c r="AY84" i="26"/>
  <c r="AV84" i="26"/>
  <c r="AL84" i="26"/>
  <c r="AY83" i="26"/>
  <c r="AV83" i="26"/>
  <c r="AL83" i="26"/>
  <c r="AY82" i="26"/>
  <c r="AV82" i="26"/>
  <c r="AL82" i="26"/>
  <c r="AY81" i="26"/>
  <c r="AV81" i="26"/>
  <c r="AL81" i="26"/>
  <c r="AY80" i="26"/>
  <c r="AV80" i="26"/>
  <c r="AL80" i="26"/>
  <c r="AY79" i="26"/>
  <c r="AV79" i="26"/>
  <c r="AL79" i="26"/>
  <c r="AY78" i="26"/>
  <c r="AV78" i="26"/>
  <c r="AL78" i="26"/>
  <c r="AY77" i="26"/>
  <c r="AV77" i="26"/>
  <c r="AL77" i="26"/>
  <c r="AY76" i="26"/>
  <c r="AX76" i="26"/>
  <c r="AV76" i="26"/>
  <c r="AL76" i="26"/>
  <c r="AY75" i="26"/>
  <c r="AV75" i="26"/>
  <c r="AL75" i="26"/>
  <c r="AY74" i="26"/>
  <c r="AV74" i="26"/>
  <c r="AL74" i="26"/>
  <c r="AY73" i="26"/>
  <c r="AV73" i="26"/>
  <c r="AL73" i="26"/>
  <c r="AY72" i="26"/>
  <c r="AV72" i="26"/>
  <c r="AL72" i="26"/>
  <c r="AY71" i="26"/>
  <c r="AV71" i="26"/>
  <c r="AL71" i="26"/>
  <c r="AY70" i="26"/>
  <c r="AV70" i="26"/>
  <c r="AL70" i="26"/>
  <c r="AY69" i="26"/>
  <c r="AV69" i="26"/>
  <c r="AL69" i="26"/>
  <c r="AY68" i="26"/>
  <c r="AV68" i="26"/>
  <c r="AL68" i="26"/>
  <c r="AY67" i="26"/>
  <c r="AV67" i="26"/>
  <c r="AL67" i="26"/>
  <c r="AY66" i="26"/>
  <c r="AV66" i="26"/>
  <c r="AL66" i="26"/>
  <c r="AY65" i="26"/>
  <c r="AV65" i="26"/>
  <c r="AL65" i="26"/>
  <c r="AY64" i="26"/>
  <c r="AV64" i="26"/>
  <c r="AL64" i="26"/>
  <c r="AY63" i="26"/>
  <c r="AV63" i="26"/>
  <c r="AL63" i="26"/>
  <c r="AY62" i="26"/>
  <c r="AV62" i="26"/>
  <c r="AL62" i="26"/>
  <c r="AY61" i="26"/>
  <c r="AV61" i="26"/>
  <c r="AL61" i="26"/>
  <c r="AY60" i="26"/>
  <c r="AV60" i="26"/>
  <c r="AL60" i="26"/>
  <c r="AY59" i="26"/>
  <c r="AV59" i="26"/>
  <c r="AL59" i="26"/>
  <c r="AY58" i="26"/>
  <c r="AV58" i="26"/>
  <c r="AL58" i="26"/>
  <c r="AY57" i="26"/>
  <c r="AV57" i="26"/>
  <c r="AL57" i="26"/>
  <c r="AY56" i="26"/>
  <c r="AV56" i="26"/>
  <c r="AL56" i="26"/>
  <c r="AY55" i="26"/>
  <c r="AV55" i="26"/>
  <c r="AL55" i="26"/>
  <c r="AY54" i="26"/>
  <c r="AV54" i="26"/>
  <c r="AL54" i="26"/>
  <c r="AY53" i="26"/>
  <c r="AV53" i="26"/>
  <c r="AL53" i="26"/>
  <c r="AY52" i="26"/>
  <c r="AV52" i="26"/>
  <c r="AL52" i="26"/>
  <c r="AY51" i="26"/>
  <c r="AV51" i="26"/>
  <c r="AL51" i="26"/>
  <c r="AY50" i="26"/>
  <c r="AV50" i="26"/>
  <c r="AL50" i="26"/>
  <c r="AY49" i="26"/>
  <c r="AV49" i="26"/>
  <c r="AL49" i="26"/>
  <c r="AY48" i="26"/>
  <c r="AV48" i="26"/>
  <c r="AL48" i="26"/>
  <c r="AY47" i="26"/>
  <c r="AV47" i="26"/>
  <c r="AL47" i="26"/>
  <c r="AY46" i="26"/>
  <c r="AV46" i="26"/>
  <c r="AL46" i="26"/>
  <c r="AY45" i="26"/>
  <c r="AV45" i="26"/>
  <c r="AL45" i="26"/>
  <c r="AY44" i="26"/>
  <c r="AV44" i="26"/>
  <c r="AL44" i="26"/>
  <c r="AY43" i="26"/>
  <c r="AV43" i="26"/>
  <c r="AL43" i="26"/>
  <c r="AY42" i="26"/>
  <c r="AV42" i="26"/>
  <c r="AL42" i="26"/>
  <c r="AY41" i="26"/>
  <c r="AV41" i="26"/>
  <c r="AL41" i="26"/>
  <c r="AY40" i="26"/>
  <c r="AV40" i="26"/>
  <c r="AL40" i="26"/>
  <c r="AY39" i="26"/>
  <c r="AV39" i="26"/>
  <c r="AL39" i="26"/>
  <c r="AY38" i="26"/>
  <c r="AV38" i="26"/>
  <c r="AL38" i="26"/>
  <c r="AY37" i="26"/>
  <c r="AV37" i="26"/>
  <c r="AL37" i="26"/>
  <c r="AY36" i="26"/>
  <c r="AV36" i="26"/>
  <c r="AL36" i="26"/>
  <c r="AY35" i="26"/>
  <c r="AV35" i="26"/>
  <c r="AL35" i="26"/>
  <c r="AY34" i="26"/>
  <c r="AV34" i="26"/>
  <c r="AL34" i="26"/>
  <c r="AY33" i="26"/>
  <c r="AV33" i="26"/>
  <c r="AL33" i="26"/>
  <c r="AY32" i="26"/>
  <c r="AV32" i="26"/>
  <c r="AL32" i="26"/>
  <c r="AY31" i="26"/>
  <c r="AV31" i="26"/>
  <c r="AL31" i="26"/>
  <c r="AY30" i="26"/>
  <c r="AV30" i="26"/>
  <c r="AL30" i="26"/>
  <c r="AY29" i="26"/>
  <c r="AV29" i="26"/>
  <c r="AL29" i="26"/>
  <c r="AY28" i="26"/>
  <c r="AV28" i="26"/>
  <c r="AL28" i="26"/>
  <c r="AY27" i="26"/>
  <c r="AV27" i="26"/>
  <c r="AL27" i="26"/>
  <c r="AY26" i="26"/>
  <c r="AV26" i="26"/>
  <c r="AL26" i="26"/>
  <c r="AY25" i="26"/>
  <c r="AV25" i="26"/>
  <c r="AL25" i="26"/>
  <c r="AY24" i="26"/>
  <c r="AV24" i="26"/>
  <c r="AL24" i="26"/>
  <c r="AY23" i="26"/>
  <c r="AV23" i="26"/>
  <c r="AL23" i="26"/>
  <c r="AY22" i="26"/>
  <c r="AV22" i="26"/>
  <c r="AL22" i="26"/>
  <c r="AY21" i="26"/>
  <c r="AV21" i="26"/>
  <c r="AL21" i="26"/>
  <c r="AY20" i="26"/>
  <c r="AV20" i="26"/>
  <c r="AL20" i="26"/>
  <c r="AY19" i="26"/>
  <c r="AV19" i="26"/>
  <c r="AL19" i="26"/>
  <c r="AY18" i="26"/>
  <c r="AV18" i="26"/>
  <c r="AL18" i="26"/>
  <c r="AY17" i="26"/>
  <c r="AV17" i="26"/>
  <c r="AL17" i="26"/>
  <c r="AY16" i="26"/>
  <c r="AV16" i="26"/>
  <c r="AL16" i="26"/>
  <c r="AY15" i="26"/>
  <c r="AV15" i="26"/>
  <c r="AL15" i="26"/>
  <c r="AY14" i="26"/>
  <c r="AV14" i="26"/>
  <c r="AL14" i="26"/>
  <c r="AY13" i="26"/>
  <c r="AV13" i="26"/>
  <c r="AL13" i="26"/>
  <c r="AY12" i="26"/>
  <c r="AV12" i="26"/>
  <c r="AL12" i="26"/>
  <c r="AY11" i="26"/>
  <c r="AV11" i="26"/>
  <c r="AL11" i="26"/>
  <c r="AY10" i="26"/>
  <c r="AV10" i="26"/>
  <c r="AL10" i="26"/>
  <c r="AY9" i="26"/>
  <c r="AV9" i="26"/>
  <c r="AL9" i="26"/>
  <c r="AY8" i="26"/>
  <c r="AV8" i="26"/>
  <c r="AL8" i="26"/>
  <c r="AY7" i="26"/>
  <c r="AV7" i="26"/>
  <c r="AL7" i="26"/>
  <c r="AY6" i="26"/>
  <c r="AV6" i="26"/>
  <c r="AL6" i="26"/>
  <c r="AY5" i="26"/>
  <c r="AV5" i="26"/>
  <c r="AL5" i="26"/>
  <c r="AY4" i="26"/>
  <c r="AV4" i="26"/>
  <c r="AL4" i="26"/>
  <c r="AY3" i="26"/>
  <c r="AV3" i="26"/>
  <c r="AL3" i="26"/>
  <c r="AY2" i="26"/>
  <c r="AV2" i="26"/>
  <c r="AL2" i="26"/>
  <c r="AW729" i="26" l="1"/>
  <c r="AW732" i="26" s="1"/>
  <c r="AW734" i="26" s="1"/>
  <c r="A289" i="12"/>
  <c r="A220" i="12"/>
  <c r="A318" i="12"/>
  <c r="A87" i="12"/>
  <c r="A77" i="12"/>
  <c r="A246" i="12"/>
  <c r="A278" i="12"/>
  <c r="A244" i="12"/>
  <c r="A271" i="12"/>
  <c r="A141" i="12"/>
  <c r="A118" i="12"/>
  <c r="A301" i="12"/>
  <c r="A26" i="12"/>
  <c r="A250" i="12"/>
  <c r="A107" i="12"/>
  <c r="A39" i="12"/>
  <c r="A313" i="12"/>
  <c r="A48" i="12"/>
  <c r="A300" i="12"/>
  <c r="A217" i="12"/>
  <c r="A156" i="12"/>
  <c r="A162" i="12"/>
  <c r="A286" i="12"/>
  <c r="A159" i="12"/>
  <c r="A209" i="12"/>
  <c r="A333" i="12"/>
  <c r="A193" i="12"/>
  <c r="A127" i="12"/>
  <c r="A155" i="12"/>
  <c r="A79" i="12"/>
  <c r="A260" i="12"/>
  <c r="A139" i="12"/>
  <c r="A275" i="12"/>
  <c r="A181" i="12"/>
  <c r="A281" i="12"/>
  <c r="A76" i="12"/>
  <c r="A67" i="12"/>
  <c r="A142" i="12"/>
  <c r="A222" i="12"/>
  <c r="A340" i="12"/>
  <c r="A197" i="12"/>
  <c r="A299" i="12"/>
  <c r="A221" i="12"/>
  <c r="A186" i="12"/>
  <c r="A163" i="12"/>
  <c r="A264" i="12"/>
  <c r="A255" i="12"/>
  <c r="A121" i="12"/>
  <c r="A232" i="12"/>
  <c r="A71" i="12"/>
  <c r="A227" i="12"/>
  <c r="A185" i="12"/>
  <c r="A80" i="12"/>
  <c r="A206" i="12"/>
  <c r="A257" i="12"/>
  <c r="A210" i="12"/>
  <c r="A75" i="12"/>
  <c r="A335" i="12"/>
  <c r="A308" i="12"/>
  <c r="A329" i="12"/>
  <c r="A171" i="12"/>
  <c r="A327" i="12"/>
  <c r="A170" i="12"/>
  <c r="A321" i="12"/>
  <c r="A129" i="12"/>
  <c r="A229" i="12"/>
  <c r="A304" i="12"/>
  <c r="A130" i="12"/>
  <c r="A138" i="12"/>
  <c r="A254" i="12"/>
  <c r="A160" i="12"/>
  <c r="A74" i="12"/>
  <c r="A297" i="12"/>
  <c r="A94" i="12"/>
  <c r="A245" i="12"/>
  <c r="A238" i="12"/>
  <c r="A241" i="12"/>
  <c r="A198" i="12"/>
  <c r="A88" i="12"/>
  <c r="A149" i="12"/>
  <c r="A236" i="12"/>
  <c r="A169" i="12"/>
  <c r="A334" i="12"/>
  <c r="A3" i="12"/>
  <c r="A216" i="12"/>
  <c r="A252" i="12"/>
  <c r="A309" i="12"/>
  <c r="A322" i="12"/>
  <c r="A157" i="12"/>
  <c r="A105" i="12"/>
  <c r="A225" i="12"/>
  <c r="A266" i="12"/>
  <c r="A305" i="12"/>
  <c r="A188" i="12"/>
  <c r="A42" i="12"/>
  <c r="A256" i="12"/>
  <c r="A323" i="12"/>
  <c r="A59" i="12"/>
  <c r="A100" i="12"/>
  <c r="A207" i="12"/>
  <c r="A215" i="12"/>
  <c r="A258" i="12"/>
  <c r="A117" i="12"/>
  <c r="A68" i="12"/>
  <c r="A174" i="12"/>
  <c r="A214" i="12"/>
  <c r="A145" i="12"/>
  <c r="A44" i="12"/>
  <c r="A337" i="12"/>
  <c r="A317" i="12"/>
  <c r="A177" i="12"/>
  <c r="A165" i="12"/>
  <c r="A283" i="12"/>
  <c r="A99" i="12"/>
  <c r="A284" i="12"/>
  <c r="A268" i="12"/>
  <c r="A202" i="12"/>
  <c r="A83" i="12"/>
  <c r="A226" i="12"/>
  <c r="A140" i="12"/>
  <c r="A56" i="12"/>
  <c r="A219" i="12"/>
  <c r="A288" i="12"/>
  <c r="A233" i="12"/>
  <c r="A106" i="12"/>
  <c r="A291" i="12"/>
  <c r="A92" i="12"/>
  <c r="A247" i="12"/>
  <c r="A272" i="12"/>
  <c r="A293" i="12"/>
  <c r="A331" i="12"/>
  <c r="A41" i="12"/>
  <c r="A243" i="12"/>
  <c r="A269" i="12"/>
  <c r="A251" i="12"/>
  <c r="A303" i="12"/>
  <c r="A282" i="12"/>
  <c r="A164" i="12"/>
  <c r="A128" i="12"/>
  <c r="A46" i="12"/>
  <c r="A273" i="12"/>
  <c r="A279" i="12"/>
  <c r="A319" i="12"/>
  <c r="A158" i="12"/>
  <c r="A190" i="12"/>
  <c r="A183" i="12"/>
  <c r="A143" i="12"/>
  <c r="A72" i="12"/>
  <c r="A37" i="12"/>
  <c r="A82" i="12"/>
  <c r="A223" i="12"/>
  <c r="A172" i="12"/>
  <c r="A290" i="12"/>
  <c r="A231" i="12"/>
  <c r="A63" i="12"/>
  <c r="A248" i="12"/>
  <c r="A95" i="12"/>
  <c r="A116" i="12"/>
  <c r="A330" i="12"/>
  <c r="A182" i="12"/>
  <c r="A277" i="12"/>
  <c r="A36" i="12"/>
  <c r="A280" i="12"/>
  <c r="A316" i="12"/>
  <c r="A89" i="12"/>
  <c r="A328" i="12"/>
  <c r="A178" i="12"/>
  <c r="A111" i="12"/>
  <c r="A242" i="12"/>
  <c r="A287" i="12"/>
  <c r="A201" i="12"/>
  <c r="A153" i="12"/>
  <c r="A306" i="12"/>
  <c r="A204" i="12"/>
  <c r="A125" i="12"/>
  <c r="A224" i="12"/>
  <c r="A61" i="12"/>
  <c r="A302" i="12"/>
  <c r="A230" i="12"/>
  <c r="A150" i="12"/>
  <c r="A307" i="12"/>
  <c r="A235" i="12"/>
  <c r="A93" i="12"/>
  <c r="A324" i="12"/>
  <c r="A154" i="12"/>
  <c r="A73" i="12"/>
  <c r="A50" i="12"/>
  <c r="A315" i="12"/>
  <c r="A70" i="12"/>
  <c r="A144" i="12"/>
  <c r="A189" i="12"/>
  <c r="A81" i="12"/>
  <c r="A124" i="12"/>
  <c r="A200" i="12"/>
  <c r="A168" i="12"/>
  <c r="A43" i="12"/>
  <c r="A47" i="12"/>
  <c r="A336" i="12"/>
  <c r="A249" i="12"/>
  <c r="A62" i="12"/>
  <c r="A122" i="12"/>
  <c r="A134" i="12"/>
  <c r="A175" i="12"/>
  <c r="A108" i="12"/>
  <c r="A192" i="12"/>
  <c r="A176" i="12"/>
  <c r="A194" i="12"/>
  <c r="A312" i="12"/>
  <c r="A184" i="12"/>
  <c r="A60" i="12"/>
  <c r="A84" i="12"/>
  <c r="A52" i="12"/>
  <c r="A133" i="12"/>
  <c r="A135" i="12"/>
  <c r="A137" i="12"/>
  <c r="A151" i="12"/>
  <c r="A123" i="12"/>
  <c r="A240" i="12"/>
  <c r="A179" i="12"/>
  <c r="A274" i="12"/>
  <c r="A338" i="12"/>
  <c r="A296" i="12"/>
  <c r="A167" i="12"/>
  <c r="A311" i="12"/>
  <c r="A285" i="12"/>
  <c r="A203" i="12"/>
  <c r="A320" i="12"/>
  <c r="A115" i="12"/>
  <c r="A91" i="12"/>
  <c r="A267" i="12"/>
  <c r="A146" i="12"/>
  <c r="A237" i="12"/>
  <c r="A228" i="12"/>
  <c r="A40" i="12"/>
  <c r="A187" i="12"/>
  <c r="A109" i="12"/>
  <c r="A292" i="12"/>
  <c r="A259" i="12"/>
  <c r="A54" i="12"/>
  <c r="A97" i="12"/>
  <c r="A58" i="12"/>
  <c r="A298" i="12"/>
  <c r="A205" i="12"/>
  <c r="A263" i="12"/>
  <c r="A253" i="12"/>
  <c r="A276" i="12"/>
  <c r="A90" i="12"/>
  <c r="A112" i="12"/>
  <c r="A265" i="12"/>
  <c r="A199" i="12"/>
  <c r="A131" i="12"/>
  <c r="A86" i="12"/>
  <c r="A239" i="12"/>
  <c r="A78" i="12"/>
  <c r="A30" i="12"/>
  <c r="A147" i="12"/>
  <c r="A119" i="12"/>
  <c r="A57" i="12"/>
  <c r="A110" i="12"/>
  <c r="A173" i="12"/>
  <c r="A213" i="12"/>
  <c r="A294" i="12"/>
  <c r="A326" i="12"/>
  <c r="A55" i="12"/>
  <c r="A195" i="12"/>
  <c r="A262" i="12"/>
  <c r="A310" i="12"/>
  <c r="A212" i="12"/>
  <c r="A161" i="12"/>
  <c r="A96" i="12"/>
  <c r="A85" i="12"/>
  <c r="A180" i="12"/>
  <c r="A270" i="12"/>
  <c r="A314" i="12"/>
  <c r="A98" i="12"/>
  <c r="A295" i="12"/>
  <c r="A325" i="12"/>
  <c r="A120" i="12"/>
  <c r="A166" i="12"/>
  <c r="A196" i="12"/>
  <c r="A218" i="12"/>
  <c r="A261" i="12"/>
  <c r="A45" i="12"/>
  <c r="A49" i="12"/>
  <c r="A191" i="12"/>
  <c r="A66" i="12"/>
  <c r="A53" i="12"/>
  <c r="A51" i="12"/>
  <c r="A132" i="12"/>
  <c r="A148" i="12"/>
  <c r="A234" i="12"/>
  <c r="A208" i="12"/>
  <c r="A64" i="12"/>
  <c r="A126" i="12"/>
  <c r="A211" i="12"/>
  <c r="A65" i="12"/>
  <c r="A38" i="12"/>
  <c r="A332" i="12"/>
  <c r="A339" i="12"/>
  <c r="AL3" i="12"/>
  <c r="AH123" i="12"/>
  <c r="AL123" i="12" s="1"/>
  <c r="AH263" i="12"/>
  <c r="AL263" i="12" s="1"/>
  <c r="AH314" i="12"/>
  <c r="AL314" i="12" s="1"/>
  <c r="AH308" i="12"/>
  <c r="AL308" i="12" s="1"/>
  <c r="AH300" i="12"/>
  <c r="AL300" i="12" s="1"/>
  <c r="AH315" i="12"/>
  <c r="AL315" i="12" s="1"/>
  <c r="AH161" i="12"/>
  <c r="AL161" i="12" s="1"/>
  <c r="AH186" i="12"/>
  <c r="AL186" i="12" s="1"/>
  <c r="AH216" i="12"/>
  <c r="AL216" i="12" s="1"/>
  <c r="AH251" i="12"/>
  <c r="AL251" i="12" s="1"/>
  <c r="AH280" i="12"/>
  <c r="AL280" i="12" s="1"/>
  <c r="AH337" i="12"/>
  <c r="AL337" i="12" s="1"/>
  <c r="AH240" i="12"/>
  <c r="AL240" i="12" s="1"/>
  <c r="AL85" i="12"/>
  <c r="AL98" i="12"/>
  <c r="AH281" i="12"/>
  <c r="AL281" i="12" s="1"/>
  <c r="AH189" i="12"/>
  <c r="AL189" i="12" s="1"/>
  <c r="AH192" i="12"/>
  <c r="AL192" i="12" s="1"/>
  <c r="AH252" i="12"/>
  <c r="AL252" i="12" s="1"/>
  <c r="AH303" i="12"/>
  <c r="AL303" i="12" s="1"/>
  <c r="AH316" i="12"/>
  <c r="AL316" i="12" s="1"/>
  <c r="AH317" i="12"/>
  <c r="AL317" i="12" s="1"/>
  <c r="AH179" i="12"/>
  <c r="AL179" i="12" s="1"/>
  <c r="AH253" i="12"/>
  <c r="AL253" i="12" s="1"/>
  <c r="AH295" i="12"/>
  <c r="AL295" i="12" s="1"/>
  <c r="AH321" i="12"/>
  <c r="AL321" i="12" s="1"/>
  <c r="AH193" i="12"/>
  <c r="AL193" i="12" s="1"/>
  <c r="AH241" i="12"/>
  <c r="AL241" i="12" s="1"/>
  <c r="AH176" i="12"/>
  <c r="AL176" i="12" s="1"/>
  <c r="AH163" i="12"/>
  <c r="AL163" i="12" s="1"/>
  <c r="AH309" i="12"/>
  <c r="AL309" i="12" s="1"/>
  <c r="AH282" i="12"/>
  <c r="AL282" i="12" s="1"/>
  <c r="AH89" i="12"/>
  <c r="AL89" i="12" s="1"/>
  <c r="AH177" i="12"/>
  <c r="AL177" i="12" s="1"/>
  <c r="AH274" i="12"/>
  <c r="AL274" i="12" s="1"/>
  <c r="AH276" i="12"/>
  <c r="AL276" i="12" s="1"/>
  <c r="AH325" i="12"/>
  <c r="AL325" i="12" s="1"/>
  <c r="AH304" i="12"/>
  <c r="AL304" i="12" s="1"/>
  <c r="AH217" i="12"/>
  <c r="AL217" i="12" s="1"/>
  <c r="AH58" i="12"/>
  <c r="AL58" i="12" s="1"/>
  <c r="AH70" i="12"/>
  <c r="AL70" i="12" s="1"/>
  <c r="AH264" i="12"/>
  <c r="AL264" i="12" s="1"/>
  <c r="AH322" i="12"/>
  <c r="AL322" i="12" s="1"/>
  <c r="AH164" i="12"/>
  <c r="AL164" i="12" s="1"/>
  <c r="AH328" i="12"/>
  <c r="AL328" i="12" s="1"/>
  <c r="AH165" i="12"/>
  <c r="AL165" i="12" s="1"/>
  <c r="AH338" i="12"/>
  <c r="AL338" i="12" s="1"/>
  <c r="AH180" i="12"/>
  <c r="AL180" i="12" s="1"/>
  <c r="AH120" i="12"/>
  <c r="AL120" i="12" s="1"/>
  <c r="AH254" i="12"/>
  <c r="AL254" i="12" s="1"/>
  <c r="AH313" i="12"/>
  <c r="AL313" i="12" s="1"/>
  <c r="AH81" i="12"/>
  <c r="AL81" i="12" s="1"/>
  <c r="AH194" i="12"/>
  <c r="AL194" i="12" s="1"/>
  <c r="AH255" i="12"/>
  <c r="AL255" i="12" s="1"/>
  <c r="AL157" i="12"/>
  <c r="AH128" i="12"/>
  <c r="AL128" i="12" s="1"/>
  <c r="AH178" i="12"/>
  <c r="AL178" i="12" s="1"/>
  <c r="AH283" i="12"/>
  <c r="AL283" i="12" s="1"/>
  <c r="AH296" i="12"/>
  <c r="AL296" i="12" s="1"/>
  <c r="AH90" i="12"/>
  <c r="AL90" i="12" s="1"/>
  <c r="AH166" i="12"/>
  <c r="AL166" i="12" s="1"/>
  <c r="AH297" i="12"/>
  <c r="AL297" i="12" s="1"/>
  <c r="AH87" i="12"/>
  <c r="AL87" i="12" s="1"/>
  <c r="AH195" i="12"/>
  <c r="AL195" i="12" s="1"/>
  <c r="AH298" i="12"/>
  <c r="AL298" i="12" s="1"/>
  <c r="AH121" i="12"/>
  <c r="AL121" i="12" s="1"/>
  <c r="AH105" i="12"/>
  <c r="AL105" i="12" s="1"/>
  <c r="AH46" i="12"/>
  <c r="AL46" i="12" s="1"/>
  <c r="AH111" i="12"/>
  <c r="AH99" i="12"/>
  <c r="AL99" i="12" s="1"/>
  <c r="AH167" i="12"/>
  <c r="AL167" i="12" s="1"/>
  <c r="AL112" i="12"/>
  <c r="AH196" i="12"/>
  <c r="AL196" i="12" s="1"/>
  <c r="AH142" i="12"/>
  <c r="AL142" i="12" s="1"/>
  <c r="AH156" i="12"/>
  <c r="AL156" i="12" s="1"/>
  <c r="AH124" i="12"/>
  <c r="AL124" i="12" s="1"/>
  <c r="AH182" i="12"/>
  <c r="AL182" i="12" s="1"/>
  <c r="AH232" i="12"/>
  <c r="AL232" i="12" s="1"/>
  <c r="AH225" i="12"/>
  <c r="AL225" i="12" s="1"/>
  <c r="AH273" i="12"/>
  <c r="AL273" i="12" s="1"/>
  <c r="AH242" i="12"/>
  <c r="AL242" i="12" s="1"/>
  <c r="AH284" i="12"/>
  <c r="AL284" i="12" s="1"/>
  <c r="AH311" i="12"/>
  <c r="AL311" i="12" s="1"/>
  <c r="AH265" i="12"/>
  <c r="AL265" i="12" s="1"/>
  <c r="AH218" i="12"/>
  <c r="AL218" i="12" s="1"/>
  <c r="AH197" i="12"/>
  <c r="AL197" i="12" s="1"/>
  <c r="AH118" i="12"/>
  <c r="AL118" i="12" s="1"/>
  <c r="AH198" i="12"/>
  <c r="AL198" i="12" s="1"/>
  <c r="AH243" i="12"/>
  <c r="AL243" i="12" s="1"/>
  <c r="AH244" i="12"/>
  <c r="AL244" i="12" s="1"/>
  <c r="AH266" i="12"/>
  <c r="AL266" i="12" s="1"/>
  <c r="AH279" i="12"/>
  <c r="AL279" i="12" s="1"/>
  <c r="AH287" i="12"/>
  <c r="AL287" i="12" s="1"/>
  <c r="AH268" i="12"/>
  <c r="AL268" i="12" s="1"/>
  <c r="AH285" i="12"/>
  <c r="AL285" i="12" s="1"/>
  <c r="AH199" i="12"/>
  <c r="AL199" i="12" s="1"/>
  <c r="AH261" i="12"/>
  <c r="AL261" i="12" s="1"/>
  <c r="AH329" i="12"/>
  <c r="AL329" i="12" s="1"/>
  <c r="AH200" i="12"/>
  <c r="AL200" i="12" s="1"/>
  <c r="AH312" i="12"/>
  <c r="AL312" i="12" s="1"/>
  <c r="AH139" i="12"/>
  <c r="AL139" i="12" s="1"/>
  <c r="AH305" i="12"/>
  <c r="AL305" i="12" s="1"/>
  <c r="AH319" i="12"/>
  <c r="AL319" i="12" s="1"/>
  <c r="AH201" i="12"/>
  <c r="AL201" i="12" s="1"/>
  <c r="AH202" i="12"/>
  <c r="AL202" i="12" s="1"/>
  <c r="AH203" i="12"/>
  <c r="AL203" i="12" s="1"/>
  <c r="AH131" i="12"/>
  <c r="AL131" i="12" s="1"/>
  <c r="AL45" i="12"/>
  <c r="AH76" i="12"/>
  <c r="AL76" i="12" s="1"/>
  <c r="AH127" i="12"/>
  <c r="AL127" i="12" s="1"/>
  <c r="AL262" i="12"/>
  <c r="AH184" i="12"/>
  <c r="AL184" i="12" s="1"/>
  <c r="AH107" i="12"/>
  <c r="AL107" i="12" s="1"/>
  <c r="AH188" i="12"/>
  <c r="AL188" i="12" s="1"/>
  <c r="AL158" i="12"/>
  <c r="AH153" i="12"/>
  <c r="AL153" i="12" s="1"/>
  <c r="AH83" i="12"/>
  <c r="AL83" i="12" s="1"/>
  <c r="AH320" i="12"/>
  <c r="AL320" i="12" s="1"/>
  <c r="AH86" i="12"/>
  <c r="AL86" i="12" s="1"/>
  <c r="AH49" i="12"/>
  <c r="AL49" i="12" s="1"/>
  <c r="AH94" i="12"/>
  <c r="AL94" i="12" s="1"/>
  <c r="AH162" i="12"/>
  <c r="AL162" i="12" s="1"/>
  <c r="AH168" i="12"/>
  <c r="AL168" i="12" s="1"/>
  <c r="AH169" i="12"/>
  <c r="AL169" i="12" s="1"/>
  <c r="AH39" i="12"/>
  <c r="AL39" i="12" s="1"/>
  <c r="AH42" i="12"/>
  <c r="AL42" i="12" s="1"/>
  <c r="AH190" i="12"/>
  <c r="AL190" i="12" s="1"/>
  <c r="AH306" i="12"/>
  <c r="AL306" i="12" s="1"/>
  <c r="AL226" i="12"/>
  <c r="AH115" i="12"/>
  <c r="AL115" i="12" s="1"/>
  <c r="AH191" i="12"/>
  <c r="AL191" i="12" s="1"/>
  <c r="AH129" i="12"/>
  <c r="AL129" i="12" s="1"/>
  <c r="AH77" i="12"/>
  <c r="AL77" i="12" s="1"/>
  <c r="AL88" i="12"/>
  <c r="AL170" i="12"/>
  <c r="AL256" i="12"/>
  <c r="AL183" i="12"/>
  <c r="AL204" i="12"/>
  <c r="AH239" i="12"/>
  <c r="AL239" i="12" s="1"/>
  <c r="AH66" i="12"/>
  <c r="AL66" i="12" s="1"/>
  <c r="AH160" i="12"/>
  <c r="AL160" i="12" s="1"/>
  <c r="AH43" i="12"/>
  <c r="AL43" i="12" s="1"/>
  <c r="AH60" i="12"/>
  <c r="AL60" i="12" s="1"/>
  <c r="AH71" i="12"/>
  <c r="AL71" i="12" s="1"/>
  <c r="AL143" i="12"/>
  <c r="AH125" i="12"/>
  <c r="AL125" i="12" s="1"/>
  <c r="AH140" i="12"/>
  <c r="AL140" i="12" s="1"/>
  <c r="AL53" i="12"/>
  <c r="AH130" i="12"/>
  <c r="AL130" i="12" s="1"/>
  <c r="AH286" i="12"/>
  <c r="AL286" i="12" s="1"/>
  <c r="AH47" i="12"/>
  <c r="AL47" i="12" s="1"/>
  <c r="AL84" i="12"/>
  <c r="AH227" i="12"/>
  <c r="AL227" i="12" s="1"/>
  <c r="AH323" i="12"/>
  <c r="AL323" i="12" s="1"/>
  <c r="AH72" i="12"/>
  <c r="AL72" i="12" s="1"/>
  <c r="AH224" i="12"/>
  <c r="AL224" i="12" s="1"/>
  <c r="AH56" i="12"/>
  <c r="AL56" i="12" s="1"/>
  <c r="AH91" i="12"/>
  <c r="AL91" i="12" s="1"/>
  <c r="AH78" i="12"/>
  <c r="AL78" i="12" s="1"/>
  <c r="AH51" i="12"/>
  <c r="AL51" i="12" s="1"/>
  <c r="AH299" i="12"/>
  <c r="AL299" i="12" s="1"/>
  <c r="AH301" i="12"/>
  <c r="AL301" i="12" s="1"/>
  <c r="AH310" i="12"/>
  <c r="AL310" i="12" s="1"/>
  <c r="AH144" i="12"/>
  <c r="AL144" i="12" s="1"/>
  <c r="AH185" i="12"/>
  <c r="AL185" i="12" s="1"/>
  <c r="AH59" i="12"/>
  <c r="AL59" i="12" s="1"/>
  <c r="AH37" i="12"/>
  <c r="AL37" i="12" s="1"/>
  <c r="AH61" i="12"/>
  <c r="AL61" i="12" s="1"/>
  <c r="AH219" i="12"/>
  <c r="AL219" i="12" s="1"/>
  <c r="AH267" i="12"/>
  <c r="AL267" i="12" s="1"/>
  <c r="AH30" i="12"/>
  <c r="AH132" i="12"/>
  <c r="AL132" i="12" s="1"/>
  <c r="AL222" i="12"/>
  <c r="AH336" i="12"/>
  <c r="AL336" i="12" s="1"/>
  <c r="AH52" i="12"/>
  <c r="AL52" i="12" s="1"/>
  <c r="AH80" i="12"/>
  <c r="AL80" i="12" s="1"/>
  <c r="AH100" i="12"/>
  <c r="AL100" i="12" s="1"/>
  <c r="AH82" i="12"/>
  <c r="AL82" i="12" s="1"/>
  <c r="AH302" i="12"/>
  <c r="AL302" i="12" s="1"/>
  <c r="AH288" i="12"/>
  <c r="AL288" i="12" s="1"/>
  <c r="AH146" i="12"/>
  <c r="AL146" i="12" s="1"/>
  <c r="AH147" i="12"/>
  <c r="AL147" i="12" s="1"/>
  <c r="AH148" i="12"/>
  <c r="AL148" i="12" s="1"/>
  <c r="AH171" i="12"/>
  <c r="AL171" i="12" s="1"/>
  <c r="AH159" i="12"/>
  <c r="AL159" i="12" s="1"/>
  <c r="AH149" i="12"/>
  <c r="AL149" i="12" s="1"/>
  <c r="AH205" i="12"/>
  <c r="AL205" i="12" s="1"/>
  <c r="AH206" i="12"/>
  <c r="AL206" i="12" s="1"/>
  <c r="AH207" i="12"/>
  <c r="AL207" i="12" s="1"/>
  <c r="AH223" i="12"/>
  <c r="AL223" i="12" s="1"/>
  <c r="AH230" i="12"/>
  <c r="AL230" i="12" s="1"/>
  <c r="AH233" i="12"/>
  <c r="AL233" i="12" s="1"/>
  <c r="AH237" i="12"/>
  <c r="AL237" i="12" s="1"/>
  <c r="AH119" i="12"/>
  <c r="AL119" i="12" s="1"/>
  <c r="AH234" i="12"/>
  <c r="AL234" i="12" s="1"/>
  <c r="AH245" i="12"/>
  <c r="AL245" i="12" s="1"/>
  <c r="AH246" i="12"/>
  <c r="AL246" i="12" s="1"/>
  <c r="AH249" i="12"/>
  <c r="AL249" i="12" s="1"/>
  <c r="AH269" i="12"/>
  <c r="AL269" i="12" s="1"/>
  <c r="AH257" i="12"/>
  <c r="AL257" i="12" s="1"/>
  <c r="AH215" i="12"/>
  <c r="AL215" i="12" s="1"/>
  <c r="AL172" i="12"/>
  <c r="AH150" i="12"/>
  <c r="AL150" i="12" s="1"/>
  <c r="AL106" i="12"/>
  <c r="AH228" i="12"/>
  <c r="AL228" i="12" s="1"/>
  <c r="AH270" i="12"/>
  <c r="AL270" i="12" s="1"/>
  <c r="AH208" i="12"/>
  <c r="AL208" i="12" s="1"/>
  <c r="AH67" i="12"/>
  <c r="AL67" i="12" s="1"/>
  <c r="AH209" i="12"/>
  <c r="AL209" i="12" s="1"/>
  <c r="AH62" i="12"/>
  <c r="AL62" i="12" s="1"/>
  <c r="AH277" i="12"/>
  <c r="AL277" i="12" s="1"/>
  <c r="AH210" i="12"/>
  <c r="AL210" i="12" s="1"/>
  <c r="AH258" i="12"/>
  <c r="AL258" i="12" s="1"/>
  <c r="AH290" i="12"/>
  <c r="AL290" i="12" s="1"/>
  <c r="AH307" i="12"/>
  <c r="AL307" i="12" s="1"/>
  <c r="AH291" i="12"/>
  <c r="AL291" i="12" s="1"/>
  <c r="AH40" i="12"/>
  <c r="AL40" i="12" s="1"/>
  <c r="AH57" i="12"/>
  <c r="AL57" i="12" s="1"/>
  <c r="AH64" i="12"/>
  <c r="AL64" i="12" s="1"/>
  <c r="AH74" i="12"/>
  <c r="AL74" i="12" s="1"/>
  <c r="AH79" i="12"/>
  <c r="AL79" i="12" s="1"/>
  <c r="AH122" i="12"/>
  <c r="AL122" i="12" s="1"/>
  <c r="AH133" i="12"/>
  <c r="AL133" i="12" s="1"/>
  <c r="AH275" i="12"/>
  <c r="AL275" i="12" s="1"/>
  <c r="AH117" i="12"/>
  <c r="AL117" i="12" s="1"/>
  <c r="AH231" i="12"/>
  <c r="AL231" i="12" s="1"/>
  <c r="AH235" i="12"/>
  <c r="AL235" i="12" s="1"/>
  <c r="AH92" i="12"/>
  <c r="AL92" i="12" s="1"/>
  <c r="AH187" i="12"/>
  <c r="AL187" i="12" s="1"/>
  <c r="AH110" i="12"/>
  <c r="AL110" i="12" s="1"/>
  <c r="AH126" i="12"/>
  <c r="AL126" i="12" s="1"/>
  <c r="AH221" i="12"/>
  <c r="AL221" i="12" s="1"/>
  <c r="AH26" i="12"/>
  <c r="AH134" i="12"/>
  <c r="AL134" i="12" s="1"/>
  <c r="AH135" i="12"/>
  <c r="AL135" i="12" s="1"/>
  <c r="AH271" i="12"/>
  <c r="AL271" i="12" s="1"/>
  <c r="AL68" i="12"/>
  <c r="AH63" i="12"/>
  <c r="AL63" i="12" s="1"/>
  <c r="AH93" i="12"/>
  <c r="AL93" i="12" s="1"/>
  <c r="AH247" i="12"/>
  <c r="AL247" i="12" s="1"/>
  <c r="AH109" i="12"/>
  <c r="AL109" i="12" s="1"/>
  <c r="AH173" i="12"/>
  <c r="AL173" i="12" s="1"/>
  <c r="AH211" i="12"/>
  <c r="AL211" i="12" s="1"/>
  <c r="AH238" i="12"/>
  <c r="AL238" i="12" s="1"/>
  <c r="AH278" i="12"/>
  <c r="AL278" i="12" s="1"/>
  <c r="AH212" i="12"/>
  <c r="AL212" i="12" s="1"/>
  <c r="AL137" i="12"/>
  <c r="AH48" i="12"/>
  <c r="AL48" i="12" s="1"/>
  <c r="AH174" i="12"/>
  <c r="AL174" i="12" s="1"/>
  <c r="AH248" i="12"/>
  <c r="AL248" i="12" s="1"/>
  <c r="AH324" i="12"/>
  <c r="AL324" i="12" s="1"/>
  <c r="AH272" i="12"/>
  <c r="AL272" i="12" s="1"/>
  <c r="AH292" i="12"/>
  <c r="AL292" i="12" s="1"/>
  <c r="AH213" i="12"/>
  <c r="AL213" i="12" s="1"/>
  <c r="AH65" i="12"/>
  <c r="AL65" i="12" s="1"/>
  <c r="AH229" i="12"/>
  <c r="AL229" i="12" s="1"/>
  <c r="AH250" i="12"/>
  <c r="AL250" i="12" s="1"/>
  <c r="AH236" i="12"/>
  <c r="AL236" i="12" s="1"/>
  <c r="AH151" i="12"/>
  <c r="AL151" i="12" s="1"/>
  <c r="AH181" i="12"/>
  <c r="AL181" i="12" s="1"/>
  <c r="AH214" i="12"/>
  <c r="AL214" i="12" s="1"/>
  <c r="AH95" i="12"/>
  <c r="AL95" i="12" s="1"/>
  <c r="AH154" i="12"/>
  <c r="AL154" i="12" s="1"/>
  <c r="AH293" i="12"/>
  <c r="AL293" i="12" s="1"/>
  <c r="AH259" i="12"/>
  <c r="AL259" i="12" s="1"/>
  <c r="AL294" i="12"/>
  <c r="AH38" i="12"/>
  <c r="AL38" i="12" s="1"/>
  <c r="AH138" i="12"/>
  <c r="AL138" i="12" s="1"/>
  <c r="AH260" i="12"/>
  <c r="AL260" i="12" s="1"/>
  <c r="AL175" i="12"/>
  <c r="AH96" i="12"/>
  <c r="AL96" i="12" s="1"/>
  <c r="AL75" i="12"/>
  <c r="AH145" i="12"/>
  <c r="AL145" i="12" s="1"/>
  <c r="AH116" i="12"/>
  <c r="AL116" i="12" s="1"/>
  <c r="AH73" i="12"/>
  <c r="AL73" i="12" s="1"/>
  <c r="AH331" i="12"/>
  <c r="AL331" i="12" s="1"/>
  <c r="AH54" i="12"/>
  <c r="AL54" i="12" s="1"/>
  <c r="AH326" i="12"/>
  <c r="AL326" i="12" s="1"/>
  <c r="AH332" i="12"/>
  <c r="AL332" i="12" s="1"/>
  <c r="AH327" i="12"/>
  <c r="AL327" i="12" s="1"/>
  <c r="AH333" i="12"/>
  <c r="AL333" i="12" s="1"/>
  <c r="AH108" i="12"/>
  <c r="AL108" i="12" s="1"/>
  <c r="AH334" i="12"/>
  <c r="AL334" i="12" s="1"/>
  <c r="AH335" i="12"/>
  <c r="AL335" i="12" s="1"/>
  <c r="AL44" i="12"/>
  <c r="AH330" i="12"/>
  <c r="AL330" i="12" s="1"/>
  <c r="AH50" i="12"/>
  <c r="AL50" i="12" s="1"/>
  <c r="AH41" i="12"/>
  <c r="AL41" i="12" s="1"/>
  <c r="AH97" i="12"/>
  <c r="AL97" i="12" s="1"/>
  <c r="AH55" i="12"/>
  <c r="AL55" i="12" s="1"/>
  <c r="AH339" i="12"/>
  <c r="AL339" i="12" s="1"/>
  <c r="AH340" i="12"/>
  <c r="AL340" i="12" s="1"/>
  <c r="AL111" i="12" l="1"/>
  <c r="AL30" i="12"/>
  <c r="AL26" i="12"/>
  <c r="AL36" i="12"/>
  <c r="H40" i="23"/>
  <c r="G40" i="23"/>
  <c r="F40" i="23"/>
  <c r="E40" i="23"/>
  <c r="D40" i="23" s="1"/>
  <c r="D39" i="23"/>
  <c r="D38" i="23"/>
  <c r="D37" i="23"/>
  <c r="D36" i="23"/>
  <c r="D35" i="23"/>
  <c r="D32" i="23"/>
  <c r="D31" i="23"/>
  <c r="D30" i="23"/>
  <c r="D29" i="23"/>
  <c r="D28" i="23"/>
  <c r="H16" i="23"/>
  <c r="G16" i="23"/>
  <c r="F16" i="23"/>
  <c r="E15" i="23"/>
  <c r="E14" i="23"/>
  <c r="E13" i="23"/>
  <c r="E12" i="23"/>
  <c r="E11" i="23"/>
  <c r="E10" i="23"/>
  <c r="E9" i="23"/>
  <c r="E8" i="23"/>
  <c r="E7" i="23"/>
  <c r="E6" i="23"/>
  <c r="E5" i="23"/>
  <c r="E4" i="23"/>
  <c r="G5" i="20"/>
  <c r="G7" i="20"/>
  <c r="F74" i="24"/>
  <c r="F27" i="21"/>
  <c r="I9" i="24"/>
  <c r="G6" i="20"/>
  <c r="E16" i="23" l="1"/>
  <c r="H5" i="22" l="1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2" i="22"/>
  <c r="H53" i="22"/>
  <c r="H54" i="22"/>
  <c r="H55" i="22"/>
  <c r="H56" i="22"/>
  <c r="H57" i="22"/>
  <c r="H58" i="22"/>
  <c r="H59" i="22"/>
  <c r="H60" i="22"/>
  <c r="H61" i="22"/>
  <c r="H62" i="22"/>
  <c r="H4" i="22"/>
  <c r="I9" i="21"/>
  <c r="Y615" i="17" l="1"/>
  <c r="X615" i="17"/>
  <c r="D208" i="20"/>
  <c r="G22" i="20"/>
  <c r="F146" i="20"/>
  <c r="G33" i="20"/>
  <c r="G4" i="20"/>
  <c r="G5" i="19" l="1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4" i="19"/>
  <c r="AO620" i="18"/>
  <c r="AN620" i="18"/>
  <c r="A620" i="18"/>
  <c r="AQ619" i="18"/>
  <c r="AR619" i="18" s="1"/>
  <c r="AP619" i="18"/>
  <c r="AM619" i="18"/>
  <c r="A619" i="18"/>
  <c r="AQ618" i="18"/>
  <c r="AR618" i="18" s="1"/>
  <c r="AP618" i="18"/>
  <c r="AM618" i="18"/>
  <c r="A618" i="18"/>
  <c r="AQ617" i="18"/>
  <c r="AR617" i="18" s="1"/>
  <c r="AP617" i="18"/>
  <c r="AM617" i="18"/>
  <c r="A617" i="18"/>
  <c r="AQ217" i="18"/>
  <c r="AR217" i="18" s="1"/>
  <c r="AP217" i="18"/>
  <c r="AM217" i="18"/>
  <c r="A217" i="18"/>
  <c r="AQ615" i="18"/>
  <c r="AR615" i="18" s="1"/>
  <c r="AP615" i="18"/>
  <c r="AM615" i="18"/>
  <c r="A615" i="18"/>
  <c r="AQ614" i="18"/>
  <c r="AR614" i="18" s="1"/>
  <c r="AP614" i="18"/>
  <c r="AM614" i="18"/>
  <c r="A614" i="18"/>
  <c r="AQ613" i="18"/>
  <c r="AR613" i="18" s="1"/>
  <c r="AP613" i="18"/>
  <c r="AM613" i="18"/>
  <c r="A613" i="18"/>
  <c r="AQ612" i="18"/>
  <c r="AR612" i="18" s="1"/>
  <c r="AP612" i="18"/>
  <c r="AM612" i="18"/>
  <c r="A612" i="18"/>
  <c r="AQ611" i="18"/>
  <c r="AR611" i="18" s="1"/>
  <c r="AP611" i="18"/>
  <c r="AM611" i="18"/>
  <c r="A611" i="18"/>
  <c r="AQ610" i="18"/>
  <c r="AR610" i="18" s="1"/>
  <c r="AP610" i="18"/>
  <c r="AM610" i="18"/>
  <c r="A610" i="18"/>
  <c r="AQ609" i="18"/>
  <c r="AR609" i="18" s="1"/>
  <c r="AP609" i="18"/>
  <c r="AM609" i="18"/>
  <c r="A609" i="18"/>
  <c r="AQ608" i="18"/>
  <c r="AR608" i="18" s="1"/>
  <c r="AP608" i="18"/>
  <c r="AM608" i="18"/>
  <c r="A608" i="18"/>
  <c r="AQ607" i="18"/>
  <c r="AR607" i="18" s="1"/>
  <c r="AP607" i="18"/>
  <c r="AM607" i="18"/>
  <c r="A607" i="18"/>
  <c r="AQ606" i="18"/>
  <c r="AR606" i="18" s="1"/>
  <c r="AP606" i="18"/>
  <c r="AM606" i="18"/>
  <c r="A606" i="18"/>
  <c r="AQ605" i="18"/>
  <c r="AR605" i="18" s="1"/>
  <c r="AP605" i="18"/>
  <c r="AM605" i="18"/>
  <c r="A605" i="18"/>
  <c r="AQ604" i="18"/>
  <c r="AR604" i="18" s="1"/>
  <c r="AP604" i="18"/>
  <c r="AM604" i="18"/>
  <c r="A604" i="18"/>
  <c r="AQ603" i="18"/>
  <c r="AR603" i="18" s="1"/>
  <c r="AP603" i="18"/>
  <c r="AM603" i="18"/>
  <c r="A603" i="18"/>
  <c r="AQ602" i="18"/>
  <c r="AR602" i="18" s="1"/>
  <c r="AP602" i="18"/>
  <c r="AM602" i="18"/>
  <c r="A602" i="18"/>
  <c r="AQ601" i="18"/>
  <c r="AR601" i="18" s="1"/>
  <c r="AP601" i="18"/>
  <c r="AM601" i="18"/>
  <c r="A601" i="18"/>
  <c r="AQ600" i="18"/>
  <c r="AR600" i="18" s="1"/>
  <c r="AP600" i="18"/>
  <c r="AM600" i="18"/>
  <c r="A600" i="18"/>
  <c r="AQ599" i="18"/>
  <c r="AR599" i="18" s="1"/>
  <c r="AP599" i="18"/>
  <c r="AM599" i="18"/>
  <c r="A599" i="18"/>
  <c r="AQ598" i="18"/>
  <c r="AR598" i="18" s="1"/>
  <c r="AP598" i="18"/>
  <c r="AM598" i="18"/>
  <c r="A598" i="18"/>
  <c r="AQ597" i="18"/>
  <c r="AR597" i="18" s="1"/>
  <c r="AP597" i="18"/>
  <c r="AM597" i="18"/>
  <c r="A597" i="18"/>
  <c r="AQ334" i="18"/>
  <c r="AR334" i="18" s="1"/>
  <c r="AP334" i="18"/>
  <c r="AM334" i="18"/>
  <c r="A334" i="18"/>
  <c r="AQ595" i="18"/>
  <c r="AR595" i="18" s="1"/>
  <c r="AP595" i="18"/>
  <c r="AM595" i="18"/>
  <c r="A595" i="18"/>
  <c r="AQ594" i="18"/>
  <c r="AR594" i="18" s="1"/>
  <c r="AP594" i="18"/>
  <c r="AM594" i="18"/>
  <c r="A594" i="18"/>
  <c r="AQ593" i="18"/>
  <c r="AR593" i="18" s="1"/>
  <c r="AP593" i="18"/>
  <c r="AM593" i="18"/>
  <c r="A593" i="18"/>
  <c r="AQ592" i="18"/>
  <c r="AR592" i="18" s="1"/>
  <c r="AP592" i="18"/>
  <c r="AM592" i="18"/>
  <c r="A592" i="18"/>
  <c r="AQ591" i="18"/>
  <c r="AR591" i="18" s="1"/>
  <c r="AP591" i="18"/>
  <c r="AM591" i="18"/>
  <c r="A591" i="18"/>
  <c r="AQ590" i="18"/>
  <c r="AR590" i="18" s="1"/>
  <c r="AP590" i="18"/>
  <c r="AM590" i="18"/>
  <c r="A590" i="18"/>
  <c r="AQ589" i="18"/>
  <c r="AR589" i="18" s="1"/>
  <c r="AP589" i="18"/>
  <c r="AM589" i="18"/>
  <c r="A589" i="18"/>
  <c r="AQ588" i="18"/>
  <c r="AR588" i="18" s="1"/>
  <c r="AP588" i="18"/>
  <c r="AM588" i="18"/>
  <c r="A588" i="18"/>
  <c r="AQ587" i="18"/>
  <c r="AR587" i="18" s="1"/>
  <c r="AP587" i="18"/>
  <c r="AM587" i="18"/>
  <c r="A587" i="18"/>
  <c r="AQ586" i="18"/>
  <c r="AR586" i="18" s="1"/>
  <c r="AP586" i="18"/>
  <c r="AM586" i="18"/>
  <c r="A586" i="18"/>
  <c r="AQ585" i="18"/>
  <c r="AR585" i="18" s="1"/>
  <c r="AP585" i="18"/>
  <c r="AM585" i="18"/>
  <c r="A585" i="18"/>
  <c r="AQ584" i="18"/>
  <c r="AR584" i="18" s="1"/>
  <c r="AP584" i="18"/>
  <c r="AM584" i="18"/>
  <c r="A584" i="18"/>
  <c r="AQ583" i="18"/>
  <c r="AR583" i="18" s="1"/>
  <c r="AP583" i="18"/>
  <c r="AM583" i="18"/>
  <c r="A583" i="18"/>
  <c r="AQ582" i="18"/>
  <c r="AR582" i="18" s="1"/>
  <c r="AP582" i="18"/>
  <c r="AM582" i="18"/>
  <c r="A582" i="18"/>
  <c r="AQ581" i="18"/>
  <c r="AR581" i="18" s="1"/>
  <c r="AP581" i="18"/>
  <c r="AM581" i="18"/>
  <c r="A581" i="18"/>
  <c r="AQ580" i="18"/>
  <c r="AR580" i="18" s="1"/>
  <c r="AP580" i="18"/>
  <c r="AM580" i="18"/>
  <c r="A580" i="18"/>
  <c r="AQ579" i="18"/>
  <c r="AR579" i="18" s="1"/>
  <c r="AP579" i="18"/>
  <c r="AM579" i="18"/>
  <c r="A579" i="18"/>
  <c r="AQ578" i="18"/>
  <c r="AR578" i="18" s="1"/>
  <c r="AP578" i="18"/>
  <c r="AM578" i="18"/>
  <c r="A578" i="18"/>
  <c r="AQ577" i="18"/>
  <c r="AR577" i="18" s="1"/>
  <c r="AP577" i="18"/>
  <c r="AM577" i="18"/>
  <c r="A577" i="18"/>
  <c r="AQ576" i="18"/>
  <c r="AR576" i="18" s="1"/>
  <c r="AP576" i="18"/>
  <c r="AM576" i="18"/>
  <c r="A576" i="18"/>
  <c r="AQ575" i="18"/>
  <c r="AR575" i="18" s="1"/>
  <c r="AP575" i="18"/>
  <c r="AM575" i="18"/>
  <c r="A575" i="18"/>
  <c r="AQ574" i="18"/>
  <c r="AR574" i="18" s="1"/>
  <c r="AP574" i="18"/>
  <c r="AM574" i="18"/>
  <c r="A574" i="18"/>
  <c r="AQ573" i="18"/>
  <c r="AR573" i="18" s="1"/>
  <c r="AP573" i="18"/>
  <c r="AM573" i="18"/>
  <c r="A573" i="18"/>
  <c r="AQ572" i="18"/>
  <c r="AR572" i="18" s="1"/>
  <c r="AP572" i="18"/>
  <c r="AM572" i="18"/>
  <c r="A572" i="18"/>
  <c r="AQ571" i="18"/>
  <c r="AR571" i="18" s="1"/>
  <c r="AP571" i="18"/>
  <c r="AM571" i="18"/>
  <c r="A571" i="18"/>
  <c r="AQ570" i="18"/>
  <c r="AR570" i="18" s="1"/>
  <c r="AP570" i="18"/>
  <c r="AM570" i="18"/>
  <c r="A570" i="18"/>
  <c r="AQ569" i="18"/>
  <c r="AR569" i="18" s="1"/>
  <c r="AP569" i="18"/>
  <c r="AM569" i="18"/>
  <c r="A569" i="18"/>
  <c r="AQ568" i="18"/>
  <c r="AR568" i="18" s="1"/>
  <c r="AP568" i="18"/>
  <c r="AM568" i="18"/>
  <c r="A568" i="18"/>
  <c r="AQ193" i="18"/>
  <c r="AR193" i="18" s="1"/>
  <c r="AP193" i="18"/>
  <c r="AM193" i="18"/>
  <c r="A193" i="18"/>
  <c r="AQ566" i="18"/>
  <c r="AR566" i="18" s="1"/>
  <c r="AP566" i="18"/>
  <c r="AM566" i="18"/>
  <c r="A566" i="18"/>
  <c r="AQ565" i="18"/>
  <c r="AR565" i="18" s="1"/>
  <c r="AP565" i="18"/>
  <c r="AM565" i="18"/>
  <c r="A565" i="18"/>
  <c r="AQ564" i="18"/>
  <c r="AR564" i="18" s="1"/>
  <c r="AP564" i="18"/>
  <c r="AM564" i="18"/>
  <c r="A564" i="18"/>
  <c r="AQ563" i="18"/>
  <c r="AR563" i="18" s="1"/>
  <c r="AP563" i="18"/>
  <c r="AM563" i="18"/>
  <c r="A563" i="18"/>
  <c r="AQ562" i="18"/>
  <c r="AR562" i="18" s="1"/>
  <c r="AP562" i="18"/>
  <c r="A562" i="18"/>
  <c r="AQ561" i="18"/>
  <c r="AR561" i="18" s="1"/>
  <c r="AP561" i="18"/>
  <c r="AM561" i="18"/>
  <c r="A561" i="18"/>
  <c r="AQ560" i="18"/>
  <c r="AR560" i="18" s="1"/>
  <c r="AP560" i="18"/>
  <c r="AM560" i="18"/>
  <c r="A560" i="18"/>
  <c r="AQ216" i="18"/>
  <c r="AR216" i="18" s="1"/>
  <c r="AP216" i="18"/>
  <c r="AM216" i="18"/>
  <c r="A216" i="18"/>
  <c r="AQ247" i="18"/>
  <c r="AR247" i="18" s="1"/>
  <c r="AP247" i="18"/>
  <c r="AM247" i="18"/>
  <c r="A247" i="18"/>
  <c r="AQ557" i="18"/>
  <c r="AR557" i="18" s="1"/>
  <c r="AP557" i="18"/>
  <c r="AM557" i="18"/>
  <c r="A557" i="18"/>
  <c r="AQ556" i="18"/>
  <c r="AR556" i="18" s="1"/>
  <c r="AP556" i="18"/>
  <c r="AM556" i="18"/>
  <c r="A556" i="18"/>
  <c r="AQ555" i="18"/>
  <c r="AR555" i="18" s="1"/>
  <c r="AP555" i="18"/>
  <c r="AM555" i="18"/>
  <c r="A555" i="18"/>
  <c r="AQ554" i="18"/>
  <c r="AR554" i="18" s="1"/>
  <c r="AP554" i="18"/>
  <c r="AM554" i="18"/>
  <c r="A554" i="18"/>
  <c r="AQ553" i="18"/>
  <c r="AR553" i="18" s="1"/>
  <c r="AP553" i="18"/>
  <c r="AM553" i="18"/>
  <c r="A553" i="18"/>
  <c r="AQ275" i="18"/>
  <c r="AR275" i="18" s="1"/>
  <c r="AP275" i="18"/>
  <c r="AM275" i="18"/>
  <c r="A275" i="18"/>
  <c r="AQ551" i="18"/>
  <c r="AR551" i="18" s="1"/>
  <c r="AP551" i="18"/>
  <c r="AM551" i="18"/>
  <c r="A551" i="18"/>
  <c r="AQ550" i="18"/>
  <c r="AR550" i="18" s="1"/>
  <c r="AP550" i="18"/>
  <c r="AM550" i="18"/>
  <c r="A550" i="18"/>
  <c r="AQ549" i="18"/>
  <c r="AR549" i="18" s="1"/>
  <c r="AP549" i="18"/>
  <c r="AM549" i="18"/>
  <c r="A549" i="18"/>
  <c r="AQ548" i="18"/>
  <c r="AR548" i="18" s="1"/>
  <c r="AP548" i="18"/>
  <c r="AM548" i="18"/>
  <c r="A548" i="18"/>
  <c r="AQ547" i="18"/>
  <c r="AR547" i="18" s="1"/>
  <c r="AP547" i="18"/>
  <c r="AM547" i="18"/>
  <c r="A547" i="18"/>
  <c r="AQ546" i="18"/>
  <c r="AR546" i="18" s="1"/>
  <c r="AP546" i="18"/>
  <c r="AM546" i="18"/>
  <c r="A546" i="18"/>
  <c r="AQ545" i="18"/>
  <c r="AR545" i="18" s="1"/>
  <c r="AP545" i="18"/>
  <c r="AM545" i="18"/>
  <c r="A545" i="18"/>
  <c r="AQ544" i="18"/>
  <c r="AR544" i="18" s="1"/>
  <c r="AP544" i="18"/>
  <c r="AM544" i="18"/>
  <c r="A544" i="18"/>
  <c r="AQ543" i="18"/>
  <c r="AR543" i="18" s="1"/>
  <c r="AP543" i="18"/>
  <c r="AM543" i="18"/>
  <c r="A543" i="18"/>
  <c r="AQ542" i="18"/>
  <c r="AR542" i="18" s="1"/>
  <c r="AP542" i="18"/>
  <c r="AM542" i="18"/>
  <c r="A542" i="18"/>
  <c r="AQ255" i="18"/>
  <c r="AR255" i="18" s="1"/>
  <c r="AP255" i="18"/>
  <c r="AM255" i="18"/>
  <c r="A255" i="18"/>
  <c r="AQ246" i="18"/>
  <c r="AR246" i="18" s="1"/>
  <c r="AP246" i="18"/>
  <c r="AM246" i="18"/>
  <c r="A246" i="18"/>
  <c r="AQ539" i="18"/>
  <c r="AR539" i="18" s="1"/>
  <c r="AP539" i="18"/>
  <c r="AM539" i="18"/>
  <c r="A539" i="18"/>
  <c r="AQ538" i="18"/>
  <c r="AR538" i="18" s="1"/>
  <c r="AP538" i="18"/>
  <c r="AM538" i="18"/>
  <c r="A538" i="18"/>
  <c r="AQ332" i="18"/>
  <c r="AR332" i="18" s="1"/>
  <c r="AP332" i="18"/>
  <c r="AM332" i="18"/>
  <c r="A332" i="18"/>
  <c r="AQ536" i="18"/>
  <c r="AR536" i="18" s="1"/>
  <c r="AP536" i="18"/>
  <c r="AM536" i="18"/>
  <c r="A536" i="18"/>
  <c r="AQ535" i="18"/>
  <c r="AR535" i="18" s="1"/>
  <c r="AP535" i="18"/>
  <c r="AM535" i="18"/>
  <c r="A535" i="18"/>
  <c r="AQ150" i="18"/>
  <c r="AR150" i="18" s="1"/>
  <c r="AP150" i="18"/>
  <c r="AM150" i="18"/>
  <c r="A150" i="18"/>
  <c r="AQ533" i="18"/>
  <c r="AR533" i="18" s="1"/>
  <c r="AP533" i="18"/>
  <c r="AM533" i="18"/>
  <c r="A533" i="18"/>
  <c r="AQ532" i="18"/>
  <c r="AR532" i="18" s="1"/>
  <c r="AP532" i="18"/>
  <c r="AM532" i="18"/>
  <c r="A532" i="18"/>
  <c r="AQ531" i="18"/>
  <c r="AR531" i="18" s="1"/>
  <c r="AP531" i="18"/>
  <c r="AM531" i="18"/>
  <c r="A531" i="18"/>
  <c r="AQ231" i="18"/>
  <c r="AR231" i="18" s="1"/>
  <c r="AP231" i="18"/>
  <c r="AM231" i="18"/>
  <c r="A231" i="18"/>
  <c r="AQ529" i="18"/>
  <c r="AR529" i="18" s="1"/>
  <c r="AP529" i="18"/>
  <c r="AM529" i="18"/>
  <c r="A529" i="18"/>
  <c r="AQ528" i="18"/>
  <c r="AR528" i="18" s="1"/>
  <c r="AP528" i="18"/>
  <c r="AM528" i="18"/>
  <c r="A528" i="18"/>
  <c r="AQ149" i="18"/>
  <c r="AR149" i="18" s="1"/>
  <c r="AP149" i="18"/>
  <c r="AM149" i="18"/>
  <c r="A149" i="18"/>
  <c r="AQ526" i="18"/>
  <c r="AR526" i="18" s="1"/>
  <c r="AP526" i="18"/>
  <c r="AM526" i="18"/>
  <c r="A526" i="18"/>
  <c r="AQ525" i="18"/>
  <c r="AR525" i="18" s="1"/>
  <c r="AP525" i="18"/>
  <c r="AM525" i="18"/>
  <c r="A525" i="18"/>
  <c r="AQ121" i="18"/>
  <c r="AR121" i="18" s="1"/>
  <c r="AP121" i="18"/>
  <c r="AM121" i="18"/>
  <c r="A121" i="18"/>
  <c r="AQ523" i="18"/>
  <c r="AR523" i="18" s="1"/>
  <c r="AP523" i="18"/>
  <c r="AM523" i="18"/>
  <c r="A523" i="18"/>
  <c r="AQ329" i="18"/>
  <c r="AR329" i="18" s="1"/>
  <c r="AP329" i="18"/>
  <c r="AM329" i="18"/>
  <c r="A329" i="18"/>
  <c r="AQ521" i="18"/>
  <c r="AR521" i="18" s="1"/>
  <c r="AP521" i="18"/>
  <c r="AM521" i="18"/>
  <c r="A521" i="18"/>
  <c r="AQ292" i="18"/>
  <c r="AR292" i="18" s="1"/>
  <c r="AP292" i="18"/>
  <c r="AM292" i="18"/>
  <c r="A292" i="18"/>
  <c r="AQ519" i="18"/>
  <c r="AR519" i="18" s="1"/>
  <c r="AP519" i="18"/>
  <c r="AM519" i="18"/>
  <c r="A519" i="18"/>
  <c r="AQ518" i="18"/>
  <c r="AR518" i="18" s="1"/>
  <c r="AP518" i="18"/>
  <c r="AM518" i="18"/>
  <c r="A518" i="18"/>
  <c r="AQ517" i="18"/>
  <c r="AR517" i="18" s="1"/>
  <c r="AP517" i="18"/>
  <c r="AM517" i="18"/>
  <c r="A517" i="18"/>
  <c r="AQ516" i="18"/>
  <c r="AR516" i="18" s="1"/>
  <c r="AP516" i="18"/>
  <c r="AM516" i="18"/>
  <c r="A516" i="18"/>
  <c r="AQ515" i="18"/>
  <c r="AR515" i="18" s="1"/>
  <c r="AP515" i="18"/>
  <c r="AM515" i="18"/>
  <c r="A515" i="18"/>
  <c r="AQ540" i="18"/>
  <c r="AR540" i="18" s="1"/>
  <c r="AP540" i="18"/>
  <c r="AM540" i="18"/>
  <c r="A540" i="18"/>
  <c r="AQ309" i="18"/>
  <c r="AR309" i="18" s="1"/>
  <c r="AP309" i="18"/>
  <c r="AM309" i="18"/>
  <c r="A309" i="18"/>
  <c r="AQ512" i="18"/>
  <c r="AR512" i="18" s="1"/>
  <c r="AP512" i="18"/>
  <c r="AM512" i="18"/>
  <c r="A512" i="18"/>
  <c r="AQ534" i="18"/>
  <c r="AR534" i="18" s="1"/>
  <c r="AP534" i="18"/>
  <c r="AM534" i="18"/>
  <c r="A534" i="18"/>
  <c r="AQ510" i="18"/>
  <c r="AR510" i="18" s="1"/>
  <c r="AP510" i="18"/>
  <c r="AM510" i="18"/>
  <c r="A510" i="18"/>
  <c r="AQ509" i="18"/>
  <c r="AR509" i="18" s="1"/>
  <c r="AP509" i="18"/>
  <c r="AM509" i="18"/>
  <c r="A509" i="18"/>
  <c r="AQ508" i="18"/>
  <c r="AR508" i="18" s="1"/>
  <c r="AP508" i="18"/>
  <c r="AM508" i="18"/>
  <c r="A508" i="18"/>
  <c r="AQ507" i="18"/>
  <c r="AR507" i="18" s="1"/>
  <c r="AP507" i="18"/>
  <c r="AM507" i="18"/>
  <c r="A507" i="18"/>
  <c r="AQ567" i="18"/>
  <c r="AR567" i="18" s="1"/>
  <c r="AP567" i="18"/>
  <c r="AM567" i="18"/>
  <c r="A567" i="18"/>
  <c r="AQ505" i="18"/>
  <c r="AR505" i="18" s="1"/>
  <c r="AP505" i="18"/>
  <c r="AM505" i="18"/>
  <c r="A505" i="18"/>
  <c r="AQ301" i="18"/>
  <c r="AR301" i="18" s="1"/>
  <c r="AP301" i="18"/>
  <c r="AM301" i="18"/>
  <c r="A301" i="18"/>
  <c r="AQ503" i="18"/>
  <c r="AR503" i="18" s="1"/>
  <c r="AP503" i="18"/>
  <c r="AM503" i="18"/>
  <c r="A503" i="18"/>
  <c r="AQ502" i="18"/>
  <c r="AR502" i="18" s="1"/>
  <c r="AP502" i="18"/>
  <c r="AM502" i="18"/>
  <c r="A502" i="18"/>
  <c r="AQ501" i="18"/>
  <c r="AR501" i="18" s="1"/>
  <c r="AP501" i="18"/>
  <c r="AM501" i="18"/>
  <c r="A501" i="18"/>
  <c r="AQ500" i="18"/>
  <c r="AR500" i="18" s="1"/>
  <c r="AP500" i="18"/>
  <c r="AM500" i="18"/>
  <c r="A500" i="18"/>
  <c r="AQ353" i="18"/>
  <c r="AR353" i="18" s="1"/>
  <c r="AP353" i="18"/>
  <c r="AM353" i="18"/>
  <c r="A353" i="18"/>
  <c r="AQ498" i="18"/>
  <c r="AR498" i="18" s="1"/>
  <c r="AP498" i="18"/>
  <c r="AM498" i="18"/>
  <c r="A498" i="18"/>
  <c r="AQ232" i="18"/>
  <c r="AR232" i="18" s="1"/>
  <c r="AP232" i="18"/>
  <c r="AM232" i="18"/>
  <c r="A232" i="18"/>
  <c r="AQ496" i="18"/>
  <c r="AR496" i="18" s="1"/>
  <c r="AP496" i="18"/>
  <c r="AM496" i="18"/>
  <c r="A496" i="18"/>
  <c r="AQ530" i="18"/>
  <c r="AR530" i="18" s="1"/>
  <c r="AP530" i="18"/>
  <c r="AM530" i="18"/>
  <c r="A530" i="18"/>
  <c r="AQ524" i="18"/>
  <c r="AR524" i="18" s="1"/>
  <c r="AP524" i="18"/>
  <c r="AM524" i="18"/>
  <c r="A524" i="18"/>
  <c r="AQ493" i="18"/>
  <c r="AR493" i="18" s="1"/>
  <c r="AP493" i="18"/>
  <c r="AM493" i="18"/>
  <c r="A493" i="18"/>
  <c r="AQ492" i="18"/>
  <c r="AR492" i="18" s="1"/>
  <c r="AP492" i="18"/>
  <c r="AM492" i="18"/>
  <c r="A492" i="18"/>
  <c r="AQ491" i="18"/>
  <c r="AR491" i="18" s="1"/>
  <c r="AP491" i="18"/>
  <c r="AM491" i="18"/>
  <c r="A491" i="18"/>
  <c r="AQ490" i="18"/>
  <c r="AR490" i="18" s="1"/>
  <c r="AP490" i="18"/>
  <c r="AM490" i="18"/>
  <c r="A490" i="18"/>
  <c r="AQ489" i="18"/>
  <c r="AR489" i="18" s="1"/>
  <c r="AP489" i="18"/>
  <c r="AM489" i="18"/>
  <c r="A489" i="18"/>
  <c r="AQ488" i="18"/>
  <c r="AR488" i="18" s="1"/>
  <c r="AP488" i="18"/>
  <c r="AM488" i="18"/>
  <c r="A488" i="18"/>
  <c r="AQ412" i="18"/>
  <c r="AR412" i="18" s="1"/>
  <c r="AP412" i="18"/>
  <c r="AM412" i="18"/>
  <c r="A412" i="18"/>
  <c r="AQ486" i="18"/>
  <c r="AR486" i="18" s="1"/>
  <c r="AP486" i="18"/>
  <c r="AM486" i="18"/>
  <c r="A486" i="18"/>
  <c r="AQ485" i="18"/>
  <c r="AR485" i="18" s="1"/>
  <c r="AP485" i="18"/>
  <c r="AM485" i="18"/>
  <c r="A485" i="18"/>
  <c r="AQ484" i="18"/>
  <c r="AR484" i="18" s="1"/>
  <c r="AP484" i="18"/>
  <c r="AM484" i="18"/>
  <c r="A484" i="18"/>
  <c r="AQ404" i="18"/>
  <c r="AR404" i="18" s="1"/>
  <c r="AP404" i="18"/>
  <c r="AM404" i="18"/>
  <c r="A404" i="18"/>
  <c r="AQ541" i="18"/>
  <c r="AR541" i="18" s="1"/>
  <c r="AP541" i="18"/>
  <c r="AM541" i="18"/>
  <c r="A541" i="18"/>
  <c r="AQ481" i="18"/>
  <c r="AR481" i="18" s="1"/>
  <c r="AP481" i="18"/>
  <c r="AM481" i="18"/>
  <c r="A481" i="18"/>
  <c r="AQ75" i="18"/>
  <c r="AR75" i="18" s="1"/>
  <c r="AP75" i="18"/>
  <c r="AM75" i="18"/>
  <c r="A75" i="18"/>
  <c r="AQ479" i="18"/>
  <c r="AR479" i="18" s="1"/>
  <c r="AP479" i="18"/>
  <c r="AM479" i="18"/>
  <c r="A479" i="18"/>
  <c r="AQ478" i="18"/>
  <c r="AR478" i="18" s="1"/>
  <c r="AP478" i="18"/>
  <c r="AM478" i="18"/>
  <c r="A478" i="18"/>
  <c r="AQ74" i="18"/>
  <c r="AR74" i="18" s="1"/>
  <c r="AP74" i="18"/>
  <c r="AM74" i="18"/>
  <c r="A74" i="18"/>
  <c r="AQ476" i="18"/>
  <c r="AR476" i="18" s="1"/>
  <c r="AP476" i="18"/>
  <c r="AM476" i="18"/>
  <c r="A476" i="18"/>
  <c r="AQ148" i="18"/>
  <c r="AR148" i="18" s="1"/>
  <c r="AP148" i="18"/>
  <c r="AM148" i="18"/>
  <c r="A148" i="18"/>
  <c r="AQ474" i="18"/>
  <c r="AR474" i="18" s="1"/>
  <c r="AP474" i="18"/>
  <c r="AM474" i="18"/>
  <c r="A474" i="18"/>
  <c r="AQ250" i="18"/>
  <c r="AR250" i="18" s="1"/>
  <c r="AP250" i="18"/>
  <c r="AM250" i="18"/>
  <c r="A250" i="18"/>
  <c r="AQ141" i="18"/>
  <c r="AR141" i="18" s="1"/>
  <c r="AP141" i="18"/>
  <c r="AM141" i="18"/>
  <c r="A141" i="18"/>
  <c r="AQ471" i="18"/>
  <c r="AR471" i="18" s="1"/>
  <c r="AP471" i="18"/>
  <c r="AM471" i="18"/>
  <c r="A471" i="18"/>
  <c r="AQ514" i="18"/>
  <c r="AR514" i="18" s="1"/>
  <c r="AP514" i="18"/>
  <c r="AM514" i="18"/>
  <c r="A514" i="18"/>
  <c r="AQ469" i="18"/>
  <c r="AR469" i="18" s="1"/>
  <c r="AP469" i="18"/>
  <c r="AM469" i="18"/>
  <c r="A469" i="18"/>
  <c r="AQ468" i="18"/>
  <c r="AR468" i="18" s="1"/>
  <c r="AP468" i="18"/>
  <c r="AM468" i="18"/>
  <c r="A468" i="18"/>
  <c r="AQ467" i="18"/>
  <c r="AR467" i="18" s="1"/>
  <c r="AP467" i="18"/>
  <c r="AM467" i="18"/>
  <c r="A467" i="18"/>
  <c r="AQ466" i="18"/>
  <c r="AR466" i="18" s="1"/>
  <c r="AP466" i="18"/>
  <c r="AM466" i="18"/>
  <c r="A466" i="18"/>
  <c r="AQ465" i="18"/>
  <c r="AR465" i="18" s="1"/>
  <c r="AP465" i="18"/>
  <c r="AM465" i="18"/>
  <c r="A465" i="18"/>
  <c r="AQ464" i="18"/>
  <c r="AR464" i="18" s="1"/>
  <c r="AP464" i="18"/>
  <c r="AM464" i="18"/>
  <c r="A464" i="18"/>
  <c r="AQ463" i="18"/>
  <c r="AR463" i="18" s="1"/>
  <c r="AP463" i="18"/>
  <c r="AM463" i="18"/>
  <c r="A463" i="18"/>
  <c r="AQ462" i="18"/>
  <c r="AR462" i="18" s="1"/>
  <c r="AP462" i="18"/>
  <c r="AM462" i="18"/>
  <c r="A462" i="18"/>
  <c r="AQ461" i="18"/>
  <c r="AR461" i="18" s="1"/>
  <c r="AP461" i="18"/>
  <c r="AM461" i="18"/>
  <c r="A461" i="18"/>
  <c r="AQ460" i="18"/>
  <c r="AR460" i="18" s="1"/>
  <c r="AP460" i="18"/>
  <c r="AM460" i="18"/>
  <c r="A460" i="18"/>
  <c r="AQ459" i="18"/>
  <c r="AR459" i="18" s="1"/>
  <c r="AP459" i="18"/>
  <c r="AM459" i="18"/>
  <c r="A459" i="18"/>
  <c r="AQ458" i="18"/>
  <c r="AR458" i="18" s="1"/>
  <c r="AP458" i="18"/>
  <c r="AM458" i="18"/>
  <c r="A458" i="18"/>
  <c r="AQ347" i="18"/>
  <c r="AR347" i="18" s="1"/>
  <c r="AP347" i="18"/>
  <c r="AM347" i="18"/>
  <c r="A347" i="18"/>
  <c r="AQ456" i="18"/>
  <c r="AR456" i="18" s="1"/>
  <c r="AP456" i="18"/>
  <c r="AM456" i="18"/>
  <c r="A456" i="18"/>
  <c r="AQ455" i="18"/>
  <c r="AR455" i="18" s="1"/>
  <c r="AP455" i="18"/>
  <c r="AM455" i="18"/>
  <c r="A455" i="18"/>
  <c r="AQ454" i="18"/>
  <c r="AR454" i="18" s="1"/>
  <c r="AP454" i="18"/>
  <c r="AM454" i="18"/>
  <c r="A454" i="18"/>
  <c r="AQ453" i="18"/>
  <c r="AR453" i="18" s="1"/>
  <c r="AP453" i="18"/>
  <c r="AM453" i="18"/>
  <c r="A453" i="18"/>
  <c r="AQ273" i="18"/>
  <c r="AR273" i="18" s="1"/>
  <c r="AP273" i="18"/>
  <c r="AM273" i="18"/>
  <c r="A273" i="18"/>
  <c r="AQ451" i="18"/>
  <c r="AR451" i="18" s="1"/>
  <c r="AP451" i="18"/>
  <c r="AM451" i="18"/>
  <c r="A451" i="18"/>
  <c r="AQ450" i="18"/>
  <c r="AR450" i="18" s="1"/>
  <c r="AP450" i="18"/>
  <c r="AM450" i="18"/>
  <c r="A450" i="18"/>
  <c r="AQ449" i="18"/>
  <c r="AR449" i="18" s="1"/>
  <c r="AP449" i="18"/>
  <c r="AM449" i="18"/>
  <c r="A449" i="18"/>
  <c r="AQ511" i="18"/>
  <c r="AR511" i="18" s="1"/>
  <c r="AP511" i="18"/>
  <c r="AM511" i="18"/>
  <c r="A511" i="18"/>
  <c r="AQ447" i="18"/>
  <c r="AR447" i="18" s="1"/>
  <c r="AP447" i="18"/>
  <c r="AM447" i="18"/>
  <c r="A447" i="18"/>
  <c r="AQ446" i="18"/>
  <c r="AR446" i="18" s="1"/>
  <c r="AP446" i="18"/>
  <c r="AM446" i="18"/>
  <c r="A446" i="18"/>
  <c r="AQ495" i="18"/>
  <c r="AR495" i="18" s="1"/>
  <c r="AP495" i="18"/>
  <c r="AM495" i="18"/>
  <c r="A495" i="18"/>
  <c r="AQ180" i="18"/>
  <c r="AR180" i="18" s="1"/>
  <c r="AP180" i="18"/>
  <c r="AM180" i="18"/>
  <c r="A180" i="18"/>
  <c r="AQ443" i="18"/>
  <c r="AR443" i="18" s="1"/>
  <c r="AP443" i="18"/>
  <c r="AM443" i="18"/>
  <c r="A443" i="18"/>
  <c r="AQ494" i="18"/>
  <c r="AR494" i="18" s="1"/>
  <c r="AP494" i="18"/>
  <c r="AM494" i="18"/>
  <c r="A494" i="18"/>
  <c r="AQ441" i="18"/>
  <c r="AR441" i="18" s="1"/>
  <c r="AP441" i="18"/>
  <c r="AM441" i="18"/>
  <c r="A441" i="18"/>
  <c r="AQ440" i="18"/>
  <c r="AR440" i="18" s="1"/>
  <c r="AP440" i="18"/>
  <c r="AM440" i="18"/>
  <c r="A440" i="18"/>
  <c r="AQ439" i="18"/>
  <c r="AR439" i="18" s="1"/>
  <c r="AP439" i="18"/>
  <c r="AM439" i="18"/>
  <c r="A439" i="18"/>
  <c r="AQ227" i="18"/>
  <c r="AR227" i="18" s="1"/>
  <c r="AP227" i="18"/>
  <c r="AM227" i="18"/>
  <c r="A227" i="18"/>
  <c r="AQ475" i="18"/>
  <c r="AR475" i="18" s="1"/>
  <c r="AP475" i="18"/>
  <c r="AM475" i="18"/>
  <c r="A475" i="18"/>
  <c r="AQ436" i="18"/>
  <c r="AR436" i="18" s="1"/>
  <c r="AP436" i="18"/>
  <c r="AM436" i="18"/>
  <c r="A436" i="18"/>
  <c r="AQ435" i="18"/>
  <c r="AR435" i="18" s="1"/>
  <c r="AP435" i="18"/>
  <c r="AM435" i="18"/>
  <c r="A435" i="18"/>
  <c r="AQ434" i="18"/>
  <c r="AR434" i="18" s="1"/>
  <c r="AP434" i="18"/>
  <c r="AM434" i="18"/>
  <c r="A434" i="18"/>
  <c r="AQ433" i="18"/>
  <c r="AR433" i="18" s="1"/>
  <c r="AP433" i="18"/>
  <c r="AM433" i="18"/>
  <c r="A433" i="18"/>
  <c r="AQ473" i="18"/>
  <c r="AR473" i="18" s="1"/>
  <c r="AP473" i="18"/>
  <c r="AM473" i="18"/>
  <c r="A473" i="18"/>
  <c r="AQ431" i="18"/>
  <c r="AR431" i="18" s="1"/>
  <c r="AP431" i="18"/>
  <c r="AM431" i="18"/>
  <c r="A431" i="18"/>
  <c r="AQ160" i="18"/>
  <c r="AR160" i="18" s="1"/>
  <c r="AP160" i="18"/>
  <c r="AM160" i="18"/>
  <c r="A160" i="18"/>
  <c r="AQ94" i="18"/>
  <c r="AR94" i="18" s="1"/>
  <c r="AP94" i="18"/>
  <c r="AM94" i="18"/>
  <c r="A94" i="18"/>
  <c r="AQ428" i="18"/>
  <c r="AR428" i="18" s="1"/>
  <c r="AP428" i="18"/>
  <c r="AM428" i="18"/>
  <c r="A428" i="18"/>
  <c r="AQ427" i="18"/>
  <c r="AR427" i="18" s="1"/>
  <c r="AP427" i="18"/>
  <c r="AM427" i="18"/>
  <c r="A427" i="18"/>
  <c r="AQ426" i="18"/>
  <c r="AR426" i="18" s="1"/>
  <c r="AP426" i="18"/>
  <c r="AM426" i="18"/>
  <c r="A426" i="18"/>
  <c r="AQ425" i="18"/>
  <c r="AR425" i="18" s="1"/>
  <c r="AP425" i="18"/>
  <c r="AM425" i="18"/>
  <c r="A425" i="18"/>
  <c r="AQ424" i="18"/>
  <c r="AR424" i="18" s="1"/>
  <c r="AP424" i="18"/>
  <c r="AM424" i="18"/>
  <c r="A424" i="18"/>
  <c r="AQ559" i="18"/>
  <c r="AR559" i="18" s="1"/>
  <c r="AP559" i="18"/>
  <c r="AM559" i="18"/>
  <c r="A559" i="18"/>
  <c r="AQ278" i="18"/>
  <c r="AR278" i="18" s="1"/>
  <c r="AP278" i="18"/>
  <c r="AM278" i="18"/>
  <c r="A278" i="18"/>
  <c r="AQ421" i="18"/>
  <c r="AR421" i="18" s="1"/>
  <c r="AP421" i="18"/>
  <c r="AM421" i="18"/>
  <c r="A421" i="18"/>
  <c r="AQ420" i="18"/>
  <c r="AR420" i="18" s="1"/>
  <c r="AP420" i="18"/>
  <c r="AM420" i="18"/>
  <c r="A420" i="18"/>
  <c r="AQ175" i="18"/>
  <c r="AR175" i="18" s="1"/>
  <c r="AP175" i="18"/>
  <c r="AM175" i="18"/>
  <c r="A175" i="18"/>
  <c r="AQ418" i="18"/>
  <c r="AR418" i="18" s="1"/>
  <c r="AP418" i="18"/>
  <c r="AM418" i="18"/>
  <c r="A418" i="18"/>
  <c r="AQ417" i="18"/>
  <c r="AR417" i="18" s="1"/>
  <c r="AP417" i="18"/>
  <c r="AM417" i="18"/>
  <c r="A417" i="18"/>
  <c r="AQ192" i="18"/>
  <c r="AR192" i="18" s="1"/>
  <c r="AP192" i="18"/>
  <c r="AM192" i="18"/>
  <c r="A192" i="18"/>
  <c r="AQ402" i="18"/>
  <c r="AR402" i="18" s="1"/>
  <c r="AP402" i="18"/>
  <c r="AM402" i="18"/>
  <c r="A402" i="18"/>
  <c r="AQ414" i="18"/>
  <c r="AR414" i="18" s="1"/>
  <c r="AP414" i="18"/>
  <c r="AM414" i="18"/>
  <c r="A414" i="18"/>
  <c r="AQ558" i="18"/>
  <c r="AR558" i="18" s="1"/>
  <c r="AP558" i="18"/>
  <c r="AM558" i="18"/>
  <c r="A558" i="18"/>
  <c r="AQ165" i="18"/>
  <c r="AR165" i="18" s="1"/>
  <c r="AP165" i="18"/>
  <c r="AM165" i="18"/>
  <c r="A165" i="18"/>
  <c r="AQ215" i="18"/>
  <c r="AR215" i="18" s="1"/>
  <c r="AP215" i="18"/>
  <c r="AM215" i="18"/>
  <c r="A215" i="18"/>
  <c r="AQ268" i="18"/>
  <c r="AR268" i="18" s="1"/>
  <c r="AP268" i="18"/>
  <c r="AM268" i="18"/>
  <c r="A268" i="18"/>
  <c r="AQ409" i="18"/>
  <c r="AR409" i="18" s="1"/>
  <c r="AP409" i="18"/>
  <c r="AM409" i="18"/>
  <c r="A409" i="18"/>
  <c r="AQ408" i="18"/>
  <c r="AR408" i="18" s="1"/>
  <c r="AP408" i="18"/>
  <c r="AM408" i="18"/>
  <c r="A408" i="18"/>
  <c r="AQ407" i="18"/>
  <c r="AR407" i="18" s="1"/>
  <c r="AP407" i="18"/>
  <c r="AM407" i="18"/>
  <c r="A407" i="18"/>
  <c r="AQ406" i="18"/>
  <c r="AR406" i="18" s="1"/>
  <c r="AP406" i="18"/>
  <c r="AM406" i="18"/>
  <c r="A406" i="18"/>
  <c r="AQ146" i="18"/>
  <c r="AR146" i="18" s="1"/>
  <c r="AP146" i="18"/>
  <c r="AM146" i="18"/>
  <c r="A146" i="18"/>
  <c r="AQ139" i="18"/>
  <c r="AR139" i="18" s="1"/>
  <c r="AP139" i="18"/>
  <c r="AM139" i="18"/>
  <c r="A139" i="18"/>
  <c r="AQ616" i="18"/>
  <c r="AR616" i="18" s="1"/>
  <c r="AP616" i="18"/>
  <c r="AM616" i="18"/>
  <c r="A616" i="18"/>
  <c r="AQ513" i="18"/>
  <c r="AR513" i="18" s="1"/>
  <c r="AP513" i="18"/>
  <c r="AM513" i="18"/>
  <c r="A513" i="18"/>
  <c r="AQ214" i="18"/>
  <c r="AR214" i="18" s="1"/>
  <c r="AP214" i="18"/>
  <c r="AM214" i="18"/>
  <c r="A214" i="18"/>
  <c r="AQ400" i="18"/>
  <c r="AR400" i="18" s="1"/>
  <c r="AP400" i="18"/>
  <c r="AM400" i="18"/>
  <c r="A400" i="18"/>
  <c r="AQ159" i="18"/>
  <c r="AR159" i="18" s="1"/>
  <c r="AP159" i="18"/>
  <c r="AM159" i="18"/>
  <c r="A159" i="18"/>
  <c r="AQ398" i="18"/>
  <c r="AR398" i="18" s="1"/>
  <c r="AP398" i="18"/>
  <c r="AM398" i="18"/>
  <c r="A398" i="18"/>
  <c r="AQ397" i="18"/>
  <c r="AR397" i="18" s="1"/>
  <c r="AP397" i="18"/>
  <c r="AM397" i="18"/>
  <c r="A397" i="18"/>
  <c r="AQ396" i="18"/>
  <c r="AR396" i="18" s="1"/>
  <c r="AP396" i="18"/>
  <c r="AM396" i="18"/>
  <c r="A396" i="18"/>
  <c r="AQ395" i="18"/>
  <c r="AR395" i="18" s="1"/>
  <c r="AP395" i="18"/>
  <c r="AM395" i="18"/>
  <c r="A395" i="18"/>
  <c r="AQ394" i="18"/>
  <c r="AR394" i="18" s="1"/>
  <c r="AP394" i="18"/>
  <c r="AM394" i="18"/>
  <c r="A394" i="18"/>
  <c r="AQ158" i="18"/>
  <c r="AR158" i="18" s="1"/>
  <c r="AP158" i="18"/>
  <c r="AM158" i="18"/>
  <c r="A158" i="18"/>
  <c r="AQ392" i="18"/>
  <c r="AR392" i="18" s="1"/>
  <c r="AP392" i="18"/>
  <c r="AM392" i="18"/>
  <c r="A392" i="18"/>
  <c r="AQ391" i="18"/>
  <c r="AR391" i="18" s="1"/>
  <c r="AP391" i="18"/>
  <c r="AM391" i="18"/>
  <c r="A391" i="18"/>
  <c r="AQ390" i="18"/>
  <c r="AR390" i="18" s="1"/>
  <c r="AP390" i="18"/>
  <c r="AM390" i="18"/>
  <c r="A390" i="18"/>
  <c r="AQ389" i="18"/>
  <c r="AR389" i="18" s="1"/>
  <c r="AP389" i="18"/>
  <c r="AM389" i="18"/>
  <c r="A389" i="18"/>
  <c r="AQ388" i="18"/>
  <c r="AR388" i="18" s="1"/>
  <c r="AP388" i="18"/>
  <c r="AM388" i="18"/>
  <c r="A388" i="18"/>
  <c r="AQ387" i="18"/>
  <c r="AR387" i="18" s="1"/>
  <c r="AP387" i="18"/>
  <c r="AM387" i="18"/>
  <c r="A387" i="18"/>
  <c r="AQ386" i="18"/>
  <c r="AR386" i="18" s="1"/>
  <c r="AP386" i="18"/>
  <c r="AM386" i="18"/>
  <c r="A386" i="18"/>
  <c r="AQ385" i="18"/>
  <c r="AR385" i="18" s="1"/>
  <c r="AP385" i="18"/>
  <c r="AM385" i="18"/>
  <c r="A385" i="18"/>
  <c r="AQ384" i="18"/>
  <c r="AR384" i="18" s="1"/>
  <c r="AP384" i="18"/>
  <c r="AM384" i="18"/>
  <c r="A384" i="18"/>
  <c r="AQ383" i="18"/>
  <c r="AR383" i="18" s="1"/>
  <c r="AP383" i="18"/>
  <c r="AM383" i="18"/>
  <c r="A383" i="18"/>
  <c r="AQ552" i="18"/>
  <c r="AR552" i="18" s="1"/>
  <c r="AP552" i="18"/>
  <c r="AM552" i="18"/>
  <c r="A552" i="18"/>
  <c r="AQ245" i="18"/>
  <c r="AR245" i="18" s="1"/>
  <c r="AP245" i="18"/>
  <c r="AM245" i="18"/>
  <c r="A245" i="18"/>
  <c r="AQ174" i="18"/>
  <c r="AR174" i="18" s="1"/>
  <c r="AP174" i="18"/>
  <c r="AM174" i="18"/>
  <c r="A174" i="18"/>
  <c r="AQ401" i="18"/>
  <c r="AR401" i="18" s="1"/>
  <c r="AP401" i="18"/>
  <c r="AM401" i="18"/>
  <c r="A401" i="18"/>
  <c r="AQ378" i="18"/>
  <c r="AR378" i="18" s="1"/>
  <c r="AP378" i="18"/>
  <c r="AM378" i="18"/>
  <c r="A378" i="18"/>
  <c r="AQ377" i="18"/>
  <c r="AR377" i="18" s="1"/>
  <c r="AP377" i="18"/>
  <c r="AM377" i="18"/>
  <c r="A377" i="18"/>
  <c r="AQ244" i="18"/>
  <c r="AR244" i="18" s="1"/>
  <c r="AP244" i="18"/>
  <c r="AM244" i="18"/>
  <c r="A244" i="18"/>
  <c r="AQ375" i="18"/>
  <c r="AR375" i="18" s="1"/>
  <c r="AP375" i="18"/>
  <c r="AM375" i="18"/>
  <c r="A375" i="18"/>
  <c r="AQ374" i="18"/>
  <c r="AR374" i="18" s="1"/>
  <c r="AP374" i="18"/>
  <c r="AM374" i="18"/>
  <c r="A374" i="18"/>
  <c r="AQ373" i="18"/>
  <c r="AR373" i="18" s="1"/>
  <c r="AP373" i="18"/>
  <c r="AM373" i="18"/>
  <c r="A373" i="18"/>
  <c r="AQ140" i="18"/>
  <c r="AR140" i="18" s="1"/>
  <c r="AP140" i="18"/>
  <c r="AM140" i="18"/>
  <c r="A140" i="18"/>
  <c r="AQ226" i="18"/>
  <c r="AR226" i="18" s="1"/>
  <c r="AP226" i="18"/>
  <c r="AM226" i="18"/>
  <c r="A226" i="18"/>
  <c r="AQ370" i="18"/>
  <c r="AR370" i="18" s="1"/>
  <c r="AP370" i="18"/>
  <c r="AM370" i="18"/>
  <c r="A370" i="18"/>
  <c r="AQ369" i="18"/>
  <c r="AR369" i="18" s="1"/>
  <c r="AP369" i="18"/>
  <c r="AM369" i="18"/>
  <c r="A369" i="18"/>
  <c r="AQ368" i="18"/>
  <c r="AR368" i="18" s="1"/>
  <c r="AP368" i="18"/>
  <c r="AM368" i="18"/>
  <c r="A368" i="18"/>
  <c r="AQ367" i="18"/>
  <c r="AR367" i="18" s="1"/>
  <c r="AP367" i="18"/>
  <c r="AM367" i="18"/>
  <c r="A367" i="18"/>
  <c r="AQ366" i="18"/>
  <c r="AR366" i="18" s="1"/>
  <c r="AP366" i="18"/>
  <c r="AM366" i="18"/>
  <c r="A366" i="18"/>
  <c r="AQ365" i="18"/>
  <c r="AR365" i="18" s="1"/>
  <c r="AP365" i="18"/>
  <c r="AM365" i="18"/>
  <c r="A365" i="18"/>
  <c r="AQ364" i="18"/>
  <c r="AR364" i="18" s="1"/>
  <c r="AP364" i="18"/>
  <c r="AM364" i="18"/>
  <c r="A364" i="18"/>
  <c r="AQ363" i="18"/>
  <c r="AR363" i="18" s="1"/>
  <c r="AP363" i="18"/>
  <c r="AM363" i="18"/>
  <c r="A363" i="18"/>
  <c r="AQ362" i="18"/>
  <c r="AR362" i="18" s="1"/>
  <c r="AP362" i="18"/>
  <c r="AM362" i="18"/>
  <c r="A362" i="18"/>
  <c r="AQ157" i="18"/>
  <c r="AR157" i="18" s="1"/>
  <c r="AP157" i="18"/>
  <c r="AM157" i="18"/>
  <c r="A157" i="18"/>
  <c r="AQ360" i="18"/>
  <c r="AR360" i="18" s="1"/>
  <c r="AP360" i="18"/>
  <c r="AM360" i="18"/>
  <c r="A360" i="18"/>
  <c r="AQ399" i="18"/>
  <c r="AR399" i="18" s="1"/>
  <c r="AP399" i="18"/>
  <c r="AM399" i="18"/>
  <c r="A399" i="18"/>
  <c r="AQ358" i="18"/>
  <c r="AR358" i="18" s="1"/>
  <c r="AP358" i="18"/>
  <c r="AM358" i="18"/>
  <c r="A358" i="18"/>
  <c r="AQ357" i="18"/>
  <c r="AR357" i="18" s="1"/>
  <c r="AP357" i="18"/>
  <c r="AM357" i="18"/>
  <c r="A357" i="18"/>
  <c r="AQ123" i="18"/>
  <c r="AR123" i="18" s="1"/>
  <c r="AP123" i="18"/>
  <c r="AM123" i="18"/>
  <c r="A123" i="18"/>
  <c r="AQ355" i="18"/>
  <c r="AR355" i="18" s="1"/>
  <c r="AP355" i="18"/>
  <c r="AM355" i="18"/>
  <c r="A355" i="18"/>
  <c r="AQ445" i="18"/>
  <c r="AR445" i="18" s="1"/>
  <c r="AP445" i="18"/>
  <c r="AM445" i="18"/>
  <c r="A445" i="18"/>
  <c r="AQ324" i="18"/>
  <c r="AR324" i="18" s="1"/>
  <c r="AP324" i="18"/>
  <c r="AM324" i="18"/>
  <c r="A324" i="18"/>
  <c r="AQ143" i="18"/>
  <c r="AR143" i="18" s="1"/>
  <c r="AP143" i="18"/>
  <c r="AM143" i="18"/>
  <c r="A143" i="18"/>
  <c r="AQ351" i="18"/>
  <c r="AR351" i="18" s="1"/>
  <c r="AP351" i="18"/>
  <c r="AM351" i="18"/>
  <c r="A351" i="18"/>
  <c r="AQ350" i="18"/>
  <c r="AR350" i="18" s="1"/>
  <c r="AP350" i="18"/>
  <c r="AM350" i="18"/>
  <c r="A350" i="18"/>
  <c r="AQ349" i="18"/>
  <c r="AR349" i="18" s="1"/>
  <c r="AP349" i="18"/>
  <c r="AM349" i="18"/>
  <c r="A349" i="18"/>
  <c r="AQ348" i="18"/>
  <c r="AR348" i="18" s="1"/>
  <c r="AP348" i="18"/>
  <c r="AM348" i="18"/>
  <c r="A348" i="18"/>
  <c r="AQ472" i="18"/>
  <c r="AR472" i="18" s="1"/>
  <c r="AP472" i="18"/>
  <c r="AM472" i="18"/>
  <c r="A472" i="18"/>
  <c r="AQ470" i="18"/>
  <c r="AR470" i="18" s="1"/>
  <c r="AP470" i="18"/>
  <c r="AM470" i="18"/>
  <c r="A470" i="18"/>
  <c r="AQ393" i="18"/>
  <c r="AR393" i="18" s="1"/>
  <c r="AP393" i="18"/>
  <c r="AM393" i="18"/>
  <c r="A393" i="18"/>
  <c r="AQ382" i="18"/>
  <c r="AR382" i="18" s="1"/>
  <c r="AP382" i="18"/>
  <c r="AM382" i="18"/>
  <c r="A382" i="18"/>
  <c r="AQ343" i="18"/>
  <c r="AR343" i="18" s="1"/>
  <c r="AP343" i="18"/>
  <c r="AM343" i="18"/>
  <c r="A343" i="18"/>
  <c r="AQ403" i="18"/>
  <c r="AR403" i="18" s="1"/>
  <c r="AP403" i="18"/>
  <c r="AM403" i="18"/>
  <c r="A403" i="18"/>
  <c r="AQ341" i="18"/>
  <c r="AR341" i="18" s="1"/>
  <c r="AP341" i="18"/>
  <c r="AM341" i="18"/>
  <c r="A341" i="18"/>
  <c r="AQ55" i="18"/>
  <c r="AR55" i="18" s="1"/>
  <c r="AP55" i="18"/>
  <c r="AM55" i="18"/>
  <c r="A55" i="18"/>
  <c r="AQ39" i="18"/>
  <c r="AR39" i="18" s="1"/>
  <c r="AP39" i="18"/>
  <c r="AM39" i="18"/>
  <c r="A39" i="18"/>
  <c r="AQ338" i="18"/>
  <c r="AR338" i="18" s="1"/>
  <c r="AP338" i="18"/>
  <c r="AM338" i="18"/>
  <c r="A338" i="18"/>
  <c r="AQ337" i="18"/>
  <c r="AR337" i="18" s="1"/>
  <c r="AP337" i="18"/>
  <c r="AM337" i="18"/>
  <c r="A337" i="18"/>
  <c r="AQ457" i="18"/>
  <c r="AR457" i="18" s="1"/>
  <c r="AP457" i="18"/>
  <c r="AM457" i="18"/>
  <c r="A457" i="18"/>
  <c r="AQ335" i="18"/>
  <c r="AR335" i="18" s="1"/>
  <c r="AP335" i="18"/>
  <c r="AM335" i="18"/>
  <c r="A335" i="18"/>
  <c r="AQ405" i="18"/>
  <c r="AR405" i="18" s="1"/>
  <c r="AP405" i="18"/>
  <c r="AM405" i="18"/>
  <c r="A405" i="18"/>
  <c r="AQ333" i="18"/>
  <c r="AR333" i="18" s="1"/>
  <c r="AP333" i="18"/>
  <c r="AM333" i="18"/>
  <c r="A333" i="18"/>
  <c r="AQ448" i="18"/>
  <c r="AR448" i="18" s="1"/>
  <c r="AP448" i="18"/>
  <c r="AM448" i="18"/>
  <c r="A448" i="18"/>
  <c r="AQ331" i="18"/>
  <c r="AR331" i="18" s="1"/>
  <c r="AP331" i="18"/>
  <c r="AM331" i="18"/>
  <c r="A331" i="18"/>
  <c r="AQ241" i="18"/>
  <c r="AR241" i="18" s="1"/>
  <c r="AP241" i="18"/>
  <c r="AM241" i="18"/>
  <c r="A241" i="18"/>
  <c r="AQ354" i="18"/>
  <c r="AR354" i="18" s="1"/>
  <c r="AP354" i="18"/>
  <c r="AM354" i="18"/>
  <c r="A354" i="18"/>
  <c r="AQ328" i="18"/>
  <c r="AR328" i="18" s="1"/>
  <c r="AP328" i="18"/>
  <c r="AM328" i="18"/>
  <c r="A328" i="18"/>
  <c r="AQ327" i="18"/>
  <c r="AR327" i="18" s="1"/>
  <c r="AP327" i="18"/>
  <c r="AM327" i="18"/>
  <c r="A327" i="18"/>
  <c r="AQ326" i="18"/>
  <c r="AR326" i="18" s="1"/>
  <c r="AP326" i="18"/>
  <c r="AM326" i="18"/>
  <c r="A326" i="18"/>
  <c r="AQ325" i="18"/>
  <c r="AR325" i="18" s="1"/>
  <c r="AP325" i="18"/>
  <c r="AM325" i="18"/>
  <c r="A325" i="18"/>
  <c r="AQ442" i="18"/>
  <c r="AR442" i="18" s="1"/>
  <c r="AP442" i="18"/>
  <c r="AM442" i="18"/>
  <c r="A442" i="18"/>
  <c r="AQ352" i="18"/>
  <c r="AR352" i="18" s="1"/>
  <c r="AP352" i="18"/>
  <c r="AM352" i="18"/>
  <c r="A352" i="18"/>
  <c r="AQ322" i="18"/>
  <c r="AR322" i="18" s="1"/>
  <c r="AP322" i="18"/>
  <c r="AM322" i="18"/>
  <c r="A322" i="18"/>
  <c r="AQ321" i="18"/>
  <c r="AR321" i="18" s="1"/>
  <c r="AP321" i="18"/>
  <c r="AM321" i="18"/>
  <c r="A321" i="18"/>
  <c r="AQ320" i="18"/>
  <c r="AR320" i="18" s="1"/>
  <c r="AP320" i="18"/>
  <c r="AM320" i="18"/>
  <c r="A320" i="18"/>
  <c r="AQ319" i="18"/>
  <c r="AR319" i="18" s="1"/>
  <c r="AP319" i="18"/>
  <c r="AM319" i="18"/>
  <c r="A319" i="18"/>
  <c r="AQ342" i="18"/>
  <c r="AR342" i="18" s="1"/>
  <c r="AP342" i="18"/>
  <c r="AM342" i="18"/>
  <c r="A342" i="18"/>
  <c r="AQ317" i="18"/>
  <c r="AR317" i="18" s="1"/>
  <c r="AP317" i="18"/>
  <c r="AM317" i="18"/>
  <c r="A317" i="18"/>
  <c r="AQ339" i="18"/>
  <c r="AR339" i="18" s="1"/>
  <c r="AP339" i="18"/>
  <c r="AM339" i="18"/>
  <c r="A339" i="18"/>
  <c r="AQ315" i="18"/>
  <c r="AR315" i="18" s="1"/>
  <c r="AP315" i="18"/>
  <c r="AM315" i="18"/>
  <c r="A315" i="18"/>
  <c r="AQ314" i="18"/>
  <c r="AR314" i="18" s="1"/>
  <c r="AP314" i="18"/>
  <c r="AM314" i="18"/>
  <c r="A314" i="18"/>
  <c r="AQ313" i="18"/>
  <c r="AR313" i="18" s="1"/>
  <c r="AP313" i="18"/>
  <c r="AM313" i="18"/>
  <c r="A313" i="18"/>
  <c r="AQ312" i="18"/>
  <c r="AR312" i="18" s="1"/>
  <c r="AP312" i="18"/>
  <c r="AM312" i="18"/>
  <c r="A312" i="18"/>
  <c r="AQ311" i="18"/>
  <c r="AR311" i="18" s="1"/>
  <c r="AP311" i="18"/>
  <c r="AM311" i="18"/>
  <c r="A311" i="18"/>
  <c r="AQ452" i="18"/>
  <c r="AR452" i="18" s="1"/>
  <c r="AP452" i="18"/>
  <c r="AM452" i="18"/>
  <c r="A452" i="18"/>
  <c r="AQ296" i="18"/>
  <c r="AR296" i="18" s="1"/>
  <c r="AP296" i="18"/>
  <c r="AM296" i="18"/>
  <c r="A296" i="18"/>
  <c r="AQ172" i="18"/>
  <c r="AR172" i="18" s="1"/>
  <c r="AP172" i="18"/>
  <c r="AM172" i="18"/>
  <c r="A172" i="18"/>
  <c r="AQ307" i="18"/>
  <c r="AR307" i="18" s="1"/>
  <c r="AP307" i="18"/>
  <c r="AM307" i="18"/>
  <c r="A307" i="18"/>
  <c r="AQ224" i="18"/>
  <c r="AR224" i="18" s="1"/>
  <c r="AP224" i="18"/>
  <c r="AM224" i="18"/>
  <c r="A224" i="18"/>
  <c r="AQ305" i="18"/>
  <c r="AR305" i="18" s="1"/>
  <c r="AP305" i="18"/>
  <c r="AM305" i="18"/>
  <c r="A305" i="18"/>
  <c r="AQ304" i="18"/>
  <c r="AR304" i="18" s="1"/>
  <c r="AP304" i="18"/>
  <c r="AM304" i="18"/>
  <c r="A304" i="18"/>
  <c r="AQ303" i="18"/>
  <c r="AR303" i="18" s="1"/>
  <c r="AP303" i="18"/>
  <c r="AM303" i="18"/>
  <c r="A303" i="18"/>
  <c r="AQ302" i="18"/>
  <c r="AR302" i="18" s="1"/>
  <c r="AP302" i="18"/>
  <c r="AM302" i="18"/>
  <c r="A302" i="18"/>
  <c r="AQ381" i="18"/>
  <c r="AR381" i="18" s="1"/>
  <c r="AP381" i="18"/>
  <c r="AM381" i="18"/>
  <c r="A381" i="18"/>
  <c r="AQ122" i="18"/>
  <c r="AR122" i="18" s="1"/>
  <c r="AP122" i="18"/>
  <c r="AM122" i="18"/>
  <c r="A122" i="18"/>
  <c r="AQ483" i="18"/>
  <c r="AR483" i="18" s="1"/>
  <c r="AP483" i="18"/>
  <c r="AM483" i="18"/>
  <c r="A483" i="18"/>
  <c r="AQ596" i="18"/>
  <c r="AR596" i="18" s="1"/>
  <c r="AP596" i="18"/>
  <c r="AM596" i="18"/>
  <c r="A596" i="18"/>
  <c r="AQ438" i="18"/>
  <c r="AR438" i="18" s="1"/>
  <c r="AP438" i="18"/>
  <c r="AM438" i="18"/>
  <c r="A438" i="18"/>
  <c r="AQ156" i="18"/>
  <c r="AR156" i="18" s="1"/>
  <c r="AP156" i="18"/>
  <c r="AM156" i="18"/>
  <c r="A156" i="18"/>
  <c r="AQ295" i="18"/>
  <c r="AR295" i="18" s="1"/>
  <c r="AP295" i="18"/>
  <c r="AM295" i="18"/>
  <c r="A295" i="18"/>
  <c r="AQ294" i="18"/>
  <c r="AR294" i="18" s="1"/>
  <c r="AP294" i="18"/>
  <c r="AM294" i="18"/>
  <c r="A294" i="18"/>
  <c r="AQ164" i="18"/>
  <c r="AR164" i="18" s="1"/>
  <c r="AP164" i="18"/>
  <c r="AM164" i="18"/>
  <c r="A164" i="18"/>
  <c r="AQ78" i="18"/>
  <c r="AR78" i="18" s="1"/>
  <c r="AP78" i="18"/>
  <c r="AM78" i="18"/>
  <c r="A78" i="18"/>
  <c r="AQ291" i="18"/>
  <c r="AR291" i="18" s="1"/>
  <c r="AP291" i="18"/>
  <c r="AM291" i="18"/>
  <c r="A291" i="18"/>
  <c r="AQ290" i="18"/>
  <c r="AR290" i="18" s="1"/>
  <c r="AP290" i="18"/>
  <c r="AM290" i="18"/>
  <c r="A290" i="18"/>
  <c r="AQ289" i="18"/>
  <c r="AR289" i="18" s="1"/>
  <c r="AP289" i="18"/>
  <c r="AM289" i="18"/>
  <c r="A289" i="18"/>
  <c r="AQ288" i="18"/>
  <c r="AR288" i="18" s="1"/>
  <c r="AP288" i="18"/>
  <c r="AM288" i="18"/>
  <c r="A288" i="18"/>
  <c r="AQ287" i="18"/>
  <c r="AR287" i="18" s="1"/>
  <c r="AP287" i="18"/>
  <c r="AM287" i="18"/>
  <c r="A287" i="18"/>
  <c r="AQ286" i="18"/>
  <c r="AR286" i="18" s="1"/>
  <c r="AP286" i="18"/>
  <c r="AM286" i="18"/>
  <c r="A286" i="18"/>
  <c r="AQ285" i="18"/>
  <c r="AR285" i="18" s="1"/>
  <c r="AP285" i="18"/>
  <c r="AM285" i="18"/>
  <c r="A285" i="18"/>
  <c r="AQ284" i="18"/>
  <c r="AR284" i="18" s="1"/>
  <c r="AP284" i="18"/>
  <c r="AM284" i="18"/>
  <c r="A284" i="18"/>
  <c r="AQ283" i="18"/>
  <c r="AR283" i="18" s="1"/>
  <c r="AP283" i="18"/>
  <c r="AM283" i="18"/>
  <c r="A283" i="18"/>
  <c r="AQ282" i="18"/>
  <c r="AR282" i="18" s="1"/>
  <c r="AP282" i="18"/>
  <c r="AM282" i="18"/>
  <c r="A282" i="18"/>
  <c r="AQ330" i="18"/>
  <c r="AR330" i="18" s="1"/>
  <c r="AP330" i="18"/>
  <c r="AM330" i="18"/>
  <c r="A330" i="18"/>
  <c r="AQ280" i="18"/>
  <c r="AR280" i="18" s="1"/>
  <c r="AP280" i="18"/>
  <c r="AM280" i="18"/>
  <c r="A280" i="18"/>
  <c r="AQ279" i="18"/>
  <c r="AR279" i="18" s="1"/>
  <c r="AP279" i="18"/>
  <c r="AM279" i="18"/>
  <c r="A279" i="18"/>
  <c r="AQ437" i="18"/>
  <c r="AR437" i="18" s="1"/>
  <c r="AP437" i="18"/>
  <c r="AM437" i="18"/>
  <c r="A437" i="18"/>
  <c r="AQ380" i="18"/>
  <c r="AR380" i="18" s="1"/>
  <c r="AP380" i="18"/>
  <c r="AM380" i="18"/>
  <c r="A380" i="18"/>
  <c r="AQ379" i="18"/>
  <c r="AR379" i="18" s="1"/>
  <c r="AP379" i="18"/>
  <c r="AM379" i="18"/>
  <c r="A379" i="18"/>
  <c r="AQ240" i="18"/>
  <c r="AR240" i="18" s="1"/>
  <c r="AP240" i="18"/>
  <c r="AM240" i="18"/>
  <c r="A240" i="18"/>
  <c r="AQ274" i="18"/>
  <c r="AR274" i="18" s="1"/>
  <c r="AP274" i="18"/>
  <c r="AM274" i="18"/>
  <c r="A274" i="18"/>
  <c r="AQ179" i="18"/>
  <c r="AR179" i="18" s="1"/>
  <c r="AP179" i="18"/>
  <c r="AM179" i="18"/>
  <c r="A179" i="18"/>
  <c r="AQ272" i="18"/>
  <c r="AR272" i="18" s="1"/>
  <c r="AP272" i="18"/>
  <c r="AM272" i="18"/>
  <c r="A272" i="18"/>
  <c r="AQ537" i="18"/>
  <c r="AR537" i="18" s="1"/>
  <c r="AP537" i="18"/>
  <c r="AM537" i="18"/>
  <c r="A537" i="18"/>
  <c r="AQ376" i="18"/>
  <c r="AR376" i="18" s="1"/>
  <c r="AP376" i="18"/>
  <c r="AM376" i="18"/>
  <c r="A376" i="18"/>
  <c r="AQ269" i="18"/>
  <c r="AR269" i="18" s="1"/>
  <c r="AP269" i="18"/>
  <c r="AM269" i="18"/>
  <c r="A269" i="18"/>
  <c r="AQ346" i="18"/>
  <c r="AR346" i="18" s="1"/>
  <c r="AP346" i="18"/>
  <c r="AM346" i="18"/>
  <c r="A346" i="18"/>
  <c r="AQ191" i="18"/>
  <c r="AR191" i="18" s="1"/>
  <c r="AP191" i="18"/>
  <c r="AM191" i="18"/>
  <c r="A191" i="18"/>
  <c r="AQ266" i="18"/>
  <c r="AR266" i="18" s="1"/>
  <c r="AP266" i="18"/>
  <c r="AM266" i="18"/>
  <c r="A266" i="18"/>
  <c r="AQ265" i="18"/>
  <c r="AR265" i="18" s="1"/>
  <c r="AP265" i="18"/>
  <c r="AM265" i="18"/>
  <c r="A265" i="18"/>
  <c r="AQ189" i="18"/>
  <c r="AR189" i="18" s="1"/>
  <c r="AP189" i="18"/>
  <c r="AM189" i="18"/>
  <c r="A189" i="18"/>
  <c r="AQ263" i="18"/>
  <c r="AR263" i="18" s="1"/>
  <c r="AP263" i="18"/>
  <c r="AM263" i="18"/>
  <c r="A263" i="18"/>
  <c r="AQ162" i="18"/>
  <c r="AR162" i="18" s="1"/>
  <c r="AP162" i="18"/>
  <c r="AM162" i="18"/>
  <c r="A162" i="18"/>
  <c r="AQ261" i="18"/>
  <c r="AR261" i="18" s="1"/>
  <c r="AP261" i="18"/>
  <c r="AM261" i="18"/>
  <c r="A261" i="18"/>
  <c r="AQ260" i="18"/>
  <c r="AR260" i="18" s="1"/>
  <c r="AP260" i="18"/>
  <c r="AM260" i="18"/>
  <c r="A260" i="18"/>
  <c r="AQ259" i="18"/>
  <c r="AR259" i="18" s="1"/>
  <c r="AP259" i="18"/>
  <c r="AM259" i="18"/>
  <c r="A259" i="18"/>
  <c r="AQ432" i="18"/>
  <c r="AR432" i="18" s="1"/>
  <c r="AP432" i="18"/>
  <c r="AM432" i="18"/>
  <c r="A432" i="18"/>
  <c r="AQ257" i="18"/>
  <c r="AR257" i="18" s="1"/>
  <c r="AP257" i="18"/>
  <c r="AM257" i="18"/>
  <c r="A257" i="18"/>
  <c r="AQ256" i="18"/>
  <c r="AR256" i="18" s="1"/>
  <c r="AP256" i="18"/>
  <c r="AM256" i="18"/>
  <c r="A256" i="18"/>
  <c r="AQ444" i="18"/>
  <c r="AR444" i="18" s="1"/>
  <c r="AP444" i="18"/>
  <c r="AM444" i="18"/>
  <c r="A444" i="18"/>
  <c r="AQ254" i="18"/>
  <c r="AR254" i="18" s="1"/>
  <c r="AP254" i="18"/>
  <c r="AM254" i="18"/>
  <c r="A254" i="18"/>
  <c r="AQ253" i="18"/>
  <c r="AR253" i="18" s="1"/>
  <c r="AP253" i="18"/>
  <c r="AM253" i="18"/>
  <c r="A253" i="18"/>
  <c r="AQ252" i="18"/>
  <c r="AR252" i="18" s="1"/>
  <c r="AP252" i="18"/>
  <c r="AM252" i="18"/>
  <c r="A252" i="18"/>
  <c r="AQ527" i="18"/>
  <c r="AR527" i="18" s="1"/>
  <c r="AP527" i="18"/>
  <c r="AM527" i="18"/>
  <c r="A527" i="18"/>
  <c r="AQ430" i="18"/>
  <c r="AR430" i="18" s="1"/>
  <c r="AP430" i="18"/>
  <c r="AM430" i="18"/>
  <c r="A430" i="18"/>
  <c r="AQ372" i="18"/>
  <c r="AR372" i="18" s="1"/>
  <c r="AP372" i="18"/>
  <c r="AM372" i="18"/>
  <c r="A372" i="18"/>
  <c r="AQ267" i="18"/>
  <c r="AR267" i="18" s="1"/>
  <c r="AP267" i="18"/>
  <c r="AM267" i="18"/>
  <c r="A267" i="18"/>
  <c r="AQ264" i="18"/>
  <c r="AR264" i="18" s="1"/>
  <c r="AP264" i="18"/>
  <c r="AM264" i="18"/>
  <c r="A264" i="18"/>
  <c r="AQ209" i="18"/>
  <c r="AR209" i="18" s="1"/>
  <c r="AP209" i="18"/>
  <c r="AM209" i="18"/>
  <c r="A209" i="18"/>
  <c r="AQ104" i="18"/>
  <c r="AR104" i="18" s="1"/>
  <c r="AP104" i="18"/>
  <c r="AM104" i="18"/>
  <c r="A104" i="18"/>
  <c r="AQ147" i="18"/>
  <c r="AR147" i="18" s="1"/>
  <c r="AP147" i="18"/>
  <c r="AM147" i="18"/>
  <c r="A147" i="18"/>
  <c r="AQ243" i="18"/>
  <c r="AR243" i="18" s="1"/>
  <c r="AP243" i="18"/>
  <c r="AM243" i="18"/>
  <c r="A243" i="18"/>
  <c r="AQ242" i="18"/>
  <c r="AR242" i="18" s="1"/>
  <c r="AP242" i="18"/>
  <c r="AM242" i="18"/>
  <c r="A242" i="18"/>
  <c r="AQ277" i="18"/>
  <c r="AR277" i="18" s="1"/>
  <c r="AP277" i="18"/>
  <c r="AM277" i="18"/>
  <c r="A277" i="18"/>
  <c r="AQ415" i="18"/>
  <c r="AR415" i="18" s="1"/>
  <c r="AP415" i="18"/>
  <c r="AM415" i="18"/>
  <c r="A415" i="18"/>
  <c r="AQ271" i="18"/>
  <c r="AR271" i="18" s="1"/>
  <c r="AP271" i="18"/>
  <c r="AM271" i="18"/>
  <c r="A271" i="18"/>
  <c r="AQ155" i="18"/>
  <c r="AR155" i="18" s="1"/>
  <c r="AP155" i="18"/>
  <c r="AM155" i="18"/>
  <c r="A155" i="18"/>
  <c r="AQ237" i="18"/>
  <c r="AR237" i="18" s="1"/>
  <c r="AP237" i="18"/>
  <c r="AM237" i="18"/>
  <c r="A237" i="18"/>
  <c r="AQ236" i="18"/>
  <c r="AR236" i="18" s="1"/>
  <c r="AP236" i="18"/>
  <c r="AM236" i="18"/>
  <c r="A236" i="18"/>
  <c r="AQ235" i="18"/>
  <c r="AR235" i="18" s="1"/>
  <c r="AP235" i="18"/>
  <c r="AM235" i="18"/>
  <c r="A235" i="18"/>
  <c r="AQ371" i="18"/>
  <c r="AR371" i="18" s="1"/>
  <c r="AP371" i="18"/>
  <c r="AM371" i="18"/>
  <c r="A371" i="18"/>
  <c r="AQ233" i="18"/>
  <c r="AR233" i="18" s="1"/>
  <c r="AP233" i="18"/>
  <c r="AM233" i="18"/>
  <c r="A233" i="18"/>
  <c r="AQ178" i="18"/>
  <c r="AR178" i="18" s="1"/>
  <c r="AP178" i="18"/>
  <c r="AM178" i="18"/>
  <c r="A178" i="18"/>
  <c r="AQ318" i="18"/>
  <c r="AR318" i="18" s="1"/>
  <c r="AP318" i="18"/>
  <c r="AM318" i="18"/>
  <c r="A318" i="18"/>
  <c r="AQ230" i="18"/>
  <c r="AR230" i="18" s="1"/>
  <c r="AP230" i="18"/>
  <c r="AM230" i="18"/>
  <c r="A230" i="18"/>
  <c r="AQ229" i="18"/>
  <c r="AR229" i="18" s="1"/>
  <c r="AP229" i="18"/>
  <c r="AM229" i="18"/>
  <c r="A229" i="18"/>
  <c r="AQ228" i="18"/>
  <c r="AR228" i="18" s="1"/>
  <c r="AP228" i="18"/>
  <c r="AM228" i="18"/>
  <c r="A228" i="18"/>
  <c r="AQ300" i="18"/>
  <c r="AR300" i="18" s="1"/>
  <c r="AP300" i="18"/>
  <c r="AM300" i="18"/>
  <c r="A300" i="18"/>
  <c r="AQ93" i="18"/>
  <c r="AR93" i="18" s="1"/>
  <c r="AP93" i="18"/>
  <c r="AM93" i="18"/>
  <c r="A93" i="18"/>
  <c r="AQ225" i="18"/>
  <c r="AR225" i="18" s="1"/>
  <c r="AP225" i="18"/>
  <c r="AM225" i="18"/>
  <c r="A225" i="18"/>
  <c r="AQ506" i="18"/>
  <c r="AR506" i="18" s="1"/>
  <c r="AP506" i="18"/>
  <c r="AM506" i="18"/>
  <c r="A506" i="18"/>
  <c r="AQ223" i="18"/>
  <c r="AR223" i="18" s="1"/>
  <c r="AP223" i="18"/>
  <c r="AM223" i="18"/>
  <c r="A223" i="18"/>
  <c r="AQ222" i="18"/>
  <c r="AR222" i="18" s="1"/>
  <c r="AP222" i="18"/>
  <c r="AM222" i="18"/>
  <c r="A222" i="18"/>
  <c r="AQ221" i="18"/>
  <c r="AR221" i="18" s="1"/>
  <c r="AP221" i="18"/>
  <c r="AM221" i="18"/>
  <c r="A221" i="18"/>
  <c r="AQ202" i="18"/>
  <c r="AR202" i="18" s="1"/>
  <c r="AP202" i="18"/>
  <c r="AM202" i="18"/>
  <c r="A202" i="18"/>
  <c r="AQ201" i="18"/>
  <c r="AR201" i="18" s="1"/>
  <c r="AP201" i="18"/>
  <c r="AM201" i="18"/>
  <c r="A201" i="18"/>
  <c r="AQ310" i="18"/>
  <c r="AR310" i="18" s="1"/>
  <c r="AP310" i="18"/>
  <c r="AM310" i="18"/>
  <c r="A310" i="18"/>
  <c r="AQ88" i="18"/>
  <c r="AR88" i="18" s="1"/>
  <c r="AP88" i="18"/>
  <c r="AM88" i="18"/>
  <c r="A88" i="18"/>
  <c r="AQ345" i="18"/>
  <c r="AR345" i="18" s="1"/>
  <c r="AP345" i="18"/>
  <c r="AM345" i="18"/>
  <c r="A345" i="18"/>
  <c r="AQ344" i="18"/>
  <c r="AR344" i="18" s="1"/>
  <c r="AP344" i="18"/>
  <c r="AM344" i="18"/>
  <c r="A344" i="18"/>
  <c r="AQ340" i="18"/>
  <c r="AR340" i="18" s="1"/>
  <c r="AP340" i="18"/>
  <c r="AM340" i="18"/>
  <c r="A340" i="18"/>
  <c r="AQ213" i="18"/>
  <c r="AR213" i="18" s="1"/>
  <c r="AP213" i="18"/>
  <c r="A213" i="18"/>
  <c r="AQ212" i="18"/>
  <c r="AR212" i="18" s="1"/>
  <c r="AP212" i="18"/>
  <c r="A212" i="18"/>
  <c r="AQ211" i="18"/>
  <c r="AR211" i="18" s="1"/>
  <c r="AP211" i="18"/>
  <c r="AM211" i="18"/>
  <c r="A211" i="18"/>
  <c r="AQ210" i="18"/>
  <c r="AR210" i="18" s="1"/>
  <c r="AP210" i="18"/>
  <c r="AM210" i="18"/>
  <c r="A210" i="18"/>
  <c r="AQ299" i="18"/>
  <c r="AR299" i="18" s="1"/>
  <c r="AP299" i="18"/>
  <c r="AM299" i="18"/>
  <c r="A299" i="18"/>
  <c r="AQ323" i="18"/>
  <c r="AR323" i="18" s="1"/>
  <c r="AP323" i="18"/>
  <c r="AM323" i="18"/>
  <c r="A323" i="18"/>
  <c r="AQ207" i="18"/>
  <c r="AR207" i="18" s="1"/>
  <c r="AP207" i="18"/>
  <c r="AM207" i="18"/>
  <c r="A207" i="18"/>
  <c r="AQ497" i="18"/>
  <c r="AR497" i="18" s="1"/>
  <c r="AP497" i="18"/>
  <c r="AM497" i="18"/>
  <c r="A497" i="18"/>
  <c r="AQ152" i="18"/>
  <c r="AR152" i="18" s="1"/>
  <c r="AP152" i="18"/>
  <c r="AM152" i="18"/>
  <c r="A152" i="18"/>
  <c r="AQ151" i="18"/>
  <c r="AR151" i="18" s="1"/>
  <c r="AP151" i="18"/>
  <c r="AM151" i="18"/>
  <c r="A151" i="18"/>
  <c r="AQ47" i="18"/>
  <c r="AR47" i="18" s="1"/>
  <c r="AP47" i="18"/>
  <c r="AM47" i="18"/>
  <c r="A47" i="18"/>
  <c r="AQ41" i="18"/>
  <c r="AR41" i="18" s="1"/>
  <c r="AP41" i="18"/>
  <c r="AM41" i="18"/>
  <c r="A41" i="18"/>
  <c r="AQ281" i="18"/>
  <c r="AR281" i="18" s="1"/>
  <c r="AP281" i="18"/>
  <c r="AM281" i="18"/>
  <c r="A281" i="18"/>
  <c r="AQ200" i="18"/>
  <c r="AR200" i="18" s="1"/>
  <c r="AP200" i="18"/>
  <c r="AM200" i="18"/>
  <c r="A200" i="18"/>
  <c r="AQ87" i="18"/>
  <c r="AR87" i="18" s="1"/>
  <c r="AP87" i="18"/>
  <c r="AM87" i="18"/>
  <c r="A87" i="18"/>
  <c r="AQ248" i="18"/>
  <c r="AR248" i="18" s="1"/>
  <c r="AP248" i="18"/>
  <c r="AM248" i="18"/>
  <c r="A248" i="18"/>
  <c r="AQ298" i="18"/>
  <c r="AR298" i="18" s="1"/>
  <c r="AP298" i="18"/>
  <c r="AM298" i="18"/>
  <c r="A298" i="18"/>
  <c r="AQ199" i="18"/>
  <c r="AR199" i="18" s="1"/>
  <c r="AP199" i="18"/>
  <c r="AM199" i="18"/>
  <c r="A199" i="18"/>
  <c r="AQ195" i="18"/>
  <c r="AR195" i="18" s="1"/>
  <c r="AP195" i="18"/>
  <c r="AM195" i="18"/>
  <c r="A195" i="18"/>
  <c r="AQ194" i="18"/>
  <c r="AR194" i="18" s="1"/>
  <c r="AP194" i="18"/>
  <c r="AM194" i="18"/>
  <c r="A194" i="18"/>
  <c r="AQ411" i="18"/>
  <c r="AR411" i="18" s="1"/>
  <c r="AP411" i="18"/>
  <c r="AM411" i="18"/>
  <c r="A411" i="18"/>
  <c r="AQ218" i="18"/>
  <c r="AR218" i="18" s="1"/>
  <c r="AP218" i="18"/>
  <c r="AM218" i="18"/>
  <c r="A218" i="18"/>
  <c r="AQ40" i="18"/>
  <c r="AR40" i="18" s="1"/>
  <c r="AP40" i="18"/>
  <c r="AM40" i="18"/>
  <c r="A40" i="18"/>
  <c r="AQ190" i="18"/>
  <c r="AR190" i="18" s="1"/>
  <c r="AP190" i="18"/>
  <c r="AM190" i="18"/>
  <c r="A190" i="18"/>
  <c r="AQ220" i="18"/>
  <c r="AR220" i="18" s="1"/>
  <c r="AP220" i="18"/>
  <c r="AM220" i="18"/>
  <c r="A220" i="18"/>
  <c r="AQ188" i="18"/>
  <c r="AR188" i="18" s="1"/>
  <c r="AP188" i="18"/>
  <c r="AM188" i="18"/>
  <c r="A188" i="18"/>
  <c r="AQ187" i="18"/>
  <c r="AR187" i="18" s="1"/>
  <c r="AP187" i="18"/>
  <c r="AM187" i="18"/>
  <c r="A187" i="18"/>
  <c r="AQ186" i="18"/>
  <c r="AR186" i="18" s="1"/>
  <c r="AP186" i="18"/>
  <c r="AM186" i="18"/>
  <c r="A186" i="18"/>
  <c r="AQ185" i="18"/>
  <c r="AR185" i="18" s="1"/>
  <c r="AP185" i="18"/>
  <c r="AM185" i="18"/>
  <c r="A185" i="18"/>
  <c r="AQ184" i="18"/>
  <c r="AR184" i="18" s="1"/>
  <c r="AP184" i="18"/>
  <c r="AM184" i="18"/>
  <c r="A184" i="18"/>
  <c r="AQ183" i="18"/>
  <c r="AR183" i="18" s="1"/>
  <c r="AP183" i="18"/>
  <c r="AM183" i="18"/>
  <c r="A183" i="18"/>
  <c r="AQ487" i="18"/>
  <c r="AR487" i="18" s="1"/>
  <c r="AP487" i="18"/>
  <c r="AM487" i="18"/>
  <c r="A487" i="18"/>
  <c r="AQ429" i="18"/>
  <c r="AR429" i="18" s="1"/>
  <c r="AP429" i="18"/>
  <c r="AM429" i="18"/>
  <c r="A429" i="18"/>
  <c r="AQ234" i="18"/>
  <c r="AR234" i="18" s="1"/>
  <c r="AP234" i="18"/>
  <c r="AM234" i="18"/>
  <c r="A234" i="18"/>
  <c r="AQ208" i="18"/>
  <c r="AR208" i="18" s="1"/>
  <c r="AP208" i="18"/>
  <c r="AM208" i="18"/>
  <c r="A208" i="18"/>
  <c r="AQ206" i="18"/>
  <c r="AR206" i="18" s="1"/>
  <c r="AP206" i="18"/>
  <c r="AM206" i="18"/>
  <c r="A206" i="18"/>
  <c r="AQ197" i="18"/>
  <c r="AR197" i="18" s="1"/>
  <c r="AP197" i="18"/>
  <c r="AM197" i="18"/>
  <c r="A197" i="18"/>
  <c r="AQ182" i="18"/>
  <c r="AR182" i="18" s="1"/>
  <c r="AP182" i="18"/>
  <c r="AM182" i="18"/>
  <c r="A182" i="18"/>
  <c r="AQ522" i="18"/>
  <c r="AR522" i="18" s="1"/>
  <c r="AP522" i="18"/>
  <c r="AM522" i="18"/>
  <c r="A522" i="18"/>
  <c r="AQ361" i="18"/>
  <c r="AR361" i="18" s="1"/>
  <c r="AP361" i="18"/>
  <c r="AM361" i="18"/>
  <c r="A361" i="18"/>
  <c r="AQ173" i="18"/>
  <c r="AR173" i="18" s="1"/>
  <c r="AP173" i="18"/>
  <c r="AM173" i="18"/>
  <c r="A173" i="18"/>
  <c r="AQ262" i="18"/>
  <c r="AR262" i="18" s="1"/>
  <c r="AP262" i="18"/>
  <c r="AM262" i="18"/>
  <c r="A262" i="18"/>
  <c r="AQ171" i="18"/>
  <c r="AR171" i="18" s="1"/>
  <c r="AP171" i="18"/>
  <c r="AM171" i="18"/>
  <c r="A171" i="18"/>
  <c r="AQ170" i="18"/>
  <c r="AR170" i="18" s="1"/>
  <c r="AP170" i="18"/>
  <c r="AM170" i="18"/>
  <c r="A170" i="18"/>
  <c r="AQ336" i="18"/>
  <c r="AR336" i="18" s="1"/>
  <c r="AP336" i="18"/>
  <c r="AM336" i="18"/>
  <c r="A336" i="18"/>
  <c r="AQ168" i="18"/>
  <c r="AR168" i="18" s="1"/>
  <c r="AP168" i="18"/>
  <c r="AM168" i="18"/>
  <c r="A168" i="18"/>
  <c r="AQ219" i="18"/>
  <c r="AP219" i="18"/>
  <c r="AM219" i="18"/>
  <c r="A219" i="18"/>
  <c r="AQ205" i="18"/>
  <c r="AR205" i="18" s="1"/>
  <c r="AP205" i="18"/>
  <c r="AM205" i="18"/>
  <c r="A205" i="18"/>
  <c r="AQ169" i="18"/>
  <c r="AR169" i="18" s="1"/>
  <c r="AP169" i="18"/>
  <c r="AM169" i="18"/>
  <c r="A169" i="18"/>
  <c r="AQ167" i="18"/>
  <c r="AR167" i="18" s="1"/>
  <c r="AP167" i="18"/>
  <c r="AM167" i="18"/>
  <c r="A167" i="18"/>
  <c r="AQ163" i="18"/>
  <c r="AR163" i="18" s="1"/>
  <c r="AP163" i="18"/>
  <c r="AM163" i="18"/>
  <c r="A163" i="18"/>
  <c r="AQ482" i="18"/>
  <c r="AR482" i="18" s="1"/>
  <c r="AP482" i="18"/>
  <c r="AM482" i="18"/>
  <c r="A482" i="18"/>
  <c r="AQ161" i="18"/>
  <c r="AR161" i="18" s="1"/>
  <c r="AP161" i="18"/>
  <c r="AM161" i="18"/>
  <c r="A161" i="18"/>
  <c r="AQ204" i="18"/>
  <c r="AR204" i="18" s="1"/>
  <c r="AP204" i="18"/>
  <c r="AM204" i="18"/>
  <c r="A204" i="18"/>
  <c r="AQ504" i="18"/>
  <c r="AR504" i="18" s="1"/>
  <c r="AP504" i="18"/>
  <c r="AM504" i="18"/>
  <c r="A504" i="18"/>
  <c r="AQ196" i="18"/>
  <c r="AR196" i="18" s="1"/>
  <c r="AP196" i="18"/>
  <c r="AM196" i="18"/>
  <c r="A196" i="18"/>
  <c r="AQ423" i="18"/>
  <c r="AR423" i="18" s="1"/>
  <c r="AP423" i="18"/>
  <c r="AM423" i="18"/>
  <c r="A423" i="18"/>
  <c r="AQ297" i="18"/>
  <c r="AR297" i="18" s="1"/>
  <c r="AP297" i="18"/>
  <c r="AM297" i="18"/>
  <c r="A297" i="18"/>
  <c r="AQ13" i="18"/>
  <c r="AR13" i="18" s="1"/>
  <c r="AP13" i="18"/>
  <c r="AM13" i="18"/>
  <c r="A13" i="18"/>
  <c r="AQ154" i="18"/>
  <c r="AR154" i="18" s="1"/>
  <c r="AP154" i="18"/>
  <c r="AM154" i="18"/>
  <c r="A154" i="18"/>
  <c r="AQ153" i="18"/>
  <c r="AR153" i="18" s="1"/>
  <c r="AP153" i="18"/>
  <c r="AM153" i="18"/>
  <c r="A153" i="18"/>
  <c r="AQ480" i="18"/>
  <c r="AR480" i="18" s="1"/>
  <c r="AP480" i="18"/>
  <c r="AM480" i="18"/>
  <c r="A480" i="18"/>
  <c r="AQ181" i="18"/>
  <c r="AR181" i="18" s="1"/>
  <c r="AP181" i="18"/>
  <c r="AM181" i="18"/>
  <c r="A181" i="18"/>
  <c r="AQ276" i="18"/>
  <c r="AR276" i="18" s="1"/>
  <c r="AP276" i="18"/>
  <c r="AM276" i="18"/>
  <c r="A276" i="18"/>
  <c r="AQ177" i="18"/>
  <c r="AR177" i="18" s="1"/>
  <c r="AP177" i="18"/>
  <c r="AM177" i="18"/>
  <c r="A177" i="18"/>
  <c r="AQ166" i="18"/>
  <c r="AR166" i="18" s="1"/>
  <c r="AP166" i="18"/>
  <c r="AM166" i="18"/>
  <c r="A166" i="18"/>
  <c r="AQ270" i="18"/>
  <c r="AR270" i="18" s="1"/>
  <c r="AP270" i="18"/>
  <c r="AM270" i="18"/>
  <c r="A270" i="18"/>
  <c r="AQ95" i="18"/>
  <c r="AR95" i="18" s="1"/>
  <c r="AP95" i="18"/>
  <c r="AM95" i="18"/>
  <c r="A95" i="18"/>
  <c r="AQ145" i="18"/>
  <c r="AR145" i="18" s="1"/>
  <c r="AP145" i="18"/>
  <c r="AM145" i="18"/>
  <c r="A145" i="18"/>
  <c r="AQ144" i="18"/>
  <c r="AR144" i="18" s="1"/>
  <c r="AP144" i="18"/>
  <c r="AM144" i="18"/>
  <c r="A144" i="18"/>
  <c r="AQ520" i="18"/>
  <c r="AR520" i="18" s="1"/>
  <c r="AP520" i="18"/>
  <c r="AM520" i="18"/>
  <c r="A520" i="18"/>
  <c r="AQ203" i="18"/>
  <c r="AR203" i="18" s="1"/>
  <c r="AP203" i="18"/>
  <c r="AM203" i="18"/>
  <c r="A203" i="18"/>
  <c r="AQ258" i="18"/>
  <c r="AR258" i="18" s="1"/>
  <c r="AP258" i="18"/>
  <c r="AM258" i="18"/>
  <c r="A258" i="18"/>
  <c r="AQ477" i="18"/>
  <c r="AR477" i="18" s="1"/>
  <c r="AP477" i="18"/>
  <c r="AM477" i="18"/>
  <c r="A477" i="18"/>
  <c r="AQ76" i="18"/>
  <c r="AR76" i="18" s="1"/>
  <c r="AP76" i="18"/>
  <c r="AM76" i="18"/>
  <c r="A76" i="18"/>
  <c r="AQ138" i="18"/>
  <c r="AR138" i="18" s="1"/>
  <c r="AP138" i="18"/>
  <c r="AM138" i="18"/>
  <c r="A138" i="18"/>
  <c r="AQ137" i="18"/>
  <c r="AR137" i="18" s="1"/>
  <c r="AP137" i="18"/>
  <c r="AM137" i="18"/>
  <c r="A137" i="18"/>
  <c r="AQ136" i="18"/>
  <c r="AR136" i="18" s="1"/>
  <c r="AP136" i="18"/>
  <c r="AM136" i="18"/>
  <c r="A136" i="18"/>
  <c r="AQ135" i="18"/>
  <c r="AR135" i="18" s="1"/>
  <c r="AP135" i="18"/>
  <c r="AM135" i="18"/>
  <c r="A135" i="18"/>
  <c r="AQ134" i="18"/>
  <c r="AR134" i="18" s="1"/>
  <c r="AP134" i="18"/>
  <c r="AM134" i="18"/>
  <c r="A134" i="18"/>
  <c r="AQ133" i="18"/>
  <c r="AR133" i="18" s="1"/>
  <c r="AP133" i="18"/>
  <c r="AM133" i="18"/>
  <c r="A133" i="18"/>
  <c r="AQ132" i="18"/>
  <c r="AR132" i="18" s="1"/>
  <c r="AP132" i="18"/>
  <c r="AM132" i="18"/>
  <c r="A132" i="18"/>
  <c r="AQ131" i="18"/>
  <c r="AR131" i="18" s="1"/>
  <c r="AP131" i="18"/>
  <c r="AM131" i="18"/>
  <c r="A131" i="18"/>
  <c r="AQ130" i="18"/>
  <c r="AR130" i="18" s="1"/>
  <c r="AP130" i="18"/>
  <c r="AM130" i="18"/>
  <c r="A130" i="18"/>
  <c r="AQ129" i="18"/>
  <c r="AR129" i="18" s="1"/>
  <c r="AP129" i="18"/>
  <c r="AM129" i="18"/>
  <c r="A129" i="18"/>
  <c r="AQ128" i="18"/>
  <c r="AR128" i="18" s="1"/>
  <c r="AP128" i="18"/>
  <c r="AM128" i="18"/>
  <c r="A128" i="18"/>
  <c r="AQ127" i="18"/>
  <c r="AR127" i="18" s="1"/>
  <c r="AP127" i="18"/>
  <c r="AM127" i="18"/>
  <c r="A127" i="18"/>
  <c r="AQ126" i="18"/>
  <c r="AR126" i="18" s="1"/>
  <c r="AP126" i="18"/>
  <c r="AM126" i="18"/>
  <c r="A126" i="18"/>
  <c r="AQ125" i="18"/>
  <c r="AR125" i="18" s="1"/>
  <c r="AP125" i="18"/>
  <c r="AM125" i="18"/>
  <c r="A125" i="18"/>
  <c r="AQ124" i="18"/>
  <c r="AR124" i="18" s="1"/>
  <c r="AP124" i="18"/>
  <c r="AM124" i="18"/>
  <c r="A124" i="18"/>
  <c r="AQ120" i="18"/>
  <c r="AR120" i="18" s="1"/>
  <c r="AP120" i="18"/>
  <c r="AM120" i="18"/>
  <c r="A120" i="18"/>
  <c r="AQ119" i="18"/>
  <c r="AR119" i="18" s="1"/>
  <c r="AP119" i="18"/>
  <c r="AM119" i="18"/>
  <c r="A119" i="18"/>
  <c r="AQ118" i="18"/>
  <c r="AR118" i="18" s="1"/>
  <c r="AP118" i="18"/>
  <c r="AM118" i="18"/>
  <c r="A118" i="18"/>
  <c r="AQ117" i="18"/>
  <c r="AR117" i="18" s="1"/>
  <c r="AP117" i="18"/>
  <c r="AM117" i="18"/>
  <c r="A117" i="18"/>
  <c r="AQ114" i="18"/>
  <c r="AR114" i="18" s="1"/>
  <c r="AP114" i="18"/>
  <c r="AM114" i="18"/>
  <c r="A114" i="18"/>
  <c r="AQ198" i="18"/>
  <c r="AR198" i="18" s="1"/>
  <c r="AP198" i="18"/>
  <c r="AM198" i="18"/>
  <c r="A198" i="18"/>
  <c r="AQ105" i="18"/>
  <c r="AR105" i="18" s="1"/>
  <c r="AP105" i="18"/>
  <c r="AM105" i="18"/>
  <c r="A105" i="18"/>
  <c r="AQ116" i="18"/>
  <c r="AR116" i="18" s="1"/>
  <c r="AP116" i="18"/>
  <c r="AM116" i="18"/>
  <c r="A116" i="18"/>
  <c r="AQ115" i="18"/>
  <c r="AR115" i="18" s="1"/>
  <c r="AP115" i="18"/>
  <c r="AM115" i="18"/>
  <c r="A115" i="18"/>
  <c r="AQ101" i="18"/>
  <c r="AR101" i="18" s="1"/>
  <c r="AP101" i="18"/>
  <c r="AM101" i="18"/>
  <c r="A101" i="18"/>
  <c r="AQ113" i="18"/>
  <c r="AR113" i="18" s="1"/>
  <c r="AP113" i="18"/>
  <c r="AM113" i="18"/>
  <c r="A113" i="18"/>
  <c r="AQ112" i="18"/>
  <c r="AR112" i="18" s="1"/>
  <c r="AP112" i="18"/>
  <c r="AM112" i="18"/>
  <c r="A112" i="18"/>
  <c r="AQ111" i="18"/>
  <c r="AR111" i="18" s="1"/>
  <c r="AP111" i="18"/>
  <c r="AM111" i="18"/>
  <c r="A111" i="18"/>
  <c r="AQ110" i="18"/>
  <c r="AR110" i="18" s="1"/>
  <c r="AP110" i="18"/>
  <c r="AM110" i="18"/>
  <c r="A110" i="18"/>
  <c r="AQ109" i="18"/>
  <c r="AR109" i="18" s="1"/>
  <c r="AP109" i="18"/>
  <c r="AM109" i="18"/>
  <c r="A109" i="18"/>
  <c r="AQ108" i="18"/>
  <c r="AR108" i="18" s="1"/>
  <c r="AP108" i="18"/>
  <c r="AM108" i="18"/>
  <c r="A108" i="18"/>
  <c r="AQ107" i="18"/>
  <c r="AR107" i="18" s="1"/>
  <c r="AP107" i="18"/>
  <c r="AM107" i="18"/>
  <c r="A107" i="18"/>
  <c r="AQ106" i="18"/>
  <c r="AR106" i="18" s="1"/>
  <c r="AP106" i="18"/>
  <c r="AM106" i="18"/>
  <c r="A106" i="18"/>
  <c r="AQ98" i="18"/>
  <c r="AR98" i="18" s="1"/>
  <c r="AP98" i="18"/>
  <c r="AM98" i="18"/>
  <c r="A98" i="18"/>
  <c r="AQ316" i="18"/>
  <c r="AR316" i="18" s="1"/>
  <c r="AP316" i="18"/>
  <c r="AM316" i="18"/>
  <c r="A316" i="18"/>
  <c r="AQ103" i="18"/>
  <c r="AR103" i="18" s="1"/>
  <c r="AP103" i="18"/>
  <c r="AM103" i="18"/>
  <c r="A103" i="18"/>
  <c r="AQ102" i="18"/>
  <c r="AR102" i="18" s="1"/>
  <c r="AP102" i="18"/>
  <c r="AM102" i="18"/>
  <c r="A102" i="18"/>
  <c r="AQ81" i="18"/>
  <c r="AR81" i="18" s="1"/>
  <c r="AP81" i="18"/>
  <c r="AM81" i="18"/>
  <c r="A81" i="18"/>
  <c r="AQ100" i="18"/>
  <c r="AR100" i="18" s="1"/>
  <c r="AP100" i="18"/>
  <c r="AM100" i="18"/>
  <c r="A100" i="18"/>
  <c r="AQ99" i="18"/>
  <c r="AR99" i="18" s="1"/>
  <c r="AP99" i="18"/>
  <c r="AM99" i="18"/>
  <c r="A99" i="18"/>
  <c r="AQ142" i="18"/>
  <c r="AR142" i="18" s="1"/>
  <c r="AP142" i="18"/>
  <c r="AM142" i="18"/>
  <c r="A142" i="18"/>
  <c r="AQ97" i="18"/>
  <c r="AP97" i="18"/>
  <c r="AM97" i="18"/>
  <c r="A97" i="18"/>
  <c r="AQ96" i="18"/>
  <c r="AR96" i="18" s="1"/>
  <c r="AP96" i="18"/>
  <c r="AM96" i="18"/>
  <c r="A96" i="18"/>
  <c r="AQ80" i="18"/>
  <c r="AR80" i="18" s="1"/>
  <c r="AP80" i="18"/>
  <c r="AM80" i="18"/>
  <c r="A80" i="18"/>
  <c r="AQ499" i="18"/>
  <c r="AR499" i="18" s="1"/>
  <c r="AP499" i="18"/>
  <c r="AM499" i="18"/>
  <c r="A499" i="18"/>
  <c r="AQ422" i="18"/>
  <c r="AR422" i="18" s="1"/>
  <c r="AP422" i="18"/>
  <c r="AM422" i="18"/>
  <c r="A422" i="18"/>
  <c r="AQ92" i="18"/>
  <c r="AR92" i="18" s="1"/>
  <c r="AP92" i="18"/>
  <c r="AM92" i="18"/>
  <c r="A92" i="18"/>
  <c r="AQ91" i="18"/>
  <c r="AR91" i="18" s="1"/>
  <c r="AP91" i="18"/>
  <c r="AM91" i="18"/>
  <c r="A91" i="18"/>
  <c r="AQ90" i="18"/>
  <c r="AR90" i="18" s="1"/>
  <c r="AP90" i="18"/>
  <c r="AM90" i="18"/>
  <c r="A90" i="18"/>
  <c r="AQ89" i="18"/>
  <c r="AR89" i="18" s="1"/>
  <c r="AP89" i="18"/>
  <c r="AM89" i="18"/>
  <c r="A89" i="18"/>
  <c r="AQ419" i="18"/>
  <c r="AR419" i="18" s="1"/>
  <c r="AP419" i="18"/>
  <c r="AM419" i="18"/>
  <c r="A419" i="18"/>
  <c r="AQ416" i="18"/>
  <c r="AR416" i="18" s="1"/>
  <c r="AP416" i="18"/>
  <c r="AM416" i="18"/>
  <c r="A416" i="18"/>
  <c r="AQ413" i="18"/>
  <c r="AR413" i="18" s="1"/>
  <c r="AP413" i="18"/>
  <c r="AM413" i="18"/>
  <c r="A413" i="18"/>
  <c r="AQ85" i="18"/>
  <c r="AR85" i="18" s="1"/>
  <c r="AP85" i="18"/>
  <c r="AM85" i="18"/>
  <c r="A85" i="18"/>
  <c r="AQ84" i="18"/>
  <c r="AR84" i="18" s="1"/>
  <c r="AP84" i="18"/>
  <c r="AM84" i="18"/>
  <c r="A84" i="18"/>
  <c r="AQ83" i="18"/>
  <c r="AR83" i="18" s="1"/>
  <c r="AP83" i="18"/>
  <c r="AM83" i="18"/>
  <c r="A83" i="18"/>
  <c r="AQ82" i="18"/>
  <c r="AR82" i="18" s="1"/>
  <c r="AP82" i="18"/>
  <c r="AM82" i="18"/>
  <c r="A82" i="18"/>
  <c r="AQ410" i="18"/>
  <c r="AR410" i="18" s="1"/>
  <c r="AP410" i="18"/>
  <c r="AM410" i="18"/>
  <c r="A410" i="18"/>
  <c r="AQ359" i="18"/>
  <c r="AR359" i="18" s="1"/>
  <c r="AP359" i="18"/>
  <c r="AM359" i="18"/>
  <c r="A359" i="18"/>
  <c r="AQ356" i="18"/>
  <c r="AR356" i="18" s="1"/>
  <c r="AP356" i="18"/>
  <c r="AM356" i="18"/>
  <c r="A356" i="18"/>
  <c r="AQ308" i="18"/>
  <c r="AR308" i="18" s="1"/>
  <c r="AP308" i="18"/>
  <c r="AM308" i="18"/>
  <c r="A308" i="18"/>
  <c r="AQ77" i="18"/>
  <c r="AR77" i="18" s="1"/>
  <c r="AP77" i="18"/>
  <c r="AM77" i="18"/>
  <c r="A77" i="18"/>
  <c r="AQ306" i="18"/>
  <c r="AR306" i="18" s="1"/>
  <c r="AP306" i="18"/>
  <c r="AM306" i="18"/>
  <c r="A306" i="18"/>
  <c r="AQ293" i="18"/>
  <c r="AR293" i="18" s="1"/>
  <c r="AP293" i="18"/>
  <c r="AM293" i="18"/>
  <c r="A293" i="18"/>
  <c r="AQ251" i="18"/>
  <c r="AR251" i="18" s="1"/>
  <c r="AP251" i="18"/>
  <c r="AM251" i="18"/>
  <c r="A251" i="18"/>
  <c r="AQ73" i="18"/>
  <c r="AR73" i="18" s="1"/>
  <c r="AP73" i="18"/>
  <c r="AM73" i="18"/>
  <c r="A73" i="18"/>
  <c r="AQ72" i="18"/>
  <c r="AR72" i="18" s="1"/>
  <c r="AP72" i="18"/>
  <c r="AM72" i="18"/>
  <c r="A72" i="18"/>
  <c r="AQ71" i="18"/>
  <c r="AR71" i="18" s="1"/>
  <c r="AP71" i="18"/>
  <c r="AM71" i="18"/>
  <c r="A71" i="18"/>
  <c r="AQ70" i="18"/>
  <c r="AR70" i="18" s="1"/>
  <c r="AP70" i="18"/>
  <c r="AM70" i="18"/>
  <c r="A70" i="18"/>
  <c r="AQ69" i="18"/>
  <c r="AR69" i="18" s="1"/>
  <c r="AP69" i="18"/>
  <c r="AM69" i="18"/>
  <c r="A69" i="18"/>
  <c r="AQ68" i="18"/>
  <c r="AR68" i="18" s="1"/>
  <c r="AP68" i="18"/>
  <c r="AM68" i="18"/>
  <c r="A68" i="18"/>
  <c r="AQ67" i="18"/>
  <c r="AR67" i="18" s="1"/>
  <c r="AP67" i="18"/>
  <c r="AM67" i="18"/>
  <c r="A67" i="18"/>
  <c r="AQ66" i="18"/>
  <c r="AR66" i="18" s="1"/>
  <c r="AP66" i="18"/>
  <c r="AM66" i="18"/>
  <c r="A66" i="18"/>
  <c r="AQ65" i="18"/>
  <c r="AR65" i="18" s="1"/>
  <c r="AP65" i="18"/>
  <c r="AM65" i="18"/>
  <c r="A65" i="18"/>
  <c r="AQ64" i="18"/>
  <c r="AR64" i="18" s="1"/>
  <c r="AP64" i="18"/>
  <c r="AM64" i="18"/>
  <c r="A64" i="18"/>
  <c r="AQ63" i="18"/>
  <c r="AR63" i="18" s="1"/>
  <c r="AP63" i="18"/>
  <c r="AM63" i="18"/>
  <c r="A63" i="18"/>
  <c r="AQ62" i="18"/>
  <c r="AR62" i="18" s="1"/>
  <c r="AP62" i="18"/>
  <c r="AM62" i="18"/>
  <c r="A62" i="18"/>
  <c r="AQ61" i="18"/>
  <c r="AR61" i="18" s="1"/>
  <c r="AP61" i="18"/>
  <c r="AM61" i="18"/>
  <c r="A61" i="18"/>
  <c r="AQ60" i="18"/>
  <c r="AR60" i="18" s="1"/>
  <c r="AP60" i="18"/>
  <c r="AM60" i="18"/>
  <c r="A60" i="18"/>
  <c r="AQ59" i="18"/>
  <c r="AR59" i="18" s="1"/>
  <c r="AP59" i="18"/>
  <c r="AM59" i="18"/>
  <c r="A59" i="18"/>
  <c r="AQ58" i="18"/>
  <c r="AR58" i="18" s="1"/>
  <c r="AP58" i="18"/>
  <c r="AM58" i="18"/>
  <c r="A58" i="18"/>
  <c r="AQ57" i="18"/>
  <c r="AR57" i="18" s="1"/>
  <c r="AP57" i="18"/>
  <c r="AM57" i="18"/>
  <c r="A57" i="18"/>
  <c r="AQ56" i="18"/>
  <c r="AR56" i="18" s="1"/>
  <c r="AP56" i="18"/>
  <c r="AM56" i="18"/>
  <c r="A56" i="18"/>
  <c r="AQ249" i="18"/>
  <c r="AR249" i="18" s="1"/>
  <c r="AP249" i="18"/>
  <c r="AM249" i="18"/>
  <c r="A249" i="18"/>
  <c r="AQ54" i="18"/>
  <c r="AR54" i="18" s="1"/>
  <c r="AP54" i="18"/>
  <c r="AM54" i="18"/>
  <c r="A54" i="18"/>
  <c r="AQ53" i="18"/>
  <c r="AR53" i="18" s="1"/>
  <c r="AP53" i="18"/>
  <c r="AM53" i="18"/>
  <c r="A53" i="18"/>
  <c r="AQ52" i="18"/>
  <c r="AR52" i="18" s="1"/>
  <c r="AP52" i="18"/>
  <c r="AM52" i="18"/>
  <c r="A52" i="18"/>
  <c r="AQ51" i="18"/>
  <c r="AR51" i="18" s="1"/>
  <c r="AP51" i="18"/>
  <c r="AM51" i="18"/>
  <c r="A51" i="18"/>
  <c r="AQ50" i="18"/>
  <c r="AR50" i="18" s="1"/>
  <c r="AP50" i="18"/>
  <c r="AM50" i="18"/>
  <c r="A50" i="18"/>
  <c r="AQ49" i="18"/>
  <c r="AR49" i="18" s="1"/>
  <c r="AP49" i="18"/>
  <c r="AM49" i="18"/>
  <c r="A49" i="18"/>
  <c r="AQ48" i="18"/>
  <c r="AR48" i="18" s="1"/>
  <c r="AP48" i="18"/>
  <c r="AM48" i="18"/>
  <c r="A48" i="18"/>
  <c r="AQ238" i="18"/>
  <c r="AR238" i="18" s="1"/>
  <c r="AP238" i="18"/>
  <c r="AM238" i="18"/>
  <c r="A238" i="18"/>
  <c r="AQ46" i="18"/>
  <c r="AR46" i="18" s="1"/>
  <c r="AP46" i="18"/>
  <c r="AM46" i="18"/>
  <c r="A46" i="18"/>
  <c r="AQ45" i="18"/>
  <c r="AR45" i="18" s="1"/>
  <c r="AP45" i="18"/>
  <c r="AM45" i="18"/>
  <c r="A45" i="18"/>
  <c r="AQ44" i="18"/>
  <c r="AR44" i="18" s="1"/>
  <c r="AP44" i="18"/>
  <c r="AM44" i="18"/>
  <c r="A44" i="18"/>
  <c r="AQ43" i="18"/>
  <c r="AR43" i="18" s="1"/>
  <c r="AP43" i="18"/>
  <c r="AM43" i="18"/>
  <c r="A43" i="18"/>
  <c r="AQ42" i="18"/>
  <c r="AR42" i="18" s="1"/>
  <c r="AP42" i="18"/>
  <c r="AM42" i="18"/>
  <c r="A42" i="18"/>
  <c r="AQ239" i="18"/>
  <c r="AR239" i="18" s="1"/>
  <c r="AP239" i="18"/>
  <c r="AM239" i="18"/>
  <c r="A239" i="18"/>
  <c r="AQ176" i="18"/>
  <c r="AR176" i="18" s="1"/>
  <c r="AP176" i="18"/>
  <c r="AM176" i="18"/>
  <c r="A176" i="18"/>
  <c r="AQ79" i="18"/>
  <c r="AR79" i="18" s="1"/>
  <c r="AP79" i="18"/>
  <c r="AM79" i="18"/>
  <c r="A79" i="18"/>
  <c r="AQ38" i="18"/>
  <c r="AR38" i="18" s="1"/>
  <c r="AP38" i="18"/>
  <c r="AM38" i="18"/>
  <c r="A38" i="18"/>
  <c r="AQ37" i="18"/>
  <c r="AR37" i="18" s="1"/>
  <c r="AP37" i="18"/>
  <c r="AM37" i="18"/>
  <c r="A37" i="18"/>
  <c r="AQ36" i="18"/>
  <c r="AR36" i="18" s="1"/>
  <c r="AP36" i="18"/>
  <c r="AM36" i="18"/>
  <c r="A36" i="18"/>
  <c r="AQ35" i="18"/>
  <c r="AR35" i="18" s="1"/>
  <c r="AP35" i="18"/>
  <c r="AM35" i="18"/>
  <c r="A35" i="18"/>
  <c r="AQ34" i="18"/>
  <c r="AR34" i="18" s="1"/>
  <c r="AP34" i="18"/>
  <c r="AM34" i="18"/>
  <c r="A34" i="18"/>
  <c r="AQ33" i="18"/>
  <c r="AR33" i="18" s="1"/>
  <c r="AP33" i="18"/>
  <c r="AM33" i="18"/>
  <c r="A33" i="18"/>
  <c r="AQ32" i="18"/>
  <c r="AR32" i="18" s="1"/>
  <c r="AP32" i="18"/>
  <c r="AM32" i="18"/>
  <c r="A32" i="18"/>
  <c r="AQ31" i="18"/>
  <c r="AR31" i="18" s="1"/>
  <c r="AP31" i="18"/>
  <c r="AM31" i="18"/>
  <c r="A31" i="18"/>
  <c r="AQ30" i="18"/>
  <c r="AR30" i="18" s="1"/>
  <c r="AP30" i="18"/>
  <c r="AM30" i="18"/>
  <c r="A30" i="18"/>
  <c r="AQ29" i="18"/>
  <c r="AR29" i="18" s="1"/>
  <c r="AP29" i="18"/>
  <c r="AM29" i="18"/>
  <c r="A29" i="18"/>
  <c r="AQ28" i="18"/>
  <c r="AR28" i="18" s="1"/>
  <c r="AP28" i="18"/>
  <c r="AM28" i="18"/>
  <c r="A28" i="18"/>
  <c r="AQ27" i="18"/>
  <c r="AR27" i="18" s="1"/>
  <c r="AP27" i="18"/>
  <c r="AM27" i="18"/>
  <c r="A27" i="18"/>
  <c r="AQ26" i="18"/>
  <c r="AR26" i="18" s="1"/>
  <c r="AP26" i="18"/>
  <c r="AM26" i="18"/>
  <c r="A26" i="18"/>
  <c r="AQ25" i="18"/>
  <c r="AR25" i="18" s="1"/>
  <c r="AP25" i="18"/>
  <c r="AM25" i="18"/>
  <c r="A25" i="18"/>
  <c r="AQ24" i="18"/>
  <c r="AR24" i="18" s="1"/>
  <c r="AP24" i="18"/>
  <c r="AM24" i="18"/>
  <c r="A24" i="18"/>
  <c r="AQ23" i="18"/>
  <c r="AR23" i="18" s="1"/>
  <c r="AP23" i="18"/>
  <c r="AM23" i="18"/>
  <c r="A23" i="18"/>
  <c r="AQ22" i="18"/>
  <c r="AR22" i="18" s="1"/>
  <c r="AP22" i="18"/>
  <c r="AM22" i="18"/>
  <c r="A22" i="18"/>
  <c r="AQ21" i="18"/>
  <c r="AR21" i="18" s="1"/>
  <c r="AP21" i="18"/>
  <c r="AM21" i="18"/>
  <c r="A21" i="18"/>
  <c r="AQ20" i="18"/>
  <c r="AR20" i="18" s="1"/>
  <c r="AP20" i="18"/>
  <c r="AM20" i="18"/>
  <c r="A20" i="18"/>
  <c r="AQ19" i="18"/>
  <c r="AR19" i="18" s="1"/>
  <c r="AP19" i="18"/>
  <c r="AM19" i="18"/>
  <c r="A19" i="18"/>
  <c r="AQ18" i="18"/>
  <c r="AR18" i="18" s="1"/>
  <c r="AP18" i="18"/>
  <c r="AM18" i="18"/>
  <c r="A18" i="18"/>
  <c r="AQ17" i="18"/>
  <c r="AR17" i="18" s="1"/>
  <c r="AP17" i="18"/>
  <c r="AM17" i="18"/>
  <c r="A17" i="18"/>
  <c r="AQ16" i="18"/>
  <c r="AR16" i="18" s="1"/>
  <c r="AP16" i="18"/>
  <c r="AM16" i="18"/>
  <c r="A16" i="18"/>
  <c r="AQ15" i="18"/>
  <c r="AR15" i="18" s="1"/>
  <c r="AP15" i="18"/>
  <c r="AM15" i="18"/>
  <c r="A15" i="18"/>
  <c r="AQ14" i="18"/>
  <c r="AR14" i="18" s="1"/>
  <c r="AP14" i="18"/>
  <c r="AM14" i="18"/>
  <c r="A14" i="18"/>
  <c r="AQ86" i="18"/>
  <c r="AR86" i="18" s="1"/>
  <c r="AP86" i="18"/>
  <c r="AM86" i="18"/>
  <c r="A86" i="18"/>
  <c r="AQ12" i="18"/>
  <c r="AR12" i="18" s="1"/>
  <c r="AP12" i="18"/>
  <c r="A12" i="18"/>
  <c r="AQ11" i="18"/>
  <c r="AR11" i="18" s="1"/>
  <c r="AP11" i="18"/>
  <c r="AM11" i="18"/>
  <c r="A11" i="18"/>
  <c r="AQ10" i="18"/>
  <c r="AR10" i="18" s="1"/>
  <c r="AP10" i="18"/>
  <c r="AM10" i="18"/>
  <c r="A10" i="18"/>
  <c r="AQ9" i="18"/>
  <c r="AR9" i="18" s="1"/>
  <c r="AP9" i="18"/>
  <c r="AM9" i="18"/>
  <c r="A9" i="18"/>
  <c r="AQ8" i="18"/>
  <c r="AR8" i="18" s="1"/>
  <c r="AP8" i="18"/>
  <c r="AM8" i="18"/>
  <c r="A8" i="18"/>
  <c r="AQ7" i="18"/>
  <c r="AR7" i="18" s="1"/>
  <c r="AP7" i="18"/>
  <c r="AM7" i="18"/>
  <c r="A7" i="18"/>
  <c r="AQ6" i="18"/>
  <c r="AR6" i="18" s="1"/>
  <c r="AP6" i="18"/>
  <c r="AM6" i="18"/>
  <c r="A6" i="18"/>
  <c r="AQ5" i="18"/>
  <c r="AR5" i="18" s="1"/>
  <c r="AP5" i="18"/>
  <c r="AM5" i="18"/>
  <c r="A5" i="18"/>
  <c r="AQ4" i="18"/>
  <c r="AR4" i="18" s="1"/>
  <c r="AP4" i="18"/>
  <c r="AM4" i="18"/>
  <c r="A4" i="18"/>
  <c r="AQ3" i="18"/>
  <c r="AR3" i="18" s="1"/>
  <c r="AP3" i="18"/>
  <c r="AM3" i="18"/>
  <c r="A3" i="18"/>
  <c r="AQ2" i="18"/>
  <c r="AR2" i="18" s="1"/>
  <c r="AP2" i="18"/>
  <c r="AM2" i="18"/>
  <c r="A2" i="18"/>
  <c r="AR97" i="18" l="1"/>
  <c r="AQ621" i="18"/>
  <c r="AR219" i="18"/>
  <c r="AR620" i="18" s="1"/>
  <c r="AM620" i="18"/>
  <c r="AP620" i="18"/>
  <c r="AQ620" i="18"/>
  <c r="A2" i="17" l="1"/>
  <c r="A3" i="17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C614" i="17"/>
  <c r="AC613" i="17"/>
  <c r="AC612" i="17"/>
  <c r="AC611" i="17"/>
  <c r="AC610" i="17"/>
  <c r="AC609" i="17"/>
  <c r="AC608" i="17"/>
  <c r="AC607" i="17"/>
  <c r="AC606" i="17"/>
  <c r="AC605" i="17"/>
  <c r="AC604" i="17"/>
  <c r="AC603" i="17"/>
  <c r="AC602" i="17"/>
  <c r="AC601" i="17"/>
  <c r="AC600" i="17"/>
  <c r="AC599" i="17"/>
  <c r="AC598" i="17"/>
  <c r="AC597" i="17"/>
  <c r="AC596" i="17"/>
  <c r="AC595" i="17"/>
  <c r="AC594" i="17"/>
  <c r="AC593" i="17"/>
  <c r="AC592" i="17"/>
  <c r="AC591" i="17"/>
  <c r="AC590" i="17"/>
  <c r="AC589" i="17"/>
  <c r="AC588" i="17"/>
  <c r="AC587" i="17"/>
  <c r="AC586" i="17"/>
  <c r="AC585" i="17"/>
  <c r="AC584" i="17"/>
  <c r="AC583" i="17"/>
  <c r="AC582" i="17"/>
  <c r="AC581" i="17"/>
  <c r="AC580" i="17"/>
  <c r="AC579" i="17"/>
  <c r="AC578" i="17"/>
  <c r="AC577" i="17"/>
  <c r="AC576" i="17"/>
  <c r="AC575" i="17"/>
  <c r="AC574" i="17"/>
  <c r="AC573" i="17"/>
  <c r="AC572" i="17"/>
  <c r="AC571" i="17"/>
  <c r="AC570" i="17"/>
  <c r="AC569" i="17"/>
  <c r="AC568" i="17"/>
  <c r="AC567" i="17"/>
  <c r="AC566" i="17"/>
  <c r="AC565" i="17"/>
  <c r="AC564" i="17"/>
  <c r="AC563" i="17"/>
  <c r="AC562" i="17"/>
  <c r="AC561" i="17"/>
  <c r="AC560" i="17"/>
  <c r="AC559" i="17"/>
  <c r="AC558" i="17"/>
  <c r="AC557" i="17"/>
  <c r="AC556" i="17"/>
  <c r="AC555" i="17"/>
  <c r="AC554" i="17"/>
  <c r="AC553" i="17"/>
  <c r="AC552" i="17"/>
  <c r="AC551" i="17"/>
  <c r="AC550" i="17"/>
  <c r="AC549" i="17"/>
  <c r="AC548" i="17"/>
  <c r="AC547" i="17"/>
  <c r="AC546" i="17"/>
  <c r="AC545" i="17"/>
  <c r="AC544" i="17"/>
  <c r="AC543" i="17"/>
  <c r="AC542" i="17"/>
  <c r="AC541" i="17"/>
  <c r="AC540" i="17"/>
  <c r="AC539" i="17"/>
  <c r="AC538" i="17"/>
  <c r="AC537" i="17"/>
  <c r="AC536" i="17"/>
  <c r="AC535" i="17"/>
  <c r="AC534" i="17"/>
  <c r="AC533" i="17"/>
  <c r="AC532" i="17"/>
  <c r="AC531" i="17"/>
  <c r="AC530" i="17"/>
  <c r="AC529" i="17"/>
  <c r="AC528" i="17"/>
  <c r="AC527" i="17"/>
  <c r="AC526" i="17"/>
  <c r="AC525" i="17"/>
  <c r="AC524" i="17"/>
  <c r="AC523" i="17"/>
  <c r="AC522" i="17"/>
  <c r="AC521" i="17"/>
  <c r="AC520" i="17"/>
  <c r="AC519" i="17"/>
  <c r="AC518" i="17"/>
  <c r="AC517" i="17"/>
  <c r="AC516" i="17"/>
  <c r="AC515" i="17"/>
  <c r="AC514" i="17"/>
  <c r="AC513" i="17"/>
  <c r="AC512" i="17"/>
  <c r="AC511" i="17"/>
  <c r="AC510" i="17"/>
  <c r="AC509" i="17"/>
  <c r="AC508" i="17"/>
  <c r="AC507" i="17"/>
  <c r="AC506" i="17"/>
  <c r="AC505" i="17"/>
  <c r="AC504" i="17"/>
  <c r="AC503" i="17"/>
  <c r="AC502" i="17"/>
  <c r="AC501" i="17"/>
  <c r="AC500" i="17"/>
  <c r="AC499" i="17"/>
  <c r="AC498" i="17"/>
  <c r="AC497" i="17"/>
  <c r="AC496" i="17"/>
  <c r="AC495" i="17"/>
  <c r="AC494" i="17"/>
  <c r="AC493" i="17"/>
  <c r="AC492" i="17"/>
  <c r="AC491" i="17"/>
  <c r="AC490" i="17"/>
  <c r="AC489" i="17"/>
  <c r="AC488" i="17"/>
  <c r="AC487" i="17"/>
  <c r="AC486" i="17"/>
  <c r="AC485" i="17"/>
  <c r="AC484" i="17"/>
  <c r="AC483" i="17"/>
  <c r="AC482" i="17"/>
  <c r="AC481" i="17"/>
  <c r="AC480" i="17"/>
  <c r="AC479" i="17"/>
  <c r="AC478" i="17"/>
  <c r="AC477" i="17"/>
  <c r="AC476" i="17"/>
  <c r="AC475" i="17"/>
  <c r="AC474" i="17"/>
  <c r="AC473" i="17"/>
  <c r="AC472" i="17"/>
  <c r="AC471" i="17"/>
  <c r="AC470" i="17"/>
  <c r="AC469" i="17"/>
  <c r="AC468" i="17"/>
  <c r="AC467" i="17"/>
  <c r="AC466" i="17"/>
  <c r="AC465" i="17"/>
  <c r="AC464" i="17"/>
  <c r="AC463" i="17"/>
  <c r="AC462" i="17"/>
  <c r="AC461" i="17"/>
  <c r="AC460" i="17"/>
  <c r="AC459" i="17"/>
  <c r="AC458" i="17"/>
  <c r="AC457" i="17"/>
  <c r="AC456" i="17"/>
  <c r="AC455" i="17"/>
  <c r="AC454" i="17"/>
  <c r="AC453" i="17"/>
  <c r="AC452" i="17"/>
  <c r="AC451" i="17"/>
  <c r="AC450" i="17"/>
  <c r="AC449" i="17"/>
  <c r="AC448" i="17"/>
  <c r="AC447" i="17"/>
  <c r="AC446" i="17"/>
  <c r="AC445" i="17"/>
  <c r="AC444" i="17"/>
  <c r="AC443" i="17"/>
  <c r="AC442" i="17"/>
  <c r="AC441" i="17"/>
  <c r="AC440" i="17"/>
  <c r="AC439" i="17"/>
  <c r="AC438" i="17"/>
  <c r="AC437" i="17"/>
  <c r="AC436" i="17"/>
  <c r="AC435" i="17"/>
  <c r="AC434" i="17"/>
  <c r="AC433" i="17"/>
  <c r="AC432" i="17"/>
  <c r="AC431" i="17"/>
  <c r="AC430" i="17"/>
  <c r="AC429" i="17"/>
  <c r="AC428" i="17"/>
  <c r="AC427" i="17"/>
  <c r="AC426" i="17"/>
  <c r="AC425" i="17"/>
  <c r="AC424" i="17"/>
  <c r="AC423" i="17"/>
  <c r="AC422" i="17"/>
  <c r="AC421" i="17"/>
  <c r="AC420" i="17"/>
  <c r="AC419" i="17"/>
  <c r="AC418" i="17"/>
  <c r="AC417" i="17"/>
  <c r="AC416" i="17"/>
  <c r="AC415" i="17"/>
  <c r="AC414" i="17"/>
  <c r="AC413" i="17"/>
  <c r="AC412" i="17"/>
  <c r="AC411" i="17"/>
  <c r="AC410" i="17"/>
  <c r="AC409" i="17"/>
  <c r="AC408" i="17"/>
  <c r="AC407" i="17"/>
  <c r="AC406" i="17"/>
  <c r="AC405" i="17"/>
  <c r="AC404" i="17"/>
  <c r="AC403" i="17"/>
  <c r="AC402" i="17"/>
  <c r="AC401" i="17"/>
  <c r="AC400" i="17"/>
  <c r="AC399" i="17"/>
  <c r="AC398" i="17"/>
  <c r="AC397" i="17"/>
  <c r="AC396" i="17"/>
  <c r="AC395" i="17"/>
  <c r="AC394" i="17"/>
  <c r="AC393" i="17"/>
  <c r="AC392" i="17"/>
  <c r="AC391" i="17"/>
  <c r="AC390" i="17"/>
  <c r="AC389" i="17"/>
  <c r="AC388" i="17"/>
  <c r="AC387" i="17"/>
  <c r="AC386" i="17"/>
  <c r="AC385" i="17"/>
  <c r="AC384" i="17"/>
  <c r="AC383" i="17"/>
  <c r="AC382" i="17"/>
  <c r="AC381" i="17"/>
  <c r="AC380" i="17"/>
  <c r="AC379" i="17"/>
  <c r="AC378" i="17"/>
  <c r="AC377" i="17"/>
  <c r="AC376" i="17"/>
  <c r="AC375" i="17"/>
  <c r="AC374" i="17"/>
  <c r="AC373" i="17"/>
  <c r="AC372" i="17"/>
  <c r="AC371" i="17"/>
  <c r="AC370" i="17"/>
  <c r="AC369" i="17"/>
  <c r="AC368" i="17"/>
  <c r="AC367" i="17"/>
  <c r="AC366" i="17"/>
  <c r="AC365" i="17"/>
  <c r="AC364" i="17"/>
  <c r="AC363" i="17"/>
  <c r="AC362" i="17"/>
  <c r="AC361" i="17"/>
  <c r="AC360" i="17"/>
  <c r="AC359" i="17"/>
  <c r="AC358" i="17"/>
  <c r="AC357" i="17"/>
  <c r="AC356" i="17"/>
  <c r="AC355" i="17"/>
  <c r="AC354" i="17"/>
  <c r="AC353" i="17"/>
  <c r="AC352" i="17"/>
  <c r="AC351" i="17"/>
  <c r="AC350" i="17"/>
  <c r="AC349" i="17"/>
  <c r="AC348" i="17"/>
  <c r="AC347" i="17"/>
  <c r="AC346" i="17"/>
  <c r="AC345" i="17"/>
  <c r="AC344" i="17"/>
  <c r="AC343" i="17"/>
  <c r="AC342" i="17"/>
  <c r="AC341" i="17"/>
  <c r="AC340" i="17"/>
  <c r="AC339" i="17"/>
  <c r="AC338" i="17"/>
  <c r="AC337" i="17"/>
  <c r="AC336" i="17"/>
  <c r="AC335" i="17"/>
  <c r="AC334" i="17"/>
  <c r="AC333" i="17"/>
  <c r="AC332" i="17"/>
  <c r="AC331" i="17"/>
  <c r="AC330" i="17"/>
  <c r="AC329" i="17"/>
  <c r="AC328" i="17"/>
  <c r="AC327" i="17"/>
  <c r="AC326" i="17"/>
  <c r="AC325" i="17"/>
  <c r="AC324" i="17"/>
  <c r="AC323" i="17"/>
  <c r="AC322" i="17"/>
  <c r="AC321" i="17"/>
  <c r="AC320" i="17"/>
  <c r="AC319" i="17"/>
  <c r="AC318" i="17"/>
  <c r="AC317" i="17"/>
  <c r="AC316" i="17"/>
  <c r="AC315" i="17"/>
  <c r="AC314" i="17"/>
  <c r="AC313" i="17"/>
  <c r="AC312" i="17"/>
  <c r="AC311" i="17"/>
  <c r="AC310" i="17"/>
  <c r="AC309" i="17"/>
  <c r="AC308" i="17"/>
  <c r="AC307" i="17"/>
  <c r="AC306" i="17"/>
  <c r="AC305" i="17"/>
  <c r="AC304" i="17"/>
  <c r="AC303" i="17"/>
  <c r="AC302" i="17"/>
  <c r="AC301" i="17"/>
  <c r="AC300" i="17"/>
  <c r="AC299" i="17"/>
  <c r="AC298" i="17"/>
  <c r="AC297" i="17"/>
  <c r="AC296" i="17"/>
  <c r="AC295" i="17"/>
  <c r="AC294" i="17"/>
  <c r="AC293" i="17"/>
  <c r="AC292" i="17"/>
  <c r="AC291" i="17"/>
  <c r="AC290" i="17"/>
  <c r="AC289" i="17"/>
  <c r="AC288" i="17"/>
  <c r="AC287" i="17"/>
  <c r="AC286" i="17"/>
  <c r="AC285" i="17"/>
  <c r="AC284" i="17"/>
  <c r="AC283" i="17"/>
  <c r="AC282" i="17"/>
  <c r="AC281" i="17"/>
  <c r="AC280" i="17"/>
  <c r="AC279" i="17"/>
  <c r="AC278" i="17"/>
  <c r="AC277" i="17"/>
  <c r="AC276" i="17"/>
  <c r="AC275" i="17"/>
  <c r="AC274" i="17"/>
  <c r="AC273" i="17"/>
  <c r="AC272" i="17"/>
  <c r="AC271" i="17"/>
  <c r="AC270" i="17"/>
  <c r="AC269" i="17"/>
  <c r="AC268" i="17"/>
  <c r="AC267" i="17"/>
  <c r="AC266" i="17"/>
  <c r="AC265" i="17"/>
  <c r="AC264" i="17"/>
  <c r="AC263" i="17"/>
  <c r="AC262" i="17"/>
  <c r="AC261" i="17"/>
  <c r="AC260" i="17"/>
  <c r="AC259" i="17"/>
  <c r="AC258" i="17"/>
  <c r="AC257" i="17"/>
  <c r="AC256" i="17"/>
  <c r="AC255" i="17"/>
  <c r="AC254" i="17"/>
  <c r="AC253" i="17"/>
  <c r="AC252" i="17"/>
  <c r="AC251" i="17"/>
  <c r="AC250" i="17"/>
  <c r="AC249" i="17"/>
  <c r="AC248" i="17"/>
  <c r="AC247" i="17"/>
  <c r="AC246" i="17"/>
  <c r="AC245" i="17"/>
  <c r="AC244" i="17"/>
  <c r="AC243" i="17"/>
  <c r="AC242" i="17"/>
  <c r="AC241" i="17"/>
  <c r="AC240" i="17"/>
  <c r="AC239" i="17"/>
  <c r="AC238" i="17"/>
  <c r="AC237" i="17"/>
  <c r="AC236" i="17"/>
  <c r="AC235" i="17"/>
  <c r="AC234" i="17"/>
  <c r="AC233" i="17"/>
  <c r="AC232" i="17"/>
  <c r="AC231" i="17"/>
  <c r="AC230" i="17"/>
  <c r="AC229" i="17"/>
  <c r="AC228" i="17"/>
  <c r="AC227" i="17"/>
  <c r="AC226" i="17"/>
  <c r="AC225" i="17"/>
  <c r="AC224" i="17"/>
  <c r="AC223" i="17"/>
  <c r="AC222" i="17"/>
  <c r="AC221" i="17"/>
  <c r="AC220" i="17"/>
  <c r="AC219" i="17"/>
  <c r="AC218" i="17"/>
  <c r="AC217" i="17"/>
  <c r="AC216" i="17"/>
  <c r="AC215" i="17"/>
  <c r="AC214" i="17"/>
  <c r="AC213" i="17"/>
  <c r="AC212" i="17"/>
  <c r="AC211" i="17"/>
  <c r="AC210" i="17"/>
  <c r="AC209" i="17"/>
  <c r="AC208" i="17"/>
  <c r="AC207" i="17"/>
  <c r="AC206" i="17"/>
  <c r="AC205" i="17"/>
  <c r="AC204" i="17"/>
  <c r="AC203" i="17"/>
  <c r="AC202" i="17"/>
  <c r="AC201" i="17"/>
  <c r="AC200" i="17"/>
  <c r="AC199" i="17"/>
  <c r="AC198" i="17"/>
  <c r="AC197" i="17"/>
  <c r="AC196" i="17"/>
  <c r="AC195" i="17"/>
  <c r="AC194" i="17"/>
  <c r="AC193" i="17"/>
  <c r="AC192" i="17"/>
  <c r="AC191" i="17"/>
  <c r="AC190" i="17"/>
  <c r="AC189" i="17"/>
  <c r="AC188" i="17"/>
  <c r="AC187" i="17"/>
  <c r="AC186" i="17"/>
  <c r="AC185" i="17"/>
  <c r="AC184" i="17"/>
  <c r="AC183" i="17"/>
  <c r="AC182" i="17"/>
  <c r="AC181" i="17"/>
  <c r="AC180" i="17"/>
  <c r="AC179" i="17"/>
  <c r="AC178" i="17"/>
  <c r="AC177" i="17"/>
  <c r="AC176" i="17"/>
  <c r="AC175" i="17"/>
  <c r="AC174" i="17"/>
  <c r="AC173" i="17"/>
  <c r="AC172" i="17"/>
  <c r="AC171" i="17"/>
  <c r="AC170" i="17"/>
  <c r="AC169" i="17"/>
  <c r="AC168" i="17"/>
  <c r="AC167" i="17"/>
  <c r="AC166" i="17"/>
  <c r="AC165" i="17"/>
  <c r="AC164" i="17"/>
  <c r="AC163" i="17"/>
  <c r="AC162" i="17"/>
  <c r="AC161" i="17"/>
  <c r="AC160" i="17"/>
  <c r="AC159" i="17"/>
  <c r="AC158" i="17"/>
  <c r="AC157" i="17"/>
  <c r="AC156" i="17"/>
  <c r="AC155" i="17"/>
  <c r="AC154" i="17"/>
  <c r="AC153" i="17"/>
  <c r="AC152" i="17"/>
  <c r="AC151" i="17"/>
  <c r="AC150" i="17"/>
  <c r="AC149" i="17"/>
  <c r="AC148" i="17"/>
  <c r="AC147" i="17"/>
  <c r="AC146" i="17"/>
  <c r="AC145" i="17"/>
  <c r="AC144" i="17"/>
  <c r="AC143" i="17"/>
  <c r="AC142" i="17"/>
  <c r="AC141" i="17"/>
  <c r="AC140" i="17"/>
  <c r="AC139" i="17"/>
  <c r="AC138" i="17"/>
  <c r="AC137" i="17"/>
  <c r="AC136" i="17"/>
  <c r="AC135" i="17"/>
  <c r="AC134" i="17"/>
  <c r="AC133" i="17"/>
  <c r="AC132" i="17"/>
  <c r="AC131" i="17"/>
  <c r="AC130" i="17"/>
  <c r="AC129" i="17"/>
  <c r="AC128" i="17"/>
  <c r="AC127" i="17"/>
  <c r="AC126" i="17"/>
  <c r="AC125" i="17"/>
  <c r="AC124" i="17"/>
  <c r="AC123" i="17"/>
  <c r="AC122" i="17"/>
  <c r="AC121" i="17"/>
  <c r="AC120" i="17"/>
  <c r="AC119" i="17"/>
  <c r="AC118" i="17"/>
  <c r="AC117" i="17"/>
  <c r="AC116" i="17"/>
  <c r="AC115" i="17"/>
  <c r="AC114" i="17"/>
  <c r="AC113" i="17"/>
  <c r="AC112" i="17"/>
  <c r="AC111" i="17"/>
  <c r="AC110" i="17"/>
  <c r="AC109" i="17"/>
  <c r="AC108" i="17"/>
  <c r="AC107" i="17"/>
  <c r="AC106" i="17"/>
  <c r="AC105" i="17"/>
  <c r="AC104" i="17"/>
  <c r="AC103" i="17"/>
  <c r="AC102" i="17"/>
  <c r="AC101" i="17"/>
  <c r="AC100" i="17"/>
  <c r="AC99" i="17"/>
  <c r="AC98" i="17"/>
  <c r="AC97" i="17"/>
  <c r="AC96" i="17"/>
  <c r="AC95" i="17"/>
  <c r="AC94" i="17"/>
  <c r="AC93" i="17"/>
  <c r="AC92" i="17"/>
  <c r="AC91" i="17"/>
  <c r="AC90" i="17"/>
  <c r="AC89" i="17"/>
  <c r="AC88" i="17"/>
  <c r="AC87" i="17"/>
  <c r="AC86" i="17"/>
  <c r="AC85" i="17"/>
  <c r="AC84" i="17"/>
  <c r="AC83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C39" i="17"/>
  <c r="AC38" i="17"/>
  <c r="AC37" i="17"/>
  <c r="AC36" i="17"/>
  <c r="AC35" i="17"/>
  <c r="AC34" i="17"/>
  <c r="AC33" i="17"/>
  <c r="AC32" i="17"/>
  <c r="AC31" i="17"/>
  <c r="AC30" i="17"/>
  <c r="AC29" i="17"/>
  <c r="AC28" i="17"/>
  <c r="AC27" i="17"/>
  <c r="AC26" i="17"/>
  <c r="AC25" i="17"/>
  <c r="AC24" i="17"/>
  <c r="AC23" i="17"/>
  <c r="AC22" i="17"/>
  <c r="AC21" i="17"/>
  <c r="AC20" i="17"/>
  <c r="AC19" i="17"/>
  <c r="AC18" i="17"/>
  <c r="AC17" i="17"/>
  <c r="AC16" i="17"/>
  <c r="AC15" i="17"/>
  <c r="AC14" i="17"/>
  <c r="AC13" i="17"/>
  <c r="AC12" i="17"/>
  <c r="AC11" i="17"/>
  <c r="AC10" i="17"/>
  <c r="AC9" i="17"/>
  <c r="AC8" i="17"/>
  <c r="AC7" i="17"/>
  <c r="AC6" i="17"/>
  <c r="AC5" i="17"/>
  <c r="AC4" i="17"/>
  <c r="AC3" i="17"/>
  <c r="AC2" i="17"/>
  <c r="J31" i="15"/>
  <c r="M31" i="15" s="1"/>
  <c r="G38" i="15"/>
  <c r="D37" i="15"/>
  <c r="D36" i="15"/>
  <c r="D35" i="15"/>
  <c r="D34" i="15"/>
  <c r="D31" i="15"/>
  <c r="D30" i="15"/>
  <c r="D29" i="15"/>
  <c r="D28" i="15"/>
  <c r="D27" i="15"/>
  <c r="H16" i="15"/>
  <c r="G16" i="15"/>
  <c r="F16" i="15"/>
  <c r="E15" i="15"/>
  <c r="E14" i="15"/>
  <c r="E13" i="15"/>
  <c r="M13" i="15" s="1"/>
  <c r="E12" i="15"/>
  <c r="E11" i="15"/>
  <c r="E10" i="15"/>
  <c r="E9" i="15"/>
  <c r="E8" i="15"/>
  <c r="E7" i="15"/>
  <c r="E6" i="15"/>
  <c r="E5" i="15"/>
  <c r="E4" i="15"/>
  <c r="E16" i="15" l="1"/>
  <c r="AG168" i="12"/>
  <c r="AG36" i="12" l="1"/>
  <c r="AC593" i="13" l="1"/>
  <c r="A593" i="13"/>
  <c r="AC592" i="13"/>
  <c r="A592" i="13"/>
  <c r="AC591" i="13"/>
  <c r="A591" i="13"/>
  <c r="AC590" i="13"/>
  <c r="A590" i="13"/>
  <c r="AC589" i="13"/>
  <c r="A589" i="13"/>
  <c r="AC588" i="13"/>
  <c r="A588" i="13"/>
  <c r="AC587" i="13"/>
  <c r="A587" i="13"/>
  <c r="AC586" i="13"/>
  <c r="A586" i="13"/>
  <c r="AC585" i="13"/>
  <c r="A585" i="13"/>
  <c r="AC584" i="13"/>
  <c r="A584" i="13"/>
  <c r="AC583" i="13"/>
  <c r="A583" i="13"/>
  <c r="AC582" i="13"/>
  <c r="A582" i="13"/>
  <c r="AC581" i="13"/>
  <c r="A581" i="13"/>
  <c r="AC580" i="13"/>
  <c r="A580" i="13"/>
  <c r="AC579" i="13"/>
  <c r="A579" i="13"/>
  <c r="AC578" i="13"/>
  <c r="A578" i="13"/>
  <c r="AC577" i="13"/>
  <c r="A577" i="13"/>
  <c r="AC576" i="13"/>
  <c r="A576" i="13"/>
  <c r="AC575" i="13"/>
  <c r="A575" i="13"/>
  <c r="AC574" i="13"/>
  <c r="A574" i="13"/>
  <c r="AC573" i="13"/>
  <c r="A573" i="13"/>
  <c r="AC572" i="13"/>
  <c r="A572" i="13"/>
  <c r="AC571" i="13"/>
  <c r="A571" i="13"/>
  <c r="AC570" i="13"/>
  <c r="A570" i="13"/>
  <c r="AC569" i="13"/>
  <c r="A569" i="13"/>
  <c r="AC568" i="13"/>
  <c r="A568" i="13"/>
  <c r="AC567" i="13"/>
  <c r="A567" i="13"/>
  <c r="AC566" i="13"/>
  <c r="A566" i="13"/>
  <c r="AC565" i="13"/>
  <c r="A565" i="13"/>
  <c r="AC564" i="13"/>
  <c r="A564" i="13"/>
  <c r="AC563" i="13"/>
  <c r="A563" i="13"/>
  <c r="AC562" i="13"/>
  <c r="A562" i="13"/>
  <c r="AC561" i="13"/>
  <c r="A561" i="13"/>
  <c r="AC560" i="13"/>
  <c r="A560" i="13"/>
  <c r="AC559" i="13"/>
  <c r="A559" i="13"/>
  <c r="AC558" i="13"/>
  <c r="A558" i="13"/>
  <c r="AC557" i="13"/>
  <c r="A557" i="13"/>
  <c r="AC556" i="13"/>
  <c r="A556" i="13"/>
  <c r="AC555" i="13"/>
  <c r="A555" i="13"/>
  <c r="AC554" i="13"/>
  <c r="A554" i="13"/>
  <c r="AC553" i="13"/>
  <c r="A553" i="13"/>
  <c r="AC552" i="13"/>
  <c r="A552" i="13"/>
  <c r="AC551" i="13"/>
  <c r="A551" i="13"/>
  <c r="AC550" i="13"/>
  <c r="A550" i="13"/>
  <c r="AC549" i="13"/>
  <c r="A549" i="13"/>
  <c r="AC548" i="13"/>
  <c r="A548" i="13"/>
  <c r="AC547" i="13"/>
  <c r="A547" i="13"/>
  <c r="AC546" i="13"/>
  <c r="A546" i="13"/>
  <c r="AC545" i="13"/>
  <c r="A545" i="13"/>
  <c r="AC544" i="13"/>
  <c r="A544" i="13"/>
  <c r="AC543" i="13"/>
  <c r="A543" i="13"/>
  <c r="AC542" i="13"/>
  <c r="A542" i="13"/>
  <c r="AC541" i="13"/>
  <c r="A541" i="13"/>
  <c r="AC540" i="13"/>
  <c r="A540" i="13"/>
  <c r="AC539" i="13"/>
  <c r="A539" i="13"/>
  <c r="AC538" i="13"/>
  <c r="A538" i="13"/>
  <c r="AC537" i="13"/>
  <c r="A537" i="13"/>
  <c r="AC536" i="13"/>
  <c r="A536" i="13"/>
  <c r="AC535" i="13"/>
  <c r="A535" i="13"/>
  <c r="AC534" i="13"/>
  <c r="A534" i="13"/>
  <c r="AC533" i="13"/>
  <c r="A533" i="13"/>
  <c r="AC532" i="13"/>
  <c r="A532" i="13"/>
  <c r="AC531" i="13"/>
  <c r="A531" i="13"/>
  <c r="AC530" i="13"/>
  <c r="A530" i="13"/>
  <c r="AC529" i="13"/>
  <c r="A529" i="13"/>
  <c r="AC528" i="13"/>
  <c r="A528" i="13"/>
  <c r="AC527" i="13"/>
  <c r="A527" i="13"/>
  <c r="AC526" i="13"/>
  <c r="A526" i="13"/>
  <c r="AC525" i="13"/>
  <c r="A525" i="13"/>
  <c r="AC524" i="13"/>
  <c r="A524" i="13"/>
  <c r="AC523" i="13"/>
  <c r="A523" i="13"/>
  <c r="AC522" i="13"/>
  <c r="A522" i="13"/>
  <c r="AC521" i="13"/>
  <c r="A521" i="13"/>
  <c r="AC520" i="13"/>
  <c r="A520" i="13"/>
  <c r="AC519" i="13"/>
  <c r="A519" i="13"/>
  <c r="AC518" i="13"/>
  <c r="A518" i="13"/>
  <c r="AC517" i="13"/>
  <c r="A517" i="13"/>
  <c r="AC516" i="13"/>
  <c r="A516" i="13"/>
  <c r="AC515" i="13"/>
  <c r="A515" i="13"/>
  <c r="AC514" i="13"/>
  <c r="A514" i="13"/>
  <c r="AC513" i="13"/>
  <c r="A513" i="13"/>
  <c r="AC512" i="13"/>
  <c r="A512" i="13"/>
  <c r="AC511" i="13"/>
  <c r="A511" i="13"/>
  <c r="AC510" i="13"/>
  <c r="A510" i="13"/>
  <c r="AC509" i="13"/>
  <c r="A509" i="13"/>
  <c r="AC508" i="13"/>
  <c r="A508" i="13"/>
  <c r="AC507" i="13"/>
  <c r="A507" i="13"/>
  <c r="AC506" i="13"/>
  <c r="A506" i="13"/>
  <c r="AC505" i="13"/>
  <c r="A505" i="13"/>
  <c r="AC504" i="13"/>
  <c r="A504" i="13"/>
  <c r="AC503" i="13"/>
  <c r="A503" i="13"/>
  <c r="AC502" i="13"/>
  <c r="A502" i="13"/>
  <c r="AC501" i="13"/>
  <c r="A501" i="13"/>
  <c r="AC500" i="13"/>
  <c r="A500" i="13"/>
  <c r="AC499" i="13"/>
  <c r="A499" i="13"/>
  <c r="AC498" i="13"/>
  <c r="A498" i="13"/>
  <c r="AC497" i="13"/>
  <c r="A497" i="13"/>
  <c r="AC496" i="13"/>
  <c r="A496" i="13"/>
  <c r="AC495" i="13"/>
  <c r="A495" i="13"/>
  <c r="AC494" i="13"/>
  <c r="A494" i="13"/>
  <c r="AC493" i="13"/>
  <c r="A493" i="13"/>
  <c r="AC492" i="13"/>
  <c r="A492" i="13"/>
  <c r="AC491" i="13"/>
  <c r="A491" i="13"/>
  <c r="AC490" i="13"/>
  <c r="A490" i="13"/>
  <c r="AC489" i="13"/>
  <c r="A489" i="13"/>
  <c r="AC488" i="13"/>
  <c r="A488" i="13"/>
  <c r="AC487" i="13"/>
  <c r="A487" i="13"/>
  <c r="AC486" i="13"/>
  <c r="A486" i="13"/>
  <c r="AC485" i="13"/>
  <c r="A485" i="13"/>
  <c r="AC484" i="13"/>
  <c r="A484" i="13"/>
  <c r="AC483" i="13"/>
  <c r="A483" i="13"/>
  <c r="AC482" i="13"/>
  <c r="A482" i="13"/>
  <c r="AC481" i="13"/>
  <c r="A481" i="13"/>
  <c r="AC480" i="13"/>
  <c r="A480" i="13"/>
  <c r="AC479" i="13"/>
  <c r="A479" i="13"/>
  <c r="AC478" i="13"/>
  <c r="A478" i="13"/>
  <c r="AC477" i="13"/>
  <c r="A477" i="13"/>
  <c r="AC476" i="13"/>
  <c r="A476" i="13"/>
  <c r="AC475" i="13"/>
  <c r="A475" i="13"/>
  <c r="AC474" i="13"/>
  <c r="A474" i="13"/>
  <c r="AC473" i="13"/>
  <c r="A473" i="13"/>
  <c r="AC472" i="13"/>
  <c r="A472" i="13"/>
  <c r="AC471" i="13"/>
  <c r="A471" i="13"/>
  <c r="AC470" i="13"/>
  <c r="A470" i="13"/>
  <c r="AC469" i="13"/>
  <c r="A469" i="13"/>
  <c r="AC468" i="13"/>
  <c r="A468" i="13"/>
  <c r="AC467" i="13"/>
  <c r="A467" i="13"/>
  <c r="AC466" i="13"/>
  <c r="A466" i="13"/>
  <c r="AC465" i="13"/>
  <c r="A465" i="13"/>
  <c r="AC464" i="13"/>
  <c r="A464" i="13"/>
  <c r="AC463" i="13"/>
  <c r="A463" i="13"/>
  <c r="AC462" i="13"/>
  <c r="A462" i="13"/>
  <c r="AC461" i="13"/>
  <c r="A461" i="13"/>
  <c r="AC460" i="13"/>
  <c r="A460" i="13"/>
  <c r="AC459" i="13"/>
  <c r="A459" i="13"/>
  <c r="AC458" i="13"/>
  <c r="A458" i="13"/>
  <c r="AC457" i="13"/>
  <c r="A457" i="13"/>
  <c r="AC456" i="13"/>
  <c r="A456" i="13"/>
  <c r="AC455" i="13"/>
  <c r="A455" i="13"/>
  <c r="AC454" i="13"/>
  <c r="A454" i="13"/>
  <c r="AC453" i="13"/>
  <c r="A453" i="13"/>
  <c r="AC452" i="13"/>
  <c r="A452" i="13"/>
  <c r="AC451" i="13"/>
  <c r="A451" i="13"/>
  <c r="AC450" i="13"/>
  <c r="A450" i="13"/>
  <c r="AC449" i="13"/>
  <c r="A449" i="13"/>
  <c r="AC448" i="13"/>
  <c r="A448" i="13"/>
  <c r="AC447" i="13"/>
  <c r="A447" i="13"/>
  <c r="AC446" i="13"/>
  <c r="A446" i="13"/>
  <c r="AC445" i="13"/>
  <c r="A445" i="13"/>
  <c r="AC444" i="13"/>
  <c r="A444" i="13"/>
  <c r="AC443" i="13"/>
  <c r="A443" i="13"/>
  <c r="AC442" i="13"/>
  <c r="A442" i="13"/>
  <c r="AC441" i="13"/>
  <c r="A441" i="13"/>
  <c r="AC440" i="13"/>
  <c r="A440" i="13"/>
  <c r="AC439" i="13"/>
  <c r="A439" i="13"/>
  <c r="AC438" i="13"/>
  <c r="A438" i="13"/>
  <c r="AC437" i="13"/>
  <c r="A437" i="13"/>
  <c r="AC436" i="13"/>
  <c r="A436" i="13"/>
  <c r="AC435" i="13"/>
  <c r="A435" i="13"/>
  <c r="AC434" i="13"/>
  <c r="A434" i="13"/>
  <c r="AC433" i="13"/>
  <c r="A433" i="13"/>
  <c r="AC432" i="13"/>
  <c r="A432" i="13"/>
  <c r="AC431" i="13"/>
  <c r="A431" i="13"/>
  <c r="AC430" i="13"/>
  <c r="A430" i="13"/>
  <c r="AC429" i="13"/>
  <c r="A429" i="13"/>
  <c r="AC428" i="13"/>
  <c r="A428" i="13"/>
  <c r="AC427" i="13"/>
  <c r="A427" i="13"/>
  <c r="AC426" i="13"/>
  <c r="A426" i="13"/>
  <c r="AC425" i="13"/>
  <c r="A425" i="13"/>
  <c r="AC424" i="13"/>
  <c r="A424" i="13"/>
  <c r="AC423" i="13"/>
  <c r="A423" i="13"/>
  <c r="AC422" i="13"/>
  <c r="A422" i="13"/>
  <c r="AC421" i="13"/>
  <c r="A421" i="13"/>
  <c r="AC420" i="13"/>
  <c r="A420" i="13"/>
  <c r="AC419" i="13"/>
  <c r="A419" i="13"/>
  <c r="AC418" i="13"/>
  <c r="A418" i="13"/>
  <c r="AC417" i="13"/>
  <c r="A417" i="13"/>
  <c r="AC416" i="13"/>
  <c r="A416" i="13"/>
  <c r="AC415" i="13"/>
  <c r="A415" i="13"/>
  <c r="AC414" i="13"/>
  <c r="A414" i="13"/>
  <c r="AC413" i="13"/>
  <c r="A413" i="13"/>
  <c r="AC412" i="13"/>
  <c r="A412" i="13"/>
  <c r="AC411" i="13"/>
  <c r="A411" i="13"/>
  <c r="AC410" i="13"/>
  <c r="A410" i="13"/>
  <c r="AC409" i="13"/>
  <c r="A409" i="13"/>
  <c r="AC408" i="13"/>
  <c r="A408" i="13"/>
  <c r="AC407" i="13"/>
  <c r="A407" i="13"/>
  <c r="AC406" i="13"/>
  <c r="A406" i="13"/>
  <c r="AC405" i="13"/>
  <c r="A405" i="13"/>
  <c r="AC404" i="13"/>
  <c r="A404" i="13"/>
  <c r="AC403" i="13"/>
  <c r="A403" i="13"/>
  <c r="AC402" i="13"/>
  <c r="A402" i="13"/>
  <c r="AC401" i="13"/>
  <c r="A401" i="13"/>
  <c r="AC400" i="13"/>
  <c r="A400" i="13"/>
  <c r="AC399" i="13"/>
  <c r="A399" i="13"/>
  <c r="AC398" i="13"/>
  <c r="A398" i="13"/>
  <c r="AC397" i="13"/>
  <c r="A397" i="13"/>
  <c r="AC396" i="13"/>
  <c r="A396" i="13"/>
  <c r="AC395" i="13"/>
  <c r="A395" i="13"/>
  <c r="AC394" i="13"/>
  <c r="A394" i="13"/>
  <c r="AC393" i="13"/>
  <c r="A393" i="13"/>
  <c r="AC392" i="13"/>
  <c r="A392" i="13"/>
  <c r="AC391" i="13"/>
  <c r="A391" i="13"/>
  <c r="AC390" i="13"/>
  <c r="A390" i="13"/>
  <c r="AC389" i="13"/>
  <c r="A389" i="13"/>
  <c r="AC388" i="13"/>
  <c r="A388" i="13"/>
  <c r="AC387" i="13"/>
  <c r="A387" i="13"/>
  <c r="AC386" i="13"/>
  <c r="A386" i="13"/>
  <c r="AC385" i="13"/>
  <c r="A385" i="13"/>
  <c r="AC384" i="13"/>
  <c r="A384" i="13"/>
  <c r="AC383" i="13"/>
  <c r="A383" i="13"/>
  <c r="AC382" i="13"/>
  <c r="A382" i="13"/>
  <c r="AC381" i="13"/>
  <c r="A381" i="13"/>
  <c r="AC380" i="13"/>
  <c r="A380" i="13"/>
  <c r="AC379" i="13"/>
  <c r="A379" i="13"/>
  <c r="AC378" i="13"/>
  <c r="A378" i="13"/>
  <c r="AC377" i="13"/>
  <c r="A377" i="13"/>
  <c r="AC376" i="13"/>
  <c r="A376" i="13"/>
  <c r="AC375" i="13"/>
  <c r="A375" i="13"/>
  <c r="AC374" i="13"/>
  <c r="A374" i="13"/>
  <c r="AC373" i="13"/>
  <c r="A373" i="13"/>
  <c r="AC372" i="13"/>
  <c r="A372" i="13"/>
  <c r="AC371" i="13"/>
  <c r="A371" i="13"/>
  <c r="AC370" i="13"/>
  <c r="A370" i="13"/>
  <c r="AC369" i="13"/>
  <c r="A369" i="13"/>
  <c r="AC368" i="13"/>
  <c r="A368" i="13"/>
  <c r="AC367" i="13"/>
  <c r="A367" i="13"/>
  <c r="AC366" i="13"/>
  <c r="A366" i="13"/>
  <c r="AC365" i="13"/>
  <c r="A365" i="13"/>
  <c r="AC364" i="13"/>
  <c r="A364" i="13"/>
  <c r="AC363" i="13"/>
  <c r="A363" i="13"/>
  <c r="AC362" i="13"/>
  <c r="A362" i="13"/>
  <c r="AC361" i="13"/>
  <c r="A361" i="13"/>
  <c r="AC360" i="13"/>
  <c r="A360" i="13"/>
  <c r="AC359" i="13"/>
  <c r="A359" i="13"/>
  <c r="AC358" i="13"/>
  <c r="A358" i="13"/>
  <c r="AC357" i="13"/>
  <c r="A357" i="13"/>
  <c r="AC356" i="13"/>
  <c r="A356" i="13"/>
  <c r="AC355" i="13"/>
  <c r="A355" i="13"/>
  <c r="AC354" i="13"/>
  <c r="A354" i="13"/>
  <c r="AC353" i="13"/>
  <c r="A353" i="13"/>
  <c r="AC352" i="13"/>
  <c r="A352" i="13"/>
  <c r="AC351" i="13"/>
  <c r="A351" i="13"/>
  <c r="AC350" i="13"/>
  <c r="A350" i="13"/>
  <c r="AC349" i="13"/>
  <c r="A349" i="13"/>
  <c r="AC348" i="13"/>
  <c r="A348" i="13"/>
  <c r="AC347" i="13"/>
  <c r="A347" i="13"/>
  <c r="AC346" i="13"/>
  <c r="A346" i="13"/>
  <c r="AC345" i="13"/>
  <c r="A345" i="13"/>
  <c r="AC344" i="13"/>
  <c r="A344" i="13"/>
  <c r="AC343" i="13"/>
  <c r="A343" i="13"/>
  <c r="AC342" i="13"/>
  <c r="A342" i="13"/>
  <c r="AC341" i="13"/>
  <c r="A341" i="13"/>
  <c r="AC340" i="13"/>
  <c r="A340" i="13"/>
  <c r="AC339" i="13"/>
  <c r="A339" i="13"/>
  <c r="AC338" i="13"/>
  <c r="A338" i="13"/>
  <c r="AC337" i="13"/>
  <c r="A337" i="13"/>
  <c r="AC336" i="13"/>
  <c r="A336" i="13"/>
  <c r="AC335" i="13"/>
  <c r="A335" i="13"/>
  <c r="AC334" i="13"/>
  <c r="A334" i="13"/>
  <c r="AC333" i="13"/>
  <c r="A333" i="13"/>
  <c r="AC332" i="13"/>
  <c r="A332" i="13"/>
  <c r="AC331" i="13"/>
  <c r="A331" i="13"/>
  <c r="AC330" i="13"/>
  <c r="A330" i="13"/>
  <c r="AC329" i="13"/>
  <c r="A329" i="13"/>
  <c r="AC328" i="13"/>
  <c r="A328" i="13"/>
  <c r="AC327" i="13"/>
  <c r="A327" i="13"/>
  <c r="AC326" i="13"/>
  <c r="A326" i="13"/>
  <c r="AC325" i="13"/>
  <c r="A325" i="13"/>
  <c r="AC324" i="13"/>
  <c r="A324" i="13"/>
  <c r="AC323" i="13"/>
  <c r="A323" i="13"/>
  <c r="AC322" i="13"/>
  <c r="A322" i="13"/>
  <c r="AC321" i="13"/>
  <c r="A321" i="13"/>
  <c r="AC320" i="13"/>
  <c r="A320" i="13"/>
  <c r="AC319" i="13"/>
  <c r="A319" i="13"/>
  <c r="AC318" i="13"/>
  <c r="A318" i="13"/>
  <c r="AC317" i="13"/>
  <c r="A317" i="13"/>
  <c r="AC316" i="13"/>
  <c r="A316" i="13"/>
  <c r="AC315" i="13"/>
  <c r="A315" i="13"/>
  <c r="AC314" i="13"/>
  <c r="A314" i="13"/>
  <c r="AC313" i="13"/>
  <c r="A313" i="13"/>
  <c r="AC312" i="13"/>
  <c r="A312" i="13"/>
  <c r="AC311" i="13"/>
  <c r="A311" i="13"/>
  <c r="AC310" i="13"/>
  <c r="A310" i="13"/>
  <c r="AC309" i="13"/>
  <c r="A309" i="13"/>
  <c r="AC308" i="13"/>
  <c r="A308" i="13"/>
  <c r="AC307" i="13"/>
  <c r="A307" i="13"/>
  <c r="AC306" i="13"/>
  <c r="A306" i="13"/>
  <c r="AC305" i="13"/>
  <c r="A305" i="13"/>
  <c r="AC304" i="13"/>
  <c r="A304" i="13"/>
  <c r="AC303" i="13"/>
  <c r="A303" i="13"/>
  <c r="AC302" i="13"/>
  <c r="A302" i="13"/>
  <c r="AC301" i="13"/>
  <c r="A301" i="13"/>
  <c r="AC300" i="13"/>
  <c r="A300" i="13"/>
  <c r="AC299" i="13"/>
  <c r="A299" i="13"/>
  <c r="AC298" i="13"/>
  <c r="A298" i="13"/>
  <c r="AC297" i="13"/>
  <c r="A297" i="13"/>
  <c r="AC296" i="13"/>
  <c r="A296" i="13"/>
  <c r="AC295" i="13"/>
  <c r="A295" i="13"/>
  <c r="AC294" i="13"/>
  <c r="A294" i="13"/>
  <c r="AC293" i="13"/>
  <c r="A293" i="13"/>
  <c r="AC292" i="13"/>
  <c r="A292" i="13"/>
  <c r="AC291" i="13"/>
  <c r="A291" i="13"/>
  <c r="AC290" i="13"/>
  <c r="A290" i="13"/>
  <c r="AC289" i="13"/>
  <c r="A289" i="13"/>
  <c r="AC288" i="13"/>
  <c r="A288" i="13"/>
  <c r="AC287" i="13"/>
  <c r="A287" i="13"/>
  <c r="AC286" i="13"/>
  <c r="A286" i="13"/>
  <c r="AC285" i="13"/>
  <c r="A285" i="13"/>
  <c r="AC284" i="13"/>
  <c r="A284" i="13"/>
  <c r="AC283" i="13"/>
  <c r="A283" i="13"/>
  <c r="AC282" i="13"/>
  <c r="A282" i="13"/>
  <c r="AC281" i="13"/>
  <c r="A281" i="13"/>
  <c r="AC280" i="13"/>
  <c r="A280" i="13"/>
  <c r="AC279" i="13"/>
  <c r="A279" i="13"/>
  <c r="AC278" i="13"/>
  <c r="A278" i="13"/>
  <c r="AC277" i="13"/>
  <c r="A277" i="13"/>
  <c r="AC276" i="13"/>
  <c r="A276" i="13"/>
  <c r="AC275" i="13"/>
  <c r="A275" i="13"/>
  <c r="AC274" i="13"/>
  <c r="A274" i="13"/>
  <c r="AC273" i="13"/>
  <c r="A273" i="13"/>
  <c r="AC272" i="13"/>
  <c r="A272" i="13"/>
  <c r="AC271" i="13"/>
  <c r="A271" i="13"/>
  <c r="AC270" i="13"/>
  <c r="A270" i="13"/>
  <c r="AC269" i="13"/>
  <c r="A269" i="13"/>
  <c r="AC268" i="13"/>
  <c r="A268" i="13"/>
  <c r="AC267" i="13"/>
  <c r="A267" i="13"/>
  <c r="AC266" i="13"/>
  <c r="A266" i="13"/>
  <c r="AC265" i="13"/>
  <c r="A265" i="13"/>
  <c r="AC264" i="13"/>
  <c r="A264" i="13"/>
  <c r="AC263" i="13"/>
  <c r="A263" i="13"/>
  <c r="AC262" i="13"/>
  <c r="A262" i="13"/>
  <c r="AC261" i="13"/>
  <c r="A261" i="13"/>
  <c r="AC260" i="13"/>
  <c r="A260" i="13"/>
  <c r="AC259" i="13"/>
  <c r="A259" i="13"/>
  <c r="AC258" i="13"/>
  <c r="A258" i="13"/>
  <c r="AC257" i="13"/>
  <c r="A257" i="13"/>
  <c r="AC256" i="13"/>
  <c r="A256" i="13"/>
  <c r="AC255" i="13"/>
  <c r="A255" i="13"/>
  <c r="AC254" i="13"/>
  <c r="A254" i="13"/>
  <c r="AC253" i="13"/>
  <c r="A253" i="13"/>
  <c r="AC252" i="13"/>
  <c r="A252" i="13"/>
  <c r="AC251" i="13"/>
  <c r="A251" i="13"/>
  <c r="AC250" i="13"/>
  <c r="A250" i="13"/>
  <c r="AC249" i="13"/>
  <c r="A249" i="13"/>
  <c r="AC248" i="13"/>
  <c r="A248" i="13"/>
  <c r="AC247" i="13"/>
  <c r="A247" i="13"/>
  <c r="AC246" i="13"/>
  <c r="A246" i="13"/>
  <c r="AC245" i="13"/>
  <c r="A245" i="13"/>
  <c r="AC244" i="13"/>
  <c r="A244" i="13"/>
  <c r="AC243" i="13"/>
  <c r="A243" i="13"/>
  <c r="AC242" i="13"/>
  <c r="A242" i="13"/>
  <c r="AC241" i="13"/>
  <c r="A241" i="13"/>
  <c r="AC240" i="13"/>
  <c r="A240" i="13"/>
  <c r="AC239" i="13"/>
  <c r="A239" i="13"/>
  <c r="AC238" i="13"/>
  <c r="A238" i="13"/>
  <c r="AC237" i="13"/>
  <c r="A237" i="13"/>
  <c r="AC236" i="13"/>
  <c r="A236" i="13"/>
  <c r="AC235" i="13"/>
  <c r="A235" i="13"/>
  <c r="AC234" i="13"/>
  <c r="A234" i="13"/>
  <c r="AC233" i="13"/>
  <c r="A233" i="13"/>
  <c r="AC232" i="13"/>
  <c r="A232" i="13"/>
  <c r="AC231" i="13"/>
  <c r="A231" i="13"/>
  <c r="AC230" i="13"/>
  <c r="A230" i="13"/>
  <c r="AC229" i="13"/>
  <c r="A229" i="13"/>
  <c r="AC228" i="13"/>
  <c r="A228" i="13"/>
  <c r="AC227" i="13"/>
  <c r="A227" i="13"/>
  <c r="AC226" i="13"/>
  <c r="A226" i="13"/>
  <c r="AC225" i="13"/>
  <c r="A225" i="13"/>
  <c r="AC224" i="13"/>
  <c r="A224" i="13"/>
  <c r="AC223" i="13"/>
  <c r="A223" i="13"/>
  <c r="AC222" i="13"/>
  <c r="A222" i="13"/>
  <c r="AC221" i="13"/>
  <c r="A221" i="13"/>
  <c r="AC220" i="13"/>
  <c r="A220" i="13"/>
  <c r="AC219" i="13"/>
  <c r="A219" i="13"/>
  <c r="AC218" i="13"/>
  <c r="A218" i="13"/>
  <c r="AC217" i="13"/>
  <c r="A217" i="13"/>
  <c r="AC216" i="13"/>
  <c r="A216" i="13"/>
  <c r="AC215" i="13"/>
  <c r="A215" i="13"/>
  <c r="AC214" i="13"/>
  <c r="A214" i="13"/>
  <c r="AC213" i="13"/>
  <c r="A213" i="13"/>
  <c r="AC212" i="13"/>
  <c r="A212" i="13"/>
  <c r="AC211" i="13"/>
  <c r="A211" i="13"/>
  <c r="AC210" i="13"/>
  <c r="A210" i="13"/>
  <c r="AC209" i="13"/>
  <c r="A209" i="13"/>
  <c r="AC208" i="13"/>
  <c r="A208" i="13"/>
  <c r="AC207" i="13"/>
  <c r="A207" i="13"/>
  <c r="AC206" i="13"/>
  <c r="A206" i="13"/>
  <c r="AC205" i="13"/>
  <c r="A205" i="13"/>
  <c r="AC204" i="13"/>
  <c r="A204" i="13"/>
  <c r="AC203" i="13"/>
  <c r="A203" i="13"/>
  <c r="AC202" i="13"/>
  <c r="A202" i="13"/>
  <c r="AC201" i="13"/>
  <c r="A201" i="13"/>
  <c r="AC200" i="13"/>
  <c r="A200" i="13"/>
  <c r="AC199" i="13"/>
  <c r="A199" i="13"/>
  <c r="AC198" i="13"/>
  <c r="A198" i="13"/>
  <c r="AC197" i="13"/>
  <c r="A197" i="13"/>
  <c r="AC196" i="13"/>
  <c r="A196" i="13"/>
  <c r="AC195" i="13"/>
  <c r="A195" i="13"/>
  <c r="AC194" i="13"/>
  <c r="A194" i="13"/>
  <c r="AC193" i="13"/>
  <c r="A193" i="13"/>
  <c r="AC192" i="13"/>
  <c r="A192" i="13"/>
  <c r="AC191" i="13"/>
  <c r="A191" i="13"/>
  <c r="AC190" i="13"/>
  <c r="A190" i="13"/>
  <c r="AC189" i="13"/>
  <c r="A189" i="13"/>
  <c r="AC188" i="13"/>
  <c r="A188" i="13"/>
  <c r="AC187" i="13"/>
  <c r="A187" i="13"/>
  <c r="AC186" i="13"/>
  <c r="A186" i="13"/>
  <c r="AC185" i="13"/>
  <c r="A185" i="13"/>
  <c r="AC184" i="13"/>
  <c r="A184" i="13"/>
  <c r="AC183" i="13"/>
  <c r="A183" i="13"/>
  <c r="AC182" i="13"/>
  <c r="A182" i="13"/>
  <c r="AC181" i="13"/>
  <c r="A181" i="13"/>
  <c r="AC180" i="13"/>
  <c r="A180" i="13"/>
  <c r="AC179" i="13"/>
  <c r="A179" i="13"/>
  <c r="AC178" i="13"/>
  <c r="A178" i="13"/>
  <c r="AC177" i="13"/>
  <c r="A177" i="13"/>
  <c r="AC176" i="13"/>
  <c r="A176" i="13"/>
  <c r="AC175" i="13"/>
  <c r="A175" i="13"/>
  <c r="AC174" i="13"/>
  <c r="A174" i="13"/>
  <c r="AC173" i="13"/>
  <c r="A173" i="13"/>
  <c r="AC172" i="13"/>
  <c r="A172" i="13"/>
  <c r="AC171" i="13"/>
  <c r="A171" i="13"/>
  <c r="AC170" i="13"/>
  <c r="A170" i="13"/>
  <c r="AC169" i="13"/>
  <c r="A169" i="13"/>
  <c r="AC168" i="13"/>
  <c r="A168" i="13"/>
  <c r="AC167" i="13"/>
  <c r="A167" i="13"/>
  <c r="AC166" i="13"/>
  <c r="A166" i="13"/>
  <c r="AC165" i="13"/>
  <c r="A165" i="13"/>
  <c r="AC164" i="13"/>
  <c r="A164" i="13"/>
  <c r="AC163" i="13"/>
  <c r="A163" i="13"/>
  <c r="AC162" i="13"/>
  <c r="A162" i="13"/>
  <c r="AC161" i="13"/>
  <c r="A161" i="13"/>
  <c r="AC160" i="13"/>
  <c r="A160" i="13"/>
  <c r="AC159" i="13"/>
  <c r="A159" i="13"/>
  <c r="AC158" i="13"/>
  <c r="A158" i="13"/>
  <c r="AC157" i="13"/>
  <c r="A157" i="13"/>
  <c r="AC156" i="13"/>
  <c r="A156" i="13"/>
  <c r="AC155" i="13"/>
  <c r="A155" i="13"/>
  <c r="AC154" i="13"/>
  <c r="A154" i="13"/>
  <c r="AC153" i="13"/>
  <c r="A153" i="13"/>
  <c r="AC152" i="13"/>
  <c r="A152" i="13"/>
  <c r="AC151" i="13"/>
  <c r="A151" i="13"/>
  <c r="AC150" i="13"/>
  <c r="A150" i="13"/>
  <c r="AC149" i="13"/>
  <c r="A149" i="13"/>
  <c r="AC148" i="13"/>
  <c r="A148" i="13"/>
  <c r="AC147" i="13"/>
  <c r="A147" i="13"/>
  <c r="AC146" i="13"/>
  <c r="A146" i="13"/>
  <c r="AC145" i="13"/>
  <c r="A145" i="13"/>
  <c r="AC144" i="13"/>
  <c r="A144" i="13"/>
  <c r="AC143" i="13"/>
  <c r="A143" i="13"/>
  <c r="AC142" i="13"/>
  <c r="A142" i="13"/>
  <c r="AC141" i="13"/>
  <c r="A141" i="13"/>
  <c r="AC140" i="13"/>
  <c r="A140" i="13"/>
  <c r="AC139" i="13"/>
  <c r="A139" i="13"/>
  <c r="AC138" i="13"/>
  <c r="A138" i="13"/>
  <c r="AC137" i="13"/>
  <c r="A137" i="13"/>
  <c r="AC136" i="13"/>
  <c r="A136" i="13"/>
  <c r="AC135" i="13"/>
  <c r="A135" i="13"/>
  <c r="AC134" i="13"/>
  <c r="A134" i="13"/>
  <c r="AC133" i="13"/>
  <c r="A133" i="13"/>
  <c r="AC132" i="13"/>
  <c r="A132" i="13"/>
  <c r="AC131" i="13"/>
  <c r="A131" i="13"/>
  <c r="AC130" i="13"/>
  <c r="A130" i="13"/>
  <c r="AC129" i="13"/>
  <c r="A129" i="13"/>
  <c r="AC128" i="13"/>
  <c r="A128" i="13"/>
  <c r="AC127" i="13"/>
  <c r="A127" i="13"/>
  <c r="AC126" i="13"/>
  <c r="A126" i="13"/>
  <c r="AC125" i="13"/>
  <c r="A125" i="13"/>
  <c r="AC124" i="13"/>
  <c r="A124" i="13"/>
  <c r="AC123" i="13"/>
  <c r="A123" i="13"/>
  <c r="AC122" i="13"/>
  <c r="A122" i="13"/>
  <c r="AC121" i="13"/>
  <c r="A121" i="13"/>
  <c r="AC120" i="13"/>
  <c r="A120" i="13"/>
  <c r="AC119" i="13"/>
  <c r="A119" i="13"/>
  <c r="AC118" i="13"/>
  <c r="A118" i="13"/>
  <c r="AC117" i="13"/>
  <c r="A117" i="13"/>
  <c r="AC116" i="13"/>
  <c r="A116" i="13"/>
  <c r="AC115" i="13"/>
  <c r="A115" i="13"/>
  <c r="AC114" i="13"/>
  <c r="A114" i="13"/>
  <c r="AC113" i="13"/>
  <c r="A113" i="13"/>
  <c r="AC112" i="13"/>
  <c r="A112" i="13"/>
  <c r="AC111" i="13"/>
  <c r="A111" i="13"/>
  <c r="AC110" i="13"/>
  <c r="A110" i="13"/>
  <c r="AC109" i="13"/>
  <c r="A109" i="13"/>
  <c r="AC108" i="13"/>
  <c r="A108" i="13"/>
  <c r="AC107" i="13"/>
  <c r="A107" i="13"/>
  <c r="AC106" i="13"/>
  <c r="A106" i="13"/>
  <c r="AC105" i="13"/>
  <c r="A105" i="13"/>
  <c r="AC104" i="13"/>
  <c r="A104" i="13"/>
  <c r="AC103" i="13"/>
  <c r="A103" i="13"/>
  <c r="AC102" i="13"/>
  <c r="A102" i="13"/>
  <c r="AC101" i="13"/>
  <c r="A101" i="13"/>
  <c r="AC100" i="13"/>
  <c r="A100" i="13"/>
  <c r="AC99" i="13"/>
  <c r="A99" i="13"/>
  <c r="AC98" i="13"/>
  <c r="A98" i="13"/>
  <c r="AC97" i="13"/>
  <c r="A97" i="13"/>
  <c r="AC96" i="13"/>
  <c r="A96" i="13"/>
  <c r="AC95" i="13"/>
  <c r="A95" i="13"/>
  <c r="AC94" i="13"/>
  <c r="A94" i="13"/>
  <c r="AC93" i="13"/>
  <c r="A93" i="13"/>
  <c r="AC92" i="13"/>
  <c r="A92" i="13"/>
  <c r="AC91" i="13"/>
  <c r="A91" i="13"/>
  <c r="AC90" i="13"/>
  <c r="A90" i="13"/>
  <c r="AC89" i="13"/>
  <c r="A89" i="13"/>
  <c r="AC88" i="13"/>
  <c r="A88" i="13"/>
  <c r="AC87" i="13"/>
  <c r="A87" i="13"/>
  <c r="AC86" i="13"/>
  <c r="A86" i="13"/>
  <c r="AC85" i="13"/>
  <c r="A85" i="13"/>
  <c r="AC84" i="13"/>
  <c r="A84" i="13"/>
  <c r="AC83" i="13"/>
  <c r="A83" i="13"/>
  <c r="AC82" i="13"/>
  <c r="A82" i="13"/>
  <c r="AC81" i="13"/>
  <c r="A81" i="13"/>
  <c r="AC80" i="13"/>
  <c r="A80" i="13"/>
  <c r="AC79" i="13"/>
  <c r="A79" i="13"/>
  <c r="AC78" i="13"/>
  <c r="A78" i="13"/>
  <c r="AC77" i="13"/>
  <c r="A77" i="13"/>
  <c r="AC76" i="13"/>
  <c r="A76" i="13"/>
  <c r="AC75" i="13"/>
  <c r="A75" i="13"/>
  <c r="AC74" i="13"/>
  <c r="A74" i="13"/>
  <c r="AC73" i="13"/>
  <c r="A73" i="13"/>
  <c r="AC72" i="13"/>
  <c r="A72" i="13"/>
  <c r="AC71" i="13"/>
  <c r="A71" i="13"/>
  <c r="AC70" i="13"/>
  <c r="A70" i="13"/>
  <c r="AC69" i="13"/>
  <c r="A69" i="13"/>
  <c r="AC68" i="13"/>
  <c r="A68" i="13"/>
  <c r="AC67" i="13"/>
  <c r="A67" i="13"/>
  <c r="AC66" i="13"/>
  <c r="A66" i="13"/>
  <c r="AC65" i="13"/>
  <c r="A65" i="13"/>
  <c r="AC64" i="13"/>
  <c r="A64" i="13"/>
  <c r="AC63" i="13"/>
  <c r="A63" i="13"/>
  <c r="AC62" i="13"/>
  <c r="A62" i="13"/>
  <c r="AC61" i="13"/>
  <c r="A61" i="13"/>
  <c r="AC60" i="13"/>
  <c r="A60" i="13"/>
  <c r="AC59" i="13"/>
  <c r="A59" i="13"/>
  <c r="AC58" i="13"/>
  <c r="A58" i="13"/>
  <c r="AC57" i="13"/>
  <c r="A57" i="13"/>
  <c r="AC56" i="13"/>
  <c r="A56" i="13"/>
  <c r="AC55" i="13"/>
  <c r="A55" i="13"/>
  <c r="AC54" i="13"/>
  <c r="A54" i="13"/>
  <c r="AC53" i="13"/>
  <c r="A53" i="13"/>
  <c r="AC52" i="13"/>
  <c r="A52" i="13"/>
  <c r="AC51" i="13"/>
  <c r="A51" i="13"/>
  <c r="AC50" i="13"/>
  <c r="A50" i="13"/>
  <c r="AC49" i="13"/>
  <c r="A49" i="13"/>
  <c r="AC48" i="13"/>
  <c r="A48" i="13"/>
  <c r="AC47" i="13"/>
  <c r="A47" i="13"/>
  <c r="AC46" i="13"/>
  <c r="A46" i="13"/>
  <c r="AC45" i="13"/>
  <c r="A45" i="13"/>
  <c r="AC44" i="13"/>
  <c r="A44" i="13"/>
  <c r="AC43" i="13"/>
  <c r="A43" i="13"/>
  <c r="AC42" i="13"/>
  <c r="A42" i="13"/>
  <c r="AC41" i="13"/>
  <c r="A41" i="13"/>
  <c r="AC40" i="13"/>
  <c r="A40" i="13"/>
  <c r="AC39" i="13"/>
  <c r="A39" i="13"/>
  <c r="AC38" i="13"/>
  <c r="A38" i="13"/>
  <c r="AC37" i="13"/>
  <c r="A37" i="13"/>
  <c r="AC36" i="13"/>
  <c r="A36" i="13"/>
  <c r="AC35" i="13"/>
  <c r="A35" i="13"/>
  <c r="AC34" i="13"/>
  <c r="A34" i="13"/>
  <c r="AC33" i="13"/>
  <c r="A33" i="13"/>
  <c r="AC32" i="13"/>
  <c r="A32" i="13"/>
  <c r="AC31" i="13"/>
  <c r="A31" i="13"/>
  <c r="AC30" i="13"/>
  <c r="A30" i="13"/>
  <c r="AC29" i="13"/>
  <c r="A29" i="13"/>
  <c r="AC28" i="13"/>
  <c r="A28" i="13"/>
  <c r="AC27" i="13"/>
  <c r="A27" i="13"/>
  <c r="AC26" i="13"/>
  <c r="A26" i="13"/>
  <c r="AC25" i="13"/>
  <c r="A25" i="13"/>
  <c r="AC24" i="13"/>
  <c r="A24" i="13"/>
  <c r="AC23" i="13"/>
  <c r="A23" i="13"/>
  <c r="AC22" i="13"/>
  <c r="A22" i="13"/>
  <c r="AC21" i="13"/>
  <c r="A21" i="13"/>
  <c r="AC20" i="13"/>
  <c r="A20" i="13"/>
  <c r="AC19" i="13"/>
  <c r="A19" i="13"/>
  <c r="AC18" i="13"/>
  <c r="A18" i="13"/>
  <c r="AC17" i="13"/>
  <c r="A17" i="13"/>
  <c r="AC16" i="13"/>
  <c r="A16" i="13"/>
  <c r="AC15" i="13"/>
  <c r="A15" i="13"/>
  <c r="AC14" i="13"/>
  <c r="A14" i="13"/>
  <c r="AC13" i="13"/>
  <c r="A13" i="13"/>
  <c r="AC12" i="13"/>
  <c r="A12" i="13"/>
  <c r="AC11" i="13"/>
  <c r="A11" i="13"/>
  <c r="AC10" i="13"/>
  <c r="A10" i="13"/>
  <c r="AC9" i="13"/>
  <c r="A9" i="13"/>
  <c r="AC8" i="13"/>
  <c r="A8" i="13"/>
  <c r="AC7" i="13"/>
  <c r="A7" i="13"/>
  <c r="AC6" i="13"/>
  <c r="A6" i="13"/>
  <c r="AC5" i="13"/>
  <c r="A5" i="13"/>
  <c r="AC4" i="13"/>
  <c r="A4" i="13"/>
  <c r="AC3" i="13"/>
  <c r="A3" i="13"/>
  <c r="AC2" i="13"/>
  <c r="A2" i="13"/>
  <c r="A230" i="11"/>
  <c r="A229" i="11"/>
  <c r="A228" i="11"/>
  <c r="A227" i="11"/>
  <c r="A745" i="11"/>
  <c r="A525" i="11"/>
  <c r="A524" i="11"/>
  <c r="A522" i="11"/>
  <c r="A521" i="11"/>
  <c r="A516" i="11"/>
  <c r="A314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701" i="11"/>
  <c r="A700" i="11"/>
  <c r="A699" i="11"/>
  <c r="A698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88" i="11"/>
  <c r="A590" i="11"/>
  <c r="A589" i="11"/>
  <c r="A557" i="11"/>
  <c r="A556" i="11"/>
  <c r="A551" i="11"/>
  <c r="A550" i="11"/>
  <c r="A594" i="11"/>
  <c r="A567" i="11"/>
  <c r="A566" i="11"/>
  <c r="A552" i="11"/>
  <c r="A560" i="11"/>
  <c r="A558" i="11"/>
  <c r="A564" i="11"/>
  <c r="A611" i="11"/>
  <c r="A610" i="11"/>
  <c r="A612" i="11"/>
  <c r="A750" i="11"/>
  <c r="A639" i="11"/>
  <c r="A632" i="11"/>
  <c r="A636" i="11"/>
  <c r="A729" i="11"/>
  <c r="A728" i="11"/>
  <c r="A638" i="11"/>
  <c r="A637" i="11"/>
  <c r="A635" i="11"/>
  <c r="A634" i="11"/>
  <c r="A629" i="11"/>
  <c r="A628" i="11"/>
  <c r="A627" i="11"/>
  <c r="A626" i="11"/>
  <c r="A625" i="11"/>
  <c r="A624" i="11"/>
  <c r="A623" i="11"/>
  <c r="A622" i="11"/>
  <c r="A621" i="11"/>
  <c r="A617" i="11"/>
  <c r="A616" i="11"/>
  <c r="A615" i="11"/>
  <c r="A614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74" i="11"/>
  <c r="A84" i="11"/>
  <c r="A83" i="11"/>
  <c r="A82" i="11"/>
  <c r="A81" i="11"/>
  <c r="A80" i="11"/>
  <c r="A79" i="11"/>
  <c r="A78" i="11"/>
  <c r="A77" i="11"/>
  <c r="A731" i="11"/>
  <c r="A814" i="11"/>
  <c r="A813" i="11"/>
  <c r="A96" i="11"/>
  <c r="A95" i="11"/>
  <c r="A94" i="11"/>
  <c r="A93" i="11"/>
  <c r="A92" i="11"/>
  <c r="A91" i="11"/>
  <c r="A90" i="11"/>
  <c r="A89" i="11"/>
  <c r="A88" i="11"/>
  <c r="A87" i="11"/>
  <c r="A85" i="11"/>
  <c r="A76" i="11"/>
  <c r="A542" i="11"/>
  <c r="A541" i="11"/>
  <c r="A540" i="11"/>
  <c r="A539" i="11"/>
  <c r="A538" i="11"/>
  <c r="A537" i="11"/>
  <c r="A536" i="11"/>
  <c r="A535" i="11"/>
  <c r="A534" i="11"/>
  <c r="A533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6" i="11"/>
  <c r="A345" i="11"/>
  <c r="A374" i="11"/>
  <c r="A660" i="11"/>
  <c r="A260" i="11"/>
  <c r="A101" i="11"/>
  <c r="A100" i="11"/>
  <c r="A99" i="11"/>
  <c r="A98" i="11"/>
  <c r="A97" i="11"/>
  <c r="A482" i="11"/>
  <c r="A725" i="11"/>
  <c r="A513" i="11"/>
  <c r="A512" i="11"/>
  <c r="A511" i="11"/>
  <c r="A449" i="11"/>
  <c r="A448" i="11"/>
  <c r="A447" i="11"/>
  <c r="A446" i="11"/>
  <c r="A452" i="11"/>
  <c r="A451" i="11"/>
  <c r="A436" i="11"/>
  <c r="A433" i="11"/>
  <c r="A739" i="11"/>
  <c r="A310" i="11"/>
  <c r="A309" i="11"/>
  <c r="A308" i="11"/>
  <c r="A307" i="11"/>
  <c r="A292" i="11"/>
  <c r="A290" i="11"/>
  <c r="A287" i="11"/>
  <c r="A285" i="11"/>
  <c r="A283" i="11"/>
  <c r="A277" i="11"/>
  <c r="A312" i="11"/>
  <c r="A311" i="11"/>
  <c r="A305" i="11"/>
  <c r="A304" i="11"/>
  <c r="A303" i="11"/>
  <c r="A299" i="11"/>
  <c r="A297" i="11"/>
  <c r="A296" i="11"/>
  <c r="A488" i="11"/>
  <c r="A487" i="11"/>
  <c r="A486" i="11"/>
  <c r="A508" i="11"/>
  <c r="A507" i="11"/>
  <c r="A506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475" i="11"/>
  <c r="A469" i="11"/>
  <c r="A465" i="11"/>
  <c r="A464" i="11"/>
  <c r="A45" i="11"/>
  <c r="A42" i="11"/>
  <c r="A22" i="11"/>
  <c r="A20" i="11"/>
  <c r="A335" i="11"/>
  <c r="A322" i="11"/>
  <c r="A321" i="11"/>
  <c r="A320" i="11"/>
  <c r="A319" i="11"/>
  <c r="A811" i="11"/>
  <c r="A810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66" i="11"/>
  <c r="A809" i="11"/>
  <c r="A808" i="11"/>
  <c r="A807" i="11"/>
  <c r="A806" i="11"/>
  <c r="A805" i="11"/>
  <c r="A804" i="11"/>
  <c r="A803" i="11"/>
  <c r="A802" i="11"/>
  <c r="A801" i="11"/>
  <c r="A800" i="11"/>
  <c r="A755" i="11"/>
  <c r="A754" i="11"/>
  <c r="A753" i="11"/>
  <c r="A752" i="11"/>
  <c r="A663" i="11"/>
  <c r="A641" i="11"/>
  <c r="A64" i="11"/>
  <c r="A63" i="11"/>
  <c r="A62" i="11"/>
  <c r="A61" i="11"/>
  <c r="A59" i="11"/>
  <c r="A58" i="11"/>
  <c r="A57" i="11"/>
  <c r="A56" i="11"/>
  <c r="A52" i="11"/>
  <c r="A51" i="11"/>
  <c r="A50" i="11"/>
  <c r="A47" i="11"/>
  <c r="A46" i="11"/>
  <c r="A44" i="11"/>
  <c r="A41" i="11"/>
  <c r="A40" i="11"/>
  <c r="A39" i="11"/>
  <c r="A38" i="11"/>
  <c r="A37" i="11"/>
  <c r="A36" i="11"/>
  <c r="A35" i="11"/>
  <c r="A34" i="11"/>
  <c r="A33" i="11"/>
  <c r="A32" i="11"/>
  <c r="A30" i="11"/>
  <c r="A28" i="11"/>
  <c r="A25" i="11"/>
  <c r="A23" i="11"/>
  <c r="A16" i="11"/>
  <c r="A6" i="11"/>
  <c r="A5" i="11"/>
  <c r="A10" i="11"/>
  <c r="A3" i="11"/>
  <c r="A4" i="11"/>
  <c r="A7" i="11"/>
  <c r="A8" i="11"/>
  <c r="A9" i="11"/>
  <c r="A11" i="11"/>
  <c r="A53" i="11"/>
  <c r="A54" i="11"/>
  <c r="A55" i="11"/>
  <c r="A12" i="11"/>
  <c r="A13" i="11"/>
  <c r="A14" i="11"/>
  <c r="A15" i="11"/>
  <c r="A17" i="11"/>
  <c r="A18" i="11"/>
  <c r="A19" i="11"/>
  <c r="A21" i="11"/>
  <c r="A24" i="11"/>
  <c r="A26" i="11"/>
  <c r="A27" i="11"/>
  <c r="A29" i="11"/>
  <c r="A31" i="11"/>
  <c r="A43" i="11"/>
  <c r="A48" i="11"/>
  <c r="A49" i="11"/>
  <c r="A60" i="11"/>
  <c r="A65" i="11"/>
  <c r="A67" i="11"/>
  <c r="A68" i="11"/>
  <c r="A69" i="11"/>
  <c r="A70" i="11"/>
  <c r="A71" i="11"/>
  <c r="A72" i="11"/>
  <c r="A73" i="11"/>
  <c r="A75" i="11"/>
  <c r="A86" i="11"/>
  <c r="A102" i="11"/>
  <c r="A103" i="11"/>
  <c r="A104" i="11"/>
  <c r="A121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747" i="11"/>
  <c r="A217" i="11"/>
  <c r="A218" i="11"/>
  <c r="A219" i="11"/>
  <c r="A221" i="11"/>
  <c r="A222" i="11"/>
  <c r="A226" i="11"/>
  <c r="A702" i="11"/>
  <c r="A703" i="11"/>
  <c r="A746" i="11"/>
  <c r="A231" i="11"/>
  <c r="A242" i="11"/>
  <c r="A243" i="11"/>
  <c r="A232" i="11"/>
  <c r="A233" i="11"/>
  <c r="A234" i="11"/>
  <c r="A235" i="11"/>
  <c r="A236" i="11"/>
  <c r="A237" i="11"/>
  <c r="A238" i="11"/>
  <c r="A239" i="11"/>
  <c r="A240" i="11"/>
  <c r="A241" i="11"/>
  <c r="A244" i="11"/>
  <c r="A245" i="11"/>
  <c r="A259" i="11"/>
  <c r="A261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68" i="11"/>
  <c r="A262" i="11"/>
  <c r="A263" i="11"/>
  <c r="A264" i="11"/>
  <c r="A265" i="11"/>
  <c r="A266" i="11"/>
  <c r="A267" i="11"/>
  <c r="A269" i="11"/>
  <c r="A270" i="11"/>
  <c r="A271" i="11"/>
  <c r="A272" i="11"/>
  <c r="A273" i="11"/>
  <c r="A274" i="11"/>
  <c r="A275" i="11"/>
  <c r="A293" i="11"/>
  <c r="A294" i="11"/>
  <c r="A301" i="11"/>
  <c r="A276" i="11"/>
  <c r="A278" i="11"/>
  <c r="A279" i="11"/>
  <c r="A280" i="11"/>
  <c r="A281" i="11"/>
  <c r="A282" i="11"/>
  <c r="A284" i="11"/>
  <c r="A286" i="11"/>
  <c r="A288" i="11"/>
  <c r="A289" i="11"/>
  <c r="A291" i="11"/>
  <c r="A295" i="11"/>
  <c r="A298" i="11"/>
  <c r="A300" i="11"/>
  <c r="A302" i="11"/>
  <c r="A306" i="11"/>
  <c r="A313" i="11"/>
  <c r="A315" i="11"/>
  <c r="A316" i="11"/>
  <c r="A317" i="11"/>
  <c r="A318" i="11"/>
  <c r="A323" i="11"/>
  <c r="A324" i="11"/>
  <c r="A325" i="11"/>
  <c r="A326" i="11"/>
  <c r="A327" i="11"/>
  <c r="A328" i="11"/>
  <c r="A329" i="11"/>
  <c r="A330" i="11"/>
  <c r="A336" i="11"/>
  <c r="A331" i="11"/>
  <c r="A332" i="11"/>
  <c r="A333" i="11"/>
  <c r="A334" i="11"/>
  <c r="A337" i="11"/>
  <c r="A338" i="11"/>
  <c r="A339" i="11"/>
  <c r="A340" i="11"/>
  <c r="A341" i="11"/>
  <c r="A342" i="11"/>
  <c r="A361" i="11"/>
  <c r="A343" i="11"/>
  <c r="A344" i="11"/>
  <c r="A347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27" i="11"/>
  <c r="A428" i="11"/>
  <c r="A429" i="11"/>
  <c r="A430" i="11"/>
  <c r="A431" i="11"/>
  <c r="A432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34" i="11"/>
  <c r="A435" i="11"/>
  <c r="A437" i="11"/>
  <c r="A438" i="11"/>
  <c r="A439" i="11"/>
  <c r="A440" i="11"/>
  <c r="A441" i="11"/>
  <c r="A442" i="11"/>
  <c r="A443" i="11"/>
  <c r="A453" i="11"/>
  <c r="A444" i="11"/>
  <c r="A445" i="11"/>
  <c r="A450" i="11"/>
  <c r="A454" i="11"/>
  <c r="A455" i="11"/>
  <c r="A456" i="11"/>
  <c r="A457" i="11"/>
  <c r="A458" i="11"/>
  <c r="A459" i="11"/>
  <c r="A460" i="11"/>
  <c r="A461" i="11"/>
  <c r="A471" i="11"/>
  <c r="A473" i="11"/>
  <c r="A474" i="11"/>
  <c r="A476" i="11"/>
  <c r="A462" i="11"/>
  <c r="A463" i="11"/>
  <c r="A466" i="11"/>
  <c r="A467" i="11"/>
  <c r="A468" i="11"/>
  <c r="A470" i="11"/>
  <c r="A472" i="11"/>
  <c r="A477" i="11"/>
  <c r="A478" i="11"/>
  <c r="A479" i="11"/>
  <c r="A480" i="11"/>
  <c r="A481" i="11"/>
  <c r="A483" i="11"/>
  <c r="A484" i="11"/>
  <c r="A485" i="11"/>
  <c r="A509" i="11"/>
  <c r="A510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14" i="11"/>
  <c r="A527" i="11"/>
  <c r="A515" i="11"/>
  <c r="A517" i="11"/>
  <c r="A518" i="11"/>
  <c r="A519" i="11"/>
  <c r="A520" i="11"/>
  <c r="A523" i="11"/>
  <c r="A526" i="11"/>
  <c r="A528" i="11"/>
  <c r="A529" i="11"/>
  <c r="A530" i="11"/>
  <c r="A531" i="11"/>
  <c r="A532" i="11"/>
  <c r="A543" i="11"/>
  <c r="A544" i="11"/>
  <c r="A595" i="11"/>
  <c r="A559" i="11"/>
  <c r="A561" i="11"/>
  <c r="A562" i="11"/>
  <c r="A584" i="11"/>
  <c r="A585" i="11"/>
  <c r="A588" i="11"/>
  <c r="A592" i="11"/>
  <c r="A547" i="11"/>
  <c r="A549" i="11"/>
  <c r="A553" i="11"/>
  <c r="A554" i="11"/>
  <c r="A563" i="11"/>
  <c r="A580" i="11"/>
  <c r="A581" i="11"/>
  <c r="A582" i="11"/>
  <c r="A583" i="11"/>
  <c r="A586" i="11"/>
  <c r="A591" i="11"/>
  <c r="A593" i="11"/>
  <c r="A545" i="11"/>
  <c r="A546" i="11"/>
  <c r="A548" i="11"/>
  <c r="A555" i="11"/>
  <c r="A565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7" i="11"/>
  <c r="A730" i="11"/>
  <c r="A744" i="11"/>
  <c r="A640" i="11"/>
  <c r="A727" i="11"/>
  <c r="A751" i="11"/>
  <c r="A609" i="11"/>
  <c r="A618" i="11"/>
  <c r="A619" i="11"/>
  <c r="A620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1" i="11"/>
  <c r="A662" i="11"/>
  <c r="A664" i="11"/>
  <c r="A665" i="11"/>
  <c r="A666" i="11"/>
  <c r="A667" i="11"/>
  <c r="A668" i="11"/>
  <c r="A223" i="11"/>
  <c r="A224" i="11"/>
  <c r="A708" i="11"/>
  <c r="A709" i="11"/>
  <c r="A726" i="11"/>
  <c r="A704" i="11"/>
  <c r="A705" i="11"/>
  <c r="A706" i="11"/>
  <c r="A707" i="11"/>
  <c r="A630" i="11"/>
  <c r="A631" i="11"/>
  <c r="A732" i="11"/>
  <c r="A733" i="11"/>
  <c r="A734" i="11"/>
  <c r="A735" i="11"/>
  <c r="A736" i="11"/>
  <c r="A737" i="11"/>
  <c r="A740" i="11"/>
  <c r="A738" i="11"/>
  <c r="A741" i="11"/>
  <c r="A742" i="11"/>
  <c r="A743" i="11"/>
  <c r="A613" i="11"/>
  <c r="A220" i="11"/>
  <c r="A225" i="11"/>
  <c r="A748" i="11"/>
  <c r="A749" i="11"/>
  <c r="A633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12" i="11"/>
  <c r="A815" i="11"/>
  <c r="A816" i="11"/>
  <c r="A817" i="11"/>
  <c r="A818" i="11"/>
  <c r="A2" i="11"/>
  <c r="A3" i="2"/>
  <c r="A4" i="2"/>
  <c r="A5" i="2"/>
  <c r="A6" i="2"/>
  <c r="A7" i="2"/>
  <c r="A560" i="2"/>
  <c r="A561" i="2"/>
  <c r="A631" i="2"/>
  <c r="A632" i="2"/>
  <c r="A10" i="2"/>
  <c r="A12" i="2"/>
  <c r="A13" i="2"/>
  <c r="A15" i="2"/>
  <c r="A17" i="2"/>
  <c r="A18" i="2"/>
  <c r="A20" i="2"/>
  <c r="A22" i="2"/>
  <c r="A23" i="2"/>
  <c r="A24" i="2"/>
  <c r="A25" i="2"/>
  <c r="A525" i="2"/>
  <c r="A527" i="2"/>
  <c r="A617" i="2"/>
  <c r="A618" i="2"/>
  <c r="A26" i="2"/>
  <c r="A28" i="2"/>
  <c r="A576" i="2"/>
  <c r="A27" i="2"/>
  <c r="A29" i="2"/>
  <c r="A30" i="2"/>
  <c r="A31" i="2"/>
  <c r="A32" i="2"/>
  <c r="A33" i="2"/>
  <c r="A614" i="2"/>
  <c r="A34" i="2"/>
  <c r="A35" i="2"/>
  <c r="A36" i="2"/>
  <c r="A37" i="2"/>
  <c r="A38" i="2"/>
  <c r="A19" i="2"/>
  <c r="A39" i="2"/>
  <c r="A575" i="2"/>
  <c r="A11" i="2"/>
  <c r="A21" i="2"/>
  <c r="A624" i="2"/>
  <c r="A46" i="2"/>
  <c r="A40" i="2"/>
  <c r="A621" i="2"/>
  <c r="A16" i="2"/>
  <c r="A526" i="2"/>
  <c r="A562" i="2"/>
  <c r="A564" i="2"/>
  <c r="A8" i="2"/>
  <c r="A9" i="2"/>
  <c r="A53" i="2"/>
  <c r="A241" i="2"/>
  <c r="A244" i="2"/>
  <c r="A245" i="2"/>
  <c r="A314" i="2"/>
  <c r="A316" i="2"/>
  <c r="A553" i="2"/>
  <c r="A235" i="2"/>
  <c r="A236" i="2"/>
  <c r="A237" i="2"/>
  <c r="A238" i="2"/>
  <c r="A239" i="2"/>
  <c r="A240" i="2"/>
  <c r="A242" i="2"/>
  <c r="A243" i="2"/>
  <c r="A315" i="2"/>
  <c r="A67" i="2"/>
  <c r="A70" i="2"/>
  <c r="A71" i="2"/>
  <c r="A72" i="2"/>
  <c r="A54" i="2"/>
  <c r="A80" i="2"/>
  <c r="A218" i="2"/>
  <c r="A102" i="2"/>
  <c r="A108" i="2"/>
  <c r="A84" i="2"/>
  <c r="A85" i="2"/>
  <c r="A101" i="2"/>
  <c r="A86" i="2"/>
  <c r="A88" i="2"/>
  <c r="A104" i="2"/>
  <c r="A578" i="2"/>
  <c r="A90" i="2"/>
  <c r="A106" i="2"/>
  <c r="A92" i="2"/>
  <c r="A93" i="2"/>
  <c r="A94" i="2"/>
  <c r="A95" i="2"/>
  <c r="A96" i="2"/>
  <c r="A97" i="2"/>
  <c r="A98" i="2"/>
  <c r="A512" i="2"/>
  <c r="A109" i="2"/>
  <c r="A82" i="2"/>
  <c r="A78" i="2"/>
  <c r="A83" i="2"/>
  <c r="A81" i="2"/>
  <c r="A87" i="2"/>
  <c r="A91" i="2"/>
  <c r="A107" i="2"/>
  <c r="A105" i="2"/>
  <c r="A8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53" i="2"/>
  <c r="A150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496" i="2"/>
  <c r="A513" i="2"/>
  <c r="A514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338" i="2"/>
  <c r="A230" i="2"/>
  <c r="A346" i="2"/>
  <c r="A509" i="2"/>
  <c r="A565" i="2"/>
  <c r="A566" i="2"/>
  <c r="A348" i="2"/>
  <c r="A653" i="2"/>
  <c r="A568" i="2"/>
  <c r="A572" i="2"/>
  <c r="A350" i="2"/>
  <c r="A340" i="2"/>
  <c r="A341" i="2"/>
  <c r="A203" i="2"/>
  <c r="A204" i="2"/>
  <c r="A205" i="2"/>
  <c r="A206" i="2"/>
  <c r="A57" i="2"/>
  <c r="A59" i="2"/>
  <c r="A62" i="2"/>
  <c r="A64" i="2"/>
  <c r="A65" i="2"/>
  <c r="A247" i="2"/>
  <c r="A248" i="2"/>
  <c r="A249" i="2"/>
  <c r="A312" i="2"/>
  <c r="A216" i="2"/>
  <c r="A220" i="2"/>
  <c r="A79" i="2"/>
  <c r="A219" i="2"/>
  <c r="A581" i="2"/>
  <c r="A349" i="2"/>
  <c r="A355" i="2"/>
  <c r="A224" i="2"/>
  <c r="A223" i="2"/>
  <c r="A284" i="2"/>
  <c r="A226" i="2"/>
  <c r="A225" i="2"/>
  <c r="A192" i="2"/>
  <c r="A332" i="2"/>
  <c r="A191" i="2"/>
  <c r="A361" i="2"/>
  <c r="A362" i="2"/>
  <c r="A232" i="2"/>
  <c r="A313" i="2"/>
  <c r="A253" i="2"/>
  <c r="A309" i="2"/>
  <c r="A559" i="2"/>
  <c r="A210" i="2"/>
  <c r="A60" i="2"/>
  <c r="A58" i="2"/>
  <c r="A555" i="2"/>
  <c r="A56" i="2"/>
  <c r="A304" i="2"/>
  <c r="A554" i="2"/>
  <c r="A556" i="2"/>
  <c r="A305" i="2"/>
  <c r="A252" i="2"/>
  <c r="A61" i="2"/>
  <c r="A214" i="2"/>
  <c r="A63" i="2"/>
  <c r="A211" i="2"/>
  <c r="A307" i="2"/>
  <c r="A212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2" i="2"/>
  <c r="A273" i="2"/>
  <c r="A274" i="2"/>
  <c r="A275" i="2"/>
  <c r="A276" i="2"/>
  <c r="A277" i="2"/>
  <c r="A278" i="2"/>
  <c r="A280" i="2"/>
  <c r="A658" i="2"/>
  <c r="A657" i="2"/>
  <c r="A281" i="2"/>
  <c r="A646" i="2"/>
  <c r="A197" i="2"/>
  <c r="A227" i="2"/>
  <c r="A288" i="2"/>
  <c r="A289" i="2"/>
  <c r="A285" i="2"/>
  <c r="A297" i="2"/>
  <c r="A295" i="2"/>
  <c r="A291" i="2"/>
  <c r="A292" i="2"/>
  <c r="A298" i="2"/>
  <c r="A286" i="2"/>
  <c r="A287" i="2"/>
  <c r="A301" i="2"/>
  <c r="A296" i="2"/>
  <c r="A299" i="2"/>
  <c r="A300" i="2"/>
  <c r="A302" i="2"/>
  <c r="A290" i="2"/>
  <c r="A293" i="2"/>
  <c r="A294" i="2"/>
  <c r="A66" i="2"/>
  <c r="A76" i="2"/>
  <c r="A215" i="2"/>
  <c r="A306" i="2"/>
  <c r="A308" i="2"/>
  <c r="A303" i="2"/>
  <c r="A55" i="2"/>
  <c r="A310" i="2"/>
  <c r="A77" i="2"/>
  <c r="A73" i="2"/>
  <c r="A75" i="2"/>
  <c r="A207" i="2"/>
  <c r="A74" i="2"/>
  <c r="A501" i="2"/>
  <c r="A335" i="2"/>
  <c r="A318" i="2"/>
  <c r="A319" i="2"/>
  <c r="A352" i="2"/>
  <c r="A322" i="2"/>
  <c r="A321" i="2"/>
  <c r="A328" i="2"/>
  <c r="A353" i="2"/>
  <c r="A317" i="2"/>
  <c r="A326" i="2"/>
  <c r="A331" i="2"/>
  <c r="A229" i="2"/>
  <c r="A324" i="2"/>
  <c r="A200" i="2"/>
  <c r="A190" i="2"/>
  <c r="A330" i="2"/>
  <c r="A320" i="2"/>
  <c r="A198" i="2"/>
  <c r="A201" i="2"/>
  <c r="A347" i="2"/>
  <c r="A336" i="2"/>
  <c r="A333" i="2"/>
  <c r="A323" i="2"/>
  <c r="A334" i="2"/>
  <c r="A283" i="2"/>
  <c r="A497" i="2"/>
  <c r="A202" i="2"/>
  <c r="A325" i="2"/>
  <c r="A354" i="2"/>
  <c r="A193" i="2"/>
  <c r="A339" i="2"/>
  <c r="A194" i="2"/>
  <c r="A356" i="2"/>
  <c r="A231" i="2"/>
  <c r="A327" i="2"/>
  <c r="A351" i="2"/>
  <c r="A282" i="2"/>
  <c r="A358" i="2"/>
  <c r="A357" i="2"/>
  <c r="A360" i="2"/>
  <c r="A195" i="2"/>
  <c r="A650" i="2"/>
  <c r="A199" i="2"/>
  <c r="A567" i="2"/>
  <c r="A329" i="2"/>
  <c r="A233" i="2"/>
  <c r="A570" i="2"/>
  <c r="A364" i="2"/>
  <c r="A365" i="2"/>
  <c r="A366" i="2"/>
  <c r="A367" i="2"/>
  <c r="A368" i="2"/>
  <c r="A369" i="2"/>
  <c r="A370" i="2"/>
  <c r="A371" i="2"/>
  <c r="A613" i="2"/>
  <c r="A372" i="2"/>
  <c r="A377" i="2"/>
  <c r="A385" i="2"/>
  <c r="A607" i="2"/>
  <c r="A384" i="2"/>
  <c r="A378" i="2"/>
  <c r="A379" i="2"/>
  <c r="A380" i="2"/>
  <c r="A381" i="2"/>
  <c r="A374" i="2"/>
  <c r="A375" i="2"/>
  <c r="A611" i="2"/>
  <c r="A382" i="2"/>
  <c r="A386" i="2"/>
  <c r="A387" i="2"/>
  <c r="A388" i="2"/>
  <c r="A389" i="2"/>
  <c r="A390" i="2"/>
  <c r="A401" i="2"/>
  <c r="A402" i="2"/>
  <c r="A391" i="2"/>
  <c r="A392" i="2"/>
  <c r="A393" i="2"/>
  <c r="A394" i="2"/>
  <c r="A395" i="2"/>
  <c r="A396" i="2"/>
  <c r="A397" i="2"/>
  <c r="A398" i="2"/>
  <c r="A399" i="2"/>
  <c r="A400" i="2"/>
  <c r="A403" i="2"/>
  <c r="A404" i="2"/>
  <c r="A638" i="2"/>
  <c r="A641" i="2"/>
  <c r="A642" i="2"/>
  <c r="A645" i="2"/>
  <c r="A405" i="2"/>
  <c r="A406" i="2"/>
  <c r="A407" i="2"/>
  <c r="A408" i="2"/>
  <c r="A409" i="2"/>
  <c r="A410" i="2"/>
  <c r="A411" i="2"/>
  <c r="A412" i="2"/>
  <c r="A414" i="2"/>
  <c r="A416" i="2"/>
  <c r="A417" i="2"/>
  <c r="A418" i="2"/>
  <c r="A419" i="2"/>
  <c r="A420" i="2"/>
  <c r="A421" i="2"/>
  <c r="A422" i="2"/>
  <c r="A425" i="2"/>
  <c r="A426" i="2"/>
  <c r="A427" i="2"/>
  <c r="A428" i="2"/>
  <c r="A429" i="2"/>
  <c r="A430" i="2"/>
  <c r="A431" i="2"/>
  <c r="A643" i="2"/>
  <c r="A457" i="2"/>
  <c r="A516" i="2"/>
  <c r="A517" i="2"/>
  <c r="A518" i="2"/>
  <c r="A519" i="2"/>
  <c r="A433" i="2"/>
  <c r="A434" i="2"/>
  <c r="A435" i="2"/>
  <c r="A436" i="2"/>
  <c r="A437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5" i="2"/>
  <c r="A463" i="2"/>
  <c r="A464" i="2"/>
  <c r="A465" i="2"/>
  <c r="A466" i="2"/>
  <c r="A459" i="2"/>
  <c r="A460" i="2"/>
  <c r="A461" i="2"/>
  <c r="A462" i="2"/>
  <c r="A41" i="2"/>
  <c r="A43" i="2"/>
  <c r="A4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359" i="2"/>
  <c r="A495" i="2"/>
  <c r="A583" i="2"/>
  <c r="A342" i="2"/>
  <c r="A363" i="2"/>
  <c r="A196" i="2"/>
  <c r="A221" i="2"/>
  <c r="A68" i="2"/>
  <c r="A504" i="2"/>
  <c r="A503" i="2"/>
  <c r="A502" i="2"/>
  <c r="A505" i="2"/>
  <c r="A506" i="2"/>
  <c r="A507" i="2"/>
  <c r="A571" i="2"/>
  <c r="A222" i="2"/>
  <c r="A510" i="2"/>
  <c r="A467" i="2"/>
  <c r="A99" i="2"/>
  <c r="A594" i="2"/>
  <c r="A595" i="2"/>
  <c r="A515" i="2"/>
  <c r="A454" i="2"/>
  <c r="A458" i="2"/>
  <c r="A438" i="2"/>
  <c r="A456" i="2"/>
  <c r="A520" i="2"/>
  <c r="A521" i="2"/>
  <c r="A522" i="2"/>
  <c r="A2" i="2"/>
  <c r="A468" i="2"/>
  <c r="A42" i="2"/>
  <c r="A623" i="2"/>
  <c r="A44" i="2"/>
  <c r="A528" i="2"/>
  <c r="A46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11" i="2"/>
  <c r="A524" i="2"/>
  <c r="A529" i="2"/>
  <c r="A551" i="2"/>
  <c r="A52" i="2"/>
  <c r="A208" i="2"/>
  <c r="A234" i="2"/>
  <c r="A213" i="2"/>
  <c r="A69" i="2"/>
  <c r="A557" i="2"/>
  <c r="A558" i="2"/>
  <c r="A311" i="2"/>
  <c r="A209" i="2"/>
  <c r="A563" i="2"/>
  <c r="A250" i="2"/>
  <c r="A251" i="2"/>
  <c r="A246" i="2"/>
  <c r="A647" i="2"/>
  <c r="A648" i="2"/>
  <c r="A649" i="2"/>
  <c r="A345" i="2"/>
  <c r="A569" i="2"/>
  <c r="A498" i="2"/>
  <c r="A499" i="2"/>
  <c r="A494" i="2"/>
  <c r="A573" i="2"/>
  <c r="A574" i="2"/>
  <c r="A45" i="2"/>
  <c r="A548" i="2"/>
  <c r="A577" i="2"/>
  <c r="A100" i="2"/>
  <c r="A579" i="2"/>
  <c r="A580" i="2"/>
  <c r="A217" i="2"/>
  <c r="A582" i="2"/>
  <c r="A596" i="2"/>
  <c r="A584" i="2"/>
  <c r="A585" i="2"/>
  <c r="A586" i="2"/>
  <c r="A587" i="2"/>
  <c r="A588" i="2"/>
  <c r="A589" i="2"/>
  <c r="A590" i="2"/>
  <c r="A591" i="2"/>
  <c r="A592" i="2"/>
  <c r="A593" i="2"/>
  <c r="A149" i="2"/>
  <c r="A151" i="2"/>
  <c r="A152" i="2"/>
  <c r="A597" i="2"/>
  <c r="A598" i="2"/>
  <c r="A599" i="2"/>
  <c r="A600" i="2"/>
  <c r="A601" i="2"/>
  <c r="A602" i="2"/>
  <c r="A603" i="2"/>
  <c r="A604" i="2"/>
  <c r="A605" i="2"/>
  <c r="A606" i="2"/>
  <c r="A373" i="2"/>
  <c r="A376" i="2"/>
  <c r="A609" i="2"/>
  <c r="A610" i="2"/>
  <c r="A608" i="2"/>
  <c r="A612" i="2"/>
  <c r="A383" i="2"/>
  <c r="A629" i="2"/>
  <c r="A343" i="2"/>
  <c r="A616" i="2"/>
  <c r="A48" i="2"/>
  <c r="A549" i="2"/>
  <c r="A622" i="2"/>
  <c r="A630" i="2"/>
  <c r="A523" i="2"/>
  <c r="A628" i="2"/>
  <c r="A14" i="2"/>
  <c r="A552" i="2"/>
  <c r="A626" i="2"/>
  <c r="A47" i="2"/>
  <c r="A50" i="2"/>
  <c r="A619" i="2"/>
  <c r="A550" i="2"/>
  <c r="A620" i="2"/>
  <c r="A633" i="2"/>
  <c r="A627" i="2"/>
  <c r="A634" i="2"/>
  <c r="A51" i="2"/>
  <c r="A639" i="2"/>
  <c r="A413" i="2"/>
  <c r="A415" i="2"/>
  <c r="A423" i="2"/>
  <c r="A424" i="2"/>
  <c r="A635" i="2"/>
  <c r="A636" i="2"/>
  <c r="A637" i="2"/>
  <c r="A432" i="2"/>
  <c r="A644" i="2"/>
  <c r="A640" i="2"/>
  <c r="A337" i="2"/>
  <c r="A651" i="2"/>
  <c r="A652" i="2"/>
  <c r="A500" i="2"/>
  <c r="A344" i="2"/>
  <c r="A228" i="2"/>
  <c r="A508" i="2"/>
  <c r="A615" i="2"/>
  <c r="A654" i="2"/>
  <c r="A655" i="2"/>
  <c r="A656" i="2"/>
  <c r="A271" i="2"/>
  <c r="A279" i="2"/>
  <c r="A659" i="2"/>
  <c r="A625" i="2"/>
  <c r="V613" i="2" l="1"/>
  <c r="B613" i="2" s="1"/>
  <c r="AI660" i="2"/>
  <c r="AA660" i="9"/>
  <c r="Z660" i="9"/>
  <c r="Y660" i="9"/>
  <c r="X660" i="9"/>
  <c r="W660" i="9"/>
  <c r="V660" i="9"/>
  <c r="U660" i="9"/>
  <c r="T660" i="9"/>
  <c r="A659" i="9"/>
  <c r="A658" i="9"/>
  <c r="A657" i="9"/>
  <c r="A656" i="9"/>
  <c r="A655" i="9"/>
  <c r="A654" i="9"/>
  <c r="K653" i="9"/>
  <c r="A653" i="9" s="1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K634" i="9"/>
  <c r="A634" i="9" s="1"/>
  <c r="A633" i="9"/>
  <c r="A632" i="9"/>
  <c r="A631" i="9"/>
  <c r="A630" i="9"/>
  <c r="A629" i="9"/>
  <c r="A628" i="9"/>
  <c r="A627" i="9"/>
  <c r="A626" i="9"/>
  <c r="A625" i="9"/>
  <c r="A624" i="9"/>
  <c r="A623" i="9"/>
  <c r="K622" i="9"/>
  <c r="A622" i="9" s="1"/>
  <c r="K621" i="9"/>
  <c r="A621" i="9" s="1"/>
  <c r="K620" i="9"/>
  <c r="A620" i="9" s="1"/>
  <c r="K619" i="9"/>
  <c r="A619" i="9" s="1"/>
  <c r="K618" i="9"/>
  <c r="A618" i="9" s="1"/>
  <c r="K617" i="9"/>
  <c r="A617" i="9" s="1"/>
  <c r="K616" i="9"/>
  <c r="A616" i="9" s="1"/>
  <c r="K615" i="9"/>
  <c r="A615" i="9" s="1"/>
  <c r="K614" i="9"/>
  <c r="A614" i="9" s="1"/>
  <c r="A613" i="9"/>
  <c r="A612" i="9"/>
  <c r="A611" i="9"/>
  <c r="A610" i="9"/>
  <c r="A609" i="9"/>
  <c r="A608" i="9"/>
  <c r="A607" i="9"/>
  <c r="K606" i="9"/>
  <c r="A606" i="9" s="1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K583" i="9"/>
  <c r="A583" i="9" s="1"/>
  <c r="K582" i="9"/>
  <c r="A582" i="9" s="1"/>
  <c r="K581" i="9"/>
  <c r="A581" i="9" s="1"/>
  <c r="K580" i="9"/>
  <c r="H580" i="9"/>
  <c r="E580" i="9"/>
  <c r="K579" i="9"/>
  <c r="H579" i="9"/>
  <c r="E579" i="9"/>
  <c r="K578" i="9"/>
  <c r="H578" i="9"/>
  <c r="E578" i="9"/>
  <c r="K577" i="9"/>
  <c r="A577" i="9" s="1"/>
  <c r="K576" i="9"/>
  <c r="A576" i="9" s="1"/>
  <c r="K575" i="9"/>
  <c r="A575" i="9" s="1"/>
  <c r="K574" i="9"/>
  <c r="A574" i="9" s="1"/>
  <c r="K573" i="9"/>
  <c r="A573" i="9" s="1"/>
  <c r="K572" i="9"/>
  <c r="A572" i="9" s="1"/>
  <c r="K571" i="9"/>
  <c r="A571" i="9" s="1"/>
  <c r="K570" i="9"/>
  <c r="A570" i="9" s="1"/>
  <c r="K569" i="9"/>
  <c r="A569" i="9" s="1"/>
  <c r="K568" i="9"/>
  <c r="A568" i="9" s="1"/>
  <c r="K567" i="9"/>
  <c r="A567" i="9" s="1"/>
  <c r="A566" i="9"/>
  <c r="K565" i="9"/>
  <c r="A565" i="9" s="1"/>
  <c r="K564" i="9"/>
  <c r="A564" i="9" s="1"/>
  <c r="A563" i="9"/>
  <c r="A562" i="9"/>
  <c r="K561" i="9"/>
  <c r="A561" i="9" s="1"/>
  <c r="A560" i="9"/>
  <c r="K559" i="9"/>
  <c r="A559" i="9" s="1"/>
  <c r="K558" i="9"/>
  <c r="A558" i="9" s="1"/>
  <c r="K557" i="9"/>
  <c r="A557" i="9" s="1"/>
  <c r="K556" i="9"/>
  <c r="A556" i="9" s="1"/>
  <c r="K555" i="9"/>
  <c r="A555" i="9" s="1"/>
  <c r="K554" i="9"/>
  <c r="A554" i="9" s="1"/>
  <c r="K553" i="9"/>
  <c r="A553" i="9" s="1"/>
  <c r="K552" i="9"/>
  <c r="A552" i="9" s="1"/>
  <c r="K551" i="9"/>
  <c r="A551" i="9" s="1"/>
  <c r="A550" i="9"/>
  <c r="A549" i="9"/>
  <c r="K548" i="9"/>
  <c r="A548" i="9" s="1"/>
  <c r="K547" i="9"/>
  <c r="A547" i="9" s="1"/>
  <c r="K546" i="9"/>
  <c r="A546" i="9" s="1"/>
  <c r="K545" i="9"/>
  <c r="E545" i="9"/>
  <c r="K544" i="9"/>
  <c r="E544" i="9"/>
  <c r="K543" i="9"/>
  <c r="A543" i="9" s="1"/>
  <c r="K542" i="9"/>
  <c r="A542" i="9" s="1"/>
  <c r="K541" i="9"/>
  <c r="A541" i="9" s="1"/>
  <c r="K540" i="9"/>
  <c r="A540" i="9" s="1"/>
  <c r="K539" i="9"/>
  <c r="A539" i="9" s="1"/>
  <c r="K538" i="9"/>
  <c r="A538" i="9" s="1"/>
  <c r="K537" i="9"/>
  <c r="A537" i="9" s="1"/>
  <c r="K536" i="9"/>
  <c r="A536" i="9" s="1"/>
  <c r="K535" i="9"/>
  <c r="A535" i="9" s="1"/>
  <c r="K534" i="9"/>
  <c r="A534" i="9" s="1"/>
  <c r="K533" i="9"/>
  <c r="A533" i="9" s="1"/>
  <c r="K532" i="9"/>
  <c r="A532" i="9" s="1"/>
  <c r="K531" i="9"/>
  <c r="A531" i="9" s="1"/>
  <c r="K530" i="9"/>
  <c r="A530" i="9" s="1"/>
  <c r="A529" i="9"/>
  <c r="K528" i="9"/>
  <c r="A528" i="9" s="1"/>
  <c r="K527" i="9"/>
  <c r="A527" i="9" s="1"/>
  <c r="K526" i="9"/>
  <c r="A526" i="9" s="1"/>
  <c r="K525" i="9"/>
  <c r="A525" i="9" s="1"/>
  <c r="A524" i="9"/>
  <c r="K523" i="9"/>
  <c r="A523" i="9" s="1"/>
  <c r="K522" i="9"/>
  <c r="A522" i="9" s="1"/>
  <c r="A521" i="9"/>
  <c r="A520" i="9"/>
  <c r="A519" i="9"/>
  <c r="A518" i="9"/>
  <c r="A517" i="9"/>
  <c r="A516" i="9"/>
  <c r="K515" i="9"/>
  <c r="A515" i="9" s="1"/>
  <c r="K514" i="9"/>
  <c r="A514" i="9" s="1"/>
  <c r="K513" i="9"/>
  <c r="A513" i="9" s="1"/>
  <c r="K512" i="9"/>
  <c r="A512" i="9" s="1"/>
  <c r="A511" i="9"/>
  <c r="K510" i="9"/>
  <c r="A510" i="9" s="1"/>
  <c r="K509" i="9"/>
  <c r="A509" i="9" s="1"/>
  <c r="K508" i="9"/>
  <c r="A508" i="9" s="1"/>
  <c r="K507" i="9"/>
  <c r="A507" i="9" s="1"/>
  <c r="K506" i="9"/>
  <c r="A506" i="9" s="1"/>
  <c r="K505" i="9"/>
  <c r="A505" i="9" s="1"/>
  <c r="K504" i="9"/>
  <c r="A504" i="9" s="1"/>
  <c r="K503" i="9"/>
  <c r="A503" i="9" s="1"/>
  <c r="K502" i="9"/>
  <c r="A502" i="9" s="1"/>
  <c r="K501" i="9"/>
  <c r="A501" i="9" s="1"/>
  <c r="K500" i="9"/>
  <c r="A500" i="9" s="1"/>
  <c r="K499" i="9"/>
  <c r="A499" i="9" s="1"/>
  <c r="K498" i="9"/>
  <c r="A498" i="9" s="1"/>
  <c r="K497" i="9"/>
  <c r="A497" i="9" s="1"/>
  <c r="K496" i="9"/>
  <c r="A496" i="9" s="1"/>
  <c r="K495" i="9"/>
  <c r="A495" i="9" s="1"/>
  <c r="K494" i="9"/>
  <c r="A494" i="9" s="1"/>
  <c r="K493" i="9"/>
  <c r="A493" i="9" s="1"/>
  <c r="K492" i="9"/>
  <c r="A492" i="9" s="1"/>
  <c r="K491" i="9"/>
  <c r="A491" i="9" s="1"/>
  <c r="K490" i="9"/>
  <c r="A490" i="9" s="1"/>
  <c r="K489" i="9"/>
  <c r="A489" i="9" s="1"/>
  <c r="K488" i="9"/>
  <c r="A488" i="9" s="1"/>
  <c r="K487" i="9"/>
  <c r="A487" i="9" s="1"/>
  <c r="K486" i="9"/>
  <c r="A486" i="9" s="1"/>
  <c r="K485" i="9"/>
  <c r="A485" i="9" s="1"/>
  <c r="K484" i="9"/>
  <c r="A484" i="9" s="1"/>
  <c r="K483" i="9"/>
  <c r="A483" i="9" s="1"/>
  <c r="K482" i="9"/>
  <c r="A482" i="9" s="1"/>
  <c r="K481" i="9"/>
  <c r="A481" i="9" s="1"/>
  <c r="K480" i="9"/>
  <c r="A480" i="9" s="1"/>
  <c r="K479" i="9"/>
  <c r="A479" i="9" s="1"/>
  <c r="K478" i="9"/>
  <c r="A478" i="9" s="1"/>
  <c r="K477" i="9"/>
  <c r="A477" i="9" s="1"/>
  <c r="K476" i="9"/>
  <c r="A476" i="9" s="1"/>
  <c r="K475" i="9"/>
  <c r="A475" i="9" s="1"/>
  <c r="K474" i="9"/>
  <c r="A474" i="9" s="1"/>
  <c r="K473" i="9"/>
  <c r="A473" i="9" s="1"/>
  <c r="K472" i="9"/>
  <c r="A472" i="9" s="1"/>
  <c r="K471" i="9"/>
  <c r="A471" i="9" s="1"/>
  <c r="K470" i="9"/>
  <c r="A470" i="9" s="1"/>
  <c r="A469" i="9"/>
  <c r="A468" i="9"/>
  <c r="A467" i="9"/>
  <c r="K466" i="9"/>
  <c r="A466" i="9" s="1"/>
  <c r="K465" i="9"/>
  <c r="A465" i="9" s="1"/>
  <c r="K464" i="9"/>
  <c r="A464" i="9" s="1"/>
  <c r="K463" i="9"/>
  <c r="A463" i="9" s="1"/>
  <c r="K462" i="9"/>
  <c r="A462" i="9" s="1"/>
  <c r="K461" i="9"/>
  <c r="A461" i="9" s="1"/>
  <c r="K460" i="9"/>
  <c r="A460" i="9" s="1"/>
  <c r="K459" i="9"/>
  <c r="A459" i="9" s="1"/>
  <c r="K458" i="9"/>
  <c r="A458" i="9" s="1"/>
  <c r="K457" i="9"/>
  <c r="A457" i="9" s="1"/>
  <c r="K456" i="9"/>
  <c r="A456" i="9" s="1"/>
  <c r="K455" i="9"/>
  <c r="A455" i="9" s="1"/>
  <c r="K454" i="9"/>
  <c r="A454" i="9" s="1"/>
  <c r="K453" i="9"/>
  <c r="A453" i="9" s="1"/>
  <c r="K452" i="9"/>
  <c r="A452" i="9" s="1"/>
  <c r="K451" i="9"/>
  <c r="A451" i="9" s="1"/>
  <c r="K450" i="9"/>
  <c r="A450" i="9" s="1"/>
  <c r="K449" i="9"/>
  <c r="A449" i="9" s="1"/>
  <c r="K448" i="9"/>
  <c r="A448" i="9" s="1"/>
  <c r="K447" i="9"/>
  <c r="A447" i="9" s="1"/>
  <c r="K446" i="9"/>
  <c r="A446" i="9" s="1"/>
  <c r="K445" i="9"/>
  <c r="A445" i="9" s="1"/>
  <c r="K444" i="9"/>
  <c r="A444" i="9" s="1"/>
  <c r="K443" i="9"/>
  <c r="A443" i="9" s="1"/>
  <c r="K442" i="9"/>
  <c r="A442" i="9" s="1"/>
  <c r="K441" i="9"/>
  <c r="A441" i="9" s="1"/>
  <c r="K440" i="9"/>
  <c r="A440" i="9" s="1"/>
  <c r="K439" i="9"/>
  <c r="A439" i="9" s="1"/>
  <c r="K438" i="9"/>
  <c r="A438" i="9" s="1"/>
  <c r="K437" i="9"/>
  <c r="A437" i="9" s="1"/>
  <c r="K436" i="9"/>
  <c r="A436" i="9" s="1"/>
  <c r="K435" i="9"/>
  <c r="A435" i="9" s="1"/>
  <c r="K434" i="9"/>
  <c r="A434" i="9" s="1"/>
  <c r="K433" i="9"/>
  <c r="A433" i="9" s="1"/>
  <c r="K432" i="9"/>
  <c r="A432" i="9" s="1"/>
  <c r="K431" i="9"/>
  <c r="A431" i="9" s="1"/>
  <c r="K430" i="9"/>
  <c r="A430" i="9" s="1"/>
  <c r="K429" i="9"/>
  <c r="A429" i="9" s="1"/>
  <c r="K428" i="9"/>
  <c r="A428" i="9" s="1"/>
  <c r="K427" i="9"/>
  <c r="A427" i="9" s="1"/>
  <c r="K426" i="9"/>
  <c r="A426" i="9" s="1"/>
  <c r="K425" i="9"/>
  <c r="A425" i="9" s="1"/>
  <c r="K424" i="9"/>
  <c r="A424" i="9" s="1"/>
  <c r="K423" i="9"/>
  <c r="A423" i="9" s="1"/>
  <c r="K422" i="9"/>
  <c r="A422" i="9" s="1"/>
  <c r="K421" i="9"/>
  <c r="A421" i="9" s="1"/>
  <c r="K420" i="9"/>
  <c r="A420" i="9" s="1"/>
  <c r="K419" i="9"/>
  <c r="A419" i="9" s="1"/>
  <c r="K418" i="9"/>
  <c r="A418" i="9" s="1"/>
  <c r="K417" i="9"/>
  <c r="A417" i="9" s="1"/>
  <c r="K416" i="9"/>
  <c r="A416" i="9" s="1"/>
  <c r="K415" i="9"/>
  <c r="A415" i="9" s="1"/>
  <c r="K414" i="9"/>
  <c r="A414" i="9" s="1"/>
  <c r="K413" i="9"/>
  <c r="A413" i="9" s="1"/>
  <c r="K412" i="9"/>
  <c r="A412" i="9" s="1"/>
  <c r="K411" i="9"/>
  <c r="A411" i="9" s="1"/>
  <c r="K410" i="9"/>
  <c r="A410" i="9" s="1"/>
  <c r="K409" i="9"/>
  <c r="A409" i="9" s="1"/>
  <c r="K408" i="9"/>
  <c r="A408" i="9" s="1"/>
  <c r="K407" i="9"/>
  <c r="A407" i="9" s="1"/>
  <c r="K406" i="9"/>
  <c r="A406" i="9" s="1"/>
  <c r="K405" i="9"/>
  <c r="A405" i="9" s="1"/>
  <c r="K404" i="9"/>
  <c r="A404" i="9" s="1"/>
  <c r="K403" i="9"/>
  <c r="A403" i="9" s="1"/>
  <c r="K402" i="9"/>
  <c r="A402" i="9" s="1"/>
  <c r="K401" i="9"/>
  <c r="H401" i="9"/>
  <c r="E401" i="9"/>
  <c r="K400" i="9"/>
  <c r="A400" i="9" s="1"/>
  <c r="K399" i="9"/>
  <c r="A399" i="9" s="1"/>
  <c r="K398" i="9"/>
  <c r="A398" i="9" s="1"/>
  <c r="K397" i="9"/>
  <c r="A397" i="9" s="1"/>
  <c r="K396" i="9"/>
  <c r="A396" i="9" s="1"/>
  <c r="K395" i="9"/>
  <c r="A395" i="9" s="1"/>
  <c r="K394" i="9"/>
  <c r="A394" i="9" s="1"/>
  <c r="K393" i="9"/>
  <c r="A393" i="9" s="1"/>
  <c r="K392" i="9"/>
  <c r="A392" i="9" s="1"/>
  <c r="K391" i="9"/>
  <c r="A391" i="9" s="1"/>
  <c r="K390" i="9"/>
  <c r="A390" i="9" s="1"/>
  <c r="K389" i="9"/>
  <c r="A389" i="9" s="1"/>
  <c r="K388" i="9"/>
  <c r="A388" i="9" s="1"/>
  <c r="K387" i="9"/>
  <c r="A387" i="9" s="1"/>
  <c r="K386" i="9"/>
  <c r="A386" i="9" s="1"/>
  <c r="K385" i="9"/>
  <c r="A385" i="9" s="1"/>
  <c r="K384" i="9"/>
  <c r="A384" i="9" s="1"/>
  <c r="K383" i="9"/>
  <c r="A383" i="9" s="1"/>
  <c r="K382" i="9"/>
  <c r="A382" i="9" s="1"/>
  <c r="K381" i="9"/>
  <c r="A381" i="9" s="1"/>
  <c r="K380" i="9"/>
  <c r="A380" i="9" s="1"/>
  <c r="K379" i="9"/>
  <c r="A379" i="9" s="1"/>
  <c r="K378" i="9"/>
  <c r="A378" i="9" s="1"/>
  <c r="K377" i="9"/>
  <c r="A377" i="9" s="1"/>
  <c r="K376" i="9"/>
  <c r="A376" i="9" s="1"/>
  <c r="K375" i="9"/>
  <c r="A375" i="9" s="1"/>
  <c r="K374" i="9"/>
  <c r="A374" i="9" s="1"/>
  <c r="K373" i="9"/>
  <c r="A373" i="9" s="1"/>
  <c r="K372" i="9"/>
  <c r="A372" i="9" s="1"/>
  <c r="K371" i="9"/>
  <c r="A371" i="9" s="1"/>
  <c r="K370" i="9"/>
  <c r="A370" i="9" s="1"/>
  <c r="K369" i="9"/>
  <c r="A369" i="9" s="1"/>
  <c r="K368" i="9"/>
  <c r="A368" i="9" s="1"/>
  <c r="K367" i="9"/>
  <c r="A367" i="9" s="1"/>
  <c r="K366" i="9"/>
  <c r="A366" i="9" s="1"/>
  <c r="K365" i="9"/>
  <c r="A365" i="9" s="1"/>
  <c r="K364" i="9"/>
  <c r="A364" i="9" s="1"/>
  <c r="A363" i="9"/>
  <c r="K362" i="9"/>
  <c r="A362" i="9" s="1"/>
  <c r="K361" i="9"/>
  <c r="A361" i="9" s="1"/>
  <c r="K360" i="9"/>
  <c r="A360" i="9" s="1"/>
  <c r="K359" i="9"/>
  <c r="A359" i="9" s="1"/>
  <c r="K358" i="9"/>
  <c r="A358" i="9" s="1"/>
  <c r="K357" i="9"/>
  <c r="A357" i="9" s="1"/>
  <c r="K356" i="9"/>
  <c r="A356" i="9" s="1"/>
  <c r="K355" i="9"/>
  <c r="A355" i="9" s="1"/>
  <c r="K354" i="9"/>
  <c r="A354" i="9" s="1"/>
  <c r="K353" i="9"/>
  <c r="A353" i="9" s="1"/>
  <c r="K352" i="9"/>
  <c r="A352" i="9" s="1"/>
  <c r="K351" i="9"/>
  <c r="A351" i="9" s="1"/>
  <c r="K350" i="9"/>
  <c r="A350" i="9" s="1"/>
  <c r="K349" i="9"/>
  <c r="A349" i="9" s="1"/>
  <c r="K348" i="9"/>
  <c r="A348" i="9" s="1"/>
  <c r="K347" i="9"/>
  <c r="A347" i="9" s="1"/>
  <c r="K346" i="9"/>
  <c r="A346" i="9" s="1"/>
  <c r="K345" i="9"/>
  <c r="A345" i="9" s="1"/>
  <c r="K344" i="9"/>
  <c r="A344" i="9" s="1"/>
  <c r="K343" i="9"/>
  <c r="A343" i="9" s="1"/>
  <c r="K342" i="9"/>
  <c r="A342" i="9" s="1"/>
  <c r="K341" i="9"/>
  <c r="A341" i="9" s="1"/>
  <c r="K340" i="9"/>
  <c r="A340" i="9"/>
  <c r="K339" i="9"/>
  <c r="A339" i="9" s="1"/>
  <c r="K338" i="9"/>
  <c r="A338" i="9" s="1"/>
  <c r="K337" i="9"/>
  <c r="A337" i="9" s="1"/>
  <c r="K336" i="9"/>
  <c r="A336" i="9" s="1"/>
  <c r="K335" i="9"/>
  <c r="A335" i="9" s="1"/>
  <c r="K334" i="9"/>
  <c r="A334" i="9" s="1"/>
  <c r="K333" i="9"/>
  <c r="A333" i="9"/>
  <c r="K332" i="9"/>
  <c r="A332" i="9" s="1"/>
  <c r="K331" i="9"/>
  <c r="A331" i="9" s="1"/>
  <c r="K330" i="9"/>
  <c r="A330" i="9" s="1"/>
  <c r="K329" i="9"/>
  <c r="A329" i="9" s="1"/>
  <c r="K328" i="9"/>
  <c r="A328" i="9" s="1"/>
  <c r="K327" i="9"/>
  <c r="A327" i="9" s="1"/>
  <c r="K326" i="9"/>
  <c r="A326" i="9" s="1"/>
  <c r="K325" i="9"/>
  <c r="A325" i="9" s="1"/>
  <c r="K324" i="9"/>
  <c r="A324" i="9" s="1"/>
  <c r="K323" i="9"/>
  <c r="A323" i="9" s="1"/>
  <c r="K322" i="9"/>
  <c r="A322" i="9" s="1"/>
  <c r="K321" i="9"/>
  <c r="A321" i="9" s="1"/>
  <c r="K320" i="9"/>
  <c r="A320" i="9" s="1"/>
  <c r="K319" i="9"/>
  <c r="A319" i="9" s="1"/>
  <c r="K318" i="9"/>
  <c r="A318" i="9" s="1"/>
  <c r="K317" i="9"/>
  <c r="A317" i="9" s="1"/>
  <c r="K316" i="9"/>
  <c r="A316" i="9" s="1"/>
  <c r="A315" i="9"/>
  <c r="K314" i="9"/>
  <c r="A314" i="9" s="1"/>
  <c r="K313" i="9"/>
  <c r="A313" i="9" s="1"/>
  <c r="K312" i="9"/>
  <c r="A312" i="9" s="1"/>
  <c r="K311" i="9"/>
  <c r="A311" i="9" s="1"/>
  <c r="A310" i="9"/>
  <c r="K309" i="9"/>
  <c r="A309" i="9" s="1"/>
  <c r="K308" i="9"/>
  <c r="A308" i="9" s="1"/>
  <c r="K307" i="9"/>
  <c r="A307" i="9" s="1"/>
  <c r="K306" i="9"/>
  <c r="A306" i="9" s="1"/>
  <c r="K305" i="9"/>
  <c r="A305" i="9" s="1"/>
  <c r="A304" i="9"/>
  <c r="K303" i="9"/>
  <c r="A303" i="9" s="1"/>
  <c r="K302" i="9"/>
  <c r="A302" i="9" s="1"/>
  <c r="K301" i="9"/>
  <c r="A301" i="9" s="1"/>
  <c r="K300" i="9"/>
  <c r="A300" i="9" s="1"/>
  <c r="K299" i="9"/>
  <c r="A299" i="9" s="1"/>
  <c r="K298" i="9"/>
  <c r="A298" i="9" s="1"/>
  <c r="K297" i="9"/>
  <c r="A297" i="9" s="1"/>
  <c r="K296" i="9"/>
  <c r="A296" i="9" s="1"/>
  <c r="K292" i="9"/>
  <c r="A292" i="9" s="1"/>
  <c r="K291" i="9"/>
  <c r="A291" i="9" s="1"/>
  <c r="K290" i="9"/>
  <c r="A290" i="9" s="1"/>
  <c r="K289" i="9"/>
  <c r="A289" i="9" s="1"/>
  <c r="K288" i="9"/>
  <c r="A288" i="9" s="1"/>
  <c r="K287" i="9"/>
  <c r="A287" i="9" s="1"/>
  <c r="K286" i="9"/>
  <c r="A286" i="9" s="1"/>
  <c r="K285" i="9"/>
  <c r="A285" i="9" s="1"/>
  <c r="K284" i="9"/>
  <c r="A284" i="9" s="1"/>
  <c r="K283" i="9"/>
  <c r="A283" i="9" s="1"/>
  <c r="K282" i="9"/>
  <c r="A282" i="9" s="1"/>
  <c r="K281" i="9"/>
  <c r="A281" i="9" s="1"/>
  <c r="K280" i="9"/>
  <c r="A280" i="9" s="1"/>
  <c r="K279" i="9"/>
  <c r="A279" i="9" s="1"/>
  <c r="K278" i="9"/>
  <c r="A278" i="9" s="1"/>
  <c r="K277" i="9"/>
  <c r="A277" i="9" s="1"/>
  <c r="K276" i="9"/>
  <c r="A276" i="9" s="1"/>
  <c r="K275" i="9"/>
  <c r="A275" i="9" s="1"/>
  <c r="K274" i="9"/>
  <c r="A274" i="9" s="1"/>
  <c r="K273" i="9"/>
  <c r="A273" i="9" s="1"/>
  <c r="K272" i="9"/>
  <c r="A272" i="9" s="1"/>
  <c r="K271" i="9"/>
  <c r="A271" i="9" s="1"/>
  <c r="K270" i="9"/>
  <c r="A270" i="9" s="1"/>
  <c r="K269" i="9"/>
  <c r="A269" i="9" s="1"/>
  <c r="K268" i="9"/>
  <c r="A268" i="9" s="1"/>
  <c r="K267" i="9"/>
  <c r="A267" i="9" s="1"/>
  <c r="K266" i="9"/>
  <c r="A266" i="9" s="1"/>
  <c r="K265" i="9"/>
  <c r="A265" i="9" s="1"/>
  <c r="K264" i="9"/>
  <c r="A264" i="9" s="1"/>
  <c r="K263" i="9"/>
  <c r="A263" i="9" s="1"/>
  <c r="K262" i="9"/>
  <c r="A262" i="9" s="1"/>
  <c r="K261" i="9"/>
  <c r="A261" i="9" s="1"/>
  <c r="K260" i="9"/>
  <c r="A260" i="9" s="1"/>
  <c r="K259" i="9"/>
  <c r="A259" i="9" s="1"/>
  <c r="K258" i="9"/>
  <c r="A258" i="9" s="1"/>
  <c r="K257" i="9"/>
  <c r="A257" i="9" s="1"/>
  <c r="K256" i="9"/>
  <c r="A256" i="9" s="1"/>
  <c r="K255" i="9"/>
  <c r="A255" i="9" s="1"/>
  <c r="K254" i="9"/>
  <c r="A254" i="9" s="1"/>
  <c r="K253" i="9"/>
  <c r="A253" i="9" s="1"/>
  <c r="K252" i="9"/>
  <c r="A252" i="9" s="1"/>
  <c r="K251" i="9"/>
  <c r="A251" i="9" s="1"/>
  <c r="K250" i="9"/>
  <c r="A250" i="9" s="1"/>
  <c r="K249" i="9"/>
  <c r="A249" i="9" s="1"/>
  <c r="K248" i="9"/>
  <c r="A248" i="9" s="1"/>
  <c r="K247" i="9"/>
  <c r="A247" i="9" s="1"/>
  <c r="A246" i="9"/>
  <c r="A245" i="9"/>
  <c r="A244" i="9"/>
  <c r="A243" i="9"/>
  <c r="K242" i="9"/>
  <c r="A242" i="9" s="1"/>
  <c r="A241" i="9"/>
  <c r="K240" i="9"/>
  <c r="A240" i="9" s="1"/>
  <c r="K239" i="9"/>
  <c r="A239" i="9" s="1"/>
  <c r="K238" i="9"/>
  <c r="A238" i="9" s="1"/>
  <c r="K237" i="9"/>
  <c r="A237" i="9" s="1"/>
  <c r="K236" i="9"/>
  <c r="A236" i="9" s="1"/>
  <c r="K235" i="9"/>
  <c r="A235" i="9" s="1"/>
  <c r="K234" i="9"/>
  <c r="A234" i="9" s="1"/>
  <c r="K233" i="9"/>
  <c r="A233" i="9" s="1"/>
  <c r="K232" i="9"/>
  <c r="A232" i="9" s="1"/>
  <c r="K231" i="9"/>
  <c r="A231" i="9" s="1"/>
  <c r="K230" i="9"/>
  <c r="A230" i="9" s="1"/>
  <c r="K229" i="9"/>
  <c r="A229" i="9" s="1"/>
  <c r="K228" i="9"/>
  <c r="A228" i="9" s="1"/>
  <c r="K227" i="9"/>
  <c r="A227" i="9" s="1"/>
  <c r="K226" i="9"/>
  <c r="A226" i="9" s="1"/>
  <c r="K225" i="9"/>
  <c r="A225" i="9" s="1"/>
  <c r="K224" i="9"/>
  <c r="A224" i="9" s="1"/>
  <c r="K223" i="9"/>
  <c r="A223" i="9" s="1"/>
  <c r="K222" i="9"/>
  <c r="A222" i="9" s="1"/>
  <c r="K221" i="9"/>
  <c r="A221" i="9" s="1"/>
  <c r="K220" i="9"/>
  <c r="A220" i="9" s="1"/>
  <c r="K219" i="9"/>
  <c r="A219" i="9" s="1"/>
  <c r="K218" i="9"/>
  <c r="A218" i="9" s="1"/>
  <c r="K217" i="9"/>
  <c r="A217" i="9" s="1"/>
  <c r="K216" i="9"/>
  <c r="A216" i="9" s="1"/>
  <c r="K215" i="9"/>
  <c r="A215" i="9" s="1"/>
  <c r="K214" i="9"/>
  <c r="A214" i="9" s="1"/>
  <c r="K213" i="9"/>
  <c r="A213" i="9" s="1"/>
  <c r="K212" i="9"/>
  <c r="A212" i="9" s="1"/>
  <c r="K211" i="9"/>
  <c r="A211" i="9" s="1"/>
  <c r="K210" i="9"/>
  <c r="A210" i="9" s="1"/>
  <c r="K209" i="9"/>
  <c r="A209" i="9" s="1"/>
  <c r="K208" i="9"/>
  <c r="A208" i="9" s="1"/>
  <c r="K207" i="9"/>
  <c r="A207" i="9" s="1"/>
  <c r="K206" i="9"/>
  <c r="A206" i="9" s="1"/>
  <c r="K205" i="9"/>
  <c r="A205" i="9" s="1"/>
  <c r="K204" i="9"/>
  <c r="A204" i="9" s="1"/>
  <c r="K203" i="9"/>
  <c r="A203" i="9" s="1"/>
  <c r="K202" i="9"/>
  <c r="A202" i="9" s="1"/>
  <c r="K201" i="9"/>
  <c r="A201" i="9" s="1"/>
  <c r="K200" i="9"/>
  <c r="A200" i="9" s="1"/>
  <c r="K199" i="9"/>
  <c r="A199" i="9" s="1"/>
  <c r="K198" i="9"/>
  <c r="A198" i="9" s="1"/>
  <c r="K197" i="9"/>
  <c r="A197" i="9" s="1"/>
  <c r="K196" i="9"/>
  <c r="A196" i="9" s="1"/>
  <c r="K195" i="9"/>
  <c r="A195" i="9" s="1"/>
  <c r="K194" i="9"/>
  <c r="A194" i="9" s="1"/>
  <c r="K193" i="9"/>
  <c r="A193" i="9" s="1"/>
  <c r="K192" i="9"/>
  <c r="A192" i="9" s="1"/>
  <c r="K191" i="9"/>
  <c r="A191" i="9" s="1"/>
  <c r="K190" i="9"/>
  <c r="A190" i="9" s="1"/>
  <c r="K189" i="9"/>
  <c r="A189" i="9" s="1"/>
  <c r="K188" i="9"/>
  <c r="A188" i="9" s="1"/>
  <c r="K187" i="9"/>
  <c r="A187" i="9" s="1"/>
  <c r="K186" i="9"/>
  <c r="A186" i="9" s="1"/>
  <c r="K185" i="9"/>
  <c r="A185" i="9" s="1"/>
  <c r="K184" i="9"/>
  <c r="A184" i="9" s="1"/>
  <c r="K183" i="9"/>
  <c r="A183" i="9" s="1"/>
  <c r="K182" i="9"/>
  <c r="A182" i="9" s="1"/>
  <c r="K181" i="9"/>
  <c r="A181" i="9" s="1"/>
  <c r="K180" i="9"/>
  <c r="A180" i="9" s="1"/>
  <c r="K179" i="9"/>
  <c r="A179" i="9" s="1"/>
  <c r="K178" i="9"/>
  <c r="A178" i="9" s="1"/>
  <c r="K177" i="9"/>
  <c r="A177" i="9" s="1"/>
  <c r="K176" i="9"/>
  <c r="A176" i="9" s="1"/>
  <c r="K175" i="9"/>
  <c r="A175" i="9"/>
  <c r="K174" i="9"/>
  <c r="A174" i="9" s="1"/>
  <c r="K173" i="9"/>
  <c r="A173" i="9" s="1"/>
  <c r="K172" i="9"/>
  <c r="A172" i="9" s="1"/>
  <c r="K171" i="9"/>
  <c r="A171" i="9" s="1"/>
  <c r="K170" i="9"/>
  <c r="A170" i="9" s="1"/>
  <c r="K169" i="9"/>
  <c r="A169" i="9" s="1"/>
  <c r="K168" i="9"/>
  <c r="A168" i="9" s="1"/>
  <c r="K167" i="9"/>
  <c r="A167" i="9" s="1"/>
  <c r="K166" i="9"/>
  <c r="A166" i="9" s="1"/>
  <c r="K165" i="9"/>
  <c r="A165" i="9" s="1"/>
  <c r="K164" i="9"/>
  <c r="A164" i="9" s="1"/>
  <c r="K163" i="9"/>
  <c r="A163" i="9" s="1"/>
  <c r="K162" i="9"/>
  <c r="A162" i="9" s="1"/>
  <c r="K161" i="9"/>
  <c r="A161" i="9" s="1"/>
  <c r="K160" i="9"/>
  <c r="A160" i="9" s="1"/>
  <c r="K159" i="9"/>
  <c r="A159" i="9" s="1"/>
  <c r="K158" i="9"/>
  <c r="A158" i="9" s="1"/>
  <c r="K157" i="9"/>
  <c r="A157" i="9" s="1"/>
  <c r="K156" i="9"/>
  <c r="A156" i="9" s="1"/>
  <c r="K155" i="9"/>
  <c r="A155" i="9" s="1"/>
  <c r="K154" i="9"/>
  <c r="A154" i="9" s="1"/>
  <c r="K153" i="9"/>
  <c r="A153" i="9" s="1"/>
  <c r="K152" i="9"/>
  <c r="A152" i="9" s="1"/>
  <c r="K151" i="9"/>
  <c r="A151" i="9" s="1"/>
  <c r="A150" i="9"/>
  <c r="K149" i="9"/>
  <c r="A149" i="9" s="1"/>
  <c r="K148" i="9"/>
  <c r="A148" i="9" s="1"/>
  <c r="K147" i="9"/>
  <c r="A147" i="9" s="1"/>
  <c r="K146" i="9"/>
  <c r="A146" i="9" s="1"/>
  <c r="K145" i="9"/>
  <c r="A145" i="9" s="1"/>
  <c r="K144" i="9"/>
  <c r="A144" i="9" s="1"/>
  <c r="K143" i="9"/>
  <c r="A143" i="9" s="1"/>
  <c r="K142" i="9"/>
  <c r="A142" i="9" s="1"/>
  <c r="K141" i="9"/>
  <c r="A141" i="9" s="1"/>
  <c r="K140" i="9"/>
  <c r="A140" i="9" s="1"/>
  <c r="K139" i="9"/>
  <c r="A139" i="9" s="1"/>
  <c r="K138" i="9"/>
  <c r="A138" i="9" s="1"/>
  <c r="K137" i="9"/>
  <c r="A137" i="9" s="1"/>
  <c r="K136" i="9"/>
  <c r="A136" i="9" s="1"/>
  <c r="K135" i="9"/>
  <c r="A135" i="9" s="1"/>
  <c r="K134" i="9"/>
  <c r="A134" i="9" s="1"/>
  <c r="K133" i="9"/>
  <c r="A133" i="9" s="1"/>
  <c r="K132" i="9"/>
  <c r="A132" i="9" s="1"/>
  <c r="K131" i="9"/>
  <c r="A131" i="9" s="1"/>
  <c r="K130" i="9"/>
  <c r="A130" i="9" s="1"/>
  <c r="K129" i="9"/>
  <c r="A129" i="9" s="1"/>
  <c r="K128" i="9"/>
  <c r="A128" i="9" s="1"/>
  <c r="K127" i="9"/>
  <c r="A127" i="9" s="1"/>
  <c r="A126" i="9"/>
  <c r="K125" i="9"/>
  <c r="A125" i="9" s="1"/>
  <c r="K124" i="9"/>
  <c r="A124" i="9" s="1"/>
  <c r="K123" i="9"/>
  <c r="A123" i="9" s="1"/>
  <c r="K122" i="9"/>
  <c r="A122" i="9" s="1"/>
  <c r="K121" i="9"/>
  <c r="A121" i="9" s="1"/>
  <c r="K120" i="9"/>
  <c r="A120" i="9" s="1"/>
  <c r="K119" i="9"/>
  <c r="A119" i="9" s="1"/>
  <c r="K118" i="9"/>
  <c r="A118" i="9" s="1"/>
  <c r="K117" i="9"/>
  <c r="A117" i="9" s="1"/>
  <c r="K116" i="9"/>
  <c r="A116" i="9" s="1"/>
  <c r="K115" i="9"/>
  <c r="A115" i="9" s="1"/>
  <c r="K114" i="9"/>
  <c r="A114" i="9" s="1"/>
  <c r="K113" i="9"/>
  <c r="A113" i="9" s="1"/>
  <c r="K112" i="9"/>
  <c r="A112" i="9" s="1"/>
  <c r="A111" i="9"/>
  <c r="K110" i="9"/>
  <c r="A110" i="9" s="1"/>
  <c r="K109" i="9"/>
  <c r="A109" i="9" s="1"/>
  <c r="K108" i="9"/>
  <c r="A108" i="9" s="1"/>
  <c r="K107" i="9"/>
  <c r="A107" i="9" s="1"/>
  <c r="K106" i="9"/>
  <c r="A106" i="9" s="1"/>
  <c r="K105" i="9"/>
  <c r="A105" i="9" s="1"/>
  <c r="K104" i="9"/>
  <c r="A104" i="9" s="1"/>
  <c r="K103" i="9"/>
  <c r="A103" i="9" s="1"/>
  <c r="K102" i="9"/>
  <c r="A102" i="9" s="1"/>
  <c r="K101" i="9"/>
  <c r="A101" i="9" s="1"/>
  <c r="K100" i="9"/>
  <c r="A100" i="9" s="1"/>
  <c r="K99" i="9"/>
  <c r="A99" i="9" s="1"/>
  <c r="K98" i="9"/>
  <c r="A98" i="9" s="1"/>
  <c r="A97" i="9"/>
  <c r="K96" i="9"/>
  <c r="A96" i="9" s="1"/>
  <c r="K95" i="9"/>
  <c r="A95" i="9" s="1"/>
  <c r="K94" i="9"/>
  <c r="A94" i="9" s="1"/>
  <c r="K93" i="9"/>
  <c r="A93" i="9" s="1"/>
  <c r="K92" i="9"/>
  <c r="A92" i="9" s="1"/>
  <c r="K91" i="9"/>
  <c r="A91" i="9" s="1"/>
  <c r="K90" i="9"/>
  <c r="A90" i="9" s="1"/>
  <c r="K89" i="9"/>
  <c r="A89" i="9" s="1"/>
  <c r="K88" i="9"/>
  <c r="A88" i="9" s="1"/>
  <c r="K87" i="9"/>
  <c r="A87" i="9" s="1"/>
  <c r="K86" i="9"/>
  <c r="A86" i="9" s="1"/>
  <c r="K85" i="9"/>
  <c r="A85" i="9" s="1"/>
  <c r="K84" i="9"/>
  <c r="A84" i="9" s="1"/>
  <c r="K83" i="9"/>
  <c r="A83" i="9" s="1"/>
  <c r="K82" i="9"/>
  <c r="A82" i="9" s="1"/>
  <c r="K81" i="9"/>
  <c r="A81" i="9" s="1"/>
  <c r="K80" i="9"/>
  <c r="A80" i="9" s="1"/>
  <c r="K79" i="9"/>
  <c r="A79" i="9" s="1"/>
  <c r="K78" i="9"/>
  <c r="A78" i="9" s="1"/>
  <c r="K77" i="9"/>
  <c r="A77" i="9" s="1"/>
  <c r="K76" i="9"/>
  <c r="A76" i="9" s="1"/>
  <c r="K75" i="9"/>
  <c r="A75" i="9" s="1"/>
  <c r="K74" i="9"/>
  <c r="A74" i="9" s="1"/>
  <c r="K73" i="9"/>
  <c r="A73" i="9" s="1"/>
  <c r="K72" i="9"/>
  <c r="A72" i="9" s="1"/>
  <c r="K71" i="9"/>
  <c r="A71" i="9" s="1"/>
  <c r="K70" i="9"/>
  <c r="A70" i="9" s="1"/>
  <c r="K69" i="9"/>
  <c r="A69" i="9" s="1"/>
  <c r="K68" i="9"/>
  <c r="A68" i="9" s="1"/>
  <c r="K67" i="9"/>
  <c r="A67" i="9" s="1"/>
  <c r="K66" i="9"/>
  <c r="A66" i="9" s="1"/>
  <c r="K65" i="9"/>
  <c r="A65" i="9" s="1"/>
  <c r="K64" i="9"/>
  <c r="A64" i="9" s="1"/>
  <c r="K63" i="9"/>
  <c r="A63" i="9" s="1"/>
  <c r="K62" i="9"/>
  <c r="A62" i="9" s="1"/>
  <c r="K61" i="9"/>
  <c r="A61" i="9" s="1"/>
  <c r="K60" i="9"/>
  <c r="A60" i="9" s="1"/>
  <c r="K59" i="9"/>
  <c r="A59" i="9" s="1"/>
  <c r="K58" i="9"/>
  <c r="A58" i="9" s="1"/>
  <c r="K57" i="9"/>
  <c r="A57" i="9" s="1"/>
  <c r="K56" i="9"/>
  <c r="A56" i="9" s="1"/>
  <c r="K55" i="9"/>
  <c r="A55" i="9" s="1"/>
  <c r="K54" i="9"/>
  <c r="A54" i="9" s="1"/>
  <c r="K53" i="9"/>
  <c r="A53" i="9" s="1"/>
  <c r="K52" i="9"/>
  <c r="A52" i="9" s="1"/>
  <c r="K51" i="9"/>
  <c r="A51" i="9" s="1"/>
  <c r="K50" i="9"/>
  <c r="A50" i="9" s="1"/>
  <c r="A49" i="9"/>
  <c r="K48" i="9"/>
  <c r="A48" i="9" s="1"/>
  <c r="K47" i="9"/>
  <c r="A47" i="9" s="1"/>
  <c r="K46" i="9"/>
  <c r="A46" i="9" s="1"/>
  <c r="K45" i="9"/>
  <c r="A45" i="9" s="1"/>
  <c r="K44" i="9"/>
  <c r="A44" i="9" s="1"/>
  <c r="A43" i="9"/>
  <c r="K42" i="9"/>
  <c r="A42" i="9" s="1"/>
  <c r="A41" i="9"/>
  <c r="K40" i="9"/>
  <c r="A40" i="9" s="1"/>
  <c r="K39" i="9"/>
  <c r="A39" i="9" s="1"/>
  <c r="K38" i="9"/>
  <c r="A38" i="9" s="1"/>
  <c r="K37" i="9"/>
  <c r="A37" i="9" s="1"/>
  <c r="K36" i="9"/>
  <c r="A36" i="9" s="1"/>
  <c r="K35" i="9"/>
  <c r="A35" i="9" s="1"/>
  <c r="K34" i="9"/>
  <c r="A34" i="9" s="1"/>
  <c r="K33" i="9"/>
  <c r="A33" i="9" s="1"/>
  <c r="K32" i="9"/>
  <c r="A32" i="9" s="1"/>
  <c r="K31" i="9"/>
  <c r="A31" i="9" s="1"/>
  <c r="K30" i="9"/>
  <c r="A30" i="9" s="1"/>
  <c r="K29" i="9"/>
  <c r="A29" i="9" s="1"/>
  <c r="K28" i="9"/>
  <c r="A28" i="9" s="1"/>
  <c r="K27" i="9"/>
  <c r="A27" i="9" s="1"/>
  <c r="K26" i="9"/>
  <c r="A26" i="9" s="1"/>
  <c r="K25" i="9"/>
  <c r="A25" i="9" s="1"/>
  <c r="K24" i="9"/>
  <c r="A24" i="9" s="1"/>
  <c r="K23" i="9"/>
  <c r="A23" i="9" s="1"/>
  <c r="K22" i="9"/>
  <c r="A22" i="9" s="1"/>
  <c r="K21" i="9"/>
  <c r="A21" i="9" s="1"/>
  <c r="K20" i="9"/>
  <c r="A20" i="9" s="1"/>
  <c r="K19" i="9"/>
  <c r="A19" i="9" s="1"/>
  <c r="K18" i="9"/>
  <c r="A18" i="9" s="1"/>
  <c r="K17" i="9"/>
  <c r="A17" i="9" s="1"/>
  <c r="K16" i="9"/>
  <c r="A16" i="9" s="1"/>
  <c r="K15" i="9"/>
  <c r="A15" i="9" s="1"/>
  <c r="K14" i="9"/>
  <c r="A14" i="9" s="1"/>
  <c r="K13" i="9"/>
  <c r="A13" i="9" s="1"/>
  <c r="K12" i="9"/>
  <c r="A12" i="9" s="1"/>
  <c r="K11" i="9"/>
  <c r="A11" i="9" s="1"/>
  <c r="K10" i="9"/>
  <c r="A10" i="9" s="1"/>
  <c r="K9" i="9"/>
  <c r="A9" i="9" s="1"/>
  <c r="K8" i="9"/>
  <c r="A8" i="9" s="1"/>
  <c r="K7" i="9"/>
  <c r="A7" i="9" s="1"/>
  <c r="K6" i="9"/>
  <c r="A6" i="9" s="1"/>
  <c r="K5" i="9"/>
  <c r="A5" i="9" s="1"/>
  <c r="K4" i="9"/>
  <c r="A4" i="9" s="1"/>
  <c r="K3" i="9"/>
  <c r="A3" i="9" s="1"/>
  <c r="K2" i="9"/>
  <c r="A2" i="9" s="1"/>
  <c r="AK660" i="2"/>
  <c r="AJ660" i="2"/>
  <c r="AH660" i="2"/>
  <c r="AG660" i="2"/>
  <c r="AF660" i="2"/>
  <c r="AE660" i="2"/>
  <c r="B634" i="2"/>
  <c r="B627" i="2"/>
  <c r="B633" i="2"/>
  <c r="B620" i="2"/>
  <c r="B550" i="2"/>
  <c r="B619" i="2"/>
  <c r="B50" i="2"/>
  <c r="B47" i="2"/>
  <c r="B626" i="2"/>
  <c r="B552" i="2"/>
  <c r="B14" i="2"/>
  <c r="B251" i="2"/>
  <c r="B250" i="2"/>
  <c r="B209" i="2"/>
  <c r="V580" i="2"/>
  <c r="S580" i="2"/>
  <c r="P580" i="2"/>
  <c r="V579" i="2"/>
  <c r="S579" i="2"/>
  <c r="P579" i="2"/>
  <c r="V100" i="2"/>
  <c r="S100" i="2"/>
  <c r="P100" i="2"/>
  <c r="B605" i="2"/>
  <c r="B604" i="2"/>
  <c r="B603" i="2"/>
  <c r="B602" i="2"/>
  <c r="B601" i="2"/>
  <c r="B600" i="2"/>
  <c r="B599" i="2"/>
  <c r="B598" i="2"/>
  <c r="B597" i="2"/>
  <c r="B152" i="2"/>
  <c r="B151" i="2"/>
  <c r="B149" i="2"/>
  <c r="B593" i="2"/>
  <c r="B592" i="2"/>
  <c r="B591" i="2"/>
  <c r="B590" i="2"/>
  <c r="B589" i="2"/>
  <c r="B588" i="2"/>
  <c r="B587" i="2"/>
  <c r="B586" i="2"/>
  <c r="B585" i="2"/>
  <c r="B584" i="2"/>
  <c r="B508" i="2"/>
  <c r="B228" i="2"/>
  <c r="B344" i="2"/>
  <c r="B500" i="2"/>
  <c r="B652" i="2"/>
  <c r="B651" i="2"/>
  <c r="B337" i="2"/>
  <c r="V615" i="2"/>
  <c r="B615" i="2" s="1"/>
  <c r="B521" i="2"/>
  <c r="B520" i="2"/>
  <c r="B456" i="2"/>
  <c r="B438" i="2"/>
  <c r="B458" i="2"/>
  <c r="B454" i="2"/>
  <c r="V399" i="2"/>
  <c r="S399" i="2"/>
  <c r="P399" i="2"/>
  <c r="B640" i="2"/>
  <c r="B644" i="2"/>
  <c r="B432" i="2"/>
  <c r="B637" i="2"/>
  <c r="B636" i="2"/>
  <c r="B635" i="2"/>
  <c r="B424" i="2"/>
  <c r="B423" i="2"/>
  <c r="B415" i="2"/>
  <c r="B413" i="2"/>
  <c r="B639" i="2"/>
  <c r="B383" i="2"/>
  <c r="B612" i="2"/>
  <c r="B608" i="2"/>
  <c r="B610" i="2"/>
  <c r="B609" i="2"/>
  <c r="B376" i="2"/>
  <c r="B373" i="2"/>
  <c r="B659" i="2"/>
  <c r="B279" i="2"/>
  <c r="B271" i="2"/>
  <c r="B656" i="2"/>
  <c r="B655" i="2"/>
  <c r="B654" i="2"/>
  <c r="W511" i="1"/>
  <c r="V511" i="1"/>
  <c r="U511" i="1"/>
  <c r="T511" i="1"/>
  <c r="V545" i="2"/>
  <c r="V544" i="2"/>
  <c r="P545" i="2"/>
  <c r="P544" i="2"/>
  <c r="V630" i="2"/>
  <c r="B630" i="2" s="1"/>
  <c r="V628" i="2"/>
  <c r="B628" i="2" s="1"/>
  <c r="V507" i="2"/>
  <c r="B507" i="2" s="1"/>
  <c r="K3" i="1"/>
  <c r="K4" i="1"/>
  <c r="K5" i="1"/>
  <c r="K129" i="1"/>
  <c r="K126" i="1"/>
  <c r="K8" i="1"/>
  <c r="K9" i="1"/>
  <c r="K10" i="1"/>
  <c r="K11" i="1"/>
  <c r="K12" i="1"/>
  <c r="K13" i="1"/>
  <c r="K14" i="1"/>
  <c r="K15" i="1"/>
  <c r="K16" i="1"/>
  <c r="K17" i="1"/>
  <c r="K21" i="1"/>
  <c r="K59" i="1"/>
  <c r="K66" i="1"/>
  <c r="K67" i="1"/>
  <c r="K44" i="1"/>
  <c r="K60" i="1"/>
  <c r="K61" i="1"/>
  <c r="K62" i="1"/>
  <c r="K26" i="1"/>
  <c r="K27" i="1"/>
  <c r="K22" i="1"/>
  <c r="K23" i="1"/>
  <c r="K72" i="1"/>
  <c r="K25" i="1"/>
  <c r="K28" i="1"/>
  <c r="K29" i="1"/>
  <c r="K30" i="1"/>
  <c r="K31" i="1"/>
  <c r="K32" i="1"/>
  <c r="K33" i="1"/>
  <c r="K37" i="1"/>
  <c r="K38" i="1"/>
  <c r="K39" i="1"/>
  <c r="K41" i="1"/>
  <c r="K490" i="1"/>
  <c r="K130" i="1"/>
  <c r="K188" i="1"/>
  <c r="K383" i="1"/>
  <c r="K380" i="1"/>
  <c r="K503" i="1"/>
  <c r="K385" i="1"/>
  <c r="K270" i="1"/>
  <c r="K271" i="1"/>
  <c r="K272" i="1"/>
  <c r="K52" i="1"/>
  <c r="K333" i="1"/>
  <c r="K54" i="1"/>
  <c r="K508" i="1"/>
  <c r="K507" i="1"/>
  <c r="K57" i="1"/>
  <c r="K105" i="1"/>
  <c r="K68" i="1"/>
  <c r="K70" i="1"/>
  <c r="K176" i="1"/>
  <c r="K195" i="1"/>
  <c r="K387" i="1"/>
  <c r="K388" i="1"/>
  <c r="K389" i="1"/>
  <c r="K18" i="1"/>
  <c r="K135" i="1"/>
  <c r="K136" i="1"/>
  <c r="K212" i="1"/>
  <c r="K24" i="1"/>
  <c r="K163" i="1"/>
  <c r="K40" i="1"/>
  <c r="K49" i="1"/>
  <c r="K50" i="1"/>
  <c r="K51" i="1"/>
  <c r="K116" i="1"/>
  <c r="K332" i="1"/>
  <c r="K53" i="1"/>
  <c r="K300" i="1"/>
  <c r="K104" i="1"/>
  <c r="K494" i="1"/>
  <c r="K80" i="1"/>
  <c r="K117" i="1"/>
  <c r="K106" i="1"/>
  <c r="K118" i="1"/>
  <c r="K302" i="1"/>
  <c r="K91" i="1"/>
  <c r="K88" i="1"/>
  <c r="K92" i="1"/>
  <c r="K328" i="1"/>
  <c r="K299" i="1"/>
  <c r="K296" i="1"/>
  <c r="K289" i="1"/>
  <c r="K94" i="1"/>
  <c r="K111" i="1"/>
  <c r="K98" i="1"/>
  <c r="K6" i="1"/>
  <c r="K491" i="1"/>
  <c r="K132" i="1"/>
  <c r="K493" i="1"/>
  <c r="K108" i="1"/>
  <c r="K83" i="1"/>
  <c r="K7" i="1"/>
  <c r="K96" i="1"/>
  <c r="K102" i="1"/>
  <c r="K76" i="1"/>
  <c r="K84" i="1"/>
  <c r="K110" i="1"/>
  <c r="K113" i="1"/>
  <c r="K123" i="1"/>
  <c r="K95" i="1"/>
  <c r="K100" i="1"/>
  <c r="K128" i="1"/>
  <c r="K112" i="1"/>
  <c r="K492" i="1"/>
  <c r="K120" i="1"/>
  <c r="K131" i="1"/>
  <c r="K103" i="1"/>
  <c r="K42" i="1"/>
  <c r="K97" i="1"/>
  <c r="K82" i="1"/>
  <c r="K43" i="1"/>
  <c r="K101" i="1"/>
  <c r="K85" i="1"/>
  <c r="K124" i="1"/>
  <c r="K122" i="1"/>
  <c r="K119" i="1"/>
  <c r="K121" i="1"/>
  <c r="K127" i="1"/>
  <c r="K125" i="1"/>
  <c r="K114" i="1"/>
  <c r="K58" i="1"/>
  <c r="K330" i="1"/>
  <c r="K77" i="1"/>
  <c r="K159" i="1"/>
  <c r="K150" i="1"/>
  <c r="K137" i="1"/>
  <c r="K19" i="1"/>
  <c r="K147" i="1"/>
  <c r="K149" i="1"/>
  <c r="K138" i="1"/>
  <c r="K154" i="1"/>
  <c r="K139" i="1"/>
  <c r="K146" i="1"/>
  <c r="K140" i="1"/>
  <c r="K20" i="1"/>
  <c r="K148" i="1"/>
  <c r="K151" i="1"/>
  <c r="K142" i="1"/>
  <c r="K160" i="1"/>
  <c r="K145" i="1"/>
  <c r="K153" i="1"/>
  <c r="K155" i="1"/>
  <c r="K162" i="1"/>
  <c r="K144" i="1"/>
  <c r="K143" i="1"/>
  <c r="K141" i="1"/>
  <c r="K152" i="1"/>
  <c r="K263" i="1"/>
  <c r="K156" i="1"/>
  <c r="K158" i="1"/>
  <c r="K161" i="1"/>
  <c r="K209" i="1"/>
  <c r="K210" i="1"/>
  <c r="K211" i="1"/>
  <c r="K213" i="1"/>
  <c r="K214" i="1"/>
  <c r="K71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34" i="1"/>
  <c r="K35" i="1"/>
  <c r="K36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69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61" i="1"/>
  <c r="K244" i="1"/>
  <c r="K353" i="1"/>
  <c r="K340" i="1"/>
  <c r="K254" i="1"/>
  <c r="K373" i="1"/>
  <c r="K342" i="1"/>
  <c r="K362" i="1"/>
  <c r="K336" i="1"/>
  <c r="K347" i="1"/>
  <c r="K45" i="1"/>
  <c r="K377" i="1"/>
  <c r="K363" i="1"/>
  <c r="K433" i="1"/>
  <c r="K434" i="1"/>
  <c r="K435" i="1"/>
  <c r="K436" i="1"/>
  <c r="K334" i="1"/>
  <c r="K323" i="1"/>
  <c r="K327" i="1"/>
  <c r="K297" i="1"/>
  <c r="K298" i="1"/>
  <c r="K368" i="1"/>
  <c r="K496" i="1"/>
  <c r="K378" i="1"/>
  <c r="K506" i="1"/>
  <c r="K371" i="1"/>
  <c r="K242" i="1"/>
  <c r="K240" i="1"/>
  <c r="K359" i="1"/>
  <c r="K382" i="1"/>
  <c r="K157" i="1"/>
  <c r="K324" i="1"/>
  <c r="K265" i="1"/>
  <c r="K266" i="1"/>
  <c r="K267" i="1"/>
  <c r="K268" i="1"/>
  <c r="K269" i="1"/>
  <c r="K273" i="1"/>
  <c r="K274" i="1"/>
  <c r="K275" i="1"/>
  <c r="K276" i="1"/>
  <c r="K277" i="1"/>
  <c r="K278" i="1"/>
  <c r="K279" i="1"/>
  <c r="K280" i="1"/>
  <c r="K281" i="1"/>
  <c r="K73" i="1"/>
  <c r="K282" i="1"/>
  <c r="K283" i="1"/>
  <c r="K284" i="1"/>
  <c r="K285" i="1"/>
  <c r="K74" i="1"/>
  <c r="K286" i="1"/>
  <c r="K287" i="1"/>
  <c r="K75" i="1"/>
  <c r="K288" i="1"/>
  <c r="K294" i="1"/>
  <c r="K89" i="1"/>
  <c r="K78" i="1"/>
  <c r="K87" i="1"/>
  <c r="K86" i="1"/>
  <c r="K134" i="1"/>
  <c r="K250" i="1"/>
  <c r="K264" i="1"/>
  <c r="K290" i="1"/>
  <c r="K325" i="1"/>
  <c r="K251" i="1"/>
  <c r="K253" i="1"/>
  <c r="K326" i="1"/>
  <c r="K249" i="1"/>
  <c r="K303" i="1"/>
  <c r="K307" i="1"/>
  <c r="K313" i="1"/>
  <c r="K314" i="1"/>
  <c r="K315" i="1"/>
  <c r="K316" i="1"/>
  <c r="K317" i="1"/>
  <c r="K306" i="1"/>
  <c r="K309" i="1"/>
  <c r="K312" i="1"/>
  <c r="K304" i="1"/>
  <c r="K305" i="1"/>
  <c r="K310" i="1"/>
  <c r="K311" i="1"/>
  <c r="K308" i="1"/>
  <c r="K319" i="1"/>
  <c r="K46" i="1"/>
  <c r="K262" i="1"/>
  <c r="K47" i="1"/>
  <c r="K501" i="1"/>
  <c r="K329" i="1"/>
  <c r="K301" i="1"/>
  <c r="K133" i="1"/>
  <c r="K293" i="1"/>
  <c r="K90" i="1"/>
  <c r="K93" i="1"/>
  <c r="K291" i="1"/>
  <c r="K252" i="1"/>
  <c r="K292" i="1"/>
  <c r="K79" i="1"/>
  <c r="K331" i="1"/>
  <c r="K295" i="1"/>
  <c r="K48" i="1"/>
  <c r="K256" i="1"/>
  <c r="K343" i="1"/>
  <c r="K344" i="1"/>
  <c r="K354" i="1"/>
  <c r="K238" i="1"/>
  <c r="K352" i="1"/>
  <c r="K322" i="1"/>
  <c r="K355" i="1"/>
  <c r="K335" i="1"/>
  <c r="K351" i="1"/>
  <c r="K258" i="1"/>
  <c r="K509" i="1"/>
  <c r="K379" i="1"/>
  <c r="K497" i="1"/>
  <c r="K356" i="1"/>
  <c r="K365" i="1"/>
  <c r="K384" i="1"/>
  <c r="K510" i="1"/>
  <c r="K369" i="1"/>
  <c r="K55" i="1"/>
  <c r="K56" i="1"/>
  <c r="K370" i="1"/>
  <c r="K259" i="1"/>
  <c r="K260" i="1"/>
  <c r="K376" i="1"/>
  <c r="K318" i="1"/>
  <c r="K358" i="1"/>
  <c r="K345" i="1"/>
  <c r="K81" i="1"/>
  <c r="K321" i="1"/>
  <c r="K243" i="1"/>
  <c r="K255" i="1"/>
  <c r="K339" i="1"/>
  <c r="K236" i="1"/>
  <c r="K235" i="1"/>
  <c r="K239" i="1"/>
  <c r="K257" i="1"/>
  <c r="K337" i="1"/>
  <c r="K361" i="1"/>
  <c r="K364" i="1"/>
  <c r="K237" i="1"/>
  <c r="K350" i="1"/>
  <c r="K338" i="1"/>
  <c r="K320" i="1"/>
  <c r="K232" i="1"/>
  <c r="K372" i="1"/>
  <c r="K341" i="1"/>
  <c r="K241" i="1"/>
  <c r="K233" i="1"/>
  <c r="K346" i="1"/>
  <c r="K390" i="1"/>
  <c r="K391" i="1"/>
  <c r="K392" i="1"/>
  <c r="K393" i="1"/>
  <c r="K394" i="1"/>
  <c r="K395" i="1"/>
  <c r="K396" i="1"/>
  <c r="K397" i="1"/>
  <c r="K399" i="1"/>
  <c r="K400" i="1"/>
  <c r="K63" i="1"/>
  <c r="K64" i="1"/>
  <c r="K398" i="1"/>
  <c r="K401" i="1"/>
  <c r="K402" i="1"/>
  <c r="K403" i="1"/>
  <c r="K404" i="1"/>
  <c r="K405" i="1"/>
  <c r="K65" i="1"/>
  <c r="K409" i="1"/>
  <c r="K406" i="1"/>
  <c r="K407" i="1"/>
  <c r="K408" i="1"/>
  <c r="K410" i="1"/>
  <c r="K386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245" i="1"/>
  <c r="K246" i="1"/>
  <c r="K452" i="1"/>
  <c r="K247" i="1"/>
  <c r="K248" i="1"/>
  <c r="K428" i="1"/>
  <c r="K429" i="1"/>
  <c r="K453" i="1"/>
  <c r="K454" i="1"/>
  <c r="K455" i="1"/>
  <c r="K430" i="1"/>
  <c r="K456" i="1"/>
  <c r="K431" i="1"/>
  <c r="K432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107" i="1"/>
  <c r="K99" i="1"/>
  <c r="K115" i="1"/>
  <c r="K109" i="1"/>
  <c r="K357" i="1"/>
  <c r="K505" i="1"/>
  <c r="K360" i="1"/>
  <c r="K495" i="1"/>
  <c r="K498" i="1"/>
  <c r="K499" i="1"/>
  <c r="K500" i="1"/>
  <c r="K348" i="1"/>
  <c r="K502" i="1"/>
  <c r="K349" i="1"/>
  <c r="K504" i="1"/>
  <c r="K381" i="1"/>
  <c r="K234" i="1"/>
  <c r="K366" i="1"/>
  <c r="K374" i="1"/>
  <c r="K367" i="1"/>
  <c r="K375" i="1"/>
  <c r="K2" i="1"/>
  <c r="H3" i="1"/>
  <c r="H4" i="1"/>
  <c r="H5" i="1"/>
  <c r="H129" i="1"/>
  <c r="H126" i="1"/>
  <c r="H8" i="1"/>
  <c r="H9" i="1"/>
  <c r="H10" i="1"/>
  <c r="H11" i="1"/>
  <c r="H12" i="1"/>
  <c r="H13" i="1"/>
  <c r="H14" i="1"/>
  <c r="H15" i="1"/>
  <c r="H16" i="1"/>
  <c r="H17" i="1"/>
  <c r="H21" i="1"/>
  <c r="H59" i="1"/>
  <c r="H66" i="1"/>
  <c r="H67" i="1"/>
  <c r="H44" i="1"/>
  <c r="H60" i="1"/>
  <c r="H61" i="1"/>
  <c r="H62" i="1"/>
  <c r="H26" i="1"/>
  <c r="H27" i="1"/>
  <c r="H22" i="1"/>
  <c r="H23" i="1"/>
  <c r="H72" i="1"/>
  <c r="H25" i="1"/>
  <c r="H28" i="1"/>
  <c r="H29" i="1"/>
  <c r="H30" i="1"/>
  <c r="H31" i="1"/>
  <c r="H32" i="1"/>
  <c r="H33" i="1"/>
  <c r="H37" i="1"/>
  <c r="H38" i="1"/>
  <c r="H39" i="1"/>
  <c r="H41" i="1"/>
  <c r="H490" i="1"/>
  <c r="H130" i="1"/>
  <c r="H188" i="1"/>
  <c r="H383" i="1"/>
  <c r="H380" i="1"/>
  <c r="H503" i="1"/>
  <c r="H385" i="1"/>
  <c r="H270" i="1"/>
  <c r="H271" i="1"/>
  <c r="H272" i="1"/>
  <c r="H52" i="1"/>
  <c r="H333" i="1"/>
  <c r="H54" i="1"/>
  <c r="H508" i="1"/>
  <c r="H507" i="1"/>
  <c r="H57" i="1"/>
  <c r="H105" i="1"/>
  <c r="H68" i="1"/>
  <c r="H70" i="1"/>
  <c r="H176" i="1"/>
  <c r="H195" i="1"/>
  <c r="H387" i="1"/>
  <c r="H388" i="1"/>
  <c r="H389" i="1"/>
  <c r="H18" i="1"/>
  <c r="H135" i="1"/>
  <c r="H136" i="1"/>
  <c r="H212" i="1"/>
  <c r="H24" i="1"/>
  <c r="H163" i="1"/>
  <c r="H40" i="1"/>
  <c r="H49" i="1"/>
  <c r="H50" i="1"/>
  <c r="H51" i="1"/>
  <c r="H116" i="1"/>
  <c r="H332" i="1"/>
  <c r="H53" i="1"/>
  <c r="H300" i="1"/>
  <c r="H104" i="1"/>
  <c r="H494" i="1"/>
  <c r="H80" i="1"/>
  <c r="H117" i="1"/>
  <c r="H106" i="1"/>
  <c r="H118" i="1"/>
  <c r="H302" i="1"/>
  <c r="H91" i="1"/>
  <c r="H88" i="1"/>
  <c r="H92" i="1"/>
  <c r="H328" i="1"/>
  <c r="H299" i="1"/>
  <c r="H296" i="1"/>
  <c r="H289" i="1"/>
  <c r="H94" i="1"/>
  <c r="H111" i="1"/>
  <c r="H98" i="1"/>
  <c r="H6" i="1"/>
  <c r="H491" i="1"/>
  <c r="H132" i="1"/>
  <c r="H493" i="1"/>
  <c r="H108" i="1"/>
  <c r="H83" i="1"/>
  <c r="H7" i="1"/>
  <c r="H96" i="1"/>
  <c r="H102" i="1"/>
  <c r="H76" i="1"/>
  <c r="H84" i="1"/>
  <c r="H110" i="1"/>
  <c r="H113" i="1"/>
  <c r="H123" i="1"/>
  <c r="H95" i="1"/>
  <c r="H100" i="1"/>
  <c r="H128" i="1"/>
  <c r="H112" i="1"/>
  <c r="H492" i="1"/>
  <c r="H120" i="1"/>
  <c r="H131" i="1"/>
  <c r="H103" i="1"/>
  <c r="H42" i="1"/>
  <c r="H97" i="1"/>
  <c r="H82" i="1"/>
  <c r="H43" i="1"/>
  <c r="H101" i="1"/>
  <c r="H85" i="1"/>
  <c r="H124" i="1"/>
  <c r="H122" i="1"/>
  <c r="H119" i="1"/>
  <c r="H121" i="1"/>
  <c r="H127" i="1"/>
  <c r="H125" i="1"/>
  <c r="H114" i="1"/>
  <c r="H58" i="1"/>
  <c r="H330" i="1"/>
  <c r="H77" i="1"/>
  <c r="H159" i="1"/>
  <c r="H150" i="1"/>
  <c r="H137" i="1"/>
  <c r="H19" i="1"/>
  <c r="H147" i="1"/>
  <c r="H149" i="1"/>
  <c r="H138" i="1"/>
  <c r="H154" i="1"/>
  <c r="H139" i="1"/>
  <c r="H146" i="1"/>
  <c r="H140" i="1"/>
  <c r="H20" i="1"/>
  <c r="H148" i="1"/>
  <c r="H151" i="1"/>
  <c r="H142" i="1"/>
  <c r="H160" i="1"/>
  <c r="H145" i="1"/>
  <c r="H153" i="1"/>
  <c r="H155" i="1"/>
  <c r="H162" i="1"/>
  <c r="H144" i="1"/>
  <c r="H143" i="1"/>
  <c r="H141" i="1"/>
  <c r="H152" i="1"/>
  <c r="H263" i="1"/>
  <c r="H156" i="1"/>
  <c r="H158" i="1"/>
  <c r="H161" i="1"/>
  <c r="H209" i="1"/>
  <c r="H210" i="1"/>
  <c r="H211" i="1"/>
  <c r="H213" i="1"/>
  <c r="H214" i="1"/>
  <c r="H71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7" i="1"/>
  <c r="H178" i="1"/>
  <c r="H179" i="1"/>
  <c r="H180" i="1"/>
  <c r="H181" i="1"/>
  <c r="H182" i="1"/>
  <c r="H183" i="1"/>
  <c r="H184" i="1"/>
  <c r="H185" i="1"/>
  <c r="H186" i="1"/>
  <c r="H187" i="1"/>
  <c r="H189" i="1"/>
  <c r="H190" i="1"/>
  <c r="H191" i="1"/>
  <c r="H192" i="1"/>
  <c r="H193" i="1"/>
  <c r="H34" i="1"/>
  <c r="H35" i="1"/>
  <c r="H36" i="1"/>
  <c r="H194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69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61" i="1"/>
  <c r="H244" i="1"/>
  <c r="H353" i="1"/>
  <c r="H340" i="1"/>
  <c r="H254" i="1"/>
  <c r="H373" i="1"/>
  <c r="H342" i="1"/>
  <c r="H362" i="1"/>
  <c r="H336" i="1"/>
  <c r="H347" i="1"/>
  <c r="H45" i="1"/>
  <c r="H377" i="1"/>
  <c r="H363" i="1"/>
  <c r="H433" i="1"/>
  <c r="H434" i="1"/>
  <c r="H435" i="1"/>
  <c r="H436" i="1"/>
  <c r="H334" i="1"/>
  <c r="H323" i="1"/>
  <c r="H327" i="1"/>
  <c r="H297" i="1"/>
  <c r="H298" i="1"/>
  <c r="H368" i="1"/>
  <c r="H496" i="1"/>
  <c r="H378" i="1"/>
  <c r="H506" i="1"/>
  <c r="H371" i="1"/>
  <c r="H242" i="1"/>
  <c r="H240" i="1"/>
  <c r="H359" i="1"/>
  <c r="H382" i="1"/>
  <c r="H157" i="1"/>
  <c r="H324" i="1"/>
  <c r="H265" i="1"/>
  <c r="H266" i="1"/>
  <c r="H267" i="1"/>
  <c r="H268" i="1"/>
  <c r="H269" i="1"/>
  <c r="H273" i="1"/>
  <c r="H274" i="1"/>
  <c r="H275" i="1"/>
  <c r="H276" i="1"/>
  <c r="H277" i="1"/>
  <c r="H278" i="1"/>
  <c r="H279" i="1"/>
  <c r="H280" i="1"/>
  <c r="H281" i="1"/>
  <c r="H73" i="1"/>
  <c r="H282" i="1"/>
  <c r="H283" i="1"/>
  <c r="H284" i="1"/>
  <c r="H285" i="1"/>
  <c r="H74" i="1"/>
  <c r="H286" i="1"/>
  <c r="H287" i="1"/>
  <c r="H75" i="1"/>
  <c r="H288" i="1"/>
  <c r="H294" i="1"/>
  <c r="H89" i="1"/>
  <c r="H78" i="1"/>
  <c r="H87" i="1"/>
  <c r="H86" i="1"/>
  <c r="H134" i="1"/>
  <c r="H250" i="1"/>
  <c r="H264" i="1"/>
  <c r="H290" i="1"/>
  <c r="H325" i="1"/>
  <c r="H251" i="1"/>
  <c r="H253" i="1"/>
  <c r="H326" i="1"/>
  <c r="H249" i="1"/>
  <c r="H303" i="1"/>
  <c r="H307" i="1"/>
  <c r="H313" i="1"/>
  <c r="H314" i="1"/>
  <c r="H315" i="1"/>
  <c r="H316" i="1"/>
  <c r="H317" i="1"/>
  <c r="H306" i="1"/>
  <c r="H309" i="1"/>
  <c r="H312" i="1"/>
  <c r="H304" i="1"/>
  <c r="H305" i="1"/>
  <c r="H310" i="1"/>
  <c r="H311" i="1"/>
  <c r="H308" i="1"/>
  <c r="H319" i="1"/>
  <c r="H46" i="1"/>
  <c r="H262" i="1"/>
  <c r="H47" i="1"/>
  <c r="H501" i="1"/>
  <c r="H329" i="1"/>
  <c r="H301" i="1"/>
  <c r="H133" i="1"/>
  <c r="H293" i="1"/>
  <c r="H90" i="1"/>
  <c r="H93" i="1"/>
  <c r="H291" i="1"/>
  <c r="H252" i="1"/>
  <c r="H292" i="1"/>
  <c r="H79" i="1"/>
  <c r="H331" i="1"/>
  <c r="H295" i="1"/>
  <c r="H48" i="1"/>
  <c r="H256" i="1"/>
  <c r="H343" i="1"/>
  <c r="H344" i="1"/>
  <c r="H354" i="1"/>
  <c r="H238" i="1"/>
  <c r="H352" i="1"/>
  <c r="H322" i="1"/>
  <c r="H355" i="1"/>
  <c r="H335" i="1"/>
  <c r="H351" i="1"/>
  <c r="H258" i="1"/>
  <c r="H509" i="1"/>
  <c r="H379" i="1"/>
  <c r="H497" i="1"/>
  <c r="H356" i="1"/>
  <c r="H365" i="1"/>
  <c r="H384" i="1"/>
  <c r="H510" i="1"/>
  <c r="H369" i="1"/>
  <c r="H55" i="1"/>
  <c r="H56" i="1"/>
  <c r="H370" i="1"/>
  <c r="H259" i="1"/>
  <c r="H260" i="1"/>
  <c r="H376" i="1"/>
  <c r="H318" i="1"/>
  <c r="H358" i="1"/>
  <c r="H345" i="1"/>
  <c r="H81" i="1"/>
  <c r="H321" i="1"/>
  <c r="H243" i="1"/>
  <c r="H255" i="1"/>
  <c r="H339" i="1"/>
  <c r="H236" i="1"/>
  <c r="H235" i="1"/>
  <c r="H239" i="1"/>
  <c r="H257" i="1"/>
  <c r="H337" i="1"/>
  <c r="H361" i="1"/>
  <c r="H364" i="1"/>
  <c r="H237" i="1"/>
  <c r="H350" i="1"/>
  <c r="H338" i="1"/>
  <c r="H320" i="1"/>
  <c r="H232" i="1"/>
  <c r="H372" i="1"/>
  <c r="H341" i="1"/>
  <c r="H241" i="1"/>
  <c r="H233" i="1"/>
  <c r="H346" i="1"/>
  <c r="H390" i="1"/>
  <c r="H391" i="1"/>
  <c r="H392" i="1"/>
  <c r="H393" i="1"/>
  <c r="H394" i="1"/>
  <c r="H395" i="1"/>
  <c r="H396" i="1"/>
  <c r="H397" i="1"/>
  <c r="H399" i="1"/>
  <c r="H400" i="1"/>
  <c r="H63" i="1"/>
  <c r="H64" i="1"/>
  <c r="H398" i="1"/>
  <c r="H401" i="1"/>
  <c r="H402" i="1"/>
  <c r="H403" i="1"/>
  <c r="H404" i="1"/>
  <c r="H405" i="1"/>
  <c r="H65" i="1"/>
  <c r="H409" i="1"/>
  <c r="H406" i="1"/>
  <c r="H407" i="1"/>
  <c r="H408" i="1"/>
  <c r="H410" i="1"/>
  <c r="H386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245" i="1"/>
  <c r="H246" i="1"/>
  <c r="H452" i="1"/>
  <c r="H247" i="1"/>
  <c r="H248" i="1"/>
  <c r="H428" i="1"/>
  <c r="H429" i="1"/>
  <c r="H453" i="1"/>
  <c r="H454" i="1"/>
  <c r="H455" i="1"/>
  <c r="H430" i="1"/>
  <c r="H456" i="1"/>
  <c r="H431" i="1"/>
  <c r="H432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107" i="1"/>
  <c r="H99" i="1"/>
  <c r="H115" i="1"/>
  <c r="H109" i="1"/>
  <c r="H357" i="1"/>
  <c r="H505" i="1"/>
  <c r="H360" i="1"/>
  <c r="H495" i="1"/>
  <c r="H498" i="1"/>
  <c r="H499" i="1"/>
  <c r="H500" i="1"/>
  <c r="H348" i="1"/>
  <c r="H502" i="1"/>
  <c r="H349" i="1"/>
  <c r="H504" i="1"/>
  <c r="H381" i="1"/>
  <c r="H234" i="1"/>
  <c r="H366" i="1"/>
  <c r="H374" i="1"/>
  <c r="H367" i="1"/>
  <c r="H375" i="1"/>
  <c r="H2" i="1"/>
  <c r="E3" i="1"/>
  <c r="E4" i="1"/>
  <c r="E5" i="1"/>
  <c r="E129" i="1"/>
  <c r="E126" i="1"/>
  <c r="E8" i="1"/>
  <c r="E9" i="1"/>
  <c r="E10" i="1"/>
  <c r="E11" i="1"/>
  <c r="E12" i="1"/>
  <c r="E13" i="1"/>
  <c r="E14" i="1"/>
  <c r="E15" i="1"/>
  <c r="E16" i="1"/>
  <c r="E17" i="1"/>
  <c r="E21" i="1"/>
  <c r="E59" i="1"/>
  <c r="E66" i="1"/>
  <c r="E67" i="1"/>
  <c r="E44" i="1"/>
  <c r="E60" i="1"/>
  <c r="E61" i="1"/>
  <c r="E62" i="1"/>
  <c r="E26" i="1"/>
  <c r="E27" i="1"/>
  <c r="E22" i="1"/>
  <c r="E23" i="1"/>
  <c r="E72" i="1"/>
  <c r="E25" i="1"/>
  <c r="E28" i="1"/>
  <c r="E29" i="1"/>
  <c r="E30" i="1"/>
  <c r="E31" i="1"/>
  <c r="E32" i="1"/>
  <c r="E33" i="1"/>
  <c r="E37" i="1"/>
  <c r="E38" i="1"/>
  <c r="E39" i="1"/>
  <c r="E41" i="1"/>
  <c r="E490" i="1"/>
  <c r="E130" i="1"/>
  <c r="E188" i="1"/>
  <c r="E383" i="1"/>
  <c r="E380" i="1"/>
  <c r="E503" i="1"/>
  <c r="E385" i="1"/>
  <c r="E270" i="1"/>
  <c r="E271" i="1"/>
  <c r="E272" i="1"/>
  <c r="E52" i="1"/>
  <c r="E333" i="1"/>
  <c r="E54" i="1"/>
  <c r="E508" i="1"/>
  <c r="E507" i="1"/>
  <c r="E57" i="1"/>
  <c r="E105" i="1"/>
  <c r="E68" i="1"/>
  <c r="E70" i="1"/>
  <c r="E176" i="1"/>
  <c r="E195" i="1"/>
  <c r="E387" i="1"/>
  <c r="E388" i="1"/>
  <c r="E389" i="1"/>
  <c r="E18" i="1"/>
  <c r="E135" i="1"/>
  <c r="E136" i="1"/>
  <c r="E212" i="1"/>
  <c r="E24" i="1"/>
  <c r="E163" i="1"/>
  <c r="E40" i="1"/>
  <c r="E49" i="1"/>
  <c r="E50" i="1"/>
  <c r="E51" i="1"/>
  <c r="E116" i="1"/>
  <c r="E332" i="1"/>
  <c r="E53" i="1"/>
  <c r="E300" i="1"/>
  <c r="E104" i="1"/>
  <c r="E494" i="1"/>
  <c r="E80" i="1"/>
  <c r="E117" i="1"/>
  <c r="E106" i="1"/>
  <c r="E118" i="1"/>
  <c r="E302" i="1"/>
  <c r="E91" i="1"/>
  <c r="E88" i="1"/>
  <c r="E92" i="1"/>
  <c r="E328" i="1"/>
  <c r="E299" i="1"/>
  <c r="E296" i="1"/>
  <c r="E289" i="1"/>
  <c r="E94" i="1"/>
  <c r="E111" i="1"/>
  <c r="E98" i="1"/>
  <c r="E6" i="1"/>
  <c r="E491" i="1"/>
  <c r="E132" i="1"/>
  <c r="E493" i="1"/>
  <c r="E108" i="1"/>
  <c r="E83" i="1"/>
  <c r="E7" i="1"/>
  <c r="E96" i="1"/>
  <c r="E102" i="1"/>
  <c r="E76" i="1"/>
  <c r="E84" i="1"/>
  <c r="E110" i="1"/>
  <c r="E113" i="1"/>
  <c r="E123" i="1"/>
  <c r="E95" i="1"/>
  <c r="E100" i="1"/>
  <c r="E128" i="1"/>
  <c r="E112" i="1"/>
  <c r="E492" i="1"/>
  <c r="E120" i="1"/>
  <c r="E131" i="1"/>
  <c r="E103" i="1"/>
  <c r="E42" i="1"/>
  <c r="E97" i="1"/>
  <c r="E82" i="1"/>
  <c r="E43" i="1"/>
  <c r="E101" i="1"/>
  <c r="E85" i="1"/>
  <c r="E124" i="1"/>
  <c r="E122" i="1"/>
  <c r="E119" i="1"/>
  <c r="E121" i="1"/>
  <c r="E127" i="1"/>
  <c r="E125" i="1"/>
  <c r="E114" i="1"/>
  <c r="E58" i="1"/>
  <c r="E330" i="1"/>
  <c r="E77" i="1"/>
  <c r="E159" i="1"/>
  <c r="E150" i="1"/>
  <c r="E137" i="1"/>
  <c r="E19" i="1"/>
  <c r="E147" i="1"/>
  <c r="E149" i="1"/>
  <c r="E138" i="1"/>
  <c r="E154" i="1"/>
  <c r="E139" i="1"/>
  <c r="E146" i="1"/>
  <c r="E140" i="1"/>
  <c r="E20" i="1"/>
  <c r="E148" i="1"/>
  <c r="E151" i="1"/>
  <c r="E142" i="1"/>
  <c r="E160" i="1"/>
  <c r="E145" i="1"/>
  <c r="E153" i="1"/>
  <c r="E155" i="1"/>
  <c r="E162" i="1"/>
  <c r="E144" i="1"/>
  <c r="E143" i="1"/>
  <c r="E141" i="1"/>
  <c r="E152" i="1"/>
  <c r="E263" i="1"/>
  <c r="E156" i="1"/>
  <c r="E158" i="1"/>
  <c r="E161" i="1"/>
  <c r="E209" i="1"/>
  <c r="E210" i="1"/>
  <c r="E211" i="1"/>
  <c r="E213" i="1"/>
  <c r="E214" i="1"/>
  <c r="E71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7" i="1"/>
  <c r="E178" i="1"/>
  <c r="E179" i="1"/>
  <c r="E180" i="1"/>
  <c r="E181" i="1"/>
  <c r="E182" i="1"/>
  <c r="E183" i="1"/>
  <c r="E184" i="1"/>
  <c r="E185" i="1"/>
  <c r="E186" i="1"/>
  <c r="E187" i="1"/>
  <c r="E189" i="1"/>
  <c r="E190" i="1"/>
  <c r="E191" i="1"/>
  <c r="E192" i="1"/>
  <c r="E193" i="1"/>
  <c r="E34" i="1"/>
  <c r="E35" i="1"/>
  <c r="E36" i="1"/>
  <c r="E194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69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61" i="1"/>
  <c r="E244" i="1"/>
  <c r="E353" i="1"/>
  <c r="E340" i="1"/>
  <c r="E254" i="1"/>
  <c r="E373" i="1"/>
  <c r="E342" i="1"/>
  <c r="E362" i="1"/>
  <c r="E336" i="1"/>
  <c r="E347" i="1"/>
  <c r="E45" i="1"/>
  <c r="E377" i="1"/>
  <c r="E363" i="1"/>
  <c r="E433" i="1"/>
  <c r="E434" i="1"/>
  <c r="E435" i="1"/>
  <c r="E436" i="1"/>
  <c r="E334" i="1"/>
  <c r="E323" i="1"/>
  <c r="E327" i="1"/>
  <c r="E297" i="1"/>
  <c r="E298" i="1"/>
  <c r="E368" i="1"/>
  <c r="E496" i="1"/>
  <c r="E378" i="1"/>
  <c r="E506" i="1"/>
  <c r="E371" i="1"/>
  <c r="E242" i="1"/>
  <c r="E240" i="1"/>
  <c r="E359" i="1"/>
  <c r="E382" i="1"/>
  <c r="E157" i="1"/>
  <c r="E324" i="1"/>
  <c r="E265" i="1"/>
  <c r="E266" i="1"/>
  <c r="E267" i="1"/>
  <c r="E268" i="1"/>
  <c r="E269" i="1"/>
  <c r="E273" i="1"/>
  <c r="E274" i="1"/>
  <c r="E275" i="1"/>
  <c r="E276" i="1"/>
  <c r="E277" i="1"/>
  <c r="E278" i="1"/>
  <c r="E279" i="1"/>
  <c r="E280" i="1"/>
  <c r="E281" i="1"/>
  <c r="E73" i="1"/>
  <c r="E282" i="1"/>
  <c r="E283" i="1"/>
  <c r="E284" i="1"/>
  <c r="E285" i="1"/>
  <c r="E74" i="1"/>
  <c r="E286" i="1"/>
  <c r="E287" i="1"/>
  <c r="E75" i="1"/>
  <c r="E288" i="1"/>
  <c r="E294" i="1"/>
  <c r="E89" i="1"/>
  <c r="E78" i="1"/>
  <c r="E87" i="1"/>
  <c r="E86" i="1"/>
  <c r="E134" i="1"/>
  <c r="E250" i="1"/>
  <c r="E264" i="1"/>
  <c r="E290" i="1"/>
  <c r="E325" i="1"/>
  <c r="E251" i="1"/>
  <c r="E253" i="1"/>
  <c r="E326" i="1"/>
  <c r="E249" i="1"/>
  <c r="E303" i="1"/>
  <c r="E307" i="1"/>
  <c r="E313" i="1"/>
  <c r="E314" i="1"/>
  <c r="E315" i="1"/>
  <c r="E316" i="1"/>
  <c r="E317" i="1"/>
  <c r="E306" i="1"/>
  <c r="E309" i="1"/>
  <c r="E312" i="1"/>
  <c r="E304" i="1"/>
  <c r="E305" i="1"/>
  <c r="E310" i="1"/>
  <c r="E311" i="1"/>
  <c r="E308" i="1"/>
  <c r="E319" i="1"/>
  <c r="E46" i="1"/>
  <c r="E262" i="1"/>
  <c r="E47" i="1"/>
  <c r="E501" i="1"/>
  <c r="E329" i="1"/>
  <c r="E301" i="1"/>
  <c r="E133" i="1"/>
  <c r="E293" i="1"/>
  <c r="E90" i="1"/>
  <c r="E93" i="1"/>
  <c r="E291" i="1"/>
  <c r="E252" i="1"/>
  <c r="E292" i="1"/>
  <c r="E79" i="1"/>
  <c r="E331" i="1"/>
  <c r="E295" i="1"/>
  <c r="E48" i="1"/>
  <c r="E256" i="1"/>
  <c r="E343" i="1"/>
  <c r="E344" i="1"/>
  <c r="E354" i="1"/>
  <c r="E238" i="1"/>
  <c r="E352" i="1"/>
  <c r="E322" i="1"/>
  <c r="E355" i="1"/>
  <c r="E335" i="1"/>
  <c r="E351" i="1"/>
  <c r="E258" i="1"/>
  <c r="E509" i="1"/>
  <c r="E379" i="1"/>
  <c r="E497" i="1"/>
  <c r="E356" i="1"/>
  <c r="E365" i="1"/>
  <c r="E384" i="1"/>
  <c r="E510" i="1"/>
  <c r="E369" i="1"/>
  <c r="E55" i="1"/>
  <c r="E56" i="1"/>
  <c r="E370" i="1"/>
  <c r="E259" i="1"/>
  <c r="E260" i="1"/>
  <c r="E376" i="1"/>
  <c r="E318" i="1"/>
  <c r="E358" i="1"/>
  <c r="E345" i="1"/>
  <c r="E81" i="1"/>
  <c r="E321" i="1"/>
  <c r="E243" i="1"/>
  <c r="E255" i="1"/>
  <c r="E339" i="1"/>
  <c r="E236" i="1"/>
  <c r="E235" i="1"/>
  <c r="E239" i="1"/>
  <c r="E257" i="1"/>
  <c r="E337" i="1"/>
  <c r="E361" i="1"/>
  <c r="E364" i="1"/>
  <c r="E237" i="1"/>
  <c r="E350" i="1"/>
  <c r="E338" i="1"/>
  <c r="E320" i="1"/>
  <c r="E232" i="1"/>
  <c r="E372" i="1"/>
  <c r="E341" i="1"/>
  <c r="E241" i="1"/>
  <c r="E233" i="1"/>
  <c r="E346" i="1"/>
  <c r="E390" i="1"/>
  <c r="E391" i="1"/>
  <c r="E392" i="1"/>
  <c r="E393" i="1"/>
  <c r="E394" i="1"/>
  <c r="E395" i="1"/>
  <c r="E396" i="1"/>
  <c r="E397" i="1"/>
  <c r="E399" i="1"/>
  <c r="E400" i="1"/>
  <c r="E63" i="1"/>
  <c r="E64" i="1"/>
  <c r="E398" i="1"/>
  <c r="E401" i="1"/>
  <c r="E402" i="1"/>
  <c r="E403" i="1"/>
  <c r="E404" i="1"/>
  <c r="E405" i="1"/>
  <c r="E65" i="1"/>
  <c r="E409" i="1"/>
  <c r="E406" i="1"/>
  <c r="E407" i="1"/>
  <c r="E408" i="1"/>
  <c r="E410" i="1"/>
  <c r="E386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245" i="1"/>
  <c r="E246" i="1"/>
  <c r="E452" i="1"/>
  <c r="E247" i="1"/>
  <c r="E248" i="1"/>
  <c r="E428" i="1"/>
  <c r="E429" i="1"/>
  <c r="E453" i="1"/>
  <c r="E454" i="1"/>
  <c r="E455" i="1"/>
  <c r="E430" i="1"/>
  <c r="E456" i="1"/>
  <c r="E431" i="1"/>
  <c r="E432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107" i="1"/>
  <c r="E99" i="1"/>
  <c r="E115" i="1"/>
  <c r="E109" i="1"/>
  <c r="E357" i="1"/>
  <c r="E505" i="1"/>
  <c r="E360" i="1"/>
  <c r="E495" i="1"/>
  <c r="E498" i="1"/>
  <c r="E499" i="1"/>
  <c r="E500" i="1"/>
  <c r="E348" i="1"/>
  <c r="E502" i="1"/>
  <c r="E349" i="1"/>
  <c r="E504" i="1"/>
  <c r="E381" i="1"/>
  <c r="E234" i="1"/>
  <c r="E366" i="1"/>
  <c r="E374" i="1"/>
  <c r="E367" i="1"/>
  <c r="E375" i="1"/>
  <c r="E2" i="1"/>
  <c r="V3" i="2"/>
  <c r="B3" i="2" s="1"/>
  <c r="V4" i="2"/>
  <c r="B4" i="2" s="1"/>
  <c r="V5" i="2"/>
  <c r="B5" i="2" s="1"/>
  <c r="V6" i="2"/>
  <c r="B6" i="2" s="1"/>
  <c r="V7" i="2"/>
  <c r="B7" i="2" s="1"/>
  <c r="V207" i="2"/>
  <c r="V77" i="2"/>
  <c r="V623" i="2"/>
  <c r="V625" i="2"/>
  <c r="V631" i="2"/>
  <c r="V632" i="2"/>
  <c r="V2" i="2"/>
  <c r="V10" i="2"/>
  <c r="V11" i="2"/>
  <c r="V12" i="2"/>
  <c r="V13" i="2"/>
  <c r="V15" i="2"/>
  <c r="V16" i="2"/>
  <c r="V17" i="2"/>
  <c r="V18" i="2"/>
  <c r="V19" i="2"/>
  <c r="V20" i="2"/>
  <c r="V21" i="2"/>
  <c r="V22" i="2"/>
  <c r="V23" i="2"/>
  <c r="V24" i="2"/>
  <c r="V25" i="2"/>
  <c r="V42" i="2"/>
  <c r="V44" i="2"/>
  <c r="V45" i="2"/>
  <c r="V46" i="2"/>
  <c r="V48" i="2"/>
  <c r="B48" i="2" s="1"/>
  <c r="V51" i="2"/>
  <c r="B51" i="2" s="1"/>
  <c r="V52" i="2"/>
  <c r="V523" i="2"/>
  <c r="B523" i="2" s="1"/>
  <c r="V525" i="2"/>
  <c r="V526" i="2"/>
  <c r="V527" i="2"/>
  <c r="V575" i="2"/>
  <c r="B38" i="2" s="1"/>
  <c r="V617" i="2"/>
  <c r="V621" i="2"/>
  <c r="B39" i="2" s="1"/>
  <c r="V624" i="2"/>
  <c r="V618" i="2"/>
  <c r="V26" i="2"/>
  <c r="V551" i="2"/>
  <c r="V574" i="2"/>
  <c r="V616" i="2"/>
  <c r="B40" i="2" s="1"/>
  <c r="V577" i="2"/>
  <c r="B577" i="2" s="1"/>
  <c r="V528" i="2"/>
  <c r="V28" i="2"/>
  <c r="V560" i="2"/>
  <c r="V561" i="2"/>
  <c r="V562" i="2"/>
  <c r="V564" i="2"/>
  <c r="V8" i="2"/>
  <c r="V9" i="2"/>
  <c r="V53" i="2"/>
  <c r="V241" i="2"/>
  <c r="V244" i="2"/>
  <c r="V245" i="2"/>
  <c r="V314" i="2"/>
  <c r="V316" i="2"/>
  <c r="V553" i="2"/>
  <c r="V558" i="2"/>
  <c r="B558" i="2" s="1"/>
  <c r="V235" i="2"/>
  <c r="V236" i="2"/>
  <c r="V237" i="2"/>
  <c r="V238" i="2"/>
  <c r="V239" i="2"/>
  <c r="V240" i="2"/>
  <c r="V242" i="2"/>
  <c r="V243" i="2"/>
  <c r="V315" i="2"/>
  <c r="V501" i="2"/>
  <c r="V557" i="2"/>
  <c r="B557" i="2" s="1"/>
  <c r="V79" i="2"/>
  <c r="V80" i="2"/>
  <c r="V218" i="2"/>
  <c r="V78" i="2"/>
  <c r="V81" i="2"/>
  <c r="V102" i="2"/>
  <c r="V105" i="2"/>
  <c r="V108" i="2"/>
  <c r="V83" i="2"/>
  <c r="V84" i="2"/>
  <c r="V85" i="2"/>
  <c r="V87" i="2"/>
  <c r="V98" i="2"/>
  <c r="V219" i="2"/>
  <c r="V101" i="2"/>
  <c r="V82" i="2"/>
  <c r="V86" i="2"/>
  <c r="V88" i="2"/>
  <c r="V107" i="2"/>
  <c r="V104" i="2"/>
  <c r="B97" i="2" s="1"/>
  <c r="V103" i="2"/>
  <c r="V89" i="2"/>
  <c r="V99" i="2"/>
  <c r="V109" i="2"/>
  <c r="V512" i="2"/>
  <c r="V578" i="2"/>
  <c r="V90" i="2"/>
  <c r="V91" i="2"/>
  <c r="V217" i="2"/>
  <c r="B217" i="2" s="1"/>
  <c r="V106" i="2"/>
  <c r="V220" i="2"/>
  <c r="V581" i="2"/>
  <c r="V513" i="2"/>
  <c r="V514" i="2"/>
  <c r="B111" i="2" s="1"/>
  <c r="V583" i="2"/>
  <c r="V594" i="2"/>
  <c r="V595" i="2"/>
  <c r="V596" i="2"/>
  <c r="B596" i="2" s="1"/>
  <c r="V606" i="2"/>
  <c r="B606" i="2" s="1"/>
  <c r="V110" i="2"/>
  <c r="V112" i="2"/>
  <c r="V113" i="2"/>
  <c r="V114" i="2"/>
  <c r="V115" i="2"/>
  <c r="V116" i="2"/>
  <c r="V117" i="2"/>
  <c r="V118" i="2"/>
  <c r="V119" i="2"/>
  <c r="V120" i="2"/>
  <c r="B126" i="2" s="1"/>
  <c r="V121" i="2"/>
  <c r="V122" i="2"/>
  <c r="V123" i="2"/>
  <c r="V124" i="2"/>
  <c r="V125" i="2"/>
  <c r="V127" i="2"/>
  <c r="V128" i="2"/>
  <c r="V129" i="2"/>
  <c r="V130" i="2"/>
  <c r="V131" i="2"/>
  <c r="V132" i="2"/>
  <c r="V134" i="2"/>
  <c r="V135" i="2"/>
  <c r="V136" i="2"/>
  <c r="V137" i="2"/>
  <c r="V138" i="2"/>
  <c r="V139" i="2"/>
  <c r="V140" i="2"/>
  <c r="V141" i="2"/>
  <c r="V142" i="2"/>
  <c r="V144" i="2"/>
  <c r="V145" i="2"/>
  <c r="V146" i="2"/>
  <c r="V147" i="2"/>
  <c r="B150" i="2" s="1"/>
  <c r="V148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496" i="2"/>
  <c r="V167" i="2"/>
  <c r="B167" i="2" s="1"/>
  <c r="V168" i="2"/>
  <c r="B168" i="2" s="1"/>
  <c r="V169" i="2"/>
  <c r="B169" i="2" s="1"/>
  <c r="V170" i="2"/>
  <c r="B170" i="2" s="1"/>
  <c r="V171" i="2"/>
  <c r="B171" i="2" s="1"/>
  <c r="V172" i="2"/>
  <c r="B172" i="2" s="1"/>
  <c r="V173" i="2"/>
  <c r="B173" i="2" s="1"/>
  <c r="V174" i="2"/>
  <c r="B174" i="2" s="1"/>
  <c r="V175" i="2"/>
  <c r="B175" i="2" s="1"/>
  <c r="V176" i="2"/>
  <c r="B176" i="2" s="1"/>
  <c r="V177" i="2"/>
  <c r="B177" i="2" s="1"/>
  <c r="V178" i="2"/>
  <c r="B178" i="2" s="1"/>
  <c r="V179" i="2"/>
  <c r="B179" i="2" s="1"/>
  <c r="V180" i="2"/>
  <c r="B180" i="2" s="1"/>
  <c r="V181" i="2"/>
  <c r="B181" i="2" s="1"/>
  <c r="V182" i="2"/>
  <c r="B182" i="2" s="1"/>
  <c r="V183" i="2"/>
  <c r="B183" i="2" s="1"/>
  <c r="V184" i="2"/>
  <c r="B184" i="2" s="1"/>
  <c r="V185" i="2"/>
  <c r="B185" i="2" s="1"/>
  <c r="V186" i="2"/>
  <c r="B186" i="2" s="1"/>
  <c r="V187" i="2"/>
  <c r="B187" i="2" s="1"/>
  <c r="V188" i="2"/>
  <c r="B188" i="2" s="1"/>
  <c r="V189" i="2"/>
  <c r="B189" i="2" s="1"/>
  <c r="V352" i="2"/>
  <c r="V362" i="2"/>
  <c r="V497" i="2"/>
  <c r="V190" i="2"/>
  <c r="V232" i="2"/>
  <c r="V233" i="2"/>
  <c r="V320" i="2"/>
  <c r="V327" i="2"/>
  <c r="V331" i="2"/>
  <c r="V333" i="2"/>
  <c r="V338" i="2"/>
  <c r="V342" i="2"/>
  <c r="V351" i="2"/>
  <c r="V203" i="2"/>
  <c r="B203" i="2" s="1"/>
  <c r="V204" i="2"/>
  <c r="B204" i="2" s="1"/>
  <c r="V205" i="2"/>
  <c r="B205" i="2" s="1"/>
  <c r="V206" i="2"/>
  <c r="B206" i="2" s="1"/>
  <c r="V246" i="2"/>
  <c r="V67" i="2"/>
  <c r="V68" i="2"/>
  <c r="B68" i="2" s="1"/>
  <c r="V69" i="2"/>
  <c r="V70" i="2"/>
  <c r="V71" i="2"/>
  <c r="V72" i="2"/>
  <c r="V73" i="2"/>
  <c r="V75" i="2"/>
  <c r="V92" i="2"/>
  <c r="V216" i="2"/>
  <c r="V93" i="2"/>
  <c r="V94" i="2"/>
  <c r="V95" i="2"/>
  <c r="V195" i="2"/>
  <c r="V363" i="2"/>
  <c r="V230" i="2"/>
  <c r="V346" i="2"/>
  <c r="V567" i="2"/>
  <c r="V509" i="2"/>
  <c r="V565" i="2"/>
  <c r="V566" i="2"/>
  <c r="V191" i="2"/>
  <c r="V192" i="2"/>
  <c r="V194" i="2"/>
  <c r="V348" i="2"/>
  <c r="V571" i="2"/>
  <c r="V208" i="2"/>
  <c r="B208" i="2" s="1"/>
  <c r="V54" i="2"/>
  <c r="V55" i="2"/>
  <c r="V56" i="2"/>
  <c r="V57" i="2"/>
  <c r="V58" i="2"/>
  <c r="V59" i="2"/>
  <c r="V60" i="2"/>
  <c r="V61" i="2"/>
  <c r="V62" i="2"/>
  <c r="V63" i="2"/>
  <c r="B554" i="2" s="1"/>
  <c r="V64" i="2"/>
  <c r="V65" i="2"/>
  <c r="V66" i="2"/>
  <c r="V215" i="2"/>
  <c r="V234" i="2"/>
  <c r="B234" i="2" s="1"/>
  <c r="V211" i="2"/>
  <c r="V212" i="2"/>
  <c r="V213" i="2"/>
  <c r="B213" i="2" s="1"/>
  <c r="V214" i="2"/>
  <c r="V254" i="2"/>
  <c r="B254" i="2" s="1"/>
  <c r="V255" i="2"/>
  <c r="B255" i="2" s="1"/>
  <c r="V256" i="2"/>
  <c r="B256" i="2" s="1"/>
  <c r="V257" i="2"/>
  <c r="B257" i="2" s="1"/>
  <c r="V258" i="2"/>
  <c r="B258" i="2" s="1"/>
  <c r="V259" i="2"/>
  <c r="B259" i="2" s="1"/>
  <c r="V260" i="2"/>
  <c r="B260" i="2" s="1"/>
  <c r="V261" i="2"/>
  <c r="B261" i="2" s="1"/>
  <c r="V262" i="2"/>
  <c r="B262" i="2" s="1"/>
  <c r="V263" i="2"/>
  <c r="B263" i="2" s="1"/>
  <c r="V264" i="2"/>
  <c r="B264" i="2" s="1"/>
  <c r="V265" i="2"/>
  <c r="B265" i="2" s="1"/>
  <c r="V266" i="2"/>
  <c r="B266" i="2" s="1"/>
  <c r="V267" i="2"/>
  <c r="B267" i="2" s="1"/>
  <c r="V268" i="2"/>
  <c r="B268" i="2" s="1"/>
  <c r="V269" i="2"/>
  <c r="B269" i="2" s="1"/>
  <c r="V270" i="2"/>
  <c r="B270" i="2" s="1"/>
  <c r="V272" i="2"/>
  <c r="B272" i="2" s="1"/>
  <c r="V273" i="2"/>
  <c r="B273" i="2" s="1"/>
  <c r="V274" i="2"/>
  <c r="B274" i="2" s="1"/>
  <c r="V275" i="2"/>
  <c r="B275" i="2" s="1"/>
  <c r="V276" i="2"/>
  <c r="B276" i="2" s="1"/>
  <c r="V277" i="2"/>
  <c r="B277" i="2" s="1"/>
  <c r="V278" i="2"/>
  <c r="B278" i="2" s="1"/>
  <c r="V280" i="2"/>
  <c r="B280" i="2" s="1"/>
  <c r="V658" i="2"/>
  <c r="B658" i="2" s="1"/>
  <c r="V657" i="2"/>
  <c r="B657" i="2" s="1"/>
  <c r="V281" i="2"/>
  <c r="B281" i="2" s="1"/>
  <c r="V321" i="2"/>
  <c r="V322" i="2"/>
  <c r="V569" i="2"/>
  <c r="V296" i="2"/>
  <c r="V297" i="2"/>
  <c r="V298" i="2"/>
  <c r="V299" i="2"/>
  <c r="V300" i="2"/>
  <c r="V302" i="2"/>
  <c r="V285" i="2"/>
  <c r="V288" i="2"/>
  <c r="V289" i="2"/>
  <c r="V290" i="2"/>
  <c r="V291" i="2"/>
  <c r="V292" i="2"/>
  <c r="V293" i="2"/>
  <c r="V294" i="2"/>
  <c r="V295" i="2"/>
  <c r="V247" i="2"/>
  <c r="V248" i="2"/>
  <c r="V249" i="2"/>
  <c r="V312" i="2"/>
  <c r="V313" i="2"/>
  <c r="V252" i="2"/>
  <c r="V253" i="2"/>
  <c r="V303" i="2"/>
  <c r="V306" i="2"/>
  <c r="V307" i="2"/>
  <c r="V308" i="2"/>
  <c r="V309" i="2"/>
  <c r="V311" i="2"/>
  <c r="B74" i="2" s="1"/>
  <c r="V559" i="2"/>
  <c r="V653" i="2"/>
  <c r="V197" i="2"/>
  <c r="V198" i="2"/>
  <c r="V201" i="2"/>
  <c r="B201" i="2" s="1"/>
  <c r="V202" i="2"/>
  <c r="V226" i="2"/>
  <c r="V283" i="2"/>
  <c r="V317" i="2"/>
  <c r="V325" i="2"/>
  <c r="V326" i="2"/>
  <c r="B326" i="2" s="1"/>
  <c r="V334" i="2"/>
  <c r="V335" i="2"/>
  <c r="V343" i="2"/>
  <c r="B343" i="2" s="1"/>
  <c r="V345" i="2"/>
  <c r="V354" i="2"/>
  <c r="V358" i="2"/>
  <c r="V547" i="2"/>
  <c r="V568" i="2"/>
  <c r="V650" i="2"/>
  <c r="V199" i="2"/>
  <c r="V318" i="2"/>
  <c r="V319" i="2"/>
  <c r="V359" i="2"/>
  <c r="V572" i="2"/>
  <c r="V339" i="2"/>
  <c r="V347" i="2"/>
  <c r="V350" i="2"/>
  <c r="V353" i="2"/>
  <c r="V361" i="2"/>
  <c r="V646" i="2"/>
  <c r="V200" i="2"/>
  <c r="V223" i="2"/>
  <c r="V224" i="2"/>
  <c r="V225" i="2"/>
  <c r="V227" i="2"/>
  <c r="V229" i="2"/>
  <c r="V231" i="2"/>
  <c r="V282" i="2"/>
  <c r="V284" i="2"/>
  <c r="V323" i="2"/>
  <c r="V324" i="2"/>
  <c r="V328" i="2"/>
  <c r="V329" i="2"/>
  <c r="V330" i="2"/>
  <c r="V332" i="2"/>
  <c r="V336" i="2"/>
  <c r="B570" i="2" s="1"/>
  <c r="V364" i="2"/>
  <c r="B364" i="2" s="1"/>
  <c r="V365" i="2"/>
  <c r="B365" i="2" s="1"/>
  <c r="V366" i="2"/>
  <c r="B366" i="2" s="1"/>
  <c r="V367" i="2"/>
  <c r="B367" i="2" s="1"/>
  <c r="V368" i="2"/>
  <c r="B368" i="2" s="1"/>
  <c r="V369" i="2"/>
  <c r="B369" i="2" s="1"/>
  <c r="V370" i="2"/>
  <c r="B370" i="2" s="1"/>
  <c r="V371" i="2"/>
  <c r="B371" i="2" s="1"/>
  <c r="V372" i="2"/>
  <c r="B372" i="2" s="1"/>
  <c r="V377" i="2"/>
  <c r="B377" i="2" s="1"/>
  <c r="V385" i="2"/>
  <c r="B385" i="2" s="1"/>
  <c r="V607" i="2"/>
  <c r="B607" i="2" s="1"/>
  <c r="V384" i="2"/>
  <c r="B384" i="2" s="1"/>
  <c r="V378" i="2"/>
  <c r="B378" i="2" s="1"/>
  <c r="V379" i="2"/>
  <c r="B379" i="2" s="1"/>
  <c r="V380" i="2"/>
  <c r="B380" i="2" s="1"/>
  <c r="V381" i="2"/>
  <c r="B381" i="2" s="1"/>
  <c r="V374" i="2"/>
  <c r="B374" i="2" s="1"/>
  <c r="V375" i="2"/>
  <c r="B375" i="2" s="1"/>
  <c r="V611" i="2"/>
  <c r="B611" i="2" s="1"/>
  <c r="V382" i="2"/>
  <c r="B382" i="2" s="1"/>
  <c r="V386" i="2"/>
  <c r="B386" i="2" s="1"/>
  <c r="V387" i="2"/>
  <c r="B387" i="2" s="1"/>
  <c r="V388" i="2"/>
  <c r="B388" i="2" s="1"/>
  <c r="V389" i="2"/>
  <c r="B389" i="2" s="1"/>
  <c r="V390" i="2"/>
  <c r="B390" i="2" s="1"/>
  <c r="V401" i="2"/>
  <c r="B401" i="2" s="1"/>
  <c r="V402" i="2"/>
  <c r="B402" i="2" s="1"/>
  <c r="V391" i="2"/>
  <c r="B391" i="2" s="1"/>
  <c r="V392" i="2"/>
  <c r="B392" i="2" s="1"/>
  <c r="V393" i="2"/>
  <c r="B393" i="2" s="1"/>
  <c r="V394" i="2"/>
  <c r="B394" i="2" s="1"/>
  <c r="V395" i="2"/>
  <c r="B395" i="2" s="1"/>
  <c r="V396" i="2"/>
  <c r="B396" i="2" s="1"/>
  <c r="V397" i="2"/>
  <c r="B397" i="2" s="1"/>
  <c r="V398" i="2"/>
  <c r="B398" i="2" s="1"/>
  <c r="V400" i="2"/>
  <c r="B400" i="2" s="1"/>
  <c r="V403" i="2"/>
  <c r="B403" i="2" s="1"/>
  <c r="V404" i="2"/>
  <c r="B404" i="2" s="1"/>
  <c r="V638" i="2"/>
  <c r="B638" i="2" s="1"/>
  <c r="V641" i="2"/>
  <c r="B641" i="2" s="1"/>
  <c r="V642" i="2"/>
  <c r="B642" i="2" s="1"/>
  <c r="V645" i="2"/>
  <c r="B645" i="2" s="1"/>
  <c r="V405" i="2"/>
  <c r="B405" i="2" s="1"/>
  <c r="V406" i="2"/>
  <c r="B406" i="2" s="1"/>
  <c r="V407" i="2"/>
  <c r="B407" i="2" s="1"/>
  <c r="V408" i="2"/>
  <c r="B408" i="2" s="1"/>
  <c r="V409" i="2"/>
  <c r="B409" i="2" s="1"/>
  <c r="V410" i="2"/>
  <c r="B410" i="2" s="1"/>
  <c r="V411" i="2"/>
  <c r="B411" i="2" s="1"/>
  <c r="V412" i="2"/>
  <c r="B412" i="2" s="1"/>
  <c r="V414" i="2"/>
  <c r="B414" i="2" s="1"/>
  <c r="V416" i="2"/>
  <c r="B416" i="2" s="1"/>
  <c r="V417" i="2"/>
  <c r="B417" i="2" s="1"/>
  <c r="V418" i="2"/>
  <c r="B418" i="2" s="1"/>
  <c r="V419" i="2"/>
  <c r="B419" i="2" s="1"/>
  <c r="V420" i="2"/>
  <c r="B420" i="2" s="1"/>
  <c r="V421" i="2"/>
  <c r="B421" i="2" s="1"/>
  <c r="V422" i="2"/>
  <c r="B422" i="2" s="1"/>
  <c r="V425" i="2"/>
  <c r="B425" i="2" s="1"/>
  <c r="V426" i="2"/>
  <c r="B426" i="2" s="1"/>
  <c r="V427" i="2"/>
  <c r="B427" i="2" s="1"/>
  <c r="V428" i="2"/>
  <c r="B428" i="2" s="1"/>
  <c r="V429" i="2"/>
  <c r="B429" i="2" s="1"/>
  <c r="V430" i="2"/>
  <c r="B430" i="2" s="1"/>
  <c r="V431" i="2"/>
  <c r="B431" i="2" s="1"/>
  <c r="V643" i="2"/>
  <c r="B643" i="2" s="1"/>
  <c r="V457" i="2"/>
  <c r="B457" i="2" s="1"/>
  <c r="V516" i="2"/>
  <c r="B516" i="2" s="1"/>
  <c r="V517" i="2"/>
  <c r="B517" i="2" s="1"/>
  <c r="V518" i="2"/>
  <c r="B518" i="2" s="1"/>
  <c r="V519" i="2"/>
  <c r="B519" i="2" s="1"/>
  <c r="V433" i="2"/>
  <c r="B433" i="2" s="1"/>
  <c r="V434" i="2"/>
  <c r="B434" i="2" s="1"/>
  <c r="V435" i="2"/>
  <c r="B435" i="2" s="1"/>
  <c r="V436" i="2"/>
  <c r="B436" i="2" s="1"/>
  <c r="V437" i="2"/>
  <c r="B437" i="2" s="1"/>
  <c r="V439" i="2"/>
  <c r="B439" i="2" s="1"/>
  <c r="V440" i="2"/>
  <c r="B440" i="2" s="1"/>
  <c r="V441" i="2"/>
  <c r="B441" i="2" s="1"/>
  <c r="V442" i="2"/>
  <c r="B442" i="2" s="1"/>
  <c r="V443" i="2"/>
  <c r="B443" i="2" s="1"/>
  <c r="V444" i="2"/>
  <c r="B444" i="2" s="1"/>
  <c r="V445" i="2"/>
  <c r="B445" i="2" s="1"/>
  <c r="V446" i="2"/>
  <c r="B446" i="2" s="1"/>
  <c r="V447" i="2"/>
  <c r="B447" i="2" s="1"/>
  <c r="V448" i="2"/>
  <c r="B448" i="2" s="1"/>
  <c r="V449" i="2"/>
  <c r="B449" i="2" s="1"/>
  <c r="V450" i="2"/>
  <c r="B450" i="2" s="1"/>
  <c r="V451" i="2"/>
  <c r="B451" i="2" s="1"/>
  <c r="V452" i="2"/>
  <c r="B452" i="2" s="1"/>
  <c r="V453" i="2"/>
  <c r="B453" i="2" s="1"/>
  <c r="V455" i="2"/>
  <c r="B455" i="2" s="1"/>
  <c r="V463" i="2"/>
  <c r="B463" i="2" s="1"/>
  <c r="V464" i="2"/>
  <c r="B464" i="2" s="1"/>
  <c r="V465" i="2"/>
  <c r="B465" i="2" s="1"/>
  <c r="V466" i="2"/>
  <c r="B466" i="2" s="1"/>
  <c r="V459" i="2"/>
  <c r="B459" i="2" s="1"/>
  <c r="V460" i="2"/>
  <c r="B460" i="2" s="1"/>
  <c r="V461" i="2"/>
  <c r="B461" i="2" s="1"/>
  <c r="V462" i="2"/>
  <c r="B462" i="2" s="1"/>
  <c r="V622" i="2"/>
  <c r="B41" i="2" s="1"/>
  <c r="V629" i="2"/>
  <c r="B43" i="2" s="1"/>
  <c r="V576" i="2"/>
  <c r="B49" i="2" s="1"/>
  <c r="V470" i="2"/>
  <c r="B470" i="2" s="1"/>
  <c r="V471" i="2"/>
  <c r="B471" i="2" s="1"/>
  <c r="V472" i="2"/>
  <c r="B472" i="2" s="1"/>
  <c r="V473" i="2"/>
  <c r="B473" i="2" s="1"/>
  <c r="V474" i="2"/>
  <c r="B474" i="2" s="1"/>
  <c r="V475" i="2"/>
  <c r="B475" i="2" s="1"/>
  <c r="V476" i="2"/>
  <c r="B476" i="2" s="1"/>
  <c r="V477" i="2"/>
  <c r="B477" i="2" s="1"/>
  <c r="V478" i="2"/>
  <c r="B478" i="2" s="1"/>
  <c r="V479" i="2"/>
  <c r="B479" i="2" s="1"/>
  <c r="V480" i="2"/>
  <c r="B480" i="2" s="1"/>
  <c r="V481" i="2"/>
  <c r="B481" i="2" s="1"/>
  <c r="V482" i="2"/>
  <c r="B482" i="2" s="1"/>
  <c r="V483" i="2"/>
  <c r="B483" i="2" s="1"/>
  <c r="V484" i="2"/>
  <c r="B484" i="2" s="1"/>
  <c r="V485" i="2"/>
  <c r="B485" i="2" s="1"/>
  <c r="V486" i="2"/>
  <c r="B486" i="2" s="1"/>
  <c r="V487" i="2"/>
  <c r="B487" i="2" s="1"/>
  <c r="V488" i="2"/>
  <c r="B488" i="2" s="1"/>
  <c r="V489" i="2"/>
  <c r="B489" i="2" s="1"/>
  <c r="V490" i="2"/>
  <c r="B490" i="2" s="1"/>
  <c r="V491" i="2"/>
  <c r="B491" i="2" s="1"/>
  <c r="V492" i="2"/>
  <c r="B492" i="2" s="1"/>
  <c r="V493" i="2"/>
  <c r="B493" i="2" s="1"/>
  <c r="V340" i="2"/>
  <c r="V495" i="2"/>
  <c r="B495" i="2" s="1"/>
  <c r="V143" i="2"/>
  <c r="V222" i="2"/>
  <c r="V196" i="2"/>
  <c r="V498" i="2"/>
  <c r="V647" i="2"/>
  <c r="V563" i="2"/>
  <c r="B563" i="2" s="1"/>
  <c r="V504" i="2"/>
  <c r="B504" i="2" s="1"/>
  <c r="V503" i="2"/>
  <c r="B503" i="2" s="1"/>
  <c r="V502" i="2"/>
  <c r="B502" i="2" s="1"/>
  <c r="V505" i="2"/>
  <c r="B505" i="2" s="1"/>
  <c r="V506" i="2"/>
  <c r="B506" i="2" s="1"/>
  <c r="V573" i="2"/>
  <c r="V494" i="2"/>
  <c r="V510" i="2"/>
  <c r="B510" i="2" s="1"/>
  <c r="V27" i="2"/>
  <c r="B467" i="2" s="1"/>
  <c r="V96" i="2"/>
  <c r="V582" i="2"/>
  <c r="V133" i="2"/>
  <c r="V515" i="2"/>
  <c r="B515" i="2" s="1"/>
  <c r="V522" i="2"/>
  <c r="B522" i="2" s="1"/>
  <c r="V548" i="2"/>
  <c r="B548" i="2" s="1"/>
  <c r="V29" i="2"/>
  <c r="B468" i="2" s="1"/>
  <c r="V30" i="2"/>
  <c r="V31" i="2"/>
  <c r="V32" i="2"/>
  <c r="V33" i="2"/>
  <c r="V614" i="2"/>
  <c r="B469" i="2" s="1"/>
  <c r="V530" i="2"/>
  <c r="B530" i="2" s="1"/>
  <c r="V531" i="2"/>
  <c r="B531" i="2" s="1"/>
  <c r="V532" i="2"/>
  <c r="B532" i="2" s="1"/>
  <c r="V533" i="2"/>
  <c r="B533" i="2" s="1"/>
  <c r="V534" i="2"/>
  <c r="B534" i="2" s="1"/>
  <c r="V535" i="2"/>
  <c r="B535" i="2" s="1"/>
  <c r="V536" i="2"/>
  <c r="B536" i="2" s="1"/>
  <c r="V537" i="2"/>
  <c r="B537" i="2" s="1"/>
  <c r="V538" i="2"/>
  <c r="B538" i="2" s="1"/>
  <c r="V539" i="2"/>
  <c r="B539" i="2" s="1"/>
  <c r="V540" i="2"/>
  <c r="B540" i="2" s="1"/>
  <c r="V541" i="2"/>
  <c r="B541" i="2" s="1"/>
  <c r="V542" i="2"/>
  <c r="B542" i="2" s="1"/>
  <c r="V543" i="2"/>
  <c r="B543" i="2" s="1"/>
  <c r="V546" i="2"/>
  <c r="B546" i="2" s="1"/>
  <c r="V341" i="2"/>
  <c r="V34" i="2"/>
  <c r="V35" i="2"/>
  <c r="B524" i="2" s="1"/>
  <c r="V511" i="2"/>
  <c r="B529" i="2" s="1"/>
  <c r="V36" i="2"/>
  <c r="V37" i="2"/>
  <c r="V210" i="2"/>
  <c r="V193" i="2"/>
  <c r="V499" i="2"/>
  <c r="V356" i="2"/>
  <c r="B648" i="2" s="1"/>
  <c r="V649" i="2"/>
  <c r="B649" i="2" s="1"/>
  <c r="V221" i="2"/>
  <c r="V349" i="2"/>
  <c r="V357" i="2"/>
  <c r="V355" i="2"/>
  <c r="V360" i="2"/>
  <c r="V549" i="2"/>
  <c r="B549" i="2" s="1"/>
  <c r="A578" i="9" l="1"/>
  <c r="A401" i="9"/>
  <c r="A544" i="9"/>
  <c r="A580" i="9"/>
  <c r="A545" i="9"/>
  <c r="A579" i="9"/>
  <c r="B623" i="2"/>
  <c r="B526" i="2"/>
  <c r="B17" i="2"/>
  <c r="B294" i="2"/>
  <c r="B298" i="2"/>
  <c r="B297" i="2"/>
  <c r="B302" i="2"/>
  <c r="B291" i="2"/>
  <c r="B295" i="2"/>
  <c r="B292" i="2"/>
  <c r="B285" i="2"/>
  <c r="B624" i="2"/>
  <c r="B16" i="2"/>
  <c r="B289" i="2"/>
  <c r="B290" i="2"/>
  <c r="B576" i="2"/>
  <c r="B293" i="2"/>
  <c r="B288" i="2"/>
  <c r="B300" i="2"/>
  <c r="B299" i="2"/>
  <c r="B296" i="2"/>
  <c r="B15" i="2"/>
  <c r="B629" i="2"/>
  <c r="B13" i="2"/>
  <c r="B616" i="2"/>
  <c r="B44" i="2"/>
  <c r="B622" i="2"/>
  <c r="B42" i="2"/>
  <c r="B37" i="2"/>
  <c r="B36" i="2"/>
  <c r="B26" i="2"/>
  <c r="B621" i="2"/>
  <c r="B618" i="2"/>
  <c r="B35" i="2"/>
  <c r="B617" i="2"/>
  <c r="B34" i="2"/>
  <c r="B12" i="2"/>
  <c r="B528" i="2"/>
  <c r="B46" i="2"/>
  <c r="B527" i="2"/>
  <c r="B10" i="2"/>
  <c r="B525" i="2"/>
  <c r="B25" i="2"/>
  <c r="B45" i="2"/>
  <c r="B614" i="2"/>
  <c r="B52" i="2"/>
  <c r="B21" i="2"/>
  <c r="B18" i="2"/>
  <c r="B100" i="2"/>
  <c r="B28" i="2"/>
  <c r="B33" i="2"/>
  <c r="B632" i="2"/>
  <c r="B574" i="2"/>
  <c r="B11" i="2"/>
  <c r="B575" i="2"/>
  <c r="B30" i="2"/>
  <c r="B23" i="2"/>
  <c r="B105" i="2"/>
  <c r="B32" i="2"/>
  <c r="B631" i="2"/>
  <c r="B625" i="2"/>
  <c r="B551" i="2"/>
  <c r="B31" i="2"/>
  <c r="B24" i="2"/>
  <c r="B2" i="2"/>
  <c r="B29" i="2"/>
  <c r="B22" i="2"/>
  <c r="B511" i="2"/>
  <c r="B19" i="2"/>
  <c r="B27" i="2"/>
  <c r="B20" i="2"/>
  <c r="B64" i="2"/>
  <c r="B303" i="2"/>
  <c r="B69" i="2"/>
  <c r="B56" i="2"/>
  <c r="B311" i="2"/>
  <c r="B308" i="2"/>
  <c r="B55" i="2"/>
  <c r="B60" i="2"/>
  <c r="B246" i="2"/>
  <c r="B245" i="2"/>
  <c r="B77" i="2"/>
  <c r="B61" i="2"/>
  <c r="B309" i="2"/>
  <c r="B247" i="2"/>
  <c r="B239" i="2"/>
  <c r="B9" i="2"/>
  <c r="B560" i="2"/>
  <c r="B240" i="2"/>
  <c r="B310" i="2"/>
  <c r="B252" i="2"/>
  <c r="B253" i="2"/>
  <c r="B65" i="2"/>
  <c r="B238" i="2"/>
  <c r="B8" i="2"/>
  <c r="B241" i="2"/>
  <c r="B53" i="2"/>
  <c r="B305" i="2"/>
  <c r="B313" i="2"/>
  <c r="B237" i="2"/>
  <c r="B580" i="2"/>
  <c r="B215" i="2"/>
  <c r="B579" i="2"/>
  <c r="B556" i="2"/>
  <c r="B62" i="2"/>
  <c r="B306" i="2"/>
  <c r="B57" i="2"/>
  <c r="B316" i="2"/>
  <c r="B501" i="2"/>
  <c r="B67" i="2"/>
  <c r="B314" i="2"/>
  <c r="B214" i="2"/>
  <c r="B581" i="2"/>
  <c r="B59" i="2"/>
  <c r="B72" i="2"/>
  <c r="B235" i="2"/>
  <c r="B564" i="2"/>
  <c r="B304" i="2"/>
  <c r="B512" i="2"/>
  <c r="B104" i="2"/>
  <c r="B71" i="2"/>
  <c r="B553" i="2"/>
  <c r="B70" i="2"/>
  <c r="B54" i="2"/>
  <c r="B212" i="2"/>
  <c r="B555" i="2"/>
  <c r="B562" i="2"/>
  <c r="B66" i="2"/>
  <c r="B307" i="2"/>
  <c r="B58" i="2"/>
  <c r="B315" i="2"/>
  <c r="B76" i="2"/>
  <c r="B207" i="2"/>
  <c r="B211" i="2"/>
  <c r="B312" i="2"/>
  <c r="B243" i="2"/>
  <c r="B244" i="2"/>
  <c r="B236" i="2"/>
  <c r="B75" i="2"/>
  <c r="B63" i="2"/>
  <c r="B210" i="2"/>
  <c r="B249" i="2"/>
  <c r="B242" i="2"/>
  <c r="B73" i="2"/>
  <c r="B559" i="2"/>
  <c r="B248" i="2"/>
  <c r="B561" i="2"/>
  <c r="B82" i="2"/>
  <c r="B578" i="2"/>
  <c r="B219" i="2"/>
  <c r="B147" i="2"/>
  <c r="B79" i="2"/>
  <c r="B134" i="2"/>
  <c r="B98" i="2"/>
  <c r="B88" i="2"/>
  <c r="B220" i="2"/>
  <c r="B216" i="2"/>
  <c r="B83" i="2"/>
  <c r="B107" i="2"/>
  <c r="B91" i="2"/>
  <c r="B218" i="2"/>
  <c r="B78" i="2"/>
  <c r="B109" i="2"/>
  <c r="B89" i="2"/>
  <c r="B86" i="2"/>
  <c r="B96" i="2"/>
  <c r="B101" i="2"/>
  <c r="B95" i="2"/>
  <c r="B85" i="2"/>
  <c r="B94" i="2"/>
  <c r="B84" i="2"/>
  <c r="B87" i="2"/>
  <c r="B93" i="2"/>
  <c r="B108" i="2"/>
  <c r="B81" i="2"/>
  <c r="B92" i="2"/>
  <c r="B102" i="2"/>
  <c r="B106" i="2"/>
  <c r="B99" i="2"/>
  <c r="B90" i="2"/>
  <c r="B80" i="2"/>
  <c r="B547" i="2"/>
  <c r="B595" i="2"/>
  <c r="B594" i="2"/>
  <c r="B162" i="2"/>
  <c r="B135" i="2"/>
  <c r="B161" i="2"/>
  <c r="B146" i="2"/>
  <c r="B145" i="2"/>
  <c r="B583" i="2"/>
  <c r="B139" i="2"/>
  <c r="B156" i="2"/>
  <c r="B165" i="2"/>
  <c r="B113" i="2"/>
  <c r="B148" i="2"/>
  <c r="B123" i="2"/>
  <c r="B582" i="2"/>
  <c r="B122" i="2"/>
  <c r="B110" i="2"/>
  <c r="B121" i="2"/>
  <c r="B133" i="2"/>
  <c r="B132" i="2"/>
  <c r="B120" i="2"/>
  <c r="B496" i="2"/>
  <c r="B138" i="2"/>
  <c r="B153" i="2"/>
  <c r="B163" i="2"/>
  <c r="B136" i="2"/>
  <c r="B124" i="2"/>
  <c r="B155" i="2"/>
  <c r="B112" i="2"/>
  <c r="B158" i="2"/>
  <c r="B143" i="2"/>
  <c r="B131" i="2"/>
  <c r="B119" i="2"/>
  <c r="B514" i="2"/>
  <c r="B157" i="2"/>
  <c r="B142" i="2"/>
  <c r="B130" i="2"/>
  <c r="B118" i="2"/>
  <c r="B513" i="2"/>
  <c r="B141" i="2"/>
  <c r="B129" i="2"/>
  <c r="B117" i="2"/>
  <c r="B144" i="2"/>
  <c r="B140" i="2"/>
  <c r="B128" i="2"/>
  <c r="B116" i="2"/>
  <c r="B160" i="2"/>
  <c r="B159" i="2"/>
  <c r="B166" i="2"/>
  <c r="B154" i="2"/>
  <c r="B127" i="2"/>
  <c r="B115" i="2"/>
  <c r="B114" i="2"/>
  <c r="B164" i="2"/>
  <c r="B137" i="2"/>
  <c r="B125" i="2"/>
  <c r="B567" i="2"/>
  <c r="B571" i="2"/>
  <c r="B338" i="2"/>
  <c r="B329" i="2"/>
  <c r="B317" i="2"/>
  <c r="B226" i="2"/>
  <c r="B284" i="2"/>
  <c r="B190" i="2"/>
  <c r="B363" i="2"/>
  <c r="B358" i="2"/>
  <c r="B497" i="2"/>
  <c r="B334" i="2"/>
  <c r="B195" i="2"/>
  <c r="B327" i="2"/>
  <c r="B322" i="2"/>
  <c r="B202" i="2"/>
  <c r="B323" i="2"/>
  <c r="B331" i="2"/>
  <c r="B233" i="2"/>
  <c r="B231" i="2"/>
  <c r="B333" i="2"/>
  <c r="B225" i="2"/>
  <c r="B230" i="2"/>
  <c r="B356" i="2"/>
  <c r="B336" i="2"/>
  <c r="B341" i="2"/>
  <c r="B647" i="2"/>
  <c r="B359" i="2"/>
  <c r="B194" i="2"/>
  <c r="B347" i="2"/>
  <c r="B353" i="2"/>
  <c r="B282" i="2"/>
  <c r="B222" i="2"/>
  <c r="B494" i="2"/>
  <c r="B499" i="2"/>
  <c r="B339" i="2"/>
  <c r="B328" i="2"/>
  <c r="B227" i="2"/>
  <c r="B350" i="2"/>
  <c r="B498" i="2"/>
  <c r="B198" i="2"/>
  <c r="B321" i="2"/>
  <c r="B320" i="2"/>
  <c r="B354" i="2"/>
  <c r="B345" i="2"/>
  <c r="B232" i="2"/>
  <c r="B650" i="2"/>
  <c r="B193" i="2"/>
  <c r="B197" i="2"/>
  <c r="B224" i="2"/>
  <c r="B572" i="2"/>
  <c r="B569" i="2"/>
  <c r="B646" i="2"/>
  <c r="B355" i="2"/>
  <c r="B568" i="2"/>
  <c r="B573" i="2"/>
  <c r="B199" i="2"/>
  <c r="B360" i="2"/>
  <c r="B325" i="2"/>
  <c r="B330" i="2"/>
  <c r="B352" i="2"/>
  <c r="B349" i="2"/>
  <c r="B653" i="2"/>
  <c r="B223" i="2"/>
  <c r="B221" i="2"/>
  <c r="B357" i="2"/>
  <c r="B319" i="2"/>
  <c r="B362" i="2"/>
  <c r="B348" i="2"/>
  <c r="B196" i="2"/>
  <c r="B200" i="2"/>
  <c r="B318" i="2"/>
  <c r="B361" i="2"/>
  <c r="B566" i="2"/>
  <c r="B340" i="2"/>
  <c r="B283" i="2"/>
  <c r="B324" i="2"/>
  <c r="B335" i="2"/>
  <c r="B191" i="2"/>
  <c r="B565" i="2"/>
  <c r="B342" i="2"/>
  <c r="B351" i="2"/>
  <c r="B229" i="2"/>
  <c r="B332" i="2"/>
  <c r="B509" i="2"/>
  <c r="B192" i="2"/>
  <c r="B346" i="2"/>
  <c r="B399" i="2"/>
  <c r="B544" i="2"/>
  <c r="B545" i="2"/>
  <c r="A382" i="1"/>
  <c r="A479" i="1"/>
  <c r="A431" i="1"/>
  <c r="A383" i="1"/>
  <c r="A287" i="1"/>
  <c r="A191" i="1"/>
  <c r="A143" i="1"/>
  <c r="A95" i="1"/>
  <c r="A47" i="1"/>
  <c r="A490" i="1"/>
  <c r="A418" i="1"/>
  <c r="A346" i="1"/>
  <c r="A250" i="1"/>
  <c r="A154" i="1"/>
  <c r="A34" i="1"/>
  <c r="A442" i="1"/>
  <c r="A358" i="1"/>
  <c r="A286" i="1"/>
  <c r="A214" i="1"/>
  <c r="A130" i="1"/>
  <c r="A70" i="1"/>
  <c r="A466" i="1"/>
  <c r="A394" i="1"/>
  <c r="A334" i="1"/>
  <c r="A262" i="1"/>
  <c r="A190" i="1"/>
  <c r="A118" i="1"/>
  <c r="A10" i="1"/>
  <c r="A478" i="1"/>
  <c r="A406" i="1"/>
  <c r="A322" i="1"/>
  <c r="A274" i="1"/>
  <c r="A202" i="1"/>
  <c r="A166" i="1"/>
  <c r="A106" i="1"/>
  <c r="A58" i="1"/>
  <c r="A508" i="1"/>
  <c r="A496" i="1"/>
  <c r="A484" i="1"/>
  <c r="A472" i="1"/>
  <c r="A460" i="1"/>
  <c r="A448" i="1"/>
  <c r="A436" i="1"/>
  <c r="A424" i="1"/>
  <c r="A412" i="1"/>
  <c r="A400" i="1"/>
  <c r="A388" i="1"/>
  <c r="A376" i="1"/>
  <c r="A364" i="1"/>
  <c r="A316" i="1"/>
  <c r="A304" i="1"/>
  <c r="A292" i="1"/>
  <c r="A280" i="1"/>
  <c r="A268" i="1"/>
  <c r="A256" i="1"/>
  <c r="A244" i="1"/>
  <c r="A232" i="1"/>
  <c r="A220" i="1"/>
  <c r="A208" i="1"/>
  <c r="A196" i="1"/>
  <c r="A184" i="1"/>
  <c r="A172" i="1"/>
  <c r="A160" i="1"/>
  <c r="A148" i="1"/>
  <c r="A136" i="1"/>
  <c r="A124" i="1"/>
  <c r="A112" i="1"/>
  <c r="A100" i="1"/>
  <c r="A88" i="1"/>
  <c r="A76" i="1"/>
  <c r="A64" i="1"/>
  <c r="A52" i="1"/>
  <c r="A40" i="1"/>
  <c r="A28" i="1"/>
  <c r="A16" i="1"/>
  <c r="A4" i="1"/>
  <c r="A328" i="1"/>
  <c r="A502" i="1"/>
  <c r="A430" i="1"/>
  <c r="A370" i="1"/>
  <c r="A298" i="1"/>
  <c r="A226" i="1"/>
  <c r="A178" i="1"/>
  <c r="A94" i="1"/>
  <c r="A46" i="1"/>
  <c r="A340" i="1"/>
  <c r="A454" i="1"/>
  <c r="A310" i="1"/>
  <c r="A238" i="1"/>
  <c r="A142" i="1"/>
  <c r="A82" i="1"/>
  <c r="A22" i="1"/>
  <c r="A352" i="1"/>
  <c r="A335" i="1"/>
  <c r="A239" i="1"/>
  <c r="A240" i="1"/>
  <c r="A228" i="1"/>
  <c r="A216" i="1"/>
  <c r="A204" i="1"/>
  <c r="A192" i="1"/>
  <c r="A180" i="1"/>
  <c r="A168" i="1"/>
  <c r="A132" i="1"/>
  <c r="A84" i="1"/>
  <c r="A72" i="1"/>
  <c r="A60" i="1"/>
  <c r="A48" i="1"/>
  <c r="A36" i="1"/>
  <c r="A24" i="1"/>
  <c r="A12" i="1"/>
  <c r="A503" i="1"/>
  <c r="A491" i="1"/>
  <c r="A467" i="1"/>
  <c r="A455" i="1"/>
  <c r="A443" i="1"/>
  <c r="A419" i="1"/>
  <c r="A407" i="1"/>
  <c r="A395" i="1"/>
  <c r="A371" i="1"/>
  <c r="A359" i="1"/>
  <c r="A347" i="1"/>
  <c r="A323" i="1"/>
  <c r="A311" i="1"/>
  <c r="A299" i="1"/>
  <c r="A275" i="1"/>
  <c r="A263" i="1"/>
  <c r="A251" i="1"/>
  <c r="A227" i="1"/>
  <c r="A215" i="1"/>
  <c r="A203" i="1"/>
  <c r="A179" i="1"/>
  <c r="A167" i="1"/>
  <c r="A155" i="1"/>
  <c r="A131" i="1"/>
  <c r="A119" i="1"/>
  <c r="A107" i="1"/>
  <c r="A83" i="1"/>
  <c r="A71" i="1"/>
  <c r="A59" i="1"/>
  <c r="A35" i="1"/>
  <c r="A23" i="1"/>
  <c r="A11" i="1"/>
  <c r="A468" i="1"/>
  <c r="A408" i="1"/>
  <c r="A372" i="1"/>
  <c r="A300" i="1"/>
  <c r="A108" i="1"/>
  <c r="A471" i="1"/>
  <c r="A411" i="1"/>
  <c r="A351" i="1"/>
  <c r="A291" i="1"/>
  <c r="A243" i="1"/>
  <c r="A195" i="1"/>
  <c r="A135" i="1"/>
  <c r="A87" i="1"/>
  <c r="A27" i="1"/>
  <c r="A501" i="1"/>
  <c r="A489" i="1"/>
  <c r="A477" i="1"/>
  <c r="A465" i="1"/>
  <c r="A453" i="1"/>
  <c r="A441" i="1"/>
  <c r="A429" i="1"/>
  <c r="A417" i="1"/>
  <c r="A405" i="1"/>
  <c r="A393" i="1"/>
  <c r="A381" i="1"/>
  <c r="A369" i="1"/>
  <c r="A357" i="1"/>
  <c r="A345" i="1"/>
  <c r="A333" i="1"/>
  <c r="A321" i="1"/>
  <c r="A309" i="1"/>
  <c r="A297" i="1"/>
  <c r="A285" i="1"/>
  <c r="A273" i="1"/>
  <c r="A261" i="1"/>
  <c r="A249" i="1"/>
  <c r="A237" i="1"/>
  <c r="A225" i="1"/>
  <c r="A213" i="1"/>
  <c r="A201" i="1"/>
  <c r="A189" i="1"/>
  <c r="A177" i="1"/>
  <c r="A165" i="1"/>
  <c r="A153" i="1"/>
  <c r="A141" i="1"/>
  <c r="A129" i="1"/>
  <c r="A117" i="1"/>
  <c r="A105" i="1"/>
  <c r="A93" i="1"/>
  <c r="A81" i="1"/>
  <c r="A69" i="1"/>
  <c r="A57" i="1"/>
  <c r="A45" i="1"/>
  <c r="A33" i="1"/>
  <c r="A21" i="1"/>
  <c r="A9" i="1"/>
  <c r="A456" i="1"/>
  <c r="A396" i="1"/>
  <c r="A336" i="1"/>
  <c r="A276" i="1"/>
  <c r="A120" i="1"/>
  <c r="A495" i="1"/>
  <c r="A435" i="1"/>
  <c r="A363" i="1"/>
  <c r="A303" i="1"/>
  <c r="A219" i="1"/>
  <c r="A159" i="1"/>
  <c r="A99" i="1"/>
  <c r="A51" i="1"/>
  <c r="A500" i="1"/>
  <c r="A504" i="1"/>
  <c r="A420" i="1"/>
  <c r="A360" i="1"/>
  <c r="A312" i="1"/>
  <c r="A252" i="1"/>
  <c r="A156" i="1"/>
  <c r="A507" i="1"/>
  <c r="A447" i="1"/>
  <c r="A387" i="1"/>
  <c r="A339" i="1"/>
  <c r="A279" i="1"/>
  <c r="A231" i="1"/>
  <c r="A171" i="1"/>
  <c r="A111" i="1"/>
  <c r="A63" i="1"/>
  <c r="A3" i="1"/>
  <c r="A492" i="1"/>
  <c r="A432" i="1"/>
  <c r="A348" i="1"/>
  <c r="A288" i="1"/>
  <c r="A96" i="1"/>
  <c r="A459" i="1"/>
  <c r="A399" i="1"/>
  <c r="A327" i="1"/>
  <c r="A267" i="1"/>
  <c r="A207" i="1"/>
  <c r="A147" i="1"/>
  <c r="A39" i="1"/>
  <c r="A480" i="1"/>
  <c r="A444" i="1"/>
  <c r="A384" i="1"/>
  <c r="A324" i="1"/>
  <c r="A264" i="1"/>
  <c r="A144" i="1"/>
  <c r="A483" i="1"/>
  <c r="A423" i="1"/>
  <c r="A375" i="1"/>
  <c r="A315" i="1"/>
  <c r="A255" i="1"/>
  <c r="A183" i="1"/>
  <c r="A123" i="1"/>
  <c r="A75" i="1"/>
  <c r="A15" i="1"/>
  <c r="A509" i="1"/>
  <c r="A497" i="1"/>
  <c r="A485" i="1"/>
  <c r="A473" i="1"/>
  <c r="A461" i="1"/>
  <c r="A449" i="1"/>
  <c r="A437" i="1"/>
  <c r="A425" i="1"/>
  <c r="A413" i="1"/>
  <c r="A401" i="1"/>
  <c r="A389" i="1"/>
  <c r="A377" i="1"/>
  <c r="A365" i="1"/>
  <c r="A353" i="1"/>
  <c r="A341" i="1"/>
  <c r="A329" i="1"/>
  <c r="A317" i="1"/>
  <c r="A305" i="1"/>
  <c r="A293" i="1"/>
  <c r="A281" i="1"/>
  <c r="A269" i="1"/>
  <c r="A257" i="1"/>
  <c r="A245" i="1"/>
  <c r="A233" i="1"/>
  <c r="A221" i="1"/>
  <c r="A209" i="1"/>
  <c r="A197" i="1"/>
  <c r="A185" i="1"/>
  <c r="A173" i="1"/>
  <c r="A161" i="1"/>
  <c r="A149" i="1"/>
  <c r="A137" i="1"/>
  <c r="A125" i="1"/>
  <c r="A113" i="1"/>
  <c r="A101" i="1"/>
  <c r="A89" i="1"/>
  <c r="A77" i="1"/>
  <c r="A65" i="1"/>
  <c r="A53" i="1"/>
  <c r="A41" i="1"/>
  <c r="A29" i="1"/>
  <c r="A17" i="1"/>
  <c r="A5" i="1"/>
  <c r="A476" i="1"/>
  <c r="A464" i="1"/>
  <c r="A440" i="1"/>
  <c r="A416" i="1"/>
  <c r="A392" i="1"/>
  <c r="A368" i="1"/>
  <c r="A344" i="1"/>
  <c r="A332" i="1"/>
  <c r="A308" i="1"/>
  <c r="A284" i="1"/>
  <c r="A260" i="1"/>
  <c r="A248" i="1"/>
  <c r="A224" i="1"/>
  <c r="A212" i="1"/>
  <c r="A188" i="1"/>
  <c r="A164" i="1"/>
  <c r="A140" i="1"/>
  <c r="A128" i="1"/>
  <c r="A104" i="1"/>
  <c r="A80" i="1"/>
  <c r="A56" i="1"/>
  <c r="A32" i="1"/>
  <c r="A8" i="1"/>
  <c r="A2" i="1"/>
  <c r="A499" i="1"/>
  <c r="A487" i="1"/>
  <c r="A475" i="1"/>
  <c r="A463" i="1"/>
  <c r="A451" i="1"/>
  <c r="A439" i="1"/>
  <c r="A427" i="1"/>
  <c r="A415" i="1"/>
  <c r="A403" i="1"/>
  <c r="A391" i="1"/>
  <c r="A379" i="1"/>
  <c r="A367" i="1"/>
  <c r="A355" i="1"/>
  <c r="A343" i="1"/>
  <c r="A331" i="1"/>
  <c r="A319" i="1"/>
  <c r="A307" i="1"/>
  <c r="A295" i="1"/>
  <c r="A283" i="1"/>
  <c r="A271" i="1"/>
  <c r="A259" i="1"/>
  <c r="A247" i="1"/>
  <c r="A235" i="1"/>
  <c r="A223" i="1"/>
  <c r="A211" i="1"/>
  <c r="A199" i="1"/>
  <c r="A187" i="1"/>
  <c r="A175" i="1"/>
  <c r="A163" i="1"/>
  <c r="A151" i="1"/>
  <c r="A139" i="1"/>
  <c r="A127" i="1"/>
  <c r="A115" i="1"/>
  <c r="A103" i="1"/>
  <c r="A91" i="1"/>
  <c r="A79" i="1"/>
  <c r="A67" i="1"/>
  <c r="A55" i="1"/>
  <c r="A43" i="1"/>
  <c r="A31" i="1"/>
  <c r="A19" i="1"/>
  <c r="A7" i="1"/>
  <c r="A488" i="1"/>
  <c r="A452" i="1"/>
  <c r="A428" i="1"/>
  <c r="A404" i="1"/>
  <c r="A380" i="1"/>
  <c r="A356" i="1"/>
  <c r="A320" i="1"/>
  <c r="A296" i="1"/>
  <c r="A272" i="1"/>
  <c r="A236" i="1"/>
  <c r="A200" i="1"/>
  <c r="A176" i="1"/>
  <c r="A152" i="1"/>
  <c r="A116" i="1"/>
  <c r="A92" i="1"/>
  <c r="A68" i="1"/>
  <c r="A44" i="1"/>
  <c r="A20" i="1"/>
  <c r="A510" i="1"/>
  <c r="A498" i="1"/>
  <c r="A486" i="1"/>
  <c r="A474" i="1"/>
  <c r="A462" i="1"/>
  <c r="A450" i="1"/>
  <c r="A438" i="1"/>
  <c r="A426" i="1"/>
  <c r="A414" i="1"/>
  <c r="A402" i="1"/>
  <c r="A390" i="1"/>
  <c r="A378" i="1"/>
  <c r="A366" i="1"/>
  <c r="A354" i="1"/>
  <c r="A342" i="1"/>
  <c r="A330" i="1"/>
  <c r="A318" i="1"/>
  <c r="A306" i="1"/>
  <c r="A294" i="1"/>
  <c r="A282" i="1"/>
  <c r="A270" i="1"/>
  <c r="A258" i="1"/>
  <c r="A246" i="1"/>
  <c r="A234" i="1"/>
  <c r="A222" i="1"/>
  <c r="A210" i="1"/>
  <c r="A198" i="1"/>
  <c r="A186" i="1"/>
  <c r="A174" i="1"/>
  <c r="A162" i="1"/>
  <c r="A150" i="1"/>
  <c r="A138" i="1"/>
  <c r="A126" i="1"/>
  <c r="A114" i="1"/>
  <c r="A102" i="1"/>
  <c r="A90" i="1"/>
  <c r="A78" i="1"/>
  <c r="A66" i="1"/>
  <c r="A54" i="1"/>
  <c r="A42" i="1"/>
  <c r="A30" i="1"/>
  <c r="A18" i="1"/>
  <c r="A6" i="1"/>
  <c r="A506" i="1"/>
  <c r="A494" i="1"/>
  <c r="A482" i="1"/>
  <c r="A470" i="1"/>
  <c r="A458" i="1"/>
  <c r="A446" i="1"/>
  <c r="A434" i="1"/>
  <c r="A422" i="1"/>
  <c r="A410" i="1"/>
  <c r="A398" i="1"/>
  <c r="A386" i="1"/>
  <c r="A374" i="1"/>
  <c r="A362" i="1"/>
  <c r="A350" i="1"/>
  <c r="A338" i="1"/>
  <c r="A326" i="1"/>
  <c r="A314" i="1"/>
  <c r="A302" i="1"/>
  <c r="A290" i="1"/>
  <c r="A278" i="1"/>
  <c r="A266" i="1"/>
  <c r="A254" i="1"/>
  <c r="A242" i="1"/>
  <c r="A230" i="1"/>
  <c r="A218" i="1"/>
  <c r="A206" i="1"/>
  <c r="A194" i="1"/>
  <c r="A182" i="1"/>
  <c r="A170" i="1"/>
  <c r="A158" i="1"/>
  <c r="A146" i="1"/>
  <c r="A134" i="1"/>
  <c r="A122" i="1"/>
  <c r="A110" i="1"/>
  <c r="A98" i="1"/>
  <c r="A86" i="1"/>
  <c r="A74" i="1"/>
  <c r="A62" i="1"/>
  <c r="A50" i="1"/>
  <c r="A38" i="1"/>
  <c r="A26" i="1"/>
  <c r="A14" i="1"/>
  <c r="A505" i="1"/>
  <c r="A493" i="1"/>
  <c r="A481" i="1"/>
  <c r="A469" i="1"/>
  <c r="A457" i="1"/>
  <c r="A445" i="1"/>
  <c r="A433" i="1"/>
  <c r="A421" i="1"/>
  <c r="A409" i="1"/>
  <c r="A397" i="1"/>
  <c r="A385" i="1"/>
  <c r="A373" i="1"/>
  <c r="A361" i="1"/>
  <c r="A349" i="1"/>
  <c r="A337" i="1"/>
  <c r="A325" i="1"/>
  <c r="A313" i="1"/>
  <c r="A301" i="1"/>
  <c r="A289" i="1"/>
  <c r="A277" i="1"/>
  <c r="A265" i="1"/>
  <c r="A253" i="1"/>
  <c r="A241" i="1"/>
  <c r="A229" i="1"/>
  <c r="A217" i="1"/>
  <c r="A205" i="1"/>
  <c r="A193" i="1"/>
  <c r="A181" i="1"/>
  <c r="A169" i="1"/>
  <c r="A157" i="1"/>
  <c r="A145" i="1"/>
  <c r="A133" i="1"/>
  <c r="A121" i="1"/>
  <c r="A109" i="1"/>
  <c r="A97" i="1"/>
  <c r="A85" i="1"/>
  <c r="A73" i="1"/>
  <c r="A61" i="1"/>
  <c r="A49" i="1"/>
  <c r="A37" i="1"/>
  <c r="A25" i="1"/>
  <c r="A13" i="1"/>
</calcChain>
</file>

<file path=xl/sharedStrings.xml><?xml version="1.0" encoding="utf-8"?>
<sst xmlns="http://schemas.openxmlformats.org/spreadsheetml/2006/main" count="118768" uniqueCount="2265">
  <si>
    <t>Codigo Origen</t>
  </si>
  <si>
    <t>Etiquetado</t>
  </si>
  <si>
    <t>Codigo Finalidad</t>
  </si>
  <si>
    <t>Nombre finalidad</t>
  </si>
  <si>
    <t>Codigo Funcion</t>
  </si>
  <si>
    <t>Nombre Funcion</t>
  </si>
  <si>
    <t>Codigo Subfuncion</t>
  </si>
  <si>
    <t>Nombre Subfuncion</t>
  </si>
  <si>
    <t>Codigo Clasifi. Prog</t>
  </si>
  <si>
    <t>Detalle Clasifi Prog</t>
  </si>
  <si>
    <t>Cod. Dependencia</t>
  </si>
  <si>
    <t>Codigo Programa</t>
  </si>
  <si>
    <t>Codigo Proyecto</t>
  </si>
  <si>
    <t>Cod. Unidad Ejectura</t>
  </si>
  <si>
    <t>Tipo Gasto Nombre</t>
  </si>
  <si>
    <t>Concepto codigo</t>
  </si>
  <si>
    <t>Concepto nombre</t>
  </si>
  <si>
    <t>Partida generica codigo</t>
  </si>
  <si>
    <t>Partida generica nombre</t>
  </si>
  <si>
    <t>Partida</t>
  </si>
  <si>
    <t>Descripción</t>
  </si>
  <si>
    <t>Codigo Destino</t>
  </si>
  <si>
    <t>Concepto Destino</t>
  </si>
  <si>
    <t>Capitulo codigo</t>
  </si>
  <si>
    <t>Capitulo nombre</t>
  </si>
  <si>
    <t>Origen (FF)</t>
  </si>
  <si>
    <t>Dependencia</t>
  </si>
  <si>
    <t>Nombre programa</t>
  </si>
  <si>
    <t>Proyecto</t>
  </si>
  <si>
    <t>Centro costos</t>
  </si>
  <si>
    <t>Importe Ajustado</t>
  </si>
  <si>
    <t>Presupuestado</t>
  </si>
  <si>
    <t>Pre-Comprometido</t>
  </si>
  <si>
    <t>Comprometido</t>
  </si>
  <si>
    <t>Devengado</t>
  </si>
  <si>
    <t>Ejercido</t>
  </si>
  <si>
    <t>Pagado</t>
  </si>
  <si>
    <t>Disponible/Subejercicio</t>
  </si>
  <si>
    <t>Ampliación</t>
  </si>
  <si>
    <t>Ampliación por transferencia</t>
  </si>
  <si>
    <t>Disminución</t>
  </si>
  <si>
    <t>Disminución por transferencia</t>
  </si>
  <si>
    <t>Ajuste por</t>
  </si>
  <si>
    <t>2.6-05-21</t>
  </si>
  <si>
    <t>Si</t>
  </si>
  <si>
    <t>GOBIERNO</t>
  </si>
  <si>
    <t>COORDINACIÓN DE LA POLÍTICA DE GOBIERNO</t>
  </si>
  <si>
    <t>1.3.4</t>
  </si>
  <si>
    <t>FUNCIÓN PÚBLICA</t>
  </si>
  <si>
    <t>M</t>
  </si>
  <si>
    <t xml:space="preserve">Actividades de apoyo administrativo desarrolladas </t>
  </si>
  <si>
    <t>04_23</t>
  </si>
  <si>
    <t>019-2023</t>
  </si>
  <si>
    <t>013_23</t>
  </si>
  <si>
    <t>(GCORR) GASTO CORRIENTE</t>
  </si>
  <si>
    <t>OTROS SERVICIOS GENERALES</t>
  </si>
  <si>
    <t>SERVICIOS GENERALES</t>
  </si>
  <si>
    <t>Reintegro de Remanentes de Recursos Federales y Estatales</t>
  </si>
  <si>
    <t>SIN DESCRIPCIÓN PARA DESTINOS 00</t>
  </si>
  <si>
    <t>ESTRATEGIA ALE 2021 (APORTACIÓN ESTATAL)</t>
  </si>
  <si>
    <t>TESORERÍA MUNICIPAL</t>
  </si>
  <si>
    <t>PROYECTO DE PRESUPUESTO</t>
  </si>
  <si>
    <t>DIRECCIÓN GENERAL DE FINANZAS</t>
  </si>
  <si>
    <t>1.6-01-23</t>
  </si>
  <si>
    <t>No</t>
  </si>
  <si>
    <t>E</t>
  </si>
  <si>
    <t>Actividades del sector público, que realiza en for</t>
  </si>
  <si>
    <t>05_23</t>
  </si>
  <si>
    <t>024-2023</t>
  </si>
  <si>
    <t>015_23</t>
  </si>
  <si>
    <t>REMUNERACIONES AL PERSONAL DE CARACTER PERMANENTE</t>
  </si>
  <si>
    <t>SERVICIOS PERSONALES</t>
  </si>
  <si>
    <t>DIETAS</t>
  </si>
  <si>
    <t>PARTICIPACIONES ESTATALES 2023</t>
  </si>
  <si>
    <t>OFICIALÍA MAYOR</t>
  </si>
  <si>
    <t>DIRECCIÓN GENERAL DE ADMINISTRACIÓN</t>
  </si>
  <si>
    <t>REMUNERACIONES AL PERSONAL DE CARACTER TRANSITORIO</t>
  </si>
  <si>
    <t>SUELDOS BASE AL PERSONAL EVENTUAL</t>
  </si>
  <si>
    <t>OTRAS PRESTACIONES SOCIALES Y ECONOMICAS</t>
  </si>
  <si>
    <t>OTRAS PRESTACIONES SOCIALES Y ECONÓMICAS</t>
  </si>
  <si>
    <t>1.5-01-23</t>
  </si>
  <si>
    <t>(ADDP) AMORTIZACIÓN DE LA DEUDA Y DISMINUCIÓN DE PASIVOS</t>
  </si>
  <si>
    <t>AMORTIZACION DE LA DEUDA PUBLICA</t>
  </si>
  <si>
    <t>DEUDA  PÚBLICA</t>
  </si>
  <si>
    <t>AMORTIZACIÓN DE LA DEUDA INTERNA CON INSTITUCIONES DE CRÉDITO</t>
  </si>
  <si>
    <t>DEUDA PUBLICA</t>
  </si>
  <si>
    <t>PARTICIPACIONES FEDERALES 2023</t>
  </si>
  <si>
    <t>INTERESES DE LA DEUDA PUBLICA</t>
  </si>
  <si>
    <t>INTERESES DE LA DEUDA INTERNA CON INSTITUCIONES  DE CRÉDITO</t>
  </si>
  <si>
    <t>SUELDO BASE AL PERSONAL PERMANENTE</t>
  </si>
  <si>
    <t>REMUNERACIONES ADICIONALES Y ESPECIALES</t>
  </si>
  <si>
    <t>PRIMAS VACACIONALES</t>
  </si>
  <si>
    <t>GRATIFICACIÓN DE FIN DE AÑO</t>
  </si>
  <si>
    <t>SEGURIDAD SOCIAL</t>
  </si>
  <si>
    <t>CUOTAS AL IMSS POR ENFERMEDADES Y MATERNIDAD (Modalidad 38)</t>
  </si>
  <si>
    <t>APORTACIONES A FONDOS DE VIVIENDA</t>
  </si>
  <si>
    <t>CUOTAS PARA LA VIVIENDA (IPEJAL 3%)</t>
  </si>
  <si>
    <t>APORTACIONES AL SISTEMA DE RETIRO SEDAR</t>
  </si>
  <si>
    <t>APORTACIONES AL SISTEMA DE RETIRO DE PENSIONES</t>
  </si>
  <si>
    <t>APORTACIONES PARA SEGUROS</t>
  </si>
  <si>
    <t>2.6-06-23</t>
  </si>
  <si>
    <t>01_23</t>
  </si>
  <si>
    <t>003-2023</t>
  </si>
  <si>
    <t>003_23</t>
  </si>
  <si>
    <t>VESTUARIO, BLANCOS, PRENDAS DE PROTECCION Y ARTICULOS DEPORTIVOS</t>
  </si>
  <si>
    <t>MATERIALES Y SUMINISTROS</t>
  </si>
  <si>
    <t>VESTUARIO Y UNIFORMES</t>
  </si>
  <si>
    <t>NOS MOVEMOS SEGURAS</t>
  </si>
  <si>
    <t>BARRIOS DE PAZ 2023 (APORTACIÓN ESTATAL)</t>
  </si>
  <si>
    <t>PRESIDENCIA</t>
  </si>
  <si>
    <t>DESPACHO DE LA JEFATURA DE GABINETE</t>
  </si>
  <si>
    <t>JEFATURA DE GABINETE</t>
  </si>
  <si>
    <t>EDUCANDO PARA LA IGUALDAD</t>
  </si>
  <si>
    <t>SERVICIOS PROFESIONALES, CIENTIFICOS, TECNICOS Y OTROS SERVICIOS</t>
  </si>
  <si>
    <t>SERVICIOS DE APOYO ADMINISTRATIVO, FOTOCOPIADO E IMPRESIÓN</t>
  </si>
  <si>
    <t>021-2023</t>
  </si>
  <si>
    <t>(GCAP) GASTO CAPITAL</t>
  </si>
  <si>
    <t>MOBILIARIO Y EQUIPO DE ADMINISTRACION</t>
  </si>
  <si>
    <t>BIENES MUEBLES, INMUEBLES E INTANGIBLES</t>
  </si>
  <si>
    <t>MUEBLES DE OFICINA Y ESTANTERÍA</t>
  </si>
  <si>
    <t>BIENES ADQUIRIDOS</t>
  </si>
  <si>
    <t>OTROS MOBILIARIOS Y EQUIPOS DE ADMINISTRACIÓN</t>
  </si>
  <si>
    <t>HONORARIOS ASIMILABLES A SALARIOS</t>
  </si>
  <si>
    <t>MATERIALES DE ADMINISTRACION, EMISION DE DOCUMENTOS Y ARTICULOS OFICIALES</t>
  </si>
  <si>
    <t>MATERIALES, ÚTILES Y EQUIPOS MENORES DE OFICINA</t>
  </si>
  <si>
    <t>MATERIALES Y ÚTILES DE IMPRESIÓN Y REPRODUCCIÓN</t>
  </si>
  <si>
    <t>MATERIALES, ÚTILES Y EQUIPOS MENORES DE TECNOLOGÍAS DE LA INFORMACIÓN Y COMUNICACIONES</t>
  </si>
  <si>
    <t>MATERIALES Y ÚTILES DE ENSEÑANZA</t>
  </si>
  <si>
    <t>COMBUSTIBLES, LUBRICANTES Y ADITIVOS</t>
  </si>
  <si>
    <t>SERVICIOS PROFESIONALES, CIENTÍFICOS Y TÉCNICOS INTEGRALES</t>
  </si>
  <si>
    <t>2.6-01-23</t>
  </si>
  <si>
    <t>PAGO DE ESTIMULOS A SERVIDORES PUBLICOS</t>
  </si>
  <si>
    <t>ESTÍMULOS</t>
  </si>
  <si>
    <t>SUBSIDIO POLICÍA METROPOLITANA 2023 (APORTACIÓN ESTATAL)</t>
  </si>
  <si>
    <t>2.5-02-23</t>
  </si>
  <si>
    <t>FONDO DE APORTACIÓN AL FORTALECIMIENTO MUNICIPAL 2023 (FORTAMUN)</t>
  </si>
  <si>
    <t>SERVICIOS DE ARRENDAMIENTO</t>
  </si>
  <si>
    <t>ARRENDAMIENTO DE EQUIPO DE TRANSPORTE</t>
  </si>
  <si>
    <t>K</t>
  </si>
  <si>
    <t>Proyectos de inversión sujetos a registro en la Ca</t>
  </si>
  <si>
    <t>07_23</t>
  </si>
  <si>
    <t>037-2023</t>
  </si>
  <si>
    <t>023_23</t>
  </si>
  <si>
    <t>OBRA PUBLICA EN BIENES DE DOMINIO PUBLICO</t>
  </si>
  <si>
    <t>INVERSIÓN PÚBLICA</t>
  </si>
  <si>
    <t>EDIFICACIÓN NO  HABITACIONAL</t>
  </si>
  <si>
    <t>INVERSION PUBLICA</t>
  </si>
  <si>
    <t>GABINETE INTEGRAL DE INFRAESTRUCTURA Y SERVICIOS PÚBLICOS</t>
  </si>
  <si>
    <t>INFRAESTRUCTURA Y SERVICIOS PÚBLICOS</t>
  </si>
  <si>
    <t>OBRAS DE INFRAESTRUCTURA MUNICIPAL</t>
  </si>
  <si>
    <t>DIRECCIÓN GENERAL DE OBRAS PÚBLICAS</t>
  </si>
  <si>
    <t>OBRAS MULTIANUALES</t>
  </si>
  <si>
    <t>CONSTRUCCIÓN DE OBRAS PARA EL ABASTECIMIENTO DE AGUA, PETRÓLEO, GAS, ELECTRICIDAD Y TELECOMUNICACIONES</t>
  </si>
  <si>
    <t>CONSTRUCCIÓN DE VÍAS DE COMUNICACIÓN</t>
  </si>
  <si>
    <t>ASUNTOS DE ORDEN PÚBLICO Y DE SEGURIDAD INTERIOR</t>
  </si>
  <si>
    <t>1.7.1</t>
  </si>
  <si>
    <t>POLICÍA</t>
  </si>
  <si>
    <t>R</t>
  </si>
  <si>
    <t>Solamente actividades específicas, distintas a las</t>
  </si>
  <si>
    <t>08_23</t>
  </si>
  <si>
    <t>040-2023</t>
  </si>
  <si>
    <t>025_23</t>
  </si>
  <si>
    <t>SERVICIOS DE CAPACITACIÓN</t>
  </si>
  <si>
    <t>COMISARÍA DE LA POLICÍA PREVENTIVA MUNICIPAL</t>
  </si>
  <si>
    <t>SEGURIDAD CIUDADANA</t>
  </si>
  <si>
    <t>CAPACITACIÓN</t>
  </si>
  <si>
    <t>DESPACHO DE LA COMISARÍA DE LA POLICÍA P</t>
  </si>
  <si>
    <t>041-2023</t>
  </si>
  <si>
    <t>EQUIPAMIENTO</t>
  </si>
  <si>
    <t>MATERIALES Y SUMINISTROS PARA SEGURIDAD</t>
  </si>
  <si>
    <t>PRENDAS DE PROTECCIÓN PARA SEGURIDAD PÚBLICA Y NACIONAL</t>
  </si>
  <si>
    <t>022-2023</t>
  </si>
  <si>
    <t>DESPLIEGUE OPERATIVO COMISARIA DE LA POLICIA</t>
  </si>
  <si>
    <t>1.7.2</t>
  </si>
  <si>
    <t>PROTECCIÓN CIVIL</t>
  </si>
  <si>
    <t>02_23</t>
  </si>
  <si>
    <t>013-2023</t>
  </si>
  <si>
    <t>009_23</t>
  </si>
  <si>
    <t>SECRETARÍA GENERAL DEL AYUNTAMIENTO</t>
  </si>
  <si>
    <t>SERVICIO DE UNIDADES MOVILES ARRENDADAS</t>
  </si>
  <si>
    <t>DIRECCIÓN GENERAL ADJUNTA DE PROTECCIÓN</t>
  </si>
  <si>
    <t>023-2023</t>
  </si>
  <si>
    <t>DESPLIEGUE OPERATIVO PROTECCIÓN CIVIL Y SERVICIOS MEDICOS</t>
  </si>
  <si>
    <t>DESARROLLO SOCIAL</t>
  </si>
  <si>
    <t>PROTECCIÓN AMBIENTAL</t>
  </si>
  <si>
    <t>2.1.1</t>
  </si>
  <si>
    <t>ORDENACIÓN DE DESECHOS</t>
  </si>
  <si>
    <t>035-2023</t>
  </si>
  <si>
    <t>021_23</t>
  </si>
  <si>
    <t>SERVICIOS DE INSTALACION, REPARACION, MANTENIMIENTO Y CONSERVACION</t>
  </si>
  <si>
    <t>SERVICIOS DE LIMPIEZA Y MANEJO DE DESECHOS</t>
  </si>
  <si>
    <t>RECOLECCION DE RESIDUOS SOLIDOS  URBANOS</t>
  </si>
  <si>
    <t>DIRECCIÓN DE ASEO PÚBLICO</t>
  </si>
  <si>
    <t>VIVIENDA Y SERVICIOS A LA COMUNIDAD</t>
  </si>
  <si>
    <t>2.2.4</t>
  </si>
  <si>
    <t>ALUMBRADO PÚBLICO</t>
  </si>
  <si>
    <t>034-2023</t>
  </si>
  <si>
    <t>020_23</t>
  </si>
  <si>
    <t>SERVICIOS BASICOS</t>
  </si>
  <si>
    <t>ENERGÍA ELÉCTRICA</t>
  </si>
  <si>
    <t>SERVICIO DE MANTENIMIENTO DE ALUMBRADO PÚBLICO</t>
  </si>
  <si>
    <t>DIRECCIÓN DE ALUMBRADO PÚBLICO</t>
  </si>
  <si>
    <t>DESARROLLO ECONÓMICO</t>
  </si>
  <si>
    <t>CIENCIA, TECNOLOGÍA E INNOVACIÓN</t>
  </si>
  <si>
    <t>3.8.4</t>
  </si>
  <si>
    <t>INNOVACIÓN</t>
  </si>
  <si>
    <t>11_23</t>
  </si>
  <si>
    <t>050-2023</t>
  </si>
  <si>
    <t>031_23</t>
  </si>
  <si>
    <t>MAQUINARIA, OTROS EQUIPOS Y HERRAMIENTAS</t>
  </si>
  <si>
    <t>OTROS EQUIPOS</t>
  </si>
  <si>
    <t>COORDINACIÓN GENERAL DE GOBIERNO INTELIGENTE E INNOVACIÓN GUBERNAMENTAL</t>
  </si>
  <si>
    <t>SISTEMAS INFORMATICOS MODERNIZADOS RECIBIDOS</t>
  </si>
  <si>
    <t>DESPACHO DE LA COORDINACIÓN GENERAL DE G</t>
  </si>
  <si>
    <t>2.6-15-23</t>
  </si>
  <si>
    <t>ACADEMIAS DEPORTIVAS, ESPACIOS DE PAZ 2023 (APORTACIÓN ESTATAL)</t>
  </si>
  <si>
    <t>EDUCACIÓN</t>
  </si>
  <si>
    <t>S</t>
  </si>
  <si>
    <t>Definidos en el Presupuesto de Egresos y los que s</t>
  </si>
  <si>
    <t>06_23</t>
  </si>
  <si>
    <t>025-2023</t>
  </si>
  <si>
    <t>016_23</t>
  </si>
  <si>
    <t>ARTÍCULOS DEPORTIVOS</t>
  </si>
  <si>
    <t>COORDINACIÓN GENERAL DE CONSTRUCCIÓN DE COMUNIDAD</t>
  </si>
  <si>
    <t>SOCIEDAD COHESIVA Y RESILENTE</t>
  </si>
  <si>
    <t>APOYO A INSTITUCIONES EDUCATIVAS</t>
  </si>
  <si>
    <t>DESPACHO DE LA COORDINACIÓN GENERAL DE C</t>
  </si>
  <si>
    <t>SERVICIOS OFICIALES</t>
  </si>
  <si>
    <t>GASTOS DE ORDEN  SOCIAL Y CULTURAL</t>
  </si>
  <si>
    <t>AYUDAS SOCIALES</t>
  </si>
  <si>
    <t>TRANSFERENCIAS, ASIGNACIONES, SUBSIDIOS Y OTRAS  AYUDAS</t>
  </si>
  <si>
    <t>AYUDAS SOCIALES A PERSONAS</t>
  </si>
  <si>
    <t>UNIFORMES DEPORTIVOS PARA ACADEMIAS DEPORTIVAS</t>
  </si>
  <si>
    <t>TRANSFERENCIAS, ASIGNACIONES, SUBSIDIOS Y OTRAS AYUDAS</t>
  </si>
  <si>
    <t>2.6-05-23</t>
  </si>
  <si>
    <t>PROGRAMA ESTRATEGIA ALE 2023 (APORTACIÓN ESTATAL)</t>
  </si>
  <si>
    <t>004-2023</t>
  </si>
  <si>
    <t>004_23</t>
  </si>
  <si>
    <t>COMUNICACIÓN ESTRATÉGICA DEL GOBIERNO</t>
  </si>
  <si>
    <t>DIRECCIÓN DE COMUNICACIÓN</t>
  </si>
  <si>
    <t>SERVICIOS DE COMUNICACION SOCIAL Y PUBLICIDAD</t>
  </si>
  <si>
    <t>DIFUSIÓN POR RADIO, TELEVISIÓN Y OTROS MEDIOS DE MENSAJES SOBRE PROGRAMAS Y ACTIVIDADES GUBERNAMENTALES</t>
  </si>
  <si>
    <t>VEHICULOS Y EQUIPO DE TRANSPORTE</t>
  </si>
  <si>
    <t>REPARACIÓN Y MANTENIMIENTO DE EQUIPO DE TRANSPORTE</t>
  </si>
  <si>
    <t>SISTEMAS DE AIRE ACONDICIONADO, CALEFACCIÓN Y DE REFRIGERACIÓN INDUSTRIAL Y COMERCIAL</t>
  </si>
  <si>
    <t>SERVICIOS DE DISEÑO, ARQUITECTURA, INGENIERÍA Y ACTIVIDADES RELACIONADAS</t>
  </si>
  <si>
    <t>1.6-05-23</t>
  </si>
  <si>
    <t>SERVICIOS DE TELECOMUNICACIONES Y SATÉLITES</t>
  </si>
  <si>
    <t>PROGRAMA ESTRATEGIA ALE 2023 (APORTACIÓN MUNICIPAL)</t>
  </si>
  <si>
    <t>1.1-14-23</t>
  </si>
  <si>
    <t>BIENES INMUEBLES</t>
  </si>
  <si>
    <t>TERRENOS</t>
  </si>
  <si>
    <t>RECURSOS FISCALES (RESERVAS TERRITORIALES) 2023</t>
  </si>
  <si>
    <t>007-2023</t>
  </si>
  <si>
    <t>007_23</t>
  </si>
  <si>
    <t>CORRESPONSABILIDAD SOCIAL (TRANSVERSAL)</t>
  </si>
  <si>
    <t>CONDONACIÓN Y/O REDUCCIÓN DE SANCIONES</t>
  </si>
  <si>
    <t>DIRECCIÓN DE LA SECRETARÍA GENERAL</t>
  </si>
  <si>
    <t>IMPUESTOS Y DERECHOS</t>
  </si>
  <si>
    <t>2.6-12-23</t>
  </si>
  <si>
    <t>FONDO PARA INVERSIONES METROPOLITANAS 2023 (APORTACIÓN ESTATAL)</t>
  </si>
  <si>
    <t>2.6-02-22</t>
  </si>
  <si>
    <t>EMPEDRADOS 2022 (APORTACIÓN ESTATAL)</t>
  </si>
  <si>
    <t>2.5-01-22</t>
  </si>
  <si>
    <t>FONDO DE APORTACIÓN A LA INFRAESTRUCTURA SOCIAL MUNICIPAL 2022 (FISM)</t>
  </si>
  <si>
    <t>2.6-11-22</t>
  </si>
  <si>
    <t>ESTRATEGIA DE SEGURIDAD URBANO-COMUNITARIA "PUNTOS PURPURA" 2022 (APORTACIÓN ESTATAL)</t>
  </si>
  <si>
    <t>2.5-02-22</t>
  </si>
  <si>
    <t>FONDO DE APORTACIÓN AL FORTALECIMIENTO MUNICIPAL 2022 (FORTAMUN)</t>
  </si>
  <si>
    <t>1.1-00-23</t>
  </si>
  <si>
    <t>F</t>
  </si>
  <si>
    <t>Actividades destinadas a la promoción y fomento de</t>
  </si>
  <si>
    <t>015-2023</t>
  </si>
  <si>
    <t>010_23</t>
  </si>
  <si>
    <t>RECURSOS FISCALES 2023</t>
  </si>
  <si>
    <t>ACTAS DE INSTALACIÓN DE MESAS DE PAZ</t>
  </si>
  <si>
    <t>DIRECCIÓN GENERAL DE CULTURA DE LA PAZ Y</t>
  </si>
  <si>
    <t>SERVICIOS DE TRASLADO Y VIATICOS</t>
  </si>
  <si>
    <t>PASAJES AÉREOS</t>
  </si>
  <si>
    <t>VIÁTICOS EN EL PAÍS</t>
  </si>
  <si>
    <t>OTROS SERVICIOS DE TRASLADO Y HOSPEDAJE</t>
  </si>
  <si>
    <t>008-2023</t>
  </si>
  <si>
    <t>AYUDAS SOCIALES A INSTITUCIONES SIN FINES DE LUCRO</t>
  </si>
  <si>
    <t>FIL</t>
  </si>
  <si>
    <t>APOYO A INSTITUCIONES</t>
  </si>
  <si>
    <t>CLAD</t>
  </si>
  <si>
    <t>FESTIVAL PAPIROLAS 2023</t>
  </si>
  <si>
    <t>14_23</t>
  </si>
  <si>
    <t>053-2023</t>
  </si>
  <si>
    <t>034_23</t>
  </si>
  <si>
    <t>TRANSFERENCIAS AL RESTO DEL SECTOR PUBLICO</t>
  </si>
  <si>
    <t>TRANSFERENCIAS OTORGADAS A ENTIDADES PARAESTATALES NO EMPRESARIALES Y NO FINANCIERAS</t>
  </si>
  <si>
    <t>CENTRO DE ESTIMULACIÓN PARA PERSONAS CON DISCAPACIDAD INTELECTUAL (CENDI)</t>
  </si>
  <si>
    <t>ATENCIÓN PARA PERSONAS CON DISCAPACIDAD INTELECTUAL</t>
  </si>
  <si>
    <t>CENTRO DE ESTIMULACIÓN PARA PERSONAS CON</t>
  </si>
  <si>
    <t>018-2023</t>
  </si>
  <si>
    <t>012_23</t>
  </si>
  <si>
    <t>DESPACHO DE LA TESORERÍA MUNICIPAL</t>
  </si>
  <si>
    <t>DIRECCIÓN DE PROCESOS ADMINISTRATIVOS Y</t>
  </si>
  <si>
    <t>ACTIVOS INTANGIBLES</t>
  </si>
  <si>
    <t>SOFTWARE</t>
  </si>
  <si>
    <t>RECONOCIMIENTO CONTRA DERECHOS</t>
  </si>
  <si>
    <t>PROYECTOS PRODUCTIVOS Y ACCIONES DE FOMENTO</t>
  </si>
  <si>
    <t>EJECUCIÓN DE PROYECTOS PRODUCTIVOS NO INCLUIDOS EN CONCEPTOS ANTERIORES DE ESTE CAPÍTULO</t>
  </si>
  <si>
    <t>PLANTAS DE TRATAMIENTO</t>
  </si>
  <si>
    <t>CAT</t>
  </si>
  <si>
    <t>ALIMENTOS Y UTENSILIOS</t>
  </si>
  <si>
    <t>PRODUCTOS ALIMENTICIOS PARA PERSONAS</t>
  </si>
  <si>
    <t>UTENSILIOS PARA EL SERVICIO DE ALIMENTACIÓN</t>
  </si>
  <si>
    <t>PRODUCTOS QUIMICOS, FARMACEUTICOS Y DE LABORATORIO</t>
  </si>
  <si>
    <t>MATERIALES, ACCESORIOS Y SUMINISTROS MÉDICOS</t>
  </si>
  <si>
    <t>HERRAMIENTAS, REFACCIONES Y ACCESORIOS MENORES</t>
  </si>
  <si>
    <t>HERRAMIENTAS MENORES</t>
  </si>
  <si>
    <t>REFACCIONES Y ACCESORIOS MENORES DE EQUIPO DE CÓMPUTO Y TECNOLOGÍAS DE LA INFORMACIÓN</t>
  </si>
  <si>
    <t>SERVICIOS POSTALES Y TELEGRÁFICOS</t>
  </si>
  <si>
    <t>OTROS ARRENDAMIENTOS</t>
  </si>
  <si>
    <t>SERVICIOS LEGALES, DE CONTABILIDAD, AUDITORÍA Y RELACIONADOS</t>
  </si>
  <si>
    <t>SERVICIOS DE CONSULTORÍA ADMINISTRATIVA, PROCESOS, TÉCNICA Y EN TECNOLOGÍAS DE LA INFORMACIÓN</t>
  </si>
  <si>
    <t>SERVICIOS FINANCIEROS, BANCARIOS Y COMERCIALES</t>
  </si>
  <si>
    <t>SERVICIOS FINANCIEROS Y BANCARIOS</t>
  </si>
  <si>
    <t>CONVENIO</t>
  </si>
  <si>
    <t>SERVICIOS DE COBRANZA, INVESTIGACIÓN CREDITICIA Y SIMILAR</t>
  </si>
  <si>
    <t>SERVICIOS DE RECAUDACIÓN, TRASLADO Y CUSTODIA DE VALORES</t>
  </si>
  <si>
    <t>CONSERVACIÓN Y MANTENIMIENTO MENOR DE INMUEBLES</t>
  </si>
  <si>
    <t>PASAJES TERRESTRES</t>
  </si>
  <si>
    <t>OTROS GASTOS POR RESPONSABILIDADES</t>
  </si>
  <si>
    <t>EQUIPO DE CÓMPUTO DE TECNOLOGÍAS DE LA INFORMACIÓN</t>
  </si>
  <si>
    <t>FAISM DF 2022</t>
  </si>
  <si>
    <t>SENTENCIAS Y RESOLUCIONES POR AUTORIDAD COMPETENTE</t>
  </si>
  <si>
    <t>TRANSFERENCIAS A FIDEICOMISOS DE ENTIDADES FEDERATIVAS Y MUNICIPIOS</t>
  </si>
  <si>
    <t>020-2023</t>
  </si>
  <si>
    <t>014_23</t>
  </si>
  <si>
    <t>MATERIALES PARA EL REGISTRO E IDENTIFICACIÓN DE BIENES Y PERSONAS</t>
  </si>
  <si>
    <t>RECURSOS RECAUDADOS DE MANERA EFICIENTE PROGRAMADOS</t>
  </si>
  <si>
    <t>DIRECCIÓN GENERAL DE INGRESOS</t>
  </si>
  <si>
    <t>DIVERSAS DEVOLUCIONES</t>
  </si>
  <si>
    <t>PENAS, MULTAS, ACCESORIOS Y ACTUALIZACIONES</t>
  </si>
  <si>
    <t>014-2023</t>
  </si>
  <si>
    <t>ECONOMIA ALIMENTARIA</t>
  </si>
  <si>
    <t>SUBSIDIOS Y SUBVENCIONES</t>
  </si>
  <si>
    <t>SUBSIDIOS A LA PRODUCCIÓN</t>
  </si>
  <si>
    <t>001-2023</t>
  </si>
  <si>
    <t>001_23</t>
  </si>
  <si>
    <t>APOYO ECONÓMICO A PERSONAS FÍSICAS, ASOCIACIONES E INSTITUCIONES SIN FINES DE LUCRO</t>
  </si>
  <si>
    <t>SECRETARÍA PARTICULAR</t>
  </si>
  <si>
    <t>LAS CORONELAS</t>
  </si>
  <si>
    <t>CAMPAMENTO AEROESPACIAL</t>
  </si>
  <si>
    <t>PA/386/2021-2024</t>
  </si>
  <si>
    <t>ALDEA PASITOS</t>
  </si>
  <si>
    <t>FESTIVAL DEL CINE EN GUADALAJARA</t>
  </si>
  <si>
    <t>TELETON</t>
  </si>
  <si>
    <t>ONU</t>
  </si>
  <si>
    <t>MÉXICO DANZA</t>
  </si>
  <si>
    <t>002-2023</t>
  </si>
  <si>
    <t>002_23</t>
  </si>
  <si>
    <t>ATENCIÓN A EVENTOS DEL GOBIERNO MUNICIPAL  Y AGENDA GUBERNAMENTAL</t>
  </si>
  <si>
    <t>DIRECCIÓN GENERAL DE RELACIONES PÚBLICAS</t>
  </si>
  <si>
    <t>005-2023</t>
  </si>
  <si>
    <t>005_23</t>
  </si>
  <si>
    <t>RELACIONES GUBERNAMENTALES</t>
  </si>
  <si>
    <t>DIRECCIÓN GENERAL DE RELACIONES GUBERNAM</t>
  </si>
  <si>
    <t>TRAILER CONCERT</t>
  </si>
  <si>
    <t>SERVICIOS DE LA INDUSTRIA FÍLMICA, DEL SONIDO Y DEL VIDEO</t>
  </si>
  <si>
    <t>SERVICIO DE CREACIÓN Y DIFUSIÓN DE CONTENIDO EXCLUSIVAMENTE A  TRAVÉS DE INTERNET</t>
  </si>
  <si>
    <t>MOBILIARIO Y EQUIPO EDUCACIONAL Y RECREATIVO</t>
  </si>
  <si>
    <t>EQUIPOS Y APARATOS AUDIOVISUALES</t>
  </si>
  <si>
    <t>MATERIAL IMPRESO E INFORMACIÓN DIGITAL</t>
  </si>
  <si>
    <t>MATERIAL DE LIMPIEZA</t>
  </si>
  <si>
    <t>MATERIALES Y ARTÍCULOS DE CONSTRUCCIÓN Y DE REPARACIÓN.</t>
  </si>
  <si>
    <t>PRODUCTOS MINERALES NO METÁLICOS</t>
  </si>
  <si>
    <t>CEMENTO Y PRODUCTOS DE CONCRETO</t>
  </si>
  <si>
    <t>VIDRIO Y PRODUCTOS DE VIDRIO</t>
  </si>
  <si>
    <t>MATERIAL ELÉCTRICO Y ELECTRÓNICO</t>
  </si>
  <si>
    <t>ARTÍCULOS METÁLICOS PARA LA CONSTRUCCIÓN</t>
  </si>
  <si>
    <t>OTROS MATERIALES Y ARTÍCULOS DE CONSTRUCCIÓN Y REPARACIÓN</t>
  </si>
  <si>
    <t>FERTILIZANTES, PESTICIDAS Y OTROS AGROQUÍMICOS</t>
  </si>
  <si>
    <t>FIBRAS SINTÉTICAS, HULES PLÁSTICOS Y DERIVADOS</t>
  </si>
  <si>
    <t>PRENDAS DE SEGURIDAD Y PROTECCIÓN PERSONAL</t>
  </si>
  <si>
    <t>REFACCIONES Y ACCESORIOS MENORES DE EDIFICIOS</t>
  </si>
  <si>
    <t>REFACCIONES Y ACCESORIOS MENORES DE EQUIPO DE TRANSPORTE</t>
  </si>
  <si>
    <t>REFACCIONES Y ACCESORIOS MENORES DE MAQUINARIA Y OTROS EQUIPOS</t>
  </si>
  <si>
    <t>TELEFONÍA TRADICIONAL</t>
  </si>
  <si>
    <t>ARRENDAMIENTO DE EDIFICIOS</t>
  </si>
  <si>
    <t>ARRENDAMIENTO DE MOBILIARIO Y EQUIPO DE ADMINISTRACIÓN, EDUCACIONAL Y RECREATIVO</t>
  </si>
  <si>
    <t>BANDA MUNICIPAL</t>
  </si>
  <si>
    <t>CAPACITACIÓN ISO</t>
  </si>
  <si>
    <t>CAPACITACIÓN SERVICIO A CLIENTES</t>
  </si>
  <si>
    <t>SERVICIOS DE PROTECCIÓN Y SEGURIDAD</t>
  </si>
  <si>
    <t>SEGUROS DE RESPONSABILIDAD PATRIMONIAL Y FIANZAS</t>
  </si>
  <si>
    <t>SEGURO DE BIENES PATRIMONIALES</t>
  </si>
  <si>
    <t>COMISIONES POR VENTAS</t>
  </si>
  <si>
    <t>INSTALACIÓN, REPARACIÓN Y MANTENIMIENTO DE MOBILIARIO Y EQUIPO DE ADMINISTRACIÓN, EDUCACIONAL Y RECREATIVO</t>
  </si>
  <si>
    <t>INSTALACIÓN, REPARACIÓN Y MANTENIMIENTO DE MAQUINARIA, OTROS EQUIPOS Y HERRAMIENTA</t>
  </si>
  <si>
    <t>SERVICIOS DE CREATIVIDAD, PREPRODUCCIÓN Y PRODUCCIÓN DE PUBLICIDAD, EXCEPTO INTERNET</t>
  </si>
  <si>
    <t>SERVICIOS FUNERARIOS Y DE CEMENTERIOS</t>
  </si>
  <si>
    <t>DIVERSOS GASTOS POR INCIDENTE VIAL</t>
  </si>
  <si>
    <t>PANELES SOLARES</t>
  </si>
  <si>
    <t>RETRIBUCIONES POR SERVICIOS DE CARÁCTER SOCIAL</t>
  </si>
  <si>
    <t>HORAS EXTRAORDINARIAS</t>
  </si>
  <si>
    <t>COMPENSACIONES</t>
  </si>
  <si>
    <t>INDEMNIZACIONES</t>
  </si>
  <si>
    <t>033-2023</t>
  </si>
  <si>
    <t>019_23</t>
  </si>
  <si>
    <t>MAQUINARIA Y EQUIPO AGROPECUARIO</t>
  </si>
  <si>
    <t>SERVICIO DE MANTENIMIENTO EN LOS ESPACIOS PÚBLICOS</t>
  </si>
  <si>
    <t>DIRECCIÓN ADMINISTRATIVA DE INFRAESTRUCT</t>
  </si>
  <si>
    <t>MAQUINARIA Y EQUIPO DE CONSTRUCCIÓN</t>
  </si>
  <si>
    <t>HERRAMIENTAS Y MÁQUINAS-HERRAMIENTA</t>
  </si>
  <si>
    <t>REFACCIONES Y ACCESORIOS MENORES DE EQUIPO DE DEFE</t>
  </si>
  <si>
    <t>ARRENDAMIENTO DE MAQUINARIA, OTROS EQUIPOS Y HERRAMIENTAS</t>
  </si>
  <si>
    <t>09_23</t>
  </si>
  <si>
    <t>043-2023</t>
  </si>
  <si>
    <t>027_23</t>
  </si>
  <si>
    <t>PRODUCTOS ALIMENTICIOS PARA ANIMALES</t>
  </si>
  <si>
    <t>COORDINACIÓN GENERAL DE DESARROLLO ECONÓMICO</t>
  </si>
  <si>
    <t>SACRIFICIO DE BOVINOS Y PORCINOS EN EL RASTRO MUNICIPAL</t>
  </si>
  <si>
    <t>DIRECCIÓN DE RASTRO MUNICIPAL</t>
  </si>
  <si>
    <t>PLANTA POTABILIZADORA</t>
  </si>
  <si>
    <t>038-2023</t>
  </si>
  <si>
    <t>PRESUPUESTO PARTICIPATIVO</t>
  </si>
  <si>
    <t>006-2023</t>
  </si>
  <si>
    <t>006_23</t>
  </si>
  <si>
    <t>PROCESOS ESTADISTICOS DEL MUNICIPIO</t>
  </si>
  <si>
    <t>DIRECCIÓN GENERAL DE CENSOS Y ESTADISTIC</t>
  </si>
  <si>
    <t>N</t>
  </si>
  <si>
    <t xml:space="preserve"> </t>
  </si>
  <si>
    <t>009-2023</t>
  </si>
  <si>
    <t>AYUDAS POR DESASTRES NATURALES Y OTROS SINIESTROS</t>
  </si>
  <si>
    <t>FOEDEN</t>
  </si>
  <si>
    <t>1.3.5</t>
  </si>
  <si>
    <t>ASUNTOS JURÍDICOS</t>
  </si>
  <si>
    <t>03_23</t>
  </si>
  <si>
    <t>017-2023</t>
  </si>
  <si>
    <t>011_23</t>
  </si>
  <si>
    <t>SINDICATURA MUNICIPAL</t>
  </si>
  <si>
    <t>DEFENSORÍA LEGAL</t>
  </si>
  <si>
    <t>DIRECCIÓN GENERAL JURIDÍCA</t>
  </si>
  <si>
    <t>MATERIALES DE SEGURIDAD PÚBLICA</t>
  </si>
  <si>
    <t>MATRIALES Y SUMINISTROS PARA SEGURIDAD</t>
  </si>
  <si>
    <t>011-2023</t>
  </si>
  <si>
    <t>ADMINISTRACIÓN CENTRAL DE PROTECCIÓN CIVIL Y BOMBEROS</t>
  </si>
  <si>
    <t>012-2023</t>
  </si>
  <si>
    <t>EQUIPO DE COMUNICACIÓN Y TELECOMUNICACIÓN</t>
  </si>
  <si>
    <t>EQUIPOS DE PROTECCIÓN  Y HERRAMIENTA MANUAL</t>
  </si>
  <si>
    <t>MEDICINAS Y PRODUCTOS FARMACÉUTICOS</t>
  </si>
  <si>
    <t>2.1.5</t>
  </si>
  <si>
    <t>PROTECCIÓN DE LA DIVERSIDAD BIOLÓGICA Y DEL PAISAJE</t>
  </si>
  <si>
    <t>17_23</t>
  </si>
  <si>
    <t>056-2023</t>
  </si>
  <si>
    <t>037_23</t>
  </si>
  <si>
    <t>EQUIPO E INSTRUMENTAL MEDICO Y DE LABORATORIO</t>
  </si>
  <si>
    <t>EQUIPO MÉDICO Y DE LABORATORIO</t>
  </si>
  <si>
    <t>UNIDAD DE ACOPIO Y SALUD ANIMAL MUNICIPAL (UNASAM)</t>
  </si>
  <si>
    <t>CIUDAD SUSTENTABLE</t>
  </si>
  <si>
    <t>CONTROL DE FELINOS, CANINOS Y VIDA SILVESTRE EN EL MUNICIPIO</t>
  </si>
  <si>
    <t>UNIDAD DE ACOPIO Y SALUD ANIMAL MUNICIPA</t>
  </si>
  <si>
    <t>INSTRUMENTAL MÉDICO Y DE LABORATORIO</t>
  </si>
  <si>
    <t>MATERIAS PRIMAS Y MATERIALES DE PRODUCCION Y COMERCIALIZACION</t>
  </si>
  <si>
    <t>PRODUCTOS QUÍMICOS, FARMACÉUTICOS Y DE LABORATORIO ADQUIRIDOS COMO MATERIA PRIMA</t>
  </si>
  <si>
    <t>2.2.7</t>
  </si>
  <si>
    <t>DESARROLLO REGIONAL</t>
  </si>
  <si>
    <t>010-2023</t>
  </si>
  <si>
    <t>008_23</t>
  </si>
  <si>
    <t>RENTA TU CASA</t>
  </si>
  <si>
    <t>POLÍTICA DE VIVIENDA</t>
  </si>
  <si>
    <t>DIRECCIÓN DE VIVIENDA</t>
  </si>
  <si>
    <t>VIVIENDA PROTEGIDA</t>
  </si>
  <si>
    <t>016-2023</t>
  </si>
  <si>
    <t>PROGRAMA DE ECONOMÍA SOLIDARIA TLAJOMULCO "CHAMBA PARA TODOS"</t>
  </si>
  <si>
    <t>TLAJOMULCO CUIDA A QUIEN CUIDA</t>
  </si>
  <si>
    <t>036-2023</t>
  </si>
  <si>
    <t>022_23</t>
  </si>
  <si>
    <t>GESTIÓN INTEGRAL DEL AGUA</t>
  </si>
  <si>
    <t>SUMINISTRO DE AGUA</t>
  </si>
  <si>
    <t>DIRECCIÓN GENERAL DE AGUA POTABLE Y SANE</t>
  </si>
  <si>
    <t>PRODUCTOS QUÍMICOS BÁSICOS</t>
  </si>
  <si>
    <t>MATERIALES, ACCESORIOS Y SUMINISTROS DE LABORATORIO</t>
  </si>
  <si>
    <t>VENTA DE INMUEBLES</t>
  </si>
  <si>
    <t>SERVICIOS DE VIGILANCIA</t>
  </si>
  <si>
    <t>SALUD</t>
  </si>
  <si>
    <t>2.3.1</t>
  </si>
  <si>
    <t>PRESTACIÓN DE SERVICIOS DE SALUD A LA COMUNIDAD</t>
  </si>
  <si>
    <t>039-2023</t>
  </si>
  <si>
    <t>024_23</t>
  </si>
  <si>
    <t>SERVICIOS MÉDICOS DE CALIDAD</t>
  </si>
  <si>
    <t>DIRECCIÓN GENERAL DE SALUD PÚBLICA</t>
  </si>
  <si>
    <t>MAQUINARIA Y EQUIPO INDUSTRIAL</t>
  </si>
  <si>
    <t>EQUIPO DE GENERACIÓN ELÉCTRICA, APARATOS Y ACCESORIOS ELÉCTRICOS</t>
  </si>
  <si>
    <t>MATERIALES COMPLEMENTARIOS</t>
  </si>
  <si>
    <t>INSTALACIÓN, REPARACIÓN Y MANTENIMIENTO DE EQUIPO E INSTRUMENTAL MÉDICO Y DE LABORATORIO</t>
  </si>
  <si>
    <t>REPARACIÓN Y MANTENIMIENTO DE EQUIPO DE DEFENSA Y SEGURIDAD</t>
  </si>
  <si>
    <t>RECREACIÓN, CULTURA Y OTRAS MANIFESTACIONES SOCIALES</t>
  </si>
  <si>
    <t>2.4.2</t>
  </si>
  <si>
    <t>CULTURA</t>
  </si>
  <si>
    <t>029-2023</t>
  </si>
  <si>
    <t>017_23</t>
  </si>
  <si>
    <t>POLITICA CULTURAL DE TLAJOMULCO DE ZUÑIGA</t>
  </si>
  <si>
    <t>DIRECCIÓN GENERAL DE CULTURA</t>
  </si>
  <si>
    <t>FESTIVAL MAROMETA</t>
  </si>
  <si>
    <t>DIA DEL MAESTRO</t>
  </si>
  <si>
    <t>EXPOSICIONES</t>
  </si>
  <si>
    <t>2.4.1</t>
  </si>
  <si>
    <t>DEPORTE Y RECREACIÓN</t>
  </si>
  <si>
    <t>16_23</t>
  </si>
  <si>
    <t>055-2023</t>
  </si>
  <si>
    <t>036_23</t>
  </si>
  <si>
    <t>CONSEJO MUNICIPAL DEL DEPORTE (COMUDE)</t>
  </si>
  <si>
    <t>ACTIVIDADES DEPORTIVAS Y RECREATIVAS EN EL MUNICIPIO</t>
  </si>
  <si>
    <t>AYUDAS SOCIALES A INSTITUCIONES DE ENSEÑANZA</t>
  </si>
  <si>
    <t>PINTURA PARA ESCUELAS</t>
  </si>
  <si>
    <t>028-2023</t>
  </si>
  <si>
    <t>BECAS Y OTRAS AYUDAS PARA PROGRAMAS DE CAPACITACIÓN</t>
  </si>
  <si>
    <t>PROGRAMA ABC Y REZAGO EDUCATIVO</t>
  </si>
  <si>
    <t>PROTECCIÓN SOCIAL</t>
  </si>
  <si>
    <t>2.6.8</t>
  </si>
  <si>
    <t>OTROS GRUPOS VULNERABLES</t>
  </si>
  <si>
    <t>13_23</t>
  </si>
  <si>
    <t>052-2023</t>
  </si>
  <si>
    <t>033_23</t>
  </si>
  <si>
    <t>INSTITUTO MUNICIPAL DE LA MUJER TLAJOMULQUENSE (IMMT)</t>
  </si>
  <si>
    <t>ATENCION A MUJERES DEL MUNICIPIO</t>
  </si>
  <si>
    <t>INSTITUTO MUNICIPAL DE LA MUJER TLAJOMUL</t>
  </si>
  <si>
    <t>2.6.3</t>
  </si>
  <si>
    <t>FAMILIA E HIJOS</t>
  </si>
  <si>
    <t>12_23</t>
  </si>
  <si>
    <t>051-2023</t>
  </si>
  <si>
    <t>032_23</t>
  </si>
  <si>
    <t>SISTEMA INTEGRAL PARA EL DESARROLLO DE LA FAMILIA (DIF)</t>
  </si>
  <si>
    <t>SISTEMA INTEGRAL PARA EL DESARROLLO DE LA FAMILIA</t>
  </si>
  <si>
    <t>SISTEMA INTEGRAL PARA EL DESARROLLO DE L</t>
  </si>
  <si>
    <t>OTROS ASUNTOS SOCIALES</t>
  </si>
  <si>
    <t>2.7.1</t>
  </si>
  <si>
    <t>15_23</t>
  </si>
  <si>
    <t>054-2023</t>
  </si>
  <si>
    <t>035_23</t>
  </si>
  <si>
    <t>INSTITUTO DE ALTERNATIVAS PARA LOS JÓVENES (INDAJO)</t>
  </si>
  <si>
    <t>PROGRAMAS Y ACCIONES CULTURALES, RECREATIVOS Y DEPORTIVAS</t>
  </si>
  <si>
    <t>INSTITUTO DE ALTERNATIVAS PARA LOS JÓVEN</t>
  </si>
  <si>
    <t>026-2023</t>
  </si>
  <si>
    <t>APOYO A LAS AGENCIAS Y DELEGACIONES DEL MUNICIPIO</t>
  </si>
  <si>
    <t>RECONSTRUCCIÓN DEL TEJIDO SOCIAL</t>
  </si>
  <si>
    <t>027-2023</t>
  </si>
  <si>
    <t>APOYO A LAS ESTANCIAS INFANTILES</t>
  </si>
  <si>
    <t>030-2023</t>
  </si>
  <si>
    <t>018_23</t>
  </si>
  <si>
    <t>SERVICIOS DE INVESTIGACION CIENTIFICA Y DESARROLLO</t>
  </si>
  <si>
    <t>BECAS  A ESTUDIANTES</t>
  </si>
  <si>
    <t>DIRECCIÓN GENERAL DE POLÍTICA SOCIAL</t>
  </si>
  <si>
    <t>031-2023</t>
  </si>
  <si>
    <t>MOCHILAS Y ÚTILES ESCOLARES</t>
  </si>
  <si>
    <t>032-2023</t>
  </si>
  <si>
    <t>UNIFORMES ESCOLARES</t>
  </si>
  <si>
    <t>10_23</t>
  </si>
  <si>
    <t>048-2023</t>
  </si>
  <si>
    <t>030_23</t>
  </si>
  <si>
    <t>COORDINACIÓN GENERAL DE GESTIÓN INTEGRAL DE LA CIUDAD</t>
  </si>
  <si>
    <t>POLITICA DE INTEGRAL DE LA CIUDAD</t>
  </si>
  <si>
    <t>DIRECCIÓN DE PROYECTOS ESTRATEGICOS</t>
  </si>
  <si>
    <t>ACTIVOS BIOLOGICOS</t>
  </si>
  <si>
    <t>ÁRBOLES Y PLANTAS</t>
  </si>
  <si>
    <t>OTROS PRODUCTOS QUÍMICOS</t>
  </si>
  <si>
    <t>PROGRAMA DE APOYO A LADRILLEROS</t>
  </si>
  <si>
    <t>ASUNTOS ECONÓMICOS, COMERCIALES Y LABORALES EN GENERAL</t>
  </si>
  <si>
    <t>3.1.1</t>
  </si>
  <si>
    <t>ASUNTOS ECONÓMICOS Y COMERCIALES EN GENERAL</t>
  </si>
  <si>
    <t>045-2023</t>
  </si>
  <si>
    <t>028_23</t>
  </si>
  <si>
    <t>DESARROLLO ECONÓMICO Y EMPLEO</t>
  </si>
  <si>
    <t>CAL AGRÍCOLA</t>
  </si>
  <si>
    <t>DIRECCÍON GENERAL DE DESARROLLO RURAL</t>
  </si>
  <si>
    <t>046-2023</t>
  </si>
  <si>
    <t>INDEMINIZACIÓN AL PRODUCTOR GANADERO</t>
  </si>
  <si>
    <t>042-2023</t>
  </si>
  <si>
    <t>026_23</t>
  </si>
  <si>
    <t>ADMINISTRACIÓN CENTRAL DE LA COORDINACIÓN GENERAL DE DESARROLLO ECONÓMICO</t>
  </si>
  <si>
    <t>DESPACHO DE LA COORDINACIÓN GENERAL DE D</t>
  </si>
  <si>
    <t>EMBARCACIONES</t>
  </si>
  <si>
    <t>OTROS PRODUCTOS ADQUIRIDOS COMO MATERIA PRIMA</t>
  </si>
  <si>
    <t>CAL, YESO Y PRODUCTOS DE YESO</t>
  </si>
  <si>
    <t>ELABORACIÓN DE COMPOSTA</t>
  </si>
  <si>
    <t>LIMPIEZA DE MINAS DE BASALTO</t>
  </si>
  <si>
    <t>CABALGATA</t>
  </si>
  <si>
    <t>EXPO AGROPECUARIA</t>
  </si>
  <si>
    <t>CHARRERIA</t>
  </si>
  <si>
    <t>MICTLAN</t>
  </si>
  <si>
    <t>ARBOL NAVIDEÑO</t>
  </si>
  <si>
    <t>ACTIBAZAREZ</t>
  </si>
  <si>
    <t>SECTOR EMPRESARIAL</t>
  </si>
  <si>
    <t>ROSCA DE REYES</t>
  </si>
  <si>
    <t>044-2023</t>
  </si>
  <si>
    <t>PAQUETE AGROECOLÓGICO</t>
  </si>
  <si>
    <t>TURISMO</t>
  </si>
  <si>
    <t>3.7.1</t>
  </si>
  <si>
    <t>047-2023</t>
  </si>
  <si>
    <t>029_23</t>
  </si>
  <si>
    <t>ESCUELA DE CHARRERIA</t>
  </si>
  <si>
    <t>APOYO A TRADICIONES</t>
  </si>
  <si>
    <t>DIRECCIÓN GENERAL DE TURISMO Y PROMOCIÓN</t>
  </si>
  <si>
    <t>APOYO A LAS TRADICIONES (XAYACATES)</t>
  </si>
  <si>
    <t>049-2023</t>
  </si>
  <si>
    <t>BIENES ARTÍSTICOS CULTURALES Y CIENTÍFICOS</t>
  </si>
  <si>
    <t>INFRAESTRUCTURA TECNOLOGICA ENTREGADA</t>
  </si>
  <si>
    <t>CÁMARAS FOTOGRÁFICAS Y DE VIDEO</t>
  </si>
  <si>
    <t>FLETES Y MANIOBRAS</t>
  </si>
  <si>
    <t>INSTALACIÓN, REPARACIÓN Y MANTENIMIENTO DE EQUIPO DE CÓMPUTO Y TECNOLOGÍA DE LA INFORMACIÓN</t>
  </si>
  <si>
    <t>EQUIPAMIENTO TECNOLOGICO PROTECCIÓN CIVIL Y BOMBEROS</t>
  </si>
  <si>
    <t>LICENCIAS INFORMÁTICAS E INTELECTUALES</t>
  </si>
  <si>
    <t>2.5-03-22</t>
  </si>
  <si>
    <t>PRODDER 2022 (APORTACIÓN FEDERAL)</t>
  </si>
  <si>
    <t>2.6-05-22</t>
  </si>
  <si>
    <t>PROGRAMA ESTRATEGIA ALE 2022 (APORTACIÓN ESTATAL)</t>
  </si>
  <si>
    <t>2.6-01-22</t>
  </si>
  <si>
    <t>SUBSIDIO POLICÍA METROPOLITANA 2022 (APORTACIÓN ESTATAL)</t>
  </si>
  <si>
    <t>2.6-10-22</t>
  </si>
  <si>
    <t>JALISCO CRECE 2022 (APORTACIÓN ESTATAL)</t>
  </si>
  <si>
    <t>2.5-01-23</t>
  </si>
  <si>
    <t>FONDO DE APORTACIÓN A LA INFRAESTRUCTURA SOCIAL MUNICIPAL 2023 (FAISM)</t>
  </si>
  <si>
    <t>INTERESES</t>
  </si>
  <si>
    <t>2.6-13-23</t>
  </si>
  <si>
    <t>TECNIFICACIÓN CON DRONES PARA EL CAMPO EN TLAJOMULCO 2023 (APORTACIÓN ESTATAL)</t>
  </si>
  <si>
    <t>1.6-08-23</t>
  </si>
  <si>
    <t>TECNIFICACIÓN CON DRONES PARA EL CAMPO EN TLAJOMULCO 2023 (APORTACIÓN MUNICIPAL)</t>
  </si>
  <si>
    <t>1.6-07-23</t>
  </si>
  <si>
    <t>ESTRATEGIA DE SEGURIDAD "PUNTOS PURPURA" 2023 (APORTACIÓN MUNICIPAL)</t>
  </si>
  <si>
    <t>2.6-11-23</t>
  </si>
  <si>
    <t>ESTRATEGIA DE SEGURIDAD "PUNTOS PURPURA" 2023 (APORTACIÓN ESTATAL)</t>
  </si>
  <si>
    <t>1.1-01-23</t>
  </si>
  <si>
    <t>FONDO MUNICIPAL EXCLUSIVO PARA LA RECAUDACIÓN DE RECURSOS DESTINADOS PARA LA CREACIÓN O MEJORAMIENTO DE INFRAESTRUCTURA Y EQUIPAMIENTOS URBANOS EN ESPACIOS PÚBLICOS</t>
  </si>
  <si>
    <t>1.5-03-23</t>
  </si>
  <si>
    <t>PRODDER 2023 (APORTACIÓN MUNICIPAL)</t>
  </si>
  <si>
    <t>2.6-14-23</t>
  </si>
  <si>
    <t>CONSTRUCCIÓN DE PLANTA DE SEPARACIÓN, CLASIFICACIÓN Y RECICLAJE DE RESIDUOS SÓLIDOS URBANOS DE TLAJOMULCO DE ZUÑIGA, JALISCO 2023 (APORTACIÓN ESTATAL)</t>
  </si>
  <si>
    <t>2.5-03-23</t>
  </si>
  <si>
    <t>PRODDER 2023 (APORTACIÓN FEDERAL)</t>
  </si>
  <si>
    <t>1.6-09-23</t>
  </si>
  <si>
    <t>FONDO PARA INVERSIONES METROPOLITANAS 2023 (APORTACIÓN MUNICIPAL)</t>
  </si>
  <si>
    <t>04_24</t>
  </si>
  <si>
    <t>019-2024</t>
  </si>
  <si>
    <t>013_24</t>
  </si>
  <si>
    <t>1.1-00-24</t>
  </si>
  <si>
    <t>03_24</t>
  </si>
  <si>
    <t>017-2024</t>
  </si>
  <si>
    <t>011_24</t>
  </si>
  <si>
    <t>RECURSOS FISCALES 2024</t>
  </si>
  <si>
    <t>02_24</t>
  </si>
  <si>
    <t>008-2024</t>
  </si>
  <si>
    <t>007_24</t>
  </si>
  <si>
    <t>018-2024</t>
  </si>
  <si>
    <t>012_24</t>
  </si>
  <si>
    <t>REFACCIONES Y ACCESORIOS MENORES DE MOBILIARIO Y EQUIPO DE ADMINISTRACIÓN EDUCACIONAL Y RECREATIVO</t>
  </si>
  <si>
    <t>ARRENDAMIENTO DE TERRENOS</t>
  </si>
  <si>
    <t>PA/442/2021-2024</t>
  </si>
  <si>
    <t>PA/466/2021-2024</t>
  </si>
  <si>
    <t>ARRENDAMIENTO DE ACTIVOS INTANGIBLES</t>
  </si>
  <si>
    <t>SERVICIOS FINANCIEROS, BANCARIOS Y COMERCIALES INTEGRALES</t>
  </si>
  <si>
    <t>020-2024</t>
  </si>
  <si>
    <t>014_24</t>
  </si>
  <si>
    <t>014-2024</t>
  </si>
  <si>
    <t>010_24</t>
  </si>
  <si>
    <t>RED DE BASES</t>
  </si>
  <si>
    <t>015-2024</t>
  </si>
  <si>
    <t>ESPACIOS DE PAZ</t>
  </si>
  <si>
    <t>MADERA Y PRODUCTOS DE MADERA</t>
  </si>
  <si>
    <t>01_24</t>
  </si>
  <si>
    <t>001-2024</t>
  </si>
  <si>
    <t>001_24</t>
  </si>
  <si>
    <t>COMUNIDAD SOGUEROS DE SAN MIGUEL CUYUTLAN</t>
  </si>
  <si>
    <t>002-2024</t>
  </si>
  <si>
    <t>002_24</t>
  </si>
  <si>
    <t>POSADA GENERAL</t>
  </si>
  <si>
    <t>005-2024</t>
  </si>
  <si>
    <t>005_24</t>
  </si>
  <si>
    <t>INFORME DE GOBIERNO</t>
  </si>
  <si>
    <t>003-2024</t>
  </si>
  <si>
    <t>003_24</t>
  </si>
  <si>
    <t>004-2024</t>
  </si>
  <si>
    <t>004_24</t>
  </si>
  <si>
    <t>05_24</t>
  </si>
  <si>
    <t>021-2024</t>
  </si>
  <si>
    <t>015_24</t>
  </si>
  <si>
    <t>MUEBLES, EXCEPTO DE OFICINA Y ESTANTERÍA</t>
  </si>
  <si>
    <t>024-2024</t>
  </si>
  <si>
    <t>PLANTILLA</t>
  </si>
  <si>
    <t>EVENTUAL</t>
  </si>
  <si>
    <t>07_24</t>
  </si>
  <si>
    <t>033-2024</t>
  </si>
  <si>
    <t>019_24</t>
  </si>
  <si>
    <t>09_24</t>
  </si>
  <si>
    <t>043-2024</t>
  </si>
  <si>
    <t>027_24</t>
  </si>
  <si>
    <t>007-2024</t>
  </si>
  <si>
    <t>DESPACHO DE LA SECRETARÍA GENERAL</t>
  </si>
  <si>
    <t>006-2024</t>
  </si>
  <si>
    <t>006_24</t>
  </si>
  <si>
    <t>037-2024</t>
  </si>
  <si>
    <t>023_24</t>
  </si>
  <si>
    <t>ROMPEDORA</t>
  </si>
  <si>
    <t>038-2024</t>
  </si>
  <si>
    <t>009-2024</t>
  </si>
  <si>
    <t>011-2024</t>
  </si>
  <si>
    <t>009_24</t>
  </si>
  <si>
    <t>MATERIAL ESTADÍSTICO Y GEOGRÁFICO</t>
  </si>
  <si>
    <t>VIÁTICOS EN EL EXTRANJERO</t>
  </si>
  <si>
    <t>012-2024</t>
  </si>
  <si>
    <t>023-2024</t>
  </si>
  <si>
    <t>08_24</t>
  </si>
  <si>
    <t>040-2024</t>
  </si>
  <si>
    <t>025_24</t>
  </si>
  <si>
    <t>041-2024</t>
  </si>
  <si>
    <t>BLANCOS Y OTROS PRODUCTOS TEXTILES, EXCEPTO PRENDAS DE VESTIR</t>
  </si>
  <si>
    <t>FORMATOS IPH</t>
  </si>
  <si>
    <t>CONGRESOS Y CONVENCIONES</t>
  </si>
  <si>
    <t>022-2024</t>
  </si>
  <si>
    <t>035-2024</t>
  </si>
  <si>
    <t>021_24</t>
  </si>
  <si>
    <t>17_24</t>
  </si>
  <si>
    <t>056-2024</t>
  </si>
  <si>
    <t>037_24</t>
  </si>
  <si>
    <t>010-2024</t>
  </si>
  <si>
    <t>008_24</t>
  </si>
  <si>
    <t>016-2024</t>
  </si>
  <si>
    <t>057-2024</t>
  </si>
  <si>
    <t>036-2024</t>
  </si>
  <si>
    <t>022_24</t>
  </si>
  <si>
    <t>034-2024</t>
  </si>
  <si>
    <t>020_24</t>
  </si>
  <si>
    <t>039-2024</t>
  </si>
  <si>
    <t>024_24</t>
  </si>
  <si>
    <t>06_24</t>
  </si>
  <si>
    <t>029-2024</t>
  </si>
  <si>
    <t>017_24</t>
  </si>
  <si>
    <t>16_24</t>
  </si>
  <si>
    <t>055-2024</t>
  </si>
  <si>
    <t>036_24</t>
  </si>
  <si>
    <t>025-2024</t>
  </si>
  <si>
    <t>016_24</t>
  </si>
  <si>
    <t>RENOVANDO TU ESCUELA EN COMUNIDAD</t>
  </si>
  <si>
    <t>028-2024</t>
  </si>
  <si>
    <t>13_24</t>
  </si>
  <si>
    <t>052-2024</t>
  </si>
  <si>
    <t>033_24</t>
  </si>
  <si>
    <t>14_24</t>
  </si>
  <si>
    <t>053-2024</t>
  </si>
  <si>
    <t>034_24</t>
  </si>
  <si>
    <t>12_24</t>
  </si>
  <si>
    <t>051-2024</t>
  </si>
  <si>
    <t>032_24</t>
  </si>
  <si>
    <t>15_24</t>
  </si>
  <si>
    <t>054-2024</t>
  </si>
  <si>
    <t>035_24</t>
  </si>
  <si>
    <t>026-2024</t>
  </si>
  <si>
    <t>027-2024</t>
  </si>
  <si>
    <t>030-2024</t>
  </si>
  <si>
    <t>018_24</t>
  </si>
  <si>
    <t>031-2024</t>
  </si>
  <si>
    <t>032-2024</t>
  </si>
  <si>
    <t>10_24</t>
  </si>
  <si>
    <t>048-2024</t>
  </si>
  <si>
    <t>030_24</t>
  </si>
  <si>
    <t>045-2024</t>
  </si>
  <si>
    <t>028_24</t>
  </si>
  <si>
    <t>046-2024</t>
  </si>
  <si>
    <t>042-2024</t>
  </si>
  <si>
    <t>026_24</t>
  </si>
  <si>
    <t>044-2024</t>
  </si>
  <si>
    <t>047-2024</t>
  </si>
  <si>
    <t>029_24</t>
  </si>
  <si>
    <t>11_24</t>
  </si>
  <si>
    <t>049-2024</t>
  </si>
  <si>
    <t>031_24</t>
  </si>
  <si>
    <t>EXPEDICION DE PASAPORTES</t>
  </si>
  <si>
    <t>TELEFONÍA CELULAR</t>
  </si>
  <si>
    <t>SERVICIOS DE ACCESO DE INTERNET, REDES Y PROCESAMIENTO DE INFORMACIÓN</t>
  </si>
  <si>
    <t>050-2024</t>
  </si>
  <si>
    <t>1.5-01-24</t>
  </si>
  <si>
    <t>PARTICIPACIONES FEDERALES 2024</t>
  </si>
  <si>
    <t>2.6-01-24</t>
  </si>
  <si>
    <t>SUBSIDIO POLICÍA METROPOLITANA 2024 (APORTACIÓN ESTATAL)</t>
  </si>
  <si>
    <t>2.5-02-24</t>
  </si>
  <si>
    <t>FONDO DE APORTACIÓN AL FORTALECIMIENTO MUNICIPAL 2024 (FORTAMUN)</t>
  </si>
  <si>
    <t>013-2024</t>
  </si>
  <si>
    <t>2.6-05-24</t>
  </si>
  <si>
    <t>PROGRAMA ESTRATEGIA ALE 2024 (APORTACIÓN ESTATAL)</t>
  </si>
  <si>
    <t>2.5-03-1-23</t>
  </si>
  <si>
    <t>PRODDER 2023</t>
  </si>
  <si>
    <t>212-4</t>
  </si>
  <si>
    <t>FAIS 2012 (APORTACIÓN FEDERAL)</t>
  </si>
  <si>
    <t>502.1-11</t>
  </si>
  <si>
    <t>FONDO DE FORTALECIMIENTO MUNICIPAL 2011 (FORTAMUN)</t>
  </si>
  <si>
    <t>1.6-01-24</t>
  </si>
  <si>
    <t>PARTICIPACIONES ESTATALES 2024</t>
  </si>
  <si>
    <t>212-3</t>
  </si>
  <si>
    <t>Fondo de Aportación para la Infraestructura Social Municipal ejercicio 2012 (aportación federal)</t>
  </si>
  <si>
    <t>1.1-14-24</t>
  </si>
  <si>
    <t>RECURSOS FISCALES (RESERVAS TERRITORIALES) 2024</t>
  </si>
  <si>
    <t>2.5-01-24</t>
  </si>
  <si>
    <t>FONDO DE APORTACIÓN A LA INFRAESTRUCTURA SOCIAL MUNICIPAL 2024 (FAISM-DF)</t>
  </si>
  <si>
    <t>1.1-01-24</t>
  </si>
  <si>
    <t>FONDO MUNICIPAL EXCLUSIVO PARA LA RECAUDACIÓN DE RECURSOS DESTINADOS PARA LA CREACIÓN O MEJORAMIENTO DE INFRAESTRUCTURA Y EQUIPAMIENTOS URBANOS EN ESPACIOS PUBLICOS</t>
  </si>
  <si>
    <t>1.5-03-24</t>
  </si>
  <si>
    <t>PRODDER 2024 (APORTACIÓN MUNICIPAL)</t>
  </si>
  <si>
    <t>1.1-15-24</t>
  </si>
  <si>
    <t>CONSEJO DE COLABORACIÓN DEL MUNICIPIO DE TLAJOMULCO DE ZÚÑIGA</t>
  </si>
  <si>
    <t>2.5-03-24</t>
  </si>
  <si>
    <t>PRODDER 2024 (APORTACIÓN FEDERAL)</t>
  </si>
  <si>
    <t>2.5-06-24</t>
  </si>
  <si>
    <t>REGULARIZACIÓN DE VEHICULOS USADOS DE PROCEDENCIA EXTRANJERA 2023 (APORTACIÓN FEDERAL)</t>
  </si>
  <si>
    <t>Saldo a la fecha (Ajustado-Pagado)</t>
  </si>
  <si>
    <t>04_25</t>
  </si>
  <si>
    <t>005_25</t>
  </si>
  <si>
    <t>GOBIERNO INTELIGENTE</t>
  </si>
  <si>
    <t>DIRECCIÓN DE FINANZAS</t>
  </si>
  <si>
    <t>1.1-00-25</t>
  </si>
  <si>
    <t>03_25</t>
  </si>
  <si>
    <t>003_25</t>
  </si>
  <si>
    <t>RECURSOS FISCALES 2025</t>
  </si>
  <si>
    <t>DESPACHO DE LA SINDICATURA</t>
  </si>
  <si>
    <t>004_25</t>
  </si>
  <si>
    <t>MEDIDORES</t>
  </si>
  <si>
    <t>MODERNIZACION CATASTRAL</t>
  </si>
  <si>
    <t>006_25</t>
  </si>
  <si>
    <t>DIRECCIÓN DE INGRESOS</t>
  </si>
  <si>
    <t>11_25</t>
  </si>
  <si>
    <t>033_25</t>
  </si>
  <si>
    <t>COORDINACIÓN GENERAL DE GESTIÓN DEL TERRITORIO Y OBRAS PÚBLICAS</t>
  </si>
  <si>
    <t>DIRECCIÓN DE OBRAS PÚBLICAS</t>
  </si>
  <si>
    <t>C5</t>
  </si>
  <si>
    <t>MULTIANUAL DE POZOS</t>
  </si>
  <si>
    <t>C4</t>
  </si>
  <si>
    <t>02_25</t>
  </si>
  <si>
    <t>002_25</t>
  </si>
  <si>
    <t>EQUIPAMIENTO DEL ARCHIVO MUNICIPAL</t>
  </si>
  <si>
    <t>DIRECCIÓN EJECUTIVA DE LA SECRETARIA GEN</t>
  </si>
  <si>
    <t>05_25</t>
  </si>
  <si>
    <t>007_25</t>
  </si>
  <si>
    <t>OFICIALÍA MAYOR ADMINISTRATIVA</t>
  </si>
  <si>
    <t>DIRECCIÓN DE ADMINISTRACIÓN</t>
  </si>
  <si>
    <t>049_25</t>
  </si>
  <si>
    <t>DIRECCIÓN DE ADMINISTRACIÓN DE PERSONAL</t>
  </si>
  <si>
    <t>06_25</t>
  </si>
  <si>
    <t>008_25</t>
  </si>
  <si>
    <t>COORDINACION GENERAL DE COMUNICACIÓN EST</t>
  </si>
  <si>
    <t>009_25</t>
  </si>
  <si>
    <t>SEGUIMIENTO A LA POLÍTICA PÚBLICA DE GOBIERNO E IMAGEN INSTITUCIONAL</t>
  </si>
  <si>
    <t>COBRE IONIZADO</t>
  </si>
  <si>
    <t>010_25</t>
  </si>
  <si>
    <t>DIRECCIÓN DE CENSOS Y ESTADISTICAS</t>
  </si>
  <si>
    <t>011_25</t>
  </si>
  <si>
    <t>DIRECCIÓN DE RELACIONES PÚBLICAS</t>
  </si>
  <si>
    <t>PRODUCTOS TEXTILES</t>
  </si>
  <si>
    <t>07_25</t>
  </si>
  <si>
    <t>012_25</t>
  </si>
  <si>
    <t>ORGANO INTERNO DE CONTROL</t>
  </si>
  <si>
    <t>CONTROL, VIGILANCIA Y SUPERVISIÓN DE LAS ACTIVIDADES,PROGRAMAS Y POLITICAS MUNICIPALES</t>
  </si>
  <si>
    <t>DESPACHO DEL ORGANO INTERNO DE CONTROL</t>
  </si>
  <si>
    <t>09_25</t>
  </si>
  <si>
    <t>017_25</t>
  </si>
  <si>
    <t>COORDINACIÓN GENERAL DE FORTALECIMIENTO A LOS SERVICIOS PÚBLICOS MUNICIPALES</t>
  </si>
  <si>
    <t>DIRECCIÓN ADMINISTRATIVA</t>
  </si>
  <si>
    <t>SERVICIOS DE JARDINERÍA Y FUMIGACIÓN</t>
  </si>
  <si>
    <t>020_25</t>
  </si>
  <si>
    <t>DIRECCIÓN DE RASTROS MUNICIPALES</t>
  </si>
  <si>
    <t>13_25</t>
  </si>
  <si>
    <t>038_25</t>
  </si>
  <si>
    <t>COORDINACIÓN GENERAL DE TRAMITES Y SERVICIOS</t>
  </si>
  <si>
    <t>ATENCIÓN DE TRAMITES Y SERVICIOS DEL GOBIERNO MUNICIPAL</t>
  </si>
  <si>
    <t>DIRECCION DE ENLACE CON LA SECRETARIA DE</t>
  </si>
  <si>
    <t>COMISARIA</t>
  </si>
  <si>
    <t>08_25</t>
  </si>
  <si>
    <t>013_25</t>
  </si>
  <si>
    <t>COORDINACIÓN GENERAL DE PREVENCIÓN Y SERVICIOS DE EMERGENCIA</t>
  </si>
  <si>
    <t>COMISARIA DE LA POLICIA PREVENTIVA MUNIC</t>
  </si>
  <si>
    <t>015_25</t>
  </si>
  <si>
    <t>DIRECCIÓN DE PROTECCIÓN CIVIL Y BOMBEROS</t>
  </si>
  <si>
    <t>FOEDEN 2011</t>
  </si>
  <si>
    <t>1.7.3</t>
  </si>
  <si>
    <t>OTROS ASUNTOS DE ORDEN PÚBLICO Y SEGURIDAD</t>
  </si>
  <si>
    <t>014_25</t>
  </si>
  <si>
    <t>DESPACHO DE LA COORDINACIÓN GENERAL DE PREVENCIÓN Y PROTECCIÓN CIUDADANA</t>
  </si>
  <si>
    <t>DESPACHO DE LA COORDINACIÓN GENERAL DE P</t>
  </si>
  <si>
    <t>019_25</t>
  </si>
  <si>
    <t>RECOLECCION DE RESIDUOS SOLIDOS URBANOS</t>
  </si>
  <si>
    <t>022_25</t>
  </si>
  <si>
    <t>UNIDAD DE ACOPIO Y SALUD ANIMAL TLAJOMUL</t>
  </si>
  <si>
    <t>021_25</t>
  </si>
  <si>
    <t>DIRECCIÓN DE AGUA POTABLE</t>
  </si>
  <si>
    <t>REACTIVOS</t>
  </si>
  <si>
    <t>CORRECTIVOS</t>
  </si>
  <si>
    <t>045_25</t>
  </si>
  <si>
    <t>CISTERNAS</t>
  </si>
  <si>
    <t>INFRAESTRUCTURA HIDRÁULICA PARA EL SUMINISTRO DE AGUA</t>
  </si>
  <si>
    <t>DIRECCIÓN DE INFRAESTRUCTURA HIDRÁULICA</t>
  </si>
  <si>
    <t>CNA</t>
  </si>
  <si>
    <t>050_25</t>
  </si>
  <si>
    <t>018_25</t>
  </si>
  <si>
    <t>RENOVACIÓN DE LUMINARIAS LED</t>
  </si>
  <si>
    <t>016_25</t>
  </si>
  <si>
    <t>DIRECCIÓN DE SALUD PÚBLICA</t>
  </si>
  <si>
    <t>10_25</t>
  </si>
  <si>
    <t>029_25</t>
  </si>
  <si>
    <t>COORDINACIÓN GENERAL DE CERCANÍA Y CORRESPONSABILIDAD SOCIAL</t>
  </si>
  <si>
    <t>DIRECCIÓN DE CULTURA</t>
  </si>
  <si>
    <t>024_25</t>
  </si>
  <si>
    <t>16_25</t>
  </si>
  <si>
    <t>041_25</t>
  </si>
  <si>
    <t>CONSEJO MUNICIPAL DEL DEPORTE</t>
  </si>
  <si>
    <t>2.5.1</t>
  </si>
  <si>
    <t>EDUCACIÓN BÁSICA</t>
  </si>
  <si>
    <t>031_25</t>
  </si>
  <si>
    <t>DIRECCIÓN DE POLÍTICA SOCIAL</t>
  </si>
  <si>
    <t>023_25</t>
  </si>
  <si>
    <t>026_25</t>
  </si>
  <si>
    <t>15_25</t>
  </si>
  <si>
    <t>040_25</t>
  </si>
  <si>
    <t>18_25</t>
  </si>
  <si>
    <t>043_25</t>
  </si>
  <si>
    <t>INSTITUTO MUNICIPAL DE LA MUJER TLAJOMULQUENSE</t>
  </si>
  <si>
    <t>027_25</t>
  </si>
  <si>
    <t>19_25</t>
  </si>
  <si>
    <t>044_25</t>
  </si>
  <si>
    <t>SISTEMA INTEGRAL PARA EL DESARROLLO DE LA FAMILIA  (DIF)</t>
  </si>
  <si>
    <t>025_25</t>
  </si>
  <si>
    <t>17_25</t>
  </si>
  <si>
    <t>042_25</t>
  </si>
  <si>
    <t>INSTITUTO DE ALTERNATIVAS PARA LOS JÓVEN (INDAJO)</t>
  </si>
  <si>
    <t>CHAMBA PARA TODOS</t>
  </si>
  <si>
    <t>PROGRAMA BECAS A SECUNDARIA</t>
  </si>
  <si>
    <t>ALMACENAJE, ENVASE Y EMBALAJE</t>
  </si>
  <si>
    <t>PROGRAMA ESCOLAR</t>
  </si>
  <si>
    <t>PROGRAMAS CUIDADORAS</t>
  </si>
  <si>
    <t>028_25</t>
  </si>
  <si>
    <t>RED DE BASES DEL MUNICIPIO</t>
  </si>
  <si>
    <t>DIRECCIÓN DE RED DE BASES Y COLMENAS</t>
  </si>
  <si>
    <t>030_25</t>
  </si>
  <si>
    <t>DIRECCION DE DESARROLLO Y CERCANIA SOCIA</t>
  </si>
  <si>
    <t>01_25</t>
  </si>
  <si>
    <t>001_25</t>
  </si>
  <si>
    <t>BIBLIOREFRI</t>
  </si>
  <si>
    <t>FIESTAS DE OCTUBRE</t>
  </si>
  <si>
    <t>MEJORAMIENTO URBANO</t>
  </si>
  <si>
    <t>032_25</t>
  </si>
  <si>
    <t>POLITICA AMBIENTAL DEL MUNICIPIO</t>
  </si>
  <si>
    <t>DIRECCIÓN DE GESTION DEL MEDIO AMBIENTE</t>
  </si>
  <si>
    <t>047_25</t>
  </si>
  <si>
    <t>DESPACHO DE LA COORDINACIÓN GENERAL DE TERRITORIO Y OBRAS PÚBLICAS</t>
  </si>
  <si>
    <t>DESPACHO DE LA COORDINACIÓN GENERAL DE T</t>
  </si>
  <si>
    <t>12_25</t>
  </si>
  <si>
    <t>034_25</t>
  </si>
  <si>
    <t>COORDINACIÓN GENERAL DE POTENCIA ECONÓMICA</t>
  </si>
  <si>
    <t>ADMINISTRACIÓN CENTRAL DE LA COORDINACIÓN GENERAL DE POTENCIA ECONÓMICA</t>
  </si>
  <si>
    <t>FERIAS DEL EMPLEO</t>
  </si>
  <si>
    <t>036_25</t>
  </si>
  <si>
    <t>SUBSIDIOS PARA CUBRIR DIFERENCIALES DE TASAS DE PRECIOS</t>
  </si>
  <si>
    <t>CREDITO A EMPRENDEDORES</t>
  </si>
  <si>
    <t>PROMOCIÓN ECONOMICA Y DE EMPLEO EN EL MUNICIPIO</t>
  </si>
  <si>
    <t>DIRECCIÓN DE PROMOCIÓN ECONÓMICA</t>
  </si>
  <si>
    <t>OTROS SUBSIDIOS</t>
  </si>
  <si>
    <t>INCUBADORA</t>
  </si>
  <si>
    <t>AGROPECUARIA, SILVICULTURA, PESCA Y CAZA</t>
  </si>
  <si>
    <t>3.2.1</t>
  </si>
  <si>
    <t>AGROPECUARIA</t>
  </si>
  <si>
    <t>035_25</t>
  </si>
  <si>
    <t>DESARROLLO RURAL Y AGRICOLA EN EL MUNICIPIO</t>
  </si>
  <si>
    <t>DIRECCIÓN DE DESARROLLO RURAL</t>
  </si>
  <si>
    <t>PRODUCTORES DE MAIZ</t>
  </si>
  <si>
    <t>CAL AGRICOLA</t>
  </si>
  <si>
    <t>INDEMNIZACIÓN AL PRODUCTOR GANADERO</t>
  </si>
  <si>
    <t>PESCADORES</t>
  </si>
  <si>
    <t>APOYO AL SECTOR PESQUERO</t>
  </si>
  <si>
    <t>037_25</t>
  </si>
  <si>
    <t>PROMOCIÓN CULTURAL Y APOYO A LAS TRADICIONES</t>
  </si>
  <si>
    <t>DIRECCIÓN DE TURISMO Y PROMOCIÓN A LAS T</t>
  </si>
  <si>
    <t>CAJITITLAN</t>
  </si>
  <si>
    <t>ALIMENTO PARA ESCUELA DE CHARRERIA</t>
  </si>
  <si>
    <t>FESTIVAL DEL SABOR</t>
  </si>
  <si>
    <t>FESTIVAL DEL PANADERO</t>
  </si>
  <si>
    <t>FESTIVAL DEL MARIACHI</t>
  </si>
  <si>
    <t>FESTIVAL DEL TACO</t>
  </si>
  <si>
    <t>FESTIVAL DEL CEMPASUCHIL</t>
  </si>
  <si>
    <t>CIERRE ANUAL DE LA ESCUELA DE CHARRERIA</t>
  </si>
  <si>
    <t>FERIA DE LAS FLORES</t>
  </si>
  <si>
    <t>APOYO A LAS TRADICIONES</t>
  </si>
  <si>
    <t>14_25</t>
  </si>
  <si>
    <t>039_25</t>
  </si>
  <si>
    <t>COORDINACIÓN GENERAL DE INTELIGENCIA E INNOVACIÓN SOCIAL</t>
  </si>
  <si>
    <t>DESPACHO DE LA COORDINACIÓN GENERAL DE I</t>
  </si>
  <si>
    <t>SOFTWARE CONTABLE</t>
  </si>
  <si>
    <t>1.6-01-25</t>
  </si>
  <si>
    <t>PARTICIPACIONES ESTATALES 2025</t>
  </si>
  <si>
    <t>2.6-01-25</t>
  </si>
  <si>
    <t>SUBSIDIO POLICÍA METROPOLITANA 2025 (APORTACIÓN ESTATAL)</t>
  </si>
  <si>
    <t>COMISIONADOS POLICIA METROPOLITANA</t>
  </si>
  <si>
    <t>2.6-06-25</t>
  </si>
  <si>
    <t>CREATHI</t>
  </si>
  <si>
    <t>BARRIOS DE PAZ 2025 (APORTACIÓN ESTATAL)</t>
  </si>
  <si>
    <t>048_25</t>
  </si>
  <si>
    <t>DESPACHO DE LA COORDINACIÓN GENERAL DE CERCANÍA Y CORRESPONSABILIDAD SOCIAL</t>
  </si>
  <si>
    <t>2.5-02-25</t>
  </si>
  <si>
    <t>FONDO DE APORTACIÓN AL FORTALECIMIENTO MUNICIPAL 2025 (FORTAMUN)</t>
  </si>
  <si>
    <t>2.6-05-25</t>
  </si>
  <si>
    <t>ESTRATEGIA ALE</t>
  </si>
  <si>
    <t>ESTRATEGIA ALE 2025 (APORTACIÓN ESTATAL)</t>
  </si>
  <si>
    <t>1.5-01-25</t>
  </si>
  <si>
    <t>PARTICIPACIONES FEDERALES 2025</t>
  </si>
  <si>
    <t>1.1-14-25</t>
  </si>
  <si>
    <t>CENTROS ADMINISTRATIVOS</t>
  </si>
  <si>
    <t>RECURSOS FISCALES (RESERVAS TERRITORIALES) 2025</t>
  </si>
  <si>
    <t>1.5-03-25</t>
  </si>
  <si>
    <t>PRODDER 2025 (APORTACIÓN MUNICIPAL)</t>
  </si>
  <si>
    <t>2.5-03-25</t>
  </si>
  <si>
    <t>PRODDER 2025 (APORTACIÓN FEDERAL)</t>
  </si>
  <si>
    <t>2.5-01-25</t>
  </si>
  <si>
    <t>FONDO DE APORTACIÓN A LA INFRAESTRUCTURA SOCIAL MUNICIPAL 2025 (FAISMUN)</t>
  </si>
  <si>
    <t>INTERESES FAISMUN</t>
  </si>
  <si>
    <t>Ajustado 2023</t>
  </si>
  <si>
    <t>Ajustado 2024</t>
  </si>
  <si>
    <t>Importe Ajustado 2025</t>
  </si>
  <si>
    <t>Importe Ajustado 2023</t>
  </si>
  <si>
    <t>Ejercido 2023</t>
  </si>
  <si>
    <t>Importe Ajustado 2024</t>
  </si>
  <si>
    <t>Ejercido 2024</t>
  </si>
  <si>
    <t>Presupuestado 2024</t>
  </si>
  <si>
    <t>Pagado 2024</t>
  </si>
  <si>
    <t>Presupuestado 2023</t>
  </si>
  <si>
    <t>Pagado 2023</t>
  </si>
  <si>
    <t>Total general</t>
  </si>
  <si>
    <t>CLAVE</t>
  </si>
  <si>
    <t>1.1-00-X</t>
  </si>
  <si>
    <t>2.5-02-X</t>
  </si>
  <si>
    <t>FF</t>
  </si>
  <si>
    <t>2.5-01-X</t>
  </si>
  <si>
    <t>CodDep</t>
  </si>
  <si>
    <t>04</t>
  </si>
  <si>
    <t>03</t>
  </si>
  <si>
    <t>02</t>
  </si>
  <si>
    <t>01</t>
  </si>
  <si>
    <t>05</t>
  </si>
  <si>
    <t>07</t>
  </si>
  <si>
    <t>09</t>
  </si>
  <si>
    <t>08</t>
  </si>
  <si>
    <t>17</t>
  </si>
  <si>
    <t>06</t>
  </si>
  <si>
    <t>16</t>
  </si>
  <si>
    <t>13</t>
  </si>
  <si>
    <t>14</t>
  </si>
  <si>
    <t>12</t>
  </si>
  <si>
    <t>15</t>
  </si>
  <si>
    <t>10</t>
  </si>
  <si>
    <t>11</t>
  </si>
  <si>
    <t>CodPy</t>
  </si>
  <si>
    <t>019</t>
  </si>
  <si>
    <t>017</t>
  </si>
  <si>
    <t>008</t>
  </si>
  <si>
    <t>018</t>
  </si>
  <si>
    <t>020</t>
  </si>
  <si>
    <t>014</t>
  </si>
  <si>
    <t>015</t>
  </si>
  <si>
    <t>001</t>
  </si>
  <si>
    <t>002</t>
  </si>
  <si>
    <t>005</t>
  </si>
  <si>
    <t>003</t>
  </si>
  <si>
    <t>004</t>
  </si>
  <si>
    <t>021</t>
  </si>
  <si>
    <t>024</t>
  </si>
  <si>
    <t>033</t>
  </si>
  <si>
    <t>043</t>
  </si>
  <si>
    <t>007</t>
  </si>
  <si>
    <t>006</t>
  </si>
  <si>
    <t>037</t>
  </si>
  <si>
    <t>038</t>
  </si>
  <si>
    <t>009</t>
  </si>
  <si>
    <t>011</t>
  </si>
  <si>
    <t>012</t>
  </si>
  <si>
    <t>023</t>
  </si>
  <si>
    <t>041</t>
  </si>
  <si>
    <t>040</t>
  </si>
  <si>
    <t>022</t>
  </si>
  <si>
    <t>035</t>
  </si>
  <si>
    <t>056</t>
  </si>
  <si>
    <t>010</t>
  </si>
  <si>
    <t>016</t>
  </si>
  <si>
    <t>057</t>
  </si>
  <si>
    <t>036</t>
  </si>
  <si>
    <t>034</t>
  </si>
  <si>
    <t>039</t>
  </si>
  <si>
    <t>029</t>
  </si>
  <si>
    <t>055</t>
  </si>
  <si>
    <t>025</t>
  </si>
  <si>
    <t>028</t>
  </si>
  <si>
    <t>052</t>
  </si>
  <si>
    <t>053</t>
  </si>
  <si>
    <t>051</t>
  </si>
  <si>
    <t>054</t>
  </si>
  <si>
    <t>026</t>
  </si>
  <si>
    <t>027</t>
  </si>
  <si>
    <t>030</t>
  </si>
  <si>
    <t>031</t>
  </si>
  <si>
    <t>032</t>
  </si>
  <si>
    <t>048</t>
  </si>
  <si>
    <t>045</t>
  </si>
  <si>
    <t>046</t>
  </si>
  <si>
    <t>042</t>
  </si>
  <si>
    <t>044</t>
  </si>
  <si>
    <t>047</t>
  </si>
  <si>
    <t>049</t>
  </si>
  <si>
    <t>050</t>
  </si>
  <si>
    <t>013</t>
  </si>
  <si>
    <t>CodUEG</t>
  </si>
  <si>
    <t>1.6-01-X</t>
  </si>
  <si>
    <t>1.5-01-X</t>
  </si>
  <si>
    <t>2.6-06-X</t>
  </si>
  <si>
    <t>2.6-05-X</t>
  </si>
  <si>
    <t>1.6-05-X</t>
  </si>
  <si>
    <t>2.6-15-X</t>
  </si>
  <si>
    <t>2.6-13-X</t>
  </si>
  <si>
    <t>1.6-08-X</t>
  </si>
  <si>
    <t>1.6-07-X</t>
  </si>
  <si>
    <t>2.6-11-X</t>
  </si>
  <si>
    <t>2.6-14-X</t>
  </si>
  <si>
    <t>2.6-12-X</t>
  </si>
  <si>
    <t>1.1-01-X</t>
  </si>
  <si>
    <t>1.6-09-X</t>
  </si>
  <si>
    <t>1.5-03-X</t>
  </si>
  <si>
    <t>2.5-03-X</t>
  </si>
  <si>
    <t>1.1-15-X</t>
  </si>
  <si>
    <t>1.1-14-X</t>
  </si>
  <si>
    <t>2.5-03-1-X</t>
  </si>
  <si>
    <t>2.6-01-X</t>
  </si>
  <si>
    <t>2.6-02-X</t>
  </si>
  <si>
    <t>2.6-10-X</t>
  </si>
  <si>
    <t>Dependencia 2023 y 2024</t>
  </si>
  <si>
    <t>Dependencia 2025</t>
  </si>
  <si>
    <t>DIRECCIÓN DE AGUA POTABLE Y SANEAMIENTO</t>
  </si>
  <si>
    <t>Cod Pgm 2025</t>
  </si>
  <si>
    <t>Cod. Dependencia 2025</t>
  </si>
  <si>
    <t>Programa 2025</t>
  </si>
  <si>
    <t>FF 2025</t>
  </si>
  <si>
    <t>Fuente 2025</t>
  </si>
  <si>
    <t>Cod Py 2025</t>
  </si>
  <si>
    <t>CC 2025</t>
  </si>
  <si>
    <t>UEG 2025</t>
  </si>
  <si>
    <t>CLAVE 2025</t>
  </si>
  <si>
    <t>REINTEGROS 2023</t>
  </si>
  <si>
    <t>REINTEGROS 2024</t>
  </si>
  <si>
    <t>RECURSOS FISCALES (RESERVAS TERRITORIALES)</t>
  </si>
  <si>
    <t>VIVIENDA</t>
  </si>
  <si>
    <t>|</t>
  </si>
  <si>
    <t>ESTRATEGIA ALE 2024 (APORTACIÓN ESTATAL)</t>
  </si>
  <si>
    <t>MEXICO DANZA</t>
  </si>
  <si>
    <t>COMUNIDAD DE SOGUEROS DE SAN MIGUEL</t>
  </si>
  <si>
    <t>Nuevo saldo</t>
  </si>
  <si>
    <t>Propuesta 2026</t>
  </si>
  <si>
    <t>Comentarios y Observaciones</t>
  </si>
  <si>
    <t>Cambiar a proyecto de OBRAS MULTIANUALES en base 2026</t>
  </si>
  <si>
    <t>Anexo multianual de obras</t>
  </si>
  <si>
    <t>Anteproyecto 2026</t>
  </si>
  <si>
    <t>Incremento del 3% respecto al 2025</t>
  </si>
  <si>
    <t>Laudos</t>
  </si>
  <si>
    <t>Telefonia</t>
  </si>
  <si>
    <t>Utiles y Uniformes</t>
  </si>
  <si>
    <t>Programa de Tablets</t>
  </si>
  <si>
    <t>Programa ABC</t>
  </si>
  <si>
    <t>Programa Siempre hay chamba</t>
  </si>
  <si>
    <t>Etiquetas de fila</t>
  </si>
  <si>
    <t>Suma de Anteproyecto 2026</t>
  </si>
  <si>
    <t>Anexo Multianual de Servicios 15</t>
  </si>
  <si>
    <t>Anexo Multianual de Servicios 11</t>
  </si>
  <si>
    <t>administrativos</t>
  </si>
  <si>
    <t>Anexo Multianual de Servicios 16</t>
  </si>
  <si>
    <t>Anexo Multianual de Servicios 7 y 8</t>
  </si>
  <si>
    <t>Anexo Multianual de Servicios 9</t>
  </si>
  <si>
    <t>Anexo Multianual de Servicios 2</t>
  </si>
  <si>
    <t>Anexo Multianual de Servicios 10</t>
  </si>
  <si>
    <t xml:space="preserve">
PROGRAMA DE INVERSIÓN PÚBLICA MULTIANUAL 2025-2027
</t>
  </si>
  <si>
    <t>HASTA POR LA CANTIDAD DE:</t>
  </si>
  <si>
    <t xml:space="preserve"> No.  </t>
  </si>
  <si>
    <t>LOCALIDAD</t>
  </si>
  <si>
    <t>CONCEPTO</t>
  </si>
  <si>
    <t>MONTO TOTAL</t>
  </si>
  <si>
    <t>EJERCICIO 2025</t>
  </si>
  <si>
    <t>EJERCICIO 2026</t>
  </si>
  <si>
    <t>EJERCICIO 2027</t>
  </si>
  <si>
    <t>ZAPOTE DEL VALLE</t>
  </si>
  <si>
    <t>MODERNIZACIÓN Y CONSERVACIÓN DE LA VIALIDAD CARRETERA AL ZAPOTE ALEDAÑA AL CANAL ATEQUIZA.</t>
  </si>
  <si>
    <t>ZONA REAL DEL VALLE</t>
  </si>
  <si>
    <t>RENOVACIÓN DE INFRAESTRUCTURA VIAL E HIDROSANITARIA SOBRE ADOLF HORN EN SU 1RA ETAPA DE ARROYO SECO A VÍAS DEL FERROCARRIL</t>
  </si>
  <si>
    <t>LOMAS DEL SUR</t>
  </si>
  <si>
    <t>CONSTRUCCIÓN DE PRIMER BOSQUE URBANO EN EL MUNICIPIO DE TLAJOMULCO DE ZUÑIGA EN LA ACTUAL UNIDAD DEPORTIVA DE LOMAS DEL SUR</t>
  </si>
  <si>
    <t>ZONA VALLES</t>
  </si>
  <si>
    <t>CONSTRUCCIÓN DE COMISARÍA Y ACADEMIA DE POLICIA EN ZONA VALLES.</t>
  </si>
  <si>
    <t>CORREDOR CHAPALA</t>
  </si>
  <si>
    <t>CENTRO ADMINISTRATIVO</t>
  </si>
  <si>
    <t>SAN AGUSTIN</t>
  </si>
  <si>
    <t>VASO REGULADOR LAGUNITAS</t>
  </si>
  <si>
    <t>SAN SEBASTIAN EL GRANDE</t>
  </si>
  <si>
    <t>CONSTRUCCIÓN DE MERCADO</t>
  </si>
  <si>
    <t>LA TIJERA</t>
  </si>
  <si>
    <t>MODERNIZACIÓN DE AVENIDA LA TIJERA COMO PARTE MEDULAR DE LA CONECTIVIDAD EN EL CORREDOR LÓPEZ MATEOS CAMINO REAL A COLIMA .</t>
  </si>
  <si>
    <t>LOPEZ MATEOS</t>
  </si>
  <si>
    <t>SANTA FE</t>
  </si>
  <si>
    <t>REHABILITACIÓN Y CONSERVACIÓN RUTINARIA  DE CLÚSTERS.</t>
  </si>
  <si>
    <t xml:space="preserve">CONSTRUCCION DEL CENTRO DE COMANDO, CONTROL, COMPUTO, COMUNICACIÓN Y CONTACTO (C5) PARA EL GOBIERNO DE TLAJOMULCO DE ZUÑIGA, JALISCO. </t>
  </si>
  <si>
    <t>VARIOS</t>
  </si>
  <si>
    <t>PROGRAMA DE PERFORACION Y EQUIPAMIENTO DE POZOS Y MEJORA DE LA INFRAESTRUCTURA DE AGUA POTABLE PARA EL MUNICIPIO DE TLAJOMULCO DE ZUÑIGA.</t>
  </si>
  <si>
    <t>INVERSIÓN TOTAL</t>
  </si>
  <si>
    <t xml:space="preserve">CONCEPTO </t>
  </si>
  <si>
    <t>EJERCICIO 2024</t>
  </si>
  <si>
    <t>1. Adquisición y del servicio de mejoramiento y mantenimiento integral urbano con camiones de corresponsabilidad para las localidades del municipio de Tlajomulco de Zúñiga, Jalisco.</t>
  </si>
  <si>
    <t>2. Adquisición del Servicio de Seguro para el Parque Vehicular para el Gobierno de Tlajomulco de Zúñiga, Jalisco.</t>
  </si>
  <si>
    <t>3. Adquisición del Servicio de Seguro de Gastos Médicos Mayores para el personal Operativo de la Comisaria de la policia preventiva del Municipio de Tlajomulco de Zúñiga, Jalisco.</t>
  </si>
  <si>
    <t>4. Adquisición del Servicio de Seguro de Vida para el personal Administrativo y operativo del Gobierno de Tlajomulco de Zúñiga, Jalisco.</t>
  </si>
  <si>
    <t>5. Adquisición del servicio de Impresión en diversos formatos para el Gobierno de Tlajomulco de Zúñiga, Jalisco.</t>
  </si>
  <si>
    <t>6. Proyecto de Modernización Catastral para el Municipio de Tlajomulco de Zúñiga, Jalisco.</t>
  </si>
  <si>
    <t>7. Arrendamiento puro de vehiculos electricos y utilitarios para el Gobierno Municipal de Tlajomulco de Zúñiga, Jalisco.</t>
  </si>
  <si>
    <t>8. Arrendamiento puro de vehiculos blinados para el Gobierno Municipal de Tlajomulco de Zúñiga, Jalisco.</t>
  </si>
  <si>
    <t>9. Arrendamiento puro de vehiculos se emergencias, seguridad y otras dependencias del Gobierno Municipal de Tlajomulco de Zúñiga, Jalisco.</t>
  </si>
  <si>
    <t>10. Arrendamiento puro de maquinaria del Gobierno Municipal de Tlajomulco de Zúñiga, Jalisco.</t>
  </si>
  <si>
    <t>11. Arrendamiento puro para el equipamiento de equipo  de computo y técnologico del Gobierno Municpal de Tlajomulco de Zuñiga, Jalisco.</t>
  </si>
  <si>
    <t>12. Prestación de Servicios Profesionales en Recuperación de Cartera Vencida de Obligaciones Fiscales del Municipio de Tlajomulco de Zúñiga, Jalisco.</t>
  </si>
  <si>
    <t>Depende de la cantidad recuperada</t>
  </si>
  <si>
    <t>13. Equipamiento del Centro de Comando, Control, Computo, Comunicación y Contacto (C5) para el Gobierno de Tlajomulco de Zuñiga, Jalisco.</t>
  </si>
  <si>
    <t>14. Adquisición de Software Contable y Administrativo para el Gobierno del Municipio de Tlajomulco de Zúñiga, Jalisco.</t>
  </si>
  <si>
    <t>15. Adquisición de Servicio de Rastreo de Vehiculos Oficiales a Través de GPS</t>
  </si>
  <si>
    <t>16. Impresiones, Fotocopiados y Digitalización de Documentos para el Municipio de Tlajomulco de Zuñiga, Jalisco.</t>
  </si>
  <si>
    <t>17. Programa de rehabilitación, mantenimiento y mejora de la Infraestructura Hidraulica para el Municipio de Tlajomulco de Zuñiga.</t>
  </si>
  <si>
    <t>2026 real</t>
  </si>
  <si>
    <t>Anexo Multianual de Servicios 5</t>
  </si>
  <si>
    <t>Anexo Multianual de Servicios 12</t>
  </si>
  <si>
    <t>Anexo Multianual de Servicios 1</t>
  </si>
  <si>
    <t>Anexo Multianual de Servicios 17</t>
  </si>
  <si>
    <t>Programa de Apoyo a instituciones Educativas</t>
  </si>
  <si>
    <t>Anexo Multianual de Servicios 13</t>
  </si>
  <si>
    <t>Anexo Multianual de Servicios 6</t>
  </si>
  <si>
    <t>Anexo Multianual de Servicios 14</t>
  </si>
  <si>
    <t>Taller</t>
  </si>
  <si>
    <t>ESTRATEGIA ALE 2025 (APORTACIÓN MUNICIPAL)</t>
  </si>
  <si>
    <t>ENCHULEMOS JALISCO</t>
  </si>
  <si>
    <t>Incremento</t>
  </si>
  <si>
    <t>Incremento / Disminución</t>
  </si>
  <si>
    <t>4ta Modificación</t>
  </si>
  <si>
    <t>Nuevo Saldo</t>
  </si>
  <si>
    <t>EQUIPOS DE GENERACIÓN ELÉCTRICA, APARATOS Y ACCESORIOS ELÉCTRICOS</t>
  </si>
  <si>
    <t>Desastres Naturales</t>
  </si>
  <si>
    <t>Suma de Importe Ajustado</t>
  </si>
  <si>
    <t>Suma de 4ta Modificación</t>
  </si>
  <si>
    <t>Diferencia</t>
  </si>
  <si>
    <t>Multianual</t>
  </si>
  <si>
    <t>Suma de Pre-Comprometido 28 octubre</t>
  </si>
  <si>
    <t>Suma de Ejercido 2024</t>
  </si>
  <si>
    <t>Suma de Propuesta 2026</t>
  </si>
  <si>
    <t>FIESTAS PATRIAS DELEGACIONES</t>
  </si>
  <si>
    <t>RX Y LABORATORIO</t>
  </si>
  <si>
    <t>cuidadoras</t>
  </si>
  <si>
    <t>dia del maestro</t>
  </si>
  <si>
    <t>gastos de orden social varios</t>
  </si>
  <si>
    <t>exposiciones</t>
  </si>
  <si>
    <t>red de base</t>
  </si>
  <si>
    <t>revisar con el tesorero</t>
  </si>
  <si>
    <t>empedrado</t>
  </si>
  <si>
    <t>caabsa</t>
  </si>
  <si>
    <t>fauna</t>
  </si>
  <si>
    <t>luminarias</t>
  </si>
  <si>
    <t>cobre ionizado</t>
  </si>
  <si>
    <t>refrendos</t>
  </si>
  <si>
    <t>ladrilleros</t>
  </si>
  <si>
    <t>Ley de ingresos 2026</t>
  </si>
  <si>
    <t>Anexo Multianual de Servicios de Seguros de Vida 3 y 4</t>
  </si>
  <si>
    <t xml:space="preserve">Pipas </t>
  </si>
  <si>
    <t>analisis de agua</t>
  </si>
  <si>
    <t>FIC TLAJO</t>
  </si>
  <si>
    <t>banda municipal</t>
  </si>
  <si>
    <t>internet c4</t>
  </si>
  <si>
    <t>Suma de Ejercido 2023</t>
  </si>
  <si>
    <t>Suma de Multianual</t>
  </si>
  <si>
    <t>OPD Incremento 5%</t>
  </si>
  <si>
    <t>Suma de Presupuestado</t>
  </si>
  <si>
    <t>ideal</t>
  </si>
  <si>
    <t>planes parciales</t>
  </si>
  <si>
    <t xml:space="preserve">monitoreo ciber seguridad </t>
  </si>
  <si>
    <t>tianguis y infracciones de movilidad</t>
  </si>
  <si>
    <t>creditos o apoyos</t>
  </si>
  <si>
    <t>lavanderia</t>
  </si>
  <si>
    <t>control y confianza</t>
  </si>
  <si>
    <t>Anexo Multianual de Servicios 18</t>
  </si>
  <si>
    <t>Policia metropolitana</t>
  </si>
  <si>
    <t>OTRAS EROGACIONES ESPECIALES</t>
  </si>
  <si>
    <t>BOLSA DE 3 MILLONES</t>
  </si>
  <si>
    <t>POSTES</t>
  </si>
  <si>
    <t>8 Millones limpieza</t>
  </si>
  <si>
    <t>Programa 2026</t>
  </si>
  <si>
    <t>TLAJO A FUTURO</t>
  </si>
  <si>
    <t>TLAJO EFICIENTE</t>
  </si>
  <si>
    <t>TLAJO DE PAZ</t>
  </si>
  <si>
    <t>TLAJO CERCANO</t>
  </si>
  <si>
    <t>TLAJO DINAMICO</t>
  </si>
  <si>
    <t>TLAJO POTENCIA</t>
  </si>
  <si>
    <t>XXX</t>
  </si>
  <si>
    <t>X</t>
  </si>
  <si>
    <t>POSTES PARA ALUMBRADO</t>
  </si>
  <si>
    <t>XXX_26</t>
  </si>
  <si>
    <t>INVERSIONES FINANCIERAS Y OTRAS PROVISIONES</t>
  </si>
  <si>
    <t>Descripcón funcional</t>
  </si>
  <si>
    <t>POLICIA</t>
  </si>
  <si>
    <t>2.2.3</t>
  </si>
  <si>
    <t>ABASTECIMIENTO DE AGUA</t>
  </si>
  <si>
    <t>ASUNTOS JURIDICOS</t>
  </si>
  <si>
    <t>INNOVACIÓN SOCIAL</t>
  </si>
  <si>
    <t>dif</t>
  </si>
  <si>
    <t>pintura trafico</t>
  </si>
  <si>
    <t>ARBOL NAVIDEÑO Y PISTA HIELO</t>
  </si>
  <si>
    <t>equipo medico Y RX 3 MILLONES</t>
  </si>
  <si>
    <t>IDEAL DEPENDENCIA</t>
  </si>
  <si>
    <t>FALTA</t>
  </si>
  <si>
    <t>20  MILLONES CAMARAS</t>
  </si>
  <si>
    <t>COPIADORAS</t>
  </si>
  <si>
    <t xml:space="preserve">ISO  y reporte ciudadado, tlajo app, odoo </t>
  </si>
  <si>
    <t>LICENCIAS</t>
  </si>
  <si>
    <t>GRP</t>
  </si>
  <si>
    <t>DESPACHO</t>
  </si>
  <si>
    <t>cuidadoras y tablets</t>
  </si>
  <si>
    <t>DESCPACHO</t>
  </si>
  <si>
    <t>FORO EMPRESARIAL</t>
  </si>
  <si>
    <t>SEGURO DRON</t>
  </si>
  <si>
    <t>APICULTORES</t>
  </si>
  <si>
    <t xml:space="preserve">10 AÑOS </t>
  </si>
  <si>
    <t>CONTEMPLAR SALA DE EXPRESIDENTES</t>
  </si>
  <si>
    <t>18. Servicio de vigilancia para unidades administrativas, predios, ubicaciones con infraestructura hidraulica, unidades deportivas y oficinas centrales del municipio de tlajomulco de zuñiga, jalisco.</t>
  </si>
  <si>
    <t>TOTAL</t>
  </si>
  <si>
    <t xml:space="preserve">MANTTO POZOS </t>
  </si>
  <si>
    <t>MULTIANUAL</t>
  </si>
  <si>
    <t>INFRA RAMO 33</t>
  </si>
  <si>
    <t>FORTA</t>
  </si>
  <si>
    <t>150 AMPLIAR EN FEBRERO</t>
  </si>
  <si>
    <t xml:space="preserve">250 AMPLIACIÓN </t>
  </si>
  <si>
    <t>DIRECCIÓN DE MOVILIDAD</t>
  </si>
  <si>
    <t>TOTAL DE OBRA</t>
  </si>
  <si>
    <t>forta</t>
  </si>
  <si>
    <t>Clasifcación Funcional</t>
  </si>
  <si>
    <t>Tipo de Gasto</t>
  </si>
  <si>
    <t>GASTO CORRIENTE</t>
  </si>
  <si>
    <t>GASTO DE CAPITAL</t>
  </si>
  <si>
    <t>AMORTIZACIÓN DE LA DEUDA Y DISMINUCIÓN DE PASIVOS</t>
  </si>
  <si>
    <t>Clasificación Programatica</t>
  </si>
  <si>
    <t>Descripción Programatica</t>
  </si>
  <si>
    <t>D</t>
  </si>
  <si>
    <t>Costo financiero, deuda o apoyos a deudores y ahorradores de la banca</t>
  </si>
  <si>
    <t>Provisiones y reasignaciones presupuestarias específicos</t>
  </si>
  <si>
    <t>Proyectos de Inversión en Infraestructura y Obra Pública</t>
  </si>
  <si>
    <t>Apoyo para el desarrollo de las
funciones de gobierno</t>
  </si>
  <si>
    <t>V</t>
  </si>
  <si>
    <t>Servicios de protección y conservación ambiental</t>
  </si>
  <si>
    <t>Prestación de Servicios Públicos</t>
  </si>
  <si>
    <t>Subsidios sujetos a Reglas de Operación</t>
  </si>
  <si>
    <t>G</t>
  </si>
  <si>
    <t>Regulación y supervisión</t>
  </si>
  <si>
    <t>Atención a desastres por eventos naturales</t>
  </si>
  <si>
    <t>Codigo proyecto</t>
  </si>
  <si>
    <t>Cod. Unidad Ejecutora</t>
  </si>
  <si>
    <t>SI</t>
  </si>
  <si>
    <t>NO</t>
  </si>
  <si>
    <t>RECURSOS FISCALES 2026</t>
  </si>
  <si>
    <t>1.1-00-26</t>
  </si>
  <si>
    <t>1.5-01-26</t>
  </si>
  <si>
    <t>PARTICIPACIONES FEDERALES 2026</t>
  </si>
  <si>
    <t>PARTICIPACIONES ESTATALES 2026</t>
  </si>
  <si>
    <t>FONDO DE APORTACIÓN A LA INFRAESTRUCTURA SOCIAL MUNICIPAL 2026 (FAISMUN)</t>
  </si>
  <si>
    <t>2.5-01-26</t>
  </si>
  <si>
    <t>2.5-02-26</t>
  </si>
  <si>
    <t>FONDO DE APORTACIÓN AL FORTALECIMIENTO MUNICIPAL 2026 (FORTAMUN)</t>
  </si>
  <si>
    <t>01_26</t>
  </si>
  <si>
    <t>02_26</t>
  </si>
  <si>
    <t>03_26</t>
  </si>
  <si>
    <t>04_26</t>
  </si>
  <si>
    <t>05_26</t>
  </si>
  <si>
    <t>06_26</t>
  </si>
  <si>
    <t>07_26</t>
  </si>
  <si>
    <t>08_26</t>
  </si>
  <si>
    <t>09_26</t>
  </si>
  <si>
    <t>10_26</t>
  </si>
  <si>
    <t>11_26</t>
  </si>
  <si>
    <t>12_26</t>
  </si>
  <si>
    <t>14_26</t>
  </si>
  <si>
    <t>15_26</t>
  </si>
  <si>
    <t>16_26</t>
  </si>
  <si>
    <t>17_26</t>
  </si>
  <si>
    <t>18_26</t>
  </si>
  <si>
    <t>19_26</t>
  </si>
  <si>
    <t>DIRECCIÓN DE EDUCACIÓN</t>
  </si>
  <si>
    <t>SUBSIDIOS PARA EL PERSONAL DE APOYO</t>
  </si>
  <si>
    <t>CAMPAÑA DE SANIDAD ANIMAL</t>
  </si>
  <si>
    <t>ELABORACION Y ENTREGA DE COMPOSTA</t>
  </si>
  <si>
    <t>APOYO A LA REHABILITACION DE SUELOS</t>
  </si>
  <si>
    <t>PERSONAL OPERATIVO  PESCA</t>
  </si>
  <si>
    <t>INDEMNIZACION Y ADQUISICION DE SEMOVIENTES</t>
  </si>
  <si>
    <t>APOYO A LA PRODUCCION DE MAIZ</t>
  </si>
  <si>
    <t>HERRAMIENTAS A PESCADORES</t>
  </si>
  <si>
    <t>SI 20% FORTAMUN</t>
  </si>
  <si>
    <t>OTROS COMENTARIOS</t>
  </si>
  <si>
    <t>Q</t>
  </si>
  <si>
    <t>Investigación y desarrollo</t>
  </si>
  <si>
    <t>ACOMPAÑAMIENTO EN AUDITORIAS</t>
  </si>
  <si>
    <t>DESPACHO DE LA OFICINA DE LA PRESIDENCIA MUNICIPAL</t>
  </si>
  <si>
    <t>SECRETARÍA PARTICULAR DE PRESIDENCIA</t>
  </si>
  <si>
    <t>XX</t>
  </si>
  <si>
    <t>COMPRA DE MOBILIARIO</t>
  </si>
  <si>
    <t>EVENTOS DE LA AGENDA MUNICIPAL</t>
  </si>
  <si>
    <t>LIMPIEZA DE MOBILIARIO</t>
  </si>
  <si>
    <t>1.6-01-26</t>
  </si>
  <si>
    <t>DIRECCIÓN DE AGUA POTABLE E INFRAESTRUCTURA HIDRAULICA</t>
  </si>
  <si>
    <t>OPERACIÓN EFICIENTE DE INFRAESTRUCTURA HIDRICA</t>
  </si>
  <si>
    <t>DIRECCIÓN DE PROTOCOLO</t>
  </si>
  <si>
    <t>SEGUIMIENTO A LA AGENDA MUNICIPAL</t>
  </si>
  <si>
    <t>ATENCIÓN A EVENTOS DEL GOBIERNO MUNICIPAL</t>
  </si>
  <si>
    <t>13_26</t>
  </si>
  <si>
    <t>20_26</t>
  </si>
  <si>
    <t>21_26</t>
  </si>
  <si>
    <t>22_26</t>
  </si>
  <si>
    <t>23_26</t>
  </si>
  <si>
    <t>24_26</t>
  </si>
  <si>
    <t>25_26</t>
  </si>
  <si>
    <t>26_26</t>
  </si>
  <si>
    <t>27_26</t>
  </si>
  <si>
    <t>28_26</t>
  </si>
  <si>
    <t>29_26</t>
  </si>
  <si>
    <t>30_26</t>
  </si>
  <si>
    <t>31_26</t>
  </si>
  <si>
    <t>32_26</t>
  </si>
  <si>
    <t>33_26</t>
  </si>
  <si>
    <t>34_26</t>
  </si>
  <si>
    <t>35_26</t>
  </si>
  <si>
    <t>36_26</t>
  </si>
  <si>
    <t>37_26</t>
  </si>
  <si>
    <t>38_26</t>
  </si>
  <si>
    <t>39_26</t>
  </si>
  <si>
    <t>40_26</t>
  </si>
  <si>
    <t>41_26</t>
  </si>
  <si>
    <t>42_26</t>
  </si>
  <si>
    <t>43_26</t>
  </si>
  <si>
    <t>Seguridad Pública</t>
  </si>
  <si>
    <t>Codigo Programa 2025</t>
  </si>
  <si>
    <t>Nombre programa 2025</t>
  </si>
  <si>
    <t>Codigo Proyecto 2025</t>
  </si>
  <si>
    <t>Proyecto 2025</t>
  </si>
  <si>
    <t>Cod. Unidad Ejectura 2025</t>
  </si>
  <si>
    <t>Centro costos 2025</t>
  </si>
  <si>
    <t>Importe 4ta 2025</t>
  </si>
  <si>
    <t>dif 1</t>
  </si>
  <si>
    <t>dif inicial con 4ta</t>
  </si>
  <si>
    <t>Pre-Comprometido 28 octubre</t>
  </si>
  <si>
    <t>Comprometido 258 octubre</t>
  </si>
  <si>
    <t>vigilancia caherengo</t>
  </si>
  <si>
    <t>2023 y 2024</t>
  </si>
  <si>
    <t>INFRAESTRUCTURA HIDRAULICA Y SUMINISTRO DE AGUA</t>
  </si>
  <si>
    <t>DIRECCIÓN DE INFRAESTRUCTURA HIDRÁULICA Y SANEAMIENTO</t>
  </si>
  <si>
    <t>GAFETS PARA SERVIDORES PÚBLICOS</t>
  </si>
  <si>
    <t>caherengo</t>
  </si>
  <si>
    <t>servicio de poda</t>
  </si>
  <si>
    <t>Contable</t>
  </si>
  <si>
    <t>ENCHULEMOS JALISCO O TEJIDO SOCIAL</t>
  </si>
  <si>
    <t>OTROS EQUIPOS DE TRANSPORTE</t>
  </si>
  <si>
    <t>Cuenta Contable</t>
  </si>
  <si>
    <t>Cuenta inicial</t>
  </si>
  <si>
    <t>00</t>
  </si>
  <si>
    <t>Origen del Recurso</t>
  </si>
  <si>
    <t>FORTALECIMIENTO Y EQUIPAMIENTO DE UNIDADES MÉDICAS</t>
  </si>
  <si>
    <t>DESPACHO DE LA COORDINACIÓN GENERAL DE PREVENCIÓN Y SERVICIOS DE EMERGENCIA</t>
  </si>
  <si>
    <t>DIRECCIÓN DE PROCESOS ADMINISTRATIVOS Y PROYECTOS</t>
  </si>
  <si>
    <t>SECRETARÍA GENERAL</t>
  </si>
  <si>
    <t>Diferencias</t>
  </si>
  <si>
    <t>BICICLETAS ELECTRICAS</t>
  </si>
  <si>
    <t>Notas</t>
  </si>
  <si>
    <t>Polizas de mantenimiento</t>
  </si>
  <si>
    <t>ISO  y reporte ciudadado, tlajo app, odoo. Necesitan  23 millones</t>
  </si>
  <si>
    <t>LICENCIAS Necesitan 19 millones</t>
  </si>
  <si>
    <t>Necesitan 2 millones para todo año (materiales en general)</t>
  </si>
  <si>
    <t>Necesitan 1 millon</t>
  </si>
  <si>
    <t>FORTALECIMIENTO A PROTECCIÓN CIVIL Y BOMBEROS</t>
  </si>
  <si>
    <t>ARRENDAMIENTO DE HELICOPTERO</t>
  </si>
  <si>
    <t>SISTEMA DE ILUMINACIÓN PÚBLICA</t>
  </si>
  <si>
    <t>SERVICIO DE RECOLECCIÓN DE RESIDUOS</t>
  </si>
  <si>
    <t>OPERATIVOS DE MOVILIDAD Y SEGURIDAD VIAL</t>
  </si>
  <si>
    <t>ACOPIO Y SALUD ANIMAL</t>
  </si>
  <si>
    <t>SERVICIO DE RASTRO MUNICIPAL</t>
  </si>
  <si>
    <t>TALLERES COMUNITARIOS DE PREVENCIÓN DE LAS VIOLENCIAS</t>
  </si>
  <si>
    <t>SIEMPRE APOYANDO TU ESCUELA</t>
  </si>
  <si>
    <t>EDUCACIÓN SIEMPRE AL DIA</t>
  </si>
  <si>
    <t>SIEMPRE POR TU EDUCACIÓN</t>
  </si>
  <si>
    <t>SIEMPRE LISTOS</t>
  </si>
  <si>
    <t>ESTUDIANTES DE SECUNDARIA</t>
  </si>
  <si>
    <t>ABC</t>
  </si>
  <si>
    <t>CHAMBA PARA TODAS Y TODOS</t>
  </si>
  <si>
    <t>EVENTO CUIDADORAS Y ESTUDIANTES DE SECUNDARIA</t>
  </si>
  <si>
    <t>Faltan 250 mil para los eventos de los 2 programas</t>
  </si>
  <si>
    <t>SIEMPRE CERCA</t>
  </si>
  <si>
    <t>CAMIONCITOS</t>
  </si>
  <si>
    <t>FIESTAS PATRIAS</t>
  </si>
  <si>
    <t>TE CUIDAMOS SIEMPRE</t>
  </si>
  <si>
    <t>PROGRAMA CUIDADORAS</t>
  </si>
  <si>
    <t>FERIA DEL CABALLO</t>
  </si>
  <si>
    <t>ESCUELAS DE CHARRERIA</t>
  </si>
  <si>
    <t>FESTIVAL MICTLAN</t>
  </si>
  <si>
    <t>CRECIENDO JUNTOS</t>
  </si>
  <si>
    <t>DESPACHO DE LA COORDINACIÓN GENERAL DE DE POTENCIA ECONÓMICA</t>
  </si>
  <si>
    <t>APOYOS SIEMPRE CERCA</t>
  </si>
  <si>
    <t>PROGRAMA DE APOYO A PRODUCTORES LADRILLEROS</t>
  </si>
  <si>
    <t>PLAN DE MANEJO Y CONSERVACIÓN PARA LAS ESPECIES ARBOREAS</t>
  </si>
  <si>
    <t>PROGRAMA DE MEJORA, AMPLIACIÓN Y REAHABILITACIÓN DE LA INFRAESTRUCTURA MUNICIPAL</t>
  </si>
  <si>
    <t>IMPACTO AL SALARIO EN EL TRANSCURSO DEL AÑO</t>
  </si>
  <si>
    <t>RETRIBUCIONES POR SERVICIOS DE CARACTER SOCIAL</t>
  </si>
  <si>
    <t>SUELDO BASE AL PERSONAL PERMANENTE ANUAL</t>
  </si>
  <si>
    <t>CAPACITACIONES Y RECLUTAMIENTO DE ELEMENTOS</t>
  </si>
  <si>
    <t>RONDINES DE VIGILANCIA</t>
  </si>
  <si>
    <t>MULTIANUAL 11</t>
  </si>
  <si>
    <t>MULTIANUAL 16</t>
  </si>
  <si>
    <t>DESPACHO DE LA COORDINACIÓN GENERAL DE INTELIGENCIA E INNOVACIÓN SOCIAL</t>
  </si>
  <si>
    <t>Partida Generica cta</t>
  </si>
  <si>
    <t>Partida Especifica cta</t>
  </si>
  <si>
    <t>Fuente 2 cta</t>
  </si>
  <si>
    <t>Proyecto cta</t>
  </si>
  <si>
    <t>Destino cta</t>
  </si>
  <si>
    <t>Origen cta</t>
  </si>
  <si>
    <t>DIRECCIÓN EJECUTIVA DE LA SECRETARIA GENERAL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</si>
  <si>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</si>
  <si>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</si>
  <si>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</si>
  <si>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</si>
  <si>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</si>
  <si>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</si>
  <si>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</si>
  <si>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</si>
  <si>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</si>
  <si>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</si>
  <si>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</si>
  <si>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</si>
  <si>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</si>
  <si>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</si>
  <si>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</si>
  <si>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</si>
  <si>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</si>
  <si>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</si>
  <si>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</si>
  <si>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</si>
  <si>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</si>
  <si>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</si>
  <si>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</si>
  <si>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</si>
  <si>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</si>
  <si>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</si>
  <si>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</si>
  <si>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</si>
  <si>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</si>
  <si>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</si>
  <si>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</si>
  <si>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</si>
  <si>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</si>
  <si>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</si>
  <si>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</si>
  <si>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</si>
  <si>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</si>
  <si>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</si>
  <si>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</si>
  <si>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</si>
  <si>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</si>
  <si>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</si>
  <si>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</si>
  <si>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</si>
  <si>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</si>
  <si>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</si>
  <si>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</si>
  <si>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</si>
  <si>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</si>
  <si>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</si>
  <si>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</si>
  <si>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</si>
  <si>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</si>
  <si>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</si>
  <si>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 xml:space="preserve"> Anteproyecto 2026</t>
  </si>
  <si>
    <t>Fuente de Financiamiento</t>
  </si>
  <si>
    <t>PMDG - Programa / Proyecto</t>
  </si>
  <si>
    <t>Deuda Pública</t>
  </si>
  <si>
    <t xml:space="preserve">Capitulo </t>
  </si>
  <si>
    <t>CAPITULO</t>
  </si>
  <si>
    <t>NOMBRE</t>
  </si>
  <si>
    <t xml:space="preserve">DIETAS </t>
  </si>
  <si>
    <t>CUOTAS AL IMSS POR ENFERMEDADES Y MATERNIDAD</t>
  </si>
  <si>
    <t>MUNICIPIO DE TLAJOMULCO DE ZÚÑIGA, JALISCO</t>
  </si>
  <si>
    <t>PRESUPUESTO DE EGRESOS 2026</t>
  </si>
  <si>
    <t>PRESUPUESTO CALENDARIZADO</t>
  </si>
  <si>
    <t>Conceptos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</si>
  <si>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</si>
  <si>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</si>
  <si>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</si>
  <si>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</si>
  <si>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</si>
  <si>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</si>
  <si>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</si>
  <si>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</si>
  <si>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</si>
  <si>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</si>
  <si>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</si>
  <si>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</si>
  <si>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1100</t>
  </si>
  <si>
    <t>1200</t>
  </si>
  <si>
    <t>1300</t>
  </si>
  <si>
    <t>1400</t>
  </si>
  <si>
    <t>1500</t>
  </si>
  <si>
    <t>2100</t>
  </si>
  <si>
    <t>2200</t>
  </si>
  <si>
    <t>2300</t>
  </si>
  <si>
    <t>2400</t>
  </si>
  <si>
    <t>MATERIALES Y ARTICULOS DE CONSTRUCCION Y DE REPARACION</t>
  </si>
  <si>
    <t>2500</t>
  </si>
  <si>
    <t>2600</t>
  </si>
  <si>
    <t>2700</t>
  </si>
  <si>
    <t>2800</t>
  </si>
  <si>
    <t>2900</t>
  </si>
  <si>
    <t>3100</t>
  </si>
  <si>
    <t>3200</t>
  </si>
  <si>
    <t>3300</t>
  </si>
  <si>
    <t>3400</t>
  </si>
  <si>
    <t>3500</t>
  </si>
  <si>
    <t>3600</t>
  </si>
  <si>
    <t>3700</t>
  </si>
  <si>
    <t>3800</t>
  </si>
  <si>
    <t>3900</t>
  </si>
  <si>
    <t>4200</t>
  </si>
  <si>
    <t>4300</t>
  </si>
  <si>
    <t>4400</t>
  </si>
  <si>
    <t>5100</t>
  </si>
  <si>
    <t>5300</t>
  </si>
  <si>
    <t>EQUIPO DE DEFENSA Y SEGURIDAD</t>
  </si>
  <si>
    <t>5600</t>
  </si>
  <si>
    <t>5700</t>
  </si>
  <si>
    <t>ACTIVOS BIOLÓGICOS</t>
  </si>
  <si>
    <t>5800</t>
  </si>
  <si>
    <t>5900</t>
  </si>
  <si>
    <t>6100</t>
  </si>
  <si>
    <t>6300</t>
  </si>
  <si>
    <t>PROVISIONES PARA CONTINGENCIAS Y OTRAS EROGACIONES ESPECIALES</t>
  </si>
  <si>
    <t>DEUDA PÚBLICA</t>
  </si>
  <si>
    <t>9100</t>
  </si>
  <si>
    <t>9200</t>
  </si>
  <si>
    <t>Presupuesto  2026</t>
  </si>
  <si>
    <t>Nombre</t>
  </si>
  <si>
    <t>Presupuesto 2026</t>
  </si>
  <si>
    <t>ESTADO DEL PRESUPUESTO</t>
  </si>
  <si>
    <t>PROYECCIONES Y RESULTADOS DE EGRESOS  L D F - 2026</t>
  </si>
  <si>
    <t>Resultado 2022</t>
  </si>
  <si>
    <t>Resultado 2023</t>
  </si>
  <si>
    <t>Resultado 2024</t>
  </si>
  <si>
    <t>Resultado Preliminar
2025</t>
  </si>
  <si>
    <t>Presupuesto
2026</t>
  </si>
  <si>
    <t>Proyección
2027</t>
  </si>
  <si>
    <t>Proyección
2028</t>
  </si>
  <si>
    <t>Proyección
2029</t>
  </si>
  <si>
    <t>Proyección
2030</t>
  </si>
  <si>
    <t>GASTOS NO ETIQUETADO</t>
  </si>
  <si>
    <t>Servicios personales</t>
  </si>
  <si>
    <t>Materiales y suministros</t>
  </si>
  <si>
    <t>Servicios generales</t>
  </si>
  <si>
    <t>Transferencias, asignaciones, subsidios y otras ayudas</t>
  </si>
  <si>
    <t>Bienes muebles, inmuebles e intangibles</t>
  </si>
  <si>
    <t>Inversion pública</t>
  </si>
  <si>
    <t>Inversiones financieras y otras provisiones</t>
  </si>
  <si>
    <t>Participaciones y aportaciones</t>
  </si>
  <si>
    <t>Deuda pública</t>
  </si>
  <si>
    <t>Total de gasto no etiquetado</t>
  </si>
  <si>
    <t>GASTO ETIQUETADO</t>
  </si>
  <si>
    <t>Total de gasto etiquetado</t>
  </si>
  <si>
    <t>TOTAL DE EGRESOS</t>
  </si>
  <si>
    <t>INICIATIVA LEY DE INGRESOS PARA EL EJERCICIO FISCAL 2026</t>
  </si>
  <si>
    <t>CRI/LI</t>
  </si>
  <si>
    <t>DESCRIPCIÓN</t>
  </si>
  <si>
    <t xml:space="preserve"> INGRESO ESTIMADO 2026</t>
  </si>
  <si>
    <t>IMPUESTOS</t>
  </si>
  <si>
    <t>IMPUESTOS SOBRE LOS INGRESOS</t>
  </si>
  <si>
    <t>1.1.1</t>
  </si>
  <si>
    <t>Impuestos sobre espectáculos públicos</t>
  </si>
  <si>
    <t>1.1.1.1</t>
  </si>
  <si>
    <t>Función de circo y espectáculos de carpa</t>
  </si>
  <si>
    <t>1.1.1.2</t>
  </si>
  <si>
    <t>Conciertos, presentación de artistas, audiciones musicales, funciones de box, lucha libre, futbol, básquetbol, beisbol y otros espectáculos deportivos.</t>
  </si>
  <si>
    <t>1.1.1.3</t>
  </si>
  <si>
    <t>Peleas de gallos, palenques, carreras de caballos y similares</t>
  </si>
  <si>
    <t>1.1.1.4</t>
  </si>
  <si>
    <t>Eventos y espectáculos deportivos</t>
  </si>
  <si>
    <t>1.1.1.5</t>
  </si>
  <si>
    <t>Espectáculos culturales, teatrales, ballet, ópera y taurinos</t>
  </si>
  <si>
    <t>1.1.1.6</t>
  </si>
  <si>
    <t>Espectáculos taurinos y ecuestres</t>
  </si>
  <si>
    <t>1.1.1.7</t>
  </si>
  <si>
    <t>Otros espectáculos públicos</t>
  </si>
  <si>
    <t>IMPUESTOS SOBRE EL PATRIMONIO</t>
  </si>
  <si>
    <t>1.2.1</t>
  </si>
  <si>
    <t>Impuesto predial</t>
  </si>
  <si>
    <t>1.2.1.1</t>
  </si>
  <si>
    <t>Predios rústicos</t>
  </si>
  <si>
    <t>1.2.1.2</t>
  </si>
  <si>
    <t>Predios urbanos</t>
  </si>
  <si>
    <t>1.2.2</t>
  </si>
  <si>
    <t>Impuesto sobre transmisiones patrimoniales</t>
  </si>
  <si>
    <t>1.2.2.1</t>
  </si>
  <si>
    <t>Adquisición de departamentos, viviendas y casas para habitación</t>
  </si>
  <si>
    <t>1.2.2.2</t>
  </si>
  <si>
    <t>Regularización de terrenos</t>
  </si>
  <si>
    <t>1.2.3</t>
  </si>
  <si>
    <t>Impuestos sobre negocios jurídicos</t>
  </si>
  <si>
    <t>1.2.3.1</t>
  </si>
  <si>
    <t>Construcción de inmuebles</t>
  </si>
  <si>
    <t>1.2.3.2</t>
  </si>
  <si>
    <t>Reconstrucción de inmuebles</t>
  </si>
  <si>
    <t>1.2.3.3</t>
  </si>
  <si>
    <t>Ampliación de inmuebles</t>
  </si>
  <si>
    <t>IMPUESTO SOBRE LA PRODUCCIÓN, EL CONSUMO Y LAS TRANSACCIONES</t>
  </si>
  <si>
    <t>IMPUESTOS AL COMERCIO EXTERIOR</t>
  </si>
  <si>
    <t>IMPUESTOS SOBRE NÓMINAS Y ASIMILABLES</t>
  </si>
  <si>
    <t>IMPUESTOS ECOLÓGICOS</t>
  </si>
  <si>
    <t>ACCESORIOS DE LOS IMPUESTOS</t>
  </si>
  <si>
    <t>Recargos</t>
  </si>
  <si>
    <t>1.7.1.1</t>
  </si>
  <si>
    <t>Falta de pago</t>
  </si>
  <si>
    <t>Multas</t>
  </si>
  <si>
    <t>1.7.2.1</t>
  </si>
  <si>
    <t>Infracciones</t>
  </si>
  <si>
    <t>Intereses</t>
  </si>
  <si>
    <t>1.7.3.1</t>
  </si>
  <si>
    <t>Plazo de créditos fiscales</t>
  </si>
  <si>
    <t>1.7.4</t>
  </si>
  <si>
    <t>Gastos de ejecución y de embargo</t>
  </si>
  <si>
    <t>1.7.4.1</t>
  </si>
  <si>
    <t>Gastos de notificación</t>
  </si>
  <si>
    <t>1.7.4.2</t>
  </si>
  <si>
    <t>Gastos de embargo</t>
  </si>
  <si>
    <t>1.7.4.3</t>
  </si>
  <si>
    <t>Otros gastos del procedimiento</t>
  </si>
  <si>
    <t>1.7.5</t>
  </si>
  <si>
    <t>Actualización</t>
  </si>
  <si>
    <t>1.7.5.1</t>
  </si>
  <si>
    <t>1.7.9</t>
  </si>
  <si>
    <t>Otros no especificados</t>
  </si>
  <si>
    <t>1.7.9.1</t>
  </si>
  <si>
    <t>Otros  accesorios</t>
  </si>
  <si>
    <t>OTROS IMPUESTOS</t>
  </si>
  <si>
    <t>1.8.1</t>
  </si>
  <si>
    <t>Impuestos extraordinarios</t>
  </si>
  <si>
    <t>1.8.1.1</t>
  </si>
  <si>
    <t>1.8.1.2</t>
  </si>
  <si>
    <t>Otros Impuestos</t>
  </si>
  <si>
    <t>IMPUESTOS NO COMPRENDIDOS EN LA LEY DE INGRESOS VIGENTE, CAUSADOS EN EJERCICIOS FISCALES ANTERIORES PENDIENTES DE LIQUIDACION O PAGO</t>
  </si>
  <si>
    <t>CUOTAS Y APORTACIONES DE SEGURIDAD SOCIAL</t>
  </si>
  <si>
    <t>APORTACIONES PARA FONDOS DE VIVIENDA</t>
  </si>
  <si>
    <t xml:space="preserve">CUOTAS PARA LA SEGURIDAD SOCIAL </t>
  </si>
  <si>
    <t>CUOTAS DE AHORRO PARA EL RETIRO</t>
  </si>
  <si>
    <t>OTRAS CUOTAS Y APORTACIONES PARA LA SEGURIDAD SOCIAL</t>
  </si>
  <si>
    <t>ACCESORIOS DE CUOTAS Y APORTACIONES DE SEGURIDAD SOCIAL</t>
  </si>
  <si>
    <t>CONTRIBUCIONES DE MEJORAS</t>
  </si>
  <si>
    <t>CONTRIBUCIÓN DE MEJORAS POR OBRAS PÚBLICAS</t>
  </si>
  <si>
    <t>Contribuciones de mejoras</t>
  </si>
  <si>
    <t>3.1.1.1</t>
  </si>
  <si>
    <t>Contribuciones de mejoras por obras públicas</t>
  </si>
  <si>
    <t>CONTRIBUCIONES DE MEJORAS NO COMPRENDIDAS EN LA LEY DE INGRESOS VIGENTE, CAUSADOS EN EJERCICIOS FISCALES ANTERIORES PENDIENTES DE LIQUIDACION O PAGO</t>
  </si>
  <si>
    <t>DERECHOS</t>
  </si>
  <si>
    <t>DERECHOS POR EL USO, GOCE, APROVECHAMIENTO O EXPLOTACIÓN DE BIENES DE DOMINIO PÚBLICO</t>
  </si>
  <si>
    <t>4.1.1</t>
  </si>
  <si>
    <t>Uso del piso</t>
  </si>
  <si>
    <t>4.1.1.1</t>
  </si>
  <si>
    <t>Estacionamientos exclusivos</t>
  </si>
  <si>
    <t>4.1.1.2</t>
  </si>
  <si>
    <t>Puestos permanentes y eventuales</t>
  </si>
  <si>
    <t>4.1.1.3</t>
  </si>
  <si>
    <t>Actividades comerciales e industriales</t>
  </si>
  <si>
    <t>4.1.1.4</t>
  </si>
  <si>
    <t>Espectáculos y diversiones públicas</t>
  </si>
  <si>
    <t>4.1.1.5</t>
  </si>
  <si>
    <t>Otros fines o actividades no previstas</t>
  </si>
  <si>
    <t>4.1.2</t>
  </si>
  <si>
    <t>Estacionamientos</t>
  </si>
  <si>
    <t>4.1.2.1</t>
  </si>
  <si>
    <t>Concesión de estacionamientos</t>
  </si>
  <si>
    <t>4.1.3</t>
  </si>
  <si>
    <t>De los Cementerios de dominio público</t>
  </si>
  <si>
    <t>4.1.3.1</t>
  </si>
  <si>
    <t>Lotes uso perpetuidad y temporal</t>
  </si>
  <si>
    <t>4.1.3.2</t>
  </si>
  <si>
    <t>Mantenimiento</t>
  </si>
  <si>
    <t>4.1.3.3</t>
  </si>
  <si>
    <t>Venta de gavetas a perpetuidad</t>
  </si>
  <si>
    <t>4.1.3.4</t>
  </si>
  <si>
    <t>Otros en cementerios</t>
  </si>
  <si>
    <t>4.1.4</t>
  </si>
  <si>
    <t>Uso, goce, aprovechamiento o explotación de otros bienes de dominio público</t>
  </si>
  <si>
    <t>4.1.4.1</t>
  </si>
  <si>
    <t>Arrendamiento o concesión de locales en mercados</t>
  </si>
  <si>
    <t>4.1.4.2</t>
  </si>
  <si>
    <t xml:space="preserve">Arrendamiento o concesión de kioscos en plazas y jardines </t>
  </si>
  <si>
    <t>4.1.4.3</t>
  </si>
  <si>
    <t>Arrendamiento o concesión de escusados y baños</t>
  </si>
  <si>
    <t>4.1.4.4</t>
  </si>
  <si>
    <t>Arrendamiento de inmuebles para anuncios</t>
  </si>
  <si>
    <t>4.1.4.5</t>
  </si>
  <si>
    <t>Otros arrendamientos o concesiones de bienes</t>
  </si>
  <si>
    <t>DERECHOS POR PRESTACIÓN DE SERVICIOS</t>
  </si>
  <si>
    <t>4.3.1</t>
  </si>
  <si>
    <t>Licencias y permisos de giros</t>
  </si>
  <si>
    <t>4.3.1.1</t>
  </si>
  <si>
    <t>Licencias, permisos o autorización de giros con venta de bebidas alcohólicas</t>
  </si>
  <si>
    <t>4.3.1.2</t>
  </si>
  <si>
    <t>Licencias, permisos o autorización de giros con servicios de bebidas alcohólicas</t>
  </si>
  <si>
    <t>4.3.1.3</t>
  </si>
  <si>
    <t>Licencias, permisos o autorización de otros conceptos distintos a los anteriores giros con bebidas alcohólicas</t>
  </si>
  <si>
    <t>4.3.1.4</t>
  </si>
  <si>
    <t>Permiso para el funcionamiento de horario extraordinario</t>
  </si>
  <si>
    <t>4.3.2</t>
  </si>
  <si>
    <t>Licencias y permisos para anuncios</t>
  </si>
  <si>
    <t>4.3.2.1</t>
  </si>
  <si>
    <t>Licencias y permisos de anuncios permanentes</t>
  </si>
  <si>
    <t>4.3.2.2</t>
  </si>
  <si>
    <t>Licencias y permisos de anuncios eventuales</t>
  </si>
  <si>
    <t>4.3.2.3</t>
  </si>
  <si>
    <t>Licencias y permisos de anuncios distintos a los anteriores</t>
  </si>
  <si>
    <t>4.3.3</t>
  </si>
  <si>
    <t>Licencias de construcción, reconstrucción, reparación o demolición de obras</t>
  </si>
  <si>
    <t>4.3.3.1</t>
  </si>
  <si>
    <t>Licencias de construcción</t>
  </si>
  <si>
    <t>4.3.3.2</t>
  </si>
  <si>
    <t>Licencias para demolición</t>
  </si>
  <si>
    <t>4.3.3.3</t>
  </si>
  <si>
    <t>Licencias para remodelación</t>
  </si>
  <si>
    <t>4.3.3.4</t>
  </si>
  <si>
    <t>Licencias para reconstrucción, reestructuración o adaptación</t>
  </si>
  <si>
    <t>4.3.3.5</t>
  </si>
  <si>
    <t>Licencias para ocupación provisional en la vía pública</t>
  </si>
  <si>
    <t>4.3.3.6</t>
  </si>
  <si>
    <t>Licencias para movimientos de tierras</t>
  </si>
  <si>
    <t>4.3.3.7</t>
  </si>
  <si>
    <t>Licencias similares no previstas en las anteriores</t>
  </si>
  <si>
    <t>4.3.4</t>
  </si>
  <si>
    <t>Alineamiento, designación de número oficial e inspección</t>
  </si>
  <si>
    <t>4.3.4.1</t>
  </si>
  <si>
    <t>Alineamiento</t>
  </si>
  <si>
    <t>4.3.4.2</t>
  </si>
  <si>
    <t>Designación de número oficial</t>
  </si>
  <si>
    <t>4.3.4.3</t>
  </si>
  <si>
    <t>Inspección de valor sobre inmuebles</t>
  </si>
  <si>
    <t>4.3.4.4</t>
  </si>
  <si>
    <t>Otros servicios similares</t>
  </si>
  <si>
    <t>4.3.5</t>
  </si>
  <si>
    <t>Licencias de cambio de régimen de propiedad y urbanización</t>
  </si>
  <si>
    <t>4.3.5.1</t>
  </si>
  <si>
    <t>Licencia de cambio de régimen de propiedad</t>
  </si>
  <si>
    <t>4.3.5.2</t>
  </si>
  <si>
    <t>Licencia de urbanización</t>
  </si>
  <si>
    <t>4.3.5.3</t>
  </si>
  <si>
    <t>Peritaje, dictamen e inspección de carácter extraordinario</t>
  </si>
  <si>
    <t>4.3.5.4</t>
  </si>
  <si>
    <t>Aprovechamiento de la infraestructura básica existente (vialidades)</t>
  </si>
  <si>
    <t>4.3.5.5</t>
  </si>
  <si>
    <t>Otros servicios en cambio de régimen de propiedad y urbanización</t>
  </si>
  <si>
    <t>4.3.6</t>
  </si>
  <si>
    <t>Servicios por obras</t>
  </si>
  <si>
    <t>4.3.6.1</t>
  </si>
  <si>
    <t>Medición de terrenos</t>
  </si>
  <si>
    <t>4.3.6.2</t>
  </si>
  <si>
    <t>Autorización para romper pavimento, banquetas o machuelos</t>
  </si>
  <si>
    <t>4.3.6.3</t>
  </si>
  <si>
    <t>Autorización para construcciones de infraestructura en la vía pública</t>
  </si>
  <si>
    <t>4.3.7</t>
  </si>
  <si>
    <t>Regularizaciones de los registros de obra</t>
  </si>
  <si>
    <t>4.3.7.1</t>
  </si>
  <si>
    <t>Regularización de predios en zonas de origen ejidal destinados al uso de casa habitación</t>
  </si>
  <si>
    <t>4.3.7.2</t>
  </si>
  <si>
    <t>Regularización de edificaciones existentes de uso no habitacional en zonas de origen ejidal con antigüedad mayor a los 5 años</t>
  </si>
  <si>
    <t>4.3.7.3</t>
  </si>
  <si>
    <t>Regularización de edificaciones existentes de uso no habitación en zonas de origen ejidal con antigüedad de hasta 5 años</t>
  </si>
  <si>
    <t>4.3.8</t>
  </si>
  <si>
    <t>Servicios de sanidad</t>
  </si>
  <si>
    <t>4.3.8.1</t>
  </si>
  <si>
    <t>Inhumaciones y reinhumaciones</t>
  </si>
  <si>
    <t>4.3.8.2</t>
  </si>
  <si>
    <t>Exhumaciones</t>
  </si>
  <si>
    <t>4.3.8.3</t>
  </si>
  <si>
    <t>Servicio de cremación</t>
  </si>
  <si>
    <t>4.3.8.4</t>
  </si>
  <si>
    <t>Traslado de cadáveres fuera del municipio</t>
  </si>
  <si>
    <t>4.3.9</t>
  </si>
  <si>
    <t>Servicio de limpieza, recolección, traslado, tratamiento y disposición final de residuos</t>
  </si>
  <si>
    <t>4.3.9.1</t>
  </si>
  <si>
    <t>Recolección y traslado de basura, desechos o desperdicios no peligrosos</t>
  </si>
  <si>
    <t>4.3.9.2</t>
  </si>
  <si>
    <t>Recolección y traslado de basura, desechos o desperdicios peligrosos</t>
  </si>
  <si>
    <t>4.3.9.3</t>
  </si>
  <si>
    <t>Limpieza de lotes baldíos, jardines, prados, banquetas y similares</t>
  </si>
  <si>
    <t>4.3.9.4</t>
  </si>
  <si>
    <t>Servicio exclusivo de camiones de aseo</t>
  </si>
  <si>
    <t>4.3.9.5</t>
  </si>
  <si>
    <t>Por utilizar tiraderos y rellenos sanitarios del municipio</t>
  </si>
  <si>
    <t>4.3.9.9</t>
  </si>
  <si>
    <t>4.3.10</t>
  </si>
  <si>
    <t>Agua potable y alcantarillado</t>
  </si>
  <si>
    <t>4.3.10.1</t>
  </si>
  <si>
    <t>Servicio doméstico</t>
  </si>
  <si>
    <t>4.3.10.2</t>
  </si>
  <si>
    <t>Servicio no doméstico</t>
  </si>
  <si>
    <t>4.3.10.3</t>
  </si>
  <si>
    <t>Predios baldíos</t>
  </si>
  <si>
    <t>4.3.10.4</t>
  </si>
  <si>
    <t>Servicios en localidades</t>
  </si>
  <si>
    <t>4.3.10.5</t>
  </si>
  <si>
    <t>20% para el saneamiento de las aguas residuales</t>
  </si>
  <si>
    <t>4.3.10.6</t>
  </si>
  <si>
    <t>3% para la infraestructura básica existente</t>
  </si>
  <si>
    <t>4.3.10.7</t>
  </si>
  <si>
    <t>Aprovechamiento de la infraestructura básica existente</t>
  </si>
  <si>
    <t>4.3.10.8</t>
  </si>
  <si>
    <t>Conexión o reconexión al servicio</t>
  </si>
  <si>
    <t>4.3.10.9</t>
  </si>
  <si>
    <t>Otros servicios de Agua Potable no previstos</t>
  </si>
  <si>
    <t>4.3.11</t>
  </si>
  <si>
    <t>Rastro</t>
  </si>
  <si>
    <t>4.3.11.1</t>
  </si>
  <si>
    <t>Autorización de matanza</t>
  </si>
  <si>
    <t>4.3.11.2</t>
  </si>
  <si>
    <t>Autorización de salida de animales del rastro para envíos fuera del municipio</t>
  </si>
  <si>
    <t>4.3.11.3</t>
  </si>
  <si>
    <t>Autorización de la introducción de ganado al rastro en horas extraordinarias</t>
  </si>
  <si>
    <t>4.3.11.4</t>
  </si>
  <si>
    <t>Sello de inspección sanitaria</t>
  </si>
  <si>
    <t>4.3.11.5</t>
  </si>
  <si>
    <t>Acarreo de carnes en camiones del municipio</t>
  </si>
  <si>
    <t>4.3.11.6</t>
  </si>
  <si>
    <t>Servicios de matanza en el rastro municipal</t>
  </si>
  <si>
    <t>4.3.11.7</t>
  </si>
  <si>
    <t>Venta de productos obtenidos en el rastro</t>
  </si>
  <si>
    <t>4.3.11.9</t>
  </si>
  <si>
    <t>Otros servicios prestados por el rastro municipal</t>
  </si>
  <si>
    <t>4.3.12</t>
  </si>
  <si>
    <t>Registro civil</t>
  </si>
  <si>
    <t>4.3.12.1</t>
  </si>
  <si>
    <t xml:space="preserve">Servicios en oficina fuera del horario </t>
  </si>
  <si>
    <t>4.3.12.2</t>
  </si>
  <si>
    <t>Servicios a domicilio</t>
  </si>
  <si>
    <t>4.3.12.3</t>
  </si>
  <si>
    <t>Anotaciones e inserciones en actas</t>
  </si>
  <si>
    <t>4.3.13</t>
  </si>
  <si>
    <t>Certificaciones</t>
  </si>
  <si>
    <t>4.3.13.1</t>
  </si>
  <si>
    <t>Expedición de certificados, certificaciones, constancias o copias certificadas</t>
  </si>
  <si>
    <t>4.3.13.2</t>
  </si>
  <si>
    <t>Extractos de actas</t>
  </si>
  <si>
    <t>4.3.13.3</t>
  </si>
  <si>
    <t>Dictámenes de trazo, uso y destino</t>
  </si>
  <si>
    <t>4.3.13.4</t>
  </si>
  <si>
    <t>Certificados o autorizaciones especiales</t>
  </si>
  <si>
    <t>4.3.14</t>
  </si>
  <si>
    <t>Servicios de catastro</t>
  </si>
  <si>
    <t>4.3.14.1</t>
  </si>
  <si>
    <t>Copias de planos</t>
  </si>
  <si>
    <t>4.3.14.2</t>
  </si>
  <si>
    <t>Certificaciones catastrales</t>
  </si>
  <si>
    <t>4.3.14.3</t>
  </si>
  <si>
    <t>Informes catastrales</t>
  </si>
  <si>
    <t>4.3.14.4</t>
  </si>
  <si>
    <t>Deslindes catastrales</t>
  </si>
  <si>
    <t>4.3.14.5</t>
  </si>
  <si>
    <t>Dictámenes catastrales</t>
  </si>
  <si>
    <t>4.3.14.6</t>
  </si>
  <si>
    <t>Revisión y autorización de avalúos</t>
  </si>
  <si>
    <t>OTROS DERECHOS</t>
  </si>
  <si>
    <t>4.4.1</t>
  </si>
  <si>
    <t>Derechos no especificados</t>
  </si>
  <si>
    <t>4.4.1.1</t>
  </si>
  <si>
    <t>Servicios prestados en horas hábiles</t>
  </si>
  <si>
    <t>4.4.1.2</t>
  </si>
  <si>
    <t>Servicios prestados en horas inhábiles</t>
  </si>
  <si>
    <t>4.4.1.3</t>
  </si>
  <si>
    <t>Solicitudes de información</t>
  </si>
  <si>
    <t>4.4.1.4</t>
  </si>
  <si>
    <t>Servicios médicos</t>
  </si>
  <si>
    <t>4.4.1.9</t>
  </si>
  <si>
    <t>Otros servicios no especificados</t>
  </si>
  <si>
    <t>ACCESORIOS DE DERECHOS</t>
  </si>
  <si>
    <t>4.5.1</t>
  </si>
  <si>
    <t>4.5.1.1</t>
  </si>
  <si>
    <t>4.5.2</t>
  </si>
  <si>
    <t>4.5.2.1</t>
  </si>
  <si>
    <t>4.5.3</t>
  </si>
  <si>
    <t>4.5.3.1</t>
  </si>
  <si>
    <t>4.5.4</t>
  </si>
  <si>
    <t>4.5.4.1</t>
  </si>
  <si>
    <t>4.5.4.2</t>
  </si>
  <si>
    <t>4.5.4.3</t>
  </si>
  <si>
    <t>4.5.5</t>
  </si>
  <si>
    <t>4.5.5.1</t>
  </si>
  <si>
    <t>4.5.9</t>
  </si>
  <si>
    <t>4.5.9.9</t>
  </si>
  <si>
    <t>DERECHOS NO COMPRENDIDOS EN LA LEY DE INGRESOS VIGENTE, CAUSADOS EN EJERCICIOS FISCALES ANTERIORES PENDIENTES DE LIQUIDACION O PAGO</t>
  </si>
  <si>
    <t>4.9.1</t>
  </si>
  <si>
    <t>DERECHOS NO COMPRENDIDOS EN LA LEY DE INGRESOS VIGENTE DE EJERCICIOS FISCALES ANTERIORES</t>
  </si>
  <si>
    <t>4.9.1.1</t>
  </si>
  <si>
    <t>Derechos no comprendidos en la ley de ingresos vigente causados en ejercicios fiscales anteriores</t>
  </si>
  <si>
    <t>PRODUCTOS</t>
  </si>
  <si>
    <t>5.1.1</t>
  </si>
  <si>
    <t>Uso, goce, aprovechamiento o explotación de  bienes de dominio privado</t>
  </si>
  <si>
    <t>5.1.1.1</t>
  </si>
  <si>
    <t>5.1.1.2</t>
  </si>
  <si>
    <t>5.1.1.3</t>
  </si>
  <si>
    <t>5.1.1.4</t>
  </si>
  <si>
    <t>5.1.1.9</t>
  </si>
  <si>
    <t>5.1.2</t>
  </si>
  <si>
    <t>Cementerios de dominio privado</t>
  </si>
  <si>
    <t>5.1.2.1</t>
  </si>
  <si>
    <t>5.1.2.2</t>
  </si>
  <si>
    <t>5.1.2.3</t>
  </si>
  <si>
    <t>5.1.2.9</t>
  </si>
  <si>
    <t>Otros</t>
  </si>
  <si>
    <t>5.1.9</t>
  </si>
  <si>
    <t>Productos diversos</t>
  </si>
  <si>
    <t>5.1.9.1</t>
  </si>
  <si>
    <t>Formas y ediciones impresas</t>
  </si>
  <si>
    <t>5.1.9.2</t>
  </si>
  <si>
    <t>Calcomanías, credenciales, placas, escudos y otros medios de identificación</t>
  </si>
  <si>
    <t>5.1.9.3</t>
  </si>
  <si>
    <t>Depósito de vehículos</t>
  </si>
  <si>
    <t>5.1.9.4</t>
  </si>
  <si>
    <t>Explotación de bienes municipales de dominio privado</t>
  </si>
  <si>
    <t>5.1.9.5</t>
  </si>
  <si>
    <t>Productos o utilidades de talleres y centros de trabajo</t>
  </si>
  <si>
    <t>5.1.9.6</t>
  </si>
  <si>
    <t>Venta de esquilmos, productos de aparcería, desechos y basuras</t>
  </si>
  <si>
    <t>5.1.9.7</t>
  </si>
  <si>
    <t>Venta de productos procedentes de viveros y jardines</t>
  </si>
  <si>
    <t>5.1.9.8</t>
  </si>
  <si>
    <t>Por proporcionar información en documentos o elementos técnicos</t>
  </si>
  <si>
    <t>5.1.9.9</t>
  </si>
  <si>
    <t>Otros productos no especificados</t>
  </si>
  <si>
    <t>PRODUCTOS NO COMPRENDIDOS EN LA LEY DE INGRESOS VIGENTE, CAUSADOS EN EJERCICIOS FISCALES ANTERIORES PENDIENTES DE LIQUIDACION O PAGO</t>
  </si>
  <si>
    <t>APROVECHAMIENTOS</t>
  </si>
  <si>
    <t>6.1.2</t>
  </si>
  <si>
    <t>6.1.2.1</t>
  </si>
  <si>
    <t>6.1.3</t>
  </si>
  <si>
    <t>Indemnizaciones</t>
  </si>
  <si>
    <t>6.1.3.1</t>
  </si>
  <si>
    <t>6.1.4</t>
  </si>
  <si>
    <t>Reintegros</t>
  </si>
  <si>
    <t>6.1.4.1</t>
  </si>
  <si>
    <t>6.1.5</t>
  </si>
  <si>
    <t>Aprovechamiento provenientes de obras públicas</t>
  </si>
  <si>
    <t>6.1.5.1</t>
  </si>
  <si>
    <t>Aprovechamientos provenientes de obras públicas</t>
  </si>
  <si>
    <t>6.1.6</t>
  </si>
  <si>
    <t>Aprovechamiento por participaciones derivadas de la aplicación de leyes</t>
  </si>
  <si>
    <t>6.1.6.1</t>
  </si>
  <si>
    <t>6.1.7</t>
  </si>
  <si>
    <t>Aprovechamientos por aportaciones y cooperaciones</t>
  </si>
  <si>
    <t>6.1.7.1</t>
  </si>
  <si>
    <t>6.1.8</t>
  </si>
  <si>
    <t>Otros aprovechamientos</t>
  </si>
  <si>
    <t>6.1.8.1</t>
  </si>
  <si>
    <t>Otros  aprovechamientos</t>
  </si>
  <si>
    <t>APROVECHAMIENTOS PATRIMONIALES</t>
  </si>
  <si>
    <t>ACCESORIOS DE APROVECHAMIENTOS</t>
  </si>
  <si>
    <t>6.3.1</t>
  </si>
  <si>
    <t>Accesorios aprovechamientos</t>
  </si>
  <si>
    <t>6.3.1.9</t>
  </si>
  <si>
    <t>Accesorios en aprovechamientos</t>
  </si>
  <si>
    <t>APROVECHAMIENTOS NO COMPRENDIDOS EN LA LEY DE INGRESOS VIGENTE, CAUSADOS EN EJERCICIOS FISCALES ANTERIORES PENDIENTES DE LIQUIDACION O PAGO</t>
  </si>
  <si>
    <t>6.9.1</t>
  </si>
  <si>
    <t>APROVECHAMIENTOS NO COMPRENDIDOS EN LA LEY DE INGRESOS VIGENTE</t>
  </si>
  <si>
    <t>6.9.1.1</t>
  </si>
  <si>
    <t>Aprovechamientos no comprendidos en la ley de ingresos vigente, ejercicios anteriores</t>
  </si>
  <si>
    <t>INGRESOS POR VENTA DE BIENES, PRESTACIÓN DE SERVICIOS Y OTROS INGRESOS</t>
  </si>
  <si>
    <t>INGRESOS POR VENTA DE BIENES Y PRESTACION DE SERVICIOS DE INSTITUCIONES PUBLICAS DE SEGURIDAD SOCIAL</t>
  </si>
  <si>
    <t>INGRESOS POR VENTA DE BIENES Y PRESTACION DE SERVICIOS DE EMPRESAS PRODUCTIVAS DEL ESTADO</t>
  </si>
  <si>
    <t>INGRESOS POR VENTA DE BIENES Y PRESTACION DE SERVICIOS DE ENTIDADES PARAESTATALES Y FIDEICOMISOS NO EMPRESARIALES Y NO FINANCIEROS</t>
  </si>
  <si>
    <t>INGRESOS POR VENTA DE BIENES Y PRESTACION DE SERVICIOS DE ENTIDADES PARAESTATALES EMPRESARIALES NO FINANCIERAS CON PARTICIPACION ESTATAL MAYORITARIA</t>
  </si>
  <si>
    <t>INGRESOS POR VENTA DE BIENES Y PRESTACION DE SERVICIOS DE ENTIDADES PARAESTATALES EMPRESARIALES FINANCIERAS MONETARIAS CON PARTICIPACION ESTATAL MAYORITARIA</t>
  </si>
  <si>
    <t>INGRESOS POR VENTA DE BIENES Y PRESTACION DE SERVICIOS DE ENTIDADES PARAESTATALES EMPRESARIALES FINANCIERAS NO MONETARIAS CON PARTICIPACION ESTATAL MAYORITARIA</t>
  </si>
  <si>
    <t>INGRESOS POR VENTA DE BIENES Y PRESTACION DE SERVICIOS DE FIDEICOMISOS FINANCIEROS PUBLICOS CON PARTICIPACION ESTATAL MAYORITARIA</t>
  </si>
  <si>
    <t>INGRESOS POR VENTA DE BIENES Y PRESTACION DE SERVICIOS DE LOS PODERES LEGISLATIVO Y JUDICIAL, Y DE LOS ORGANOS AUTONOMOS</t>
  </si>
  <si>
    <t>OTROS INGRESOS</t>
  </si>
  <si>
    <t>7.9.1</t>
  </si>
  <si>
    <t>Otros ingresos y beneficios</t>
  </si>
  <si>
    <t>7.9.1.1</t>
  </si>
  <si>
    <t xml:space="preserve">Otros ingresos y beneficios varios </t>
  </si>
  <si>
    <t>PARTICIPACIONES, APORTACIONES, CONVENIOS, INCENTIVOS DERIVADOS DE LA COLABORACION FISCAL Y FONDOS DISTINTOS DE APORTACIONES</t>
  </si>
  <si>
    <t>PARTICIPACIONES</t>
  </si>
  <si>
    <t>8.1.1</t>
  </si>
  <si>
    <t>Participaciones Federales</t>
  </si>
  <si>
    <t>8.1.1.1</t>
  </si>
  <si>
    <t>Fondo General de Participaciones</t>
  </si>
  <si>
    <t>8.1.1.2</t>
  </si>
  <si>
    <t>Fondo de Fomento Municipal</t>
  </si>
  <si>
    <t>8.1.1.3</t>
  </si>
  <si>
    <t>Fondo de Fiscalizacion y Recaudacion</t>
  </si>
  <si>
    <t>8.1.1.4</t>
  </si>
  <si>
    <t>Fondo de compensación</t>
  </si>
  <si>
    <t>8.1.1.5</t>
  </si>
  <si>
    <t>Fondo de extracción de hidrocarburos</t>
  </si>
  <si>
    <t>8.1.1.6</t>
  </si>
  <si>
    <t>Impuesto Especial Sobre Produccion y Servicios</t>
  </si>
  <si>
    <t>8.1.1.7</t>
  </si>
  <si>
    <t>0.136% de la recaudación federal participable</t>
  </si>
  <si>
    <t>8.1.1.8</t>
  </si>
  <si>
    <t>3.17% sobre extraccion de petroleo</t>
  </si>
  <si>
    <t>8.1.1.9</t>
  </si>
  <si>
    <t>Gasolinas y Diesel</t>
  </si>
  <si>
    <t>8.1.1.10</t>
  </si>
  <si>
    <t>Fondo de Impuesto Sobre la Renta</t>
  </si>
  <si>
    <t>8.1.1.11</t>
  </si>
  <si>
    <t>Fondo de Estabilización de los Ingresos de las Entidades Federativas</t>
  </si>
  <si>
    <t>8.1.2</t>
  </si>
  <si>
    <t>Estatales</t>
  </si>
  <si>
    <t>8.1.2.1</t>
  </si>
  <si>
    <t>Participaciones Estatales</t>
  </si>
  <si>
    <t>APORTACIONES</t>
  </si>
  <si>
    <t>8.2.1</t>
  </si>
  <si>
    <t>Aportaciones federales</t>
  </si>
  <si>
    <t>8.2.1.1</t>
  </si>
  <si>
    <t>Del fondo de infraestructura social municipal</t>
  </si>
  <si>
    <t>8.2.1.2</t>
  </si>
  <si>
    <t>Rendimientos financieros del fondo de aportaciones para la infraestructura social</t>
  </si>
  <si>
    <t>8.2.1.3</t>
  </si>
  <si>
    <t>Del fondo para el fortalecimiento municipal</t>
  </si>
  <si>
    <t>8.2.1.4</t>
  </si>
  <si>
    <t>Rendimientos financieros del fondo de aportaciones para el fortalecimiento municipal</t>
  </si>
  <si>
    <t>CONVENIOS</t>
  </si>
  <si>
    <t>8.3.1</t>
  </si>
  <si>
    <t>Convenios</t>
  </si>
  <si>
    <t>8.3.1.1</t>
  </si>
  <si>
    <t>Derivados del Gobierno Federal</t>
  </si>
  <si>
    <t>8.3.1.2</t>
  </si>
  <si>
    <t>Derivados del Gobierno Estatal</t>
  </si>
  <si>
    <t>8.3.1.9</t>
  </si>
  <si>
    <t>Otros Convenios</t>
  </si>
  <si>
    <t>INCENTIVOS DERIVADOS DE LA COLABORACION FISCAL</t>
  </si>
  <si>
    <t>8.4.1</t>
  </si>
  <si>
    <t>INCENTIVOS DE LA COLABORACION FISCAL</t>
  </si>
  <si>
    <t>8.4.1.1</t>
  </si>
  <si>
    <t>Tenencia o Uso de Vehiculos</t>
  </si>
  <si>
    <t>8.4.1.2</t>
  </si>
  <si>
    <t>Fondo de Compensación ISAN</t>
  </si>
  <si>
    <t>8.4.1.3</t>
  </si>
  <si>
    <t>Impuesto Sobre Automoviles Nuevos</t>
  </si>
  <si>
    <t>8.4.1.4</t>
  </si>
  <si>
    <t>Fondo de compensación de repecos-intermedios</t>
  </si>
  <si>
    <t>8.4.1.5</t>
  </si>
  <si>
    <t>Otros Incentivos Economicos</t>
  </si>
  <si>
    <t>FONDOS DISTINTOS DE APORTACIONES</t>
  </si>
  <si>
    <t>TRANSFERENCIAS, ASIGNACIONES, SUBSIDIOS Y SUBVENCIONES, Y PENSIONES Y JUBILACIONES</t>
  </si>
  <si>
    <t>TRANSFERENCIAS Y ASIGNACIONES</t>
  </si>
  <si>
    <t>9.1.1</t>
  </si>
  <si>
    <t>Transferencias internas y asignaciones al sector público</t>
  </si>
  <si>
    <t>9.1.1.1</t>
  </si>
  <si>
    <t>9.3.1</t>
  </si>
  <si>
    <t>Subsidio</t>
  </si>
  <si>
    <t>9.3.1.1</t>
  </si>
  <si>
    <t>9.3.2</t>
  </si>
  <si>
    <t>Subvenciones</t>
  </si>
  <si>
    <t>9.3.2.1</t>
  </si>
  <si>
    <t>PENSIONES Y JUBILACIONES</t>
  </si>
  <si>
    <t>TRANSFERENCIAS DEL FONDO MEXICANO DEL PETROLEO PARA LA ESTABILIZACION Y EL DESARROLLO</t>
  </si>
  <si>
    <t>INGRESOS DERIVADOS DE FINANCIAMIENTO</t>
  </si>
  <si>
    <t>ENDEUDAMIENTO INTERNO</t>
  </si>
  <si>
    <t>10.1.0.1</t>
  </si>
  <si>
    <t>Financiamientos</t>
  </si>
  <si>
    <t>10.1.0.1.1</t>
  </si>
  <si>
    <t>Banca oficial</t>
  </si>
  <si>
    <t>10.1.0.1.2</t>
  </si>
  <si>
    <t>Banca comercial</t>
  </si>
  <si>
    <t>10.1.0.1.3</t>
  </si>
  <si>
    <t>Créditos financieros</t>
  </si>
  <si>
    <t>10.1.0.1.9</t>
  </si>
  <si>
    <t>Otros financiamientos no especificados</t>
  </si>
  <si>
    <t>ENDEUDAMIENTO EXTERNO</t>
  </si>
  <si>
    <t>FINANCIAMIENTO INTERNO</t>
  </si>
  <si>
    <t xml:space="preserve">PROYECCIONES DE INGRESOS  L D F - 2025
</t>
  </si>
  <si>
    <t>Nombre del Municipio: Tlajomulco de Zuñiga</t>
  </si>
  <si>
    <t>CONCEPTOS</t>
  </si>
  <si>
    <t>EJERCICIO
 2022</t>
  </si>
  <si>
    <t>EJERCICIO
 2023</t>
  </si>
  <si>
    <t>EJERCICIO
 2024</t>
  </si>
  <si>
    <t>EJERCICIO
 2025</t>
  </si>
  <si>
    <t>EJERCICIO
 2026</t>
  </si>
  <si>
    <t>EJERCICIO
 2027</t>
  </si>
  <si>
    <t>EJERCICIO
 2028</t>
  </si>
  <si>
    <t>EJERCICIO
 2029</t>
  </si>
  <si>
    <t>I N G R E S O S</t>
  </si>
  <si>
    <t>Impuesto Sobre los Ingresos</t>
  </si>
  <si>
    <t>Impuestos Sobre Patrimonio</t>
  </si>
  <si>
    <t>Impuestos Sobre la Producción, el Consumo y las Transacciones</t>
  </si>
  <si>
    <t>Impuestos al Comercio Exterior</t>
  </si>
  <si>
    <t>Impuestos Sobre Nóminas y Asimilables</t>
  </si>
  <si>
    <t>Impuestos Ecológicos</t>
  </si>
  <si>
    <t>Accesorios de los Impuestos</t>
  </si>
  <si>
    <t>Impuestos no comprendidos en la Ley de Ingresos Vigente, causados en Ejercicios Fiscales Anteriores
 Pendientes de Liquidación  o Pago</t>
  </si>
  <si>
    <t>Aportaciones para Fondos de Vivienda</t>
  </si>
  <si>
    <t xml:space="preserve">Cuotas para el Seguro Social </t>
  </si>
  <si>
    <t>Cuotas de Ahorro para el Retiro</t>
  </si>
  <si>
    <t>Otras Cuotas y Aportaciones para la Seguridad Social</t>
  </si>
  <si>
    <t>Accesorios de Cuotas y Aportaciones de Seguridad Social</t>
  </si>
  <si>
    <t>Contribuciones de Mejoras por Obras Públicas</t>
  </si>
  <si>
    <t>Contribuciones de Mejoras no comprendidas en la Ley de Ingresos Vigente, causadas en Ejercicios 
 Anteriores Pendientes de Liquidación o Pago</t>
  </si>
  <si>
    <t>DERECHOS.</t>
  </si>
  <si>
    <t>Derechos por el Uso, Goce, Aprovechamiento o Explotación de Bienes de Dominio Público</t>
  </si>
  <si>
    <t>Derecho a los Hidrocarburos (Derogado)</t>
  </si>
  <si>
    <t>Derechos por Prestación de Servicios</t>
  </si>
  <si>
    <t>Otros Derechos</t>
  </si>
  <si>
    <t>Accesorios de Derechos</t>
  </si>
  <si>
    <t>Derechos no comprendidos en la Ley de Ingresos Vigente, causados en Ejercicios Fiscales Anteriores Pendientes de Liquidación o Pago</t>
  </si>
  <si>
    <t>Productos</t>
  </si>
  <si>
    <t>Productos de Capital (Derogado)</t>
  </si>
  <si>
    <t>Productos no Comprendidos en la Ley de Ingresos Vigente, Causados en Ejercicios Fiscales Anteriores Pendientes de Liquidación o Pago</t>
  </si>
  <si>
    <t>Aprovechamientos</t>
  </si>
  <si>
    <t>Aprovechamientos Patrimoniales</t>
  </si>
  <si>
    <t>Accesosrios de Aprovechamientos</t>
  </si>
  <si>
    <t>Aprovechamientos no Comprendidos en la Ley de Ingresos Vigente, Causados en Ejercicios Fiscales Anteriores, Pendientes de Liquidación o Pago</t>
  </si>
  <si>
    <t xml:space="preserve">INGRESOS POR VENTA DE BIENES, PRESTACIÓN DE SERVICIOS Y OTROS INGRESOS </t>
  </si>
  <si>
    <t>Ingreso por Venta de Bienes y Prestación de Servicios de Instituciones Públicas de Seguridad Social</t>
  </si>
  <si>
    <t>Ingresos por Venta de Bienes y Prestación de Servicios de Empresas Productivas del Estado</t>
  </si>
  <si>
    <t>Ingresos por Venta de Bienes y Prestación de Servicios de Entidades Paraestatales y Fideicomisos No Empresariales y No Financieros</t>
  </si>
  <si>
    <t>Ingresos por Venta de Bienes y Prestación de Servicios de Entidades Paraestatales Empresariales No Financieras con Participación Estatal Mayoritaria</t>
  </si>
  <si>
    <t>Ingresos por Venta de Bienes y Prestación de Servicios de Entidades Paraestatales Empresariales Financieras Monetarias con Participación Estatal Mayoritaria</t>
  </si>
  <si>
    <t>Ingresos por Venta de Bienes y Prestación de Servicios de Entidades Paraestatales Empresariales Financieras No Monetarias con Participación Estatal Mayoritaria</t>
  </si>
  <si>
    <t>Ingresos por Venta de Bienes y Prestación de Servicios de Fideicomisos Financieros Públicos con Participación Estatal Mayoritaria</t>
  </si>
  <si>
    <t>Ingresos por Venta de Bienes y Prestación de Servicios de los Poderes Legislativo y Judicial, y de los Órganos Autónomos</t>
  </si>
  <si>
    <t>Otros Ingresos</t>
  </si>
  <si>
    <t>PARTICIPACIONES, APORTACIONES, CONVENIOS, INCENTIVOS DERIVADOS DE LA COLABORACIÓN FISCAL Y FONDOS DISTINTOS DE APORTACIONES</t>
  </si>
  <si>
    <t>Participaciones</t>
  </si>
  <si>
    <t>Aportaciones</t>
  </si>
  <si>
    <t>Incentivos Derivados de la Colaboración Fiscal</t>
  </si>
  <si>
    <t>Fondos Distintos de Aportaciones</t>
  </si>
  <si>
    <t>Transferencias y Asignaciones</t>
  </si>
  <si>
    <t>Transferencias al Resto del Sector Público (Derogado)</t>
  </si>
  <si>
    <t>Subsidios y Subvenciones</t>
  </si>
  <si>
    <t>Ayudas Sociales (Derogado)</t>
  </si>
  <si>
    <t>Pensiones y Jubilaciones</t>
  </si>
  <si>
    <t>Transferencias a Fideicomisos, Mandatos y Análogos (Derogado)</t>
  </si>
  <si>
    <t>Transferencias del Fondo Mexicano del Petróleo para la Estabilización y el Desarrollo</t>
  </si>
  <si>
    <t>Endeudamiento Interno</t>
  </si>
  <si>
    <t>Endeudamiento Externo</t>
  </si>
  <si>
    <t>Financiamiento Interno</t>
  </si>
  <si>
    <t>TOTAL DE INGRESOS</t>
  </si>
  <si>
    <t>se debe de cambiar a propios</t>
  </si>
  <si>
    <t>FONDO MUNICIPAL DE DESASTRES</t>
  </si>
  <si>
    <t>FONDO MUNICIPAL DESASTRES</t>
  </si>
  <si>
    <t>COORDINACION GENERAL DE PROYECTOS ESTRATEGICOS</t>
  </si>
  <si>
    <t>Total</t>
  </si>
  <si>
    <t>Estatal</t>
  </si>
  <si>
    <t>Federal</t>
  </si>
  <si>
    <t>GENERAR PLANES Y ACCIONES ESTRATEGICAS EN LAS DIFERENTES LOCALIDADES DEL MUNICIPIO</t>
  </si>
  <si>
    <t>SEÑALETICA</t>
  </si>
  <si>
    <t>BARREDORA</t>
  </si>
  <si>
    <t>MUNICIPAL</t>
  </si>
  <si>
    <t>FEDERAL</t>
  </si>
  <si>
    <t>ESTATAL</t>
  </si>
  <si>
    <t>Origen del recurso</t>
  </si>
  <si>
    <t>Codigo Dependencia</t>
  </si>
  <si>
    <t>Nombre Dependencia</t>
  </si>
  <si>
    <t>Codigo Unidad Ejectura de Gasto / Centro de Costos</t>
  </si>
  <si>
    <t>Nombre Unidad Ejectura de Gasto / Centro de Costos</t>
  </si>
  <si>
    <t>COORDINACION GENERAL DE COMUNICACIÓN ESTRATEGICA</t>
  </si>
  <si>
    <t>COMISARIA DE LA POLICIA PREVENTIVA MUNICIPAL</t>
  </si>
  <si>
    <t>UNIDAD DE ACOPIO Y SALUD ANIMAL TLAJOMULCO</t>
  </si>
  <si>
    <t>DIRECCION DE DESARROLLO Y CERCANIA SOCIAL</t>
  </si>
  <si>
    <t>DIRECCIÓN DE TURISMO Y PROMOCIÓN A LAS TRADICIONES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</si>
</sst>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;[Red]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\ &quot;MDP&quot;"/>
    <numFmt numFmtId="165" formatCode="&quot;$&quot;#,##0.00"/>
    <numFmt numFmtId="166" formatCode="0_ ;\-0\ 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6CB"/>
        <bgColor indexed="64"/>
      </patternFill>
    </fill>
    <fill>
      <patternFill patternType="solid">
        <fgColor rgb="FF00A79D"/>
        <bgColor indexed="64"/>
      </patternFill>
    </fill>
    <fill>
      <patternFill patternType="solid">
        <fgColor rgb="FFFFF2D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1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0" fillId="0" borderId="0"/>
  </cellStyleXfs>
  <cellXfs count="259">
    <xf numFmtId="0" fontId="0" fillId="0" borderId="0" xfId="0"/>
    <xf numFmtId="4" fontId="0" fillId="0" borderId="0" xfId="0" applyNumberFormat="1"/>
    <xf numFmtId="0" fontId="1" fillId="0" borderId="0" xfId="0" applyFont="1"/>
    <xf numFmtId="0" fontId="0" fillId="2" borderId="0" xfId="0" applyFill="1"/>
    <xf numFmtId="0" fontId="1" fillId="0" borderId="1" xfId="0" applyFont="1" applyBorder="1"/>
    <xf numFmtId="0" fontId="0" fillId="3" borderId="0" xfId="0" applyFill="1"/>
    <xf numFmtId="4" fontId="1" fillId="0" borderId="0" xfId="0" applyNumberFormat="1" applyFont="1"/>
    <xf numFmtId="49" fontId="0" fillId="0" borderId="0" xfId="0" applyNumberFormat="1"/>
    <xf numFmtId="0" fontId="0" fillId="4" borderId="0" xfId="0" applyFill="1"/>
    <xf numFmtId="4" fontId="0" fillId="5" borderId="0" xfId="0" applyNumberFormat="1" applyFill="1"/>
    <xf numFmtId="4" fontId="1" fillId="5" borderId="0" xfId="0" applyNumberFormat="1" applyFont="1" applyFill="1"/>
    <xf numFmtId="4" fontId="1" fillId="6" borderId="0" xfId="0" applyNumberFormat="1" applyFont="1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/>
    <xf numFmtId="43" fontId="0" fillId="0" borderId="0" xfId="1" applyFont="1"/>
    <xf numFmtId="43" fontId="1" fillId="7" borderId="0" xfId="1" applyFont="1" applyFill="1"/>
    <xf numFmtId="0" fontId="1" fillId="8" borderId="0" xfId="0" applyFont="1" applyFill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44" fontId="0" fillId="0" borderId="0" xfId="2" applyFont="1"/>
    <xf numFmtId="44" fontId="1" fillId="0" borderId="0" xfId="2" applyFont="1"/>
    <xf numFmtId="4" fontId="1" fillId="9" borderId="0" xfId="0" applyNumberFormat="1" applyFont="1" applyFill="1" applyAlignment="1">
      <alignment horizontal="left"/>
    </xf>
    <xf numFmtId="4" fontId="1" fillId="11" borderId="0" xfId="0" applyNumberFormat="1" applyFont="1" applyFill="1" applyAlignment="1">
      <alignment horizontal="left"/>
    </xf>
    <xf numFmtId="0" fontId="0" fillId="0" borderId="0" xfId="0" pivotButton="1"/>
    <xf numFmtId="0" fontId="4" fillId="12" borderId="5" xfId="3" applyFont="1" applyFill="1" applyBorder="1" applyAlignment="1">
      <alignment horizontal="center" vertical="center" wrapText="1"/>
    </xf>
    <xf numFmtId="0" fontId="4" fillId="12" borderId="6" xfId="3" applyFont="1" applyFill="1" applyBorder="1" applyAlignment="1">
      <alignment horizontal="center" vertical="center" wrapText="1"/>
    </xf>
    <xf numFmtId="0" fontId="4" fillId="12" borderId="8" xfId="3" applyFont="1" applyFill="1" applyBorder="1" applyAlignment="1">
      <alignment horizontal="center" vertical="center" wrapText="1"/>
    </xf>
    <xf numFmtId="164" fontId="4" fillId="12" borderId="8" xfId="3" applyNumberFormat="1" applyFont="1" applyFill="1" applyBorder="1" applyAlignment="1">
      <alignment horizontal="center" vertical="center" wrapText="1"/>
    </xf>
    <xf numFmtId="0" fontId="5" fillId="0" borderId="9" xfId="3" applyFont="1" applyBorder="1" applyAlignment="1">
      <alignment horizontal="center" vertical="center" wrapText="1"/>
    </xf>
    <xf numFmtId="0" fontId="5" fillId="0" borderId="9" xfId="3" applyFont="1" applyBorder="1" applyAlignment="1">
      <alignment horizontal="left" vertical="center" wrapText="1"/>
    </xf>
    <xf numFmtId="165" fontId="5" fillId="6" borderId="9" xfId="2" applyNumberFormat="1" applyFont="1" applyFill="1" applyBorder="1" applyAlignment="1">
      <alignment horizontal="center" vertical="center" wrapText="1"/>
    </xf>
    <xf numFmtId="165" fontId="5" fillId="0" borderId="9" xfId="2" applyNumberFormat="1" applyFont="1" applyBorder="1" applyAlignment="1">
      <alignment horizontal="center" vertical="center" wrapText="1"/>
    </xf>
    <xf numFmtId="0" fontId="5" fillId="6" borderId="9" xfId="3" applyFont="1" applyFill="1" applyBorder="1" applyAlignment="1">
      <alignment horizontal="center" vertical="center" wrapText="1"/>
    </xf>
    <xf numFmtId="0" fontId="5" fillId="6" borderId="9" xfId="3" applyFont="1" applyFill="1" applyBorder="1" applyAlignment="1">
      <alignment horizontal="left" vertical="center" wrapText="1"/>
    </xf>
    <xf numFmtId="44" fontId="0" fillId="0" borderId="0" xfId="0" applyNumberFormat="1"/>
    <xf numFmtId="165" fontId="5" fillId="0" borderId="12" xfId="2" applyNumberFormat="1" applyFont="1" applyBorder="1" applyAlignment="1">
      <alignment horizontal="center" vertical="center" wrapText="1"/>
    </xf>
    <xf numFmtId="8" fontId="6" fillId="0" borderId="9" xfId="0" applyNumberFormat="1" applyFont="1" applyBorder="1" applyAlignment="1">
      <alignment horizontal="center" vertical="center"/>
    </xf>
    <xf numFmtId="8" fontId="6" fillId="0" borderId="9" xfId="0" applyNumberFormat="1" applyFont="1" applyBorder="1" applyAlignment="1">
      <alignment horizontal="right" vertical="center"/>
    </xf>
    <xf numFmtId="165" fontId="8" fillId="12" borderId="8" xfId="2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9" fillId="0" borderId="0" xfId="0" applyFont="1"/>
    <xf numFmtId="0" fontId="10" fillId="12" borderId="12" xfId="0" applyFont="1" applyFill="1" applyBorder="1" applyAlignment="1">
      <alignment horizontal="center" vertical="center" wrapText="1"/>
    </xf>
    <xf numFmtId="0" fontId="10" fillId="12" borderId="12" xfId="0" applyFont="1" applyFill="1" applyBorder="1" applyAlignment="1">
      <alignment horizontal="center" vertical="center"/>
    </xf>
    <xf numFmtId="8" fontId="6" fillId="0" borderId="9" xfId="0" applyNumberFormat="1" applyFont="1" applyBorder="1" applyAlignment="1">
      <alignment horizontal="right" vertical="center" wrapText="1"/>
    </xf>
    <xf numFmtId="0" fontId="6" fillId="0" borderId="9" xfId="0" applyFont="1" applyBorder="1" applyAlignment="1">
      <alignment horizontal="right" vertical="center" wrapText="1"/>
    </xf>
    <xf numFmtId="8" fontId="0" fillId="0" borderId="0" xfId="0" applyNumberFormat="1"/>
    <xf numFmtId="8" fontId="6" fillId="0" borderId="9" xfId="0" applyNumberFormat="1" applyFont="1" applyBorder="1" applyAlignment="1">
      <alignment vertical="center" wrapText="1"/>
    </xf>
    <xf numFmtId="0" fontId="6" fillId="0" borderId="9" xfId="0" applyFont="1" applyBorder="1" applyAlignment="1">
      <alignment horizontal="center" vertical="center" wrapText="1"/>
    </xf>
    <xf numFmtId="0" fontId="10" fillId="12" borderId="21" xfId="0" applyFont="1" applyFill="1" applyBorder="1" applyAlignment="1">
      <alignment horizontal="center" vertical="center"/>
    </xf>
    <xf numFmtId="9" fontId="0" fillId="0" borderId="0" xfId="0" applyNumberFormat="1"/>
    <xf numFmtId="4" fontId="0" fillId="7" borderId="0" xfId="0" applyNumberFormat="1" applyFill="1"/>
    <xf numFmtId="4" fontId="1" fillId="15" borderId="0" xfId="0" applyNumberFormat="1" applyFont="1" applyFill="1"/>
    <xf numFmtId="0" fontId="1" fillId="16" borderId="0" xfId="0" applyFont="1" applyFill="1"/>
    <xf numFmtId="0" fontId="1" fillId="10" borderId="0" xfId="0" applyFont="1" applyFill="1" applyAlignment="1">
      <alignment horizontal="center"/>
    </xf>
    <xf numFmtId="0" fontId="1" fillId="17" borderId="0" xfId="0" applyFont="1" applyFill="1" applyAlignment="1">
      <alignment horizontal="center"/>
    </xf>
    <xf numFmtId="0" fontId="1" fillId="14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0" fillId="0" borderId="0" xfId="0" pivotButton="1" applyAlignment="1">
      <alignment wrapText="1"/>
    </xf>
    <xf numFmtId="0" fontId="0" fillId="0" borderId="0" xfId="0" applyAlignment="1">
      <alignment horizontal="left" wrapText="1"/>
    </xf>
    <xf numFmtId="0" fontId="0" fillId="7" borderId="0" xfId="0" applyFill="1" applyAlignment="1">
      <alignment horizontal="left" wrapText="1"/>
    </xf>
    <xf numFmtId="0" fontId="0" fillId="0" borderId="0" xfId="0" applyAlignment="1">
      <alignment wrapText="1"/>
    </xf>
    <xf numFmtId="43" fontId="0" fillId="0" borderId="0" xfId="0" applyNumberFormat="1"/>
    <xf numFmtId="0" fontId="0" fillId="0" borderId="0" xfId="0" applyAlignment="1">
      <alignment horizontal="left" indent="1"/>
    </xf>
    <xf numFmtId="0" fontId="1" fillId="13" borderId="9" xfId="0" applyFont="1" applyFill="1" applyBorder="1"/>
    <xf numFmtId="0" fontId="1" fillId="0" borderId="9" xfId="0" applyFont="1" applyBorder="1" applyAlignment="1">
      <alignment horizontal="left"/>
    </xf>
    <xf numFmtId="0" fontId="0" fillId="7" borderId="0" xfId="0" applyFill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1" fillId="17" borderId="0" xfId="0" applyFont="1" applyFill="1" applyAlignment="1">
      <alignment horizontal="left"/>
    </xf>
    <xf numFmtId="43" fontId="0" fillId="7" borderId="0" xfId="1" applyFont="1" applyFill="1"/>
    <xf numFmtId="0" fontId="1" fillId="18" borderId="1" xfId="0" applyFont="1" applyFill="1" applyBorder="1" applyAlignment="1">
      <alignment vertical="center" wrapText="1"/>
    </xf>
    <xf numFmtId="4" fontId="1" fillId="18" borderId="22" xfId="0" applyNumberFormat="1" applyFont="1" applyFill="1" applyBorder="1"/>
    <xf numFmtId="8" fontId="7" fillId="12" borderId="7" xfId="3" applyNumberFormat="1" applyFont="1" applyFill="1" applyBorder="1" applyAlignment="1">
      <alignment vertical="center" wrapText="1"/>
    </xf>
    <xf numFmtId="43" fontId="0" fillId="0" borderId="0" xfId="1" applyFont="1" applyFill="1"/>
    <xf numFmtId="4" fontId="0" fillId="0" borderId="9" xfId="0" applyNumberFormat="1" applyBorder="1"/>
    <xf numFmtId="0" fontId="0" fillId="0" borderId="9" xfId="0" applyBorder="1"/>
    <xf numFmtId="0" fontId="1" fillId="13" borderId="9" xfId="0" applyFont="1" applyFill="1" applyBorder="1" applyAlignment="1">
      <alignment horizontal="left"/>
    </xf>
    <xf numFmtId="43" fontId="1" fillId="13" borderId="9" xfId="1" applyFont="1" applyFill="1" applyBorder="1" applyAlignment="1">
      <alignment horizontal="left"/>
    </xf>
    <xf numFmtId="0" fontId="1" fillId="7" borderId="0" xfId="0" applyFont="1" applyFill="1" applyAlignment="1">
      <alignment horizontal="left"/>
    </xf>
    <xf numFmtId="0" fontId="1" fillId="13" borderId="0" xfId="0" applyFont="1" applyFill="1" applyAlignment="1">
      <alignment horizontal="left"/>
    </xf>
    <xf numFmtId="10" fontId="0" fillId="0" borderId="0" xfId="0" applyNumberFormat="1"/>
    <xf numFmtId="0" fontId="0" fillId="10" borderId="0" xfId="0" applyFill="1"/>
    <xf numFmtId="43" fontId="0" fillId="0" borderId="0" xfId="1" applyFont="1" applyBorder="1"/>
    <xf numFmtId="0" fontId="0" fillId="19" borderId="0" xfId="0" applyFill="1"/>
    <xf numFmtId="0" fontId="11" fillId="0" borderId="0" xfId="0" applyFont="1"/>
    <xf numFmtId="4" fontId="0" fillId="15" borderId="0" xfId="0" applyNumberFormat="1" applyFill="1"/>
    <xf numFmtId="0" fontId="1" fillId="10" borderId="0" xfId="0" applyFont="1" applyFill="1"/>
    <xf numFmtId="0" fontId="0" fillId="13" borderId="0" xfId="0" applyFill="1"/>
    <xf numFmtId="43" fontId="0" fillId="0" borderId="9" xfId="1" applyFont="1" applyBorder="1"/>
    <xf numFmtId="4" fontId="0" fillId="6" borderId="0" xfId="0" applyNumberFormat="1" applyFill="1"/>
    <xf numFmtId="0" fontId="0" fillId="20" borderId="0" xfId="0" applyFill="1"/>
    <xf numFmtId="4" fontId="0" fillId="14" borderId="0" xfId="0" applyNumberFormat="1" applyFill="1"/>
    <xf numFmtId="0" fontId="1" fillId="17" borderId="0" xfId="0" applyFont="1" applyFill="1"/>
    <xf numFmtId="0" fontId="1" fillId="5" borderId="0" xfId="0" applyFont="1" applyFill="1"/>
    <xf numFmtId="43" fontId="1" fillId="0" borderId="0" xfId="0" applyNumberFormat="1" applyFont="1"/>
    <xf numFmtId="0" fontId="13" fillId="0" borderId="0" xfId="0" pivotButton="1" applyFon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13" fillId="0" borderId="0" xfId="0" applyFon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indent="2"/>
    </xf>
    <xf numFmtId="0" fontId="14" fillId="0" borderId="0" xfId="0" applyFont="1"/>
    <xf numFmtId="4" fontId="9" fillId="0" borderId="0" xfId="0" applyNumberFormat="1" applyFont="1"/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 indent="3"/>
    </xf>
    <xf numFmtId="0" fontId="9" fillId="0" borderId="0" xfId="0" applyFont="1" applyAlignment="1">
      <alignment horizontal="left" indent="4"/>
    </xf>
    <xf numFmtId="0" fontId="9" fillId="0" borderId="0" xfId="0" pivotButton="1" applyFont="1"/>
    <xf numFmtId="0" fontId="15" fillId="17" borderId="9" xfId="0" applyFont="1" applyFill="1" applyBorder="1" applyAlignment="1">
      <alignment horizontal="left"/>
    </xf>
    <xf numFmtId="4" fontId="15" fillId="17" borderId="9" xfId="0" applyNumberFormat="1" applyFont="1" applyFill="1" applyBorder="1" applyAlignment="1">
      <alignment horizontal="right"/>
    </xf>
    <xf numFmtId="0" fontId="9" fillId="6" borderId="9" xfId="0" applyFont="1" applyFill="1" applyBorder="1" applyAlignment="1">
      <alignment horizontal="left" indent="1"/>
    </xf>
    <xf numFmtId="0" fontId="9" fillId="6" borderId="9" xfId="0" applyFont="1" applyFill="1" applyBorder="1"/>
    <xf numFmtId="4" fontId="9" fillId="0" borderId="9" xfId="0" applyNumberFormat="1" applyFont="1" applyBorder="1"/>
    <xf numFmtId="0" fontId="9" fillId="0" borderId="9" xfId="0" applyFont="1" applyBorder="1" applyAlignment="1">
      <alignment horizontal="left" indent="1"/>
    </xf>
    <xf numFmtId="4" fontId="15" fillId="21" borderId="9" xfId="0" applyNumberFormat="1" applyFont="1" applyFill="1" applyBorder="1" applyAlignment="1">
      <alignment horizontal="right"/>
    </xf>
    <xf numFmtId="0" fontId="15" fillId="21" borderId="28" xfId="0" applyFont="1" applyFill="1" applyBorder="1" applyAlignment="1">
      <alignment horizontal="center"/>
    </xf>
    <xf numFmtId="43" fontId="9" fillId="0" borderId="0" xfId="1" applyFont="1"/>
    <xf numFmtId="0" fontId="14" fillId="0" borderId="0" xfId="0" pivotButton="1" applyFont="1"/>
    <xf numFmtId="0" fontId="9" fillId="0" borderId="0" xfId="0" applyFont="1" applyAlignment="1">
      <alignment horizontal="left" vertical="center" wrapText="1"/>
    </xf>
    <xf numFmtId="4" fontId="9" fillId="0" borderId="0" xfId="0" applyNumberFormat="1" applyFont="1" applyAlignment="1">
      <alignment vertical="center"/>
    </xf>
    <xf numFmtId="3" fontId="0" fillId="0" borderId="0" xfId="0" applyNumberFormat="1"/>
    <xf numFmtId="9" fontId="0" fillId="0" borderId="0" xfId="6" applyFont="1"/>
    <xf numFmtId="0" fontId="16" fillId="25" borderId="27" xfId="0" applyFont="1" applyFill="1" applyBorder="1" applyAlignment="1">
      <alignment vertical="center" wrapText="1"/>
    </xf>
    <xf numFmtId="3" fontId="16" fillId="25" borderId="27" xfId="0" applyNumberFormat="1" applyFont="1" applyFill="1" applyBorder="1" applyAlignment="1">
      <alignment vertical="center" wrapText="1"/>
    </xf>
    <xf numFmtId="0" fontId="16" fillId="25" borderId="27" xfId="0" applyFont="1" applyFill="1" applyBorder="1" applyAlignment="1">
      <alignment horizontal="center" vertical="center" wrapText="1"/>
    </xf>
    <xf numFmtId="0" fontId="8" fillId="26" borderId="32" xfId="0" applyFont="1" applyFill="1" applyBorder="1" applyAlignment="1">
      <alignment horizontal="center" vertical="center" wrapText="1"/>
    </xf>
    <xf numFmtId="0" fontId="8" fillId="26" borderId="27" xfId="0" applyFont="1" applyFill="1" applyBorder="1" applyAlignment="1">
      <alignment vertical="center" wrapText="1"/>
    </xf>
    <xf numFmtId="3" fontId="8" fillId="26" borderId="33" xfId="0" applyNumberFormat="1" applyFont="1" applyFill="1" applyBorder="1" applyAlignment="1">
      <alignment horizontal="right" vertical="center" wrapText="1"/>
    </xf>
    <xf numFmtId="0" fontId="17" fillId="26" borderId="32" xfId="0" applyFont="1" applyFill="1" applyBorder="1" applyAlignment="1">
      <alignment horizontal="center" vertical="center" wrapText="1"/>
    </xf>
    <xf numFmtId="0" fontId="7" fillId="26" borderId="33" xfId="0" applyFont="1" applyFill="1" applyBorder="1" applyAlignment="1">
      <alignment vertical="center" wrapText="1"/>
    </xf>
    <xf numFmtId="3" fontId="7" fillId="26" borderId="33" xfId="0" applyNumberFormat="1" applyFont="1" applyFill="1" applyBorder="1" applyAlignment="1">
      <alignment horizontal="right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33" xfId="0" applyFont="1" applyBorder="1" applyAlignment="1">
      <alignment vertical="center" wrapText="1"/>
    </xf>
    <xf numFmtId="3" fontId="17" fillId="0" borderId="33" xfId="0" applyNumberFormat="1" applyFont="1" applyBorder="1" applyAlignment="1">
      <alignment horizontal="right" vertical="center" wrapText="1"/>
    </xf>
    <xf numFmtId="0" fontId="8" fillId="26" borderId="33" xfId="0" applyFont="1" applyFill="1" applyBorder="1" applyAlignment="1">
      <alignment vertical="center" wrapText="1"/>
    </xf>
    <xf numFmtId="0" fontId="16" fillId="25" borderId="32" xfId="0" applyFont="1" applyFill="1" applyBorder="1" applyAlignment="1">
      <alignment horizontal="center" vertical="center" wrapText="1"/>
    </xf>
    <xf numFmtId="0" fontId="16" fillId="25" borderId="33" xfId="0" applyFont="1" applyFill="1" applyBorder="1" applyAlignment="1">
      <alignment vertical="center" wrapText="1"/>
    </xf>
    <xf numFmtId="3" fontId="16" fillId="25" borderId="33" xfId="0" applyNumberFormat="1" applyFont="1" applyFill="1" applyBorder="1" applyAlignment="1">
      <alignment horizontal="right" vertical="center" wrapText="1"/>
    </xf>
    <xf numFmtId="0" fontId="17" fillId="0" borderId="33" xfId="0" applyFont="1" applyBorder="1" applyAlignment="1">
      <alignment horizontal="justify" vertical="center" wrapText="1"/>
    </xf>
    <xf numFmtId="0" fontId="7" fillId="26" borderId="32" xfId="0" applyFont="1" applyFill="1" applyBorder="1" applyAlignment="1">
      <alignment horizontal="center" vertical="center" wrapText="1"/>
    </xf>
    <xf numFmtId="3" fontId="14" fillId="0" borderId="0" xfId="0" applyNumberFormat="1" applyFont="1"/>
    <xf numFmtId="0" fontId="19" fillId="0" borderId="34" xfId="0" applyFont="1" applyBorder="1" applyAlignment="1">
      <alignment horizontal="left" vertical="center"/>
    </xf>
    <xf numFmtId="0" fontId="19" fillId="0" borderId="35" xfId="0" applyFont="1" applyBorder="1" applyAlignment="1">
      <alignment horizontal="left" vertical="center" wrapText="1"/>
    </xf>
    <xf numFmtId="0" fontId="19" fillId="0" borderId="16" xfId="0" applyFont="1" applyBorder="1" applyAlignment="1">
      <alignment horizontal="left" vertical="center" wrapText="1"/>
    </xf>
    <xf numFmtId="0" fontId="19" fillId="0" borderId="16" xfId="0" applyFont="1" applyBorder="1" applyAlignment="1">
      <alignment horizontal="left" vertical="center"/>
    </xf>
    <xf numFmtId="0" fontId="19" fillId="0" borderId="27" xfId="0" applyFont="1" applyBorder="1" applyAlignment="1">
      <alignment horizontal="left" vertical="center"/>
    </xf>
    <xf numFmtId="0" fontId="21" fillId="6" borderId="17" xfId="7" applyFont="1" applyFill="1" applyBorder="1" applyAlignment="1">
      <alignment vertical="center"/>
    </xf>
    <xf numFmtId="0" fontId="22" fillId="6" borderId="0" xfId="7" applyFont="1" applyFill="1" applyAlignment="1">
      <alignment vertical="center" wrapText="1"/>
    </xf>
    <xf numFmtId="0" fontId="22" fillId="6" borderId="0" xfId="7" applyFont="1" applyFill="1" applyAlignment="1">
      <alignment vertical="center"/>
    </xf>
    <xf numFmtId="0" fontId="22" fillId="6" borderId="26" xfId="7" applyFont="1" applyFill="1" applyBorder="1" applyAlignment="1">
      <alignment vertical="center"/>
    </xf>
    <xf numFmtId="166" fontId="21" fillId="21" borderId="9" xfId="0" applyNumberFormat="1" applyFont="1" applyFill="1" applyBorder="1" applyAlignment="1">
      <alignment horizontal="center" vertical="center"/>
    </xf>
    <xf numFmtId="37" fontId="22" fillId="21" borderId="9" xfId="7" applyNumberFormat="1" applyFont="1" applyFill="1" applyBorder="1" applyAlignment="1">
      <alignment vertical="center"/>
    </xf>
    <xf numFmtId="0" fontId="23" fillId="0" borderId="9" xfId="7" applyFont="1" applyBorder="1" applyAlignment="1">
      <alignment horizontal="left" vertical="center"/>
    </xf>
    <xf numFmtId="37" fontId="24" fillId="6" borderId="9" xfId="7" applyNumberFormat="1" applyFont="1" applyFill="1" applyBorder="1" applyAlignment="1" applyProtection="1">
      <alignment vertical="center"/>
      <protection locked="0"/>
    </xf>
    <xf numFmtId="37" fontId="24" fillId="0" borderId="9" xfId="7" applyNumberFormat="1" applyFont="1" applyBorder="1" applyAlignment="1" applyProtection="1">
      <alignment vertical="center"/>
      <protection locked="0"/>
    </xf>
    <xf numFmtId="37" fontId="24" fillId="0" borderId="9" xfId="0" applyNumberFormat="1" applyFont="1" applyBorder="1" applyAlignment="1" applyProtection="1">
      <alignment horizontal="right" vertical="center"/>
      <protection locked="0"/>
    </xf>
    <xf numFmtId="37" fontId="24" fillId="0" borderId="9" xfId="7" applyNumberFormat="1" applyFont="1" applyBorder="1" applyAlignment="1" applyProtection="1">
      <alignment horizontal="right" vertical="center"/>
      <protection locked="0"/>
    </xf>
    <xf numFmtId="37" fontId="25" fillId="12" borderId="9" xfId="7" applyNumberFormat="1" applyFont="1" applyFill="1" applyBorder="1"/>
    <xf numFmtId="3" fontId="26" fillId="0" borderId="0" xfId="0" applyNumberFormat="1" applyFont="1"/>
    <xf numFmtId="37" fontId="0" fillId="0" borderId="0" xfId="0" applyNumberFormat="1"/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4" fontId="0" fillId="28" borderId="0" xfId="0" applyNumberFormat="1" applyFill="1"/>
    <xf numFmtId="4" fontId="1" fillId="27" borderId="0" xfId="0" applyNumberFormat="1" applyFont="1" applyFill="1"/>
    <xf numFmtId="0" fontId="0" fillId="0" borderId="0" xfId="0" pivotButton="1" applyAlignment="1">
      <alignment horizontal="left"/>
    </xf>
    <xf numFmtId="0" fontId="14" fillId="0" borderId="0" xfId="0" pivotButton="1" applyFont="1" applyAlignment="1">
      <alignment horizontal="center"/>
    </xf>
    <xf numFmtId="0" fontId="9" fillId="0" borderId="0" xfId="0" applyFont="1" applyAlignment="1">
      <alignment horizontal="center"/>
    </xf>
    <xf numFmtId="4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0" fontId="1" fillId="22" borderId="28" xfId="0" applyFont="1" applyFill="1" applyBorder="1" applyAlignment="1">
      <alignment horizontal="center" vertical="center" wrapText="1"/>
    </xf>
    <xf numFmtId="0" fontId="1" fillId="21" borderId="28" xfId="0" applyFont="1" applyFill="1" applyBorder="1" applyAlignment="1">
      <alignment horizontal="center" vertical="center" wrapText="1"/>
    </xf>
    <xf numFmtId="0" fontId="1" fillId="23" borderId="10" xfId="0" applyFont="1" applyFill="1" applyBorder="1" applyAlignment="1">
      <alignment horizontal="left" vertical="center"/>
    </xf>
    <xf numFmtId="41" fontId="1" fillId="23" borderId="29" xfId="0" applyNumberFormat="1" applyFont="1" applyFill="1" applyBorder="1" applyAlignment="1">
      <alignment vertical="center"/>
    </xf>
    <xf numFmtId="41" fontId="1" fillId="23" borderId="11" xfId="0" applyNumberFormat="1" applyFont="1" applyFill="1" applyBorder="1" applyAlignment="1">
      <alignment vertical="center"/>
    </xf>
    <xf numFmtId="41" fontId="1" fillId="21" borderId="11" xfId="0" applyNumberFormat="1" applyFont="1" applyFill="1" applyBorder="1" applyAlignment="1">
      <alignment vertical="center"/>
    </xf>
    <xf numFmtId="0" fontId="1" fillId="0" borderId="9" xfId="0" applyFont="1" applyBorder="1" applyAlignment="1">
      <alignment horizontal="left" vertical="center"/>
    </xf>
    <xf numFmtId="3" fontId="0" fillId="0" borderId="9" xfId="0" applyNumberFormat="1" applyBorder="1"/>
    <xf numFmtId="3" fontId="0" fillId="0" borderId="9" xfId="0" applyNumberFormat="1" applyBorder="1" applyAlignment="1" applyProtection="1">
      <alignment horizontal="right" vertical="center"/>
      <protection locked="0"/>
    </xf>
    <xf numFmtId="3" fontId="0" fillId="23" borderId="9" xfId="0" applyNumberFormat="1" applyFill="1" applyBorder="1" applyAlignment="1" applyProtection="1">
      <alignment horizontal="right" vertical="center"/>
      <protection locked="0"/>
    </xf>
    <xf numFmtId="0" fontId="1" fillId="0" borderId="9" xfId="0" applyFont="1" applyBorder="1" applyAlignment="1">
      <alignment horizontal="left" vertical="center" wrapText="1"/>
    </xf>
    <xf numFmtId="3" fontId="0" fillId="0" borderId="9" xfId="1" applyNumberFormat="1" applyFont="1" applyFill="1" applyBorder="1" applyAlignment="1" applyProtection="1">
      <alignment horizontal="right" vertical="center"/>
      <protection locked="0"/>
    </xf>
    <xf numFmtId="0" fontId="28" fillId="22" borderId="9" xfId="0" applyFont="1" applyFill="1" applyBorder="1" applyAlignment="1">
      <alignment horizontal="right" vertical="center" wrapText="1"/>
    </xf>
    <xf numFmtId="3" fontId="1" fillId="22" borderId="9" xfId="0" applyNumberFormat="1" applyFont="1" applyFill="1" applyBorder="1" applyAlignment="1" applyProtection="1">
      <alignment vertical="center"/>
      <protection hidden="1"/>
    </xf>
    <xf numFmtId="3" fontId="1" fillId="21" borderId="9" xfId="0" applyNumberFormat="1" applyFont="1" applyFill="1" applyBorder="1" applyAlignment="1" applyProtection="1">
      <alignment vertical="center"/>
      <protection hidden="1"/>
    </xf>
    <xf numFmtId="3" fontId="1" fillId="23" borderId="29" xfId="0" applyNumberFormat="1" applyFont="1" applyFill="1" applyBorder="1" applyAlignment="1">
      <alignment vertical="center"/>
    </xf>
    <xf numFmtId="3" fontId="1" fillId="23" borderId="11" xfId="0" applyNumberFormat="1" applyFont="1" applyFill="1" applyBorder="1" applyAlignment="1">
      <alignment vertical="center"/>
    </xf>
    <xf numFmtId="3" fontId="1" fillId="21" borderId="11" xfId="0" applyNumberFormat="1" applyFont="1" applyFill="1" applyBorder="1" applyAlignment="1">
      <alignment vertical="center"/>
    </xf>
    <xf numFmtId="3" fontId="0" fillId="6" borderId="9" xfId="0" applyNumberFormat="1" applyFill="1" applyBorder="1" applyAlignment="1" applyProtection="1">
      <alignment horizontal="right" vertical="center"/>
      <protection locked="0"/>
    </xf>
    <xf numFmtId="0" fontId="28" fillId="21" borderId="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9" fontId="1" fillId="0" borderId="0" xfId="0" applyNumberFormat="1" applyFont="1" applyAlignment="1">
      <alignment horizontal="right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4" fillId="12" borderId="2" xfId="3" applyFont="1" applyFill="1" applyBorder="1" applyAlignment="1">
      <alignment horizontal="center" vertical="center"/>
    </xf>
    <xf numFmtId="0" fontId="4" fillId="12" borderId="3" xfId="3" applyFont="1" applyFill="1" applyBorder="1" applyAlignment="1">
      <alignment horizontal="center" vertical="center"/>
    </xf>
    <xf numFmtId="0" fontId="4" fillId="12" borderId="4" xfId="3" applyFont="1" applyFill="1" applyBorder="1" applyAlignment="1">
      <alignment horizontal="center" vertical="center"/>
    </xf>
    <xf numFmtId="0" fontId="4" fillId="12" borderId="6" xfId="3" applyFont="1" applyFill="1" applyBorder="1" applyAlignment="1">
      <alignment horizontal="center" vertical="center" wrapText="1"/>
    </xf>
    <xf numFmtId="0" fontId="4" fillId="12" borderId="7" xfId="3" applyFont="1" applyFill="1" applyBorder="1" applyAlignment="1">
      <alignment horizontal="center" vertical="center" wrapText="1"/>
    </xf>
    <xf numFmtId="0" fontId="4" fillId="12" borderId="5" xfId="3" applyFont="1" applyFill="1" applyBorder="1" applyAlignment="1">
      <alignment horizontal="center" vertical="center" wrapText="1"/>
    </xf>
    <xf numFmtId="0" fontId="5" fillId="0" borderId="10" xfId="3" applyFont="1" applyBorder="1" applyAlignment="1">
      <alignment vertical="center" wrapText="1"/>
    </xf>
    <xf numFmtId="0" fontId="5" fillId="0" borderId="11" xfId="3" applyFont="1" applyBorder="1" applyAlignment="1">
      <alignment vertical="center" wrapText="1"/>
    </xf>
    <xf numFmtId="0" fontId="5" fillId="6" borderId="10" xfId="3" applyFont="1" applyFill="1" applyBorder="1" applyAlignment="1">
      <alignment vertical="center" wrapText="1"/>
    </xf>
    <xf numFmtId="0" fontId="5" fillId="6" borderId="11" xfId="3" applyFont="1" applyFill="1" applyBorder="1" applyAlignment="1">
      <alignment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8" fontId="7" fillId="12" borderId="15" xfId="3" applyNumberFormat="1" applyFont="1" applyFill="1" applyBorder="1" applyAlignment="1">
      <alignment horizontal="center" vertical="center" wrapText="1"/>
    </xf>
    <xf numFmtId="8" fontId="7" fillId="12" borderId="16" xfId="3" applyNumberFormat="1" applyFont="1" applyFill="1" applyBorder="1" applyAlignment="1">
      <alignment horizontal="center" vertical="center" wrapText="1"/>
    </xf>
    <xf numFmtId="8" fontId="7" fillId="12" borderId="6" xfId="3" applyNumberFormat="1" applyFont="1" applyFill="1" applyBorder="1" applyAlignment="1">
      <alignment horizontal="center" vertical="center" wrapText="1"/>
    </xf>
    <xf numFmtId="8" fontId="7" fillId="12" borderId="7" xfId="3" applyNumberFormat="1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left" vertical="center" wrapText="1"/>
    </xf>
    <xf numFmtId="0" fontId="10" fillId="12" borderId="19" xfId="0" applyFont="1" applyFill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10" fillId="12" borderId="20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top"/>
    </xf>
    <xf numFmtId="0" fontId="1" fillId="0" borderId="16" xfId="0" applyFont="1" applyBorder="1" applyAlignment="1">
      <alignment horizontal="center" vertical="top"/>
    </xf>
    <xf numFmtId="0" fontId="1" fillId="0" borderId="27" xfId="0" applyFont="1" applyBorder="1" applyAlignment="1">
      <alignment horizontal="center" vertical="top"/>
    </xf>
    <xf numFmtId="0" fontId="15" fillId="21" borderId="28" xfId="0" applyFont="1" applyFill="1" applyBorder="1" applyAlignment="1">
      <alignment horizontal="center"/>
    </xf>
    <xf numFmtId="0" fontId="15" fillId="21" borderId="9" xfId="0" applyFont="1" applyFill="1" applyBorder="1" applyAlignment="1">
      <alignment horizontal="center"/>
    </xf>
    <xf numFmtId="0" fontId="7" fillId="24" borderId="5" xfId="0" applyFont="1" applyFill="1" applyBorder="1" applyAlignment="1">
      <alignment horizontal="center" vertical="center" wrapText="1"/>
    </xf>
    <xf numFmtId="0" fontId="7" fillId="24" borderId="6" xfId="0" applyFont="1" applyFill="1" applyBorder="1" applyAlignment="1">
      <alignment horizontal="center" vertical="center" wrapText="1"/>
    </xf>
    <xf numFmtId="0" fontId="7" fillId="24" borderId="7" xfId="0" applyFont="1" applyFill="1" applyBorder="1" applyAlignment="1">
      <alignment horizontal="center" vertical="center" wrapText="1"/>
    </xf>
    <xf numFmtId="0" fontId="7" fillId="24" borderId="30" xfId="0" applyFont="1" applyFill="1" applyBorder="1" applyAlignment="1">
      <alignment horizontal="center" vertical="center" wrapText="1"/>
    </xf>
    <xf numFmtId="0" fontId="7" fillId="24" borderId="31" xfId="0" applyFont="1" applyFill="1" applyBorder="1" applyAlignment="1">
      <alignment horizontal="center" vertical="center" wrapText="1"/>
    </xf>
    <xf numFmtId="3" fontId="7" fillId="24" borderId="30" xfId="0" applyNumberFormat="1" applyFont="1" applyFill="1" applyBorder="1" applyAlignment="1">
      <alignment horizontal="center" vertical="center" wrapText="1"/>
    </xf>
    <xf numFmtId="3" fontId="7" fillId="24" borderId="31" xfId="0" applyNumberFormat="1" applyFont="1" applyFill="1" applyBorder="1" applyAlignment="1">
      <alignment horizontal="center" vertical="center" wrapText="1"/>
    </xf>
    <xf numFmtId="0" fontId="24" fillId="0" borderId="9" xfId="7" applyFont="1" applyBorder="1" applyAlignment="1">
      <alignment horizontal="left" vertical="center" wrapText="1"/>
    </xf>
    <xf numFmtId="0" fontId="18" fillId="0" borderId="23" xfId="0" applyFont="1" applyBorder="1" applyAlignment="1">
      <alignment horizontal="left" vertical="top" wrapText="1"/>
    </xf>
    <xf numFmtId="0" fontId="18" fillId="0" borderId="24" xfId="0" applyFont="1" applyBorder="1" applyAlignment="1">
      <alignment horizontal="left" vertical="top" wrapText="1"/>
    </xf>
    <xf numFmtId="0" fontId="18" fillId="0" borderId="25" xfId="0" applyFont="1" applyBorder="1" applyAlignment="1">
      <alignment horizontal="left" vertical="top" wrapText="1"/>
    </xf>
    <xf numFmtId="0" fontId="21" fillId="12" borderId="36" xfId="7" applyFont="1" applyFill="1" applyBorder="1" applyAlignment="1">
      <alignment horizontal="center" vertical="center"/>
    </xf>
    <xf numFmtId="0" fontId="21" fillId="12" borderId="37" xfId="7" applyFont="1" applyFill="1" applyBorder="1" applyAlignment="1">
      <alignment horizontal="center" vertical="center"/>
    </xf>
    <xf numFmtId="0" fontId="21" fillId="12" borderId="41" xfId="7" applyFont="1" applyFill="1" applyBorder="1" applyAlignment="1">
      <alignment horizontal="center" vertical="center"/>
    </xf>
    <xf numFmtId="0" fontId="21" fillId="12" borderId="42" xfId="7" applyFont="1" applyFill="1" applyBorder="1" applyAlignment="1">
      <alignment horizontal="center" vertical="center"/>
    </xf>
    <xf numFmtId="3" fontId="21" fillId="12" borderId="38" xfId="7" applyNumberFormat="1" applyFont="1" applyFill="1" applyBorder="1" applyAlignment="1">
      <alignment horizontal="center" vertical="center" wrapText="1"/>
    </xf>
    <xf numFmtId="3" fontId="21" fillId="12" borderId="35" xfId="7" applyNumberFormat="1" applyFont="1" applyFill="1" applyBorder="1" applyAlignment="1">
      <alignment horizontal="center" vertical="center" wrapText="1"/>
    </xf>
    <xf numFmtId="3" fontId="21" fillId="12" borderId="39" xfId="7" applyNumberFormat="1" applyFont="1" applyFill="1" applyBorder="1" applyAlignment="1">
      <alignment horizontal="center" vertical="center" wrapText="1"/>
    </xf>
    <xf numFmtId="3" fontId="21" fillId="12" borderId="43" xfId="7" applyNumberFormat="1" applyFont="1" applyFill="1" applyBorder="1" applyAlignment="1">
      <alignment horizontal="center" vertical="center" wrapText="1"/>
    </xf>
    <xf numFmtId="3" fontId="21" fillId="12" borderId="40" xfId="7" applyNumberFormat="1" applyFont="1" applyFill="1" applyBorder="1" applyAlignment="1">
      <alignment horizontal="center" vertical="center" wrapText="1"/>
    </xf>
    <xf numFmtId="3" fontId="21" fillId="12" borderId="44" xfId="7" applyNumberFormat="1" applyFont="1" applyFill="1" applyBorder="1" applyAlignment="1">
      <alignment horizontal="center" vertical="center" wrapText="1"/>
    </xf>
    <xf numFmtId="0" fontId="22" fillId="21" borderId="9" xfId="0" applyFont="1" applyFill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25" fillId="12" borderId="9" xfId="7" applyFont="1" applyFill="1" applyBorder="1" applyAlignment="1">
      <alignment horizontal="right"/>
    </xf>
    <xf numFmtId="0" fontId="27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</cellXfs>
  <cellStyles count="8">
    <cellStyle name="Millares" xfId="1" builtinId="3"/>
    <cellStyle name="Moneda" xfId="2" builtinId="4"/>
    <cellStyle name="Moneda 3" xfId="4" xr:uid="{536E5305-BDE8-4B88-90F3-B0BD481EE335}"/>
    <cellStyle name="Normal" xfId="0" builtinId="0"/>
    <cellStyle name="Normal 2" xfId="5" xr:uid="{B4D2EBED-3DE7-4A91-A09C-7C3BD2F569C8}"/>
    <cellStyle name="Normal 2 2" xfId="7" xr:uid="{D66C93A8-343F-4720-BE91-4180E545ADE5}"/>
    <cellStyle name="Normal 3" xfId="3" xr:uid="{00000000-0005-0000-0000-000003000000}"/>
    <cellStyle name="Porcentaje" xfId="6" builtinId="5"/>
  </cellStyles>
  <dxfs count="678"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right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5"/>
      </font>
    </dxf>
    <dxf>
      <font>
        <color theme="5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/>
    </dxf>
    <dxf>
      <alignment horizontal="left"/>
    </dxf>
    <dxf>
      <alignment horizontal="center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pivotCacheDefinition" Target="pivotCache/pivotCacheDefinition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IZABETH RODRIGUEZ RUBIO - PC-1074" refreshedDate="45974.701601273147" createdVersion="8" refreshedVersion="8" minRefreshableVersion="3" recordCount="732" xr:uid="{00000000-000A-0000-FFFF-FFFF04000000}">
  <cacheSource type="worksheet">
    <worksheetSource ref="I1:AI1048576" sheet="ANTEPROYECTO DE EGRESOS"/>
  </cacheSource>
  <cacheFields count="50">
    <cacheField name="CLAVE" numFmtId="0">
      <sharedItems containsBlank="1"/>
    </cacheField>
    <cacheField name="Codigo Origen" numFmtId="0">
      <sharedItems containsBlank="1"/>
    </cacheField>
    <cacheField name="Origen (FF)" numFmtId="0">
      <sharedItems containsBlank="1" count="41">
        <s v="PARTICIPACIONES FEDERALES 2025"/>
        <s v="RECURSOS FISCALES 2025"/>
        <s v="PARTICIPACIONES ESTATALES 2025"/>
        <s v="FONDO DE APORTACIÓN AL FORTALECIMIENTO MUNICIPAL 2024 (FORTAMUN)"/>
        <s v="FONDO DE APORTACIÓN AL FORTALECIMIENTO MUNICIPAL 2025 (FORTAMUN)"/>
        <s v="RECURSOS FISCALES 2023"/>
        <s v="FONDO DE APORTACIÓN A LA INFRAESTRUCTURA SOCIAL MUNICIPAL 2025 (FAISMUN)"/>
        <m/>
        <s v="BARRIOS DE PAZ 2023 (APORTACIÓN ESTATAL)" u="1"/>
        <s v="BARRIOS DE PAZ 2025 (APORTACIÓN ESTATAL)" u="1"/>
        <s v="ESTRATEGIA ALE 2025 (APORTACIÓN MUNICIPAL)" u="1"/>
        <s v="PARTICIPACIONES ESTATALES 2024" u="1"/>
        <s v="PARTICIPACIONES FEDERALES 2024" u="1"/>
        <s v="SUBSIDIO POLICÍA METROPOLITANA 2025 (APORTACIÓN ESTATAL)" u="1"/>
        <s v="ACADEMIAS DEPORTIVAS, ESPACIOS DE PAZ 2023 (APORTACIÓN ESTATAL)" u="1"/>
        <s v="PROGRAMA ESTRATEGIA ALE 2023 (APORTACIÓN ESTATAL)" u="1"/>
        <s v="ESTRATEGIA ALE 2025 (APORTACIÓN ESTATAL)" u="1"/>
        <s v="PROGRAMA ESTRATEGIA ALE 2024 (APORTACIÓN ESTATAL)" u="1"/>
        <s v="PROGRAMA ESTRATEGIA ALE 2023 (APORTACIÓN MUNICIPAL)" u="1"/>
        <s v="FONDO DE APORTACIÓN A LA INFRAESTRUCTURA SOCIAL MUNICIPAL 2024 (FAISM-DF)" u="1"/>
        <s v="PRODDER 2024 (APORTACIÓN FEDERAL)" u="1"/>
        <s v="SUBSIDIO POLICÍA METROPOLITANA 2024 (APORTACIÓN ESTATAL)" u="1"/>
        <s v="REGULARIZACIÓN DE VEHICULOS USADOS DE PROCEDENCIA EXTRANJERA 2023 (APORTACIÓN FEDERAL)" u="1"/>
        <s v="REINTEGROS 2023" u="1"/>
        <s v="REINTEGROS 2024" u="1"/>
        <s v="RECURSOS FISCALES (RESERVAS TERRITORIALES)" u="1"/>
        <s v="TECNIFICACIÓN CON DRONES PARA EL CAMPO EN TLAJOMULCO 2023 (APORTACIÓN ESTATAL)" u="1"/>
        <s v="TECNIFICACIÓN CON DRONES PARA EL CAMPO EN TLAJOMULCO 2023 (APORTACIÓN MUNICIPAL)" u="1"/>
        <s v="ESTRATEGIA ALE 2024 (APORTACIÓN ESTATAL)" u="1"/>
        <s v="ESTRATEGIA DE SEGURIDAD &quot;PUNTOS PURPURA&quot; 2023 (APORTACIÓN MUNICIPAL)" u="1"/>
        <s v="ESTRATEGIA DE SEGURIDAD &quot;PUNTOS PURPURA&quot; 2023 (APORTACIÓN ESTATAL)" u="1"/>
        <s v="RECURSOS FISCALES (RESERVAS TERRITORIALES) 2025" u="1"/>
        <s v="RECURSOS FISCALES (RESERVAS TERRITORIALES) 2023" u="1"/>
        <s v="RECURSOS FISCALES (RESERVAS TERRITORIALES) 2024" u="1"/>
        <s v="FONDO MUNICIPAL EXCLUSIVO PARA LA RECAUDACIÓN DE RECURSOS DESTINADOS PARA LA CREACIÓN O MEJORAMIENTO DE INFRAESTRUCTURA Y EQUIPAMIENTOS URBANOS EN ESPACIOS PUBLICOS" u="1"/>
        <s v="CONSEJO DE COLABORACIÓN DEL MUNICIPIO DE TLAJOMULCO DE ZÚÑIGA" u="1"/>
        <s v="CONSTRUCCIÓN DE PLANTA DE SEPARACIÓN, CLASIFICACIÓN Y RECICLAJE DE RESIDUOS SÓLIDOS URBANOS DE TLAJOMULCO DE ZUÑIGA, JALISCO 2023 (APORTACIÓN ESTATAL)" u="1"/>
        <s v="PRODDER 2025 (APORTACIÓN FEDERAL)" u="1"/>
        <s v="PRODDER 2025 (APORTACIÓN MUNICIPAL)" u="1"/>
        <s v="FONDO PARA INVERSIONES METROPOLITANAS 2023 (APORTACIÓN MUNICIPAL)" u="1"/>
        <s v="FONDO PARA INVERSIONES METROPOLITANAS 2023 (APORTACIÓN ESTATAL)" u="1"/>
      </sharedItems>
    </cacheField>
    <cacheField name="Cod. Dependencia" numFmtId="0">
      <sharedItems containsBlank="1"/>
    </cacheField>
    <cacheField name="Dependencia" numFmtId="0">
      <sharedItems containsBlank="1"/>
    </cacheField>
    <cacheField name="Codigo Programa" numFmtId="0">
      <sharedItems containsString="0" containsBlank="1" containsNumber="1" containsInteger="1" minValue="0" maxValue="7"/>
    </cacheField>
    <cacheField name="Nombre programa" numFmtId="0">
      <sharedItems containsBlank="1"/>
    </cacheField>
    <cacheField name="Clasifcación Funcional 2026" numFmtId="0">
      <sharedItems containsBlank="1"/>
    </cacheField>
    <cacheField name="Descripcón funcional" numFmtId="0">
      <sharedItems containsBlank="1"/>
    </cacheField>
    <cacheField name="Codigo Programa 2026" numFmtId="0">
      <sharedItems containsString="0" containsBlank="1" containsNumber="1" containsInteger="1" minValue="1" maxValue="6"/>
    </cacheField>
    <cacheField name="Programa 2026" numFmtId="0">
      <sharedItems containsBlank="1"/>
    </cacheField>
    <cacheField name="Codigo Proyecto" numFmtId="0">
      <sharedItems containsString="0" containsBlank="1" containsNumber="1" containsInteger="1" minValue="1" maxValue="68"/>
    </cacheField>
    <cacheField name="Proyecto" numFmtId="0">
      <sharedItems containsBlank="1"/>
    </cacheField>
    <cacheField name="Codigo proyecto 26" numFmtId="0">
      <sharedItems containsBlank="1"/>
    </cacheField>
    <cacheField name="2026 Proyecto" numFmtId="0">
      <sharedItems containsBlank="1"/>
    </cacheField>
    <cacheField name="Cod. Unidad Ejectura" numFmtId="0">
      <sharedItems containsBlank="1"/>
    </cacheField>
    <cacheField name="Centro costos" numFmtId="0">
      <sharedItems containsBlank="1"/>
    </cacheField>
    <cacheField name="Cod. Unidad Ejectura 26" numFmtId="0">
      <sharedItems containsBlank="1"/>
    </cacheField>
    <cacheField name="Centro costos 26" numFmtId="0">
      <sharedItems containsBlank="1"/>
    </cacheField>
    <cacheField name="Capitulo codigo" numFmtId="0">
      <sharedItems containsString="0" containsBlank="1" containsNumber="1" containsInteger="1" minValue="1000" maxValue="9000" count="9">
        <n v="1000"/>
        <n v="2000"/>
        <n v="4000"/>
        <n v="3000"/>
        <n v="5000"/>
        <n v="6000"/>
        <n v="7000"/>
        <n v="9000"/>
        <m/>
      </sharedItems>
    </cacheField>
    <cacheField name="Capitulo nombre" numFmtId="0">
      <sharedItems containsBlank="1"/>
    </cacheField>
    <cacheField name="Partida" numFmtId="0">
      <sharedItems containsString="0" containsBlank="1" containsNumber="1" containsInteger="1" minValue="1111" maxValue="9211" count="163">
        <n v="1111"/>
        <n v="1131"/>
        <n v="1211"/>
        <n v="1221"/>
        <n v="1231"/>
        <n v="1321"/>
        <n v="1322"/>
        <n v="1331"/>
        <n v="1341"/>
        <n v="1411"/>
        <n v="1421"/>
        <n v="1431"/>
        <n v="1432"/>
        <n v="1441"/>
        <n v="1521"/>
        <n v="1591"/>
        <n v="2111"/>
        <n v="2121"/>
        <n v="2131"/>
        <n v="2141"/>
        <n v="2151"/>
        <n v="2161"/>
        <n v="2171"/>
        <n v="2181"/>
        <n v="2211"/>
        <n v="2221"/>
        <n v="2231"/>
        <n v="2351"/>
        <n v="4411"/>
        <n v="2391"/>
        <n v="2411"/>
        <n v="2421"/>
        <n v="2431"/>
        <n v="2441"/>
        <n v="2451"/>
        <n v="3451"/>
        <n v="2461"/>
        <n v="2471"/>
        <n v="2481"/>
        <n v="2491"/>
        <n v="2511"/>
        <n v="2521"/>
        <n v="2531"/>
        <n v="2541"/>
        <n v="2551"/>
        <n v="2561"/>
        <n v="2591"/>
        <n v="2611"/>
        <n v="2711"/>
        <n v="2721"/>
        <n v="2731"/>
        <n v="2741"/>
        <n v="2751"/>
        <n v="2821"/>
        <n v="2831"/>
        <n v="2911"/>
        <n v="2921"/>
        <n v="2931"/>
        <n v="2941"/>
        <n v="2961"/>
        <n v="2971"/>
        <n v="2981"/>
        <n v="2991"/>
        <n v="3111"/>
        <n v="3571"/>
        <n v="3141"/>
        <n v="3151"/>
        <n v="3161"/>
        <n v="3171"/>
        <n v="3181"/>
        <n v="3221"/>
        <n v="3231"/>
        <n v="3251"/>
        <n v="3261"/>
        <n v="3271"/>
        <n v="3291"/>
        <n v="3311"/>
        <n v="3321"/>
        <n v="3331"/>
        <n v="3341"/>
        <n v="3351"/>
        <n v="3361"/>
        <n v="3371"/>
        <n v="3381"/>
        <n v="3391"/>
        <n v="3411"/>
        <n v="3421"/>
        <n v="3431"/>
        <n v="3441"/>
        <n v="3461"/>
        <n v="3471"/>
        <n v="3481"/>
        <n v="3511"/>
        <n v="3521"/>
        <n v="3531"/>
        <n v="3541"/>
        <n v="3551"/>
        <n v="3561"/>
        <n v="3581"/>
        <n v="3591"/>
        <n v="3611"/>
        <n v="3631"/>
        <n v="3651"/>
        <n v="3661"/>
        <n v="3711"/>
        <n v="3721"/>
        <n v="3751"/>
        <n v="3761"/>
        <n v="3791"/>
        <n v="3821"/>
        <n v="3831"/>
        <n v="3841"/>
        <n v="3911"/>
        <n v="3922"/>
        <n v="3941"/>
        <n v="3942"/>
        <n v="3951"/>
        <n v="3961"/>
        <n v="3962"/>
        <n v="4211"/>
        <n v="4251"/>
        <n v="4311"/>
        <n v="4351"/>
        <n v="4391"/>
        <n v="4421"/>
        <n v="4431"/>
        <n v="4451"/>
        <n v="4481"/>
        <n v="5111"/>
        <n v="5121"/>
        <n v="5131"/>
        <n v="5151"/>
        <n v="5491"/>
        <n v="5191"/>
        <n v="5211"/>
        <n v="5671"/>
        <n v="5231"/>
        <n v="5311"/>
        <n v="5321"/>
        <n v="5411"/>
        <n v="5451"/>
        <n v="5611"/>
        <n v="5621"/>
        <n v="5631"/>
        <n v="5641"/>
        <n v="5651"/>
        <n v="5661"/>
        <n v="5662"/>
        <n v="5691"/>
        <n v="5781"/>
        <n v="5811"/>
        <n v="5911"/>
        <n v="5971"/>
        <n v="6121"/>
        <n v="6131"/>
        <n v="6151"/>
        <n v="6321"/>
        <n v="7991"/>
        <n v="9111"/>
        <n v="9211"/>
        <m/>
        <n v="1711" u="1"/>
        <n v="3921" u="1"/>
      </sharedItems>
    </cacheField>
    <cacheField name="Descripción" numFmtId="0">
      <sharedItems containsBlank="1" count="164">
        <s v="DIETAS"/>
        <s v="SUELDO BASE AL PERSONAL PERMANENTE"/>
        <s v="HONORARIOS ASIMILABLES A SALARIOS"/>
        <s v="SUELDOS BASE AL PERSONAL EVENTUAL"/>
        <s v="RETRIBUCIONES POR SERVICIOS DE CARÁCTER SOCIAL"/>
        <s v="PRIMAS VACACIONALES"/>
        <s v="GRATIFICACIÓN DE FIN DE AÑO"/>
        <s v="HORAS EXTRAORDINARIAS"/>
        <s v="COMPENSACIONES"/>
        <s v="CUOTAS AL IMSS POR ENFERMEDADES Y MATERNIDAD (Modalidad 38)"/>
        <s v="CUOTAS PARA LA VIVIENDA (IPEJAL 3%)"/>
        <s v="APORTACIONES AL SISTEMA DE RETIRO SEDAR"/>
        <s v="APORTACIONES AL SISTEMA DE RETIRO DE PENSIONES"/>
        <s v="APORTACIONES PARA SEGUROS"/>
        <s v="INDEMNIZACIONES"/>
        <s v="OTRAS PRESTACIONES SOCIALES Y ECONÓMICAS"/>
        <s v="MATERIALES, ÚTILES Y EQUIPOS MENORES DE OFICINA"/>
        <s v="MATERIALES Y ÚTILES DE IMPRESIÓN Y REPRODUCCIÓN"/>
        <s v="MATERIAL ESTADÍSTICO Y GEOGRÁFICO"/>
        <s v="MATERIALES, ÚTILES Y EQUIPOS MENORES DE TECNOLOGÍAS DE LA INFORMACIÓN Y COMUNICACIONES"/>
        <s v="MATERIAL IMPRESO E INFORMACIÓN DIGITAL"/>
        <s v="MATERIAL DE LIMPIEZA"/>
        <s v="MATERIALES Y ÚTILES DE ENSEÑANZA"/>
        <s v="MATERIALES PARA EL REGISTRO E IDENTIFICACIÓN DE BIENES Y PERSONAS"/>
        <s v="PRODUCTOS ALIMENTICIOS PARA PERSONAS"/>
        <s v="PRODUCTOS ALIMENTICIOS PARA ANIMALES"/>
        <s v="UTENSILIOS PARA EL SERVICIO DE ALIMENTACIÓN"/>
        <s v="PRODUCTOS QUÍMICOS, FARMACÉUTICOS Y DE LABORATORIO ADQUIRIDOS COMO MATERIA PRIMA"/>
        <s v="AYUDAS SOCIALES A PERSONAS"/>
        <s v="OTROS PRODUCTOS ADQUIRIDOS COMO MATERIA PRIMA"/>
        <s v="PRODUCTOS MINERALES NO METÁLICOS"/>
        <s v="CEMENTO Y PRODUCTOS DE CONCRETO"/>
        <s v="CAL, YESO Y PRODUCTOS DE YESO"/>
        <s v="MADERA Y PRODUCTOS DE MADERA"/>
        <s v="VIDRIO Y PRODUCTOS DE VIDRIO"/>
        <s v="SEGURO DE BIENES PATRIMONIALES"/>
        <s v="MATERIAL ELÉCTRICO Y ELECTRÓNICO"/>
        <s v="ARTÍCULOS METÁLICOS PARA LA CONSTRUCCIÓN"/>
        <s v="MATERIALES COMPLEMENTARIOS"/>
        <s v="OTROS MATERIALES Y ARTÍCULOS DE CONSTRUCCIÓN Y REPARACIÓN"/>
        <s v="PRODUCTOS QUÍMICOS BÁSICOS"/>
        <s v="FERTILIZANTES, PESTICIDAS Y OTROS AGROQUÍMICOS"/>
        <s v="MEDICINAS Y PRODUCTOS FARMACÉUTICOS"/>
        <s v="MATERIALES, ACCESORIOS Y SUMINISTROS MÉDICOS"/>
        <s v="MATERIALES, ACCESORIOS Y SUMINISTROS DE LABORATORIO"/>
        <s v="FIBRAS SINTÉTICAS, HULES PLÁSTICOS Y DERIVADOS"/>
        <s v="OTROS PRODUCTOS QUÍMICOS"/>
        <s v="COMBUSTIBLES, LUBRICANTES Y ADITIVOS"/>
        <s v="VESTUARIO Y UNIFORMES"/>
        <s v="PRENDAS DE SEGURIDAD Y PROTECCIÓN PERSONAL"/>
        <s v="ARTÍCULOS DEPORTIVOS"/>
        <s v="PRODUCTOS TEXTILES"/>
        <s v="BLANCOS Y OTROS PRODUCTOS TEXTILES, EXCEPTO PRENDAS DE VESTIR"/>
        <s v="MATRIALES Y SUMINISTROS PARA SEGURIDAD"/>
        <s v="PRENDAS DE PROTECCIÓN PARA SEGURIDAD PÚBLICA Y NACIONAL"/>
        <s v="HERRAMIENTAS MENORES"/>
        <s v="REFACCIONES Y ACCESORIOS MENORES DE EDIFICIOS"/>
        <s v="REFACCIONES Y ACCESORIOS MENORES DE MOBILIARIO Y EQUIPO DE ADMINISTRACIÓN EDUCACIONAL Y RECREATIVO"/>
        <s v="REFACCIONES Y ACCESORIOS MENORES DE EQUIPO DE CÓMPUTO Y TECNOLOGÍAS DE LA INFORMACIÓN"/>
        <s v="REFACCIONES Y ACCESORIOS MENORES DE EQUIPO DE TRANSPORTE"/>
        <s v="REFACCIONES Y ACCESORIOS MENORES DE EQUIPO DE DEFE"/>
        <s v="REFACCIONES Y ACCESORIOS MENORES DE MAQUINARIA Y OTROS EQUIPOS"/>
        <s v="HERRAMIENTAS, REFACCIONES Y ACCESORIOS MENORES"/>
        <s v="ENERGÍA ELÉCTRICA"/>
        <s v="INSTALACIÓN, REPARACIÓN Y MANTENIMIENTO DE MAQUINARIA, OTROS EQUIPOS Y HERRAMIENTA"/>
        <s v="TELEFONÍA TRADICIONAL"/>
        <s v="TELEFONÍA CELULAR"/>
        <s v="SERVICIOS DE TELECOMUNICACIONES Y SATÉLITES"/>
        <s v="SERVICIOS DE ACCESO DE INTERNET, REDES Y PROCESAMIENTO DE INFORMACIÓN"/>
        <s v="SERVICIOS POSTALES Y TELEGRÁFICOS"/>
        <s v="ARRENDAMIENTO DE EDIFICIOS"/>
        <s v="ARRENDAMIENTO DE MOBILIARIO Y EQUIPO DE ADMINISTRACIÓN, EDUCACIONAL Y RECREATIVO"/>
        <s v="ARRENDAMIENTO DE EQUIPO DE TRANSPORTE"/>
        <s v="ARRENDAMIENTO DE MAQUINARIA, OTROS EQUIPOS Y HERRAMIENTAS"/>
        <s v="ARRENDAMIENTO DE ACTIVOS INTANGIBLES"/>
        <s v="OTROS ARRENDAMIENTOS"/>
        <s v="SERVICIOS LEGALES, DE CONTABILIDAD, AUDITORÍA Y RELACIONADOS"/>
        <s v="SERVICIOS DE DISEÑO, ARQUITECTURA, INGENIERÍA Y ACTIVIDADES RELACIONADAS"/>
        <s v="SERVICIOS DE CONSULTORÍA ADMINISTRATIVA, PROCESOS, TÉCNICA Y EN TECNOLOGÍAS DE LA INFORMACIÓN"/>
        <s v="SERVICIOS DE CAPACITACIÓN"/>
        <s v="SERVICIOS DE INVESTIGACION CIENTIFICA Y DESARROLLO"/>
        <s v="SERVICIOS DE APOYO ADMINISTRATIVO, FOTOCOPIADO E IMPRESIÓN"/>
        <s v="SERVICIOS DE PROTECCIÓN Y SEGURIDAD"/>
        <s v="SERVICIOS DE VIGILANCIA"/>
        <s v="SERVICIOS PROFESIONALES, CIENTÍFICOS Y TÉCNICOS INTEGRALES"/>
        <s v="SERVICIOS FINANCIEROS Y BANCARIOS"/>
        <s v="SERVICIOS DE COBRANZA, INVESTIGACIÓN CREDITICIA Y SIMILAR"/>
        <s v="SERVICIOS DE RECAUDACIÓN, TRASLADO Y CUSTODIA DE VALORES"/>
        <s v="SEGUROS DE RESPONSABILIDAD PATRIMONIAL Y FIANZAS"/>
        <s v="ALMACENAJE, ENVASE Y EMBALAJE"/>
        <s v="FLETES Y MANIOBRAS"/>
        <s v="COMISIONES POR VENTAS"/>
        <s v="CONSERVACIÓN Y MANTENIMIENTO MENOR DE INMUEBLES"/>
        <s v="INSTALACIÓN, REPARACIÓN Y MANTENIMIENTO DE MOBILIARIO Y EQUIPO DE ADMINISTRACIÓN, EDUCACIONAL Y RECREATIVO"/>
        <s v="INSTALACIÓN, REPARACIÓN Y MANTENIMIENTO DE EQUIPO DE CÓMPUTO Y TECNOLOGÍA DE LA INFORMACIÓN"/>
        <s v="INSTALACIÓN, REPARACIÓN Y MANTENIMIENTO DE EQUIPO E INSTRUMENTAL MÉDICO Y DE LABORATORIO"/>
        <s v="REPARACIÓN Y MANTENIMIENTO DE EQUIPO DE TRANSPORTE"/>
        <s v="REPARACIÓN Y MANTENIMIENTO DE EQUIPO DE DEFENSA Y SEGURIDAD"/>
        <s v="SERVICIOS DE LIMPIEZA Y MANEJO DE DESECHOS"/>
        <s v="SERVICIOS DE JARDINERÍA Y FUMIGACIÓN"/>
        <s v="DIFUSIÓN POR RADIO, TELEVISIÓN Y OTROS MEDIOS DE MENSAJES SOBRE PROGRAMAS Y ACTIVIDADES GUBERNAMENTALES"/>
        <s v="SERVICIOS DE CREATIVIDAD, PREPRODUCCIÓN Y PRODUCCIÓN DE PUBLICIDAD, EXCEPTO INTERNET"/>
        <s v="SERVICIOS DE LA INDUSTRIA FÍLMICA, DEL SONIDO Y DEL VIDEO"/>
        <s v="SERVICIO DE CREACIÓN Y DIFUSIÓN DE CONTENIDO EXCLUSIVAMENTE A  TRAVÉS DE INTERNET"/>
        <s v="PASAJES AÉREOS"/>
        <s v="PASAJES TERRESTRES"/>
        <s v="VIÁTICOS EN EL PAÍS"/>
        <s v="VIÁTICOS EN EL EXTRANJERO"/>
        <s v="OTROS SERVICIOS DE TRASLADO Y HOSPEDAJE"/>
        <s v="GASTOS DE ORDEN  SOCIAL Y CULTURAL"/>
        <s v="CONGRESOS Y CONVENCIONES"/>
        <s v="EXPOSICIONES"/>
        <s v="SERVICIOS FUNERARIOS Y DE CEMENTERIOS"/>
        <s v="IMPUESTOS Y DERECHOS"/>
        <s v="SENTENCIAS Y RESOLUCIONES POR AUTORIDAD COMPETENTE"/>
        <s v="DIVERSAS DEVOLUCIONES"/>
        <s v="PENAS, MULTAS, ACCESORIOS Y ACTUALIZACIONES"/>
        <s v="OTROS GASTOS POR RESPONSABILIDADES"/>
        <s v="DIVERSOS GASTOS POR INCIDENTE VIAL"/>
        <s v="TRANSFERENCIAS OTORGADAS A ENTIDADES PARAESTATALES NO EMPRESARIALES Y NO FINANCIERAS"/>
        <s v="TRANSFERENCIAS A FIDEICOMISOS DE ENTIDADES FEDERATIVAS Y MUNICIPIOS"/>
        <s v="SUBSIDIOS A LA PRODUCCIÓN"/>
        <s v="SUBSIDIOS PARA CUBRIR DIFERENCIALES DE TASAS DE PRECIOS"/>
        <s v="OTROS SUBSIDIOS"/>
        <s v="BECAS Y OTRAS AYUDAS PARA PROGRAMAS DE CAPACITACIÓN"/>
        <s v="AYUDAS SOCIALES A INSTITUCIONES DE ENSEÑANZA"/>
        <s v="AYUDAS SOCIALES A INSTITUCIONES SIN FINES DE LUCRO"/>
        <s v="AYUDAS POR DESASTRES NATURALES Y OTROS SINIESTROS"/>
        <s v="MUEBLES DE OFICINA Y ESTANTERÍA"/>
        <s v="MUEBLES, EXCEPTO DE OFICINA Y ESTANTERÍA"/>
        <s v="BIENES ARTÍSTICOS CULTURALES Y CIENTÍFICOS"/>
        <s v="EQUIPO DE CÓMPUTO DE TECNOLOGÍAS DE LA INFORMACIÓN"/>
        <s v="OTROS EQUIPOS DE TRANSPORTE"/>
        <s v="OTROS MOBILIARIOS Y EQUIPOS DE ADMINISTRACIÓN"/>
        <s v="EQUIPOS Y APARATOS AUDIOVISUALES"/>
        <s v="MAQUINAS, HERRAMIENTAS"/>
        <s v="CÁMARAS FOTOGRÁFICAS Y DE VIDEO"/>
        <s v="EQUIPO MÉDICO Y DE LABORATORIO"/>
        <s v="INSTRUMENTAL MÉDICO Y DE LABORATORIO"/>
        <s v="VEHICULOS Y EQUIPO DE TRANSPORTE"/>
        <s v="EMBARCACIONES"/>
        <s v="MAQUINARIA Y EQUIPO AGROPECUARIO"/>
        <s v="MAQUINARIA Y EQUIPO INDUSTRIAL"/>
        <s v="MAQUINARIA Y EQUIPO DE CONSTRUCCIÓN"/>
        <s v="SISTEMAS DE AIRE ACONDICIONADO, CALEFACCIÓN Y DE REFRIGERACIÓN INDUSTRIAL Y COMERCIAL"/>
        <s v="EQUIPO DE COMUNICACIÓN Y TELECOMUNICACIÓN"/>
        <s v="EQUIPO DE GENERACIÓN ELÉCTRICA, APARATOS Y ACCESORIOS ELÉCTRICOS"/>
        <s v="PANELES SOLARES"/>
        <s v="HERRAMIENTAS Y MÁQUINAS-HERRAMIENTA"/>
        <s v="OTROS EQUIPOS"/>
        <s v="ÁRBOLES Y PLANTAS"/>
        <s v="TERRENOS"/>
        <s v="SOFTWARE"/>
        <s v="LICENCIAS INFORMÁTICAS E INTELECTUALES"/>
        <s v="EDIFICACIÓN NO  HABITACIONAL"/>
        <s v="CONSTRUCCIÓN DE OBRAS PARA EL ABASTECIMIENTO DE AGUA, PETRÓLEO, GAS, ELECTRICIDAD Y TELECOMUNICACIONES"/>
        <s v="CONSTRUCCIÓN DE VÍAS DE COMUNICACIÓN"/>
        <s v="EJECUCIÓN DE PROYECTOS PRODUCTIVOS NO INCLUIDOS EN CONCEPTOS ANTERIORES DE ESTE CAPÍTULO"/>
        <s v="OTRAS EROGACIONES ESPECIALES"/>
        <s v="AMORTIZACIÓN DE LA DEUDA INTERNA CON INSTITUCIONES DE CRÉDITO"/>
        <s v="INTERESES DE LA DEUDA INTERNA CON INSTITUCIONES  DE CRÉDITO"/>
        <m/>
        <s v="ESTÍMULOS" u="1"/>
        <s v="Reintegro de Remanentes de Recursos Federales y Estatales" u="1"/>
      </sharedItems>
    </cacheField>
    <cacheField name="Codigo Destino" numFmtId="0">
      <sharedItems containsBlank="1" containsMixedTypes="1" containsNumber="1" containsInteger="1" minValue="0" maxValue="71"/>
    </cacheField>
    <cacheField name="Concepto Destino" numFmtId="0">
      <sharedItems containsBlank="1" containsMixedTypes="1" containsNumber="1" containsInteger="1" minValue="0" maxValue="0"/>
    </cacheField>
    <cacheField name="Importe Ajustado 2023" numFmtId="0">
      <sharedItems containsString="0" containsBlank="1" containsNumber="1" minValue="0" maxValue="1033493932.5400001"/>
    </cacheField>
    <cacheField name="Ejercido 2023" numFmtId="0">
      <sharedItems containsString="0" containsBlank="1" containsNumber="1" minValue="0" maxValue="1007747860.7500001"/>
    </cacheField>
    <cacheField name="Pagado 2023" numFmtId="0">
      <sharedItems containsString="0" containsBlank="1" containsNumber="1" minValue="0" maxValue="1007747860.7500001"/>
    </cacheField>
    <cacheField name="Importe Ajustado 2024" numFmtId="0">
      <sharedItems containsBlank="1" containsMixedTypes="1" containsNumber="1" minValue="0" maxValue="997751300.25"/>
    </cacheField>
    <cacheField name="Presupuestado 2024" numFmtId="0">
      <sharedItems containsString="0" containsBlank="1" containsNumber="1" minValue="0" maxValue="677552010.19000006"/>
    </cacheField>
    <cacheField name="Ejercido 2024" numFmtId="0">
      <sharedItems containsString="0" containsBlank="1" containsNumber="1" minValue="0" maxValue="997590957.12"/>
    </cacheField>
    <cacheField name="Pagado 2024" numFmtId="0">
      <sharedItems containsString="0" containsBlank="1" containsNumber="1" minValue="0" maxValue="991027317.08999991"/>
    </cacheField>
    <cacheField name="Importe 4ta 2025" numFmtId="0">
      <sharedItems containsString="0" containsBlank="1" containsNumber="1" minValue="0" maxValue="391584817.69999999"/>
    </cacheField>
    <cacheField name="Importe Ajustado" numFmtId="0">
      <sharedItems containsString="0" containsBlank="1" containsNumber="1" minValue="0" maxValue="391584817.69999999"/>
    </cacheField>
    <cacheField name="dif 1" numFmtId="0">
      <sharedItems containsString="0" containsBlank="1" containsNumber="1" minValue="-146580205.30000001" maxValue="190085866.30000001"/>
    </cacheField>
    <cacheField name="Presupuestado" numFmtId="0">
      <sharedItems containsString="0" containsBlank="1" containsNumber="1" minValue="0" maxValue="669497019"/>
    </cacheField>
    <cacheField name="dif inicial con 4ta" numFmtId="0">
      <sharedItems containsString="0" containsBlank="1" containsNumber="1" minValue="-36279605.5" maxValue="100738605.5"/>
    </cacheField>
    <cacheField name="Pre-Comprometido 28 octubre" numFmtId="0">
      <sharedItems containsBlank="1" containsMixedTypes="1" containsNumber="1" minValue="-22624.38" maxValue="391514104.26999998"/>
    </cacheField>
    <cacheField name="Comprometido 258 octubre" numFmtId="0">
      <sharedItems containsString="0" containsBlank="1" containsNumber="1" minValue="-22624.38" maxValue="391514104.26999998"/>
    </cacheField>
    <cacheField name="Pre-Comprometido" numFmtId="0">
      <sharedItems containsString="0" containsBlank="1" containsNumber="1" minValue="-21400.1" maxValue="391584817.69999999"/>
    </cacheField>
    <cacheField name="Comprometido" numFmtId="0">
      <sharedItems containsString="0" containsBlank="1" containsNumber="1" minValue="-21400.1" maxValue="391584817.69999999"/>
    </cacheField>
    <cacheField name="Devengado" numFmtId="0">
      <sharedItems containsString="0" containsBlank="1" containsNumber="1" minValue="-21400.1" maxValue="391584817.69999999"/>
    </cacheField>
    <cacheField name="Ejercido" numFmtId="0">
      <sharedItems containsString="0" containsBlank="1" containsNumber="1" minValue="-21400.1" maxValue="391574417.52999997"/>
    </cacheField>
    <cacheField name="Pagado" numFmtId="0">
      <sharedItems containsString="0" containsBlank="1" containsNumber="1" minValue="-21400.1" maxValue="391574417.52999997"/>
    </cacheField>
    <cacheField name="Disponible/Subejercicio" numFmtId="0">
      <sharedItems containsString="0" containsBlank="1" containsNumber="1" minValue="-145258934.80000001" maxValue="168803762.13"/>
    </cacheField>
    <cacheField name="Propuesta 2026" numFmtId="0">
      <sharedItems containsString="0" containsBlank="1" containsNumber="1" minValue="0" maxValue="1311822108.5799999"/>
    </cacheField>
    <cacheField name="Multianual" numFmtId="0">
      <sharedItems containsString="0" containsBlank="1" containsNumber="1" minValue="0" maxValue="1592340568.3699999"/>
    </cacheField>
    <cacheField name="Anteproyecto 2026" numFmtId="4">
      <sharedItems containsString="0" containsBlank="1" containsNumber="1" minValue="0" maxValue="1311822108.5799999"/>
    </cacheField>
    <cacheField name="dif" numFmtId="4">
      <sharedItems containsString="0" containsBlank="1" containsNumber="1" minValue="369048.41650000028" maxValue="703206.86400000006"/>
    </cacheField>
    <cacheField name="Comentarios y Observacion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IZABETH RODRIGUEZ RUBIO - PC-1074" refreshedDate="45975.506505902777" createdVersion="8" refreshedVersion="8" minRefreshableVersion="3" recordCount="722" xr:uid="{8D9A52B7-D1A3-4F82-A652-5AE678937744}">
  <cacheSource type="worksheet">
    <worksheetSource ref="I1:AG340" sheet="ANTEPROYECTO DE EGRESOS"/>
  </cacheSource>
  <cacheFields count="47">
    <cacheField name="CLAVE" numFmtId="0">
      <sharedItems containsBlank="1"/>
    </cacheField>
    <cacheField name="Codigo Origen" numFmtId="0">
      <sharedItems/>
    </cacheField>
    <cacheField name="Origen (FF)" numFmtId="0">
      <sharedItems/>
    </cacheField>
    <cacheField name="Cod. Dependencia" numFmtId="0">
      <sharedItems/>
    </cacheField>
    <cacheField name="Dependencia" numFmtId="0">
      <sharedItems count="20">
        <s v="OFICIALÍA MAYOR ADMINISTRATIVA"/>
        <s v="COORDINACIÓN GENERAL DE CERCANÍA Y CORRESPONSABILIDAD SOCIAL"/>
        <s v="TESORERÍA MUNICIPAL"/>
        <s v="SECRETARÍA GENERAL DEL AYUNTAMIENTO"/>
        <s v="SINDICATURA MUNICIPAL"/>
        <s v="COORDINACIÓN GENERAL DE PREVENCIÓN Y SERVICIOS DE EMERGENCIA"/>
        <s v="COORDINACIÓN GENERAL DE INTELIGENCIA E INNOVACIÓN SOCIAL"/>
        <s v="JEFATURA DE GABINETE"/>
        <s v="COORDINACIÓN GENERAL DE FORTALECIMIENTO A LOS SERVICIOS PÚBLICOS MUNICIPALES"/>
        <s v="COORDINACIÓN GENERAL DE GESTIÓN DEL TERRITORIO Y OBRAS PÚBLICAS"/>
        <s v="COORDINACIÓN GENERAL DE POTENCIA ECONÓMICA"/>
        <s v="ORGANO INTERNO DE CONTROL"/>
        <s v="SISTEMA INTEGRAL PARA EL DESARROLLO DE LA FAMILIA  (DIF)"/>
        <s v="CONSEJO MUNICIPAL DEL DEPORTE"/>
        <s v="CENTRO DE ESTIMULACIÓN PARA PERSONAS CON DISCAPACIDAD INTELECTUAL (CENDI)"/>
        <s v="INSTITUTO DE ALTERNATIVAS PARA LOS JÓVEN (INDAJO)"/>
        <s v="INSTITUTO MUNICIPAL DE LA MUJER TLAJOMULQUENSE"/>
        <s v="PRESIDENCIA"/>
        <s v="COORDINACIÓN GENERAL DE TRAMITES Y SERVICIOS"/>
        <s v="COORDINACION DE FORTALE" u="1"/>
      </sharedItems>
    </cacheField>
    <cacheField name="Codigo Programa" numFmtId="0">
      <sharedItems containsSemiMixedTypes="0" containsString="0" containsNumber="1" containsInteger="1" minValue="0" maxValue="7"/>
    </cacheField>
    <cacheField name="Nombre programa" numFmtId="0">
      <sharedItems/>
    </cacheField>
    <cacheField name="Clasifcación Funcional 2026" numFmtId="0">
      <sharedItems/>
    </cacheField>
    <cacheField name="Descripcón funcional" numFmtId="0">
      <sharedItems/>
    </cacheField>
    <cacheField name="Codigo Programa 2026" numFmtId="0">
      <sharedItems containsSemiMixedTypes="0" containsString="0" containsNumber="1" containsInteger="1" minValue="1" maxValue="6"/>
    </cacheField>
    <cacheField name="Programa 2026" numFmtId="0">
      <sharedItems/>
    </cacheField>
    <cacheField name="Codigo Proyecto" numFmtId="0">
      <sharedItems containsSemiMixedTypes="0" containsString="0" containsNumber="1" containsInteger="1" minValue="1" maxValue="68"/>
    </cacheField>
    <cacheField name="Proyecto" numFmtId="0">
      <sharedItems/>
    </cacheField>
    <cacheField name="Codigo proyecto 26" numFmtId="0">
      <sharedItems/>
    </cacheField>
    <cacheField name="2026 Proyecto" numFmtId="0">
      <sharedItems/>
    </cacheField>
    <cacheField name="Cod. Unidad Ejectura" numFmtId="0">
      <sharedItems/>
    </cacheField>
    <cacheField name="Centro costos" numFmtId="0">
      <sharedItems count="44">
        <s v="DIRECCIÓN DE ADMINISTRACIÓN"/>
        <s v="DIRECCIÓN DE ADMINISTRACIÓN DE PERSONAL"/>
        <s v="DIRECCIÓN DE RED DE BASES Y COLMENAS"/>
        <s v="DIRECCIÓN DE PROCESOS ADMINISTRATIVOS Y"/>
        <s v="DIRECCIÓN EJECUTIVA DE LA SECRETARIA GEN"/>
        <s v="DESPACHO DE LA SINDICATURA"/>
        <s v="COMISARIA DE LA POLICIA PREVENTIVA MUNIC"/>
        <s v="DIRECCIÓN DE POLÍTICA SOCIAL"/>
        <s v="DIRECCIÓN DE PROTECCIÓN CIVIL Y BOMBEROS"/>
        <s v="DESPACHO DE LA COORDINACIÓN GENERAL DE I"/>
        <s v="DIRECCIÓN DE RELACIONES PÚBLICAS"/>
        <s v="DIRECCIÓN ADMINISTRATIVA"/>
        <s v="DIRECCIÓN DE SALUD PÚBLICA"/>
        <s v="DIRECCIÓN DE ASEO PÚBLICO"/>
        <s v="DIRECCIÓN DE RASTROS MUNICIPALES"/>
        <s v="DESPACHO DE LA COORDINACIÓN GENERAL DE C"/>
        <s v="DESPACHO DE LA COORDINACIÓN GENERAL DE T"/>
        <s v="DIRECCIÓN DE INGRESOS"/>
        <s v="DIRECCIÓN DE TURISMO Y PROMOCIÓN A LAS T"/>
        <s v="DIRECCIÓN DE CENSOS Y ESTADISTICAS"/>
        <s v="UNIDAD DE ACOPIO Y SALUD ANIMAL TLAJOMUL"/>
        <s v="DIRECCIÓN DE DESARROLLO RURAL"/>
        <s v="DIRECCIÓN DE INFRAESTRUCTURA HIDRÁULICA"/>
        <s v="DIRECCIÓN DE AGUA POTABLE Y SANEAMIENTO"/>
        <s v="DESPACHO DE LA COORDINACIÓN GENERAL DE P"/>
        <s v="DIRECCIÓN DE ALUMBRADO PÚBLICO"/>
        <s v="DIRECCIÓN DE CULTURA"/>
        <s v="DESPACHO DE LA JEFATURA DE GABINETE"/>
        <s v="DIRECCIÓN DE OBRAS PÚBLICAS"/>
        <s v="DESCPACHO"/>
        <s v="COORDINACION GENERAL DE COMUNICACIÓN EST"/>
        <s v="DESPACHO DEL ORGANO INTERNO DE CONTROL"/>
        <s v="DESPACHO"/>
        <s v="DIRECCION DE DESARROLLO Y CERCANIA SOCIA"/>
        <s v="SISTEMA INTEGRAL PARA EL DESARROLLO DE L"/>
        <s v="CONSEJO MUNICIPAL DEL DEPORTE"/>
        <s v="CENTRO DE ESTIMULACIÓN PARA PERSONAS CON"/>
        <s v="INSTITUTO DE ALTERNATIVAS PARA LOS JÓVEN"/>
        <s v="INSTITUTO MUNICIPAL DE LA MUJER TLAJOMUL"/>
        <s v="DIRECCIÓN DE FINANZAS"/>
        <s v="DIRECCIÓN DE GESTION DEL MEDIO AMBIENTE"/>
        <s v="DIRECCIÓN DE PROMOCIÓN ECONÓMICA"/>
        <s v="SECRETARÍA PARTICULAR"/>
        <s v="DIRECCION DE ENLACE CON LA SECRETARIA DE"/>
      </sharedItems>
    </cacheField>
    <cacheField name="Cod. Unidad Ejectura 26" numFmtId="0">
      <sharedItems/>
    </cacheField>
    <cacheField name="Centro costos 26" numFmtId="0">
      <sharedItems/>
    </cacheField>
    <cacheField name="Capitulo codigo" numFmtId="0">
      <sharedItems containsSemiMixedTypes="0" containsString="0" containsNumber="1" containsInteger="1" minValue="1000" maxValue="9000"/>
    </cacheField>
    <cacheField name="Capitulo nombre" numFmtId="0">
      <sharedItems/>
    </cacheField>
    <cacheField name="Partida" numFmtId="0">
      <sharedItems containsSemiMixedTypes="0" containsString="0" containsNumber="1" containsInteger="1" minValue="1111" maxValue="9211"/>
    </cacheField>
    <cacheField name="Descripción" numFmtId="0">
      <sharedItems/>
    </cacheField>
    <cacheField name="Codigo Destino" numFmtId="0">
      <sharedItems containsMixedTypes="1" containsNumber="1" containsInteger="1" minValue="0" maxValue="71"/>
    </cacheField>
    <cacheField name="Concepto Destino" numFmtId="0">
      <sharedItems containsMixedTypes="1" containsNumber="1" containsInteger="1" minValue="0" maxValue="0"/>
    </cacheField>
    <cacheField name="Importe Ajustado 2023" numFmtId="0">
      <sharedItems containsString="0" containsBlank="1" containsNumber="1" minValue="0" maxValue="1033493932.5400001"/>
    </cacheField>
    <cacheField name="Ejercido 2023" numFmtId="43">
      <sharedItems containsSemiMixedTypes="0" containsString="0" containsNumber="1" minValue="0" maxValue="1007747860.7500001"/>
    </cacheField>
    <cacheField name="Pagado 2023" numFmtId="0">
      <sharedItems containsString="0" containsBlank="1" containsNumber="1" minValue="0" maxValue="1007747860.7500001"/>
    </cacheField>
    <cacheField name="Importe Ajustado 2024" numFmtId="0">
      <sharedItems containsBlank="1" containsMixedTypes="1" containsNumber="1" minValue="0" maxValue="997751300.25"/>
    </cacheField>
    <cacheField name="Presupuestado 2024" numFmtId="0">
      <sharedItems containsString="0" containsBlank="1" containsNumber="1" minValue="0" maxValue="677552010.19000006"/>
    </cacheField>
    <cacheField name="Ejercido 2024" numFmtId="0">
      <sharedItems containsSemiMixedTypes="0" containsString="0" containsNumber="1" minValue="0" maxValue="997590957.12"/>
    </cacheField>
    <cacheField name="Pagado 2024" numFmtId="0">
      <sharedItems containsString="0" containsBlank="1" containsNumber="1" minValue="0" maxValue="991027317.08999991"/>
    </cacheField>
    <cacheField name="Importe 4ta 2025" numFmtId="0">
      <sharedItems containsSemiMixedTypes="0" containsString="0" containsNumber="1" minValue="0" maxValue="391584817.69999999"/>
    </cacheField>
    <cacheField name="Importe Ajustado" numFmtId="0">
      <sharedItems containsString="0" containsBlank="1" containsNumber="1" minValue="0" maxValue="391584817.69999999"/>
    </cacheField>
    <cacheField name="dif 1" numFmtId="4">
      <sharedItems containsString="0" containsBlank="1" containsNumber="1" minValue="-146580205.30000001" maxValue="190085866.30000001"/>
    </cacheField>
    <cacheField name="Presupuestado" numFmtId="0">
      <sharedItems containsString="0" containsBlank="1" containsNumber="1" minValue="0" maxValue="669497019"/>
    </cacheField>
    <cacheField name="dif inicial con 4ta" numFmtId="0">
      <sharedItems containsString="0" containsBlank="1" containsNumber="1" minValue="-36279605.5" maxValue="100738605.5"/>
    </cacheField>
    <cacheField name="Pre-Comprometido 28 octubre" numFmtId="0">
      <sharedItems containsSemiMixedTypes="0" containsString="0" containsNumber="1" minValue="-22624.38" maxValue="391514104.26999998"/>
    </cacheField>
    <cacheField name="Comprometido 258 octubre" numFmtId="4">
      <sharedItems containsString="0" containsBlank="1" containsNumber="1" minValue="-22624.38" maxValue="391514104.26999998"/>
    </cacheField>
    <cacheField name="Pre-Comprometido" numFmtId="0">
      <sharedItems containsString="0" containsBlank="1" containsNumber="1" minValue="-21400.1" maxValue="391584817.69999999"/>
    </cacheField>
    <cacheField name="Comprometido" numFmtId="0">
      <sharedItems containsString="0" containsBlank="1" containsNumber="1" minValue="-21400.1" maxValue="391584817.69999999"/>
    </cacheField>
    <cacheField name="Devengado" numFmtId="0">
      <sharedItems containsString="0" containsBlank="1" containsNumber="1" minValue="-21400.1" maxValue="391584817.69999999"/>
    </cacheField>
    <cacheField name="Ejercido" numFmtId="0">
      <sharedItems containsString="0" containsBlank="1" containsNumber="1" minValue="-21400.1" maxValue="391574417.52999997"/>
    </cacheField>
    <cacheField name="Pagado" numFmtId="0">
      <sharedItems containsString="0" containsBlank="1" containsNumber="1" minValue="-21400.1" maxValue="391574417.52999997"/>
    </cacheField>
    <cacheField name="Disponible/Subejercicio" numFmtId="4">
      <sharedItems containsString="0" containsBlank="1" containsNumber="1" minValue="-145258934.80000001" maxValue="168803762.13"/>
    </cacheField>
    <cacheField name="Propuesta 2026" numFmtId="0">
      <sharedItems containsString="0" containsBlank="1" containsNumber="1" minValue="0" maxValue="1311822108.5799999"/>
    </cacheField>
    <cacheField name="Multianual" numFmtId="0">
      <sharedItems containsString="0" containsBlank="1" containsNumber="1" minValue="0" maxValue="1592340568.36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AN PABLO ROSALES RODRIGUEZ - PC-0543" refreshedDate="46002.669339814813" createdVersion="8" refreshedVersion="8" minRefreshableVersion="3" recordCount="339" xr:uid="{911DB3A2-3182-487E-BB74-1B387B9AD54B}">
  <cacheSource type="worksheet">
    <worksheetSource ref="A1:AH340" sheet="ANTEPROYECTO DE EGRESOS"/>
  </cacheSource>
  <cacheFields count="34">
    <cacheField name="Cuenta Contable" numFmtId="0">
      <sharedItems/>
    </cacheField>
    <cacheField name="Cuenta inicial" numFmtId="0">
      <sharedItems containsSemiMixedTypes="0" containsString="0" containsNumber="1" containsInteger="1" minValue="5" maxValue="5"/>
    </cacheField>
    <cacheField name="Partida Generica cta" numFmtId="0">
      <sharedItems/>
    </cacheField>
    <cacheField name="Partida Especifica cta" numFmtId="0">
      <sharedItems/>
    </cacheField>
    <cacheField name="Fuente 2 cta" numFmtId="0">
      <sharedItems/>
    </cacheField>
    <cacheField name="Proyecto cta" numFmtId="0">
      <sharedItems/>
    </cacheField>
    <cacheField name="Destino cta" numFmtId="49">
      <sharedItems containsMixedTypes="1" containsNumber="1" containsInteger="1" minValue="14" maxValue="64"/>
    </cacheField>
    <cacheField name="Origen cta" numFmtId="0">
      <sharedItems containsSemiMixedTypes="0" containsString="0" containsNumber="1" containsInteger="1" minValue="11" maxValue="25"/>
    </cacheField>
    <cacheField name="Codigo Origen" numFmtId="0">
      <sharedItems/>
    </cacheField>
    <cacheField name="Origen (FF)" numFmtId="0">
      <sharedItems containsBlank="1" count="6">
        <s v="PARTICIPACIONES FEDERALES 2026"/>
        <s v="PARTICIPACIONES ESTATALES 2026"/>
        <s v="RECURSOS FISCALES 2026"/>
        <s v="FONDO DE APORTACIÓN AL FORTALECIMIENTO MUNICIPAL 2026 (FORTAMUN)"/>
        <s v="FONDO DE APORTACIÓN A LA INFRAESTRUCTURA SOCIAL MUNICIPAL 2026 (FAISMUN)"/>
        <m u="1"/>
      </sharedItems>
    </cacheField>
    <cacheField name="Origen del Recurso" numFmtId="0">
      <sharedItems containsSemiMixedTypes="0" containsString="0" containsNumber="1" containsInteger="1" minValue="11" maxValue="25"/>
    </cacheField>
    <cacheField name="Etiquetado" numFmtId="0">
      <sharedItems containsBlank="1" count="3">
        <s v="NO"/>
        <s v="SI"/>
        <m u="1"/>
      </sharedItems>
    </cacheField>
    <cacheField name="Cod. Dependencia" numFmtId="0">
      <sharedItems/>
    </cacheField>
    <cacheField name="Dependencia" numFmtId="0">
      <sharedItems containsBlank="1" count="19">
        <s v="OFICIALÍA MAYOR ADMINISTRATIVA"/>
        <s v="COORDINACIÓN GENERAL DE CERCANÍA Y CORRESPONSABILIDAD SOCIAL"/>
        <s v="COORDINACIÓN GENERAL DE GESTIÓN DEL TERRITORIO Y OBRAS PÚBLICAS"/>
        <s v="COORDINACIÓN GENERAL DE INTELIGENCIA E INNOVACIÓN SOCIAL"/>
        <s v="SISTEMA INTEGRAL PARA EL DESARROLLO DE LA FAMILIA  (DIF)"/>
        <s v="TESORERÍA MUNICIPAL"/>
        <s v="JEFATURA DE GABINETE"/>
        <s v="CONSEJO MUNICIPAL DEL DEPORTE (COMUDE)"/>
        <s v="COORDINACIÓN GENERAL DE FORTALECIMIENTO A LOS SERVICIOS PÚBLICOS MUNICIPALES"/>
        <s v="CENTRO DE ESTIMULACIÓN PARA PERSONAS CON DISCAPACIDAD INTELECTUAL (CENDI)"/>
        <s v="COORDINACIÓN GENERAL DE PREVENCIÓN Y SERVICIOS DE EMERGENCIA"/>
        <s v="INSTITUTO DE ALTERNATIVAS PARA LOS JÓVEN (INDAJO)"/>
        <s v="INSTITUTO MUNICIPAL DE LA MUJER TLAJOMULQUENSE (IMMT)"/>
        <s v="COORDINACIÓN GENERAL DE POTENCIA ECONÓMICA"/>
        <s v="PRESIDENCIA"/>
        <s v="SINDICATURA MUNICIPAL"/>
        <s v="SECRETARÍA GENERAL"/>
        <s v="ORGANO INTERNO DE CONTROL" u="1"/>
        <m u="1"/>
      </sharedItems>
    </cacheField>
    <cacheField name="Clasificación Programatica" numFmtId="0">
      <sharedItems containsBlank="1" count="11">
        <s v="M"/>
        <s v="S"/>
        <s v="E"/>
        <s v="Q"/>
        <s v="K"/>
        <s v="N"/>
        <s v="V"/>
        <s v="G" u="1"/>
        <m u="1"/>
        <s v="D" u="1"/>
        <s v="R" u="1"/>
      </sharedItems>
    </cacheField>
    <cacheField name="Descripción Programatica" numFmtId="0">
      <sharedItems containsBlank="1" count="11">
        <s v="Apoyo para el desarrollo de las_x000a_funciones de gobierno"/>
        <s v="Subsidios sujetos a Reglas de Operación"/>
        <s v="Prestación de Servicios Públicos"/>
        <s v="Investigación y desarrollo"/>
        <s v="Proyectos de Inversión en Infraestructura y Obra Pública"/>
        <s v="Atención a desastres por eventos naturales"/>
        <s v="Servicios de protección y conservación ambiental"/>
        <s v="Regulación y supervisión" u="1"/>
        <m u="1"/>
        <s v="Costo financiero, deuda o apoyos a deudores y ahorradores de la banca" u="1"/>
        <s v="Provisiones y reasignaciones presupuestarias específicos" u="1"/>
      </sharedItems>
    </cacheField>
    <cacheField name="Clasifcación Funcional" numFmtId="0">
      <sharedItems containsBlank="1" count="18">
        <s v="1.3.4"/>
        <s v="2.2.3"/>
        <s v="3.8.4"/>
        <s v="2.6.3"/>
        <s v="2.4.1"/>
        <s v="2.2.4"/>
        <s v="2.6.8"/>
        <s v="2.3.1"/>
        <s v="3.2.1"/>
        <s v="2.2.7"/>
        <s v="1.7.2"/>
        <s v="1.3.5"/>
        <s v="1.7.1"/>
        <s v="3.7.1"/>
        <s v="2.1.5"/>
        <s v="2.4.2"/>
        <s v="2.1.1"/>
        <m u="1"/>
      </sharedItems>
    </cacheField>
    <cacheField name="Descripcón funcional" numFmtId="0">
      <sharedItems containsBlank="1" count="18">
        <s v="FUNCIÓN PÚBLICA"/>
        <s v="ABASTECIMIENTO DE AGUA"/>
        <s v="INNOVACIÓN SOCIAL"/>
        <s v="FAMILIA E HIJOS"/>
        <s v="DEPORTE Y RECREACIÓN"/>
        <s v="ALUMBRADO PÚBLICO"/>
        <s v="OTROS GRUPOS VULNERABLES"/>
        <s v="PRESTACIÓN DE SERVICIOS DE SALUD A LA COMUNIDAD"/>
        <s v="AGROPECUARIA"/>
        <s v="DESARROLLO REGIONAL"/>
        <s v="PROTECCIÓN CIVIL"/>
        <s v="ASUNTOS JURIDICOS"/>
        <s v="POLICIA"/>
        <s v="TURISMO"/>
        <s v="PROTECCIÓN DE LA DIVERSIDAD BIOLÓGICA Y DEL PAISAJE"/>
        <s v="CULTURA"/>
        <s v="ORDENACIÓN DE DESECHOS"/>
        <m u="1"/>
      </sharedItems>
    </cacheField>
    <cacheField name="Codigo Programa" numFmtId="0">
      <sharedItems containsSemiMixedTypes="0" containsString="0" containsNumber="1" containsInteger="1" minValue="1" maxValue="6"/>
    </cacheField>
    <cacheField name="Programa 2026" numFmtId="0">
      <sharedItems containsBlank="1" count="7">
        <s v="TLAJO EFICIENTE"/>
        <s v="TLAJO DE PAZ"/>
        <s v="TLAJO CERCANO"/>
        <s v="TLAJO A FUTURO"/>
        <s v="TLAJO DINAMICO"/>
        <s v="TLAJO POTENCIA"/>
        <m u="1"/>
      </sharedItems>
    </cacheField>
    <cacheField name="Codigo proyecto" numFmtId="49">
      <sharedItems/>
    </cacheField>
    <cacheField name="Proyecto" numFmtId="0">
      <sharedItems count="75">
        <s v="SERVICIOS PERSONALES"/>
        <s v="DESPLIEGUE OPERATIVO COMISARIA DE LA POLICIA"/>
        <s v="SIEMPRE LISTOS"/>
        <s v="OPERACIÓN EFICIENTE DE INFRAESTRUCTURA HIDRICA"/>
        <s v="DESPACHO DE LA COORDINACIÓN GENERAL DE INTELIGENCIA E INNOVACIÓN SOCIAL"/>
        <s v="BIENES ADQUIRIDOS"/>
        <s v="SISTEMA INTEGRAL PARA EL DESARROLLO DE LA FAMILIA"/>
        <s v="DESPACHO DE LA TESORERÍA MUNICIPAL"/>
        <s v="PROGRAMA DE MEJORA, AMPLIACIÓN Y REAHABILITACIÓN DE LA INFRAESTRUCTURA MUNICIPAL"/>
        <s v="PRESUPUESTO PARTICIPATIVO"/>
        <s v="SIEMPRE CERCA"/>
        <s v="COMUNICACIÓN ESTRATÉGICA DEL GOBIERNO"/>
        <s v="ACTIVIDADES DEPORTIVAS Y RECREATIVAS EN EL MUNICIPIO"/>
        <s v="SISTEMA DE ILUMINACIÓN PÚBLICA"/>
        <s v="MODERNIZACION CATASTRAL"/>
        <s v="CHAMBA PARA TODAS Y TODOS"/>
        <s v="ATENCIÓN PARA PERSONAS CON DISCAPACIDAD INTELECTUAL"/>
        <s v="FORTALECIMIENTO Y EQUIPAMIENTO DE UNIDADES MÉDICAS"/>
        <s v="SEGUIMIENTO A LA POLÍTICA PÚBLICA DE GOBIERNO E IMAGEN INSTITUCIONAL"/>
        <s v="SIEMPRE POR TU EDUCACIÓN"/>
        <s v="PROGRAMAS Y ACCIONES CULTURALES, RECREATIVOS Y DEPORTIVAS"/>
        <s v="ATENCION A MUJERES DEL MUNICIPIO"/>
        <s v="SERVICIO DE MANTENIMIENTO EN LOS ESPACIOS PÚBLICOS"/>
        <s v="APOYO A LA PRODUCCION DE MAIZ"/>
        <s v="APOYOS SIEMPRE CERCA"/>
        <s v="RECURSOS RECAUDADOS DE MANERA EFICIENTE PROGRAMADOS"/>
        <s v="DESPLIEGUE OPERATIVO PROTECCIÓN CIVIL Y SERVICIOS MEDICOS"/>
        <s v="GENERAR PLANES Y ACCIONES ESTRATEGICAS EN LAS DIFERENTES LOCALIDADES DEL MUNICIPIO"/>
        <s v="APOYO A LAS AGENCIAS Y DELEGACIONES DEL MUNICIPIO"/>
        <s v="SIEMPRE APOYANDO TU ESCUELA"/>
        <s v="DESPACHO DE LA OFICINA DE LA PRESIDENCIA MUNICIPAL"/>
        <s v="FORTALECIMIENTO A PROTECCIÓN CIVIL Y BOMBEROS"/>
        <s v="DEFENSORÍA LEGAL"/>
        <s v="APOYO A LA REHABILITACION DE SUELOS"/>
        <s v="CAPACITACIONES Y RECLUTAMIENTO DE ELEMENTOS"/>
        <s v="SEGUIMIENTO A LA AGENDA MUNICIPAL"/>
        <s v="PROYECTO DE PRESUPUESTO"/>
        <s v="RONDINES DE VIGILANCIA"/>
        <s v="APOYO AL SECTOR PESQUERO"/>
        <s v="DESPACHO DE LA SECRETARÍA GENERAL"/>
        <s v="FERIA DEL CABALLO"/>
        <s v="TE CUIDAMOS SIEMPRE"/>
        <s v="RENTA TU CASA"/>
        <s v="FONDO MUNICIPAL DE DESASTRES"/>
        <s v="DESPACHO DE LA COORDINACIÓN GENERAL DE PREVENCIÓN Y SERVICIOS DE EMERGENCIA"/>
        <s v="OPERATIVOS DE MOVILIDAD Y SEGURIDAD VIAL"/>
        <s v="PROCESOS ESTADISTICOS DEL MUNICIPIO"/>
        <s v="FESTIVAL MICTLAN"/>
        <s v="PROMOCIÓN CULTURAL Y APOYO A LAS TRADICIONES"/>
        <s v="TALLERES COMUNITARIOS DE PREVENCIÓN DE LAS VIOLENCIAS"/>
        <s v="ESCUELAS DE CHARRERIA"/>
        <s v="ACOPIO Y SALUD ANIMAL"/>
        <s v="PLAN DE MANEJO Y CONSERVACIÓN PARA LAS ESPECIES ARBOREAS"/>
        <s v="ELABORACION Y ENTREGA DE COMPOSTA"/>
        <s v="CRECIENDO JUNTOS"/>
        <s v="CAMPAÑA DE SANIDAD ANIMAL"/>
        <s v="EXPO AGROPECUARIA"/>
        <s v="DESPACHO DE LA COORDINACIÓN GENERAL DE CERCANÍA Y CORRESPONSABILIDAD SOCIAL"/>
        <s v="PERSONAL OPERATIVO  PESCA"/>
        <s v="SERVICIO DE RASTRO MUNICIPAL"/>
        <s v="PROGRAMA DE APOYO A PRODUCTORES LADRILLEROS"/>
        <s v="SERVICIO DE RECOLECCIÓN DE RESIDUOS"/>
        <s v="ADMINISTRACIÓN CENTRAL DE LA COORDINACIÓN GENERAL DE POTENCIA ECONÓMICA"/>
        <s v="INDEMNIZACION Y ADQUISICION DE SEMOVIENTES"/>
        <s v="APICULTORES"/>
        <s v="POLITICA CULTURAL DE TLAJOMULCO DE ZUÑIGA"/>
        <s v="EDUCACIÓN SIEMPRE AL DIA"/>
        <s v="ATENCIÓN A EVENTOS DEL GOBIERNO MUNICIPAL"/>
        <s v="HERRAMIENTAS A PESCADORES"/>
        <s v="OBRAS MULTIANUALES"/>
        <s v="ACOMPAÑAMIENTO EN AUDITORIAS" u="1"/>
        <s v="DESPACHO DE LA COORDINACIÓN GENERAL DE TERRITORIO Y OBRAS PÚBLICAS" u="1"/>
        <s v="GENERAR PLANEAS Y ACCIONES ESTRATEGICAS EN LAS DIFERENTES LOCALIDADES DEL MUNICIPIO" u="1"/>
        <s v="FOEDEN" u="1"/>
        <s v="SERVICIO DE MANTENIMIENTO DE ALUMBRADO PÚBLICO" u="1"/>
      </sharedItems>
    </cacheField>
    <cacheField name="Cod. Unidad Ejecutora" numFmtId="0">
      <sharedItems/>
    </cacheField>
    <cacheField name="Centro costos" numFmtId="0">
      <sharedItems/>
    </cacheField>
    <cacheField name="Tipo de Gasto" numFmtId="0">
      <sharedItems containsBlank="1" count="4">
        <s v="GASTO CORRIENTE"/>
        <s v="GASTO DE CAPITAL"/>
        <s v="AMORTIZACIÓN DE LA DEUDA Y DISMINUCIÓN DE PASIVOS"/>
        <m u="1"/>
      </sharedItems>
    </cacheField>
    <cacheField name="Capitulo codigo" numFmtId="0">
      <sharedItems containsSemiMixedTypes="0" containsString="0" containsNumber="1" containsInteger="1" minValue="1000" maxValue="9000" count="8">
        <n v="1000"/>
        <n v="4000"/>
        <n v="3000"/>
        <n v="5000"/>
        <n v="6000"/>
        <n v="2000"/>
        <n v="7000"/>
        <n v="9000"/>
      </sharedItems>
    </cacheField>
    <cacheField name="Capitulo nombre" numFmtId="0">
      <sharedItems containsBlank="1" count="9">
        <s v="SERVICIOS PERSONALES"/>
        <s v="TRANSFERENCIAS, ASIGNACIONES, SUBSIDIOS Y OTRAS AYUDAS"/>
        <s v="SERVICIOS GENERALES"/>
        <s v="BIENES MUEBLES, INMUEBLES E INTANGIBLES"/>
        <s v="INVERSION PUBLICA"/>
        <s v="MATERIALES Y SUMINISTROS"/>
        <s v="INVERSIONES FINANCIERAS Y OTRAS PROVISIONES"/>
        <s v="DEUDA PUBLICA"/>
        <m u="1"/>
      </sharedItems>
    </cacheField>
    <cacheField name="Partida" numFmtId="0">
      <sharedItems containsSemiMixedTypes="0" containsString="0" containsNumber="1" containsInteger="1" minValue="1111" maxValue="9211" count="129">
        <n v="1111"/>
        <n v="1221"/>
        <n v="1321"/>
        <n v="1322"/>
        <n v="1411"/>
        <n v="1421"/>
        <n v="1431"/>
        <n v="1432"/>
        <n v="1131"/>
        <n v="1591"/>
        <n v="4411"/>
        <n v="1611"/>
        <n v="3571"/>
        <n v="1341"/>
        <n v="1231"/>
        <n v="1331"/>
        <n v="1521"/>
        <n v="1441"/>
        <n v="5691"/>
        <n v="3261"/>
        <n v="4211"/>
        <n v="6321"/>
        <n v="3381"/>
        <n v="6151"/>
        <n v="3111"/>
        <n v="2611"/>
        <n v="3421"/>
        <n v="5111"/>
        <n v="3231"/>
        <n v="3511"/>
        <n v="3611"/>
        <n v="3411"/>
        <n v="6121"/>
        <n v="2461"/>
        <n v="3551"/>
        <n v="3391"/>
        <n v="3941"/>
        <n v="5311"/>
        <n v="3361"/>
        <n v="3922"/>
        <n v="1211"/>
        <n v="3451"/>
        <n v="5971"/>
        <n v="5911"/>
        <n v="3321"/>
        <n v="3631"/>
        <n v="2491"/>
        <n v="3661"/>
        <n v="3171"/>
        <n v="3431"/>
        <n v="2181"/>
        <n v="3221"/>
        <n v="2541"/>
        <n v="3331"/>
        <n v="2421"/>
        <n v="2531"/>
        <n v="4311"/>
        <n v="5662"/>
        <n v="5811"/>
        <n v="7991"/>
        <n v="3651"/>
        <n v="2711"/>
        <n v="2911"/>
        <n v="5671"/>
        <n v="2591"/>
        <n v="3821"/>
        <n v="3161"/>
        <n v="6131"/>
        <n v="4431"/>
        <n v="3311"/>
        <n v="2831"/>
        <n v="2471"/>
        <n v="2561"/>
        <n v="2111"/>
        <n v="2721"/>
        <n v="2511"/>
        <n v="4481"/>
        <n v="2961"/>
        <n v="2211"/>
        <n v="3531"/>
        <n v="5651"/>
        <n v="3581"/>
        <n v="2161"/>
        <n v="3251"/>
        <n v="2411"/>
        <n v="4451"/>
        <n v="5121"/>
        <n v="5781"/>
        <n v="2391"/>
        <n v="2521"/>
        <n v="2221"/>
        <n v="3341"/>
        <n v="3141"/>
        <n v="3541"/>
        <n v="4391"/>
        <n v="2351"/>
        <n v="2821"/>
        <n v="2941"/>
        <n v="2981"/>
        <n v="3911"/>
        <n v="5661"/>
        <n v="3481"/>
        <n v="3441"/>
        <n v="5321"/>
        <n v="5641"/>
        <n v="2171"/>
        <n v="4421"/>
        <n v="5151"/>
        <n v="5621"/>
        <n v="3942"/>
        <n v="2921"/>
        <n v="3841"/>
        <n v="5211"/>
        <n v="4251"/>
        <n v="2441"/>
        <n v="3751"/>
        <n v="3961"/>
        <n v="3962"/>
        <n v="3521"/>
        <n v="2141"/>
        <n v="3711"/>
        <n v="2451"/>
        <n v="3291"/>
        <n v="5491"/>
        <n v="3181"/>
        <n v="2231"/>
        <n v="5191"/>
        <n v="9111"/>
        <n v="9211"/>
      </sharedItems>
    </cacheField>
    <cacheField name="Descripción" numFmtId="0">
      <sharedItems containsBlank="1" count="134">
        <s v="DIETAS "/>
        <s v="SUELDOS BASE AL PERSONAL EVENTUAL"/>
        <s v="PRIMAS VACACIONALES"/>
        <s v="GRATIFICACIÓN DE FIN DE AÑO"/>
        <s v="CUOTAS AL IMSS POR ENFERMEDADES Y MATERNIDAD"/>
        <s v="APORTACIONES A FONDOS DE VIVIENDA"/>
        <s v="APORTACIONES AL SISTEMA DE RETIRO SEDAR"/>
        <s v="APORTACIONES AL SISTEMA DE RETIRO DE PENSIONES"/>
        <s v="SUELDO BASE AL PERSONAL PERMANENTE ANUAL"/>
        <s v="OTRAS PRESTACIONES SOCIALES Y ECONÓMICAS"/>
        <s v="AYUDAS SOCIALES A PERSONAS"/>
        <s v="IMPACTO AL SALARIO EN EL TRANSCURSO DEL AÑO"/>
        <s v="INSTALACIÓN, REPARACIÓN Y MANTENIMIENTO DE MAQUINARIA, OTROS EQUIPOS Y HERRAMIENTA"/>
        <s v="COMPENSACIONES"/>
        <s v="RETRIBUCIONES POR SERVICIOS DE CARACTER SOCIAL"/>
        <s v="HORAS EXTRAORDINARIAS"/>
        <s v="INDEMNIZACIONES"/>
        <s v="APORTACIONES PARA SEGUROS"/>
        <s v="OTROS EQUIPOS"/>
        <s v="ARRENDAMIENTO DE MAQUINARIA, OTROS EQUIPOS Y HERRAMIENTAS"/>
        <s v="TRANSFERENCIAS OTORGADAS A ENTIDADES PARAESTATALES NO EMPRESARIALES Y NO FINANCIERAS"/>
        <s v="EJECUCIÓN DE PROYECTOS PRODUCTIVOS NO INCLUIDOS EN CONCEPTOS ANTERIORES DE ESTE CAPÍTULO"/>
        <s v="SERVICIOS DE VIGILANCIA"/>
        <s v="CONSTRUCCIÓN DE VÍAS DE COMUNICACIÓN"/>
        <s v="ENERGÍA ELÉCTRICA"/>
        <s v="COMBUSTIBLES, LUBRICANTES Y ADITIVOS"/>
        <s v="SERVICIOS DE COBRANZA, INVESTIGACIÓN CREDITICIA Y SIMILAR"/>
        <s v="MUEBLES DE OFICINA Y ESTANTERÍA"/>
        <s v="ARRENDAMIENTO DE MOBILIARIO Y EQUIPO DE ADMINISTRACIÓN, EDUCACIONAL Y RECREATIVO"/>
        <s v="CONSERVACIÓN Y MANTENIMIENTO MENOR DE INMUEBLES"/>
        <s v="DIFUSIÓN POR RADIO, TELEVISIÓN Y OTROS MEDIOS DE MENSAJES SOBRE PROGRAMAS Y ACTIVIDADES GUBERNAMENTALES"/>
        <s v="SERVICIOS FINANCIEROS Y BANCARIOS"/>
        <s v="EDIFICACIÓN NO  HABITACIONAL"/>
        <s v="MATERIAL ELÉCTRICO Y ELECTRÓNICO"/>
        <s v="REPARACIÓN Y MANTENIMIENTO DE EQUIPO DE TRANSPORTE"/>
        <s v="SERVICIOS PROFESIONALES, CIENTÍFICOS Y TÉCNICOS INTEGRALES"/>
        <s v="SENTENCIAS Y RESOLUCIONES POR AUTORIDAD COMPETENTE"/>
        <s v="EQUIPO MÉDICO Y DE LABORATORIO"/>
        <s v="SERVICIOS DE APOYO ADMINISTRATIVO, FOTOCOPIADO E IMPRESIÓN"/>
        <s v="IMPUESTOS Y DERECHOS"/>
        <s v="HONORARIOS ASIMILABLES A SALARIOS"/>
        <s v="SEGURO DE BIENES PATRIMONIALES"/>
        <s v="LICENCIAS INFORMÁTICAS E INTELECTUALES"/>
        <s v="SOFTWARE"/>
        <s v="SERVICIOS DE DISEÑO, ARQUITECTURA, INGENIERÍA Y ACTIVIDADES RELACIONADAS"/>
        <s v="SERVICIOS DE CREATIVIDAD, PREPRODUCCIÓN Y PRODUCCIÓN DE PUBLICIDAD, EXCEPTO INTERNET"/>
        <s v="OTROS MATERIALES Y ARTÍCULOS DE CONSTRUCCIÓN Y REPARACIÓN"/>
        <s v="SERVICIO DE CREACIÓN Y DIFUSIÓN DE CONTENIDO EXCLUSIVAMENTE A  TRAVÉS DE INTERNET"/>
        <s v="SERVICIOS DE ACCESO DE INTERNET, REDES Y PROCESAMIENTO DE INFORMACIÓN"/>
        <s v="SERVICIOS DE RECAUDACIÓN, TRASLADO Y CUSTODIA DE VALORES"/>
        <s v="MATERIALES PARA EL REGISTRO E IDENTIFICACIÓN DE BIENES Y PERSONAS"/>
        <s v="ARRENDAMIENTO DE EDIFICIOS"/>
        <s v="MATERIALES, ACCESORIOS Y SUMINISTROS MÉDICOS"/>
        <s v="SERVICIOS DE CONSULTORÍA ADMINISTRATIVA, PROCESOS, TÉCNICA Y EN TECNOLOGÍAS DE LA INFORMACIÓN"/>
        <s v="CEMENTO Y PRODUCTOS DE CONCRETO"/>
        <s v="MEDICINAS Y PRODUCTOS FARMACÉUTICOS"/>
        <s v="SUBSIDIOS A LA PRODUCCIÓN"/>
        <s v="PANELES SOLARES"/>
        <s v="TERRENOS"/>
        <s v="OTRAS EROGACIONES ESPECIALES"/>
        <s v="SERVICIOS DE LA INDUSTRIA FÍLMICA, DEL SONIDO Y DEL VIDEO"/>
        <s v="VESTUARIO Y UNIFORMES"/>
        <s v="HERRAMIENTAS MENORES"/>
        <s v="HERRAMIENTAS Y MÁQUINAS-HERRAMIENTA"/>
        <s v="OTROS PRODUCTOS QUÍMICOS"/>
        <s v="GASTOS DE ORDEN  SOCIAL Y CULTURAL"/>
        <s v="SERVICIOS DE TELECOMUNICACIONES Y SATÉLITES"/>
        <s v="CONSTRUCCIÓN DE OBRAS PARA EL ABASTECIMIENTO DE AGUA, PETRÓLEO, GAS, ELECTRICIDAD Y TELECOMUNICACIONES"/>
        <s v="AYUDAS SOCIALES A INSTITUCIONES DE ENSEÑANZA"/>
        <s v="SERVICIOS LEGALES, DE CONTABILIDAD, AUDITORÍA Y RELACIONADOS"/>
        <s v="PRENDAS DE PROTECCIÓN PARA SEGURIDAD PÚBLICA Y NACIONAL"/>
        <s v="ARTÍCULOS METÁLICOS PARA LA CONSTRUCCIÓN"/>
        <s v="FIBRAS SINTÉTICAS, HULES PLÁSTICOS Y DERIVADOS"/>
        <s v="MATERIALES, ÚTILES Y EQUIPOS MENORES DE OFICINA"/>
        <s v="PRENDAS DE SEGURIDAD Y PROTECCIÓN PERSONAL"/>
        <s v="PRODUCTOS QUÍMICOS BÁSICOS"/>
        <s v="AYUDAS POR DESASTRES NATURALES Y OTROS SINIESTROS"/>
        <s v="REFACCIONES Y ACCESORIOS MENORES DE EQUIPO DE TRANSPORTE"/>
        <s v="PRODUCTOS ALIMENTICIOS PARA PERSONAS"/>
        <s v="INSTALACIÓN, REPARACIÓN Y MANTENIMIENTO DE EQUIPO DE CÓMPUTO Y TECNOLOGÍA DE LA INFORMACIÓN"/>
        <s v="EQUIPO DE COMUNICACIÓN Y TELECOMUNICACIÓN"/>
        <s v="SERVICIOS DE LIMPIEZA Y MANEJO DE DESECHOS"/>
        <s v="MATERIAL DE LIMPIEZA"/>
        <s v="ARRENDAMIENTO DE EQUIPO DE TRANSPORTE"/>
        <s v="PRODUCTOS MINERALES NO METÁLICOS"/>
        <s v="AYUDAS SOCIALES A INSTITUCIONES SIN FINES DE LUCRO"/>
        <s v="MUEBLES, EXCEPTO DE OFICINA Y ESTANTERÍA"/>
        <s v="ÁRBOLES Y PLANTAS"/>
        <s v="OTROS PRODUCTOS ADQUIRIDOS COMO MATERIA PRIMA"/>
        <s v="FERTILIZANTES, PESTICIDAS Y OTROS AGROQUÍMICOS"/>
        <s v="PRODUCTOS ALIMENTICIOS PARA ANIMALES"/>
        <s v="SERVICIOS DE CAPACITACIÓN"/>
        <s v="TELEFONÍA TRADICIONAL"/>
        <s v="INSTALACIÓN, REPARACIÓN Y MANTENIMIENTO DE EQUIPO E INSTRUMENTAL MÉDICO Y DE LABORATORIO"/>
        <s v="OTROS SUBSIDIOS"/>
        <s v="PRODUCTOS QUÍMICOS, FARMACÉUTICOS Y DE LABORATORIO ADQUIRIDOS COMO MATERIA PRIMA"/>
        <s v="MATRIALES Y SUMINISTROS PARA SEGURIDAD"/>
        <s v="REFACCIONES Y ACCESORIOS MENORES DE EQUIPO DE CÓMPUTO Y TECNOLOGÍAS DE LA INFORMACIÓN"/>
        <s v="REFACCIONES Y ACCESORIOS MENORES DE MAQUINARIA Y OTROS EQUIPOS"/>
        <s v="SERVICIOS FUNERARIOS Y DE CEMENTERIOS"/>
        <s v="EQUIPO DE GENERACIÓN ELÉCTRICA, APARATOS Y ACCESORIOS ELÉCTRICOS"/>
        <s v="COMISIONES POR VENTAS"/>
        <s v="SEGUROS DE RESPONSABILIDAD PATRIMONIAL Y FIANZAS"/>
        <s v="INSTRUMENTAL MÉDICO Y DE LABORATORIO"/>
        <s v="SISTEMAS DE AIRE ACONDICIONADO, CALEFACCIÓN Y DE REFRIGERACIÓN INDUSTRIAL Y COMERCIAL"/>
        <s v="MATERIALES Y ÚTILES DE ENSEÑANZA"/>
        <s v="BECAS Y OTRAS AYUDAS PARA PROGRAMAS DE CAPACITACIÓN"/>
        <s v="EQUIPO DE CÓMPUTO DE TECNOLOGÍAS DE LA INFORMACIÓN"/>
        <s v="MAQUINARIA Y EQUIPO INDUSTRIAL"/>
        <s v="DIVERSAS DEVOLUCIONES"/>
        <s v="REFACCIONES Y ACCESORIOS MENORES DE EDIFICIOS"/>
        <s v="EXPOSICIONES"/>
        <s v="EQUIPOS Y APARATOS AUDIOVISUALES"/>
        <s v="TRANSFERENCIAS A FIDEICOMISOS DE ENTIDADES FEDERATIVAS Y MUNICIPIOS"/>
        <s v="MADERA Y PRODUCTOS DE MADERA"/>
        <s v="VIÁTICOS EN EL PAÍS"/>
        <s v="OTROS GASTOS POR RESPONSABILIDADES"/>
        <s v="DIVERSOS GASTOS POR INCIDENTE VIAL"/>
        <s v="INSTALACIÓN, REPARACIÓN Y MANTENIMIENTO DE MOBILIARIO Y EQUIPO DE ADMINISTRACIÓN, EDUCACIONAL Y RECREATIVO"/>
        <s v="MATERIALES, ÚTILES Y EQUIPOS MENORES DE TECNOLOGÍAS DE LA INFORMACIÓN Y COMUNICACIONES"/>
        <s v="PASAJES AÉREOS"/>
        <s v="VIDRIO Y PRODUCTOS DE VIDRIO"/>
        <s v="OTROS ARRENDAMIENTOS"/>
        <s v="OTROS EQUIPOS DE TRANSPORTE"/>
        <s v="SERVICIOS POSTALES Y TELEGRÁFICOS"/>
        <s v="UTENSILIOS PARA EL SERVICIO DE ALIMENTACIÓN"/>
        <s v="OTROS MOBILIARIOS Y EQUIPOS DE ADMINISTRACIÓN"/>
        <s v="AMORTIZACIÓN DE LA DEUDA INTERNA CON INSTITUCIONES DE CRÉDITO"/>
        <s v="INTERESES DE LA DEUDA INTERNA CON INSTITUCIONES  DE CRÉDITO"/>
        <m u="1"/>
        <s v="CUOTAS AL IMSS POR ENFERMEDADES Y MATERNIDAD " u="1"/>
        <s v="DIETAS ANUAL" u="1"/>
        <s v="CUOTAS AL IMSS POR ENFERMEDADES Y MATERNIDAD (Modalidad 38)" u="1"/>
        <s v="APORTACIONES A FONDOS DE VIVIENDA (IPEJAL 3%)" u="1"/>
      </sharedItems>
    </cacheField>
    <cacheField name="Codigo Destino" numFmtId="0">
      <sharedItems containsMixedTypes="1" containsNumber="1" containsInteger="1" minValue="14" maxValue="64"/>
    </cacheField>
    <cacheField name="Concepto Destino" numFmtId="0">
      <sharedItems count="63">
        <s v="PLANTILLA"/>
        <s v="EVENTUAL"/>
        <s v="COMISARIA"/>
        <s v="MOCHILAS Y ÚTILES ESCOLARES"/>
        <s v="SIN DESCRIPCIÓN PARA DESTINOS 00"/>
        <s v="CORRECTIVOS"/>
        <s v="C5"/>
        <s v="CAT"/>
        <s v="MULTIANUAL 11"/>
        <s v="PLANTAS DE TRATAMIENTO"/>
        <s v="RENOVACIÓN DE LUMINARIAS LED"/>
        <s v="CNA"/>
        <s v="ESTUDIANTES DE SECUNDARIA"/>
        <s v="C4"/>
        <s v="PRODUCTORES DE MAIZ"/>
        <s v="MULTIANUAL 16"/>
        <s v="RECONOCIMIENTO CONTRA DERECHOS"/>
        <s v="SEÑALETICA"/>
        <s v="BARREDORA"/>
        <s v="COBRE IONIZADO"/>
        <s v="CAL AGRICOLA"/>
        <s v="POSADA GENERAL"/>
        <s v="APOYO AL SECTOR PESQUERO"/>
        <s v="RENTA TU CASA"/>
        <s v="FONDO MUNICIPAL DESASTRES"/>
        <s v="FOEDEN"/>
        <s v="SOFTWARE CONTABLE"/>
        <s v="EVENTOS DE LA AGENDA MUNICIPAL"/>
        <s v="INFORME DE GOBIERNO"/>
        <s v="ARBOL NAVIDEÑO Y PISTA HIELO"/>
        <s v="FORMATOS IPH"/>
        <s v="POSTES PARA ALUMBRADO"/>
        <s v="ARRENDAMIENTO DE HELICOPTERO"/>
        <s v="DIA DEL MAESTRO"/>
        <s v="TELETON"/>
        <s v="COMPRA DE MOBILIARIO"/>
        <s v="INCUBADORA"/>
        <s v="CAJITITLAN"/>
        <s v="LIMPIEZA DE MINAS DE BASALTO"/>
        <s v="EXPO AGROPECUARIA"/>
        <s v="FESTIVAL DEL MARIACHI"/>
        <s v="CABALGATA"/>
        <s v="FIESTAS DE OCTUBRE"/>
        <s v="FIL"/>
        <s v="EVENTO CUIDADORAS Y ESTUDIANTES DE SECUNDARIA"/>
        <s v="PROGRAMA DE APOYO A LADRILLEROS"/>
        <s v="FESTIVAL DEL CEMPASUCHIL"/>
        <s v="FORO EMPRESARIAL"/>
        <s v="FERIAS DEL EMPLEO"/>
        <s v="INDEMNIZACIÓN AL PRODUCTOR GANADERO"/>
        <s v="ROSCA DE REYES"/>
        <s v="APICULTORES"/>
        <s v="FESTIVAL DEL SABOR"/>
        <s v="ALDEA PASITOS"/>
        <s v="FERIA DE LAS FLORES"/>
        <s v="ABC"/>
        <s v="FESTIVAL DEL TACO"/>
        <s v="CIERRE ANUAL DE LA ESCUELA DE CHARRERIA"/>
        <s v="APOYO A LAS TRADICIONES"/>
        <s v="BIBLIOREFRI"/>
        <s v="BICICLETAS ELECTRICAS"/>
        <s v="MULTIANUAL DE POZOS"/>
        <s v="LIMPIEZA DE MOBILIARIO"/>
      </sharedItems>
    </cacheField>
    <cacheField name="Propuesta 2026" numFmtId="0">
      <sharedItems containsString="0" containsBlank="1" containsNumber="1" minValue="0" maxValue="703500481.51185715"/>
    </cacheField>
    <cacheField name="Multianual" numFmtId="0">
      <sharedItems containsString="0" containsBlank="1" containsNumber="1" minValue="0" maxValue="270180971.16000003"/>
    </cacheField>
    <cacheField name="Anteproyecto 2026" numFmtId="4">
      <sharedItems containsSemiMixedTypes="0" containsString="0" containsNumber="1" minValue="500" maxValue="705161521.271857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2">
  <r>
    <s v="1.5-01-2505_25512007_2511111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0"/>
    <x v="0"/>
    <n v="1"/>
    <s v="PLANTILLA"/>
    <n v="0"/>
    <n v="0"/>
    <n v="0"/>
    <n v="0"/>
    <n v="0"/>
    <n v="0"/>
    <n v="0"/>
    <n v="8492637.0999999996"/>
    <n v="8492637.0999999996"/>
    <n v="0"/>
    <n v="14346945"/>
    <m/>
    <n v="8492637.0999999996"/>
    <n v="8492637.0999999996"/>
    <n v="8492637.0999999996"/>
    <n v="8492637.0999999996"/>
    <n v="8492637.0999999996"/>
    <n v="8492637.0999999996"/>
    <n v="8492637.0999999996"/>
    <n v="0"/>
    <m/>
    <m/>
    <n v="0"/>
    <m/>
    <m/>
  </r>
  <r>
    <s v="1.5-01-2505_25566049_2511111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0"/>
    <x v="0"/>
    <n v="1"/>
    <s v="PLANTILLA"/>
    <n v="0"/>
    <n v="0"/>
    <n v="0"/>
    <n v="0"/>
    <n v="0"/>
    <n v="0"/>
    <n v="0"/>
    <n v="5454324.0999999996"/>
    <n v="5454324.0999999996"/>
    <n v="0"/>
    <n v="0"/>
    <m/>
    <n v="2323413.6"/>
    <n v="2323413.6"/>
    <n v="1127835.3"/>
    <n v="1127835.3"/>
    <n v="1127835.3"/>
    <n v="1127835.3"/>
    <n v="1127835.3"/>
    <n v="3130910.4999999995"/>
    <m/>
    <m/>
    <n v="0"/>
    <m/>
    <m/>
  </r>
  <r>
    <s v="1.1-00-2505_25566049_2511111"/>
    <s v="1.1-00-25"/>
    <x v="1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0"/>
    <x v="0"/>
    <n v="1"/>
    <s v="PLANTILLA"/>
    <n v="0"/>
    <n v="0"/>
    <n v="0"/>
    <n v="0"/>
    <n v="0"/>
    <n v="0"/>
    <n v="0"/>
    <n v="400000"/>
    <n v="400000"/>
    <n v="0"/>
    <n v="0"/>
    <m/>
    <n v="0"/>
    <n v="0"/>
    <n v="0"/>
    <n v="0"/>
    <n v="0"/>
    <n v="0"/>
    <n v="0"/>
    <n v="400000"/>
    <m/>
    <m/>
    <n v="0"/>
    <m/>
    <m/>
  </r>
  <r>
    <s v="1.5-01-2505_25512007_2511311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"/>
    <x v="1"/>
    <n v="1"/>
    <s v="PLANTILLA"/>
    <n v="1033493932.5400001"/>
    <n v="1007747860.7500001"/>
    <n v="1007747860.7500001"/>
    <n v="997751300.25"/>
    <n v="677552010.19000006"/>
    <n v="997590957.12"/>
    <n v="991027317.08999991"/>
    <n v="391584817.69999999"/>
    <n v="391584817.69999999"/>
    <n v="0"/>
    <n v="669497019"/>
    <m/>
    <n v="391514104.26999998"/>
    <n v="391514104.26999998"/>
    <n v="391584817.69999999"/>
    <n v="391584817.69999999"/>
    <n v="391584817.69999999"/>
    <n v="391574417.52999997"/>
    <n v="391574417.52999997"/>
    <n v="70713.430000007153"/>
    <m/>
    <m/>
    <n v="0"/>
    <m/>
    <m/>
  </r>
  <r>
    <s v="1.5-01-2505_25566049_2511311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"/>
    <x v="1"/>
    <n v="1"/>
    <s v="PLANTILLA"/>
    <n v="0"/>
    <n v="0"/>
    <n v="0"/>
    <n v="0"/>
    <n v="0"/>
    <n v="0"/>
    <n v="0"/>
    <n v="275706488.64999998"/>
    <n v="275706488.64999998"/>
    <n v="0"/>
    <n v="0"/>
    <m/>
    <n v="106902726.52"/>
    <n v="106902726.52"/>
    <n v="53271201.490000002"/>
    <n v="53271201.490000002"/>
    <n v="53271201.490000002"/>
    <n v="53265126.289999999"/>
    <n v="53265126.289999999"/>
    <n v="168803762.13"/>
    <m/>
    <m/>
    <n v="0"/>
    <m/>
    <m/>
  </r>
  <r>
    <s v="1.6-01-2505_25610007_2511313"/>
    <s v="1.6-01-25"/>
    <x v="2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1"/>
    <x v="1"/>
    <n v="3"/>
    <s v="COMISARIA"/>
    <n v="0"/>
    <n v="0"/>
    <n v="0"/>
    <n v="0"/>
    <n v="0"/>
    <n v="0"/>
    <n v="0"/>
    <n v="75459130.170000002"/>
    <n v="75459130.170000002"/>
    <n v="0"/>
    <n v="213089057"/>
    <m/>
    <n v="75459130.170000002"/>
    <n v="75459130.170000002"/>
    <n v="75459130.170000002"/>
    <n v="75459130.170000002"/>
    <n v="75459130.170000002"/>
    <n v="75459130.170000002"/>
    <n v="75459130.170000002"/>
    <n v="0"/>
    <m/>
    <m/>
    <n v="0"/>
    <m/>
    <m/>
  </r>
  <r>
    <s v="1.5-01-2505_25610007_2511313"/>
    <s v="1.5-01-25"/>
    <x v="0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1"/>
    <x v="1"/>
    <n v="3"/>
    <s v="COMISARIA"/>
    <n v="0"/>
    <n v="0"/>
    <n v="0"/>
    <n v="0"/>
    <n v="0"/>
    <n v="0"/>
    <n v="0"/>
    <n v="37478348.009999998"/>
    <n v="37478348.009999998"/>
    <n v="0"/>
    <n v="0"/>
    <m/>
    <n v="37478348.009999998"/>
    <n v="37478348.009999998"/>
    <n v="37478348.009999998"/>
    <n v="37478348.009999998"/>
    <n v="37478348.009999998"/>
    <n v="37478348.009999998"/>
    <n v="37478348.009999998"/>
    <n v="0"/>
    <m/>
    <m/>
    <n v="0"/>
    <m/>
    <m/>
  </r>
  <r>
    <s v="1.5-01-2505_25667049_2511313"/>
    <s v="1.5-01-25"/>
    <x v="0"/>
    <s v="05_25"/>
    <s v="OFICIALÍA MAYOR ADMINISTRATIVA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s v="DIRECCIÓN DE ADMINISTRACIÓN DE PERSONAL"/>
    <s v="XXX_26"/>
    <s v="DIRECCIÓN DE ADMINISTRACIÓN DE PERSONAL"/>
    <x v="0"/>
    <s v="SERVICIOS PERSONALES"/>
    <x v="1"/>
    <x v="1"/>
    <n v="3"/>
    <s v="COMISARIA"/>
    <n v="0"/>
    <n v="0"/>
    <n v="0"/>
    <n v="0"/>
    <n v="0"/>
    <n v="0"/>
    <n v="0"/>
    <n v="69842860.419999987"/>
    <n v="69842860.419999987"/>
    <n v="0"/>
    <n v="0"/>
    <m/>
    <n v="30182368.84"/>
    <n v="30182368.84"/>
    <n v="15039708.76"/>
    <n v="15039708.76"/>
    <n v="15039708.76"/>
    <n v="15039708.76"/>
    <n v="15039708.76"/>
    <n v="39660491.579999983"/>
    <m/>
    <m/>
    <n v="0"/>
    <m/>
    <m/>
  </r>
  <r>
    <s v="1.6-01-2505_25667049_2511313"/>
    <s v="1.6-01-25"/>
    <x v="2"/>
    <s v="05_25"/>
    <s v="OFICIALÍA MAYOR ADMINISTRATIVA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s v="DIRECCIÓN DE ADMINISTRACIÓN DE PERSONAL"/>
    <s v="XXX_26"/>
    <s v="DIRECCIÓN DE ADMINISTRACIÓN DE PERSONAL"/>
    <x v="0"/>
    <s v="SERVICIOS PERSONALES"/>
    <x v="1"/>
    <x v="1"/>
    <n v="3"/>
    <s v="COMISARIA"/>
    <n v="0"/>
    <n v="0"/>
    <n v="0"/>
    <n v="0"/>
    <n v="0"/>
    <n v="0"/>
    <n v="0"/>
    <n v="16685283.300000008"/>
    <n v="31297240.059999999"/>
    <n v="-14611956.75999999"/>
    <n v="0"/>
    <m/>
    <n v="0"/>
    <n v="0"/>
    <n v="0"/>
    <n v="0"/>
    <n v="0"/>
    <n v="0"/>
    <n v="0"/>
    <n v="31297240.059999999"/>
    <m/>
    <m/>
    <n v="0"/>
    <m/>
    <m/>
  </r>
  <r>
    <s v="1.1-00-2505_25566049_2511311"/>
    <s v="1.1-00-25"/>
    <x v="1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"/>
    <x v="1"/>
    <n v="1"/>
    <s v="PLANTILLA"/>
    <n v="141404074.75"/>
    <n v="140639846.75"/>
    <n v="140622082.45000002"/>
    <n v="246438140.66999996"/>
    <n v="576439343.3900001"/>
    <n v="112993812.68000001"/>
    <n v="112993812.68000001"/>
    <n v="0"/>
    <n v="0"/>
    <n v="0"/>
    <n v="0"/>
    <m/>
    <n v="-8346.31"/>
    <n v="-8346.31"/>
    <n v="0"/>
    <n v="0"/>
    <n v="0"/>
    <n v="0"/>
    <n v="0"/>
    <n v="8346.31"/>
    <n v="0"/>
    <n v="1592340568.3699999"/>
    <n v="0"/>
    <m/>
    <s v="Incremento del 3% respecto al 2025"/>
  </r>
  <r>
    <s v="1.1-00-2505_25566049_2512112"/>
    <s v="1.1-00-25"/>
    <x v="1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2"/>
    <x v="2"/>
    <n v="2"/>
    <s v="EVENTUAL"/>
    <n v="0"/>
    <n v="0"/>
    <n v="0"/>
    <n v="0"/>
    <n v="0"/>
    <n v="0"/>
    <n v="0"/>
    <n v="7103679.3499999996"/>
    <n v="7103679.3499999996"/>
    <n v="0"/>
    <n v="0"/>
    <m/>
    <n v="1821353.32"/>
    <n v="1821353.32"/>
    <n v="804100"/>
    <n v="804100"/>
    <n v="804100"/>
    <n v="804100"/>
    <n v="804100"/>
    <n v="5282326.0299999993"/>
    <m/>
    <m/>
    <n v="0"/>
    <m/>
    <m/>
  </r>
  <r>
    <s v="1.1-00-2505_25512007_2512112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2"/>
    <x v="2"/>
    <n v="2"/>
    <s v="EVENTUAL"/>
    <n v="0"/>
    <n v="0"/>
    <n v="0"/>
    <n v="0"/>
    <n v="0"/>
    <n v="0"/>
    <n v="0"/>
    <n v="949002.65"/>
    <n v="949002.65"/>
    <n v="0"/>
    <n v="6052682"/>
    <m/>
    <n v="949002.65"/>
    <n v="949002.65"/>
    <n v="949002.65"/>
    <n v="949002.65"/>
    <n v="949002.65"/>
    <n v="949002.65"/>
    <n v="949002.65"/>
    <n v="0"/>
    <m/>
    <m/>
    <n v="0"/>
    <m/>
    <m/>
  </r>
  <r>
    <s v="1.6-01-2505_25512007_2512212"/>
    <s v="1.6-01-25"/>
    <x v="2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3"/>
    <x v="3"/>
    <n v="2"/>
    <s v="EVENTUAL"/>
    <n v="220039755.80000001"/>
    <n v="211905523.12"/>
    <n v="206139732.97999999"/>
    <n v="207375793.07999998"/>
    <n v="141744448.42000002"/>
    <n v="206639747.01999998"/>
    <n v="205760155.70000002"/>
    <n v="37780162.590000004"/>
    <n v="37780162.590000004"/>
    <n v="0"/>
    <n v="40995131.840000004"/>
    <m/>
    <n v="37779695.920000002"/>
    <n v="37779695.920000002"/>
    <n v="37780162.590000004"/>
    <n v="37780162.590000004"/>
    <n v="37780162.590000004"/>
    <n v="37780162.590000004"/>
    <n v="37780162.590000004"/>
    <n v="466.67000000178814"/>
    <n v="258855516"/>
    <m/>
    <n v="258855516"/>
    <m/>
    <m/>
  </r>
  <r>
    <s v="1.5-01-2505_25512007_2512212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3"/>
    <x v="3"/>
    <n v="2"/>
    <s v="EVENTUAL"/>
    <n v="0"/>
    <n v="0"/>
    <n v="0"/>
    <n v="0"/>
    <n v="0"/>
    <n v="0"/>
    <n v="0"/>
    <n v="19150970.760000002"/>
    <n v="19150970.760000002"/>
    <n v="0"/>
    <n v="1237440.08"/>
    <m/>
    <n v="19150970.760000002"/>
    <n v="19150970.760000002"/>
    <n v="19150970.760000002"/>
    <n v="19150970.760000002"/>
    <n v="19150970.760000002"/>
    <n v="19150970.760000002"/>
    <n v="19150970.760000002"/>
    <n v="0"/>
    <m/>
    <m/>
    <n v="0"/>
    <m/>
    <m/>
  </r>
  <r>
    <s v="1.5-01-2505_25566049_2512212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3"/>
    <x v="3"/>
    <n v="2"/>
    <s v="EVENTUAL"/>
    <n v="0"/>
    <n v="0"/>
    <n v="0"/>
    <n v="0"/>
    <n v="0"/>
    <n v="0"/>
    <n v="0"/>
    <n v="30306762.390000001"/>
    <n v="30306762.390000001"/>
    <n v="0"/>
    <n v="0"/>
    <m/>
    <n v="15715361.93"/>
    <n v="15715361.93"/>
    <n v="7747176"/>
    <n v="7747176"/>
    <n v="7747176"/>
    <n v="7747176"/>
    <n v="7747176"/>
    <n v="14591400.460000001"/>
    <m/>
    <m/>
    <n v="0"/>
    <m/>
    <m/>
  </r>
  <r>
    <s v="1.1-00-2505_25512007_2512212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3"/>
    <x v="3"/>
    <n v="2"/>
    <s v="EVENTUAL"/>
    <n v="0"/>
    <n v="0"/>
    <n v="0"/>
    <n v="0"/>
    <n v="0"/>
    <n v="0"/>
    <n v="0"/>
    <n v="0"/>
    <n v="0"/>
    <n v="0"/>
    <n v="710868.08"/>
    <m/>
    <n v="0"/>
    <n v="0"/>
    <n v="0"/>
    <n v="0"/>
    <n v="0"/>
    <n v="0"/>
    <n v="0"/>
    <n v="0"/>
    <m/>
    <m/>
    <n v="0"/>
    <m/>
    <m/>
  </r>
  <r>
    <s v="1.6-01-2505_25566049_2512212"/>
    <s v="1.6-01-25"/>
    <x v="2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3"/>
    <x v="3"/>
    <n v="2"/>
    <s v="EVENTUAL"/>
    <n v="0"/>
    <n v="0"/>
    <n v="0"/>
    <n v="0"/>
    <n v="0"/>
    <n v="0"/>
    <n v="0"/>
    <n v="2076257.67"/>
    <n v="2076257.67"/>
    <n v="0"/>
    <n v="0"/>
    <m/>
    <n v="-22624.38"/>
    <n v="-22624.38"/>
    <n v="-21400.1"/>
    <n v="-21400.1"/>
    <n v="-21400.1"/>
    <n v="-21400.1"/>
    <n v="-21400.1"/>
    <n v="2098882.0499999998"/>
    <m/>
    <m/>
    <n v="0"/>
    <m/>
    <m/>
  </r>
  <r>
    <s v="1.1-00-2505_25512007_2512312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4"/>
    <x v="4"/>
    <n v="2"/>
    <s v="EVENTUAL"/>
    <n v="0"/>
    <n v="0"/>
    <n v="0"/>
    <n v="0"/>
    <n v="0"/>
    <n v="0"/>
    <n v="0"/>
    <n v="0"/>
    <n v="0"/>
    <n v="0"/>
    <n v="26400"/>
    <m/>
    <n v="0"/>
    <n v="0"/>
    <n v="0"/>
    <n v="0"/>
    <n v="0"/>
    <n v="0"/>
    <n v="0"/>
    <n v="0"/>
    <m/>
    <m/>
    <n v="0"/>
    <m/>
    <m/>
  </r>
  <r>
    <s v="1.1-00-2505_25566049_2512312"/>
    <s v="1.1-00-25"/>
    <x v="1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4"/>
    <x v="4"/>
    <n v="2"/>
    <s v="EVENTUAL"/>
    <n v="0"/>
    <n v="0"/>
    <n v="0"/>
    <n v="0"/>
    <n v="0"/>
    <n v="0"/>
    <n v="0"/>
    <n v="26400"/>
    <n v="26400"/>
    <n v="0"/>
    <n v="0"/>
    <m/>
    <n v="0"/>
    <n v="0"/>
    <n v="0"/>
    <n v="0"/>
    <n v="0"/>
    <n v="0"/>
    <n v="0"/>
    <n v="26400"/>
    <m/>
    <m/>
    <n v="0"/>
    <m/>
    <m/>
  </r>
  <r>
    <s v="1.5-01-2505_25512007_2513211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5"/>
    <x v="5"/>
    <n v="1"/>
    <s v="PLANTILLA"/>
    <n v="0"/>
    <n v="0"/>
    <n v="0"/>
    <n v="0"/>
    <n v="0"/>
    <n v="0"/>
    <n v="0"/>
    <n v="6468088.8200000003"/>
    <n v="6468088.8200000003"/>
    <n v="0"/>
    <n v="9497844.4000000004"/>
    <m/>
    <n v="6456667.4100000001"/>
    <n v="6456667.4100000001"/>
    <n v="6461007.1600000001"/>
    <n v="6461007.1600000001"/>
    <n v="6461007.1600000001"/>
    <n v="6447007.5300000003"/>
    <n v="6447007.5300000003"/>
    <n v="11421.410000000149"/>
    <m/>
    <m/>
    <n v="0"/>
    <m/>
    <m/>
  </r>
  <r>
    <s v="1.6-01-2505_25610007_2513213"/>
    <s v="1.6-01-25"/>
    <x v="2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5"/>
    <x v="5"/>
    <n v="3"/>
    <s v="COMISARIA"/>
    <n v="0"/>
    <n v="0"/>
    <n v="0"/>
    <n v="0"/>
    <n v="0"/>
    <n v="0"/>
    <n v="0"/>
    <n v="2414843.81"/>
    <n v="2414843.81"/>
    <n v="0"/>
    <n v="2959570"/>
    <m/>
    <n v="2414843.81"/>
    <n v="2414843.81"/>
    <n v="2414843.81"/>
    <n v="2414843.81"/>
    <n v="2414843.81"/>
    <n v="2414843.81"/>
    <n v="2414843.81"/>
    <n v="0"/>
    <m/>
    <m/>
    <n v="0"/>
    <m/>
    <m/>
  </r>
  <r>
    <s v="1.6-01-2505_25512007_2513212"/>
    <s v="1.6-01-25"/>
    <x v="2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5"/>
    <x v="5"/>
    <n v="2"/>
    <s v="EVENTUAL"/>
    <n v="0"/>
    <n v="0"/>
    <n v="0"/>
    <n v="0"/>
    <n v="0"/>
    <n v="0"/>
    <n v="0"/>
    <n v="516247.64"/>
    <n v="516247.64"/>
    <n v="0"/>
    <n v="596425.6"/>
    <m/>
    <n v="514896.52"/>
    <n v="514896.52"/>
    <n v="514896.52"/>
    <n v="514896.52"/>
    <n v="514896.52"/>
    <n v="513070.12"/>
    <n v="513070.12"/>
    <n v="1351.1199999999953"/>
    <m/>
    <m/>
    <n v="0"/>
    <m/>
    <m/>
  </r>
  <r>
    <s v="1.5-01-2505_25566049_2513211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5"/>
    <x v="5"/>
    <n v="1"/>
    <s v="PLANTILLA"/>
    <n v="0"/>
    <n v="0"/>
    <n v="0"/>
    <n v="0"/>
    <n v="0"/>
    <n v="0"/>
    <n v="0"/>
    <n v="2999109.34"/>
    <n v="2999109.34"/>
    <n v="0"/>
    <n v="0"/>
    <m/>
    <n v="65951.8"/>
    <n v="65951.8"/>
    <n v="30211.39"/>
    <n v="30211.39"/>
    <n v="30211.39"/>
    <n v="12234.25"/>
    <n v="12234.25"/>
    <n v="2933157.54"/>
    <m/>
    <m/>
    <n v="0"/>
    <m/>
    <m/>
  </r>
  <r>
    <s v="1.6-01-2505_25566049_2513212"/>
    <s v="1.6-01-25"/>
    <x v="2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5"/>
    <x v="5"/>
    <n v="2"/>
    <s v="EVENTUAL"/>
    <n v="0"/>
    <n v="0"/>
    <n v="0"/>
    <n v="0"/>
    <n v="0"/>
    <n v="0"/>
    <n v="0"/>
    <n v="1069046.6499999999"/>
    <n v="1069046.6499999999"/>
    <n v="0"/>
    <n v="0"/>
    <m/>
    <n v="13030.85"/>
    <n v="13030.85"/>
    <n v="4853.4399999999996"/>
    <n v="4853.4399999999996"/>
    <n v="4853.4399999999996"/>
    <n v="2013.88"/>
    <n v="2013.88"/>
    <n v="1056015.7999999998"/>
    <m/>
    <m/>
    <n v="0"/>
    <m/>
    <m/>
  </r>
  <r>
    <s v="1.6-01-2505_25667049_2513213"/>
    <s v="1.6-01-25"/>
    <x v="2"/>
    <s v="05_25"/>
    <s v="OFICIALÍA MAYOR ADMINISTRATIVA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s v="DIRECCIÓN DE ADMINISTRACIÓN DE PERSONAL"/>
    <s v="XXX_26"/>
    <s v="DIRECCIÓN DE ADMINISTRACIÓN DE PERSONAL"/>
    <x v="0"/>
    <s v="SERVICIOS PERSONALES"/>
    <x v="5"/>
    <x v="5"/>
    <n v="3"/>
    <s v="COMISARIA"/>
    <n v="0"/>
    <n v="0"/>
    <n v="0"/>
    <n v="0"/>
    <n v="0"/>
    <n v="0"/>
    <n v="0"/>
    <n v="355512.05"/>
    <n v="355512.05"/>
    <n v="0"/>
    <n v="0"/>
    <m/>
    <n v="0"/>
    <n v="0"/>
    <n v="0"/>
    <n v="0"/>
    <n v="0"/>
    <n v="0"/>
    <n v="0"/>
    <n v="355512.05"/>
    <m/>
    <m/>
    <n v="0"/>
    <m/>
    <m/>
  </r>
  <r>
    <s v="1.5-01-2505_25566049_2513222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6"/>
    <x v="6"/>
    <n v="2"/>
    <s v="EVENTUAL"/>
    <n v="0"/>
    <n v="0"/>
    <n v="0"/>
    <n v="0"/>
    <n v="0"/>
    <n v="0"/>
    <n v="0"/>
    <n v="14389442.25"/>
    <n v="14389442.25"/>
    <n v="0"/>
    <n v="0"/>
    <m/>
    <n v="3616859.73"/>
    <n v="3616859.73"/>
    <n v="54767.32"/>
    <n v="54767.32"/>
    <n v="54767.32"/>
    <n v="32638.89"/>
    <n v="32638.89"/>
    <n v="10772582.52"/>
    <m/>
    <m/>
    <n v="0"/>
    <m/>
    <m/>
  </r>
  <r>
    <s v="1.5-01-2505_25512007_2513221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6"/>
    <x v="6"/>
    <n v="1"/>
    <s v="PLANTILLA"/>
    <n v="0"/>
    <n v="0"/>
    <n v="0"/>
    <n v="0"/>
    <n v="0"/>
    <n v="0"/>
    <n v="0"/>
    <n v="8543520.2400000002"/>
    <n v="8543520.2400000002"/>
    <n v="0"/>
    <n v="94978329"/>
    <m/>
    <n v="2757303.85"/>
    <n v="2757303.85"/>
    <n v="8534868.6799999997"/>
    <n v="8534868.6799999997"/>
    <n v="8534868.6799999997"/>
    <n v="8382700.2699999996"/>
    <n v="8382700.2699999996"/>
    <n v="5786216.3900000006"/>
    <n v="1311822108.5799999"/>
    <m/>
    <n v="1311822108.5799999"/>
    <m/>
    <m/>
  </r>
  <r>
    <s v="1.5-01-2505_25667049_2513223"/>
    <s v="1.5-01-25"/>
    <x v="0"/>
    <s v="05_25"/>
    <s v="OFICIALÍA MAYOR ADMINISTRATIVA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s v="DIRECCIÓN DE ADMINISTRACIÓN DE PERSONAL"/>
    <s v="XXX_26"/>
    <s v="DIRECCIÓN DE ADMINISTRACIÓN DE PERSONAL"/>
    <x v="0"/>
    <s v="SERVICIOS PERSONALES"/>
    <x v="6"/>
    <x v="6"/>
    <n v="3"/>
    <s v="COMISARIA"/>
    <n v="0"/>
    <n v="0"/>
    <n v="0"/>
    <n v="0"/>
    <n v="0"/>
    <n v="0"/>
    <n v="0"/>
    <n v="27703558.600000001"/>
    <n v="27703558.600000001"/>
    <n v="0"/>
    <n v="0"/>
    <m/>
    <n v="2288171.61"/>
    <n v="2288171.61"/>
    <n v="0"/>
    <n v="0"/>
    <n v="0"/>
    <n v="0"/>
    <n v="0"/>
    <n v="25415386.990000002"/>
    <m/>
    <m/>
    <n v="0"/>
    <m/>
    <m/>
  </r>
  <r>
    <s v="1.5-01-2505_25566049_2513221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6"/>
    <x v="6"/>
    <n v="1"/>
    <s v="PLANTILLA"/>
    <n v="0"/>
    <n v="0"/>
    <n v="0"/>
    <n v="0"/>
    <n v="0"/>
    <n v="0"/>
    <n v="0"/>
    <n v="86128461.359999999"/>
    <n v="86128461.359999999"/>
    <n v="0"/>
    <n v="0"/>
    <m/>
    <n v="1023812.11"/>
    <n v="1023812.11"/>
    <n v="530300.48"/>
    <n v="530300.48"/>
    <n v="530300.48"/>
    <n v="262810.73"/>
    <n v="262810.73"/>
    <n v="85104649.25"/>
    <m/>
    <m/>
    <n v="0"/>
    <m/>
    <m/>
  </r>
  <r>
    <s v="1.6-01-2505_25512007_2513222"/>
    <s v="1.6-01-25"/>
    <x v="2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6"/>
    <x v="6"/>
    <n v="2"/>
    <s v="EVENTUAL"/>
    <n v="0"/>
    <n v="0"/>
    <n v="0"/>
    <n v="0"/>
    <n v="0"/>
    <n v="0"/>
    <n v="0"/>
    <n v="238740.71"/>
    <n v="0"/>
    <n v="238740.71"/>
    <n v="245185.92000000001"/>
    <m/>
    <n v="229940.22"/>
    <n v="229940.22"/>
    <n v="229940.22"/>
    <n v="229940.22"/>
    <n v="229940.22"/>
    <n v="205842.79"/>
    <n v="205842.79"/>
    <n v="-229940.22"/>
    <m/>
    <m/>
    <n v="0"/>
    <m/>
    <m/>
  </r>
  <r>
    <s v="1.5-01-2505_25512007_2513222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6"/>
    <x v="6"/>
    <n v="2"/>
    <s v="EVENTUAL"/>
    <n v="0"/>
    <n v="0"/>
    <n v="0"/>
    <n v="0"/>
    <n v="0"/>
    <n v="0"/>
    <n v="0"/>
    <n v="37330.28"/>
    <n v="37330.28"/>
    <n v="0"/>
    <n v="0"/>
    <m/>
    <n v="37330.28"/>
    <n v="37330.28"/>
    <n v="37330.28"/>
    <n v="37330.28"/>
    <n v="37330.28"/>
    <n v="37330.28"/>
    <n v="37330.28"/>
    <n v="0"/>
    <m/>
    <m/>
    <n v="0"/>
    <m/>
    <m/>
  </r>
  <r>
    <s v="1.5-01-2505_25610007_2513223"/>
    <s v="1.5-01-25"/>
    <x v="0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6"/>
    <x v="6"/>
    <n v="3"/>
    <s v="COMISARIA"/>
    <n v="0"/>
    <n v="0"/>
    <n v="0"/>
    <n v="0"/>
    <n v="0"/>
    <n v="0"/>
    <n v="0"/>
    <n v="0"/>
    <n v="0"/>
    <n v="0"/>
    <n v="29595702"/>
    <m/>
    <n v="0"/>
    <n v="0"/>
    <n v="0"/>
    <n v="0"/>
    <n v="0"/>
    <n v="0"/>
    <n v="0"/>
    <n v="0"/>
    <m/>
    <m/>
    <n v="0"/>
    <m/>
    <m/>
  </r>
  <r>
    <s v="1.1-00-2505_25512007_2513221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6"/>
    <x v="6"/>
    <n v="1"/>
    <s v="PLANTILLA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n v="0"/>
    <m/>
    <m/>
  </r>
  <r>
    <s v="1.1-00-2505_25512007_2513222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6"/>
    <x v="6"/>
    <n v="2"/>
    <s v="EVENTUAL"/>
    <n v="0"/>
    <n v="0"/>
    <n v="0"/>
    <n v="0"/>
    <n v="0"/>
    <n v="0"/>
    <n v="0"/>
    <n v="0"/>
    <n v="0"/>
    <n v="0"/>
    <n v="5719181.0800000001"/>
    <m/>
    <n v="0"/>
    <n v="0"/>
    <n v="0"/>
    <n v="0"/>
    <n v="0"/>
    <n v="0"/>
    <n v="0"/>
    <n v="0"/>
    <m/>
    <m/>
    <n v="0"/>
    <m/>
    <m/>
  </r>
  <r>
    <s v="1.1-00-2505_25566049_2513222"/>
    <s v="1.1-00-25"/>
    <x v="1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6"/>
    <x v="6"/>
    <n v="2"/>
    <s v="EVENTUAL"/>
    <n v="0"/>
    <n v="0"/>
    <n v="0"/>
    <n v="0"/>
    <n v="0"/>
    <n v="0"/>
    <n v="0"/>
    <n v="1187429.69"/>
    <n v="1187429.69"/>
    <n v="0"/>
    <n v="0"/>
    <m/>
    <n v="0"/>
    <n v="0"/>
    <n v="0"/>
    <n v="0"/>
    <n v="0"/>
    <n v="0"/>
    <n v="0"/>
    <n v="1187429.69"/>
    <m/>
    <m/>
    <n v="0"/>
    <m/>
    <m/>
  </r>
  <r>
    <s v="1.1-00-2505_25512007_2513311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7"/>
    <x v="7"/>
    <n v="1"/>
    <s v="PLANTILLA"/>
    <n v="0"/>
    <n v="0"/>
    <n v="0"/>
    <n v="0"/>
    <n v="0"/>
    <n v="0"/>
    <n v="0"/>
    <n v="554327.31000000006"/>
    <n v="554327.31000000006"/>
    <n v="0"/>
    <n v="0"/>
    <m/>
    <n v="554327.31000000006"/>
    <n v="554327.31000000006"/>
    <n v="554327.31000000006"/>
    <n v="554327.31000000006"/>
    <n v="554327.31000000006"/>
    <n v="554327.31000000006"/>
    <n v="554327.31000000006"/>
    <n v="0"/>
    <m/>
    <m/>
    <n v="0"/>
    <m/>
    <m/>
  </r>
  <r>
    <s v="1.1-00-2505_25512007_2513312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7"/>
    <x v="7"/>
    <n v="2"/>
    <s v="EVENTUAL"/>
    <n v="0"/>
    <n v="0"/>
    <n v="0"/>
    <n v="0"/>
    <n v="0"/>
    <n v="0"/>
    <n v="0"/>
    <n v="0"/>
    <n v="0"/>
    <n v="0"/>
    <n v="730000"/>
    <m/>
    <n v="0"/>
    <n v="0"/>
    <n v="0"/>
    <n v="0"/>
    <n v="0"/>
    <n v="0"/>
    <n v="0"/>
    <n v="0"/>
    <m/>
    <m/>
    <n v="0"/>
    <m/>
    <m/>
  </r>
  <r>
    <s v="1.1-00-2505_25566049_2513311"/>
    <s v="1.1-00-25"/>
    <x v="1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7"/>
    <x v="7"/>
    <n v="1"/>
    <s v="PLANTILLA"/>
    <n v="0"/>
    <n v="0"/>
    <n v="0"/>
    <n v="0"/>
    <n v="0"/>
    <n v="0"/>
    <n v="0"/>
    <n v="175672.69"/>
    <n v="175672.69"/>
    <n v="0"/>
    <n v="0"/>
    <m/>
    <n v="0"/>
    <n v="0"/>
    <n v="0"/>
    <n v="0"/>
    <n v="0"/>
    <n v="0"/>
    <n v="0"/>
    <n v="175672.69"/>
    <m/>
    <m/>
    <n v="0"/>
    <m/>
    <m/>
  </r>
  <r>
    <s v="1.6-01-2505_25512007_2513410"/>
    <s v="1.6-01-25"/>
    <x v="2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8"/>
    <x v="8"/>
    <n v="0"/>
    <s v="SIN DESCRIPCIÓN PARA DESTINOS 00"/>
    <n v="0"/>
    <n v="0"/>
    <n v="0"/>
    <n v="0"/>
    <n v="0"/>
    <n v="0"/>
    <n v="0"/>
    <n v="725191.4"/>
    <n v="725191.4"/>
    <n v="0"/>
    <n v="0"/>
    <m/>
    <n v="725191.4"/>
    <n v="725191.4"/>
    <n v="725191.4"/>
    <n v="725191.4"/>
    <n v="725191.4"/>
    <n v="725191.4"/>
    <n v="725191.4"/>
    <n v="0"/>
    <m/>
    <m/>
    <n v="0"/>
    <m/>
    <m/>
  </r>
  <r>
    <s v="1.6-01-2505_25566049_2513410"/>
    <s v="1.6-01-25"/>
    <x v="2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8"/>
    <x v="8"/>
    <n v="0"/>
    <s v="SIN DESCRIPCIÓN PARA DESTINOS 00"/>
    <n v="0"/>
    <n v="0"/>
    <n v="0"/>
    <n v="0"/>
    <n v="0"/>
    <n v="0"/>
    <n v="0"/>
    <n v="774808.6"/>
    <n v="774808.6"/>
    <n v="0"/>
    <n v="0"/>
    <m/>
    <n v="487796.8"/>
    <n v="487796.8"/>
    <n v="260999.8"/>
    <n v="260999.8"/>
    <n v="260999.8"/>
    <n v="260999.8"/>
    <n v="260999.8"/>
    <n v="287011.8"/>
    <m/>
    <m/>
    <n v="0"/>
    <m/>
    <m/>
  </r>
  <r>
    <s v="1.5-01-2505_25610007_2513413"/>
    <s v="1.5-01-25"/>
    <x v="0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8"/>
    <x v="8"/>
    <n v="3"/>
    <s v="COMISARIA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n v="0"/>
    <m/>
    <m/>
  </r>
  <r>
    <s v="1.1-00-2505_25512007_2513412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8"/>
    <x v="8"/>
    <n v="2"/>
    <s v="EVENTUAL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n v="0"/>
    <m/>
    <m/>
  </r>
  <r>
    <s v="1.6-01-2505_25512007_2513411"/>
    <s v="1.6-01-25"/>
    <x v="2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8"/>
    <x v="8"/>
    <n v="1"/>
    <s v="PLANTILLA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n v="0"/>
    <m/>
    <m/>
  </r>
  <r>
    <s v="1.6-01-2505_25512007_2513412"/>
    <s v="1.6-01-25"/>
    <x v="2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8"/>
    <x v="8"/>
    <n v="2"/>
    <s v="EVENTUAL"/>
    <n v="0"/>
    <n v="0"/>
    <n v="0"/>
    <n v="0"/>
    <n v="0"/>
    <n v="0"/>
    <n v="0"/>
    <n v="0"/>
    <n v="0"/>
    <n v="0"/>
    <n v="1500000"/>
    <m/>
    <n v="0"/>
    <n v="0"/>
    <n v="0"/>
    <n v="0"/>
    <n v="0"/>
    <n v="0"/>
    <n v="0"/>
    <n v="0"/>
    <m/>
    <m/>
    <n v="0"/>
    <m/>
    <m/>
  </r>
  <r>
    <s v="1.5-01-2505_25512007_2514111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9"/>
    <x v="9"/>
    <n v="1"/>
    <s v="PLANTILLA"/>
    <n v="0"/>
    <n v="0"/>
    <n v="0"/>
    <n v="0"/>
    <n v="0"/>
    <n v="0"/>
    <n v="0"/>
    <n v="30764225.109999999"/>
    <n v="30764139.309999999"/>
    <n v="85.800000000745058"/>
    <n v="41030639.359999999"/>
    <m/>
    <n v="30764225.109999999"/>
    <n v="30764225.109999999"/>
    <n v="30764139.309999999"/>
    <n v="30764139.309999999"/>
    <n v="30764139.309999999"/>
    <n v="30764139.309999999"/>
    <n v="30764139.309999999"/>
    <n v="-85.800000000745058"/>
    <m/>
    <m/>
    <n v="0"/>
    <m/>
    <m/>
  </r>
  <r>
    <s v="1.5-01-2505_25566049_2514111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9"/>
    <x v="9"/>
    <n v="1"/>
    <s v="PLANTILLA"/>
    <n v="0"/>
    <n v="0"/>
    <n v="0"/>
    <n v="0"/>
    <n v="0"/>
    <n v="0"/>
    <n v="0"/>
    <n v="6134070.9500000002"/>
    <n v="6134156.75"/>
    <n v="-85.799999999813735"/>
    <n v="0"/>
    <m/>
    <n v="7966282.5599999996"/>
    <n v="7966282.5599999996"/>
    <n v="193.3"/>
    <n v="193.3"/>
    <n v="193.3"/>
    <n v="193.3"/>
    <n v="193.3"/>
    <n v="-1832125.8099999996"/>
    <m/>
    <m/>
    <n v="0"/>
    <m/>
    <m/>
  </r>
  <r>
    <s v="1.5-01-2505_25512007_2514112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9"/>
    <x v="9"/>
    <n v="2"/>
    <s v="EVENTUAL"/>
    <n v="0"/>
    <n v="0"/>
    <n v="0"/>
    <n v="0"/>
    <n v="0"/>
    <n v="0"/>
    <n v="0"/>
    <n v="3493236.12"/>
    <n v="3493236.12"/>
    <n v="0"/>
    <n v="2576604.64"/>
    <m/>
    <n v="3493236.12"/>
    <n v="3493236.12"/>
    <n v="3493236.12"/>
    <n v="3493236.12"/>
    <n v="3493236.12"/>
    <n v="3493236.12"/>
    <n v="3493236.12"/>
    <n v="0"/>
    <m/>
    <m/>
    <n v="0"/>
    <m/>
    <m/>
  </r>
  <r>
    <s v="1.5-01-2505_25566049_2514112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9"/>
    <x v="9"/>
    <n v="2"/>
    <s v="EVENTUAL"/>
    <n v="0"/>
    <n v="0"/>
    <n v="0"/>
    <n v="0"/>
    <n v="0"/>
    <n v="0"/>
    <n v="0"/>
    <n v="1865613.08"/>
    <n v="1865613.08"/>
    <n v="0"/>
    <n v="0"/>
    <m/>
    <n v="1127274.21"/>
    <n v="1127274.21"/>
    <n v="35.1"/>
    <n v="35.1"/>
    <n v="35.1"/>
    <n v="35.1"/>
    <n v="35.1"/>
    <n v="738338.87000000011"/>
    <m/>
    <m/>
    <n v="0"/>
    <m/>
    <m/>
  </r>
  <r>
    <s v="1.1-00-2505_25566049_2514111"/>
    <s v="1.1-00-25"/>
    <x v="1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9"/>
    <x v="9"/>
    <n v="1"/>
    <s v="PLANTILLA"/>
    <n v="0"/>
    <n v="0"/>
    <n v="0"/>
    <n v="0"/>
    <n v="0"/>
    <n v="0"/>
    <n v="0"/>
    <n v="4000000"/>
    <n v="4000000"/>
    <n v="0"/>
    <n v="0"/>
    <m/>
    <n v="115085.99"/>
    <n v="115085.99"/>
    <n v="115085.99"/>
    <n v="115085.99"/>
    <n v="115085.99"/>
    <n v="115085.99"/>
    <n v="115085.99"/>
    <n v="3884914.01"/>
    <m/>
    <m/>
    <n v="0"/>
    <m/>
    <m/>
  </r>
  <r>
    <s v="1.5-01-2505_25610007_2514113"/>
    <s v="1.5-01-25"/>
    <x v="0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9"/>
    <x v="9"/>
    <n v="3"/>
    <s v="COMISARIA"/>
    <n v="0"/>
    <n v="0"/>
    <n v="0"/>
    <n v="0"/>
    <n v="0"/>
    <n v="0"/>
    <n v="0"/>
    <n v="0"/>
    <n v="0"/>
    <n v="0"/>
    <n v="12785343"/>
    <m/>
    <n v="0"/>
    <n v="0"/>
    <n v="0"/>
    <n v="0"/>
    <n v="0"/>
    <n v="0"/>
    <n v="0"/>
    <n v="0"/>
    <m/>
    <m/>
    <n v="0"/>
    <m/>
    <m/>
  </r>
  <r>
    <s v="1.6-01-2505_25512007_2514112"/>
    <s v="1.6-01-25"/>
    <x v="2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9"/>
    <x v="9"/>
    <n v="2"/>
    <s v="EVENTUAL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n v="0"/>
    <m/>
    <m/>
  </r>
  <r>
    <s v="1.5-01-2505_25667049_2514113"/>
    <s v="1.5-01-25"/>
    <x v="0"/>
    <s v="05_25"/>
    <s v="OFICIALÍA MAYOR ADMINISTRATIVA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s v="DIRECCIÓN DE ADMINISTRACIÓN DE PERSONAL"/>
    <s v="XXX_26"/>
    <s v="DIRECCIÓN DE ADMINISTRACIÓN DE PERSONAL"/>
    <x v="0"/>
    <s v="SERVICIOS PERSONALES"/>
    <x v="9"/>
    <x v="9"/>
    <n v="3"/>
    <s v="COMISARIA"/>
    <n v="0"/>
    <n v="0"/>
    <n v="0"/>
    <n v="0"/>
    <n v="0"/>
    <n v="0"/>
    <n v="0"/>
    <n v="11967937.310000001"/>
    <n v="11967937.310000001"/>
    <n v="0"/>
    <n v="0"/>
    <m/>
    <n v="0"/>
    <n v="0"/>
    <n v="0"/>
    <n v="0"/>
    <n v="0"/>
    <n v="0"/>
    <n v="0"/>
    <n v="11967937.310000001"/>
    <m/>
    <m/>
    <n v="0"/>
    <m/>
    <m/>
  </r>
  <r>
    <s v="1.5-01-2505_25512007_2514211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0"/>
    <x v="10"/>
    <n v="1"/>
    <s v="PLANTILLA"/>
    <n v="0"/>
    <n v="0"/>
    <n v="0"/>
    <n v="0"/>
    <n v="0"/>
    <n v="0"/>
    <n v="0"/>
    <n v="12958641.289999999"/>
    <n v="12958641.289999999"/>
    <n v="0"/>
    <n v="20515317.440000001"/>
    <m/>
    <n v="12953990.91"/>
    <n v="12953990.91"/>
    <n v="12958641.289999999"/>
    <n v="12958641.289999999"/>
    <n v="12958641.289999999"/>
    <n v="12958641.289999999"/>
    <n v="12958641.289999999"/>
    <n v="4650.3799999989569"/>
    <m/>
    <m/>
    <n v="0"/>
    <m/>
    <m/>
  </r>
  <r>
    <s v="1.5-01-2505_25566049_2514211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0"/>
    <x v="10"/>
    <n v="1"/>
    <s v="PLANTILLA"/>
    <n v="0"/>
    <n v="0"/>
    <n v="0"/>
    <n v="0"/>
    <n v="0"/>
    <n v="0"/>
    <n v="0"/>
    <n v="7490506.7300000004"/>
    <n v="7490506.7300000004"/>
    <n v="0"/>
    <n v="0"/>
    <m/>
    <n v="3288268.67"/>
    <n v="3288268.67"/>
    <n v="1639597.69"/>
    <n v="1639597.69"/>
    <n v="1639597.69"/>
    <n v="1639597.69"/>
    <n v="1639597.69"/>
    <n v="4202238.0600000005"/>
    <m/>
    <m/>
    <n v="0"/>
    <m/>
    <m/>
  </r>
  <r>
    <s v="1.5-01-2505_25610007_2514213"/>
    <s v="1.5-01-25"/>
    <x v="0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10"/>
    <x v="10"/>
    <n v="3"/>
    <s v="COMISARIA"/>
    <n v="0"/>
    <n v="0"/>
    <n v="0"/>
    <n v="0"/>
    <n v="0"/>
    <n v="0"/>
    <n v="0"/>
    <n v="2487815.65"/>
    <n v="2487815.65"/>
    <n v="0"/>
    <n v="6392672"/>
    <m/>
    <n v="2487815.65"/>
    <n v="2487815.65"/>
    <n v="2487815.65"/>
    <n v="2487815.65"/>
    <n v="2487815.65"/>
    <n v="2487815.65"/>
    <n v="2487815.65"/>
    <n v="0"/>
    <m/>
    <m/>
    <n v="0"/>
    <m/>
    <m/>
  </r>
  <r>
    <s v="1.6-01-2505_25512007_2514212"/>
    <s v="1.6-01-25"/>
    <x v="2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0"/>
    <x v="10"/>
    <n v="2"/>
    <s v="EVENTUAL"/>
    <n v="0"/>
    <n v="0"/>
    <n v="0"/>
    <n v="0"/>
    <n v="0"/>
    <n v="0"/>
    <n v="0"/>
    <n v="1713332.44"/>
    <n v="1713332.44"/>
    <n v="0"/>
    <n v="1288304.56"/>
    <m/>
    <n v="1712672.38"/>
    <n v="1712672.38"/>
    <n v="1713332.44"/>
    <n v="1713332.44"/>
    <n v="1713332.44"/>
    <n v="1713332.44"/>
    <n v="1713332.44"/>
    <n v="660.06000000005588"/>
    <m/>
    <m/>
    <n v="0"/>
    <m/>
    <m/>
  </r>
  <r>
    <s v="1.5-01-2505_25667049_2514213"/>
    <s v="1.5-01-25"/>
    <x v="0"/>
    <s v="05_25"/>
    <s v="OFICIALÍA MAYOR ADMINISTRATIVA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s v="DIRECCIÓN DE ADMINISTRACIÓN DE PERSONAL"/>
    <s v="XXX_26"/>
    <s v="DIRECCIÓN DE ADMINISTRACIÓN DE PERSONAL"/>
    <x v="0"/>
    <s v="SERVICIOS PERSONALES"/>
    <x v="10"/>
    <x v="10"/>
    <n v="3"/>
    <s v="COMISARIA"/>
    <n v="0"/>
    <n v="0"/>
    <n v="0"/>
    <n v="0"/>
    <n v="0"/>
    <n v="0"/>
    <n v="0"/>
    <n v="3496153.01"/>
    <n v="3496153.01"/>
    <n v="0"/>
    <n v="0"/>
    <m/>
    <n v="912810.02"/>
    <n v="912810.02"/>
    <n v="455471.94"/>
    <n v="455471.94"/>
    <n v="455471.94"/>
    <n v="455471.94"/>
    <n v="455471.94"/>
    <n v="2583342.9899999998"/>
    <m/>
    <m/>
    <n v="0"/>
    <m/>
    <m/>
  </r>
  <r>
    <s v="1.6-01-2505_25566049_2514212"/>
    <s v="1.6-01-25"/>
    <x v="2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0"/>
    <x v="10"/>
    <n v="2"/>
    <s v="EVENTUAL"/>
    <n v="0"/>
    <n v="0"/>
    <n v="0"/>
    <n v="0"/>
    <n v="0"/>
    <n v="0"/>
    <n v="0"/>
    <n v="966092.17"/>
    <n v="966092.17"/>
    <n v="0"/>
    <n v="0"/>
    <m/>
    <n v="473598.79"/>
    <n v="473598.79"/>
    <n v="233809.58"/>
    <n v="233809.58"/>
    <n v="233809.58"/>
    <n v="233809.58"/>
    <n v="233809.58"/>
    <n v="492493.38000000006"/>
    <m/>
    <m/>
    <n v="0"/>
    <m/>
    <m/>
  </r>
  <r>
    <s v="1.5-01-2505_25512007_2514311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1"/>
    <x v="11"/>
    <n v="1"/>
    <s v="PLANTILLA"/>
    <n v="0"/>
    <n v="0"/>
    <n v="0"/>
    <n v="0"/>
    <n v="0"/>
    <n v="0"/>
    <n v="0"/>
    <n v="8640304.9399999995"/>
    <n v="8640304.9399999995"/>
    <n v="0"/>
    <n v="13676882.960000001"/>
    <m/>
    <n v="8640304.9399999995"/>
    <n v="8640304.9399999995"/>
    <n v="8640304.9399999995"/>
    <n v="8640304.9399999995"/>
    <n v="8640304.9399999995"/>
    <n v="8640304.9399999995"/>
    <n v="8640304.9399999995"/>
    <n v="0"/>
    <m/>
    <m/>
    <n v="0"/>
    <m/>
    <m/>
  </r>
  <r>
    <s v="1.5-01-2505_25566049_2514311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1"/>
    <x v="11"/>
    <n v="1"/>
    <s v="PLANTILLA"/>
    <n v="0"/>
    <n v="0"/>
    <n v="0"/>
    <n v="0"/>
    <n v="0"/>
    <n v="0"/>
    <n v="0"/>
    <n v="4992460.41"/>
    <n v="4992460.41"/>
    <n v="0"/>
    <n v="0"/>
    <m/>
    <n v="2193330.63"/>
    <n v="2193330.63"/>
    <n v="545698.49"/>
    <n v="545698.49"/>
    <n v="545698.49"/>
    <n v="545698.49"/>
    <n v="545698.49"/>
    <n v="2799129.7800000003"/>
    <m/>
    <m/>
    <n v="0"/>
    <m/>
    <m/>
  </r>
  <r>
    <s v="1.5-01-2505_25610007_2514313"/>
    <s v="1.5-01-25"/>
    <x v="0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11"/>
    <x v="11"/>
    <n v="3"/>
    <s v="COMISARIA"/>
    <n v="0"/>
    <n v="0"/>
    <n v="0"/>
    <n v="0"/>
    <n v="0"/>
    <n v="0"/>
    <n v="0"/>
    <n v="1658589.82"/>
    <n v="1658589.82"/>
    <n v="0"/>
    <n v="4261782"/>
    <m/>
    <n v="1658589.82"/>
    <n v="1658589.82"/>
    <n v="1658589.82"/>
    <n v="1658589.82"/>
    <n v="1658589.82"/>
    <n v="1658589.82"/>
    <n v="1658589.82"/>
    <n v="0"/>
    <m/>
    <m/>
    <n v="0"/>
    <m/>
    <m/>
  </r>
  <r>
    <s v="1.6-01-2505_25512007_2514312"/>
    <s v="1.6-01-25"/>
    <x v="2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1"/>
    <x v="11"/>
    <n v="2"/>
    <s v="EVENTUAL"/>
    <n v="0"/>
    <n v="0"/>
    <n v="0"/>
    <n v="0"/>
    <n v="0"/>
    <n v="0"/>
    <n v="0"/>
    <n v="1142421.19"/>
    <n v="1142421.19"/>
    <n v="0"/>
    <n v="858864.04"/>
    <m/>
    <n v="1142421.19"/>
    <n v="1142421.19"/>
    <n v="1142421.19"/>
    <n v="1142421.19"/>
    <n v="1142421.19"/>
    <n v="1142421.19"/>
    <n v="1142421.19"/>
    <n v="0"/>
    <m/>
    <m/>
    <n v="0"/>
    <m/>
    <m/>
  </r>
  <r>
    <s v="1.5-01-2505_25667049_2514313"/>
    <s v="1.5-01-25"/>
    <x v="0"/>
    <s v="05_25"/>
    <s v="OFICIALÍA MAYOR ADMINISTRATIVA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s v="DIRECCIÓN DE ADMINISTRACIÓN DE PERSONAL"/>
    <s v="XXX_26"/>
    <s v="DIRECCIÓN DE ADMINISTRACIÓN DE PERSONAL"/>
    <x v="0"/>
    <s v="SERVICIOS PERSONALES"/>
    <x v="11"/>
    <x v="11"/>
    <n v="3"/>
    <s v="COMISARIA"/>
    <n v="0"/>
    <n v="0"/>
    <n v="0"/>
    <n v="0"/>
    <n v="0"/>
    <n v="0"/>
    <n v="0"/>
    <n v="2330722.62"/>
    <n v="2330722.62"/>
    <n v="0"/>
    <n v="0"/>
    <m/>
    <n v="608555.77"/>
    <n v="608555.77"/>
    <n v="151934.75"/>
    <n v="151934.75"/>
    <n v="151934.75"/>
    <n v="151934.75"/>
    <n v="151934.75"/>
    <n v="1722166.85"/>
    <m/>
    <m/>
    <n v="0"/>
    <m/>
    <m/>
  </r>
  <r>
    <s v="1.6-01-2505_25566049_2514312"/>
    <s v="1.6-01-25"/>
    <x v="2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1"/>
    <x v="11"/>
    <n v="2"/>
    <s v="EVENTUAL"/>
    <n v="0"/>
    <n v="0"/>
    <n v="0"/>
    <n v="0"/>
    <n v="0"/>
    <n v="0"/>
    <n v="0"/>
    <n v="643861.88"/>
    <n v="643861.88"/>
    <n v="0"/>
    <n v="0"/>
    <m/>
    <n v="316689.55"/>
    <n v="316689.55"/>
    <n v="78095.25"/>
    <n v="78095.25"/>
    <n v="78095.25"/>
    <n v="78095.25"/>
    <n v="78095.25"/>
    <n v="327172.33"/>
    <m/>
    <m/>
    <n v="0"/>
    <m/>
    <m/>
  </r>
  <r>
    <s v="1.5-01-2505_25512007_2514321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2"/>
    <x v="12"/>
    <n v="1"/>
    <s v="PLANTILLA"/>
    <n v="0"/>
    <n v="0"/>
    <n v="0"/>
    <n v="0"/>
    <n v="0"/>
    <n v="0"/>
    <n v="0"/>
    <n v="78233387.480000004"/>
    <n v="78233387.480000004"/>
    <n v="0"/>
    <n v="119672681.44"/>
    <m/>
    <n v="78206260.219999999"/>
    <n v="78206260.219999999"/>
    <n v="78233387.480000004"/>
    <n v="78233387.480000004"/>
    <n v="78233387.480000004"/>
    <n v="78233387.480000004"/>
    <n v="78233387.480000004"/>
    <n v="27127.260000005364"/>
    <m/>
    <m/>
    <n v="0"/>
    <m/>
    <m/>
  </r>
  <r>
    <s v="1.5-01-2505_25566049_2514321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2"/>
    <x v="12"/>
    <n v="1"/>
    <s v="PLANTILLA"/>
    <n v="0"/>
    <n v="0"/>
    <n v="0"/>
    <n v="0"/>
    <n v="0"/>
    <n v="0"/>
    <n v="0"/>
    <n v="36053309.340000004"/>
    <n v="36053309.340000004"/>
    <n v="0"/>
    <n v="0"/>
    <m/>
    <n v="19181592.879999999"/>
    <n v="19181592.879999999"/>
    <n v="9564332.1600000001"/>
    <n v="9564332.1600000001"/>
    <n v="9564332.1600000001"/>
    <n v="9564332.1600000001"/>
    <n v="9564332.1600000001"/>
    <n v="16871716.460000005"/>
    <m/>
    <m/>
    <n v="0"/>
    <m/>
    <m/>
  </r>
  <r>
    <s v="1.5-01-2505_25512007_2514323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2"/>
    <x v="12"/>
    <n v="3"/>
    <s v="COMISARIA"/>
    <n v="0"/>
    <n v="0"/>
    <n v="0"/>
    <n v="0"/>
    <n v="0"/>
    <n v="0"/>
    <n v="0"/>
    <n v="10529356.359999999"/>
    <n v="10529356.359999999"/>
    <n v="0"/>
    <n v="0"/>
    <m/>
    <n v="10529356.359999999"/>
    <n v="10529356.359999999"/>
    <n v="10529356.359999999"/>
    <n v="10529356.359999999"/>
    <n v="10529356.359999999"/>
    <n v="10529356.359999999"/>
    <n v="10529356.359999999"/>
    <n v="0"/>
    <m/>
    <m/>
    <n v="0"/>
    <m/>
    <m/>
  </r>
  <r>
    <s v="1.5-01-2505_25512007_2514322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2"/>
    <x v="12"/>
    <n v="2"/>
    <s v="EVENTUAL"/>
    <n v="0"/>
    <n v="0"/>
    <n v="0"/>
    <n v="0"/>
    <n v="0"/>
    <n v="0"/>
    <n v="0"/>
    <n v="9989240.4299999997"/>
    <n v="9989240.4299999997"/>
    <n v="0"/>
    <n v="0"/>
    <m/>
    <n v="9985390.0199999996"/>
    <n v="9985390.0199999996"/>
    <n v="9989240.4299999997"/>
    <n v="9989240.4299999997"/>
    <n v="9989240.4299999997"/>
    <n v="9989240.4299999997"/>
    <n v="9989240.4299999997"/>
    <n v="3850.410000000149"/>
    <m/>
    <m/>
    <n v="0"/>
    <m/>
    <m/>
  </r>
  <r>
    <s v="1.5-01-2505_25566049_2514323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2"/>
    <x v="12"/>
    <n v="3"/>
    <s v="COMISARIA"/>
    <n v="0"/>
    <n v="0"/>
    <n v="0"/>
    <n v="0"/>
    <n v="0"/>
    <n v="0"/>
    <n v="0"/>
    <n v="23042581.850000001"/>
    <n v="23042581.850000001"/>
    <n v="0"/>
    <n v="0"/>
    <m/>
    <n v="5324784.8"/>
    <n v="5324784.8"/>
    <n v="2656948.7599999998"/>
    <n v="2656948.7599999998"/>
    <n v="2656948.7599999998"/>
    <n v="2656948.7599999998"/>
    <n v="2656948.7599999998"/>
    <n v="17717797.050000001"/>
    <m/>
    <m/>
    <n v="0"/>
    <m/>
    <m/>
  </r>
  <r>
    <s v="1.5-01-2505_25566049_2514322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2"/>
    <x v="12"/>
    <n v="2"/>
    <s v="EVENTUAL"/>
    <n v="0"/>
    <n v="0"/>
    <n v="0"/>
    <n v="0"/>
    <n v="0"/>
    <n v="0"/>
    <n v="0"/>
    <n v="5640736.4199999999"/>
    <n v="5640736.4199999999"/>
    <n v="0"/>
    <n v="0"/>
    <m/>
    <n v="2762683.23"/>
    <n v="2762683.23"/>
    <n v="1363900.84"/>
    <n v="1363900.84"/>
    <n v="1363900.84"/>
    <n v="1363900.84"/>
    <n v="1363900.84"/>
    <n v="2878053.19"/>
    <m/>
    <m/>
    <n v="0"/>
    <m/>
    <m/>
  </r>
  <r>
    <s v="1.1-00-2505_25610007_2514323"/>
    <s v="1.1-00-25"/>
    <x v="1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12"/>
    <x v="12"/>
    <n v="3"/>
    <s v="COMISARIA"/>
    <n v="0"/>
    <n v="0"/>
    <n v="0"/>
    <n v="0"/>
    <n v="0"/>
    <n v="0"/>
    <n v="0"/>
    <n v="1334545.6200000001"/>
    <n v="1334545.6200000001"/>
    <n v="0"/>
    <n v="37290585"/>
    <m/>
    <n v="1334545.6200000001"/>
    <n v="1334545.6200000001"/>
    <n v="1334545.6200000001"/>
    <n v="1334545.6200000001"/>
    <n v="1334545.6200000001"/>
    <n v="1334545.6200000001"/>
    <n v="1334545.6200000001"/>
    <n v="0"/>
    <m/>
    <m/>
    <n v="0"/>
    <m/>
    <m/>
  </r>
  <r>
    <s v="1.1-00-2505_25512007_2514322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2"/>
    <x v="12"/>
    <n v="2"/>
    <s v="EVENTUAL"/>
    <n v="0"/>
    <n v="0"/>
    <n v="0"/>
    <n v="0"/>
    <n v="0"/>
    <n v="0"/>
    <n v="0"/>
    <n v="0"/>
    <n v="0"/>
    <n v="0"/>
    <n v="7515113.5599999996"/>
    <m/>
    <n v="0"/>
    <n v="0"/>
    <n v="0"/>
    <n v="0"/>
    <n v="0"/>
    <n v="0"/>
    <n v="0"/>
    <n v="0"/>
    <m/>
    <m/>
    <n v="0"/>
    <m/>
    <m/>
  </r>
  <r>
    <s v="1.1-00-2505_25566049_2514321"/>
    <s v="1.1-00-25"/>
    <x v="1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2"/>
    <x v="12"/>
    <n v="1"/>
    <s v="PLANTILLA"/>
    <n v="0"/>
    <n v="0"/>
    <n v="0"/>
    <n v="0"/>
    <n v="0"/>
    <n v="0"/>
    <n v="0"/>
    <n v="5000000"/>
    <n v="5000000"/>
    <n v="0"/>
    <n v="0"/>
    <m/>
    <n v="0"/>
    <n v="0"/>
    <n v="0"/>
    <n v="0"/>
    <n v="0"/>
    <n v="0"/>
    <n v="0"/>
    <n v="5000000"/>
    <m/>
    <m/>
    <n v="0"/>
    <m/>
    <m/>
  </r>
  <r>
    <s v="1.1-00-2505_25512007_2514412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3"/>
    <x v="13"/>
    <n v="2"/>
    <s v="EVENTUAL"/>
    <n v="0"/>
    <n v="0"/>
    <n v="0"/>
    <n v="0"/>
    <n v="0"/>
    <n v="0"/>
    <n v="0"/>
    <n v="13356175.300000001"/>
    <n v="13356175.300000001"/>
    <n v="0"/>
    <n v="15000000"/>
    <m/>
    <n v="13356175.300000001"/>
    <n v="13356175.300000001"/>
    <n v="13356175.300000001"/>
    <n v="13356175.300000001"/>
    <n v="13356175.300000001"/>
    <n v="13356175.300000001"/>
    <n v="13356175.300000001"/>
    <n v="0"/>
    <m/>
    <m/>
    <n v="0"/>
    <m/>
    <m/>
  </r>
  <r>
    <s v="1.1-00-2505_25610007_2514413"/>
    <s v="1.1-00-25"/>
    <x v="1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13"/>
    <x v="13"/>
    <n v="3"/>
    <s v="COMISARIA"/>
    <n v="0"/>
    <n v="0"/>
    <n v="0"/>
    <n v="0"/>
    <n v="0"/>
    <n v="0"/>
    <n v="0"/>
    <n v="8306768.4900000002"/>
    <n v="8306768.4900000002"/>
    <n v="0"/>
    <n v="9500000"/>
    <m/>
    <n v="8306768.4900000002"/>
    <n v="8306768.4900000002"/>
    <n v="8306768.4900000002"/>
    <n v="8306768.4900000002"/>
    <n v="8306768.4900000002"/>
    <n v="8306768.4900000002"/>
    <n v="8306768.4900000002"/>
    <n v="0"/>
    <n v="21662943.789999999"/>
    <n v="21662943.789999999"/>
    <n v="21662943.789999999"/>
    <m/>
    <s v="Anexo Multianual de Servicios de Seguros de Vida 3 y 4"/>
  </r>
  <r>
    <s v="1.5-01-2505_25610007_2514413"/>
    <s v="1.5-01-25"/>
    <x v="0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13"/>
    <x v="13"/>
    <n v="3"/>
    <s v="COMISARIA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n v="0"/>
    <m/>
    <m/>
  </r>
  <r>
    <s v="1.1-00-2505_25512007_2515212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4"/>
    <x v="14"/>
    <n v="2"/>
    <s v="EVENTUAL"/>
    <n v="0"/>
    <n v="0"/>
    <n v="0"/>
    <n v="0"/>
    <n v="0"/>
    <n v="0"/>
    <n v="0"/>
    <n v="0"/>
    <n v="0"/>
    <n v="0"/>
    <n v="3000000"/>
    <m/>
    <n v="0"/>
    <n v="0"/>
    <n v="0"/>
    <n v="0"/>
    <n v="0"/>
    <n v="0"/>
    <n v="0"/>
    <n v="0"/>
    <m/>
    <m/>
    <n v="0"/>
    <m/>
    <m/>
  </r>
  <r>
    <s v="1.1-00-2505_25566049_2515212"/>
    <s v="1.1-00-25"/>
    <x v="1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4"/>
    <x v="14"/>
    <n v="2"/>
    <s v="EVENTUAL"/>
    <n v="0"/>
    <n v="0"/>
    <n v="0"/>
    <n v="0"/>
    <n v="0"/>
    <n v="0"/>
    <n v="0"/>
    <n v="1000000"/>
    <n v="1000000"/>
    <n v="0"/>
    <n v="0"/>
    <m/>
    <n v="0"/>
    <n v="0"/>
    <n v="0"/>
    <n v="0"/>
    <n v="0"/>
    <n v="0"/>
    <n v="0"/>
    <n v="1000000"/>
    <m/>
    <m/>
    <n v="0"/>
    <m/>
    <m/>
  </r>
  <r>
    <s v="1.5-01-2505_25512007_2515911"/>
    <s v="1.5-01-25"/>
    <x v="0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5"/>
    <x v="15"/>
    <n v="1"/>
    <s v="PLANTILLA"/>
    <n v="0"/>
    <n v="0"/>
    <n v="0"/>
    <n v="0"/>
    <n v="0"/>
    <n v="0"/>
    <n v="0"/>
    <n v="89834468.019999996"/>
    <n v="89834468.019999996"/>
    <n v="0"/>
    <n v="86510824.640000001"/>
    <m/>
    <n v="89834468.019999996"/>
    <n v="89834468.019999996"/>
    <n v="89834468.019999996"/>
    <n v="89834468.019999996"/>
    <n v="56980637.75"/>
    <n v="56980637.75"/>
    <n v="56980637.75"/>
    <n v="0"/>
    <n v="51149546.416000366"/>
    <m/>
    <n v="51149546.416000366"/>
    <m/>
    <m/>
  </r>
  <r>
    <s v="1.5-01-2505_25566049_2515911"/>
    <s v="1.5-01-25"/>
    <x v="0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0"/>
    <s v="SERVICIOS PERSONALES"/>
    <x v="15"/>
    <x v="15"/>
    <n v="1"/>
    <s v="PLANTILLA"/>
    <n v="0"/>
    <n v="0"/>
    <n v="0"/>
    <n v="0"/>
    <n v="0"/>
    <n v="0"/>
    <n v="0"/>
    <n v="16320981.949999999"/>
    <n v="2320981.9500000002"/>
    <n v="14000000"/>
    <n v="0"/>
    <m/>
    <n v="14377518.640000001"/>
    <n v="14377518.640000001"/>
    <n v="1322657.1599999999"/>
    <n v="1322657.1599999999"/>
    <n v="1322657.1599999999"/>
    <n v="1320882.1599999999"/>
    <n v="1320882.1599999999"/>
    <n v="-12056536.690000001"/>
    <m/>
    <m/>
    <n v="0"/>
    <m/>
    <m/>
  </r>
  <r>
    <s v="1.1-00-2505_25610007_2515913"/>
    <s v="1.1-00-25"/>
    <x v="1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15"/>
    <x v="15"/>
    <n v="3"/>
    <s v="COMISARIA"/>
    <n v="0"/>
    <n v="0"/>
    <n v="0"/>
    <n v="0"/>
    <n v="0"/>
    <n v="0"/>
    <n v="0"/>
    <n v="7721679.2599999998"/>
    <n v="7721679.2599999998"/>
    <n v="0"/>
    <n v="28471763"/>
    <m/>
    <n v="7721679.2599999998"/>
    <n v="7721679.2599999998"/>
    <n v="7721679.2599999998"/>
    <n v="7721679.2599999998"/>
    <n v="7721679.2599999998"/>
    <n v="7721679.2599999998"/>
    <n v="7721679.2599999998"/>
    <n v="0"/>
    <m/>
    <m/>
    <n v="0"/>
    <m/>
    <m/>
  </r>
  <r>
    <s v="1.5-01-2505_25610007_2515913"/>
    <s v="1.5-01-25"/>
    <x v="0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 DE PERSONAL"/>
    <x v="0"/>
    <s v="SERVICIOS PERSONALES"/>
    <x v="15"/>
    <x v="15"/>
    <n v="3"/>
    <s v="COMISARIA"/>
    <n v="0"/>
    <n v="0"/>
    <n v="0"/>
    <n v="0"/>
    <n v="0"/>
    <n v="0"/>
    <n v="0"/>
    <n v="1954400"/>
    <n v="1954400"/>
    <n v="0"/>
    <n v="0"/>
    <m/>
    <n v="1954400"/>
    <n v="1954400"/>
    <n v="1954400"/>
    <n v="1954400"/>
    <n v="1954400"/>
    <n v="1954400"/>
    <n v="1954400"/>
    <n v="0"/>
    <m/>
    <m/>
    <n v="0"/>
    <m/>
    <m/>
  </r>
  <r>
    <s v="1.5-01-2505_25667049_2515913"/>
    <s v="1.5-01-25"/>
    <x v="0"/>
    <s v="05_25"/>
    <s v="OFICIALÍA MAYOR ADMINISTRATIVA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s v="DIRECCIÓN DE ADMINISTRACIÓN DE PERSONAL"/>
    <s v="XXX_26"/>
    <s v="DIRECCIÓN DE ADMINISTRACIÓN DE PERSONAL"/>
    <x v="0"/>
    <s v="SERVICIOS PERSONALES"/>
    <x v="15"/>
    <x v="15"/>
    <n v="3"/>
    <s v="COMISARIA"/>
    <n v="0"/>
    <n v="0"/>
    <n v="0"/>
    <n v="0"/>
    <n v="0"/>
    <n v="0"/>
    <n v="0"/>
    <n v="1084382.46"/>
    <n v="15084382.460000001"/>
    <n v="-14000000"/>
    <n v="0"/>
    <m/>
    <n v="992588.77"/>
    <n v="992588.77"/>
    <n v="492800"/>
    <n v="492800"/>
    <n v="492800"/>
    <n v="492800"/>
    <n v="492800"/>
    <n v="14091793.690000001"/>
    <m/>
    <m/>
    <n v="0"/>
    <m/>
    <m/>
  </r>
  <r>
    <s v="1.1-00-2505_25512007_2515911"/>
    <s v="1.1-00-25"/>
    <x v="1"/>
    <s v="05_25"/>
    <s v="OFICIALÍA MAYOR ADMINISTRATIVA"/>
    <n v="5"/>
    <s v="GOBIERNO INTELIGENTE"/>
    <s v="1.3.4"/>
    <s v="FUNCIÓN PÚBLICA"/>
    <n v="4"/>
    <s v="TLAJO EFICIENTE"/>
    <n v="12"/>
    <s v="SERVICIOS PERSONALES"/>
    <s v="XXX"/>
    <s v="SERVICIOS PERSONALES"/>
    <s v="007_25"/>
    <s v="DIRECCIÓN DE ADMINISTRACIÓN"/>
    <s v="XXX_26"/>
    <s v="DIRECCIÓN DE ADMINISTRACIÓN DE PERSONAL"/>
    <x v="0"/>
    <s v="SERVICIOS PERSONALES"/>
    <x v="15"/>
    <x v="15"/>
    <n v="1"/>
    <s v="PLANTILLA"/>
    <n v="0"/>
    <n v="0"/>
    <n v="0"/>
    <n v="0"/>
    <n v="0"/>
    <n v="0"/>
    <n v="0"/>
    <n v="0"/>
    <n v="0"/>
    <n v="0"/>
    <n v="7502684.3600000003"/>
    <m/>
    <n v="0"/>
    <n v="0"/>
    <n v="0"/>
    <n v="0"/>
    <n v="0"/>
    <n v="0"/>
    <n v="0"/>
    <n v="0"/>
    <m/>
    <m/>
    <n v="0"/>
    <m/>
    <m/>
  </r>
  <r>
    <s v="1.1-00-2505_25667049_2515913"/>
    <s v="1.1-00-25"/>
    <x v="1"/>
    <s v="05_25"/>
    <s v="OFICIALÍA MAYOR ADMINISTRATIVA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s v="DIRECCIÓN DE ADMINISTRACIÓN DE PERSONAL"/>
    <s v="XXX_26"/>
    <s v="DIRECCIÓN DE ADMINISTRACIÓN DE PERSONAL"/>
    <x v="0"/>
    <s v="SERVICIOS PERSONALES"/>
    <x v="15"/>
    <x v="15"/>
    <n v="3"/>
    <s v="COMISARIA"/>
    <n v="0"/>
    <n v="0"/>
    <n v="0"/>
    <n v="0"/>
    <n v="0"/>
    <n v="0"/>
    <n v="0"/>
    <n v="3000000"/>
    <n v="3000000"/>
    <n v="0"/>
    <n v="0"/>
    <m/>
    <n v="0"/>
    <n v="0"/>
    <n v="0"/>
    <n v="0"/>
    <n v="0"/>
    <n v="0"/>
    <n v="0"/>
    <n v="3000000"/>
    <m/>
    <m/>
    <n v="0"/>
    <m/>
    <m/>
  </r>
  <r>
    <s v="2023 y 202410_25036028_25211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16"/>
    <x v="16"/>
    <n v="0"/>
    <s v="SIN DESCRIPCIÓN PARA DESTINOS 00"/>
    <n v="0"/>
    <n v="0"/>
    <n v="0"/>
    <n v="50000"/>
    <n v="0"/>
    <n v="23055.94"/>
    <n v="23055.94"/>
    <n v="0"/>
    <n v="0"/>
    <n v="0"/>
    <n v="0"/>
    <m/>
    <n v="0"/>
    <n v="0"/>
    <n v="0"/>
    <n v="0"/>
    <n v="0"/>
    <n v="0"/>
    <n v="0"/>
    <n v="0"/>
    <n v="0"/>
    <m/>
    <n v="0"/>
    <m/>
    <s v="red de base"/>
  </r>
  <r>
    <s v="1.1-00-2505_2559007_2521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16"/>
    <x v="16"/>
    <n v="0"/>
    <s v="SIN DESCRIPCIÓN PARA DESTINOS 00"/>
    <n v="2339820.2599999998"/>
    <n v="2331721.58"/>
    <n v="2331721.58"/>
    <n v="3870913.18"/>
    <n v="3474000"/>
    <n v="2260402.98"/>
    <n v="2260402.98"/>
    <n v="2389616.23"/>
    <n v="2389616.23"/>
    <n v="0"/>
    <n v="2500000"/>
    <m/>
    <n v="863577.84"/>
    <n v="863577.84"/>
    <n v="2315580.9700000002"/>
    <n v="2315580.9700000002"/>
    <n v="723951.33"/>
    <n v="713070.53"/>
    <n v="713070.53"/>
    <n v="1526038.3900000001"/>
    <n v="2400000"/>
    <m/>
    <n v="2400000"/>
    <m/>
    <m/>
  </r>
  <r>
    <s v="1.1-00-2504_2555004_25211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16"/>
    <x v="16"/>
    <n v="0"/>
    <s v="SIN DESCRIPCIÓN PARA DESTINOS 00"/>
    <n v="64771.5"/>
    <n v="42771.5"/>
    <n v="42771.5"/>
    <n v="79129"/>
    <n v="0"/>
    <n v="78666.17"/>
    <n v="78666.17"/>
    <n v="2330000.06"/>
    <n v="2330000.06"/>
    <n v="0"/>
    <n v="2335000.06"/>
    <m/>
    <n v="52273.01"/>
    <n v="52273.01"/>
    <n v="23779.13"/>
    <n v="23779.13"/>
    <n v="23779.13"/>
    <n v="22751.82"/>
    <n v="22751.82"/>
    <n v="2277727.0500000003"/>
    <n v="100000"/>
    <m/>
    <n v="100000"/>
    <m/>
    <m/>
  </r>
  <r>
    <s v="1.1-00-2502_2553002_252111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1"/>
    <s v="MATERIALES Y SUMINISTROS"/>
    <x v="16"/>
    <x v="16"/>
    <n v="0"/>
    <s v="SIN DESCRIPCIÓN PARA DESTINOS 00"/>
    <n v="0"/>
    <n v="0"/>
    <n v="0"/>
    <n v="0"/>
    <n v="0"/>
    <n v="0"/>
    <n v="0"/>
    <n v="20000"/>
    <n v="20000"/>
    <n v="0"/>
    <n v="0"/>
    <m/>
    <n v="9297.8700000000008"/>
    <n v="9297.8700000000008"/>
    <n v="0"/>
    <n v="0"/>
    <n v="0"/>
    <n v="0"/>
    <n v="0"/>
    <n v="10702.13"/>
    <n v="10000"/>
    <m/>
    <n v="10000"/>
    <m/>
    <m/>
  </r>
  <r>
    <s v="1.1-00-2503_2554003_2521110"/>
    <s v="1.1-00-25"/>
    <x v="1"/>
    <s v="03_25"/>
    <s v="SINDICATURA MUNICIPAL"/>
    <n v="5"/>
    <s v="GOBIERNO INTELIGENTE"/>
    <s v="1.3.5"/>
    <s v="ASUNTOS JURIDICOS"/>
    <n v="6"/>
    <s v="TLAJO A FUTURO"/>
    <n v="4"/>
    <s v="DEFENSORÍA LEGAL"/>
    <s v="XXX"/>
    <s v="DEFENSORÍA LEGAL"/>
    <s v="003_25"/>
    <s v="DESPACHO DE LA SINDICATURA"/>
    <s v="XXX_26"/>
    <s v="DESPACHO DE LA SINDICATURA"/>
    <x v="1"/>
    <s v="MATERIALES Y SUMINISTROS"/>
    <x v="16"/>
    <x v="16"/>
    <n v="0"/>
    <s v="SIN DESCRIPCIÓN PARA DESTINOS 00"/>
    <n v="0"/>
    <n v="0"/>
    <n v="0"/>
    <n v="0"/>
    <n v="0"/>
    <n v="0"/>
    <n v="0"/>
    <n v="20000"/>
    <n v="20000"/>
    <n v="0"/>
    <n v="0"/>
    <m/>
    <n v="7302.99"/>
    <n v="7302.99"/>
    <n v="7302.99"/>
    <n v="7302.99"/>
    <n v="7302.99"/>
    <n v="7302.99"/>
    <n v="7302.99"/>
    <n v="12697.01"/>
    <n v="20000"/>
    <m/>
    <n v="20000"/>
    <m/>
    <m/>
  </r>
  <r>
    <s v="1.1-00-2508_25619013_25211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16"/>
    <x v="16"/>
    <n v="0"/>
    <s v="SIN DESCRIPCIÓN PARA DESTINOS 00"/>
    <n v="2158.6"/>
    <n v="2126.6"/>
    <n v="2126.6"/>
    <n v="0"/>
    <n v="0"/>
    <n v="0"/>
    <n v="0"/>
    <n v="3100"/>
    <n v="3100"/>
    <n v="0"/>
    <n v="0"/>
    <m/>
    <n v="1673.5"/>
    <n v="1673.5"/>
    <n v="1673.5"/>
    <n v="1673.5"/>
    <n v="1673.5"/>
    <n v="1673.5"/>
    <n v="1673.5"/>
    <n v="1426.5"/>
    <n v="0"/>
    <m/>
    <n v="0"/>
    <m/>
    <m/>
  </r>
  <r>
    <s v="2023 y 202408_25619013_2521110"/>
    <s v="2023 y 2024"/>
    <x v="3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16"/>
    <x v="16"/>
    <n v="0"/>
    <s v="SIN DESCRIPCIÓN PARA DESTINOS 00"/>
    <n v="20300"/>
    <n v="20300"/>
    <n v="2030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41031_25211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1"/>
    <s v="MATERIALES Y SUMINISTROS"/>
    <x v="16"/>
    <x v="16"/>
    <n v="0"/>
    <s v="SIN DESCRIPCIÓN PARA DESTINOS 00"/>
    <n v="13600.53"/>
    <n v="13600.53"/>
    <n v="12636.28"/>
    <n v="27000"/>
    <n v="0"/>
    <n v="11226.93"/>
    <n v="11226.93"/>
    <n v="14000"/>
    <n v="14000"/>
    <n v="0"/>
    <n v="0"/>
    <m/>
    <n v="0"/>
    <n v="0"/>
    <n v="0"/>
    <n v="0"/>
    <n v="0"/>
    <n v="0"/>
    <n v="0"/>
    <n v="14000"/>
    <m/>
    <m/>
    <n v="0"/>
    <m/>
    <s v="Programa Siempre hay chamba"/>
  </r>
  <r>
    <s v="2023 y 202410_25036028_25212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17"/>
    <x v="17"/>
    <n v="0"/>
    <s v="SIN DESCRIPCIÓN PARA DESTINOS 00"/>
    <n v="0"/>
    <n v="0"/>
    <n v="0"/>
    <n v="0"/>
    <n v="7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s v="red de base"/>
  </r>
  <r>
    <s v="1.1-00-2508_25619013_25212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17"/>
    <x v="17"/>
    <n v="0"/>
    <s v="SIN DESCRIPCIÓN PARA DESTINOS 00"/>
    <n v="0"/>
    <n v="0"/>
    <n v="0"/>
    <n v="0"/>
    <n v="0"/>
    <n v="0"/>
    <n v="0"/>
    <n v="180"/>
    <n v="180"/>
    <n v="0"/>
    <n v="0"/>
    <m/>
    <n v="180"/>
    <n v="180"/>
    <n v="180"/>
    <n v="180"/>
    <n v="180"/>
    <n v="180"/>
    <n v="180"/>
    <n v="0"/>
    <n v="0"/>
    <m/>
    <n v="0"/>
    <m/>
    <m/>
  </r>
  <r>
    <s v="1.1-00-2508_25621015_25213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1"/>
    <s v="MATERIALES Y SUMINISTROS"/>
    <x v="18"/>
    <x v="18"/>
    <n v="0"/>
    <s v="SIN DESCRIPCIÓN PARA DESTINOS 00"/>
    <n v="0"/>
    <n v="0"/>
    <n v="0"/>
    <n v="20000"/>
    <n v="1000000"/>
    <n v="0"/>
    <n v="0"/>
    <n v="110000"/>
    <n v="110000"/>
    <n v="0"/>
    <n v="2200000"/>
    <m/>
    <n v="0"/>
    <n v="0"/>
    <n v="0"/>
    <n v="0"/>
    <n v="0"/>
    <n v="0"/>
    <n v="0"/>
    <n v="110000"/>
    <n v="0"/>
    <m/>
    <n v="0"/>
    <m/>
    <m/>
  </r>
  <r>
    <s v="1.1-00-2514_25555039_25214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1"/>
    <s v="MATERIALES Y SUMINISTROS"/>
    <x v="19"/>
    <x v="19"/>
    <n v="0"/>
    <s v="SIN DESCRIPCIÓN PARA DESTINOS 00"/>
    <n v="173659.26"/>
    <n v="74859.27"/>
    <n v="74859.27"/>
    <n v="169000"/>
    <n v="0"/>
    <n v="25705.48"/>
    <n v="25705.48"/>
    <n v="1050000"/>
    <n v="1050000"/>
    <n v="0"/>
    <n v="1950000"/>
    <m/>
    <n v="20880"/>
    <n v="20880"/>
    <n v="20880"/>
    <n v="20880"/>
    <n v="20880"/>
    <n v="0"/>
    <n v="0"/>
    <n v="1029120"/>
    <n v="30000"/>
    <m/>
    <n v="30000"/>
    <m/>
    <m/>
  </r>
  <r>
    <s v="1.1-00-2508_25619013_25214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19"/>
    <x v="19"/>
    <n v="0"/>
    <s v="SIN DESCRIPCIÓN PARA DESTINOS 00"/>
    <n v="17440.36"/>
    <n v="4720.3599999999997"/>
    <n v="4720.3599999999997"/>
    <n v="0"/>
    <n v="0"/>
    <n v="0"/>
    <n v="0"/>
    <n v="22590.32"/>
    <n v="22590.32"/>
    <n v="0"/>
    <n v="0"/>
    <m/>
    <n v="20068.93"/>
    <n v="20068.93"/>
    <n v="20068.93"/>
    <n v="20068.93"/>
    <n v="12785.29"/>
    <n v="0"/>
    <n v="0"/>
    <n v="2521.3899999999994"/>
    <n v="0"/>
    <m/>
    <n v="0"/>
    <m/>
    <m/>
  </r>
  <r>
    <s v="1.1-00-2504_2555004_25214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19"/>
    <x v="19"/>
    <n v="0"/>
    <s v="SIN DESCRIPCIÓN PARA DESTINOS 00"/>
    <n v="0"/>
    <n v="0"/>
    <n v="0"/>
    <n v="251"/>
    <n v="0"/>
    <n v="250.23"/>
    <n v="250.23"/>
    <n v="30000"/>
    <n v="30000"/>
    <n v="0"/>
    <n v="10000"/>
    <m/>
    <n v="3571.27"/>
    <n v="3571.27"/>
    <n v="3571.27"/>
    <n v="3571.27"/>
    <n v="3571.27"/>
    <n v="3571.27"/>
    <n v="3571.27"/>
    <n v="26428.73"/>
    <n v="10000"/>
    <m/>
    <n v="10000"/>
    <m/>
    <m/>
  </r>
  <r>
    <s v="2023 y 202405_2559007_25214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19"/>
    <x v="19"/>
    <n v="0"/>
    <s v="SIN DESCRIPCIÓN PARA DESTINOS 00"/>
    <n v="24759.15"/>
    <n v="24759.15"/>
    <n v="24759.15"/>
    <n v="204194.1"/>
    <n v="23000"/>
    <n v="152658.32"/>
    <n v="8942.7999999999993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6_25516011_2521410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IRECCIÓN DE RELACIONES PÚBLICAS"/>
    <x v="1"/>
    <s v="MATERIALES Y SUMINISTROS"/>
    <x v="19"/>
    <x v="19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2_2553002_252141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1"/>
    <s v="MATERIALES Y SUMINISTROS"/>
    <x v="19"/>
    <x v="19"/>
    <n v="0"/>
    <s v="SIN DESCRIPCIÓN PARA DESTINOS 00"/>
    <n v="0"/>
    <n v="0"/>
    <n v="0"/>
    <n v="0"/>
    <n v="0"/>
    <n v="0"/>
    <n v="0"/>
    <n v="18700"/>
    <n v="18700"/>
    <n v="0"/>
    <n v="0"/>
    <m/>
    <n v="0"/>
    <n v="0"/>
    <n v="0"/>
    <n v="0"/>
    <n v="0"/>
    <n v="0"/>
    <n v="0"/>
    <n v="18700"/>
    <n v="0"/>
    <m/>
    <n v="0"/>
    <m/>
    <m/>
  </r>
  <r>
    <s v="2023 y 202405_2559007_25215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20"/>
    <x v="20"/>
    <n v="0"/>
    <s v="SIN DESCRIPCIÓN PARA DESTINOS 00"/>
    <n v="420"/>
    <n v="420"/>
    <n v="420"/>
    <n v="420"/>
    <n v="42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0_25036028_25216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21"/>
    <x v="21"/>
    <n v="0"/>
    <s v="SIN DESCRIPCIÓN PARA DESTINOS 00"/>
    <n v="0"/>
    <n v="0"/>
    <n v="0"/>
    <n v="31400"/>
    <n v="0"/>
    <n v="5588.88"/>
    <n v="5588.88"/>
    <n v="0"/>
    <n v="0"/>
    <n v="0"/>
    <n v="0"/>
    <m/>
    <n v="0"/>
    <n v="0"/>
    <n v="0"/>
    <n v="0"/>
    <n v="0"/>
    <n v="0"/>
    <n v="0"/>
    <n v="0"/>
    <n v="0"/>
    <m/>
    <n v="0"/>
    <m/>
    <s v="red de base"/>
  </r>
  <r>
    <s v="1.1-00-2509_25225017_25216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1"/>
    <s v="MATERIALES Y SUMINISTROS"/>
    <x v="21"/>
    <x v="21"/>
    <n v="0"/>
    <s v="SIN DESCRIPCIÓN PARA DESTINOS 00"/>
    <n v="580450.68000000005"/>
    <n v="580450.68000000005"/>
    <n v="580450.68000000005"/>
    <n v="1472462.48"/>
    <n v="1250000"/>
    <n v="1220782.48"/>
    <n v="1220782.48"/>
    <n v="2038475.6199999999"/>
    <n v="2038475.6199999999"/>
    <n v="0"/>
    <n v="1000000"/>
    <m/>
    <n v="2024250.46"/>
    <n v="1092359.53"/>
    <n v="1092359.53"/>
    <n v="1092359.53"/>
    <n v="1092359.53"/>
    <n v="0"/>
    <n v="0"/>
    <n v="14225.159999999916"/>
    <n v="1000000"/>
    <m/>
    <n v="1000000"/>
    <m/>
    <m/>
  </r>
  <r>
    <s v="1.1-00-2505_2559007_25216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21"/>
    <x v="21"/>
    <n v="0"/>
    <s v="SIN DESCRIPCIÓN PARA DESTINOS 00"/>
    <n v="2153994.9900000002"/>
    <n v="2062001.19"/>
    <n v="2062001.19"/>
    <n v="1148656.1000000001"/>
    <n v="1828856.1"/>
    <n v="672812.28"/>
    <n v="343279.48"/>
    <n v="640000"/>
    <n v="640000"/>
    <n v="0"/>
    <n v="600000"/>
    <m/>
    <n v="630809.09"/>
    <n v="630809.09"/>
    <n v="619914.11"/>
    <n v="619914.11"/>
    <n v="619914.11"/>
    <n v="27398.58"/>
    <n v="27398.58"/>
    <n v="9190.9100000000326"/>
    <n v="650000"/>
    <m/>
    <n v="650000"/>
    <m/>
    <m/>
  </r>
  <r>
    <s v="1.1-00-2508_25224016_25216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21"/>
    <x v="21"/>
    <n v="0"/>
    <s v="SIN DESCRIPCIÓN PARA DESTINOS 00"/>
    <n v="442326.13"/>
    <n v="433545.57"/>
    <n v="433545.57"/>
    <n v="450000"/>
    <n v="650000"/>
    <n v="388972.13"/>
    <n v="326288.63"/>
    <n v="350000"/>
    <n v="350000"/>
    <n v="0"/>
    <n v="350000"/>
    <m/>
    <n v="344000.4"/>
    <n v="344000.4"/>
    <n v="344000.4"/>
    <n v="344000.4"/>
    <n v="344000.4"/>
    <n v="369"/>
    <n v="369"/>
    <n v="5999.5999999999767"/>
    <n v="400000"/>
    <m/>
    <n v="400000"/>
    <m/>
    <m/>
  </r>
  <r>
    <s v="1.1-00-2509_25227019_2521610"/>
    <s v="1.1-00-25"/>
    <x v="1"/>
    <s v="09_25"/>
    <s v="COORDINACIÓN GENERAL DE FORTALECIMIENTO A LOS SERVICIOS PÚBLICOS MUNICIPALES"/>
    <n v="2"/>
    <s v="INFRAESTRUCTURA Y SERVICIOS PÚBLICOS"/>
    <s v="2.1.1"/>
    <s v="ORDENACIÓN DE DESECHOS"/>
    <n v="3"/>
    <s v="TLAJO DINAMICO"/>
    <n v="27"/>
    <s v="RECOLECCION DE RESIDUOS SOLIDOS URBANOS"/>
    <s v="XXX"/>
    <s v="RECOLECCION DE RESIDUOS SOLIDOS URBANOS"/>
    <s v="019_25"/>
    <s v="DIRECCIÓN DE ASEO PÚBLICO"/>
    <s v="XXX_26"/>
    <s v="DIRECCIÓN DE ASEO PÚBLICO"/>
    <x v="1"/>
    <s v="MATERIALES Y SUMINISTROS"/>
    <x v="21"/>
    <x v="21"/>
    <n v="0"/>
    <s v="SIN DESCRIPCIÓN PARA DESTINOS 00"/>
    <n v="167264.17000000001"/>
    <n v="167264.17000000001"/>
    <n v="167264.17000000001"/>
    <n v="175000"/>
    <n v="175000"/>
    <n v="122811.52"/>
    <n v="122811.52"/>
    <n v="170000"/>
    <n v="170000"/>
    <n v="0"/>
    <n v="170000"/>
    <m/>
    <n v="166632.63"/>
    <n v="166632.63"/>
    <n v="166632.63"/>
    <n v="166632.63"/>
    <n v="166632.63"/>
    <n v="0"/>
    <n v="0"/>
    <n v="3367.3699999999953"/>
    <n v="170000"/>
    <m/>
    <n v="170000"/>
    <m/>
    <m/>
  </r>
  <r>
    <s v="1.1-00-2509_25228020_25216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s v="DIRECCIÓN DE RASTROS MUNICIPALES"/>
    <s v="XXX_26"/>
    <s v="DIRECCIÓN DE RASTROS MUNICIPALES"/>
    <x v="1"/>
    <s v="MATERIALES Y SUMINISTROS"/>
    <x v="21"/>
    <x v="21"/>
    <n v="0"/>
    <s v="SIN DESCRIPCIÓN PARA DESTINOS 00"/>
    <n v="0"/>
    <n v="0"/>
    <n v="0"/>
    <n v="0"/>
    <n v="0"/>
    <n v="0"/>
    <n v="0"/>
    <n v="50000"/>
    <n v="50000"/>
    <n v="0"/>
    <n v="50000"/>
    <m/>
    <n v="47766.5"/>
    <n v="47766.5"/>
    <n v="47766.5"/>
    <n v="47766.5"/>
    <n v="47766.5"/>
    <n v="0"/>
    <n v="0"/>
    <n v="2233.5"/>
    <n v="50000"/>
    <m/>
    <n v="50000"/>
    <m/>
    <m/>
  </r>
  <r>
    <s v="1.1-00-2504_2555004_25216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21"/>
    <x v="21"/>
    <n v="0"/>
    <s v="SIN DESCRIPCIÓN PARA DESTINOS 00"/>
    <n v="0"/>
    <n v="0"/>
    <n v="0"/>
    <n v="0"/>
    <n v="0"/>
    <n v="0"/>
    <n v="0"/>
    <n v="2000"/>
    <n v="2000"/>
    <n v="0"/>
    <n v="0"/>
    <m/>
    <n v="1044"/>
    <n v="1044"/>
    <n v="1044"/>
    <n v="1044"/>
    <n v="1044"/>
    <n v="1044"/>
    <n v="1044"/>
    <n v="956"/>
    <n v="2000"/>
    <m/>
    <n v="2000"/>
    <m/>
    <m/>
  </r>
  <r>
    <s v="1.1-00-2510_25041031_25216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1"/>
    <s v="MATERIALES Y SUMINISTROS"/>
    <x v="21"/>
    <x v="21"/>
    <n v="0"/>
    <s v="SIN DESCRIPCIÓN PARA DESTINOS 00"/>
    <n v="168342.87"/>
    <n v="168342.87"/>
    <n v="168342.87"/>
    <n v="50900"/>
    <n v="0"/>
    <n v="49822"/>
    <n v="49822"/>
    <n v="425000"/>
    <n v="425000"/>
    <n v="0"/>
    <n v="0"/>
    <m/>
    <n v="0"/>
    <n v="0"/>
    <n v="0"/>
    <n v="0"/>
    <n v="0"/>
    <n v="0"/>
    <n v="0"/>
    <n v="425000"/>
    <m/>
    <m/>
    <n v="0"/>
    <m/>
    <s v="Programa Siempre hay chamba"/>
  </r>
  <r>
    <s v="2023 y 202410_25065048_25217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1"/>
    <s v="MATERIALES Y SUMINISTROS"/>
    <x v="22"/>
    <x v="22"/>
    <n v="0"/>
    <s v="SIN DESCRIPCIÓN PARA DESTINOS 00"/>
    <n v="0"/>
    <n v="0"/>
    <n v="0"/>
    <n v="300000"/>
    <n v="300000"/>
    <n v="295800"/>
    <n v="29580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364047_2521710"/>
    <s v="2023 y 2024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1"/>
    <s v="MATERIALES Y SUMINISTROS"/>
    <x v="22"/>
    <x v="22"/>
    <n v="0"/>
    <s v="SIN DESCRIPCIÓN PARA DESTINOS 00"/>
    <n v="0"/>
    <n v="0"/>
    <n v="0"/>
    <n v="30000"/>
    <n v="3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6028_25217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22"/>
    <x v="22"/>
    <n v="0"/>
    <s v="SIN DESCRIPCIÓN PARA DESTINOS 00"/>
    <n v="0"/>
    <n v="0"/>
    <n v="0"/>
    <n v="0"/>
    <n v="0"/>
    <n v="0"/>
    <n v="0"/>
    <n v="640667.56999999995"/>
    <n v="640667.56999999995"/>
    <n v="0"/>
    <n v="300000"/>
    <m/>
    <n v="625147.19999999995"/>
    <n v="625147.19999999995"/>
    <n v="625147.19999999995"/>
    <n v="625147.19999999995"/>
    <n v="0"/>
    <n v="0"/>
    <n v="0"/>
    <n v="15520.369999999995"/>
    <n v="200000"/>
    <m/>
    <n v="200000"/>
    <m/>
    <s v="red de base"/>
  </r>
  <r>
    <s v="1.1-00-2504_2555004_25218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23"/>
    <x v="23"/>
    <n v="0"/>
    <s v="SIN DESCRIPCIÓN PARA DESTINOS 00"/>
    <n v="0"/>
    <n v="0"/>
    <n v="0"/>
    <n v="0"/>
    <n v="0"/>
    <n v="0"/>
    <n v="0"/>
    <n v="5971800"/>
    <n v="5971800"/>
    <n v="0"/>
    <n v="0"/>
    <m/>
    <n v="3443738.4"/>
    <n v="3443738.4"/>
    <n v="3424320"/>
    <n v="3424320"/>
    <n v="2988160"/>
    <n v="2988160"/>
    <n v="2988160"/>
    <n v="2528061.6"/>
    <n v="5973500"/>
    <m/>
    <n v="5973500"/>
    <m/>
    <m/>
  </r>
  <r>
    <s v="1.1-00-2504_2558006_2521810"/>
    <s v="1.1-00-25"/>
    <x v="1"/>
    <s v="04_25"/>
    <s v="TESORERÍA MUNICIPAL"/>
    <n v="5"/>
    <s v="GOBIERNO INTELIGENTE"/>
    <s v="1.3.4"/>
    <s v="FUNCIÓN PÚBLICA"/>
    <n v="4"/>
    <s v="TLAJO EFICIENTE"/>
    <n v="8"/>
    <s v="RECURSOS RECAUDADOS DE MANERA EFICIENTE PROGRAMADOS"/>
    <s v="XXX"/>
    <s v="RECURSOS RECAUDADOS DE MANERA EFICIENTE PROGRAMADOS"/>
    <s v="006_25"/>
    <s v="DIRECCIÓN DE INGRESOS"/>
    <s v="XXX_26"/>
    <s v="DIRECCIÓN DE INGRESOS"/>
    <x v="1"/>
    <s v="MATERIALES Y SUMINISTROS"/>
    <x v="23"/>
    <x v="23"/>
    <n v="0"/>
    <s v="SIN DESCRIPCIÓN PARA DESTINOS 00"/>
    <n v="5041468.12"/>
    <n v="3616716"/>
    <n v="3616716"/>
    <n v="5890180"/>
    <n v="2000000"/>
    <n v="4746372"/>
    <n v="4746372"/>
    <n v="2254000"/>
    <n v="2254000"/>
    <n v="0"/>
    <n v="8000000"/>
    <m/>
    <n v="1357080"/>
    <n v="1357080"/>
    <n v="1357080"/>
    <n v="1357080"/>
    <n v="581080"/>
    <n v="581080"/>
    <n v="581080"/>
    <n v="896920"/>
    <n v="4954000"/>
    <m/>
    <n v="4954000"/>
    <m/>
    <m/>
  </r>
  <r>
    <s v="1.1-00-2508_25619013_25218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23"/>
    <x v="23"/>
    <n v="0"/>
    <s v="SIN DESCRIPCIÓN PARA DESTINOS 00"/>
    <n v="0"/>
    <n v="0"/>
    <n v="0"/>
    <n v="60000"/>
    <n v="0"/>
    <n v="56372.37"/>
    <n v="56372.37"/>
    <n v="47500"/>
    <n v="47500"/>
    <n v="0"/>
    <n v="60000"/>
    <m/>
    <n v="42224"/>
    <n v="42224"/>
    <n v="42224"/>
    <n v="42224"/>
    <n v="42224"/>
    <n v="42224"/>
    <n v="42224"/>
    <n v="5276"/>
    <n v="50000"/>
    <m/>
    <n v="50000"/>
    <m/>
    <m/>
  </r>
  <r>
    <s v="1.1-00-2508_25619013_25221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24"/>
    <x v="24"/>
    <n v="0"/>
    <s v="SIN DESCRIPCIÓN PARA DESTINOS 00"/>
    <n v="384482"/>
    <n v="384482"/>
    <n v="384482"/>
    <n v="450000"/>
    <n v="390000"/>
    <n v="430850.38"/>
    <n v="335199.09999999998"/>
    <n v="1129854.1599999999"/>
    <n v="1129854.1599999999"/>
    <n v="0"/>
    <n v="390000"/>
    <m/>
    <n v="1108222.31"/>
    <n v="908702.31"/>
    <n v="907845.06"/>
    <n v="503817.06"/>
    <n v="405797.06"/>
    <n v="193255.76"/>
    <n v="193255.76"/>
    <n v="21631.84999999986"/>
    <n v="1150000"/>
    <m/>
    <n v="1150000"/>
    <m/>
    <m/>
  </r>
  <r>
    <s v="1.1-00-2512_25753037_2522114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1"/>
    <s v="MATERIALES Y SUMINISTROS"/>
    <x v="24"/>
    <x v="24"/>
    <n v="4"/>
    <s v="CAJITITLAN"/>
    <n v="0"/>
    <n v="0"/>
    <n v="0"/>
    <n v="600000"/>
    <n v="0"/>
    <n v="0"/>
    <n v="0"/>
    <n v="572669"/>
    <n v="572669"/>
    <n v="0"/>
    <n v="600000"/>
    <m/>
    <n v="572668.80000000005"/>
    <n v="572668.80000000005"/>
    <n v="572668.80000000005"/>
    <n v="572668.80000000005"/>
    <n v="572668.80000000005"/>
    <n v="572668.80000000005"/>
    <n v="572668.80000000005"/>
    <n v="0.19999999995343387"/>
    <n v="580000"/>
    <m/>
    <n v="580000"/>
    <m/>
    <m/>
  </r>
  <r>
    <s v="1.1-00-2505_2559007_2522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24"/>
    <x v="24"/>
    <n v="0"/>
    <s v="SIN DESCRIPCIÓN PARA DESTINOS 00"/>
    <n v="338812.5"/>
    <n v="282232.5"/>
    <n v="282232.5"/>
    <n v="424924"/>
    <n v="200000"/>
    <n v="281832.95"/>
    <n v="281832.95"/>
    <n v="542448"/>
    <n v="542448"/>
    <n v="0"/>
    <n v="0"/>
    <m/>
    <n v="538572.68999999994"/>
    <n v="538572.68999999994"/>
    <n v="523554.79"/>
    <n v="523554.79"/>
    <n v="135617.29"/>
    <n v="126289.39"/>
    <n v="126289.39"/>
    <n v="3875.3100000000559"/>
    <n v="500000"/>
    <m/>
    <n v="500000"/>
    <m/>
    <m/>
  </r>
  <r>
    <s v="1.1-00-2508_25621015_25221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1"/>
    <s v="MATERIALES Y SUMINISTROS"/>
    <x v="24"/>
    <x v="24"/>
    <n v="0"/>
    <s v="SIN DESCRIPCIÓN PARA DESTINOS 00"/>
    <n v="180739.49"/>
    <n v="173739.49"/>
    <n v="171939.49"/>
    <n v="300000"/>
    <n v="150000"/>
    <n v="113777.55"/>
    <n v="113777.55"/>
    <n v="390000"/>
    <n v="390000"/>
    <n v="0"/>
    <n v="390000"/>
    <m/>
    <n v="374708.6"/>
    <n v="119508.6"/>
    <n v="374708.6"/>
    <n v="119508.6"/>
    <n v="89882.2"/>
    <n v="6362.2"/>
    <n v="6362.2"/>
    <n v="15291.400000000023"/>
    <n v="420000"/>
    <m/>
    <n v="420000"/>
    <m/>
    <m/>
  </r>
  <r>
    <s v="1.1-00-2506_25516011_2522110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IRECCIÓN DE RELACIONES PÚBLICAS"/>
    <x v="1"/>
    <s v="MATERIALES Y SUMINISTROS"/>
    <x v="24"/>
    <x v="24"/>
    <n v="0"/>
    <s v="SIN DESCRIPCIÓN PARA DESTINOS 00"/>
    <n v="144902.99"/>
    <n v="116919.42"/>
    <n v="116919.42"/>
    <n v="280000"/>
    <n v="100000"/>
    <n v="114590.57"/>
    <n v="114590.57"/>
    <n v="150000"/>
    <n v="150000"/>
    <n v="0"/>
    <n v="180000"/>
    <m/>
    <n v="144517.81"/>
    <n v="144517.81"/>
    <n v="110262.87"/>
    <n v="110262.87"/>
    <n v="110262.87"/>
    <n v="99401.32"/>
    <n v="99401.32"/>
    <n v="5482.1900000000023"/>
    <n v="150000"/>
    <m/>
    <n v="150000"/>
    <m/>
    <m/>
  </r>
  <r>
    <s v="1.1-00-2504_2555004_25221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24"/>
    <x v="24"/>
    <n v="0"/>
    <s v="SIN DESCRIPCIÓN PARA DESTINOS 00"/>
    <n v="2161.0100000000002"/>
    <n v="2161.0100000000002"/>
    <n v="2161.0100000000002"/>
    <n v="41018"/>
    <n v="2545"/>
    <n v="40953.93"/>
    <n v="40953.93"/>
    <n v="40000"/>
    <n v="40000"/>
    <n v="0"/>
    <n v="40000"/>
    <m/>
    <n v="20497.240000000002"/>
    <n v="20497.240000000002"/>
    <n v="16850.75"/>
    <n v="16850.75"/>
    <n v="16850.75"/>
    <n v="16736.25"/>
    <n v="16736.25"/>
    <n v="19502.759999999998"/>
    <n v="25000"/>
    <m/>
    <n v="25000"/>
    <m/>
    <m/>
  </r>
  <r>
    <s v="1.1-00-2502_2553002_252211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1"/>
    <s v="MATERIALES Y SUMINISTROS"/>
    <x v="24"/>
    <x v="24"/>
    <n v="0"/>
    <s v="SIN DESCRIPCIÓN PARA DESTINOS 00"/>
    <n v="0"/>
    <n v="0"/>
    <n v="0"/>
    <n v="0"/>
    <n v="0"/>
    <n v="0"/>
    <n v="0"/>
    <n v="20000"/>
    <n v="20000"/>
    <n v="0"/>
    <n v="0"/>
    <m/>
    <n v="8897.3799999999992"/>
    <n v="8897.3799999999992"/>
    <n v="0"/>
    <n v="0"/>
    <n v="0"/>
    <n v="0"/>
    <n v="0"/>
    <n v="11102.62"/>
    <n v="10000"/>
    <m/>
    <n v="10000"/>
    <m/>
    <m/>
  </r>
  <r>
    <s v="1.1-00-2503_2554003_2522110"/>
    <s v="1.1-00-25"/>
    <x v="1"/>
    <s v="03_25"/>
    <s v="SINDICATURA MUNICIPAL"/>
    <n v="5"/>
    <s v="GOBIERNO INTELIGENTE"/>
    <s v="1.3.5"/>
    <s v="ASUNTOS JURIDICOS"/>
    <n v="6"/>
    <s v="TLAJO A FUTURO"/>
    <n v="4"/>
    <s v="DEFENSORÍA LEGAL"/>
    <s v="XXX"/>
    <s v="DEFENSORÍA LEGAL"/>
    <s v="003_25"/>
    <s v="DESPACHO DE LA SINDICATURA"/>
    <s v="XXX_26"/>
    <s v="DESPACHO DE LA SINDICATURA"/>
    <x v="1"/>
    <s v="MATERIALES Y SUMINISTROS"/>
    <x v="24"/>
    <x v="24"/>
    <n v="0"/>
    <s v="SIN DESCRIPCIÓN PARA DESTINOS 00"/>
    <n v="80167.3"/>
    <n v="80167.3"/>
    <n v="80167.3"/>
    <n v="85000"/>
    <n v="25000"/>
    <n v="0"/>
    <n v="0"/>
    <n v="20000"/>
    <n v="20000"/>
    <n v="0"/>
    <n v="0"/>
    <m/>
    <n v="2697.01"/>
    <n v="2697.01"/>
    <n v="2697.01"/>
    <n v="2697.01"/>
    <n v="2697.01"/>
    <n v="2697.01"/>
    <n v="2697.01"/>
    <n v="17302.989999999998"/>
    <n v="10000"/>
    <m/>
    <n v="10000"/>
    <m/>
    <m/>
  </r>
  <r>
    <s v="2023 y 202406_25515010_2522110"/>
    <s v="2023 y 2024"/>
    <x v="1"/>
    <s v="06_25"/>
    <s v="JEFATURA DE GABINETE"/>
    <n v="5"/>
    <s v="GOBIERNO INTELIGENTE"/>
    <s v="1.3.4"/>
    <s v="FUNCIÓN PÚBLICA"/>
    <n v="4"/>
    <s v="TLAJO EFICIENTE"/>
    <n v="15"/>
    <s v="PROCESOS ESTADISTICOS DEL MUNICIPIO"/>
    <s v="XXX"/>
    <s v="PROCESOS ESTADISTICOS DEL MUNICIPIO"/>
    <s v="010_25"/>
    <s v="DIRECCIÓN DE CENSOS Y ESTADISTICAS"/>
    <s v="XXX_26"/>
    <s v="DIRECCIÓN DE CENSOS Y ESTADISTICAS"/>
    <x v="1"/>
    <s v="MATERIALES Y SUMINISTROS"/>
    <x v="24"/>
    <x v="24"/>
    <n v="0"/>
    <s v="SIN DESCRIPCIÓN PARA DESTINOS 00"/>
    <n v="0"/>
    <n v="0"/>
    <n v="0"/>
    <n v="10000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364047_2522110"/>
    <s v="2023 y 2024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1"/>
    <s v="MATERIALES Y SUMINISTROS"/>
    <x v="24"/>
    <x v="24"/>
    <n v="0"/>
    <s v="SIN DESCRIPCIÓN PARA DESTINOS 00"/>
    <n v="0"/>
    <n v="0"/>
    <n v="0"/>
    <n v="600000"/>
    <n v="0"/>
    <n v="599986.80000000005"/>
    <n v="599986.80000000005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9_25330022_2522210"/>
    <s v="1.1-00-25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1"/>
    <s v="MATERIALES Y SUMINISTROS"/>
    <x v="25"/>
    <x v="25"/>
    <n v="0"/>
    <s v="SIN DESCRIPCIÓN PARA DESTINOS 00"/>
    <n v="419380"/>
    <n v="419380"/>
    <n v="419380"/>
    <n v="558000"/>
    <n v="420000"/>
    <n v="307023"/>
    <n v="307023"/>
    <n v="800000"/>
    <n v="800000"/>
    <n v="0"/>
    <n v="800000"/>
    <m/>
    <n v="798004.27"/>
    <n v="798004.27"/>
    <n v="799916.94"/>
    <n v="245794"/>
    <n v="245794"/>
    <n v="245794"/>
    <n v="245794"/>
    <n v="1995.7299999999814"/>
    <n v="800000"/>
    <m/>
    <n v="800000"/>
    <m/>
    <m/>
  </r>
  <r>
    <s v="1.1-00-2512_25753037_2522215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1"/>
    <s v="MATERIALES Y SUMINISTROS"/>
    <x v="25"/>
    <x v="25"/>
    <n v="5"/>
    <s v="ALIMENTO PARA ESCUELA DE CHARRERIA"/>
    <n v="95999.4"/>
    <n v="95999.4"/>
    <n v="95999.4"/>
    <n v="94500"/>
    <n v="96000"/>
    <n v="94500"/>
    <n v="94500"/>
    <n v="140400"/>
    <n v="140400"/>
    <n v="0"/>
    <n v="150000"/>
    <m/>
    <n v="140400"/>
    <n v="140400"/>
    <n v="140400"/>
    <n v="140400"/>
    <n v="140400"/>
    <n v="140400"/>
    <n v="140400"/>
    <n v="0"/>
    <n v="150000"/>
    <m/>
    <n v="150000"/>
    <m/>
    <m/>
  </r>
  <r>
    <s v="1.1-00-2509_25228020_25222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s v="DIRECCIÓN DE RASTROS MUNICIPALES"/>
    <s v="XXX_26"/>
    <s v="DIRECCIÓN DE RASTROS MUNICIPALES"/>
    <x v="1"/>
    <s v="MATERIALES Y SUMINISTROS"/>
    <x v="25"/>
    <x v="25"/>
    <n v="0"/>
    <s v="SIN DESCRIPCIÓN PARA DESTINOS 00"/>
    <n v="59000"/>
    <n v="59000"/>
    <n v="59000"/>
    <n v="100337.55"/>
    <n v="70000"/>
    <n v="0"/>
    <n v="0"/>
    <n v="70000"/>
    <n v="70000"/>
    <n v="0"/>
    <n v="70000"/>
    <m/>
    <n v="38150"/>
    <n v="0"/>
    <n v="67500"/>
    <n v="0"/>
    <n v="0"/>
    <n v="0"/>
    <n v="0"/>
    <n v="31850"/>
    <n v="40000"/>
    <m/>
    <n v="40000"/>
    <m/>
    <m/>
  </r>
  <r>
    <s v="2023 y 202411_25364047_2522210"/>
    <s v="2023 y 2024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1"/>
    <s v="MATERIALES Y SUMINISTROS"/>
    <x v="25"/>
    <x v="25"/>
    <n v="0"/>
    <s v="SIN DESCRIPCIÓN PARA DESTINOS 00"/>
    <n v="20000"/>
    <n v="0"/>
    <n v="0"/>
    <n v="40000"/>
    <n v="4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8_25621015_25223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1"/>
    <s v="MATERIALES Y SUMINISTROS"/>
    <x v="26"/>
    <x v="26"/>
    <n v="0"/>
    <s v="SIN DESCRIPCIÓN PARA DESTINOS 00"/>
    <n v="4955.41"/>
    <n v="4955.41"/>
    <n v="4955.41"/>
    <n v="5000"/>
    <n v="5000"/>
    <n v="2742.68"/>
    <n v="2742.68"/>
    <n v="5000"/>
    <n v="5000"/>
    <n v="0"/>
    <n v="5000"/>
    <m/>
    <n v="4897.5200000000004"/>
    <n v="0"/>
    <n v="4897.5200000000004"/>
    <n v="0"/>
    <n v="0"/>
    <n v="0"/>
    <n v="0"/>
    <n v="102.47999999999956"/>
    <n v="5000"/>
    <m/>
    <n v="5000"/>
    <m/>
    <m/>
  </r>
  <r>
    <s v="1.1-00-2506_25516011_2522310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IRECCIÓN DE RELACIONES PÚBLICAS"/>
    <x v="1"/>
    <s v="MATERIALES Y SUMINISTROS"/>
    <x v="26"/>
    <x v="26"/>
    <n v="0"/>
    <s v="SIN DESCRIPCIÓN PARA DESTINOS 00"/>
    <n v="0"/>
    <n v="0"/>
    <n v="0"/>
    <n v="10000"/>
    <n v="0"/>
    <n v="1139.3499999999999"/>
    <n v="1139.3499999999999"/>
    <n v="5000"/>
    <n v="5000"/>
    <n v="0"/>
    <n v="0"/>
    <m/>
    <n v="4337.96"/>
    <n v="4337.96"/>
    <n v="4337.96"/>
    <n v="4337.96"/>
    <n v="4337.96"/>
    <n v="4337.96"/>
    <n v="4337.96"/>
    <n v="662.04"/>
    <n v="0"/>
    <m/>
    <n v="0"/>
    <m/>
    <m/>
  </r>
  <r>
    <s v="1.1-00-2508_25619013_25223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26"/>
    <x v="26"/>
    <n v="0"/>
    <s v="SIN DESCRIPCIÓN PARA DESTINOS 00"/>
    <n v="0"/>
    <n v="0"/>
    <n v="0"/>
    <n v="0"/>
    <n v="0"/>
    <n v="0"/>
    <n v="0"/>
    <n v="2100"/>
    <n v="2100"/>
    <n v="0"/>
    <n v="0"/>
    <m/>
    <n v="0"/>
    <n v="0"/>
    <n v="0"/>
    <n v="0"/>
    <n v="0"/>
    <n v="0"/>
    <n v="0"/>
    <n v="2100"/>
    <n v="0"/>
    <m/>
    <n v="0"/>
    <m/>
    <m/>
  </r>
  <r>
    <s v="1.1-00-2512_25751035_2523510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1"/>
    <s v="MATERIALES Y SUMINISTROS"/>
    <x v="27"/>
    <x v="27"/>
    <n v="0"/>
    <s v="SIN DESCRIPCIÓN PARA DESTINOS 00"/>
    <n v="0"/>
    <n v="0"/>
    <n v="0"/>
    <n v="0"/>
    <n v="0"/>
    <n v="0"/>
    <n v="0"/>
    <n v="500000"/>
    <n v="500000"/>
    <n v="0"/>
    <n v="500000"/>
    <m/>
    <n v="498984.23"/>
    <n v="231907.20000000001"/>
    <n v="313641.15000000002"/>
    <n v="231907.20000000001"/>
    <n v="197407.2"/>
    <n v="0"/>
    <n v="0"/>
    <n v="1015.7700000000186"/>
    <n v="500000"/>
    <m/>
    <n v="500000"/>
    <m/>
    <m/>
  </r>
  <r>
    <s v="1.1-00-2512_25753037_2544110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2"/>
    <s v="TRANSFERENCIAS, ASIGNACIONES, SUBSIDIOS Y OTRAS AYUDAS"/>
    <x v="28"/>
    <x v="28"/>
    <n v="0"/>
    <s v="SIN DESCRIPCIÓN PARA DESTINOS 00"/>
    <n v="1070362.99"/>
    <n v="833215.08"/>
    <n v="833215.08"/>
    <n v="583287.44999999995"/>
    <n v="500000"/>
    <n v="583067.44999999995"/>
    <n v="583067.44999999995"/>
    <n v="200000"/>
    <n v="200000"/>
    <n v="0"/>
    <n v="0"/>
    <m/>
    <n v="199970"/>
    <n v="0"/>
    <n v="0"/>
    <n v="0"/>
    <n v="0"/>
    <n v="0"/>
    <n v="0"/>
    <n v="30"/>
    <n v="200000"/>
    <m/>
    <n v="200000"/>
    <m/>
    <m/>
  </r>
  <r>
    <s v="1.1-00-2512_25751035_2523910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1"/>
    <s v="MATERIALES Y SUMINISTROS"/>
    <x v="29"/>
    <x v="29"/>
    <n v="0"/>
    <s v="SIN DESCRIPCIÓN PARA DESTINOS 00"/>
    <n v="625500"/>
    <n v="625500"/>
    <n v="625500"/>
    <n v="1322875"/>
    <n v="700000"/>
    <n v="1322875"/>
    <n v="1322875"/>
    <n v="918873"/>
    <n v="918873"/>
    <n v="0"/>
    <n v="700000"/>
    <m/>
    <n v="918350"/>
    <n v="692750"/>
    <n v="692750"/>
    <n v="692750"/>
    <n v="692750"/>
    <n v="692750"/>
    <n v="692750"/>
    <n v="523"/>
    <n v="920000"/>
    <m/>
    <n v="920000"/>
    <m/>
    <m/>
  </r>
  <r>
    <s v="1.1-00-2510_25036028_25241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30"/>
    <x v="30"/>
    <n v="0"/>
    <s v="SIN DESCRIPCIÓN PARA DESTINOS 00"/>
    <n v="0"/>
    <n v="0"/>
    <n v="0"/>
    <n v="0"/>
    <n v="0"/>
    <n v="0"/>
    <n v="0"/>
    <n v="0"/>
    <n v="0"/>
    <n v="0"/>
    <n v="40000"/>
    <m/>
    <n v="0"/>
    <n v="0"/>
    <n v="0"/>
    <n v="0"/>
    <n v="0"/>
    <n v="0"/>
    <n v="0"/>
    <n v="0"/>
    <n v="0"/>
    <m/>
    <n v="0"/>
    <m/>
    <s v="red de base"/>
  </r>
  <r>
    <s v="2023 y 202410_25065048_25241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1"/>
    <s v="MATERIALES Y SUMINISTROS"/>
    <x v="30"/>
    <x v="30"/>
    <n v="0"/>
    <s v="SIN DESCRIPCIÓN PARA DESTINOS 00"/>
    <n v="0"/>
    <n v="0"/>
    <n v="0"/>
    <n v="150000"/>
    <n v="150000"/>
    <n v="35869.29"/>
    <n v="35869.29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9_25225017_25241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1"/>
    <s v="MATERIALES Y SUMINISTROS"/>
    <x v="30"/>
    <x v="30"/>
    <n v="0"/>
    <s v="SIN DESCRIPCIÓN PARA DESTINOS 00"/>
    <n v="56125.440000000002"/>
    <n v="56125.440000000002"/>
    <n v="56125.440000000002"/>
    <n v="773904"/>
    <n v="236389.6"/>
    <n v="715967.48"/>
    <n v="235967.81"/>
    <n v="1407200"/>
    <n v="1407200"/>
    <n v="0"/>
    <n v="1407200"/>
    <m/>
    <n v="1321368.4099999999"/>
    <n v="485982.81"/>
    <n v="485982.81"/>
    <n v="485982.81"/>
    <n v="24766.81"/>
    <n v="24766.81"/>
    <n v="24766.81"/>
    <n v="85831.590000000084"/>
    <n v="1000000"/>
    <m/>
    <n v="1000000"/>
    <m/>
    <m/>
  </r>
  <r>
    <s v="1.1-00-2505_2559007_2524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30"/>
    <x v="30"/>
    <n v="0"/>
    <s v="SIN DESCRIPCIÓN PARA DESTINOS 00"/>
    <n v="150583.6"/>
    <n v="150583.6"/>
    <n v="150583.6"/>
    <n v="1705959.82"/>
    <n v="2000"/>
    <n v="9449.82"/>
    <n v="9449.82"/>
    <n v="31620"/>
    <n v="31620"/>
    <n v="0"/>
    <n v="12000"/>
    <m/>
    <n v="21804.25"/>
    <n v="0"/>
    <n v="21804.27"/>
    <n v="0"/>
    <n v="0"/>
    <n v="0"/>
    <n v="0"/>
    <n v="9815.75"/>
    <n v="20000"/>
    <m/>
    <n v="20000"/>
    <m/>
    <m/>
  </r>
  <r>
    <s v="1.1-00-2509_25129021_25241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1"/>
    <s v="MATERIALES Y SUMINISTROS"/>
    <x v="30"/>
    <x v="30"/>
    <n v="0"/>
    <s v="SIN DESCRIPCIÓN PARA DESTINOS 00"/>
    <n v="67338"/>
    <n v="0"/>
    <n v="67338"/>
    <n v="100000"/>
    <n v="100000"/>
    <n v="0"/>
    <n v="97132.02"/>
    <n v="0"/>
    <n v="2204"/>
    <n v="-2204"/>
    <n v="100000"/>
    <m/>
    <n v="0"/>
    <n v="2204"/>
    <n v="2204"/>
    <n v="2204"/>
    <n v="2204"/>
    <n v="2204"/>
    <n v="2204"/>
    <n v="2204"/>
    <n v="0"/>
    <m/>
    <n v="0"/>
    <m/>
    <m/>
  </r>
  <r>
    <s v="1.1-00-2511_25168050_25241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1"/>
    <s v="MATERIALES Y SUMINISTROS"/>
    <x v="30"/>
    <x v="30"/>
    <n v="0"/>
    <s v="SIN DESCRIPCIÓN PARA DESTINOS 00"/>
    <n v="0"/>
    <n v="67338"/>
    <n v="0"/>
    <n v="0"/>
    <n v="0"/>
    <n v="97132.02"/>
    <n v="0"/>
    <n v="100000"/>
    <n v="97796"/>
    <n v="2204"/>
    <n v="0"/>
    <m/>
    <n v="2204"/>
    <n v="0"/>
    <n v="0"/>
    <n v="0"/>
    <n v="0"/>
    <n v="0"/>
    <n v="0"/>
    <n v="95592"/>
    <n v="50000"/>
    <m/>
    <n v="50000"/>
    <m/>
    <m/>
  </r>
  <r>
    <s v="1.1-00-2509_25225017_25242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1"/>
    <s v="MATERIALES Y SUMINISTROS"/>
    <x v="31"/>
    <x v="31"/>
    <n v="0"/>
    <s v="SIN DESCRIPCIÓN PARA DESTINOS 00"/>
    <n v="12729419.48"/>
    <n v="12293269.859999999"/>
    <n v="12293269.859999999"/>
    <n v="16464553.470000001"/>
    <n v="12100000"/>
    <n v="14730334.199999999"/>
    <n v="13711705.02"/>
    <n v="15272862.869999999"/>
    <n v="15272862.869999999"/>
    <n v="0"/>
    <n v="20000000"/>
    <m/>
    <n v="12977568.439999999"/>
    <n v="12771798.130000001"/>
    <n v="12771798.130000001"/>
    <n v="12771798.130000001"/>
    <n v="2474992.2400000002"/>
    <n v="796219.36"/>
    <n v="796219.36"/>
    <n v="2295294.4299999997"/>
    <n v="5000000"/>
    <m/>
    <n v="5000000"/>
    <m/>
    <m/>
  </r>
  <r>
    <s v="2023 y 202410_25041031_2524210"/>
    <s v="2023 y 2024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1"/>
    <s v="MATERIALES Y SUMINISTROS"/>
    <x v="31"/>
    <x v="31"/>
    <n v="0"/>
    <s v="SIN DESCRIPCIÓN PARA DESTINOS 00"/>
    <n v="8687.18"/>
    <n v="8687.18"/>
    <n v="8687.18"/>
    <n v="0"/>
    <n v="0"/>
    <n v="0"/>
    <n v="0"/>
    <n v="0"/>
    <n v="0"/>
    <n v="0"/>
    <n v="0"/>
    <m/>
    <n v="0"/>
    <n v="0"/>
    <n v="0"/>
    <n v="0"/>
    <n v="0"/>
    <n v="0"/>
    <n v="0"/>
    <n v="0"/>
    <m/>
    <m/>
    <n v="0"/>
    <m/>
    <s v="Programa Siempre hay chamba"/>
  </r>
  <r>
    <s v="2023 y 202410_25065048_25242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1"/>
    <s v="MATERIALES Y SUMINISTROS"/>
    <x v="31"/>
    <x v="31"/>
    <n v="0"/>
    <s v="SIN DESCRIPCIÓN PARA DESTINOS 00"/>
    <n v="0"/>
    <n v="0"/>
    <n v="0"/>
    <n v="100000"/>
    <n v="100000"/>
    <n v="72856.240000000005"/>
    <n v="72856.240000000005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1_25168050_25242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1"/>
    <s v="MATERIALES Y SUMINISTROS"/>
    <x v="31"/>
    <x v="31"/>
    <n v="0"/>
    <s v="SIN DESCRIPCIÓN PARA DESTINOS 00"/>
    <n v="0"/>
    <n v="694410.8"/>
    <n v="0"/>
    <n v="0"/>
    <n v="0"/>
    <n v="687954.7"/>
    <n v="0"/>
    <n v="973987.49"/>
    <n v="0"/>
    <n v="973987.49"/>
    <n v="0"/>
    <m/>
    <n v="898342.28"/>
    <n v="822652.28"/>
    <n v="0"/>
    <n v="0"/>
    <n v="0"/>
    <n v="0"/>
    <n v="0"/>
    <n v="-898342.28"/>
    <n v="900000"/>
    <m/>
    <n v="900000"/>
    <m/>
    <m/>
  </r>
  <r>
    <s v="1.1-00-2505_2559007_25242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31"/>
    <x v="31"/>
    <n v="0"/>
    <s v="SIN DESCRIPCIÓN PARA DESTINOS 00"/>
    <n v="413156.81"/>
    <n v="398071.01"/>
    <n v="398071.01"/>
    <n v="20000"/>
    <n v="20000"/>
    <n v="18655.52"/>
    <n v="18655.52"/>
    <n v="80200"/>
    <n v="80200"/>
    <n v="0"/>
    <n v="500000"/>
    <m/>
    <n v="76198.880000000005"/>
    <n v="0"/>
    <n v="76198.880000000005"/>
    <n v="0"/>
    <n v="0"/>
    <n v="0"/>
    <n v="0"/>
    <n v="4001.1199999999953"/>
    <n v="80000"/>
    <m/>
    <n v="80000"/>
    <m/>
    <m/>
  </r>
  <r>
    <s v="1.1-00-2509_25129021_25242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1"/>
    <s v="MATERIALES Y SUMINISTROS"/>
    <x v="31"/>
    <x v="31"/>
    <n v="0"/>
    <s v="SIN DESCRIPCIÓN PARA DESTINOS 00"/>
    <n v="694410.8"/>
    <n v="0"/>
    <n v="694410.8"/>
    <n v="750000"/>
    <n v="750000"/>
    <n v="0"/>
    <n v="687954.7"/>
    <n v="0"/>
    <n v="75690"/>
    <n v="-75690"/>
    <n v="1000000"/>
    <m/>
    <n v="0"/>
    <n v="75690"/>
    <n v="853185.8"/>
    <n v="75690"/>
    <n v="75690"/>
    <n v="75690"/>
    <n v="75690"/>
    <n v="75690"/>
    <n v="0"/>
    <m/>
    <n v="0"/>
    <m/>
    <m/>
  </r>
  <r>
    <s v="1.1-00-2510_25036028_25242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31"/>
    <x v="31"/>
    <n v="0"/>
    <s v="SIN DESCRIPCIÓN PARA DESTINOS 00"/>
    <n v="0"/>
    <n v="0"/>
    <n v="0"/>
    <n v="0"/>
    <n v="0"/>
    <n v="0"/>
    <n v="0"/>
    <n v="3000"/>
    <n v="3000"/>
    <n v="0"/>
    <n v="80000"/>
    <m/>
    <n v="0"/>
    <n v="0"/>
    <n v="0"/>
    <n v="0"/>
    <n v="0"/>
    <n v="0"/>
    <n v="0"/>
    <n v="3000"/>
    <n v="0"/>
    <m/>
    <n v="0"/>
    <m/>
    <s v="red de base"/>
  </r>
  <r>
    <s v="1.1-00-2508_25224016_25242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31"/>
    <x v="31"/>
    <n v="0"/>
    <s v="SIN DESCRIPCIÓN PARA DESTINOS 00"/>
    <n v="2078.7199999999998"/>
    <n v="2078.7199999999998"/>
    <n v="2078.7199999999998"/>
    <n v="10000"/>
    <n v="10000"/>
    <n v="0"/>
    <n v="0"/>
    <n v="10000"/>
    <n v="10000"/>
    <n v="0"/>
    <n v="10000"/>
    <m/>
    <n v="0"/>
    <n v="0"/>
    <n v="0"/>
    <n v="0"/>
    <n v="0"/>
    <n v="0"/>
    <n v="0"/>
    <n v="10000"/>
    <n v="0"/>
    <m/>
    <n v="0"/>
    <m/>
    <m/>
  </r>
  <r>
    <s v="2023 y 202412_25751035_2524310"/>
    <s v="2023 y 2024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1"/>
    <s v="MATERIALES Y SUMINISTROS"/>
    <x v="32"/>
    <x v="32"/>
    <n v="0"/>
    <s v="SIN DESCRIPCIÓN PARA DESTINOS 00"/>
    <n v="9164"/>
    <n v="9164"/>
    <n v="0"/>
    <n v="0"/>
    <n v="5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0_25065048_25244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1"/>
    <s v="MATERIALES Y SUMINISTROS"/>
    <x v="33"/>
    <x v="33"/>
    <n v="0"/>
    <s v="SIN DESCRIPCIÓN PARA DESTINOS 00"/>
    <n v="0"/>
    <n v="0"/>
    <n v="0"/>
    <n v="100000"/>
    <n v="100000"/>
    <n v="22981.31"/>
    <n v="22981.31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2_25750034_2524410"/>
    <s v="1.1-00-25"/>
    <x v="1"/>
    <s v="12_25"/>
    <s v="COORDINACIÓN GENERAL DE POTENCIA ECONÓMICA"/>
    <n v="7"/>
    <s v="DESARROLLO ECONÓMICO Y EMPLEO"/>
    <s v="2.2.7"/>
    <s v="DESARROLLO REGIONAL"/>
    <n v="5"/>
    <s v="TLAJO POTENCIA"/>
    <n v="50"/>
    <s v="ADMINISTRACIÓN CENTRAL DE LA COORDINACIÓN GENERAL DE POTENCIA ECONÓMICA"/>
    <s v="XXX"/>
    <s v="ADMINISTRACIÓN CENTRAL DE LA COORDINACIÓN GENERAL DE POTENCIA ECONÓMICA"/>
    <s v="034_25"/>
    <s v="DESPACHO DE LA COORDINACIÓN GENERAL DE P"/>
    <s v="XXX_26"/>
    <s v="DESPACHO DE LA COORDINACIÓN GENERAL DE P"/>
    <x v="1"/>
    <s v="MATERIALES Y SUMINISTROS"/>
    <x v="33"/>
    <x v="33"/>
    <n v="0"/>
    <s v="SIN DESCRIPCIÓN PARA DESTINOS 00"/>
    <n v="0"/>
    <n v="0"/>
    <n v="0"/>
    <n v="0"/>
    <n v="0"/>
    <n v="0"/>
    <n v="0"/>
    <n v="10000"/>
    <n v="10000"/>
    <n v="0"/>
    <n v="0"/>
    <m/>
    <n v="10000"/>
    <n v="10000"/>
    <n v="0"/>
    <n v="0"/>
    <n v="0"/>
    <n v="0"/>
    <n v="0"/>
    <n v="0"/>
    <n v="80000"/>
    <m/>
    <n v="80000"/>
    <m/>
    <m/>
  </r>
  <r>
    <s v="1.1-00-2505_2559007_25244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33"/>
    <x v="33"/>
    <n v="0"/>
    <s v="SIN DESCRIPCIÓN PARA DESTINOS 00"/>
    <n v="0"/>
    <n v="0"/>
    <n v="0"/>
    <n v="1287"/>
    <n v="0"/>
    <n v="420.5"/>
    <n v="420.5"/>
    <n v="15727"/>
    <n v="15727"/>
    <n v="0"/>
    <n v="100000"/>
    <m/>
    <n v="5907.3"/>
    <n v="0"/>
    <n v="5907.3"/>
    <n v="0"/>
    <n v="0"/>
    <n v="0"/>
    <n v="0"/>
    <n v="9819.7000000000007"/>
    <n v="0"/>
    <m/>
    <n v="0"/>
    <m/>
    <m/>
  </r>
  <r>
    <s v="1.1-00-2504_2555004_25244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33"/>
    <x v="33"/>
    <n v="0"/>
    <s v="SIN DESCRIPCIÓN PARA DESTINOS 00"/>
    <n v="0"/>
    <n v="0"/>
    <n v="0"/>
    <n v="0"/>
    <n v="0"/>
    <n v="0"/>
    <n v="0"/>
    <n v="4000"/>
    <n v="4000"/>
    <n v="0"/>
    <n v="0"/>
    <m/>
    <n v="3785.08"/>
    <n v="3785.08"/>
    <n v="3785.08"/>
    <n v="3785.08"/>
    <n v="3785.08"/>
    <n v="3785.08"/>
    <n v="3785.08"/>
    <n v="214.92000000000007"/>
    <n v="4000"/>
    <m/>
    <n v="4000"/>
    <m/>
    <m/>
  </r>
  <r>
    <s v="2023 y 202414_25555039_25244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1"/>
    <s v="MATERIALES Y SUMINISTROS"/>
    <x v="33"/>
    <x v="33"/>
    <n v="0"/>
    <s v="SIN DESCRIPCIÓN PARA DESTINOS 00"/>
    <n v="0"/>
    <n v="0"/>
    <n v="0"/>
    <n v="19426.16"/>
    <n v="0"/>
    <n v="9426.16"/>
    <n v="9426.16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6028_25244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33"/>
    <x v="33"/>
    <n v="0"/>
    <s v="SIN DESCRIPCIÓN PARA DESTINOS 00"/>
    <n v="0"/>
    <n v="0"/>
    <n v="0"/>
    <n v="0"/>
    <n v="0"/>
    <n v="0"/>
    <n v="0"/>
    <n v="23000"/>
    <n v="23000"/>
    <n v="0"/>
    <n v="23000"/>
    <m/>
    <n v="0"/>
    <n v="0"/>
    <n v="0"/>
    <n v="0"/>
    <n v="0"/>
    <n v="0"/>
    <n v="0"/>
    <n v="23000"/>
    <n v="0"/>
    <m/>
    <n v="0"/>
    <m/>
    <s v="red de base"/>
  </r>
  <r>
    <s v="1.1-00-2505_2559007_25245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34"/>
    <x v="34"/>
    <n v="0"/>
    <s v="SIN DESCRIPCIÓN PARA DESTINOS 00"/>
    <n v="48708.4"/>
    <n v="48708.4"/>
    <n v="48708.4"/>
    <n v="47757.2"/>
    <n v="47757.2"/>
    <n v="7888"/>
    <n v="7888"/>
    <n v="24980"/>
    <n v="24980"/>
    <n v="0"/>
    <n v="100000"/>
    <m/>
    <n v="24014"/>
    <n v="24014"/>
    <n v="24014"/>
    <n v="24014"/>
    <n v="2146"/>
    <n v="2146"/>
    <n v="2146"/>
    <n v="966"/>
    <n v="25000"/>
    <m/>
    <n v="25000"/>
    <m/>
    <m/>
  </r>
  <r>
    <s v="2023 y 202412_25751035_2534510"/>
    <s v="2023 y 2024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3"/>
    <s v="SERVICIOS GENERALES"/>
    <x v="35"/>
    <x v="35"/>
    <n v="0"/>
    <s v="SIN DESCRIPCIÓN PARA DESTINOS 00"/>
    <n v="0"/>
    <n v="0"/>
    <n v="0"/>
    <n v="0"/>
    <n v="500000"/>
    <n v="0"/>
    <n v="0"/>
    <n v="0"/>
    <n v="0"/>
    <n v="0"/>
    <n v="0"/>
    <m/>
    <n v="0"/>
    <n v="0"/>
    <n v="0"/>
    <n v="0"/>
    <n v="0"/>
    <n v="0"/>
    <n v="0"/>
    <n v="0"/>
    <n v="400000"/>
    <m/>
    <n v="400000"/>
    <m/>
    <s v="SEGURO DRON"/>
  </r>
  <r>
    <s v="1.1-00-2509_25226018_25246145"/>
    <s v="1.1-00-25"/>
    <x v="1"/>
    <s v="09_25"/>
    <s v="COORDINACIÓN GENERAL DE FORTALECIMIENTO A LOS SERVICIOS PÚBLICOS MUNICIPALES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s v="DIRECCIÓN DE ALUMBRADO PÚBLICO"/>
    <s v="XXX_26"/>
    <s v="DIRECCIÓN DE ALUMBRADO PÚBLICO"/>
    <x v="1"/>
    <s v="MATERIALES Y SUMINISTROS"/>
    <x v="36"/>
    <x v="36"/>
    <n v="45"/>
    <s v="RENOVACIÓN DE LUMINARIAS LED"/>
    <n v="0"/>
    <n v="0"/>
    <n v="0"/>
    <n v="0"/>
    <n v="0"/>
    <n v="0"/>
    <n v="0"/>
    <n v="281000000"/>
    <n v="281000000"/>
    <n v="0"/>
    <n v="250000000"/>
    <m/>
    <n v="250893546.40000001"/>
    <n v="250893546.40000001"/>
    <n v="250893546.40000001"/>
    <n v="250893546.40000001"/>
    <n v="250893546.40000001"/>
    <n v="221313743.59999999"/>
    <n v="221313743.59999999"/>
    <n v="30106453.599999994"/>
    <n v="20180000"/>
    <m/>
    <n v="20180000"/>
    <m/>
    <s v="luminarias"/>
  </r>
  <r>
    <s v="1.1-00-2509_25226018_2524610"/>
    <s v="1.1-00-25"/>
    <x v="1"/>
    <s v="09_25"/>
    <s v="COORDINACIÓN GENERAL DE FORTALECIMIENTO A LOS SERVICIOS PÚBLICOS MUNICIPALES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s v="DIRECCIÓN DE ALUMBRADO PÚBLICO"/>
    <s v="XXX_26"/>
    <s v="DIRECCIÓN DE ALUMBRADO PÚBLICO"/>
    <x v="1"/>
    <s v="MATERIALES Y SUMINISTROS"/>
    <x v="36"/>
    <x v="36"/>
    <n v="0"/>
    <s v="SIN DESCRIPCIÓN PARA DESTINOS 00"/>
    <n v="9695208.3100000005"/>
    <n v="9695208.3100000005"/>
    <n v="9667530.7100000009"/>
    <n v="15279767.109999999"/>
    <n v="10600000"/>
    <n v="12477934.68"/>
    <n v="9535881.4900000002"/>
    <n v="11000000"/>
    <n v="11000000"/>
    <n v="0"/>
    <n v="12000000"/>
    <m/>
    <n v="10831416.119999999"/>
    <n v="10831416.119999999"/>
    <n v="10831416.119999999"/>
    <n v="10831416.119999999"/>
    <n v="10831416.119999999"/>
    <n v="10550217.9"/>
    <n v="10550217.9"/>
    <n v="168583.88000000082"/>
    <n v="10000000"/>
    <m/>
    <n v="10000000"/>
    <m/>
    <m/>
  </r>
  <r>
    <s v="2023 y 202410_25041031_2524610"/>
    <s v="2023 y 2024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1"/>
    <s v="MATERIALES Y SUMINISTROS"/>
    <x v="36"/>
    <x v="36"/>
    <n v="0"/>
    <s v="SIN DESCRIPCIÓN PARA DESTINOS 00"/>
    <n v="10592.98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  <n v="0"/>
    <m/>
    <s v="Programa Siempre hay chamba"/>
  </r>
  <r>
    <s v="1.1-00-2514_25555039_25246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1"/>
    <s v="MATERIALES Y SUMINISTROS"/>
    <x v="36"/>
    <x v="36"/>
    <n v="0"/>
    <s v="SIN DESCRIPCIÓN PARA DESTINOS 00"/>
    <n v="142558.35999999999"/>
    <n v="142558.35999999999"/>
    <n v="142558.35999999999"/>
    <n v="120906.84"/>
    <n v="501333"/>
    <n v="14929.2"/>
    <n v="14929.2"/>
    <n v="600000"/>
    <n v="600000"/>
    <n v="0"/>
    <n v="600000"/>
    <m/>
    <n v="89190.080000000002"/>
    <n v="0"/>
    <n v="0"/>
    <n v="0"/>
    <n v="0"/>
    <n v="0"/>
    <n v="0"/>
    <n v="510809.92"/>
    <n v="100000"/>
    <m/>
    <n v="100000"/>
    <m/>
    <m/>
  </r>
  <r>
    <s v="1.1-00-2506_25516011_2524610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IRECCIÓN DE RELACIONES PÚBLICAS"/>
    <x v="1"/>
    <s v="MATERIALES Y SUMINISTROS"/>
    <x v="36"/>
    <x v="36"/>
    <n v="0"/>
    <s v="SIN DESCRIPCIÓN PARA DESTINOS 00"/>
    <n v="0"/>
    <n v="0"/>
    <n v="0"/>
    <n v="10000"/>
    <n v="0"/>
    <n v="2700.86"/>
    <n v="2700.86"/>
    <n v="10000"/>
    <n v="10000"/>
    <n v="0"/>
    <n v="0"/>
    <m/>
    <n v="5551.2"/>
    <n v="5551.2"/>
    <n v="5551.2"/>
    <n v="5551.2"/>
    <n v="5551.2"/>
    <n v="5551.2"/>
    <n v="5551.2"/>
    <n v="4448.8"/>
    <n v="5000"/>
    <m/>
    <n v="5000"/>
    <m/>
    <m/>
  </r>
  <r>
    <s v="1.1-00-2508_25224016_25246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36"/>
    <x v="36"/>
    <n v="0"/>
    <s v="SIN DESCRIPCIÓN PARA DESTINOS 00"/>
    <n v="1974.78"/>
    <n v="1974.78"/>
    <n v="1974.78"/>
    <n v="100000"/>
    <n v="0"/>
    <n v="40676.44"/>
    <n v="40676.44"/>
    <n v="50000"/>
    <n v="50000"/>
    <n v="0"/>
    <n v="50000"/>
    <m/>
    <n v="5296.08"/>
    <n v="5296.08"/>
    <n v="5296.08"/>
    <n v="5296.08"/>
    <n v="5296.08"/>
    <n v="5296.08"/>
    <n v="5296.08"/>
    <n v="44703.92"/>
    <n v="0"/>
    <m/>
    <n v="0"/>
    <m/>
    <m/>
  </r>
  <r>
    <s v="1.1-00-2509_25129021_25246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1"/>
    <s v="MATERIALES Y SUMINISTROS"/>
    <x v="36"/>
    <x v="36"/>
    <n v="0"/>
    <s v="SIN DESCRIPCIÓN PARA DESTINOS 00"/>
    <n v="887123.59"/>
    <n v="0"/>
    <n v="354879.58"/>
    <n v="650000"/>
    <n v="650000"/>
    <n v="0"/>
    <n v="588501.71"/>
    <n v="0"/>
    <n v="4238"/>
    <n v="-4238"/>
    <n v="800000"/>
    <m/>
    <n v="0"/>
    <n v="4238"/>
    <n v="4238"/>
    <n v="4238"/>
    <n v="4238"/>
    <n v="4238"/>
    <n v="4238"/>
    <n v="4238"/>
    <n v="0"/>
    <m/>
    <n v="0"/>
    <m/>
    <m/>
  </r>
  <r>
    <s v="1.1-00-2509_25226018_252461X"/>
    <s v="1.1-00-25"/>
    <x v="1"/>
    <s v="09_25"/>
    <s v="COORDINACIÓN GENERAL DE FORTALECIMIENTO A LOS SERVICIOS PÚBLICOS MUNICIPALES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s v="DIRECCIÓN DE ALUMBRADO PÚBLICO"/>
    <s v="XXX_26"/>
    <s v="DIRECCIÓN DE ALUMBRADO PÚBLICO"/>
    <x v="1"/>
    <s v="MATERIALES Y SUMINISTROS"/>
    <x v="36"/>
    <x v="36"/>
    <s v="X"/>
    <s v="POSTES PARA ALUMBRADO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1000000"/>
    <m/>
    <m/>
    <m/>
    <s v="POSTES"/>
  </r>
  <r>
    <s v="1.1-00-2505_2559007_25246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36"/>
    <x v="36"/>
    <n v="0"/>
    <s v="SIN DESCRIPCIÓN PARA DESTINOS 00"/>
    <n v="166517.46"/>
    <n v="105686.76"/>
    <n v="93693.41"/>
    <n v="150000"/>
    <n v="150000"/>
    <n v="97577.27"/>
    <n v="97577.27"/>
    <n v="10000"/>
    <n v="10000"/>
    <n v="0"/>
    <n v="150000"/>
    <m/>
    <n v="2705.12"/>
    <n v="2705.12"/>
    <n v="2705.12"/>
    <n v="2705.12"/>
    <n v="2705.12"/>
    <n v="2705.12"/>
    <n v="2705.12"/>
    <n v="7294.88"/>
    <n v="3000"/>
    <m/>
    <n v="3000"/>
    <m/>
    <m/>
  </r>
  <r>
    <s v="1.1-00-2511_25168050_25246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1"/>
    <s v="MATERIALES Y SUMINISTROS"/>
    <x v="36"/>
    <x v="36"/>
    <n v="0"/>
    <s v="SIN DESCRIPCIÓN PARA DESTINOS 00"/>
    <n v="0"/>
    <n v="488442.39"/>
    <n v="0"/>
    <n v="0"/>
    <n v="0"/>
    <n v="588501.71"/>
    <n v="0"/>
    <n v="800000"/>
    <n v="795762"/>
    <n v="4238"/>
    <n v="0"/>
    <m/>
    <n v="6442"/>
    <n v="2204"/>
    <n v="2204"/>
    <n v="2204"/>
    <n v="2204"/>
    <n v="0"/>
    <n v="0"/>
    <n v="789320"/>
    <n v="1000000"/>
    <m/>
    <n v="1000000"/>
    <m/>
    <m/>
  </r>
  <r>
    <s v="1.1-00-2504_2555004_25246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36"/>
    <x v="36"/>
    <n v="0"/>
    <s v="SIN DESCRIPCIÓN PARA DESTINOS 00"/>
    <n v="0"/>
    <n v="0"/>
    <n v="0"/>
    <n v="0"/>
    <n v="0"/>
    <n v="0"/>
    <n v="0"/>
    <n v="500"/>
    <n v="500"/>
    <n v="0"/>
    <n v="0"/>
    <m/>
    <n v="299"/>
    <n v="299"/>
    <n v="299"/>
    <n v="299"/>
    <n v="299"/>
    <n v="0"/>
    <n v="0"/>
    <n v="201"/>
    <n v="500"/>
    <m/>
    <n v="500"/>
    <m/>
    <m/>
  </r>
  <r>
    <s v="2023 y 202408_25621015_2524610"/>
    <s v="2023 y 2024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1"/>
    <s v="MATERIALES Y SUMINISTROS"/>
    <x v="36"/>
    <x v="36"/>
    <n v="0"/>
    <s v="SIN DESCRIPCIÓN PARA DESTINOS 00"/>
    <n v="0"/>
    <n v="0"/>
    <n v="0"/>
    <n v="1000"/>
    <n v="1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9_25330022_2524610"/>
    <s v="2023 y 2024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1"/>
    <s v="MATERIALES Y SUMINISTROS"/>
    <x v="36"/>
    <x v="36"/>
    <n v="0"/>
    <s v="SIN DESCRIPCIÓN PARA DESTINOS 00"/>
    <n v="3944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6028_25246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36"/>
    <x v="36"/>
    <n v="0"/>
    <s v="SIN DESCRIPCIÓN PARA DESTINOS 00"/>
    <n v="0"/>
    <n v="0"/>
    <n v="0"/>
    <n v="0"/>
    <n v="0"/>
    <n v="0"/>
    <n v="0"/>
    <n v="5000"/>
    <n v="5000"/>
    <n v="0"/>
    <n v="0"/>
    <m/>
    <n v="4918.84"/>
    <n v="0"/>
    <n v="0"/>
    <n v="0"/>
    <n v="0"/>
    <n v="0"/>
    <n v="0"/>
    <n v="81.159999999999854"/>
    <n v="0"/>
    <m/>
    <n v="0"/>
    <m/>
    <s v="red de base"/>
  </r>
  <r>
    <s v="2023 y 202410_25065048_25247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1"/>
    <s v="MATERIALES Y SUMINISTROS"/>
    <x v="37"/>
    <x v="37"/>
    <n v="0"/>
    <s v="SIN DESCRIPCIÓN PARA DESTINOS 00"/>
    <n v="0"/>
    <n v="0"/>
    <n v="0"/>
    <n v="150000"/>
    <n v="150000"/>
    <n v="78283.91"/>
    <n v="78283.91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9_25225017_25247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1"/>
    <s v="MATERIALES Y SUMINISTROS"/>
    <x v="37"/>
    <x v="37"/>
    <n v="0"/>
    <s v="SIN DESCRIPCIÓN PARA DESTINOS 00"/>
    <n v="632370.68000000005"/>
    <n v="632370.68000000005"/>
    <n v="632370.68000000005"/>
    <n v="586933.61"/>
    <n v="575211.68000000005"/>
    <n v="518511.01"/>
    <n v="518511.01"/>
    <n v="1300000"/>
    <n v="1300000"/>
    <n v="0"/>
    <n v="1300000"/>
    <m/>
    <n v="1286416.1299999999"/>
    <n v="618343.13"/>
    <n v="610607.27"/>
    <n v="610607.27"/>
    <n v="189487.37"/>
    <n v="43921.43"/>
    <n v="43921.43"/>
    <n v="13583.870000000112"/>
    <n v="800000"/>
    <m/>
    <n v="800000"/>
    <m/>
    <m/>
  </r>
  <r>
    <m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1"/>
    <s v="MATERIALES Y SUMINISTROS"/>
    <x v="37"/>
    <x v="37"/>
    <n v="0"/>
    <s v="SIN DESCRIPCIÓN PARA DESTINOS 00"/>
    <m/>
    <n v="2366640.46"/>
    <m/>
    <m/>
    <m/>
    <n v="2504202.61"/>
    <m/>
    <n v="3379695.49"/>
    <m/>
    <m/>
    <n v="0"/>
    <m/>
    <n v="3358552.5700000003"/>
    <m/>
    <m/>
    <m/>
    <m/>
    <m/>
    <m/>
    <m/>
    <n v="2500000"/>
    <m/>
    <m/>
    <m/>
    <m/>
  </r>
  <r>
    <s v="1.1-00-2509_25129021_25247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1"/>
    <s v="MATERIALES Y SUMINISTROS"/>
    <x v="37"/>
    <x v="37"/>
    <n v="0"/>
    <s v="SIN DESCRIPCIÓN PARA DESTINOS 00"/>
    <n v="2386641.2200000002"/>
    <n v="0"/>
    <n v="2366640.46"/>
    <n v="2680000"/>
    <n v="2300000"/>
    <n v="0"/>
    <n v="2504202.61"/>
    <n v="0"/>
    <n v="3379695.49"/>
    <n v="-3379695.49"/>
    <n v="3000000"/>
    <m/>
    <n v="0"/>
    <n v="3329401.45"/>
    <n v="3358552.5700000003"/>
    <n v="403346.45"/>
    <n v="413247.57"/>
    <n v="393445.33"/>
    <n v="393445.33"/>
    <n v="3379695.49"/>
    <n v="0"/>
    <m/>
    <n v="0"/>
    <m/>
    <m/>
  </r>
  <r>
    <s v="1.1-00-2505_2559007_25247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37"/>
    <x v="37"/>
    <n v="0"/>
    <s v="SIN DESCRIPCIÓN PARA DESTINOS 00"/>
    <n v="22096.42"/>
    <n v="22089.24"/>
    <n v="22089.24"/>
    <n v="42700"/>
    <n v="50000"/>
    <n v="30881.72"/>
    <n v="30881.72"/>
    <n v="195289"/>
    <n v="195289"/>
    <n v="0"/>
    <n v="150000"/>
    <m/>
    <n v="190765.17"/>
    <n v="0"/>
    <n v="190765.17"/>
    <n v="0"/>
    <n v="0"/>
    <n v="0"/>
    <n v="0"/>
    <n v="4523.8299999999872"/>
    <n v="150000"/>
    <m/>
    <n v="150000"/>
    <m/>
    <m/>
  </r>
  <r>
    <s v="1.1-00-2504_2555004_25247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37"/>
    <x v="37"/>
    <n v="0"/>
    <s v="SIN DESCRIPCIÓN PARA DESTINOS 00"/>
    <n v="0"/>
    <n v="0"/>
    <n v="0"/>
    <n v="0"/>
    <n v="0"/>
    <n v="0"/>
    <n v="0"/>
    <n v="12000"/>
    <n v="12000"/>
    <n v="0"/>
    <n v="0"/>
    <m/>
    <n v="10904"/>
    <n v="10904"/>
    <n v="10904"/>
    <n v="10904"/>
    <n v="10904"/>
    <n v="10904"/>
    <n v="10904"/>
    <n v="1096"/>
    <n v="11000"/>
    <m/>
    <n v="11000"/>
    <m/>
    <m/>
  </r>
  <r>
    <s v="2023 y 202408_25621015_2524710"/>
    <s v="2023 y 2024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1"/>
    <s v="MATERIALES Y SUMINISTROS"/>
    <x v="37"/>
    <x v="37"/>
    <n v="0"/>
    <s v="SIN DESCRIPCIÓN PARA DESTINOS 00"/>
    <n v="279.44"/>
    <n v="279.44"/>
    <n v="279.44"/>
    <n v="2000"/>
    <n v="2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4_25555039_25247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1"/>
    <s v="MATERIALES Y SUMINISTROS"/>
    <x v="37"/>
    <x v="37"/>
    <n v="0"/>
    <s v="SIN DESCRIPCIÓN PARA DESTINOS 00"/>
    <n v="301.60000000000002"/>
    <n v="301.60000000000002"/>
    <n v="301.60000000000002"/>
    <n v="1414"/>
    <n v="1414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6028_25247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37"/>
    <x v="37"/>
    <n v="0"/>
    <s v="SIN DESCRIPCIÓN PARA DESTINOS 00"/>
    <n v="0"/>
    <n v="0"/>
    <n v="0"/>
    <n v="0"/>
    <n v="0"/>
    <n v="0"/>
    <n v="0"/>
    <n v="5000"/>
    <n v="5000"/>
    <n v="0"/>
    <n v="20000"/>
    <m/>
    <n v="3791.52"/>
    <n v="3791.52"/>
    <n v="0"/>
    <n v="0"/>
    <n v="0"/>
    <n v="0"/>
    <n v="0"/>
    <n v="1208.48"/>
    <n v="0"/>
    <m/>
    <n v="0"/>
    <m/>
    <s v="red de base"/>
  </r>
  <r>
    <s v="1.1-00-2508_25224016_25248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38"/>
    <x v="38"/>
    <n v="0"/>
    <s v="SIN DESCRIPCIÓN PARA DESTINOS 00"/>
    <n v="9881.5499999999993"/>
    <n v="7243.78"/>
    <n v="6646.79"/>
    <n v="20000"/>
    <n v="10000"/>
    <n v="11972.22"/>
    <n v="11972.22"/>
    <n v="10000"/>
    <n v="10000"/>
    <n v="0"/>
    <n v="10000"/>
    <m/>
    <n v="5842.05"/>
    <n v="5842.05"/>
    <n v="3079.5"/>
    <n v="3079.5"/>
    <n v="3079.5"/>
    <n v="3079.5"/>
    <n v="3079.5"/>
    <n v="4157.95"/>
    <n v="0"/>
    <m/>
    <n v="0"/>
    <m/>
    <m/>
  </r>
  <r>
    <s v="1.1-00-2509_25225017_25249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1"/>
    <s v="MATERIALES Y SUMINISTROS"/>
    <x v="39"/>
    <x v="39"/>
    <n v="0"/>
    <s v="SIN DESCRIPCIÓN PARA DESTINOS 00"/>
    <n v="4676068.96"/>
    <n v="4676068.96"/>
    <n v="4676068.96"/>
    <n v="5922175.5"/>
    <n v="4862000"/>
    <n v="4623981.7"/>
    <n v="4623981.7"/>
    <n v="10499263.51"/>
    <n v="10499263.51"/>
    <n v="0"/>
    <n v="6500000"/>
    <m/>
    <n v="10476196.91"/>
    <n v="5897875"/>
    <n v="5995315"/>
    <n v="5897875"/>
    <n v="5751280"/>
    <n v="5751280"/>
    <n v="5751280"/>
    <n v="23066.599999999627"/>
    <n v="6500000"/>
    <m/>
    <n v="6500000"/>
    <m/>
    <s v="pintura trafico"/>
  </r>
  <r>
    <s v="2023 y 202410_25037029_2524910"/>
    <s v="2023 y 2024"/>
    <x v="1"/>
    <s v="10_25"/>
    <s v="COORDINACIÓN GENERAL DE CERCANÍA Y CORRESPONSABILIDAD SOCIAL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s v="DIRECCIÓN DE CULTURA"/>
    <s v="XXX_26"/>
    <s v="DIRECCIÓN DE CULTURA"/>
    <x v="1"/>
    <s v="MATERIALES Y SUMINISTROS"/>
    <x v="39"/>
    <x v="39"/>
    <n v="0"/>
    <s v="SIN DESCRIPCIÓN PARA DESTINOS 00"/>
    <n v="0"/>
    <n v="0"/>
    <n v="0"/>
    <n v="0"/>
    <n v="15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6028_25249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39"/>
    <x v="39"/>
    <n v="0"/>
    <s v="SIN DESCRIPCIÓN PARA DESTINOS 00"/>
    <n v="0"/>
    <n v="0"/>
    <n v="0"/>
    <n v="21000"/>
    <n v="0"/>
    <n v="8383.9599999999991"/>
    <n v="8383.9599999999991"/>
    <n v="0"/>
    <n v="0"/>
    <n v="0"/>
    <n v="260000"/>
    <m/>
    <n v="0"/>
    <n v="0"/>
    <n v="0"/>
    <n v="0"/>
    <n v="0"/>
    <n v="0"/>
    <n v="0"/>
    <n v="0"/>
    <n v="0"/>
    <m/>
    <n v="0"/>
    <m/>
    <s v="red de base"/>
  </r>
  <r>
    <s v="2023 y 202410_25065048_25249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1"/>
    <s v="MATERIALES Y SUMINISTROS"/>
    <x v="39"/>
    <x v="39"/>
    <n v="0"/>
    <s v="SIN DESCRIPCIÓN PARA DESTINOS 00"/>
    <n v="0"/>
    <n v="0"/>
    <n v="0"/>
    <n v="500000"/>
    <n v="500000"/>
    <n v="367992.88"/>
    <n v="281804.74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5_2559007_25249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39"/>
    <x v="39"/>
    <n v="0"/>
    <s v="SIN DESCRIPCIÓN PARA DESTINOS 00"/>
    <n v="409580.77"/>
    <n v="392154.09"/>
    <n v="392154.09"/>
    <n v="2738005.5"/>
    <n v="420000"/>
    <n v="2638036.7000000002"/>
    <n v="149907.04"/>
    <n v="491743.77"/>
    <n v="491743.77"/>
    <n v="0"/>
    <n v="200000"/>
    <m/>
    <n v="491743.77"/>
    <n v="12260.8"/>
    <n v="491743.77"/>
    <n v="12260.8"/>
    <n v="12260.8"/>
    <n v="12260.8"/>
    <n v="12260.8"/>
    <n v="0"/>
    <n v="500000"/>
    <m/>
    <n v="500000"/>
    <m/>
    <m/>
  </r>
  <r>
    <s v="1.1-00-2508_25224016_25249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39"/>
    <x v="39"/>
    <n v="0"/>
    <s v="SIN DESCRIPCIÓN PARA DESTINOS 00"/>
    <n v="71091.16"/>
    <n v="39395.58"/>
    <n v="39395.58"/>
    <n v="100000"/>
    <n v="100000"/>
    <n v="49863.67"/>
    <n v="49863.67"/>
    <n v="100000"/>
    <n v="100000"/>
    <n v="0"/>
    <n v="100000"/>
    <m/>
    <n v="11666.03"/>
    <n v="11666.03"/>
    <n v="11234.03"/>
    <n v="11234.03"/>
    <n v="11234.03"/>
    <n v="8885.0300000000007"/>
    <n v="8885.0300000000007"/>
    <n v="88333.97"/>
    <n v="0"/>
    <m/>
    <n v="0"/>
    <m/>
    <m/>
  </r>
  <r>
    <s v="2023 y 202403_2554003_2524910"/>
    <s v="2023 y 2024"/>
    <x v="1"/>
    <s v="03_25"/>
    <s v="SINDICATURA MUNICIPAL"/>
    <n v="5"/>
    <s v="GOBIERNO INTELIGENTE"/>
    <s v="1.3.5"/>
    <s v="ASUNTOS JURIDICOS"/>
    <n v="6"/>
    <s v="TLAJO A FUTURO"/>
    <n v="4"/>
    <s v="DEFENSORÍA LEGAL"/>
    <s v="XXX"/>
    <s v="DEFENSORÍA LEGAL"/>
    <s v="003_25"/>
    <s v="DESPACHO DE LA SINDICATURA"/>
    <s v="XXX_26"/>
    <s v="DESPACHO DE LA SINDICATURA"/>
    <x v="1"/>
    <s v="MATERIALES Y SUMINISTROS"/>
    <x v="39"/>
    <x v="39"/>
    <n v="0"/>
    <s v="SIN DESCRIPCIÓN PARA DESTINOS 00"/>
    <n v="0"/>
    <n v="0"/>
    <n v="0"/>
    <n v="75000"/>
    <n v="75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4_2555004_2524910"/>
    <s v="2023 y 2024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39"/>
    <x v="39"/>
    <n v="0"/>
    <s v="SIN DESCRIPCIÓN PARA DESTINOS 00"/>
    <n v="0"/>
    <n v="0"/>
    <n v="0"/>
    <n v="100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8_25619013_252491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39"/>
    <x v="39"/>
    <n v="0"/>
    <s v="SIN DESCRIPCIÓN PARA DESTINOS 00"/>
    <n v="0"/>
    <n v="0"/>
    <n v="0"/>
    <n v="500"/>
    <n v="0"/>
    <n v="500"/>
    <n v="500"/>
    <n v="0"/>
    <n v="0"/>
    <n v="0"/>
    <n v="0"/>
    <m/>
    <n v="0"/>
    <n v="0"/>
    <n v="0"/>
    <n v="0"/>
    <n v="0"/>
    <n v="0"/>
    <n v="0"/>
    <n v="0"/>
    <n v="0"/>
    <m/>
    <n v="0"/>
    <m/>
    <m/>
  </r>
  <r>
    <m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1"/>
    <s v="MATERIALES Y SUMINISTROS"/>
    <x v="39"/>
    <x v="39"/>
    <n v="0"/>
    <s v="SIN DESCRIPCIÓN PARA DESTINOS 00"/>
    <m/>
    <n v="5860"/>
    <m/>
    <m/>
    <m/>
    <n v="3770.04"/>
    <m/>
    <n v="0"/>
    <m/>
    <m/>
    <n v="0"/>
    <m/>
    <n v="0"/>
    <m/>
    <m/>
    <m/>
    <m/>
    <m/>
    <m/>
    <m/>
    <n v="0"/>
    <m/>
    <m/>
    <m/>
    <m/>
  </r>
  <r>
    <s v="1.1-00-2509_25129021_25249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1"/>
    <s v="MATERIALES Y SUMINISTROS"/>
    <x v="39"/>
    <x v="39"/>
    <n v="0"/>
    <s v="SIN DESCRIPCIÓN PARA DESTINOS 00"/>
    <n v="5860"/>
    <n v="0"/>
    <n v="5860"/>
    <n v="7000"/>
    <n v="7000"/>
    <n v="0"/>
    <n v="3770.04"/>
    <n v="0"/>
    <n v="0"/>
    <n v="0"/>
    <n v="9000"/>
    <m/>
    <n v="0"/>
    <n v="0"/>
    <n v="0"/>
    <n v="0"/>
    <n v="0"/>
    <n v="0"/>
    <n v="0"/>
    <n v="0"/>
    <n v="0"/>
    <m/>
    <n v="0"/>
    <m/>
    <m/>
  </r>
  <r>
    <s v="1.1-00-2510_25040031_25249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s v="DIRECCIÓN DE POLÍTICA SOCIAL"/>
    <s v="XXX_26"/>
    <s v="DIRECCIÓN DE POLÍTICA SOCIAL"/>
    <x v="1"/>
    <s v="MATERIALES Y SUMINISTROS"/>
    <x v="39"/>
    <x v="39"/>
    <n v="0"/>
    <s v="SIN DESCRIPCIÓN PARA DESTINOS 00"/>
    <n v="247774.89"/>
    <n v="0"/>
    <n v="0"/>
    <n v="0"/>
    <n v="250000"/>
    <n v="0"/>
    <n v="0"/>
    <n v="250000"/>
    <n v="250000"/>
    <n v="0"/>
    <n v="0"/>
    <m/>
    <n v="197016.95"/>
    <n v="0"/>
    <n v="0"/>
    <n v="0"/>
    <n v="0"/>
    <n v="0"/>
    <n v="0"/>
    <n v="52983.049999999988"/>
    <n v="150000"/>
    <m/>
    <n v="150000"/>
    <m/>
    <m/>
  </r>
  <r>
    <s v="1.1-00-2510_25041031_25249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1"/>
    <s v="MATERIALES Y SUMINISTROS"/>
    <x v="39"/>
    <x v="39"/>
    <n v="0"/>
    <s v="SIN DESCRIPCIÓN PARA DESTINOS 00"/>
    <n v="131692.13"/>
    <n v="80072.13"/>
    <n v="80072.13"/>
    <n v="138448.20000000001"/>
    <n v="54948.2"/>
    <n v="62902.97"/>
    <n v="21722.97"/>
    <n v="7132500"/>
    <n v="7132500"/>
    <n v="0"/>
    <n v="0"/>
    <m/>
    <n v="6367428.3899999997"/>
    <n v="0"/>
    <n v="0"/>
    <n v="0"/>
    <n v="0"/>
    <n v="0"/>
    <n v="0"/>
    <n v="765071.61000000034"/>
    <n v="2000000"/>
    <n v="0"/>
    <n v="3500000"/>
    <m/>
    <s v="Programa Siempre hay chamba"/>
  </r>
  <r>
    <s v="1.1-00-2514_25555039_25249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1"/>
    <s v="MATERIALES Y SUMINISTROS"/>
    <x v="39"/>
    <x v="39"/>
    <n v="0"/>
    <s v="SIN DESCRIPCIÓN PARA DESTINOS 00"/>
    <n v="849.7"/>
    <n v="849.7"/>
    <n v="849.7"/>
    <n v="2000"/>
    <n v="2000"/>
    <n v="0"/>
    <n v="0"/>
    <n v="500000"/>
    <n v="500000"/>
    <n v="0"/>
    <n v="1000000"/>
    <m/>
    <n v="0"/>
    <n v="0"/>
    <n v="0"/>
    <n v="0"/>
    <n v="0"/>
    <n v="0"/>
    <n v="0"/>
    <n v="500000"/>
    <n v="0"/>
    <m/>
    <n v="0"/>
    <m/>
    <m/>
  </r>
  <r>
    <m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1"/>
    <s v="MATERIALES Y SUMINISTROS"/>
    <x v="40"/>
    <x v="40"/>
    <n v="0"/>
    <s v="SIN DESCRIPCIÓN PARA DESTINOS 00"/>
    <m/>
    <n v="1879959.67"/>
    <m/>
    <m/>
    <m/>
    <n v="1806665.2"/>
    <m/>
    <n v="2195010"/>
    <m/>
    <m/>
    <n v="0"/>
    <m/>
    <n v="2195010"/>
    <m/>
    <m/>
    <m/>
    <m/>
    <m/>
    <m/>
    <m/>
    <n v="2000000"/>
    <m/>
    <m/>
    <m/>
    <m/>
  </r>
  <r>
    <s v="1.1-00-2509_25129021_25251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1"/>
    <s v="MATERIALES Y SUMINISTROS"/>
    <x v="40"/>
    <x v="40"/>
    <n v="0"/>
    <s v="SIN DESCRIPCIÓN PARA DESTINOS 00"/>
    <n v="1879959.67"/>
    <n v="0"/>
    <n v="1879959.67"/>
    <n v="3800000"/>
    <n v="4500000"/>
    <n v="0"/>
    <n v="1806665.2"/>
    <n v="0"/>
    <n v="2195010"/>
    <n v="-2195010"/>
    <n v="2500000"/>
    <m/>
    <n v="0"/>
    <n v="2195010"/>
    <n v="2195010"/>
    <n v="2195010"/>
    <n v="354481.5"/>
    <n v="354481.5"/>
    <n v="262392"/>
    <n v="2195010"/>
    <n v="0"/>
    <m/>
    <n v="0"/>
    <m/>
    <m/>
  </r>
  <r>
    <s v="1.1-00-2511_25163045_25251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1"/>
    <s v="MATERIALES Y SUMINISTROS"/>
    <x v="40"/>
    <x v="40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8_25224016_25252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41"/>
    <x v="41"/>
    <n v="0"/>
    <s v="SIN DESCRIPCIÓN PARA DESTINOS 00"/>
    <n v="432224.74"/>
    <n v="417224.74"/>
    <n v="417224.74"/>
    <n v="620880"/>
    <n v="450000"/>
    <n v="598983.59"/>
    <n v="434989.95"/>
    <n v="782000"/>
    <n v="782000"/>
    <n v="0"/>
    <n v="700000"/>
    <m/>
    <n v="754173.34"/>
    <n v="754173.34"/>
    <n v="754173.34"/>
    <n v="754173.34"/>
    <n v="754173.34"/>
    <n v="672813.34"/>
    <n v="672813.34"/>
    <n v="27826.660000000033"/>
    <n v="900000"/>
    <m/>
    <n v="900000"/>
    <m/>
    <m/>
  </r>
  <r>
    <s v="1.1-00-2509_25225017_25252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1"/>
    <s v="MATERIALES Y SUMINISTROS"/>
    <x v="41"/>
    <x v="41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364047_2525210"/>
    <s v="2023 y 2024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1"/>
    <s v="MATERIALES Y SUMINISTROS"/>
    <x v="41"/>
    <x v="41"/>
    <n v="0"/>
    <s v="SIN DESCRIPCIÓN PARA DESTINOS 00"/>
    <n v="0"/>
    <n v="0"/>
    <n v="0"/>
    <n v="50000"/>
    <n v="5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2_25751035_2525210"/>
    <s v="2023 y 2024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1"/>
    <s v="MATERIALES Y SUMINISTROS"/>
    <x v="41"/>
    <x v="41"/>
    <n v="0"/>
    <s v="SIN DESCRIPCIÓN PARA DESTINOS 00"/>
    <n v="429988.8"/>
    <n v="429988.8"/>
    <n v="429988.8"/>
    <n v="0"/>
    <n v="50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6028_25252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41"/>
    <x v="41"/>
    <n v="0"/>
    <s v="SIN DESCRIPCIÓN PARA DESTINOS 00"/>
    <n v="0"/>
    <n v="0"/>
    <n v="0"/>
    <n v="0"/>
    <n v="0"/>
    <n v="0"/>
    <n v="0"/>
    <n v="7500"/>
    <n v="7500"/>
    <n v="0"/>
    <n v="0"/>
    <m/>
    <n v="0"/>
    <n v="0"/>
    <n v="0"/>
    <n v="0"/>
    <n v="0"/>
    <n v="0"/>
    <n v="0"/>
    <n v="7500"/>
    <n v="0"/>
    <m/>
    <n v="0"/>
    <m/>
    <s v="red de base"/>
  </r>
  <r>
    <s v="1.1-00-2510_25040031_25252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s v="DIRECCIÓN DE POLÍTICA SOCIAL"/>
    <s v="XXX_26"/>
    <s v="DIRECCIÓN DE POLÍTICA SOCIAL"/>
    <x v="1"/>
    <s v="MATERIALES Y SUMINISTROS"/>
    <x v="41"/>
    <x v="41"/>
    <n v="0"/>
    <s v="SIN DESCRIPCIÓN PARA DESTINOS 00"/>
    <n v="0"/>
    <n v="0"/>
    <n v="0"/>
    <n v="0"/>
    <n v="0"/>
    <n v="0"/>
    <n v="0"/>
    <n v="50000"/>
    <n v="50000"/>
    <n v="0"/>
    <n v="0"/>
    <m/>
    <n v="42981.06"/>
    <n v="0"/>
    <n v="0"/>
    <n v="0"/>
    <n v="0"/>
    <n v="0"/>
    <n v="0"/>
    <n v="7018.9400000000023"/>
    <n v="50000"/>
    <m/>
    <n v="50000"/>
    <m/>
    <m/>
  </r>
  <r>
    <s v="1.1-00-2505_2559007_25252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41"/>
    <x v="41"/>
    <n v="0"/>
    <s v="SIN DESCRIPCIÓN PARA DESTINOS 00"/>
    <n v="90467.34"/>
    <n v="90467.34"/>
    <n v="90467.34"/>
    <n v="123580"/>
    <n v="123580"/>
    <n v="0"/>
    <n v="0"/>
    <n v="380"/>
    <n v="380"/>
    <n v="0"/>
    <n v="50000"/>
    <m/>
    <n v="0"/>
    <n v="0"/>
    <n v="0"/>
    <n v="0"/>
    <n v="0"/>
    <n v="0"/>
    <n v="0"/>
    <n v="380"/>
    <n v="0"/>
    <m/>
    <n v="0"/>
    <m/>
    <m/>
  </r>
  <r>
    <s v="1.1-00-2509_25228020_25252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s v="DIRECCIÓN DE RASTROS MUNICIPALES"/>
    <s v="XXX_26"/>
    <s v="DIRECCIÓN DE RASTROS MUNICIPALES"/>
    <x v="1"/>
    <s v="MATERIALES Y SUMINISTROS"/>
    <x v="41"/>
    <x v="41"/>
    <n v="0"/>
    <s v="SIN DESCRIPCIÓN PARA DESTINOS 00"/>
    <n v="0"/>
    <n v="0"/>
    <n v="0"/>
    <n v="0"/>
    <n v="0"/>
    <n v="0"/>
    <n v="0"/>
    <n v="50000"/>
    <n v="50000"/>
    <n v="0"/>
    <n v="50000"/>
    <m/>
    <n v="0"/>
    <n v="0"/>
    <n v="0"/>
    <n v="0"/>
    <n v="0"/>
    <n v="0"/>
    <n v="0"/>
    <n v="50000"/>
    <n v="40000"/>
    <m/>
    <n v="40000"/>
    <m/>
    <m/>
  </r>
  <r>
    <s v="1.1-00-2508_25224016_25253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42"/>
    <x v="42"/>
    <n v="0"/>
    <s v="SIN DESCRIPCIÓN PARA DESTINOS 00"/>
    <n v="4448152.2300000004"/>
    <n v="4262650.17"/>
    <n v="4262650.17"/>
    <n v="6270000"/>
    <n v="5500000"/>
    <n v="4936256.8899999997"/>
    <n v="4361164.55"/>
    <n v="9000000"/>
    <n v="9000000"/>
    <n v="0"/>
    <n v="6000000"/>
    <m/>
    <n v="7418476.9100000001"/>
    <n v="7062927.9100000001"/>
    <n v="8491001.9100000001"/>
    <n v="8491001.9100000001"/>
    <n v="428009.23"/>
    <n v="404753.08"/>
    <n v="404753.08"/>
    <n v="1581523.0899999999"/>
    <n v="5000000"/>
    <m/>
    <n v="5000000"/>
    <m/>
    <m/>
  </r>
  <r>
    <s v="1.1-00-2509_25330022_2525310"/>
    <s v="1.1-00-25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1"/>
    <s v="MATERIALES Y SUMINISTROS"/>
    <x v="42"/>
    <x v="42"/>
    <n v="0"/>
    <s v="SIN DESCRIPCIÓN PARA DESTINOS 00"/>
    <n v="874337"/>
    <n v="797405"/>
    <n v="729690"/>
    <n v="1153000"/>
    <n v="900000"/>
    <n v="565211.6"/>
    <n v="565211.6"/>
    <n v="1800000"/>
    <n v="1800000"/>
    <n v="0"/>
    <n v="1800000"/>
    <m/>
    <n v="932423.38"/>
    <n v="837728.6"/>
    <n v="908375.84"/>
    <n v="308950"/>
    <n v="308950"/>
    <n v="308950"/>
    <n v="308950"/>
    <n v="867576.62"/>
    <n v="1000000"/>
    <m/>
    <n v="1000000"/>
    <m/>
    <m/>
  </r>
  <r>
    <s v="1.1-00-2508_25622015_25253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s v="DIRECCIÓN DE PROTECCIÓN CIVIL Y BOMBEROS"/>
    <s v="XXX_26"/>
    <s v="DIRECCIÓN DE PROTECCIÓN CIVIL Y BOMBEROS"/>
    <x v="1"/>
    <s v="MATERIALES Y SUMINISTROS"/>
    <x v="42"/>
    <x v="42"/>
    <n v="0"/>
    <s v="SIN DESCRIPCIÓN PARA DESTINOS 00"/>
    <n v="25640.15"/>
    <n v="25640.15"/>
    <n v="25640.15"/>
    <n v="50000"/>
    <n v="50000"/>
    <n v="21063"/>
    <n v="7996.5"/>
    <n v="40000"/>
    <n v="40000"/>
    <n v="0"/>
    <n v="40000"/>
    <m/>
    <n v="38783.199999999997"/>
    <n v="0"/>
    <n v="38783.199999999997"/>
    <n v="0"/>
    <n v="0"/>
    <n v="0"/>
    <n v="0"/>
    <n v="1216.8000000000029"/>
    <n v="40000"/>
    <m/>
    <n v="40000"/>
    <m/>
    <m/>
  </r>
  <r>
    <s v="1.1-00-2504_2555004_25253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42"/>
    <x v="42"/>
    <n v="0"/>
    <s v="SIN DESCRIPCIÓN PARA DESTINOS 00"/>
    <n v="0"/>
    <n v="0"/>
    <n v="0"/>
    <n v="3078"/>
    <n v="0"/>
    <n v="3075.51"/>
    <n v="3075.51"/>
    <n v="2000"/>
    <n v="2000"/>
    <n v="0"/>
    <n v="2000"/>
    <m/>
    <n v="0"/>
    <n v="0"/>
    <n v="0"/>
    <n v="0"/>
    <n v="0"/>
    <n v="0"/>
    <n v="0"/>
    <n v="2000"/>
    <n v="0"/>
    <m/>
    <n v="0"/>
    <m/>
    <m/>
  </r>
  <r>
    <s v="1.1-00-2508_25224016_25254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43"/>
    <x v="43"/>
    <n v="0"/>
    <s v="SIN DESCRIPCIÓN PARA DESTINOS 00"/>
    <n v="6082362.2999999998"/>
    <n v="5782693.5700000003"/>
    <n v="5750328.9699999997"/>
    <n v="7000000"/>
    <n v="6500000"/>
    <n v="6702046.0800000001"/>
    <n v="5494740.6100000003"/>
    <n v="5200000"/>
    <n v="5200000"/>
    <n v="0"/>
    <n v="7000000"/>
    <m/>
    <n v="4726265.53"/>
    <n v="4558653.71"/>
    <n v="4863450.12"/>
    <n v="4856930.32"/>
    <n v="1581971.26"/>
    <n v="1579501.26"/>
    <n v="1579501.26"/>
    <n v="473734.46999999974"/>
    <n v="5200000"/>
    <m/>
    <n v="5200000"/>
    <m/>
    <m/>
  </r>
  <r>
    <s v="1.1-00-2509_25330022_2525410"/>
    <s v="1.1-00-25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1"/>
    <s v="MATERIALES Y SUMINISTROS"/>
    <x v="43"/>
    <x v="43"/>
    <n v="0"/>
    <s v="SIN DESCRIPCIÓN PARA DESTINOS 00"/>
    <n v="461042.48"/>
    <n v="403159.4"/>
    <n v="403159.4"/>
    <n v="553000"/>
    <n v="600000"/>
    <n v="222621.16"/>
    <n v="222621.16"/>
    <n v="1000000"/>
    <n v="1000000"/>
    <n v="0"/>
    <n v="1000000"/>
    <m/>
    <n v="133921.98000000001"/>
    <n v="133921.98000000001"/>
    <n v="133921.98000000001"/>
    <n v="133921.98000000001"/>
    <n v="131683.19"/>
    <n v="131683.19"/>
    <n v="131683.19"/>
    <n v="866078.02"/>
    <n v="500000"/>
    <m/>
    <n v="500000"/>
    <m/>
    <m/>
  </r>
  <r>
    <s v="1.1-00-2508_25622015_25254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s v="DIRECCIÓN DE PROTECCIÓN CIVIL Y BOMBEROS"/>
    <s v="XXX_26"/>
    <s v="DIRECCIÓN DE PROTECCIÓN CIVIL Y BOMBEROS"/>
    <x v="1"/>
    <s v="MATERIALES Y SUMINISTROS"/>
    <x v="43"/>
    <x v="43"/>
    <n v="0"/>
    <s v="SIN DESCRIPCIÓN PARA DESTINOS 00"/>
    <n v="44217.08"/>
    <n v="32037.07"/>
    <n v="32037.07"/>
    <n v="52000"/>
    <n v="52000"/>
    <n v="37162.050000000003"/>
    <n v="37162.050000000003"/>
    <n v="40000"/>
    <n v="40000"/>
    <n v="0"/>
    <n v="40000"/>
    <m/>
    <n v="39429.56"/>
    <n v="0"/>
    <n v="39429.56"/>
    <n v="0"/>
    <n v="0"/>
    <n v="0"/>
    <n v="0"/>
    <n v="570.44000000000233"/>
    <n v="40000"/>
    <m/>
    <n v="40000"/>
    <m/>
    <m/>
  </r>
  <r>
    <s v="2023 y 202404_2555004_2525410"/>
    <s v="2023 y 2024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43"/>
    <x v="43"/>
    <n v="0"/>
    <s v="SIN DESCRIPCIÓN PARA DESTINOS 00"/>
    <n v="5000"/>
    <n v="5000"/>
    <n v="500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4_2555004_2525410"/>
    <s v="2023 y 2024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43"/>
    <x v="43"/>
    <n v="0"/>
    <s v="SIN DESCRIPCIÓN PARA DESTINOS 00"/>
    <n v="5000"/>
    <n v="5000"/>
    <n v="500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7029_2525410"/>
    <s v="1.1-00-25"/>
    <x v="1"/>
    <s v="10_25"/>
    <s v="COORDINACIÓN GENERAL DE CERCANÍA Y CORRESPONSABILIDAD SOCIAL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s v="DIRECCIÓN DE CULTURA"/>
    <s v="XXX_26"/>
    <s v="DIRECCIÓN DE CULTURA"/>
    <x v="1"/>
    <s v="MATERIALES Y SUMINISTROS"/>
    <x v="43"/>
    <x v="43"/>
    <n v="0"/>
    <s v="SIN DESCRIPCIÓN PARA DESTINOS 00"/>
    <n v="2169.1999999999998"/>
    <n v="2169.1999999999998"/>
    <n v="2169.1999999999998"/>
    <n v="2500"/>
    <n v="2500"/>
    <n v="2312.75"/>
    <n v="2312.75"/>
    <n v="2500"/>
    <n v="2500"/>
    <n v="0"/>
    <n v="2500"/>
    <m/>
    <n v="0"/>
    <n v="0"/>
    <n v="0"/>
    <n v="0"/>
    <n v="0"/>
    <n v="0"/>
    <n v="0"/>
    <n v="2500"/>
    <n v="0"/>
    <m/>
    <n v="0"/>
    <m/>
    <m/>
  </r>
  <r>
    <m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1"/>
    <s v="MATERIALES Y SUMINISTROS"/>
    <x v="44"/>
    <x v="44"/>
    <n v="0"/>
    <s v="SIN DESCRIPCIÓN PARA DESTINOS 00"/>
    <m/>
    <n v="100722.97"/>
    <m/>
    <m/>
    <m/>
    <n v="321664.31"/>
    <m/>
    <n v="200000"/>
    <m/>
    <m/>
    <n v="0"/>
    <m/>
    <n v="0"/>
    <m/>
    <m/>
    <m/>
    <m/>
    <m/>
    <m/>
    <m/>
    <n v="0"/>
    <m/>
    <m/>
    <m/>
    <m/>
  </r>
  <r>
    <s v="1.1-00-2509_25129021_25255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1"/>
    <s v="MATERIALES Y SUMINISTROS"/>
    <x v="44"/>
    <x v="44"/>
    <n v="0"/>
    <s v="SIN DESCRIPCIÓN PARA DESTINOS 00"/>
    <n v="215444.39"/>
    <n v="0"/>
    <n v="20704.84"/>
    <n v="470000"/>
    <n v="250000"/>
    <n v="0"/>
    <n v="321664.31"/>
    <n v="0"/>
    <n v="0"/>
    <n v="0"/>
    <n v="400000"/>
    <m/>
    <n v="0"/>
    <n v="0"/>
    <n v="0"/>
    <n v="0"/>
    <n v="0"/>
    <n v="0"/>
    <n v="0"/>
    <n v="0"/>
    <n v="0"/>
    <m/>
    <n v="0"/>
    <m/>
    <m/>
  </r>
  <r>
    <s v="1.1-00-2511_25163045_25255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1"/>
    <s v="MATERIALES Y SUMINISTROS"/>
    <x v="44"/>
    <x v="44"/>
    <n v="0"/>
    <s v="SIN DESCRIPCIÓN PARA DESTINOS 00"/>
    <n v="0"/>
    <n v="0"/>
    <n v="0"/>
    <n v="0"/>
    <n v="0"/>
    <n v="0"/>
    <n v="0"/>
    <n v="0"/>
    <n v="200000"/>
    <n v="-200000"/>
    <n v="0"/>
    <m/>
    <n v="0"/>
    <n v="0"/>
    <n v="0"/>
    <n v="0"/>
    <n v="0"/>
    <n v="0"/>
    <n v="0"/>
    <n v="200000"/>
    <n v="0"/>
    <m/>
    <n v="0"/>
    <m/>
    <m/>
  </r>
  <r>
    <s v="1.1-00-2511_25168050_25256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1"/>
    <s v="MATERIALES Y SUMINISTROS"/>
    <x v="45"/>
    <x v="45"/>
    <n v="0"/>
    <s v="SIN DESCRIPCIÓN PARA DESTINOS 00"/>
    <n v="0"/>
    <n v="2656348.12"/>
    <n v="0"/>
    <n v="0"/>
    <n v="0"/>
    <n v="2245861.83"/>
    <n v="0"/>
    <n v="3351763.53"/>
    <n v="3334218.9"/>
    <n v="17544.629999999888"/>
    <n v="0"/>
    <m/>
    <n v="3342906.4"/>
    <n v="3325361.77"/>
    <n v="5713.88"/>
    <n v="5713.88"/>
    <n v="5713.88"/>
    <n v="0"/>
    <n v="0"/>
    <n v="-8687.5"/>
    <n v="2500000"/>
    <m/>
    <n v="2500000"/>
    <m/>
    <m/>
  </r>
  <r>
    <s v="1.1-00-2509_25129021_25256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1"/>
    <s v="MATERIALES Y SUMINISTROS"/>
    <x v="45"/>
    <x v="45"/>
    <n v="0"/>
    <s v="SIN DESCRIPCIÓN PARA DESTINOS 00"/>
    <n v="2656348.5699999998"/>
    <n v="0"/>
    <n v="2656348.12"/>
    <n v="2750000"/>
    <n v="2750000"/>
    <n v="0"/>
    <n v="2245861.83"/>
    <n v="0"/>
    <n v="17544.63"/>
    <n v="-17544.63"/>
    <n v="2500000"/>
    <m/>
    <n v="0"/>
    <n v="9957.44"/>
    <n v="2881952.43"/>
    <n v="9957.44"/>
    <n v="9957.44"/>
    <n v="9957.44"/>
    <n v="9957.44"/>
    <n v="17544.63"/>
    <n v="0"/>
    <m/>
    <n v="0"/>
    <m/>
    <m/>
  </r>
  <r>
    <s v="1.1-00-2505_2559007_25256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45"/>
    <x v="45"/>
    <n v="0"/>
    <s v="SIN DESCRIPCIÓN PARA DESTINOS 00"/>
    <n v="2807"/>
    <n v="2807"/>
    <n v="2807"/>
    <n v="16200"/>
    <n v="1500"/>
    <n v="3280.93"/>
    <n v="3280.93"/>
    <n v="20810"/>
    <n v="20810"/>
    <n v="0"/>
    <n v="4000"/>
    <m/>
    <n v="769.66"/>
    <n v="0"/>
    <n v="769.66"/>
    <n v="0"/>
    <n v="0"/>
    <n v="0"/>
    <n v="0"/>
    <n v="20040.34"/>
    <n v="0"/>
    <m/>
    <n v="0"/>
    <m/>
    <m/>
  </r>
  <r>
    <s v="2023 y 202414_25555039_25256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1"/>
    <s v="MATERIALES Y SUMINISTROS"/>
    <x v="45"/>
    <x v="45"/>
    <n v="0"/>
    <s v="SIN DESCRIPCIÓN PARA DESTINOS 00"/>
    <n v="20893.919999999998"/>
    <n v="20893.919999999998"/>
    <n v="20893.919999999998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6028_25256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45"/>
    <x v="45"/>
    <n v="0"/>
    <s v="SIN DESCRIPCIÓN PARA DESTINOS 00"/>
    <n v="0"/>
    <n v="0"/>
    <n v="0"/>
    <n v="0"/>
    <n v="0"/>
    <n v="0"/>
    <n v="0"/>
    <n v="3500"/>
    <n v="3500"/>
    <n v="0"/>
    <n v="0"/>
    <m/>
    <n v="1991.72"/>
    <n v="0"/>
    <n v="0"/>
    <n v="0"/>
    <n v="0"/>
    <n v="0"/>
    <n v="0"/>
    <n v="1508.28"/>
    <n v="0"/>
    <m/>
    <n v="0"/>
    <m/>
    <s v="red de base"/>
  </r>
  <r>
    <s v="1.1-00-2508_25224016_25256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45"/>
    <x v="45"/>
    <n v="0"/>
    <s v="SIN DESCRIPCIÓN PARA DESTINOS 00"/>
    <n v="5579.6"/>
    <n v="5579.6"/>
    <n v="5579.6"/>
    <n v="6000"/>
    <n v="6000"/>
    <n v="0"/>
    <n v="0"/>
    <n v="30000"/>
    <n v="30000"/>
    <n v="0"/>
    <n v="30000"/>
    <m/>
    <n v="0"/>
    <n v="0"/>
    <n v="0"/>
    <n v="0"/>
    <n v="0"/>
    <n v="0"/>
    <n v="0"/>
    <n v="30000"/>
    <n v="0"/>
    <m/>
    <n v="0"/>
    <m/>
    <m/>
  </r>
  <r>
    <s v="1.1-00-2506_25514009_2525917"/>
    <s v="1.1-00-25"/>
    <x v="1"/>
    <s v="06_25"/>
    <s v="JEFATURA DE GABINETE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s v="DESPACHO DE LA JEFATURA DE GABINETE"/>
    <s v="XXX_26"/>
    <s v="DESPACHO DE LA JEFATURA DE GABINETE"/>
    <x v="1"/>
    <s v="MATERIALES Y SUMINISTROS"/>
    <x v="46"/>
    <x v="46"/>
    <n v="7"/>
    <s v="COBRE IONIZADO"/>
    <n v="1204801.17"/>
    <n v="3757792.84"/>
    <n v="484607.4"/>
    <n v="1526756.09"/>
    <n v="2926756.09"/>
    <n v="4385088.84"/>
    <n v="950116.68"/>
    <n v="4000000"/>
    <n v="4000000"/>
    <n v="0"/>
    <n v="0"/>
    <m/>
    <n v="3997824"/>
    <n v="3997824"/>
    <n v="3997824"/>
    <n v="3997824"/>
    <n v="3997824"/>
    <n v="3997824"/>
    <n v="3997824"/>
    <n v="2176"/>
    <n v="4000000"/>
    <n v="4000000"/>
    <n v="4000000"/>
    <m/>
    <s v="cobre ionizado"/>
  </r>
  <r>
    <s v="1.1-00-2505_2559007_2526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47"/>
    <x v="47"/>
    <n v="0"/>
    <s v="SIN DESCRIPCIÓN PARA DESTINOS 00"/>
    <n v="49419224.159999996"/>
    <n v="49090154.409999996"/>
    <n v="49035141.409999996"/>
    <n v="42246515.359999999"/>
    <n v="47577000"/>
    <n v="38148237.439999998"/>
    <n v="35192176.590000004"/>
    <n v="52550000"/>
    <n v="52550000"/>
    <n v="0"/>
    <n v="40700000"/>
    <m/>
    <n v="34462297.380000003"/>
    <n v="34056297.380000003"/>
    <n v="26252446.809999999"/>
    <n v="25846446.809999999"/>
    <n v="25217526.870000001"/>
    <n v="20910758.760000002"/>
    <n v="20910758.760000002"/>
    <n v="18087702.619999997"/>
    <n v="40000000"/>
    <m/>
    <n v="40000000"/>
    <m/>
    <m/>
  </r>
  <r>
    <s v="2.5-02-2505_25610007_2526110"/>
    <s v="2.5-02-25"/>
    <x v="4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"/>
    <x v="1"/>
    <s v="MATERIALES Y SUMINISTROS"/>
    <x v="47"/>
    <x v="47"/>
    <n v="0"/>
    <s v="SIN DESCRIPCIÓN PARA DESTINOS 00"/>
    <n v="27125463.920000002"/>
    <n v="27125463.920000002"/>
    <n v="27125463.920000002"/>
    <n v="28009336.109999999"/>
    <n v="28000000"/>
    <n v="28009336.109999999"/>
    <n v="26234792.699999999"/>
    <n v="26000000"/>
    <n v="26000000"/>
    <n v="0"/>
    <n v="33000000"/>
    <m/>
    <n v="19447257.5"/>
    <n v="19447257.5"/>
    <n v="13487969.42"/>
    <n v="13487969.42"/>
    <n v="13487969.42"/>
    <n v="13487969.42"/>
    <n v="13487969.42"/>
    <n v="6552742.5"/>
    <n v="20300000"/>
    <m/>
    <n v="20300000"/>
    <m/>
    <m/>
  </r>
  <r>
    <s v="1.1-00-2505_25610007_2526110"/>
    <s v="1.1-00-25"/>
    <x v="1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"/>
    <x v="1"/>
    <s v="MATERIALES Y SUMINISTROS"/>
    <x v="47"/>
    <x v="47"/>
    <n v="0"/>
    <s v="SIN DESCRIPCIÓN PARA DESTINOS 00"/>
    <n v="7000000"/>
    <n v="6417885.9100000001"/>
    <n v="6417885.9100000001"/>
    <n v="2845071.19"/>
    <n v="3600000"/>
    <n v="0"/>
    <n v="0"/>
    <n v="7091558.6600000001"/>
    <n v="7091558.6600000001"/>
    <n v="0"/>
    <n v="0"/>
    <m/>
    <n v="7018370.7199999997"/>
    <n v="7018370.7199999997"/>
    <n v="7018370.7199999997"/>
    <n v="7018370.7199999997"/>
    <n v="7018370.7199999997"/>
    <n v="3126812.06"/>
    <n v="3126812.06"/>
    <n v="73187.94000000041"/>
    <n v="0"/>
    <m/>
    <n v="0"/>
    <m/>
    <m/>
  </r>
  <r>
    <s v="1.1-00-2505_25611007_2526110"/>
    <s v="1.1-00-25"/>
    <x v="1"/>
    <s v="05_25"/>
    <s v="OFICIALÍA MAYOR ADMINISTRATIVA"/>
    <n v="6"/>
    <s v="SEGURIDAD CIUDADANA"/>
    <s v="1.3.4"/>
    <s v="FUNCIÓN PÚBLICA"/>
    <n v="6"/>
    <s v="TLAJO A FUTURO"/>
    <n v="11"/>
    <s v="DESPLIEGUE OPERATIVO PROTECCIÓN CIVIL Y SERVICIOS MEDICOS"/>
    <s v="XXX"/>
    <s v="DESPLIEGUE OPERATIVO PROTECCIÓN CIVIL Y SERVICIOS MEDICOS"/>
    <s v="007_25"/>
    <s v="DIRECCIÓN DE ADMINISTRACIÓN"/>
    <s v="XXX_26"/>
    <s v="DIRECCIÓN DE ADMINISTRACIÓN"/>
    <x v="1"/>
    <s v="MATERIALES Y SUMINISTROS"/>
    <x v="47"/>
    <x v="47"/>
    <n v="0"/>
    <s v="SIN DESCRIPCIÓN PARA DESTINOS 00"/>
    <n v="2522122.4"/>
    <n v="2231927.58"/>
    <n v="2231927.58"/>
    <n v="7169097.4800000004"/>
    <n v="9000000"/>
    <n v="5998029.2800000003"/>
    <n v="5624675.8600000003"/>
    <n v="5500000"/>
    <n v="5500000"/>
    <n v="0"/>
    <n v="6500000"/>
    <m/>
    <n v="4203669.2699999996"/>
    <n v="4203669.2699999996"/>
    <n v="3140105.09"/>
    <n v="3140105.09"/>
    <n v="3140105.09"/>
    <n v="2565591.7799999998"/>
    <n v="2565591.7799999998"/>
    <n v="1296330.7300000004"/>
    <n v="4800000"/>
    <m/>
    <n v="4800000"/>
    <m/>
    <m/>
  </r>
  <r>
    <s v="2023 y 202410_25065048_25261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1"/>
    <s v="MATERIALES Y SUMINISTROS"/>
    <x v="47"/>
    <x v="47"/>
    <n v="0"/>
    <s v="SIN DESCRIPCIÓN PARA DESTINOS 00"/>
    <n v="0"/>
    <n v="0"/>
    <n v="0"/>
    <n v="5000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5_25611007_2526110"/>
    <s v="2023 y 2024"/>
    <x v="3"/>
    <s v="05_25"/>
    <s v="OFICIALÍA MAYOR ADMINISTRATIVA"/>
    <n v="6"/>
    <s v="SEGURIDAD CIUDADANA"/>
    <s v="1.3.4"/>
    <s v="FUNCIÓN PÚBLICA"/>
    <n v="6"/>
    <s v="TLAJO A FUTURO"/>
    <n v="11"/>
    <s v="DESPLIEGUE OPERATIVO PROTECCIÓN CIVIL Y SERVICIOS MEDICOS"/>
    <s v="XXX"/>
    <s v="DESPLIEGUE OPERATIVO PROTECCIÓN CIVIL Y SERVICIOS MEDICOS"/>
    <s v="007_25"/>
    <s v="DIRECCIÓN DE ADMINISTRACIÓN"/>
    <s v="XXX_26"/>
    <s v="DIRECCIÓN DE ADMINISTRACIÓN"/>
    <x v="1"/>
    <s v="MATERIALES Y SUMINISTROS"/>
    <x v="47"/>
    <x v="47"/>
    <n v="0"/>
    <s v="SIN DESCRIPCIÓN PARA DESTINOS 00"/>
    <n v="6574917.4900000002"/>
    <n v="6574917.4900000002"/>
    <n v="6574917.4900000002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6_25514009_2527110"/>
    <s v="1.1-00-25"/>
    <x v="1"/>
    <s v="06_25"/>
    <s v="JEFATURA DE GABINETE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s v="DESPACHO DE LA JEFATURA DE GABINETE"/>
    <s v="XXX_26"/>
    <s v="DESPACHO DE LA JEFATURA DE GABINETE"/>
    <x v="1"/>
    <s v="MATERIALES Y SUMINISTROS"/>
    <x v="48"/>
    <x v="48"/>
    <n v="0"/>
    <s v="SIN DESCRIPCIÓN PARA DESTINOS 00"/>
    <n v="1204801.17"/>
    <n v="1204801.17"/>
    <n v="484607.4"/>
    <n v="1526756.09"/>
    <n v="2926756.09"/>
    <n v="950116.68"/>
    <n v="950116.68"/>
    <n v="3000000"/>
    <n v="3000000"/>
    <n v="0"/>
    <n v="3000000"/>
    <m/>
    <n v="2491605.64"/>
    <n v="2491605.64"/>
    <n v="2058543.9"/>
    <n v="2035323.24"/>
    <n v="2023502.84"/>
    <n v="2003701.64"/>
    <n v="2003701.64"/>
    <n v="508394.35999999987"/>
    <n v="1000000"/>
    <m/>
    <n v="1000000"/>
    <m/>
    <m/>
  </r>
  <r>
    <s v="1.1-00-2508_25621015_25271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1"/>
    <s v="MATERIALES Y SUMINISTROS"/>
    <x v="48"/>
    <x v="48"/>
    <n v="0"/>
    <s v="SIN DESCRIPCIÓN PARA DESTINOS 00"/>
    <n v="0"/>
    <n v="0"/>
    <n v="0"/>
    <n v="500000"/>
    <n v="0"/>
    <n v="486076.83"/>
    <n v="371425.04"/>
    <n v="2000000"/>
    <n v="2000000"/>
    <n v="0"/>
    <n v="2000000"/>
    <m/>
    <n v="1754836.4"/>
    <n v="1754836.4"/>
    <n v="1754836.4"/>
    <n v="1754836.4"/>
    <n v="0"/>
    <n v="0"/>
    <n v="0"/>
    <n v="245163.60000000009"/>
    <n v="2200000"/>
    <m/>
    <n v="2200000"/>
    <m/>
    <m/>
  </r>
  <r>
    <s v="1.1-00-2508_25224016_25271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48"/>
    <x v="48"/>
    <n v="0"/>
    <s v="SIN DESCRIPCIÓN PARA DESTINOS 00"/>
    <n v="1195892.72"/>
    <n v="1195892.72"/>
    <n v="951624.56"/>
    <n v="1187100"/>
    <n v="1187100"/>
    <n v="1147483.6000000001"/>
    <n v="1147483.6000000001"/>
    <n v="87022"/>
    <n v="87022"/>
    <n v="0"/>
    <n v="1200000"/>
    <m/>
    <n v="36656"/>
    <n v="36656"/>
    <n v="36656"/>
    <n v="36656"/>
    <n v="36656"/>
    <n v="36656"/>
    <n v="36656"/>
    <n v="50366"/>
    <n v="500000"/>
    <m/>
    <n v="500000"/>
    <m/>
    <m/>
  </r>
  <r>
    <s v="2023 y 202405_2559007_25271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48"/>
    <x v="48"/>
    <n v="0"/>
    <s v="SIN DESCRIPCIÓN PARA DESTINOS 00"/>
    <n v="0"/>
    <n v="0"/>
    <n v="0"/>
    <n v="100000"/>
    <n v="0"/>
    <n v="72377.039999999994"/>
    <n v="72377.039999999994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9_25330022_2527110"/>
    <s v="2023 y 2024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X"/>
    <s v="022_25"/>
    <s v="UNIDAD DE ACOPIO Y SALUD ANIMAL TLAJOMUL"/>
    <s v="XXX_26"/>
    <s v="DIRECCIÓN DE MOVILIDAD"/>
    <x v="1"/>
    <s v="MATERIALES Y SUMINISTROS"/>
    <x v="48"/>
    <x v="48"/>
    <n v="0"/>
    <s v="SIN DESCRIPCIÓN PARA DESTINOS 00"/>
    <n v="0"/>
    <n v="0"/>
    <n v="0"/>
    <n v="10500"/>
    <n v="0"/>
    <n v="9941.2000000000007"/>
    <n v="9941.2000000000007"/>
    <n v="0"/>
    <n v="0"/>
    <n v="0"/>
    <n v="0"/>
    <m/>
    <n v="0"/>
    <n v="0"/>
    <n v="0"/>
    <n v="0"/>
    <n v="0"/>
    <n v="0"/>
    <n v="0"/>
    <n v="0"/>
    <n v="1500000"/>
    <m/>
    <n v="1500000"/>
    <m/>
    <m/>
  </r>
  <r>
    <s v="1.1-00-2508_25619013_25271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48"/>
    <x v="48"/>
    <n v="0"/>
    <s v="SIN DESCRIPCIÓN PARA DESTINOS 00"/>
    <n v="1093153.8400000001"/>
    <n v="1093153.8400000001"/>
    <n v="1055484"/>
    <n v="996386.45"/>
    <n v="1300000"/>
    <n v="859596.48"/>
    <n v="49306.32"/>
    <n v="5201.82"/>
    <n v="5201.82"/>
    <n v="0"/>
    <n v="1200000"/>
    <m/>
    <n v="0"/>
    <n v="0"/>
    <n v="0"/>
    <n v="0"/>
    <n v="0"/>
    <n v="0"/>
    <n v="0"/>
    <n v="5201.82"/>
    <n v="1200000"/>
    <m/>
    <n v="1200000"/>
    <m/>
    <m/>
  </r>
  <r>
    <s v="1.1-00-2508_25622015_25272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s v="DIRECCIÓN DE PROTECCIÓN CIVIL Y BOMBEROS"/>
    <s v="XXX_26"/>
    <s v="DIRECCIÓN DE PROTECCIÓN CIVIL Y BOMBEROS"/>
    <x v="1"/>
    <s v="MATERIALES Y SUMINISTROS"/>
    <x v="49"/>
    <x v="49"/>
    <n v="0"/>
    <s v="SIN DESCRIPCIÓN PARA DESTINOS 00"/>
    <n v="1979577.12"/>
    <n v="1979577.12"/>
    <n v="1906497.12"/>
    <n v="4480000"/>
    <n v="2500000"/>
    <n v="2499409.5099999998"/>
    <n v="849380.42"/>
    <n v="2500000"/>
    <n v="2500000"/>
    <n v="0"/>
    <n v="2500000"/>
    <m/>
    <n v="2223883.56"/>
    <n v="2223883.56"/>
    <n v="2223883.56"/>
    <n v="2223883.56"/>
    <n v="0"/>
    <n v="0"/>
    <n v="0"/>
    <n v="276116.43999999994"/>
    <n v="2400000"/>
    <m/>
    <n v="2400000"/>
    <m/>
    <m/>
  </r>
  <r>
    <s v="1.1-00-2509_25225017_25272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1"/>
    <s v="MATERIALES Y SUMINISTROS"/>
    <x v="49"/>
    <x v="49"/>
    <n v="0"/>
    <s v="SIN DESCRIPCIÓN PARA DESTINOS 00"/>
    <n v="366490.4"/>
    <n v="346190.4"/>
    <n v="346190.4"/>
    <n v="235317.6"/>
    <n v="366490.4"/>
    <n v="235317.6"/>
    <n v="235317.6"/>
    <n v="857811.76"/>
    <n v="857811.76"/>
    <n v="0"/>
    <n v="750000"/>
    <m/>
    <n v="857811.76"/>
    <n v="655913.76"/>
    <n v="655913.76"/>
    <n v="655913.76"/>
    <n v="451641.24"/>
    <n v="2025.24"/>
    <n v="2025.24"/>
    <n v="0"/>
    <n v="750000"/>
    <m/>
    <n v="750000"/>
    <m/>
    <m/>
  </r>
  <r>
    <s v="1.1-00-2509_25129021_25272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1"/>
    <s v="MATERIALES Y SUMINISTROS"/>
    <x v="49"/>
    <x v="49"/>
    <n v="0"/>
    <s v="SIN DESCRIPCIÓN PARA DESTINOS 00"/>
    <n v="334663.40999999997"/>
    <n v="0"/>
    <n v="334663.40999999997"/>
    <n v="480000"/>
    <n v="480000"/>
    <n v="0"/>
    <n v="353079.7"/>
    <n v="0"/>
    <n v="350390"/>
    <n v="-350390"/>
    <n v="580000"/>
    <m/>
    <n v="0"/>
    <n v="350390"/>
    <n v="350390"/>
    <n v="350390"/>
    <n v="0"/>
    <n v="0"/>
    <n v="0"/>
    <n v="350390"/>
    <n v="0"/>
    <m/>
    <n v="0"/>
    <m/>
    <m/>
  </r>
  <r>
    <s v="2023 y 202410_25065048_25272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1"/>
    <s v="MATERIALES Y SUMINISTROS"/>
    <x v="49"/>
    <x v="49"/>
    <n v="0"/>
    <s v="SIN DESCRIPCIÓN PARA DESTINOS 00"/>
    <n v="0"/>
    <n v="0"/>
    <n v="0"/>
    <n v="300000"/>
    <n v="300000"/>
    <n v="8706.8799999999992"/>
    <n v="8706.8799999999992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8_25224016_25272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49"/>
    <x v="49"/>
    <n v="0"/>
    <s v="SIN DESCRIPCIÓN PARA DESTINOS 00"/>
    <n v="434847.5"/>
    <n v="423247.5"/>
    <n v="418155.1"/>
    <n v="292200"/>
    <n v="442200"/>
    <n v="241618.72"/>
    <n v="241618.72"/>
    <n v="300000"/>
    <n v="300000"/>
    <n v="0"/>
    <n v="300000"/>
    <m/>
    <n v="183494.6"/>
    <n v="183494.6"/>
    <n v="183494.6"/>
    <n v="183494.6"/>
    <n v="47101.8"/>
    <n v="0"/>
    <n v="0"/>
    <n v="116505.4"/>
    <n v="250000"/>
    <m/>
    <n v="250000"/>
    <m/>
    <m/>
  </r>
  <r>
    <s v="1.1-00-2512_25751035_2527210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1"/>
    <s v="MATERIALES Y SUMINISTROS"/>
    <x v="49"/>
    <x v="49"/>
    <n v="0"/>
    <s v="SIN DESCRIPCIÓN PARA DESTINOS 00"/>
    <n v="158350.57"/>
    <n v="151288.75"/>
    <n v="139048.43"/>
    <n v="87000"/>
    <n v="200000"/>
    <n v="45442.55"/>
    <n v="15023.79"/>
    <n v="170058"/>
    <n v="170058"/>
    <n v="0"/>
    <n v="0"/>
    <m/>
    <n v="132438.34"/>
    <n v="64051.14"/>
    <n v="116057.8"/>
    <n v="27739.08"/>
    <n v="27739.08"/>
    <n v="27739.08"/>
    <n v="27739.08"/>
    <n v="37619.660000000003"/>
    <n v="320000"/>
    <m/>
    <n v="320000"/>
    <m/>
    <m/>
  </r>
  <r>
    <s v="1.1-00-2509_25228020_25272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s v="DIRECCIÓN DE RASTROS MUNICIPALES"/>
    <s v="XXX_26"/>
    <s v="DIRECCIÓN DE RASTROS MUNICIPALES"/>
    <x v="1"/>
    <s v="MATERIALES Y SUMINISTROS"/>
    <x v="49"/>
    <x v="49"/>
    <n v="0"/>
    <s v="SIN DESCRIPCIÓN PARA DESTINOS 00"/>
    <n v="33872.230000000003"/>
    <n v="33872.230000000003"/>
    <n v="33872.230000000003"/>
    <n v="0"/>
    <n v="50000"/>
    <n v="0"/>
    <n v="0"/>
    <n v="100000"/>
    <n v="100000"/>
    <n v="0"/>
    <n v="100000"/>
    <m/>
    <n v="89117.81"/>
    <n v="0"/>
    <n v="0"/>
    <n v="0"/>
    <n v="0"/>
    <n v="0"/>
    <n v="0"/>
    <n v="10882.190000000002"/>
    <n v="90000"/>
    <m/>
    <n v="90000"/>
    <m/>
    <m/>
  </r>
  <r>
    <s v="1.1-00-2509_25226018_2527210"/>
    <s v="1.1-00-25"/>
    <x v="1"/>
    <s v="09_25"/>
    <s v="COORDINACIÓN GENERAL DE FORTALECIMIENTO A LOS SERVICIOS PÚBLICOS MUNICIPALES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s v="DIRECCIÓN DE ALUMBRADO PÚBLICO"/>
    <s v="XXX_26"/>
    <s v="DIRECCIÓN DE ALUMBRADO PÚBLICO"/>
    <x v="1"/>
    <s v="MATERIALES Y SUMINISTROS"/>
    <x v="49"/>
    <x v="49"/>
    <n v="0"/>
    <s v="SIN DESCRIPCIÓN PARA DESTINOS 00"/>
    <n v="88525.4"/>
    <n v="88525.4"/>
    <n v="88525.4"/>
    <n v="96000"/>
    <n v="96000"/>
    <n v="58549.14"/>
    <n v="58549.14"/>
    <n v="90000"/>
    <n v="90000"/>
    <n v="0"/>
    <n v="90000"/>
    <m/>
    <n v="51635.3"/>
    <n v="51635.3"/>
    <n v="51635.3"/>
    <n v="51635.3"/>
    <n v="0"/>
    <n v="0"/>
    <n v="0"/>
    <n v="38364.699999999997"/>
    <n v="200000"/>
    <m/>
    <n v="200000"/>
    <m/>
    <m/>
  </r>
  <r>
    <s v="1.1-00-2509_25330022_2527210"/>
    <s v="1.1-00-25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1"/>
    <s v="MATERIALES Y SUMINISTROS"/>
    <x v="49"/>
    <x v="49"/>
    <n v="0"/>
    <s v="SIN DESCRIPCIÓN PARA DESTINOS 00"/>
    <n v="0"/>
    <n v="0"/>
    <n v="0"/>
    <n v="0"/>
    <n v="0"/>
    <n v="0"/>
    <n v="0"/>
    <n v="100000"/>
    <n v="100000"/>
    <n v="0"/>
    <n v="100000"/>
    <m/>
    <n v="44333.46"/>
    <n v="44333.46"/>
    <n v="39779.81"/>
    <n v="0"/>
    <n v="0"/>
    <n v="0"/>
    <n v="0"/>
    <n v="55666.54"/>
    <n v="50000"/>
    <m/>
    <n v="50000"/>
    <m/>
    <m/>
  </r>
  <r>
    <s v="1.1-00-2504_2555004_25272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49"/>
    <x v="49"/>
    <n v="0"/>
    <s v="SIN DESCRIPCIÓN PARA DESTINOS 00"/>
    <n v="0"/>
    <n v="0"/>
    <n v="0"/>
    <n v="2839"/>
    <n v="0"/>
    <n v="2750.96"/>
    <n v="2750.96"/>
    <n v="35000"/>
    <n v="35000"/>
    <n v="0"/>
    <n v="30000"/>
    <m/>
    <n v="14880"/>
    <n v="14880"/>
    <n v="14880"/>
    <n v="14880"/>
    <n v="14880"/>
    <n v="14880"/>
    <n v="14880"/>
    <n v="20120"/>
    <n v="15000"/>
    <m/>
    <n v="15000"/>
    <m/>
    <m/>
  </r>
  <r>
    <s v="2023 y 202403_2554003_2527210"/>
    <s v="2023 y 2024"/>
    <x v="1"/>
    <s v="03_25"/>
    <s v="SINDICATURA MUNICIPAL"/>
    <n v="5"/>
    <s v="GOBIERNO INTELIGENTE"/>
    <s v="1.3.5"/>
    <s v="ASUNTOS JURIDICOS"/>
    <n v="6"/>
    <s v="TLAJO A FUTURO"/>
    <n v="4"/>
    <s v="DEFENSORÍA LEGAL"/>
    <s v="XXX"/>
    <s v="DEFENSORÍA LEGAL"/>
    <s v="003_25"/>
    <s v="DESPACHO DE LA SINDICATURA"/>
    <s v="XXX_26"/>
    <s v="DESPACHO DE LA SINDICATURA"/>
    <x v="1"/>
    <s v="MATERIALES Y SUMINISTROS"/>
    <x v="49"/>
    <x v="49"/>
    <n v="0"/>
    <s v="SIN DESCRIPCIÓN PARA DESTINOS 00"/>
    <n v="0"/>
    <n v="0"/>
    <n v="0"/>
    <n v="50000"/>
    <n v="5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249033_2527210"/>
    <s v="2023 y 2024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1"/>
    <s v="MATERIALES Y SUMINISTROS"/>
    <x v="49"/>
    <x v="49"/>
    <n v="0"/>
    <s v="SIN DESCRIPCIÓN PARA DESTINOS 00"/>
    <n v="14249.95"/>
    <n v="14249.95"/>
    <n v="14249.95"/>
    <n v="77223"/>
    <n v="75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5_2559007_25272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49"/>
    <x v="49"/>
    <n v="0"/>
    <s v="SIN DESCRIPCIÓN PARA DESTINOS 00"/>
    <n v="4365.1499999999996"/>
    <n v="3415.11"/>
    <n v="2573.23"/>
    <n v="195000"/>
    <n v="195000"/>
    <n v="73373.48"/>
    <n v="73373.48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6028_25272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49"/>
    <x v="49"/>
    <n v="0"/>
    <s v="SIN DESCRIPCIÓN PARA DESTINOS 00"/>
    <n v="0"/>
    <n v="0"/>
    <n v="0"/>
    <n v="0"/>
    <n v="0"/>
    <n v="0"/>
    <n v="0"/>
    <n v="8832.43"/>
    <n v="8832.43"/>
    <n v="0"/>
    <n v="0"/>
    <m/>
    <n v="8832.43"/>
    <n v="8832.43"/>
    <n v="8832.43"/>
    <n v="8832.43"/>
    <n v="8832.43"/>
    <n v="8832.43"/>
    <n v="8832.43"/>
    <n v="0"/>
    <n v="0"/>
    <m/>
    <n v="0"/>
    <m/>
    <s v="red de base"/>
  </r>
  <r>
    <s v="1.1-00-2510_25041031_25272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1"/>
    <s v="MATERIALES Y SUMINISTROS"/>
    <x v="49"/>
    <x v="49"/>
    <n v="0"/>
    <s v="SIN DESCRIPCIÓN PARA DESTINOS 00"/>
    <n v="39904"/>
    <n v="19952"/>
    <n v="19952"/>
    <n v="11000"/>
    <n v="50000"/>
    <n v="10150"/>
    <n v="10150"/>
    <n v="290000"/>
    <n v="290000"/>
    <n v="0"/>
    <n v="0"/>
    <m/>
    <n v="0"/>
    <n v="0"/>
    <n v="0"/>
    <n v="0"/>
    <n v="0"/>
    <n v="0"/>
    <n v="0"/>
    <n v="290000"/>
    <m/>
    <m/>
    <n v="0"/>
    <m/>
    <s v="Programa Siempre hay chamba"/>
  </r>
  <r>
    <s v="1.1-00-2514_25555039_25272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1"/>
    <s v="MATERIALES Y SUMINISTROS"/>
    <x v="49"/>
    <x v="49"/>
    <n v="0"/>
    <s v="SIN DESCRIPCIÓN PARA DESTINOS 00"/>
    <n v="15973.7"/>
    <n v="973.7"/>
    <n v="973.7"/>
    <n v="6780"/>
    <n v="6780"/>
    <n v="0"/>
    <n v="0"/>
    <n v="50000"/>
    <n v="50000"/>
    <n v="0"/>
    <n v="50000"/>
    <m/>
    <n v="0"/>
    <n v="0"/>
    <n v="0"/>
    <n v="0"/>
    <n v="0"/>
    <n v="0"/>
    <n v="0"/>
    <n v="50000"/>
    <n v="0"/>
    <m/>
    <n v="0"/>
    <m/>
    <m/>
  </r>
  <r>
    <s v="1.1-00-2509_25227019_2527210"/>
    <s v="1.1-00-25"/>
    <x v="1"/>
    <s v="09_25"/>
    <s v="COORDINACIÓN GENERAL DE FORTALECIMIENTO A LOS SERVICIOS PÚBLICOS MUNICIPALES"/>
    <n v="2"/>
    <s v="INFRAESTRUCTURA Y SERVICIOS PÚBLICOS"/>
    <s v="2.1.1"/>
    <s v="ORDENACIÓN DE DESECHOS"/>
    <n v="3"/>
    <s v="TLAJO DINAMICO"/>
    <n v="27"/>
    <s v="RECOLECCION DE RESIDUOS SOLIDOS URBANOS"/>
    <s v="XXX"/>
    <s v="RECOLECCION DE RESIDUOS SOLIDOS URBANOS"/>
    <s v="019_25"/>
    <s v="DIRECCIÓN DE ASEO PÚBLICO"/>
    <s v="XXX_26"/>
    <s v="DIRECCIÓN DE ASEO PÚBLICO"/>
    <x v="1"/>
    <s v="MATERIALES Y SUMINISTROS"/>
    <x v="49"/>
    <x v="49"/>
    <n v="0"/>
    <s v="SIN DESCRIPCIÓN PARA DESTINOS 00"/>
    <n v="119808.4"/>
    <n v="119808.4"/>
    <n v="119808.4"/>
    <n v="180000"/>
    <n v="180000"/>
    <n v="78661.919999999998"/>
    <n v="78661.919999999998"/>
    <n v="0"/>
    <n v="100000"/>
    <n v="-100000"/>
    <n v="100000"/>
    <m/>
    <n v="0"/>
    <n v="0"/>
    <n v="0"/>
    <n v="0"/>
    <n v="0"/>
    <n v="0"/>
    <n v="0"/>
    <n v="100000"/>
    <n v="100000"/>
    <m/>
    <n v="100000"/>
    <m/>
    <m/>
  </r>
  <r>
    <s v="1.1-00-2511_25163045_25272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1"/>
    <s v="MATERIALES Y SUMINISTROS"/>
    <x v="49"/>
    <x v="49"/>
    <n v="0"/>
    <s v="SIN DESCRIPCIÓN PARA DESTINOS 00"/>
    <n v="0"/>
    <n v="0"/>
    <n v="0"/>
    <n v="0"/>
    <n v="0"/>
    <n v="0"/>
    <n v="0"/>
    <n v="300000"/>
    <n v="300000"/>
    <n v="0"/>
    <n v="0"/>
    <m/>
    <n v="0"/>
    <n v="0"/>
    <n v="0"/>
    <n v="0"/>
    <n v="0"/>
    <n v="0"/>
    <n v="0"/>
    <n v="300000"/>
    <n v="0"/>
    <m/>
    <n v="0"/>
    <m/>
    <m/>
  </r>
  <r>
    <s v="1.1-00-2511_25168050_25272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1"/>
    <s v="MATERIALES Y SUMINISTROS"/>
    <x v="49"/>
    <x v="49"/>
    <n v="0"/>
    <s v="SIN DESCRIPCIÓN PARA DESTINOS 00"/>
    <n v="0"/>
    <n v="334663.40999999997"/>
    <n v="0"/>
    <n v="0"/>
    <n v="0"/>
    <n v="353079.7"/>
    <n v="0"/>
    <n v="850000"/>
    <n v="499610"/>
    <n v="350390"/>
    <n v="0"/>
    <m/>
    <n v="350390"/>
    <n v="0"/>
    <n v="0"/>
    <n v="0"/>
    <n v="0"/>
    <n v="0"/>
    <n v="0"/>
    <n v="149220"/>
    <n v="400000"/>
    <m/>
    <n v="400000"/>
    <m/>
    <m/>
  </r>
  <r>
    <s v="2023 y 202410_25040031_2527310"/>
    <s v="2023 y 2024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s v="DIRECCIÓN DE POLÍTICA SOCIAL"/>
    <s v="XXX_26"/>
    <s v="DIRECCIÓN DE POLÍTICA SOCIAL"/>
    <x v="1"/>
    <s v="MATERIALES Y SUMINISTROS"/>
    <x v="50"/>
    <x v="50"/>
    <n v="0"/>
    <s v="SIN DESCRIPCIÓN PARA DESTINOS 00"/>
    <n v="9860"/>
    <n v="9860"/>
    <n v="986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m/>
  </r>
  <r>
    <s v="1.1-00-2510_25036028_25273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50"/>
    <x v="50"/>
    <n v="0"/>
    <s v="SIN DESCRIPCIÓN PARA DESTINOS 00"/>
    <n v="0"/>
    <n v="0"/>
    <n v="0"/>
    <n v="24000"/>
    <n v="0"/>
    <n v="19986.8"/>
    <n v="19986.8"/>
    <n v="0"/>
    <n v="0"/>
    <n v="0"/>
    <n v="20000"/>
    <m/>
    <n v="0"/>
    <n v="0"/>
    <n v="0"/>
    <n v="0"/>
    <n v="0"/>
    <n v="0"/>
    <n v="0"/>
    <n v="0"/>
    <n v="0"/>
    <m/>
    <n v="0"/>
    <m/>
    <s v="red de base"/>
  </r>
  <r>
    <s v="1.1-00-2506_25516011_2527410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IRECCIÓN DE RELACIONES PÚBLICAS"/>
    <x v="1"/>
    <s v="MATERIALES Y SUMINISTROS"/>
    <x v="51"/>
    <x v="51"/>
    <n v="0"/>
    <s v="SIN DESCRIPCIÓN PARA DESTINOS 00"/>
    <n v="0"/>
    <n v="0"/>
    <n v="0"/>
    <n v="0"/>
    <n v="0"/>
    <n v="0"/>
    <n v="0"/>
    <n v="15000"/>
    <n v="15000"/>
    <n v="0"/>
    <n v="0"/>
    <m/>
    <n v="14647"/>
    <n v="14647"/>
    <n v="14647"/>
    <n v="14647"/>
    <n v="14647"/>
    <n v="0"/>
    <n v="0"/>
    <n v="353"/>
    <n v="0"/>
    <m/>
    <n v="0"/>
    <m/>
    <m/>
  </r>
  <r>
    <s v="2023 y 202408_25619013_252751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52"/>
    <x v="52"/>
    <n v="0"/>
    <s v="SIN DESCRIPCIÓN PARA DESTINOS 00"/>
    <n v="0"/>
    <n v="0"/>
    <n v="0"/>
    <n v="10770.6"/>
    <n v="0"/>
    <n v="7551.6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8_25619013_25282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53"/>
    <x v="53"/>
    <n v="0"/>
    <s v="SIN DESCRIPCIÓN PARA DESTINOS 00"/>
    <n v="691916.1"/>
    <n v="231916.1"/>
    <n v="38567.300000000003"/>
    <n v="117000"/>
    <n v="900000"/>
    <n v="7912.59"/>
    <n v="7912.59"/>
    <n v="2641259.6800000002"/>
    <n v="2641259.6800000002"/>
    <n v="0"/>
    <n v="300000"/>
    <m/>
    <n v="2641241.48"/>
    <n v="2641241.48"/>
    <n v="2641241.48"/>
    <n v="2641241.48"/>
    <n v="2641241.48"/>
    <n v="2641241.48"/>
    <n v="2641241.48"/>
    <n v="18.200000000186265"/>
    <n v="500000"/>
    <m/>
    <n v="500000"/>
    <m/>
    <m/>
  </r>
  <r>
    <s v="2.5-02-2508_25619013_2528310"/>
    <s v="2.5-02-25"/>
    <x v="4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54"/>
    <x v="54"/>
    <n v="0"/>
    <s v="SIN DESCRIPCIÓN PARA DESTINOS 00"/>
    <n v="3031060.3"/>
    <n v="3031060.3"/>
    <n v="2929792.28"/>
    <n v="3063560"/>
    <n v="3100000"/>
    <n v="3063560"/>
    <n v="2890720"/>
    <n v="2100000"/>
    <n v="2100000"/>
    <n v="0"/>
    <n v="3100000"/>
    <m/>
    <n v="2099990.5499999998"/>
    <n v="0"/>
    <n v="99428.24"/>
    <n v="0"/>
    <n v="0"/>
    <n v="0"/>
    <n v="0"/>
    <n v="9.4500000001862645"/>
    <n v="7200000"/>
    <m/>
    <n v="7200000"/>
    <m/>
    <m/>
  </r>
  <r>
    <s v="2023 y 202408_25619013_252831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54"/>
    <x v="54"/>
    <n v="0"/>
    <s v="SIN DESCRIPCIÓN PARA DESTINOS 00"/>
    <n v="430394.8"/>
    <n v="430394.8"/>
    <n v="430394.8"/>
    <n v="256424.48"/>
    <n v="264514.8"/>
    <n v="232468.29"/>
    <n v="74444.97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9_25225017_25291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1"/>
    <s v="MATERIALES Y SUMINISTROS"/>
    <x v="55"/>
    <x v="55"/>
    <n v="0"/>
    <s v="SIN DESCRIPCIÓN PARA DESTINOS 00"/>
    <n v="996230"/>
    <n v="378958.6"/>
    <n v="378958.6"/>
    <n v="885374.88"/>
    <n v="921350"/>
    <n v="563512.49"/>
    <n v="560648.22"/>
    <n v="1181077.8900000001"/>
    <n v="1181077.8900000001"/>
    <n v="0"/>
    <n v="1520000"/>
    <m/>
    <n v="1181077.8899999999"/>
    <n v="315591.45"/>
    <n v="381894.73"/>
    <n v="305998.25"/>
    <n v="206397.75"/>
    <n v="17388.68"/>
    <n v="17388.68"/>
    <n v="0"/>
    <n v="500000"/>
    <m/>
    <n v="500000"/>
    <m/>
    <m/>
  </r>
  <r>
    <s v="1.1-00-2509_25228020_25291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s v="DIRECCIÓN DE RASTROS MUNICIPALES"/>
    <s v="XXX_26"/>
    <s v="DIRECCIÓN DE RASTROS MUNICIPALES"/>
    <x v="1"/>
    <s v="MATERIALES Y SUMINISTROS"/>
    <x v="55"/>
    <x v="55"/>
    <n v="0"/>
    <s v="SIN DESCRIPCIÓN PARA DESTINOS 00"/>
    <n v="49938"/>
    <n v="49938"/>
    <n v="49938"/>
    <n v="198000"/>
    <n v="70000"/>
    <n v="88864.12"/>
    <n v="88864.12"/>
    <n v="300000"/>
    <n v="300000"/>
    <n v="0"/>
    <n v="300000"/>
    <m/>
    <n v="282945.44"/>
    <n v="142647.85"/>
    <n v="142647.85"/>
    <n v="142647.85"/>
    <n v="0"/>
    <n v="0"/>
    <n v="0"/>
    <n v="17054.559999999998"/>
    <n v="200000"/>
    <m/>
    <n v="200000"/>
    <m/>
    <m/>
  </r>
  <r>
    <s v="1.1-00-2509_25226018_2529110"/>
    <s v="1.1-00-25"/>
    <x v="1"/>
    <s v="09_25"/>
    <s v="COORDINACIÓN GENERAL DE FORTALECIMIENTO A LOS SERVICIOS PÚBLICOS MUNICIPALES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s v="DIRECCIÓN DE ALUMBRADO PÚBLICO"/>
    <s v="XXX_26"/>
    <s v="DIRECCIÓN DE ALUMBRADO PÚBLICO"/>
    <x v="1"/>
    <s v="MATERIALES Y SUMINISTROS"/>
    <x v="55"/>
    <x v="55"/>
    <n v="0"/>
    <s v="SIN DESCRIPCIÓN PARA DESTINOS 00"/>
    <n v="99012.87"/>
    <n v="99012.87"/>
    <n v="99012.87"/>
    <n v="150000"/>
    <n v="150000"/>
    <n v="126287.4"/>
    <n v="126287.4"/>
    <n v="261000"/>
    <n v="261000"/>
    <n v="0"/>
    <n v="225000"/>
    <m/>
    <n v="218936.27"/>
    <n v="0"/>
    <n v="0"/>
    <n v="0"/>
    <n v="0"/>
    <n v="0"/>
    <n v="0"/>
    <n v="42063.73000000001"/>
    <n v="200000"/>
    <m/>
    <n v="200000"/>
    <m/>
    <m/>
  </r>
  <r>
    <s v="1.1-00-2505_2559007_2529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55"/>
    <x v="55"/>
    <n v="0"/>
    <s v="SIN DESCRIPCIÓN PARA DESTINOS 00"/>
    <n v="132539.53"/>
    <n v="122634.33"/>
    <n v="122634.33"/>
    <n v="447560.86"/>
    <n v="147560.85999999999"/>
    <n v="78844.06"/>
    <n v="76375.58"/>
    <n v="218994"/>
    <n v="218994"/>
    <n v="0"/>
    <n v="100000"/>
    <m/>
    <n v="131469.01"/>
    <n v="25999.62"/>
    <n v="124064.02"/>
    <n v="18594.63"/>
    <n v="18594.63"/>
    <n v="12185.63"/>
    <n v="12185.63"/>
    <n v="87524.989999999991"/>
    <n v="100000"/>
    <m/>
    <n v="100000"/>
    <m/>
    <m/>
  </r>
  <r>
    <s v="1.1-00-2512_25751035_2529110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1"/>
    <s v="MATERIALES Y SUMINISTROS"/>
    <x v="55"/>
    <x v="55"/>
    <n v="0"/>
    <s v="SIN DESCRIPCIÓN PARA DESTINOS 00"/>
    <n v="160491.48000000001"/>
    <n v="160491.48000000001"/>
    <n v="160491.48000000001"/>
    <n v="0"/>
    <n v="150000"/>
    <n v="0"/>
    <n v="0"/>
    <n v="60000"/>
    <n v="60000"/>
    <n v="0"/>
    <n v="150000"/>
    <m/>
    <n v="53543.199999999997"/>
    <n v="0"/>
    <n v="0"/>
    <n v="0"/>
    <n v="0"/>
    <n v="0"/>
    <n v="0"/>
    <n v="6456.8000000000029"/>
    <n v="55000"/>
    <m/>
    <n v="55000"/>
    <m/>
    <m/>
  </r>
  <r>
    <s v="1.1-00-2508_25622015_25291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s v="DIRECCIÓN DE PROTECCIÓN CIVIL Y BOMBEROS"/>
    <s v="XXX_26"/>
    <s v="DIRECCIÓN DE PROTECCIÓN CIVIL Y BOMBEROS"/>
    <x v="1"/>
    <s v="MATERIALES Y SUMINISTROS"/>
    <x v="55"/>
    <x v="55"/>
    <n v="0"/>
    <s v="SIN DESCRIPCIÓN PARA DESTINOS 00"/>
    <n v="17650.86"/>
    <n v="17650.86"/>
    <n v="17650.86"/>
    <n v="70000"/>
    <n v="100000"/>
    <n v="45492.3"/>
    <n v="45492.3"/>
    <n v="50000"/>
    <n v="50000"/>
    <n v="0"/>
    <n v="50000"/>
    <m/>
    <n v="49416"/>
    <n v="0"/>
    <n v="49416"/>
    <n v="0"/>
    <n v="0"/>
    <n v="0"/>
    <n v="0"/>
    <n v="584"/>
    <n v="50000"/>
    <m/>
    <n v="50000"/>
    <m/>
    <m/>
  </r>
  <r>
    <s v="1.1-00-2508_25224016_25291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1"/>
    <s v="MATERIALES Y SUMINISTROS"/>
    <x v="55"/>
    <x v="55"/>
    <n v="0"/>
    <s v="SIN DESCRIPCIÓN PARA DESTINOS 00"/>
    <n v="179634.79"/>
    <n v="166096.24"/>
    <n v="148799.01"/>
    <n v="200000"/>
    <n v="300000"/>
    <n v="172317.13"/>
    <n v="172317.13"/>
    <n v="250000"/>
    <n v="250000"/>
    <n v="0"/>
    <n v="250000"/>
    <m/>
    <n v="1725"/>
    <n v="1725"/>
    <n v="1725"/>
    <n v="1725"/>
    <n v="1725"/>
    <n v="1725"/>
    <n v="1725"/>
    <n v="248275"/>
    <n v="0"/>
    <m/>
    <n v="0"/>
    <m/>
    <m/>
  </r>
  <r>
    <s v="1.1-00-2505_25667049_2529110"/>
    <s v="1.1-00-25"/>
    <x v="1"/>
    <s v="05_25"/>
    <s v="OFICIALÍA MAYOR ADMINISTRATIVA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s v="DIRECCIÓN DE ADMINISTRACIÓN"/>
    <s v="XXX_26"/>
    <s v="DIRECCIÓN DE ADMINISTRACIÓN"/>
    <x v="1"/>
    <s v="MATERIALES Y SUMINISTROS"/>
    <x v="55"/>
    <x v="55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9_25129021_25291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1"/>
    <s v="MATERIALES Y SUMINISTROS"/>
    <x v="55"/>
    <x v="55"/>
    <n v="0"/>
    <s v="SIN DESCRIPCIÓN PARA DESTINOS 00"/>
    <n v="1690149.83"/>
    <n v="0"/>
    <n v="1568349.83"/>
    <n v="5472017.1500000004"/>
    <n v="1650000"/>
    <n v="0"/>
    <n v="5472017.1299999999"/>
    <n v="0"/>
    <n v="0"/>
    <n v="0"/>
    <n v="2300000"/>
    <m/>
    <n v="0"/>
    <n v="0"/>
    <n v="0"/>
    <n v="0"/>
    <n v="0"/>
    <n v="0"/>
    <n v="0"/>
    <n v="0"/>
    <n v="0"/>
    <m/>
    <n v="0"/>
    <m/>
    <m/>
  </r>
  <r>
    <s v="1.1-00-2510_25037029_2529110"/>
    <s v="1.1-00-25"/>
    <x v="1"/>
    <s v="10_25"/>
    <s v="COORDINACIÓN GENERAL DE CERCANÍA Y CORRESPONSABILIDAD SOCIAL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s v="DIRECCIÓN DE CULTURA"/>
    <s v="XXX_26"/>
    <s v="DIRECCIÓN DE CULTURA"/>
    <x v="1"/>
    <s v="MATERIALES Y SUMINISTROS"/>
    <x v="55"/>
    <x v="55"/>
    <n v="0"/>
    <s v="SIN DESCRIPCIÓN PARA DESTINOS 00"/>
    <n v="3263.13"/>
    <n v="3263.13"/>
    <n v="3263.13"/>
    <n v="3500"/>
    <n v="3500"/>
    <n v="0"/>
    <n v="0"/>
    <n v="3500"/>
    <n v="3500"/>
    <n v="0"/>
    <n v="3500"/>
    <m/>
    <n v="0"/>
    <n v="0"/>
    <n v="0"/>
    <n v="0"/>
    <n v="0"/>
    <n v="0"/>
    <n v="0"/>
    <n v="3500"/>
    <n v="0"/>
    <m/>
    <n v="0"/>
    <m/>
    <m/>
  </r>
  <r>
    <s v="1.1-00-2510_25036028_25291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55"/>
    <x v="55"/>
    <n v="0"/>
    <s v="SIN DESCRIPCIÓN PARA DESTINOS 00"/>
    <n v="0"/>
    <n v="0"/>
    <n v="0"/>
    <n v="30300"/>
    <n v="0"/>
    <n v="15025.71"/>
    <n v="15025.71"/>
    <n v="53000"/>
    <n v="53000"/>
    <n v="0"/>
    <n v="15000"/>
    <m/>
    <n v="50181.5"/>
    <n v="0"/>
    <n v="0"/>
    <n v="0"/>
    <n v="0"/>
    <n v="0"/>
    <n v="0"/>
    <n v="2818.5"/>
    <n v="0"/>
    <m/>
    <n v="0"/>
    <m/>
    <s v="red de base"/>
  </r>
  <r>
    <s v="1.1-00-2510_25041031_25291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1"/>
    <s v="MATERIALES Y SUMINISTROS"/>
    <x v="55"/>
    <x v="55"/>
    <n v="0"/>
    <s v="SIN DESCRIPCIÓN PARA DESTINOS 00"/>
    <n v="167622.94"/>
    <n v="157935.96"/>
    <n v="157935.96"/>
    <n v="27600"/>
    <n v="70000"/>
    <n v="26217.68"/>
    <n v="26217.68"/>
    <n v="200000"/>
    <n v="200000"/>
    <n v="0"/>
    <n v="0"/>
    <m/>
    <n v="0"/>
    <n v="0"/>
    <n v="0"/>
    <n v="0"/>
    <n v="0"/>
    <n v="0"/>
    <n v="0"/>
    <n v="200000"/>
    <m/>
    <m/>
    <n v="0"/>
    <m/>
    <s v="Programa Siempre hay chamba"/>
  </r>
  <r>
    <s v="1.1-00-2509_25227019_2529110"/>
    <s v="1.1-00-25"/>
    <x v="1"/>
    <s v="09_25"/>
    <s v="COORDINACIÓN GENERAL DE FORTALECIMIENTO A LOS SERVICIOS PÚBLICOS MUNICIPALES"/>
    <n v="2"/>
    <s v="INFRAESTRUCTURA Y SERVICIOS PÚBLICOS"/>
    <s v="2.1.1"/>
    <s v="ORDENACIÓN DE DESECHOS"/>
    <n v="3"/>
    <s v="TLAJO DINAMICO"/>
    <n v="27"/>
    <s v="RECOLECCION DE RESIDUOS SOLIDOS URBANOS"/>
    <s v="XXX"/>
    <s v="RECOLECCION DE RESIDUOS SOLIDOS URBANOS"/>
    <s v="019_25"/>
    <s v="DIRECCIÓN DE ASEO PÚBLICO"/>
    <s v="XXX_26"/>
    <s v="DIRECCIÓN DE ASEO PÚBLICO"/>
    <x v="1"/>
    <s v="MATERIALES Y SUMINISTROS"/>
    <x v="55"/>
    <x v="55"/>
    <n v="0"/>
    <s v="SIN DESCRIPCIÓN PARA DESTINOS 00"/>
    <n v="0"/>
    <n v="0"/>
    <n v="0"/>
    <n v="0"/>
    <n v="0"/>
    <n v="0"/>
    <n v="0"/>
    <n v="0"/>
    <n v="0"/>
    <n v="0"/>
    <n v="50000"/>
    <m/>
    <n v="0"/>
    <n v="0"/>
    <n v="0"/>
    <n v="0"/>
    <n v="0"/>
    <n v="0"/>
    <n v="0"/>
    <n v="0"/>
    <n v="100000"/>
    <m/>
    <n v="100000"/>
    <m/>
    <m/>
  </r>
  <r>
    <s v="1.1-00-2504_2555004_25291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55"/>
    <x v="55"/>
    <n v="0"/>
    <s v="SIN DESCRIPCIÓN PARA DESTINOS 00"/>
    <n v="16582.150000000001"/>
    <n v="8082.15"/>
    <n v="8082.15"/>
    <n v="7923.97"/>
    <n v="350"/>
    <n v="7923.57"/>
    <n v="7923.57"/>
    <n v="10000"/>
    <n v="10000"/>
    <n v="0"/>
    <n v="10000"/>
    <m/>
    <n v="0"/>
    <n v="0"/>
    <n v="0"/>
    <n v="0"/>
    <n v="0"/>
    <n v="0"/>
    <n v="0"/>
    <n v="10000"/>
    <n v="0"/>
    <m/>
    <n v="0"/>
    <m/>
    <m/>
  </r>
  <r>
    <s v="1.1-00-2511_25163045_25291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1"/>
    <s v="MATERIALES Y SUMINISTROS"/>
    <x v="55"/>
    <x v="55"/>
    <n v="0"/>
    <s v="SIN DESCRIPCIÓN PARA DESTINOS 00"/>
    <n v="0"/>
    <n v="0"/>
    <n v="0"/>
    <n v="0"/>
    <n v="0"/>
    <n v="0"/>
    <n v="0"/>
    <n v="100000"/>
    <n v="100000"/>
    <n v="0"/>
    <n v="0"/>
    <m/>
    <n v="0"/>
    <n v="0"/>
    <n v="0"/>
    <n v="0"/>
    <n v="0"/>
    <n v="0"/>
    <n v="0"/>
    <n v="100000"/>
    <n v="0"/>
    <m/>
    <n v="0"/>
    <m/>
    <m/>
  </r>
  <r>
    <s v="1.1-00-2509_25330022_2529110"/>
    <s v="1.1-00-25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1"/>
    <s v="MATERIALES Y SUMINISTROS"/>
    <x v="55"/>
    <x v="55"/>
    <n v="0"/>
    <s v="SIN DESCRIPCIÓN PARA DESTINOS 00"/>
    <n v="21019.33"/>
    <n v="21019.33"/>
    <n v="21019.33"/>
    <n v="20000"/>
    <n v="20000"/>
    <n v="3810.6"/>
    <n v="3810.6"/>
    <n v="150000"/>
    <n v="150000"/>
    <n v="0"/>
    <n v="150000"/>
    <m/>
    <n v="0"/>
    <n v="0"/>
    <n v="0"/>
    <n v="0"/>
    <n v="0"/>
    <n v="0"/>
    <n v="0"/>
    <n v="150000"/>
    <n v="50000"/>
    <m/>
    <n v="50000"/>
    <m/>
    <m/>
  </r>
  <r>
    <s v="1.1-00-2514_25555039_25291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1"/>
    <s v="MATERIALES Y SUMINISTROS"/>
    <x v="55"/>
    <x v="55"/>
    <n v="0"/>
    <s v="SIN DESCRIPCIÓN PARA DESTINOS 00"/>
    <n v="36627.620000000003"/>
    <n v="36627.620000000003"/>
    <n v="36627.620000000003"/>
    <n v="72519"/>
    <n v="44519"/>
    <n v="47681.919999999998"/>
    <n v="47681.919999999998"/>
    <n v="300000"/>
    <n v="300000"/>
    <n v="0"/>
    <n v="500000"/>
    <m/>
    <n v="0"/>
    <n v="0"/>
    <n v="0"/>
    <n v="0"/>
    <n v="0"/>
    <n v="0"/>
    <n v="0"/>
    <n v="300000"/>
    <n v="0"/>
    <m/>
    <n v="0"/>
    <m/>
    <m/>
  </r>
  <r>
    <s v="1.1-00-2511_25168050_25291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1"/>
    <s v="MATERIALES Y SUMINISTROS"/>
    <x v="55"/>
    <x v="55"/>
    <n v="0"/>
    <s v="SIN DESCRIPCIÓN PARA DESTINOS 00"/>
    <n v="0"/>
    <n v="1568349.83"/>
    <n v="0"/>
    <n v="0"/>
    <n v="0"/>
    <n v="5472017.1299999999"/>
    <n v="0"/>
    <n v="1290543.49"/>
    <n v="1290543.49"/>
    <n v="0"/>
    <n v="0"/>
    <m/>
    <n v="0"/>
    <n v="0"/>
    <n v="0"/>
    <n v="0"/>
    <n v="0"/>
    <n v="0"/>
    <n v="0"/>
    <n v="1290543.49"/>
    <n v="500000"/>
    <m/>
    <n v="500000"/>
    <m/>
    <m/>
  </r>
  <r>
    <s v="1.1-00-2505_2559007_25292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56"/>
    <x v="56"/>
    <n v="0"/>
    <s v="SIN DESCRIPCIÓN PARA DESTINOS 00"/>
    <n v="96085.94"/>
    <n v="88499.08"/>
    <n v="88499.08"/>
    <n v="45000"/>
    <n v="45000"/>
    <n v="32427.26"/>
    <n v="30292.86"/>
    <n v="160000"/>
    <n v="160000"/>
    <n v="0"/>
    <n v="50000"/>
    <m/>
    <n v="114313.86"/>
    <n v="5499.13"/>
    <n v="108814.73"/>
    <n v="0"/>
    <n v="0"/>
    <n v="0"/>
    <n v="0"/>
    <n v="45686.14"/>
    <n v="120000"/>
    <m/>
    <n v="120000"/>
    <m/>
    <m/>
  </r>
  <r>
    <s v="1.1-00-2504_2555004_25292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56"/>
    <x v="56"/>
    <n v="0"/>
    <s v="SIN DESCRIPCIÓN PARA DESTINOS 00"/>
    <n v="0"/>
    <n v="0"/>
    <n v="0"/>
    <n v="953"/>
    <n v="0"/>
    <n v="952.82"/>
    <n v="952.82"/>
    <n v="3000"/>
    <n v="3000"/>
    <n v="0"/>
    <n v="1000"/>
    <m/>
    <n v="2591"/>
    <n v="2591"/>
    <n v="2591"/>
    <n v="2591"/>
    <n v="2591"/>
    <n v="2591"/>
    <n v="2591"/>
    <n v="409"/>
    <n v="3000"/>
    <m/>
    <n v="3000"/>
    <m/>
    <m/>
  </r>
  <r>
    <s v="1.1-00-2508_25619013_25292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56"/>
    <x v="56"/>
    <n v="0"/>
    <s v="SIN DESCRIPCIÓN PARA DESTINOS 00"/>
    <n v="0"/>
    <n v="0"/>
    <n v="0"/>
    <n v="0"/>
    <n v="0"/>
    <n v="0"/>
    <n v="0"/>
    <n v="218.74"/>
    <n v="218.74"/>
    <n v="0"/>
    <n v="0"/>
    <m/>
    <n v="218.74"/>
    <n v="218.74"/>
    <n v="218.74"/>
    <n v="218.74"/>
    <n v="218.74"/>
    <n v="218.74"/>
    <n v="218.74"/>
    <n v="0"/>
    <n v="0"/>
    <m/>
    <n v="0"/>
    <m/>
    <m/>
  </r>
  <r>
    <s v="2023 y 202408_25621015_2527110"/>
    <s v="2023 y 2024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ESCPACHO"/>
    <s v="XXX_26"/>
    <s v="DIRECCIÓN DE PROTECCIÓN CIVIL Y BOMBEROS"/>
    <x v="1"/>
    <s v="MATERIALES Y SUMINISTROS"/>
    <x v="48"/>
    <x v="48"/>
    <n v="0"/>
    <s v="SIN DESCRIPCIÓN PARA DESTINOS 00"/>
    <n v="126.97"/>
    <n v="126.97"/>
    <n v="126.97"/>
    <n v="1000"/>
    <n v="1000"/>
    <n v="0"/>
    <n v="0"/>
    <n v="0"/>
    <n v="0"/>
    <n v="0"/>
    <n v="0"/>
    <m/>
    <n v="0"/>
    <n v="0"/>
    <n v="0"/>
    <n v="0"/>
    <n v="0"/>
    <n v="0"/>
    <n v="0"/>
    <n v="0"/>
    <n v="1500000"/>
    <m/>
    <n v="1500000"/>
    <m/>
    <m/>
  </r>
  <r>
    <s v="1.1-00-2510_25036028_25292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56"/>
    <x v="56"/>
    <n v="0"/>
    <s v="SIN DESCRIPCIÓN PARA DESTINOS 00"/>
    <n v="0"/>
    <n v="0"/>
    <n v="0"/>
    <n v="0"/>
    <n v="50000"/>
    <n v="0"/>
    <n v="0"/>
    <n v="4500"/>
    <n v="4500"/>
    <n v="0"/>
    <n v="0"/>
    <m/>
    <n v="2739.52"/>
    <n v="2739.52"/>
    <n v="0"/>
    <n v="0"/>
    <n v="0"/>
    <n v="0"/>
    <n v="0"/>
    <n v="1760.48"/>
    <n v="0"/>
    <m/>
    <n v="0"/>
    <m/>
    <s v="red de base"/>
  </r>
  <r>
    <s v="1.1-00-2505_25566049_2529310"/>
    <s v="1.1-00-25"/>
    <x v="1"/>
    <s v="05_25"/>
    <s v="OFICIALÍA MAYOR ADMINISTRATIVA"/>
    <n v="5"/>
    <s v="GOBIERNO INTELIGENTE"/>
    <s v="1.3.4"/>
    <s v="FUNCIÓN PÚBLICA"/>
    <n v="4"/>
    <s v="TLAJO EFICIENTE"/>
    <n v="66"/>
    <s v="SERVICIOS PERSONALES"/>
    <s v="XXX"/>
    <s v="SERVICIOS PERSONALES"/>
    <s v="049_25"/>
    <s v="DIRECCIÓN DE ADMINISTRACIÓN DE PERSONAL"/>
    <s v="XXX_26"/>
    <s v="DIRECCIÓN DE ADMINISTRACIÓN DE PERSONAL"/>
    <x v="1"/>
    <s v="MATERIALES Y SUMINISTROS"/>
    <x v="57"/>
    <x v="57"/>
    <n v="0"/>
    <s v="SIN DESCRIPCIÓN PARA DESTINOS 00"/>
    <n v="0"/>
    <n v="0"/>
    <n v="0"/>
    <n v="0"/>
    <n v="5000"/>
    <n v="0"/>
    <n v="0"/>
    <n v="10000"/>
    <n v="10000"/>
    <n v="0"/>
    <n v="0"/>
    <m/>
    <n v="10000"/>
    <n v="10000"/>
    <n v="10000"/>
    <n v="10000"/>
    <n v="0"/>
    <n v="0"/>
    <n v="0"/>
    <n v="0"/>
    <n v="0"/>
    <m/>
    <n v="0"/>
    <m/>
    <s v="GAFETS PARA SERVIDORES PÚBLICOS"/>
  </r>
  <r>
    <s v="1.1-00-2504_2555004_25293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57"/>
    <x v="57"/>
    <n v="0"/>
    <s v="SIN DESCRIPCIÓN PARA DESTINOS 00"/>
    <n v="0"/>
    <n v="0"/>
    <n v="0"/>
    <n v="26170.03"/>
    <n v="0"/>
    <n v="19140"/>
    <n v="19140"/>
    <n v="20000"/>
    <n v="20000"/>
    <n v="0"/>
    <n v="20000"/>
    <m/>
    <n v="0"/>
    <n v="0"/>
    <n v="0"/>
    <n v="0"/>
    <n v="0"/>
    <n v="0"/>
    <n v="0"/>
    <n v="20000"/>
    <n v="0"/>
    <m/>
    <n v="0"/>
    <m/>
    <m/>
  </r>
  <r>
    <s v="1.1-00-2514_25555039_25294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1"/>
    <s v="MATERIALES Y SUMINISTROS"/>
    <x v="58"/>
    <x v="58"/>
    <n v="0"/>
    <s v="SIN DESCRIPCIÓN PARA DESTINOS 00"/>
    <n v="227120.72"/>
    <n v="224196.77"/>
    <n v="224196.77"/>
    <n v="1099000"/>
    <n v="1137000"/>
    <n v="1030548.59"/>
    <n v="1002307"/>
    <n v="600000"/>
    <n v="600000"/>
    <n v="0"/>
    <n v="0"/>
    <m/>
    <n v="498327.3"/>
    <n v="498327.3"/>
    <n v="498327.3"/>
    <n v="498327.3"/>
    <n v="498327.3"/>
    <n v="0"/>
    <n v="0"/>
    <n v="101672.70000000001"/>
    <n v="500000"/>
    <m/>
    <n v="500000"/>
    <m/>
    <m/>
  </r>
  <r>
    <s v="1.1-00-2504_2555004_25294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58"/>
    <x v="58"/>
    <n v="0"/>
    <s v="SIN DESCRIPCIÓN PARA DESTINOS 00"/>
    <n v="199"/>
    <n v="199"/>
    <n v="199"/>
    <n v="600"/>
    <n v="0"/>
    <n v="0"/>
    <n v="0"/>
    <n v="27000"/>
    <n v="27000"/>
    <n v="0"/>
    <n v="1000"/>
    <m/>
    <n v="12006.27"/>
    <n v="12006.27"/>
    <n v="11131.27"/>
    <n v="11131.27"/>
    <n v="11131.27"/>
    <n v="8762.26"/>
    <n v="8762.26"/>
    <n v="14993.73"/>
    <n v="15000"/>
    <m/>
    <n v="15000"/>
    <m/>
    <m/>
  </r>
  <r>
    <s v="2023 y 202405_2559007_25294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58"/>
    <x v="58"/>
    <n v="0"/>
    <s v="SIN DESCRIPCIÓN PARA DESTINOS 00"/>
    <n v="0"/>
    <n v="0"/>
    <n v="0"/>
    <n v="1050"/>
    <n v="0"/>
    <n v="1040"/>
    <n v="104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6_25514009_2529410"/>
    <s v="1.1-00-25"/>
    <x v="1"/>
    <s v="06_25"/>
    <s v="JEFATURA DE GABINETE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s v="DESPACHO DE LA JEFATURA DE GABINETE"/>
    <s v="XXX_26"/>
    <s v="DESPACHO DE LA JEFATURA DE GABINETE"/>
    <x v="1"/>
    <s v="MATERIALES Y SUMINISTROS"/>
    <x v="58"/>
    <x v="58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6028_25294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1"/>
    <s v="MATERIALES Y SUMINISTROS"/>
    <x v="58"/>
    <x v="58"/>
    <n v="0"/>
    <s v="SIN DESCRIPCIÓN PARA DESTINOS 00"/>
    <n v="0"/>
    <n v="0"/>
    <n v="0"/>
    <n v="0"/>
    <n v="0"/>
    <n v="0"/>
    <n v="0"/>
    <n v="4000"/>
    <n v="4000"/>
    <n v="0"/>
    <n v="0"/>
    <m/>
    <n v="3938"/>
    <n v="3938"/>
    <n v="3938"/>
    <n v="3938"/>
    <n v="0"/>
    <n v="0"/>
    <n v="0"/>
    <n v="62"/>
    <n v="0"/>
    <m/>
    <n v="0"/>
    <m/>
    <s v="red de base"/>
  </r>
  <r>
    <s v="1.1-00-2505_2559007_25296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59"/>
    <x v="59"/>
    <n v="0"/>
    <s v="SIN DESCRIPCIÓN PARA DESTINOS 00"/>
    <n v="385463.67"/>
    <n v="370583.19"/>
    <n v="370583.19"/>
    <n v="1156938.6399999999"/>
    <n v="1000000"/>
    <n v="930682.22"/>
    <n v="655766.91"/>
    <n v="2430000"/>
    <n v="2430000"/>
    <n v="0"/>
    <n v="400000"/>
    <m/>
    <n v="1859484.86"/>
    <n v="1859484.86"/>
    <n v="1829300.86"/>
    <n v="1829300.86"/>
    <n v="70731.34"/>
    <n v="58651.28"/>
    <n v="58651.28"/>
    <n v="570515.1399999999"/>
    <n v="1900000"/>
    <m/>
    <n v="1900000"/>
    <m/>
    <m/>
  </r>
  <r>
    <s v="1.1-00-2508_25621015_25296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1"/>
    <s v="MATERIALES Y SUMINISTROS"/>
    <x v="59"/>
    <x v="59"/>
    <n v="0"/>
    <s v="SIN DESCRIPCIÓN PARA DESTINOS 00"/>
    <n v="13722.8"/>
    <n v="13722.8"/>
    <n v="12690.4"/>
    <n v="50000"/>
    <n v="0"/>
    <n v="9918"/>
    <n v="9918"/>
    <n v="50000"/>
    <n v="50000"/>
    <n v="0"/>
    <n v="50000"/>
    <m/>
    <n v="13474.85"/>
    <n v="13474.85"/>
    <n v="13474.85"/>
    <n v="13474.85"/>
    <n v="13474.85"/>
    <n v="13474.85"/>
    <n v="13474.85"/>
    <n v="36525.15"/>
    <n v="25000"/>
    <m/>
    <n v="25000"/>
    <m/>
    <m/>
  </r>
  <r>
    <s v="1.1-00-2504_2555004_25296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1"/>
    <s v="MATERIALES Y SUMINISTROS"/>
    <x v="59"/>
    <x v="59"/>
    <n v="0"/>
    <s v="SIN DESCRIPCIÓN PARA DESTINOS 00"/>
    <n v="0"/>
    <n v="0"/>
    <n v="0"/>
    <n v="130"/>
    <n v="0"/>
    <n v="129"/>
    <n v="129"/>
    <n v="9000"/>
    <n v="9000"/>
    <n v="0"/>
    <n v="0"/>
    <m/>
    <n v="7760"/>
    <n v="7760"/>
    <n v="3910"/>
    <n v="3910"/>
    <n v="3910"/>
    <n v="1310"/>
    <n v="1310"/>
    <n v="1240"/>
    <n v="8000"/>
    <m/>
    <n v="8000"/>
    <m/>
    <m/>
  </r>
  <r>
    <s v="1.1-00-2508_25619013_25296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59"/>
    <x v="59"/>
    <n v="0"/>
    <s v="SIN DESCRIPCIÓN PARA DESTINOS 00"/>
    <n v="0"/>
    <n v="0"/>
    <n v="0"/>
    <n v="3631"/>
    <n v="0"/>
    <n v="3630.62"/>
    <n v="3630.62"/>
    <n v="973.28"/>
    <n v="973.28"/>
    <n v="0"/>
    <n v="0"/>
    <m/>
    <n v="967.28"/>
    <n v="967.28"/>
    <n v="967.28"/>
    <n v="967.28"/>
    <n v="967.28"/>
    <n v="967.28"/>
    <n v="967.28"/>
    <n v="6"/>
    <n v="0"/>
    <m/>
    <n v="0"/>
    <m/>
    <m/>
  </r>
  <r>
    <s v="2023 y 202408_25619013_252971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1"/>
    <s v="MATERIALES Y SUMINISTROS"/>
    <x v="60"/>
    <x v="60"/>
    <n v="0"/>
    <s v="SIN DESCRIPCIÓN PARA DESTINOS 00"/>
    <n v="0"/>
    <n v="0"/>
    <n v="0"/>
    <n v="5800"/>
    <n v="0"/>
    <n v="5800"/>
    <n v="580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9_25330022_2529710"/>
    <s v="2023 y 2024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1"/>
    <s v="MATERIALES Y SUMINISTROS"/>
    <x v="60"/>
    <x v="60"/>
    <n v="0"/>
    <s v="SIN DESCRIPCIÓN PARA DESTINOS 00"/>
    <n v="11066.4"/>
    <n v="11066.4"/>
    <n v="11066.4"/>
    <n v="500"/>
    <n v="6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9_25225017_25298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1"/>
    <s v="MATERIALES Y SUMINISTROS"/>
    <x v="61"/>
    <x v="61"/>
    <n v="0"/>
    <s v="SIN DESCRIPCIÓN PARA DESTINOS 00"/>
    <n v="0"/>
    <n v="0"/>
    <n v="0"/>
    <s v="|"/>
    <n v="0"/>
    <n v="1344.42"/>
    <n v="1344.42"/>
    <n v="3607393.45"/>
    <n v="3607393.45"/>
    <n v="0"/>
    <n v="0"/>
    <m/>
    <n v="3585246.86"/>
    <n v="1633674.4"/>
    <n v="1633674.4"/>
    <n v="1633674.4"/>
    <n v="0"/>
    <n v="0"/>
    <n v="0"/>
    <n v="22146.590000000317"/>
    <n v="500000"/>
    <m/>
    <n v="500000"/>
    <m/>
    <m/>
  </r>
  <r>
    <m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1"/>
    <s v="MATERIALES Y SUMINISTROS"/>
    <x v="61"/>
    <x v="61"/>
    <n v="0"/>
    <s v="SIN DESCRIPCIÓN PARA DESTINOS 00"/>
    <m/>
    <n v="87672.8"/>
    <m/>
    <m/>
    <m/>
    <n v="0"/>
    <m/>
    <n v="812000"/>
    <m/>
    <m/>
    <n v="0"/>
    <m/>
    <n v="812000"/>
    <m/>
    <m/>
    <m/>
    <m/>
    <m/>
    <m/>
    <m/>
    <n v="500000"/>
    <m/>
    <n v="500000"/>
    <m/>
    <m/>
  </r>
  <r>
    <s v="1.1-00-2509_25129021_25298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1"/>
    <s v="MATERIALES Y SUMINISTROS"/>
    <x v="61"/>
    <x v="61"/>
    <n v="0"/>
    <s v="SIN DESCRIPCIÓN PARA DESTINOS 00"/>
    <n v="87672.8"/>
    <n v="0"/>
    <n v="87672.8"/>
    <n v="200000"/>
    <n v="200000"/>
    <n v="0"/>
    <n v="0"/>
    <n v="0"/>
    <n v="812000"/>
    <n v="-812000"/>
    <n v="264000"/>
    <m/>
    <n v="0"/>
    <n v="812000"/>
    <n v="812000"/>
    <n v="812000"/>
    <n v="812000"/>
    <n v="812000"/>
    <n v="812000"/>
    <n v="812000"/>
    <n v="0"/>
    <m/>
    <n v="0"/>
    <m/>
    <m/>
  </r>
  <r>
    <s v="1.1-00-2505_2559007_25298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61"/>
    <x v="61"/>
    <n v="0"/>
    <s v="SIN DESCRIPCIÓN PARA DESTINOS 00"/>
    <n v="809327.38"/>
    <n v="649649.64"/>
    <n v="649649.64"/>
    <n v="2030670.53"/>
    <n v="698350.4"/>
    <n v="2004512.53"/>
    <n v="503836.57"/>
    <n v="500000"/>
    <n v="500000"/>
    <n v="0"/>
    <n v="500000"/>
    <m/>
    <n v="496738.27"/>
    <n v="353521.57"/>
    <n v="496768.66"/>
    <n v="353551.96"/>
    <n v="116449.79"/>
    <n v="86368.65"/>
    <n v="86368.65"/>
    <n v="3261.7299999999814"/>
    <n v="500000"/>
    <m/>
    <n v="1500000"/>
    <m/>
    <m/>
  </r>
  <r>
    <s v="1.1-00-2511_25163045_25298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1"/>
    <s v="MATERIALES Y SUMINISTROS"/>
    <x v="61"/>
    <x v="61"/>
    <n v="0"/>
    <s v="SIN DESCRIPCIÓN PARA DESTINOS 00"/>
    <n v="0"/>
    <n v="0"/>
    <n v="0"/>
    <n v="0"/>
    <n v="0"/>
    <n v="0"/>
    <n v="0"/>
    <n v="1000000"/>
    <n v="1000000"/>
    <n v="0"/>
    <n v="0"/>
    <m/>
    <n v="0"/>
    <n v="0"/>
    <n v="0"/>
    <n v="0"/>
    <n v="0"/>
    <n v="0"/>
    <n v="0"/>
    <n v="1000000"/>
    <n v="0"/>
    <m/>
    <n v="0"/>
    <m/>
    <m/>
  </r>
  <r>
    <s v="1.1-00-2505_2559007_25299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1"/>
    <s v="MATERIALES Y SUMINISTROS"/>
    <x v="62"/>
    <x v="62"/>
    <n v="0"/>
    <s v="SIN DESCRIPCIÓN PARA DESTINOS 00"/>
    <n v="0"/>
    <n v="0"/>
    <n v="0"/>
    <n v="423400"/>
    <n v="0"/>
    <n v="423400"/>
    <n v="423400"/>
    <n v="154192"/>
    <n v="154192"/>
    <n v="0"/>
    <n v="450000"/>
    <m/>
    <n v="0"/>
    <n v="0"/>
    <n v="0"/>
    <n v="0"/>
    <n v="0"/>
    <n v="0"/>
    <n v="0"/>
    <n v="154192"/>
    <n v="0"/>
    <m/>
    <n v="0"/>
    <m/>
    <m/>
  </r>
  <r>
    <s v="1.1-00-2514_25555039_25299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1"/>
    <s v="MATERIALES Y SUMINISTROS"/>
    <x v="62"/>
    <x v="62"/>
    <n v="0"/>
    <s v="SIN DESCRIPCIÓN PARA DESTINOS 00"/>
    <n v="1624"/>
    <n v="0"/>
    <n v="0"/>
    <n v="21624"/>
    <n v="1624"/>
    <n v="3542.35"/>
    <n v="3542.35"/>
    <n v="600000"/>
    <n v="600000"/>
    <n v="0"/>
    <n v="900000"/>
    <m/>
    <n v="0"/>
    <n v="0"/>
    <n v="0"/>
    <n v="0"/>
    <n v="0"/>
    <n v="0"/>
    <n v="0"/>
    <n v="600000"/>
    <n v="0"/>
    <m/>
    <n v="0"/>
    <m/>
    <m/>
  </r>
  <r>
    <s v="1.1-00-2509_25129021_25311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3"/>
    <s v="SERVICIOS GENERALES"/>
    <x v="63"/>
    <x v="63"/>
    <n v="0"/>
    <s v="SIN DESCRIPCIÓN PARA DESTINOS 00"/>
    <n v="206935575.06999999"/>
    <n v="0"/>
    <n v="206935575.06999999"/>
    <n v="138106236"/>
    <n v="180000000"/>
    <n v="0"/>
    <n v="137341509.84"/>
    <n v="0"/>
    <n v="146580205.30000001"/>
    <n v="-146580205.30000001"/>
    <n v="248334549.97"/>
    <m/>
    <n v="0"/>
    <n v="146580205.30000001"/>
    <n v="146580205.30000001"/>
    <n v="146580205.30000001"/>
    <n v="146580205.30000001"/>
    <n v="146580205.30000001"/>
    <n v="146580205.30000001"/>
    <n v="146580205.30000001"/>
    <n v="0"/>
    <n v="0"/>
    <n v="0"/>
    <m/>
    <m/>
  </r>
  <r>
    <s v="2.5-02-2509_25226018_2531110"/>
    <s v="2.5-02-25"/>
    <x v="4"/>
    <s v="09_25"/>
    <s v="COORDINACIÓN GENERAL DE FORTALECIMIENTO A LOS SERVICIOS PÚBLICOS MUNICIPALES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s v="DIRECCIÓN DE ALUMBRADO PÚBLICO"/>
    <s v="XXX_26"/>
    <s v="DIRECCIÓN DE ALUMBRADO PÚBLICO"/>
    <x v="3"/>
    <s v="SERVICIOS GENERALES"/>
    <x v="63"/>
    <x v="63"/>
    <n v="0"/>
    <s v="SIN DESCRIPCIÓN PARA DESTINOS 00"/>
    <n v="80155711.950000003"/>
    <n v="96655871.060000002"/>
    <n v="80155711.950000003"/>
    <n v="91297557"/>
    <n v="75088733.549999997"/>
    <n v="99052069"/>
    <n v="90715574"/>
    <n v="93713465.25"/>
    <n v="71248673.609999999"/>
    <n v="22464791.640000001"/>
    <n v="62000000"/>
    <m/>
    <n v="93643375.25"/>
    <n v="71248673.609999999"/>
    <n v="64828269"/>
    <n v="64828269"/>
    <n v="64680988"/>
    <n v="64652488"/>
    <n v="64652488"/>
    <n v="-22394701.640000001"/>
    <n v="60000000"/>
    <m/>
    <n v="60000000"/>
    <m/>
    <m/>
  </r>
  <r>
    <s v="1.6-01-2511_25168050_2531110"/>
    <s v="1.6-01-25"/>
    <x v="2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3"/>
    <s v="SERVICIOS GENERALES"/>
    <x v="63"/>
    <x v="63"/>
    <n v="0"/>
    <s v="SIN DESCRIPCIÓN PARA DESTINOS 00"/>
    <n v="0"/>
    <n v="227063202.06999999"/>
    <n v="0"/>
    <n v="0"/>
    <n v="0"/>
    <n v="246829456.60000002"/>
    <n v="0"/>
    <n v="256008603.80000001"/>
    <n v="65922737.5"/>
    <n v="190085866.30000001"/>
    <n v="0"/>
    <m/>
    <n v="211181672.30000001"/>
    <n v="43595806"/>
    <n v="21247196"/>
    <n v="0"/>
    <n v="0"/>
    <n v="0"/>
    <n v="0"/>
    <n v="-145258934.80000001"/>
    <n v="250000000"/>
    <m/>
    <n v="250000000"/>
    <m/>
    <m/>
  </r>
  <r>
    <s v="1.5-01-2509_25226018_2531110"/>
    <s v="1.5-01-25"/>
    <x v="0"/>
    <s v="09_25"/>
    <s v="COORDINACIÓN GENERAL DE FORTALECIMIENTO A LOS SERVICIOS PÚBLICOS MUNICIPALES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s v="DIRECCIÓN DE ALUMBRADO PÚBLICO"/>
    <s v="XXX_26"/>
    <s v="DIRECCIÓN DE ALUMBRADO PÚBLICO"/>
    <x v="3"/>
    <s v="SERVICIOS GENERALES"/>
    <x v="63"/>
    <x v="63"/>
    <n v="0"/>
    <s v="SIN DESCRIPCIÓN PARA DESTINOS 00"/>
    <n v="0"/>
    <n v="0"/>
    <n v="0"/>
    <n v="0"/>
    <n v="0"/>
    <n v="0"/>
    <n v="0"/>
    <n v="0"/>
    <n v="22259503.640000001"/>
    <n v="-22259503.640000001"/>
    <n v="0"/>
    <m/>
    <n v="0"/>
    <n v="22259503.640000001"/>
    <n v="7419503"/>
    <n v="7419503"/>
    <n v="7419503"/>
    <n v="7419503"/>
    <n v="0"/>
    <n v="22259503.640000001"/>
    <n v="0"/>
    <m/>
    <n v="0"/>
    <m/>
    <m/>
  </r>
  <r>
    <s v="1.6-01-2509_25129021_2531110"/>
    <s v="1.6-01-25"/>
    <x v="2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3"/>
    <s v="SERVICIOS GENERALES"/>
    <x v="63"/>
    <x v="63"/>
    <n v="0"/>
    <s v="SIN DESCRIPCIÓN PARA DESTINOS 00"/>
    <n v="0"/>
    <n v="0"/>
    <n v="0"/>
    <n v="109487946.76000001"/>
    <n v="0"/>
    <n v="0"/>
    <n v="109487946.76000001"/>
    <n v="0"/>
    <n v="21005661"/>
    <n v="-21005661"/>
    <n v="0"/>
    <m/>
    <n v="0"/>
    <n v="21005661"/>
    <n v="21005661"/>
    <n v="21005661"/>
    <n v="21005661"/>
    <n v="21005661"/>
    <n v="21005661"/>
    <n v="21005661"/>
    <n v="0"/>
    <m/>
    <n v="0"/>
    <m/>
    <m/>
  </r>
  <r>
    <s v="1.1-00-2505_2559007_2531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63"/>
    <x v="63"/>
    <n v="0"/>
    <s v="SIN DESCRIPCIÓN PARA DESTINOS 00"/>
    <n v="6601207.9199999999"/>
    <n v="6487775.0099999998"/>
    <n v="6487775.0099999998"/>
    <n v="7773300"/>
    <n v="5820000"/>
    <n v="6883732.9900000002"/>
    <n v="6883732.9900000002"/>
    <n v="9250000"/>
    <n v="9250000"/>
    <n v="0"/>
    <n v="6500000"/>
    <m/>
    <n v="9241906.4900000002"/>
    <n v="9241906.4900000002"/>
    <n v="9226336.4900000002"/>
    <n v="9226336.4900000002"/>
    <n v="7078839.7300000004"/>
    <n v="7052502.7300000004"/>
    <n v="7052502.7300000004"/>
    <n v="8093.5099999997765"/>
    <n v="9000000"/>
    <m/>
    <n v="9000000"/>
    <m/>
    <s v="revisar con el tesorero"/>
  </r>
  <r>
    <s v="1.1-00-2509_25226018_2535710"/>
    <s v="1.1-00-25"/>
    <x v="1"/>
    <s v="09_25"/>
    <s v="COORDINACIÓN GENERAL DE FORTALECIMIENTO A LOS SERVICIOS PÚBLICOS MUNICIPALES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s v="DIRECCIÓN DE ALUMBRADO PÚBLICO"/>
    <s v="XXX_26"/>
    <s v="DIRECCIÓN DE ALUMBRADO PÚBLICO"/>
    <x v="3"/>
    <s v="SERVICIOS GENERALES"/>
    <x v="64"/>
    <x v="64"/>
    <n v="0"/>
    <s v="SIN DESCRIPCIÓN PARA DESTINOS 00"/>
    <n v="16500159.109999999"/>
    <n v="0"/>
    <n v="16500159.109999999"/>
    <n v="8336495"/>
    <n v="8000000"/>
    <n v="0"/>
    <n v="8336495"/>
    <n v="0"/>
    <n v="205288"/>
    <n v="-205288"/>
    <n v="0"/>
    <m/>
    <n v="0"/>
    <n v="135198"/>
    <n v="131392"/>
    <n v="131392"/>
    <n v="131392"/>
    <n v="131392"/>
    <n v="131392"/>
    <n v="205288"/>
    <n v="2100000"/>
    <n v="0"/>
    <n v="2100000"/>
    <m/>
    <m/>
  </r>
  <r>
    <s v="1.5-01-2511_25168050_2531110"/>
    <s v="1.5-01-25"/>
    <x v="0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3"/>
    <s v="SERVICIOS GENERALES"/>
    <x v="63"/>
    <x v="63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9_25129021_25311171"/>
    <s v="2023 y 2024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3"/>
    <s v="SERVICIOS GENERALES"/>
    <x v="63"/>
    <x v="63"/>
    <n v="71"/>
    <s v="VENTA DE INMUEBLES"/>
    <n v="20127627"/>
    <n v="0"/>
    <n v="20127627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1_25168050_25311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3"/>
    <s v="SERVICIOS GENERALES"/>
    <x v="63"/>
    <x v="63"/>
    <n v="0"/>
    <s v="SIN DESCRIPCIÓN PARA DESTINOS 00"/>
    <n v="0"/>
    <n v="0"/>
    <n v="0"/>
    <n v="0"/>
    <n v="0"/>
    <n v="0"/>
    <n v="0"/>
    <n v="0"/>
    <n v="22500000"/>
    <n v="-22500000"/>
    <n v="0"/>
    <m/>
    <n v="0"/>
    <n v="0"/>
    <n v="0"/>
    <n v="0"/>
    <n v="0"/>
    <n v="0"/>
    <n v="0"/>
    <n v="22500000"/>
    <n v="0"/>
    <m/>
    <n v="0"/>
    <m/>
    <m/>
  </r>
  <r>
    <s v="1.1-00-2514_25555039_25314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65"/>
    <x v="65"/>
    <n v="0"/>
    <s v="SIN DESCRIPCIÓN PARA DESTINOS 00"/>
    <n v="1741466.24"/>
    <n v="1741466.24"/>
    <n v="1593192.72"/>
    <n v="1617810.24"/>
    <n v="1000000"/>
    <n v="1617810.24"/>
    <n v="1249897.68"/>
    <n v="1200000"/>
    <n v="1200000"/>
    <n v="0"/>
    <n v="1200000"/>
    <m/>
    <n v="1068596.6399999999"/>
    <n v="1068596.6399999999"/>
    <n v="1068596.6399999999"/>
    <n v="1068596.6399999999"/>
    <n v="1068596.6399999999"/>
    <n v="0"/>
    <n v="0"/>
    <n v="131403.3600000001"/>
    <n v="1200000"/>
    <m/>
    <n v="1200000"/>
    <m/>
    <m/>
  </r>
  <r>
    <s v="1.1-00-2505_2559007_25314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65"/>
    <x v="65"/>
    <n v="0"/>
    <s v="SIN DESCRIPCIÓN PARA DESTINOS 00"/>
    <n v="599999.56000000006"/>
    <n v="558291.85"/>
    <n v="558291.85"/>
    <n v="696000"/>
    <n v="720000"/>
    <n v="555855.89"/>
    <n v="555855.89"/>
    <n v="700000"/>
    <n v="0"/>
    <n v="700000"/>
    <n v="700000"/>
    <m/>
    <n v="699480"/>
    <n v="699480"/>
    <n v="699480"/>
    <n v="699480"/>
    <n v="417594.03"/>
    <n v="371355.32"/>
    <n v="371355.32"/>
    <n v="-699480"/>
    <n v="700000"/>
    <m/>
    <n v="700000"/>
    <m/>
    <s v="Telefonia"/>
  </r>
  <r>
    <s v="2023 y 202414_25555039_25315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66"/>
    <x v="66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5_2559007_25316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67"/>
    <x v="67"/>
    <n v="0"/>
    <s v="SIN DESCRIPCIÓN PARA DESTINOS 00"/>
    <n v="2643141.2000000002"/>
    <n v="2643141.2000000002"/>
    <n v="2643141.2000000002"/>
    <n v="2210840"/>
    <n v="2700000"/>
    <n v="1371700"/>
    <n v="1371700"/>
    <n v="2641206"/>
    <n v="2641206"/>
    <n v="0"/>
    <n v="2800000"/>
    <m/>
    <n v="2641205.16"/>
    <n v="2641205.16"/>
    <n v="2641205.16"/>
    <n v="2641205.16"/>
    <n v="1626903.48"/>
    <n v="1386793.92"/>
    <n v="1386793.92"/>
    <n v="0.83999999985098839"/>
    <n v="2800000"/>
    <n v="2800000"/>
    <n v="2800000"/>
    <m/>
    <s v="Anexo Multianual de Servicios 15"/>
  </r>
  <r>
    <s v="1.1-00-2508_25619013_25316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67"/>
    <x v="67"/>
    <n v="0"/>
    <s v="SIN DESCRIPCIÓN PARA DESTINOS 00"/>
    <n v="163881.9"/>
    <n v="163881.9"/>
    <n v="145672.79999999999"/>
    <n v="222904.44"/>
    <n v="230000"/>
    <n v="222904.44"/>
    <n v="163881.9"/>
    <n v="411700"/>
    <n v="411700"/>
    <n v="0"/>
    <n v="200000"/>
    <m/>
    <n v="411689.57"/>
    <n v="411689.57"/>
    <n v="411689.57"/>
    <n v="411689.57"/>
    <n v="217154.76"/>
    <n v="217154.76"/>
    <n v="217154.76"/>
    <n v="10.429999999993015"/>
    <n v="400000"/>
    <m/>
    <n v="400000"/>
    <m/>
    <m/>
  </r>
  <r>
    <s v="1.1-00-2514_25555039_25316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67"/>
    <x v="67"/>
    <n v="0"/>
    <s v="SIN DESCRIPCIÓN PARA DESTINOS 00"/>
    <n v="97022.399999999994"/>
    <n v="27422.400000000001"/>
    <n v="24680.16"/>
    <n v="127601.60000000001"/>
    <n v="1000000"/>
    <n v="99607.92"/>
    <n v="88007.92"/>
    <n v="69600"/>
    <n v="69600"/>
    <n v="0"/>
    <n v="13200"/>
    <m/>
    <n v="69600"/>
    <n v="0"/>
    <n v="0"/>
    <n v="0"/>
    <n v="0"/>
    <n v="0"/>
    <n v="0"/>
    <n v="0"/>
    <n v="70000"/>
    <m/>
    <n v="70000"/>
    <m/>
    <m/>
  </r>
  <r>
    <s v="2.5-02-2514_25556039_25317143"/>
    <s v="2.5-02-25"/>
    <x v="4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3"/>
    <s v="SERVICIOS GENERALES"/>
    <x v="68"/>
    <x v="68"/>
    <n v="43"/>
    <s v="C4"/>
    <n v="1779.43"/>
    <n v="1779.43"/>
    <n v="1779.43"/>
    <n v="1158.31"/>
    <n v="0"/>
    <n v="1158.31"/>
    <n v="1158.31"/>
    <n v="40000000"/>
    <n v="40000000"/>
    <n v="0"/>
    <n v="40000002.520000003"/>
    <m/>
    <n v="39818262.57"/>
    <n v="39818262.57"/>
    <n v="39818262.57"/>
    <n v="39818262.57"/>
    <n v="39818262.57"/>
    <n v="0"/>
    <n v="0"/>
    <n v="181737.4299999997"/>
    <n v="40000000"/>
    <m/>
    <n v="40000000"/>
    <m/>
    <s v="internet c4"/>
  </r>
  <r>
    <s v="1.1-00-2514_25556039_25317143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3"/>
    <s v="SERVICIOS GENERALES"/>
    <x v="68"/>
    <x v="68"/>
    <n v="43"/>
    <s v="C4"/>
    <n v="0"/>
    <n v="0"/>
    <n v="0"/>
    <n v="0"/>
    <n v="0"/>
    <n v="0"/>
    <n v="0"/>
    <n v="5950230.4699999997"/>
    <n v="5950230.4699999997"/>
    <n v="0"/>
    <n v="10075347.949999999"/>
    <m/>
    <n v="5824244.7800000003"/>
    <n v="5824244.7800000003"/>
    <n v="5824244.7800000003"/>
    <n v="5824244.7800000003"/>
    <n v="4945080"/>
    <n v="0"/>
    <n v="0"/>
    <n v="125985.68999999948"/>
    <n v="6000000"/>
    <m/>
    <n v="6000000"/>
    <m/>
    <m/>
  </r>
  <r>
    <s v="2023 y 202414_25555039_25317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68"/>
    <x v="68"/>
    <n v="0"/>
    <s v="SIN DESCRIPCIÓN PARA DESTINOS 00"/>
    <n v="0"/>
    <n v="0"/>
    <n v="0"/>
    <n v="1307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4_2555004_25318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69"/>
    <x v="69"/>
    <n v="0"/>
    <s v="SIN DESCRIPCIÓN PARA DESTINOS 00"/>
    <n v="3274.18"/>
    <n v="3274.18"/>
    <n v="3274.18"/>
    <n v="11770.97"/>
    <n v="5500"/>
    <n v="11770.8"/>
    <n v="11770.8"/>
    <n v="15000"/>
    <n v="15000"/>
    <n v="0"/>
    <n v="15000"/>
    <m/>
    <n v="5919.08"/>
    <n v="5919.08"/>
    <n v="5456.24"/>
    <n v="5456.24"/>
    <n v="5456.24"/>
    <n v="5456.24"/>
    <n v="5456.24"/>
    <n v="9080.92"/>
    <n v="7000"/>
    <m/>
    <n v="7000"/>
    <m/>
    <m/>
  </r>
  <r>
    <s v="2023 y 202405_2559007_25318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69"/>
    <x v="69"/>
    <n v="0"/>
    <s v="SIN DESCRIPCIÓN PARA DESTINOS 00"/>
    <n v="0"/>
    <n v="0"/>
    <n v="0"/>
    <n v="362"/>
    <n v="0"/>
    <n v="361.98"/>
    <n v="361.98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8_25619013_253181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69"/>
    <x v="69"/>
    <n v="0"/>
    <s v="SIN DESCRIPCIÓN PARA DESTINOS 00"/>
    <n v="1733"/>
    <n v="1732.28"/>
    <n v="1732.28"/>
    <n v="1093.76"/>
    <n v="10000"/>
    <n v="1093.76"/>
    <n v="1093.76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6_25513008_2531810"/>
    <s v="1.1-00-25"/>
    <x v="1"/>
    <s v="06_25"/>
    <s v="JEFATURA DE GABINETE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s v="COORDINACION GENERAL DE COMUNICACIÓN EST"/>
    <s v="XXX_26"/>
    <s v="COORDINACION GENERAL DE COMUNICACIÓN EST"/>
    <x v="3"/>
    <s v="SERVICIOS GENERALES"/>
    <x v="69"/>
    <x v="69"/>
    <n v="0"/>
    <s v="SIN DESCRIPCIÓN PARA DESTINOS 00"/>
    <n v="0"/>
    <n v="0"/>
    <n v="0"/>
    <n v="0"/>
    <n v="5000"/>
    <n v="0"/>
    <n v="0"/>
    <n v="5000"/>
    <n v="5000"/>
    <n v="0"/>
    <n v="5000"/>
    <m/>
    <n v="0"/>
    <n v="0"/>
    <n v="0"/>
    <n v="0"/>
    <n v="0"/>
    <n v="0"/>
    <n v="0"/>
    <n v="5000"/>
    <m/>
    <m/>
    <n v="0"/>
    <m/>
    <m/>
  </r>
  <r>
    <s v="1.1-00-2514_25555039_25318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69"/>
    <x v="69"/>
    <n v="0"/>
    <s v="SIN DESCRIPCIÓN PARA DESTINOS 00"/>
    <n v="0"/>
    <n v="0"/>
    <n v="0"/>
    <n v="1158.31"/>
    <n v="0"/>
    <n v="1158.31"/>
    <n v="1158.31"/>
    <n v="30000"/>
    <n v="30000"/>
    <n v="0"/>
    <n v="30000"/>
    <m/>
    <n v="0"/>
    <n v="0"/>
    <n v="0"/>
    <n v="0"/>
    <n v="0"/>
    <n v="0"/>
    <n v="0"/>
    <n v="30000"/>
    <n v="0"/>
    <m/>
    <n v="0"/>
    <m/>
    <m/>
  </r>
  <r>
    <s v="1.1-00-2505_2559007_25322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0"/>
    <x v="70"/>
    <n v="0"/>
    <s v="SIN DESCRIPCIÓN PARA DESTINOS 00"/>
    <n v="2273560.91"/>
    <n v="2247799.9"/>
    <n v="2247799.9"/>
    <n v="2397854.16"/>
    <n v="1500000"/>
    <n v="1837770.34"/>
    <n v="1637368.27"/>
    <n v="5819421.5499999998"/>
    <n v="5819421.5499999998"/>
    <n v="0"/>
    <n v="2500000"/>
    <m/>
    <n v="5737484.6900000004"/>
    <n v="5570444.6900000004"/>
    <n v="5570444.6900000004"/>
    <n v="5570444.6900000004"/>
    <n v="3751236.64"/>
    <n v="3605076.64"/>
    <n v="3598696.64"/>
    <n v="81936.859999999404"/>
    <n v="5820000"/>
    <m/>
    <n v="5820000"/>
    <m/>
    <m/>
  </r>
  <r>
    <s v="2023 y 202410_25037029_2532210"/>
    <s v="2023 y 2024"/>
    <x v="1"/>
    <s v="10_25"/>
    <s v="COORDINACIÓN GENERAL DE CERCANÍA Y CORRESPONSABILIDAD SOCIAL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s v="DIRECCIÓN DE CULTURA"/>
    <s v="XXX_26"/>
    <s v="DIRECCIÓN DE CULTURA"/>
    <x v="3"/>
    <s v="SERVICIOS GENERALES"/>
    <x v="70"/>
    <x v="70"/>
    <n v="0"/>
    <s v="SIN DESCRIPCIÓN PARA DESTINOS 00"/>
    <n v="0"/>
    <n v="0"/>
    <n v="0"/>
    <n v="0"/>
    <n v="348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4_25555039_25323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71"/>
    <x v="71"/>
    <n v="0"/>
    <s v="SIN DESCRIPCIÓN PARA DESTINOS 00"/>
    <n v="0"/>
    <n v="0"/>
    <n v="0"/>
    <n v="0"/>
    <n v="0"/>
    <n v="0"/>
    <n v="0"/>
    <n v="22115400"/>
    <n v="22115400"/>
    <n v="0"/>
    <n v="6900000"/>
    <m/>
    <n v="15150314.880000001"/>
    <n v="15150314.880000001"/>
    <n v="15150314.880000001"/>
    <n v="15150314.880000001"/>
    <n v="0"/>
    <n v="0"/>
    <n v="0"/>
    <n v="6965085.1199999992"/>
    <n v="37000000"/>
    <n v="37000000"/>
    <n v="37000000"/>
    <m/>
    <s v="Anexo Multianual de Servicios 11"/>
  </r>
  <r>
    <s v="1.1-00-2514_25556039_25323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3"/>
    <s v="SERVICIOS GENERALES"/>
    <x v="71"/>
    <x v="71"/>
    <n v="0"/>
    <s v="SIN DESCRIPCIÓN PARA DESTINOS 00"/>
    <n v="5445182.6299999999"/>
    <n v="5432424.96"/>
    <n v="5370608.5599999996"/>
    <n v="6803749.3300000001"/>
    <n v="1000000"/>
    <n v="5164496.97"/>
    <n v="4092973.01"/>
    <n v="5194000"/>
    <n v="5194000"/>
    <n v="0"/>
    <n v="4200000"/>
    <m/>
    <n v="5191046.4000000004"/>
    <n v="5191046.4000000004"/>
    <n v="5191046.4000000004"/>
    <n v="5191046.4000000004"/>
    <n v="792790.04"/>
    <n v="710058.84"/>
    <n v="710058.84"/>
    <n v="2953.5999999996275"/>
    <n v="4200000"/>
    <n v="4200000"/>
    <n v="4200000"/>
    <m/>
    <s v="Anexo Multianual de Servicios 16"/>
  </r>
  <r>
    <s v="2023 y 202405_2559007_25323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1"/>
    <x v="71"/>
    <n v="0"/>
    <s v="SIN DESCRIPCIÓN PARA DESTINOS 00"/>
    <n v="0"/>
    <n v="0"/>
    <n v="0"/>
    <n v="0"/>
    <n v="300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.5-02-2505_25610007_2532510"/>
    <s v="2.5-02-25"/>
    <x v="4"/>
    <s v="05_25"/>
    <s v="OFICIALÍA MAYOR ADMINISTRATIVA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s v="DIRECCIÓN DE ADMINISTRACIÓN"/>
    <s v="XXX_26"/>
    <s v="DIRECCIÓN DE ADMINISTRACIÓN"/>
    <x v="3"/>
    <s v="SERVICIOS GENERALES"/>
    <x v="72"/>
    <x v="72"/>
    <n v="0"/>
    <s v="SIN DESCRIPCIÓN PARA DESTINOS 00"/>
    <n v="0"/>
    <n v="0"/>
    <n v="0"/>
    <n v="0"/>
    <n v="0"/>
    <n v="0"/>
    <n v="0"/>
    <n v="68958396.859999999"/>
    <n v="68958396.859999999"/>
    <n v="0"/>
    <n v="64000000"/>
    <m/>
    <n v="68958396.859999999"/>
    <n v="68958396.859999999"/>
    <n v="68958396.859999999"/>
    <n v="68958396.859999999"/>
    <n v="40225731.560000002"/>
    <n v="34479198.479999997"/>
    <n v="34479198.479999997"/>
    <n v="0"/>
    <n v="68958396.960000008"/>
    <n v="68958396.960000008"/>
    <n v="68958396.960000008"/>
    <m/>
    <s v="Anexo Multianual de Servicios 9"/>
  </r>
  <r>
    <s v="2.5-02-2505_2559007_2532510"/>
    <s v="2.5-02-25"/>
    <x v="4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2"/>
    <x v="72"/>
    <n v="0"/>
    <s v="SIN DESCRIPCIÓN PARA DESTINOS 00"/>
    <n v="104900381.19"/>
    <n v="104900381.19"/>
    <n v="104900381.19"/>
    <n v="79522472.739999995"/>
    <n v="75218705.450000003"/>
    <n v="79522472.739999995"/>
    <n v="79522472.739999995"/>
    <n v="36184929.439999998"/>
    <n v="36184929.439999998"/>
    <n v="0"/>
    <n v="63000000"/>
    <m/>
    <n v="36184929.439999998"/>
    <n v="36184929.439999998"/>
    <n v="36564779.609999999"/>
    <n v="33810866.020000003"/>
    <n v="18470358.949999999"/>
    <n v="18470358.949999999"/>
    <n v="18470358.949999999"/>
    <n v="0"/>
    <n v="44329640"/>
    <n v="44329640"/>
    <n v="44329640"/>
    <m/>
    <s v="Anexo Multianual de Servicios 7 y 8"/>
  </r>
  <r>
    <s v="2.5-02-2508_25623015_2532510"/>
    <s v="2.5-02-25"/>
    <x v="4"/>
    <s v="08_25"/>
    <s v="COORDINACIÓN GENERAL DE PREVENCIÓN Y SERVICIOS DE EMERGENCIA"/>
    <n v="6"/>
    <s v="SEGURIDAD CIUDADANA"/>
    <s v="1.7.2"/>
    <s v="PROTECCIÓN CIVIL"/>
    <n v="6"/>
    <s v="TLAJO A FUTURO"/>
    <n v="23"/>
    <s v="SERVICIO DE UNIDADES MOVILES ARRENDADAS"/>
    <s v="XXX"/>
    <s v="SERVICIO DE UNIDADES MOVILES ARRENDADAS"/>
    <s v="015_25"/>
    <s v="DIRECCIÓN DE PROTECCIÓN CIVIL Y BOMBEROS"/>
    <s v="XXX_26"/>
    <s v="DIRECCIÓN DE PROTECCIÓN CIVIL Y BOMBEROS"/>
    <x v="3"/>
    <s v="SERVICIOS GENERALES"/>
    <x v="72"/>
    <x v="72"/>
    <n v="0"/>
    <s v="SIN DESCRIPCIÓN PARA DESTINOS 00"/>
    <n v="9003456"/>
    <n v="9003456"/>
    <n v="9003456"/>
    <n v="7202764.7999999998"/>
    <n v="9003456"/>
    <n v="6602534.4000000004"/>
    <n v="6602534.4000000004"/>
    <n v="6934480"/>
    <n v="6934480"/>
    <n v="0"/>
    <n v="7000000"/>
    <m/>
    <n v="6934480"/>
    <n v="6934480"/>
    <n v="6934480"/>
    <n v="6934480"/>
    <n v="6183244.6399999997"/>
    <n v="5723304.6399999997"/>
    <n v="5723304.6399999997"/>
    <n v="0"/>
    <n v="7000000"/>
    <m/>
    <n v="7000000"/>
    <m/>
    <m/>
  </r>
  <r>
    <s v="2023 y 202410_25065048_25325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3"/>
    <s v="SERVICIOS GENERALES"/>
    <x v="72"/>
    <x v="72"/>
    <n v="0"/>
    <s v="SIN DESCRIPCIÓN PARA DESTINOS 00"/>
    <n v="0"/>
    <n v="0"/>
    <n v="0"/>
    <n v="0"/>
    <n v="10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5_2559007_25325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2"/>
    <x v="72"/>
    <n v="0"/>
    <s v="SIN DESCRIPCIÓN PARA DESTINOS 00"/>
    <n v="7089180.0300000003"/>
    <n v="260352.75"/>
    <n v="260352.75"/>
    <n v="41221201.450000003"/>
    <n v="0"/>
    <n v="41221201.450000003"/>
    <n v="7209301.6799999997"/>
    <n v="2000000"/>
    <n v="2000000"/>
    <n v="0"/>
    <n v="0"/>
    <m/>
    <n v="0"/>
    <n v="0"/>
    <n v="0"/>
    <n v="0"/>
    <n v="0"/>
    <n v="0"/>
    <n v="0"/>
    <n v="2000000"/>
    <n v="0"/>
    <m/>
    <n v="0"/>
    <m/>
    <m/>
  </r>
  <r>
    <s v="1.1-00-2505_2559007_25326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3"/>
    <x v="73"/>
    <n v="0"/>
    <s v="SIN DESCRIPCIÓN PARA DESTINOS 00"/>
    <n v="0"/>
    <n v="0"/>
    <n v="0"/>
    <n v="0"/>
    <n v="0"/>
    <n v="0"/>
    <n v="0"/>
    <n v="79100000"/>
    <n v="79100000"/>
    <n v="0"/>
    <n v="0"/>
    <m/>
    <n v="79083735.439999998"/>
    <n v="79083735.439999998"/>
    <n v="79083735.439999998"/>
    <n v="79083735.439999998"/>
    <n v="36270295.43"/>
    <n v="34105443.520000003"/>
    <n v="34105443.520000003"/>
    <n v="16264.560000002384"/>
    <n v="109386058.31999999"/>
    <n v="109386058.31999999"/>
    <n v="109386058.31999999"/>
    <m/>
    <s v="Anexo Multianual de Servicios 10"/>
  </r>
  <r>
    <s v="1.1-00-2509_25129021_25326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3"/>
    <s v="SERVICIOS GENERALES"/>
    <x v="73"/>
    <x v="73"/>
    <n v="0"/>
    <s v="SIN DESCRIPCIÓN PARA DESTINOS 00"/>
    <n v="63236455.759999998"/>
    <n v="0"/>
    <n v="62861961.359999999"/>
    <n v="94280000"/>
    <n v="65000000"/>
    <n v="0"/>
    <n v="79322512.159999996"/>
    <n v="0"/>
    <n v="45922462.799999997"/>
    <n v="-45922462.799999997"/>
    <n v="50000000"/>
    <m/>
    <n v="0"/>
    <n v="45922462.799999997"/>
    <n v="45922462.799999997"/>
    <n v="45922462.799999997"/>
    <n v="45922462.799999997"/>
    <n v="45922462.799999997"/>
    <n v="45922462.799999997"/>
    <n v="45922462.799999997"/>
    <n v="0"/>
    <m/>
    <n v="0"/>
    <m/>
    <m/>
  </r>
  <r>
    <s v="1.1-00-2511_25168050_25326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3"/>
    <s v="SERVICIOS GENERALES"/>
    <x v="73"/>
    <x v="73"/>
    <n v="0"/>
    <s v="SIN DESCRIPCIÓN PARA DESTINOS 00"/>
    <n v="0"/>
    <n v="62932118.159999996"/>
    <n v="0"/>
    <n v="0"/>
    <n v="0"/>
    <n v="90225873"/>
    <n v="0"/>
    <n v="89321000"/>
    <n v="38077537.200000003"/>
    <n v="51243462.799999997"/>
    <n v="0"/>
    <m/>
    <n v="89320782.400000006"/>
    <n v="13608319.6"/>
    <n v="13608319.6"/>
    <n v="3683197.2"/>
    <n v="0"/>
    <n v="0"/>
    <n v="0"/>
    <n v="-51243245.200000003"/>
    <n v="50000000"/>
    <m/>
    <n v="50000000"/>
    <m/>
    <s v="Pipas "/>
  </r>
  <r>
    <s v="1.1-00-2511_25163045_25326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3"/>
    <s v="SERVICIOS GENERALES"/>
    <x v="73"/>
    <x v="73"/>
    <n v="0"/>
    <s v="SIN DESCRIPCIÓN PARA DESTINOS 00"/>
    <n v="0"/>
    <n v="0"/>
    <n v="0"/>
    <n v="0"/>
    <n v="0"/>
    <n v="0"/>
    <n v="0"/>
    <n v="0"/>
    <n v="5321000"/>
    <n v="-5321000"/>
    <n v="0"/>
    <m/>
    <n v="0"/>
    <n v="0"/>
    <n v="0"/>
    <n v="0"/>
    <n v="0"/>
    <n v="0"/>
    <n v="0"/>
    <n v="5321000"/>
    <n v="0"/>
    <m/>
    <n v="0"/>
    <m/>
    <m/>
  </r>
  <r>
    <s v="1.1-00-2512_25753037_2532618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73"/>
    <x v="73"/>
    <n v="8"/>
    <s v="LIMPIEZA DE MINAS DE BASALTO"/>
    <n v="495088"/>
    <n v="495088"/>
    <n v="495088"/>
    <n v="586960"/>
    <n v="800000"/>
    <n v="586960"/>
    <n v="586960"/>
    <n v="556568"/>
    <n v="556568"/>
    <n v="0"/>
    <n v="600000"/>
    <m/>
    <n v="556568"/>
    <n v="556568"/>
    <n v="556568"/>
    <n v="556568"/>
    <n v="556568"/>
    <n v="556568"/>
    <n v="556568"/>
    <n v="0"/>
    <n v="560000"/>
    <m/>
    <n v="560000"/>
    <m/>
    <m/>
  </r>
  <r>
    <s v="1.1-00-2509_25225017_25326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3"/>
    <s v="SERVICIOS GENERALES"/>
    <x v="73"/>
    <x v="73"/>
    <n v="0"/>
    <s v="SIN DESCRIPCIÓN PARA DESTINOS 00"/>
    <n v="17015992.559999999"/>
    <n v="14523230.16"/>
    <n v="14523230.16"/>
    <n v="25271817.420000002"/>
    <n v="5000000"/>
    <n v="22306710.800000001"/>
    <n v="21364790.800000001"/>
    <n v="0"/>
    <n v="0"/>
    <n v="0"/>
    <n v="20000000"/>
    <m/>
    <n v="0"/>
    <n v="0"/>
    <n v="0"/>
    <n v="0"/>
    <n v="0"/>
    <n v="0"/>
    <n v="0"/>
    <n v="0"/>
    <n v="0"/>
    <m/>
    <n v="0"/>
    <m/>
    <m/>
  </r>
  <r>
    <s v="1.1-00-2504_2555004_25327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74"/>
    <x v="74"/>
    <n v="0"/>
    <s v="SIN DESCRIPCIÓN PARA DESTINOS 00"/>
    <n v="0"/>
    <n v="0"/>
    <n v="0"/>
    <n v="406000"/>
    <n v="0"/>
    <n v="406000"/>
    <n v="406000"/>
    <n v="410000"/>
    <n v="410000"/>
    <n v="0"/>
    <n v="410000"/>
    <m/>
    <n v="0"/>
    <n v="0"/>
    <n v="0"/>
    <n v="0"/>
    <n v="0"/>
    <n v="0"/>
    <n v="0"/>
    <n v="410000"/>
    <n v="0"/>
    <m/>
    <n v="0"/>
    <m/>
    <m/>
  </r>
  <r>
    <s v="1.1-00-2506_25516011_2532910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IRECCIÓN DE RELACIONES PÚBLICAS"/>
    <x v="3"/>
    <s v="SERVICIOS GENERALES"/>
    <x v="75"/>
    <x v="75"/>
    <n v="0"/>
    <s v="SIN DESCRIPCIÓN PARA DESTINOS 00"/>
    <n v="321686"/>
    <n v="311686"/>
    <n v="311686"/>
    <n v="376710.40000000002"/>
    <n v="500000"/>
    <n v="335634.4"/>
    <n v="335634.4"/>
    <n v="1044179.2"/>
    <n v="499179.2"/>
    <n v="545000"/>
    <n v="500000"/>
    <m/>
    <n v="870665.86"/>
    <n v="206944.41"/>
    <n v="46400"/>
    <n v="46400"/>
    <n v="46400"/>
    <n v="46400"/>
    <n v="46400"/>
    <n v="-371486.66"/>
    <n v="0"/>
    <m/>
    <n v="0"/>
    <m/>
    <m/>
  </r>
  <r>
    <s v="1.1-00-2505_2559007_25329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5"/>
    <x v="75"/>
    <n v="0"/>
    <s v="SIN DESCRIPCIÓN PARA DESTINOS 00"/>
    <n v="10000"/>
    <n v="9280"/>
    <n v="9280"/>
    <n v="64194"/>
    <n v="10000"/>
    <n v="17864"/>
    <n v="0"/>
    <n v="22330"/>
    <n v="22330"/>
    <n v="0"/>
    <n v="0"/>
    <m/>
    <n v="22330"/>
    <n v="22330"/>
    <n v="22330"/>
    <n v="22330"/>
    <n v="0"/>
    <n v="0"/>
    <n v="0"/>
    <n v="0"/>
    <n v="25000"/>
    <m/>
    <n v="25000"/>
    <m/>
    <m/>
  </r>
  <r>
    <s v="1.1-00-2509_25225017_25329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3"/>
    <s v="SERVICIOS GENERALES"/>
    <x v="75"/>
    <x v="75"/>
    <n v="0"/>
    <s v="SIN DESCRIPCIÓN PARA DESTINOS 00"/>
    <n v="0"/>
    <n v="0"/>
    <n v="0"/>
    <n v="0"/>
    <n v="0"/>
    <n v="0"/>
    <n v="0"/>
    <n v="3299333.1599999997"/>
    <n v="54218.26"/>
    <n v="3245114.9"/>
    <n v="0"/>
    <m/>
    <n v="0"/>
    <n v="54218.26"/>
    <n v="0"/>
    <n v="0"/>
    <n v="0"/>
    <n v="0"/>
    <n v="0"/>
    <n v="54218.26"/>
    <n v="0"/>
    <m/>
    <n v="0"/>
    <m/>
    <m/>
  </r>
  <r>
    <s v="2023 y 202412_25753037_2532910"/>
    <s v="2023 y 2024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75"/>
    <x v="75"/>
    <n v="0"/>
    <s v="SIN DESCRIPCIÓN PARA DESTINOS 00"/>
    <n v="0"/>
    <n v="0"/>
    <n v="0"/>
    <n v="0"/>
    <n v="42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4_2555004_25329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75"/>
    <x v="75"/>
    <n v="0"/>
    <s v="SIN DESCRIPCIÓN PARA DESTINOS 00"/>
    <n v="208297.02"/>
    <n v="206403.72"/>
    <n v="126633"/>
    <n v="102909.42"/>
    <n v="140000"/>
    <n v="84394.17"/>
    <n v="56775.05"/>
    <n v="95490.8"/>
    <n v="95490.8"/>
    <n v="0"/>
    <n v="140000"/>
    <m/>
    <n v="0"/>
    <n v="0"/>
    <n v="0"/>
    <n v="0"/>
    <n v="0"/>
    <n v="0"/>
    <n v="0"/>
    <n v="95490.8"/>
    <n v="0"/>
    <m/>
    <n v="0"/>
    <m/>
    <m/>
  </r>
  <r>
    <s v="1.1-00-2505_2559007_2533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6"/>
    <x v="76"/>
    <n v="0"/>
    <s v="SIN DESCRIPCIÓN PARA DESTINOS 00"/>
    <n v="225620"/>
    <n v="225620"/>
    <n v="225620"/>
    <n v="231420"/>
    <n v="250000"/>
    <n v="231420"/>
    <n v="231420"/>
    <n v="3090000"/>
    <n v="3090000"/>
    <n v="0"/>
    <n v="2000000"/>
    <m/>
    <n v="2808360"/>
    <n v="2808360"/>
    <n v="2808360"/>
    <n v="2808360"/>
    <n v="1280640"/>
    <n v="1280640"/>
    <n v="1280640"/>
    <n v="281640"/>
    <n v="300000"/>
    <m/>
    <n v="300000"/>
    <m/>
    <m/>
  </r>
  <r>
    <s v="1.1-00-2503_2554003_2533110"/>
    <s v="1.1-00-25"/>
    <x v="1"/>
    <s v="03_25"/>
    <s v="SINDICATURA MUNICIPAL"/>
    <n v="5"/>
    <s v="GOBIERNO INTELIGENTE"/>
    <s v="1.3.5"/>
    <s v="ASUNTOS JURIDICOS"/>
    <n v="6"/>
    <s v="TLAJO A FUTURO"/>
    <n v="4"/>
    <s v="DEFENSORÍA LEGAL"/>
    <s v="XXX"/>
    <s v="DEFENSORÍA LEGAL"/>
    <s v="003_25"/>
    <s v="DESPACHO DE LA SINDICATURA"/>
    <s v="XXX_26"/>
    <s v="DESPACHO DE LA SINDICATURA"/>
    <x v="3"/>
    <s v="SERVICIOS GENERALES"/>
    <x v="76"/>
    <x v="76"/>
    <n v="0"/>
    <s v="SIN DESCRIPCIÓN PARA DESTINOS 00"/>
    <n v="1844400"/>
    <n v="1844400"/>
    <n v="1693600"/>
    <n v="1357200"/>
    <n v="2367000"/>
    <n v="1357200"/>
    <n v="1357200"/>
    <n v="2380000"/>
    <n v="2380000"/>
    <n v="0"/>
    <n v="2000000"/>
    <m/>
    <n v="2296960"/>
    <n v="2296960"/>
    <n v="2303440"/>
    <n v="2303440"/>
    <n v="1567600"/>
    <n v="1027600"/>
    <n v="1027600"/>
    <n v="83040"/>
    <n v="3200000"/>
    <m/>
    <n v="3200000"/>
    <m/>
    <m/>
  </r>
  <r>
    <s v="1.1-00-2507_25517012_2533110"/>
    <s v="1.1-00-25"/>
    <x v="1"/>
    <s v="07_25"/>
    <s v="ORGANO INTERNO DE CONTROL"/>
    <n v="5"/>
    <s v="GOBIERNO INTELIGENTE"/>
    <s v="1.3.4"/>
    <s v="FUNCIÓN PÚBLICA"/>
    <n v="4"/>
    <s v="TLAJO EFICIENTE"/>
    <n v="17"/>
    <s v="CONTROL, VIGILANCIA Y SUPERVISIÓN DE LAS ACTIVIDADES,PROGRAMAS Y POLITICAS MUNICIPALES"/>
    <s v="XXX"/>
    <s v="CONTROL, VIGILANCIA Y SUPERVISIÓN DE LAS ACTIVIDADES,PROGRAMAS Y POLITICAS MUNICIPALES"/>
    <s v="012_25"/>
    <s v="DESPACHO DEL ORGANO INTERNO DE CONTROL"/>
    <s v="XXX_26"/>
    <s v="DESPACHO DEL ORGANO INTERNO DE CONTROL"/>
    <x v="3"/>
    <s v="SERVICIOS GENERALES"/>
    <x v="76"/>
    <x v="76"/>
    <n v="0"/>
    <s v="SIN DESCRIPCIÓN PARA DESTINOS 00"/>
    <n v="0"/>
    <n v="0"/>
    <n v="0"/>
    <n v="0"/>
    <n v="0"/>
    <n v="0"/>
    <n v="0"/>
    <n v="1894499.99"/>
    <n v="1894499.99"/>
    <n v="0"/>
    <n v="1500000"/>
    <m/>
    <n v="1888480"/>
    <n v="1888480"/>
    <n v="1485594.02"/>
    <n v="1070680"/>
    <n v="471540"/>
    <n v="401360"/>
    <n v="401360"/>
    <n v="6019.9899999999907"/>
    <n v="1500000"/>
    <m/>
    <n v="1500000"/>
    <m/>
    <m/>
  </r>
  <r>
    <s v="1.1-00-2504_2555004_25331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76"/>
    <x v="76"/>
    <n v="0"/>
    <s v="SIN DESCRIPCIÓN PARA DESTINOS 00"/>
    <n v="645538.11"/>
    <n v="645538.11"/>
    <n v="645538.11"/>
    <n v="232000"/>
    <n v="1500000"/>
    <n v="232000"/>
    <n v="232000"/>
    <n v="900000"/>
    <n v="900000"/>
    <n v="0"/>
    <n v="700000"/>
    <m/>
    <n v="521543.36"/>
    <n v="521543.36"/>
    <n v="521543.36"/>
    <n v="521543.36"/>
    <n v="295343.35999999999"/>
    <n v="295343.35999999999"/>
    <n v="295343.35999999999"/>
    <n v="378456.64"/>
    <n v="550000"/>
    <m/>
    <n v="550000"/>
    <m/>
    <m/>
  </r>
  <r>
    <m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3"/>
    <s v="SERVICIOS GENERALES"/>
    <x v="76"/>
    <x v="76"/>
    <n v="0"/>
    <s v="SIN DESCRIPCIÓN PARA DESTINOS 00"/>
    <m/>
    <n v="3132000"/>
    <m/>
    <m/>
    <m/>
    <n v="2958000"/>
    <m/>
    <n v="2000000"/>
    <m/>
    <m/>
    <m/>
    <m/>
    <n v="0"/>
    <m/>
    <m/>
    <m/>
    <m/>
    <m/>
    <m/>
    <m/>
    <n v="2000000"/>
    <m/>
    <m/>
    <m/>
    <m/>
  </r>
  <r>
    <s v="1.1-00-2509_25129021_25331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3"/>
    <s v="SERVICIOS GENERALES"/>
    <x v="76"/>
    <x v="76"/>
    <n v="0"/>
    <s v="SIN DESCRIPCIÓN PARA DESTINOS 00"/>
    <n v="3480000"/>
    <n v="0"/>
    <n v="3132000"/>
    <n v="2958000"/>
    <n v="1500000"/>
    <n v="0"/>
    <n v="2958000"/>
    <n v="0"/>
    <n v="0"/>
    <n v="0"/>
    <n v="3150000"/>
    <m/>
    <n v="0"/>
    <n v="0"/>
    <n v="0"/>
    <n v="0"/>
    <n v="0"/>
    <n v="0"/>
    <n v="0"/>
    <n v="0"/>
    <n v="0"/>
    <m/>
    <n v="0"/>
    <m/>
    <m/>
  </r>
  <r>
    <s v="2023 y 202414_25555039_25331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76"/>
    <x v="76"/>
    <n v="0"/>
    <s v="SIN DESCRIPCIÓN PARA DESTINOS 00"/>
    <n v="0"/>
    <n v="0"/>
    <n v="0"/>
    <n v="1307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1_25163045_25331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3"/>
    <s v="SERVICIOS GENERALES"/>
    <x v="76"/>
    <x v="76"/>
    <n v="0"/>
    <s v="SIN DESCRIPCIÓN PARA DESTINOS 00"/>
    <n v="0"/>
    <n v="0"/>
    <n v="0"/>
    <n v="0"/>
    <n v="0"/>
    <n v="0"/>
    <n v="0"/>
    <n v="0"/>
    <n v="2000000"/>
    <n v="-2000000"/>
    <n v="0"/>
    <m/>
    <n v="0"/>
    <n v="0"/>
    <n v="0"/>
    <n v="0"/>
    <n v="0"/>
    <n v="0"/>
    <n v="0"/>
    <n v="2000000"/>
    <n v="0"/>
    <m/>
    <n v="0"/>
    <m/>
    <m/>
  </r>
  <r>
    <m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3"/>
    <s v="SERVICIOS GENERALES"/>
    <x v="77"/>
    <x v="77"/>
    <n v="0"/>
    <s v="SIN DESCRIPCIÓN PARA DESTINOS 00"/>
    <m/>
    <n v="6327644.5599999996"/>
    <m/>
    <m/>
    <m/>
    <n v="5315963.32"/>
    <m/>
    <n v="23536580"/>
    <m/>
    <m/>
    <m/>
    <m/>
    <n v="17536579.559999999"/>
    <m/>
    <m/>
    <m/>
    <m/>
    <m/>
    <m/>
    <m/>
    <n v="8500000"/>
    <m/>
    <n v="8500000"/>
    <m/>
    <s v="analisis de agua"/>
  </r>
  <r>
    <s v="1.1-00-2509_25129021_25332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3"/>
    <s v="SERVICIOS GENERALES"/>
    <x v="77"/>
    <x v="77"/>
    <n v="0"/>
    <s v="SIN DESCRIPCIÓN PARA DESTINOS 00"/>
    <n v="6327644.5599999996"/>
    <n v="0"/>
    <n v="6327644.5599999996"/>
    <n v="5315963.32"/>
    <n v="2500000"/>
    <n v="0"/>
    <n v="5315963.32"/>
    <n v="0"/>
    <n v="17536580"/>
    <n v="-17536580"/>
    <n v="5400000"/>
    <m/>
    <n v="0"/>
    <n v="8356292"/>
    <n v="17536579.559999999"/>
    <n v="8356292"/>
    <n v="0"/>
    <n v="0"/>
    <n v="0"/>
    <n v="17536580"/>
    <n v="0"/>
    <m/>
    <n v="0"/>
    <m/>
    <m/>
  </r>
  <r>
    <s v="1.1-00-2511_25163045_25332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3"/>
    <s v="SERVICIOS GENERALES"/>
    <x v="77"/>
    <x v="77"/>
    <n v="0"/>
    <s v="SIN DESCRIPCIÓN PARA DESTINOS 00"/>
    <n v="0"/>
    <n v="0"/>
    <n v="0"/>
    <n v="0"/>
    <n v="0"/>
    <n v="0"/>
    <n v="0"/>
    <n v="0"/>
    <n v="6000000"/>
    <n v="-6000000"/>
    <n v="0"/>
    <m/>
    <n v="0"/>
    <n v="2621913.0499999998"/>
    <n v="2615564.5099999998"/>
    <n v="0"/>
    <n v="0"/>
    <n v="0"/>
    <n v="0"/>
    <n v="6000000"/>
    <n v="0"/>
    <m/>
    <n v="0"/>
    <m/>
    <m/>
  </r>
  <r>
    <s v="2023 y 202405_2559007_25332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7"/>
    <x v="77"/>
    <n v="0"/>
    <s v="SIN DESCRIPCIÓN PARA DESTINOS 00"/>
    <n v="68987.75"/>
    <n v="68987.75"/>
    <n v="68987.75"/>
    <n v="0"/>
    <n v="69408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4_25556039_25333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3"/>
    <s v="SERVICIOS GENERALES"/>
    <x v="78"/>
    <x v="78"/>
    <n v="0"/>
    <s v="SIN DESCRIPCIÓN PARA DESTINOS 00"/>
    <n v="10493919.99"/>
    <n v="8966919.9900000002"/>
    <n v="8457370"/>
    <n v="4503029.4000000004"/>
    <n v="500000"/>
    <n v="4461029.6900000004"/>
    <n v="2907354.4"/>
    <n v="7142252"/>
    <n v="7142252"/>
    <n v="0"/>
    <n v="4800000"/>
    <m/>
    <n v="7135260"/>
    <n v="6994900"/>
    <n v="6994900"/>
    <n v="6994900"/>
    <n v="4785000"/>
    <n v="3349500"/>
    <n v="3349500"/>
    <n v="6992"/>
    <n v="4800000"/>
    <m/>
    <n v="3000000"/>
    <m/>
    <s v="ISO  y reporte ciudadado, tlajo app, odoo "/>
  </r>
  <r>
    <s v="1.1-00-2511_25364047_2533310"/>
    <s v="1.1-00-25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3"/>
    <s v="SERVICIOS GENERALES"/>
    <x v="78"/>
    <x v="78"/>
    <n v="0"/>
    <s v="SIN DESCRIPCIÓN PARA DESTINOS 00"/>
    <n v="0"/>
    <n v="0"/>
    <n v="0"/>
    <n v="0"/>
    <n v="0"/>
    <n v="0"/>
    <n v="0"/>
    <n v="3770000"/>
    <n v="3770000"/>
    <n v="0"/>
    <n v="0"/>
    <m/>
    <n v="3767435.24"/>
    <n v="3767435.24"/>
    <n v="3767435.24"/>
    <n v="3767435.24"/>
    <n v="1724183.25"/>
    <n v="0"/>
    <n v="0"/>
    <n v="2564.7599999997765"/>
    <n v="300000"/>
    <m/>
    <n v="300000"/>
    <m/>
    <s v="planes parciales"/>
  </r>
  <r>
    <s v="1.1-00-2504_2555004_25333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78"/>
    <x v="78"/>
    <n v="0"/>
    <s v="SIN DESCRIPCIÓN PARA DESTINOS 00"/>
    <n v="2605267.2000000002"/>
    <n v="2605267.2000000002"/>
    <n v="2559116.6"/>
    <n v="2252201"/>
    <n v="1000000"/>
    <n v="693007.2"/>
    <n v="554555.4"/>
    <n v="1478636.04"/>
    <n v="1478636.04"/>
    <n v="0"/>
    <n v="8358220.3600000003"/>
    <m/>
    <n v="694747.2"/>
    <n v="694747.2"/>
    <n v="694747.2"/>
    <n v="694747.2"/>
    <n v="416848.32"/>
    <n v="347373.6"/>
    <n v="347373.6"/>
    <n v="783888.84000000008"/>
    <n v="1000000"/>
    <m/>
    <n v="1000000"/>
    <m/>
    <m/>
  </r>
  <r>
    <s v="1.1-00-2505_2559007_25333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8"/>
    <x v="78"/>
    <n v="0"/>
    <s v="SIN DESCRIPCIÓN PARA DESTINOS 00"/>
    <n v="69600"/>
    <n v="69600"/>
    <n v="69600"/>
    <n v="57028.3"/>
    <n v="100000"/>
    <n v="56076.3"/>
    <n v="36588.300000000003"/>
    <n v="231500"/>
    <n v="231500"/>
    <n v="0"/>
    <n v="50000"/>
    <m/>
    <n v="194880"/>
    <n v="194880"/>
    <n v="194880"/>
    <n v="194880"/>
    <n v="194880"/>
    <n v="194880"/>
    <n v="194880"/>
    <n v="36620"/>
    <n v="150000"/>
    <m/>
    <n v="150000"/>
    <m/>
    <m/>
  </r>
  <r>
    <s v="2023 y 202402_2553002_2533310"/>
    <s v="2023 y 2024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3"/>
    <s v="SERVICIOS GENERALES"/>
    <x v="78"/>
    <x v="78"/>
    <n v="0"/>
    <s v="SIN DESCRIPCIÓN PARA DESTINOS 00"/>
    <n v="0"/>
    <n v="0"/>
    <n v="0"/>
    <n v="0"/>
    <n v="34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.5-02-2508_25618013_2533410"/>
    <s v="2.5-02-25"/>
    <x v="4"/>
    <s v="08_25"/>
    <s v="COORDINACIÓN GENERAL DE PREVENCIÓN Y SERVICIOS DE EMERGENCIA"/>
    <n v="6"/>
    <s v="SEGURIDAD CIUDADANA"/>
    <s v="1.7.1"/>
    <s v="POLICIA"/>
    <n v="1"/>
    <s v="TLAJO DE PAZ"/>
    <n v="18"/>
    <s v="CAPACITACIÓN"/>
    <s v="XXX"/>
    <s v="CAPACITACIÓN"/>
    <s v="013_25"/>
    <s v="COMISARIA DE LA POLICIA PREVENTIVA MUNIC"/>
    <s v="XXX_26"/>
    <s v="COMISARIA DE LA POLICIA PREVENTIVA MUNIC"/>
    <x v="3"/>
    <s v="SERVICIOS GENERALES"/>
    <x v="79"/>
    <x v="79"/>
    <n v="0"/>
    <s v="SIN DESCRIPCIÓN PARA DESTINOS 00"/>
    <n v="2963000"/>
    <n v="2963000"/>
    <n v="2963000"/>
    <n v="2973000"/>
    <n v="3000000"/>
    <n v="2973000"/>
    <n v="1787000"/>
    <n v="6000000"/>
    <n v="6000000"/>
    <n v="0"/>
    <n v="3000000"/>
    <m/>
    <n v="5999000"/>
    <n v="5999000"/>
    <n v="5999000"/>
    <n v="5999000"/>
    <n v="0"/>
    <n v="0"/>
    <n v="0"/>
    <n v="1000"/>
    <n v="3000000"/>
    <m/>
    <n v="3000000"/>
    <m/>
    <m/>
  </r>
  <r>
    <s v="1.1-00-2505_2559007_25334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9"/>
    <x v="79"/>
    <n v="0"/>
    <s v="SIN DESCRIPCIÓN PARA DESTINOS 00"/>
    <n v="0"/>
    <n v="0"/>
    <n v="0"/>
    <n v="578882.6"/>
    <n v="735486"/>
    <n v="567282.6"/>
    <n v="567282.6"/>
    <n v="2796004.92"/>
    <n v="2796004.92"/>
    <n v="0"/>
    <n v="1500000"/>
    <m/>
    <n v="2410016"/>
    <n v="2375216"/>
    <n v="2375216"/>
    <n v="2375216"/>
    <n v="11600"/>
    <n v="11600"/>
    <n v="11600"/>
    <n v="385988.91999999993"/>
    <n v="500000"/>
    <m/>
    <n v="500000"/>
    <m/>
    <m/>
  </r>
  <r>
    <s v="1.1-00-2507_25517012_2533410"/>
    <s v="1.1-00-25"/>
    <x v="1"/>
    <s v="07_25"/>
    <s v="ORGANO INTERNO DE CONTROL"/>
    <n v="5"/>
    <s v="GOBIERNO INTELIGENTE"/>
    <s v="1.3.4"/>
    <s v="FUNCIÓN PÚBLICA"/>
    <n v="4"/>
    <s v="TLAJO EFICIENTE"/>
    <n v="17"/>
    <s v="CONTROL, VIGILANCIA Y SUPERVISIÓN DE LAS ACTIVIDADES,PROGRAMAS Y POLITICAS MUNICIPALES"/>
    <s v="XXX"/>
    <s v="CONTROL, VIGILANCIA Y SUPERVISIÓN DE LAS ACTIVIDADES,PROGRAMAS Y POLITICAS MUNICIPALES"/>
    <s v="012_25"/>
    <s v="DESPACHO DEL ORGANO INTERNO DE CONTROL"/>
    <s v="XXX_26"/>
    <s v="DESPACHO DEL ORGANO INTERNO DE CONTROL"/>
    <x v="3"/>
    <s v="SERVICIOS GENERALES"/>
    <x v="79"/>
    <x v="79"/>
    <n v="0"/>
    <s v="SIN DESCRIPCIÓN PARA DESTINOS 00"/>
    <n v="0"/>
    <n v="0"/>
    <n v="0"/>
    <n v="0"/>
    <n v="0"/>
    <n v="0"/>
    <n v="0"/>
    <n v="505500.01"/>
    <n v="505500.01"/>
    <n v="0"/>
    <n v="500000"/>
    <m/>
    <n v="505500.01"/>
    <n v="505500.01"/>
    <n v="505500.01"/>
    <n v="505500.01"/>
    <n v="46000.01"/>
    <n v="46000.01"/>
    <n v="46000.01"/>
    <n v="0"/>
    <n v="500000"/>
    <m/>
    <n v="500000"/>
    <m/>
    <m/>
  </r>
  <r>
    <s v="1.1-00-2508_25618013_2533410"/>
    <s v="1.1-00-25"/>
    <x v="1"/>
    <s v="08_25"/>
    <s v="COORDINACIÓN GENERAL DE PREVENCIÓN Y SERVICIOS DE EMERGENCIA"/>
    <n v="6"/>
    <s v="SEGURIDAD CIUDADANA"/>
    <s v="1.7.1"/>
    <s v="POLICIA"/>
    <n v="1"/>
    <s v="TLAJO DE PAZ"/>
    <n v="18"/>
    <s v="CAPACITACIÓN"/>
    <s v="XXX"/>
    <s v="CAPACITACIÓN"/>
    <s v="013_25"/>
    <s v="COMISARIA DE LA POLICIA PREVENTIVA MUNIC"/>
    <s v="XXX_26"/>
    <s v="COMISARIA DE LA POLICIA PREVENTIVA MUNIC"/>
    <x v="3"/>
    <s v="SERVICIOS GENERALES"/>
    <x v="79"/>
    <x v="79"/>
    <n v="0"/>
    <s v="SIN DESCRIPCIÓN PARA DESTINOS 00"/>
    <n v="0"/>
    <n v="0"/>
    <n v="0"/>
    <n v="42000"/>
    <n v="0"/>
    <n v="42000"/>
    <n v="0"/>
    <n v="417000"/>
    <n v="308540"/>
    <n v="108460"/>
    <n v="600000"/>
    <m/>
    <n v="308459.82"/>
    <n v="108460"/>
    <n v="108460"/>
    <n v="108460"/>
    <n v="108460"/>
    <n v="108460"/>
    <n v="108460"/>
    <n v="80.179999999993015"/>
    <n v="600000"/>
    <m/>
    <n v="600000"/>
    <m/>
    <m/>
  </r>
  <r>
    <s v="2023 y 202405_2559007_25334133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9"/>
    <x v="79"/>
    <n v="33"/>
    <s v="BANDA MUNICIPAL"/>
    <n v="139200"/>
    <n v="139200"/>
    <n v="12528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5_2559007_25334134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9"/>
    <x v="79"/>
    <n v="34"/>
    <s v="CAPACITACIÓN ISO"/>
    <n v="591855.19999999995"/>
    <n v="591855.19999999995"/>
    <n v="551719.19999999995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5_2559007_25334135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79"/>
    <x v="79"/>
    <n v="35"/>
    <s v="CAPACITACIÓN SERVICIO A CLIENTES"/>
    <n v="72348.5"/>
    <n v="72348.5"/>
    <n v="62604.5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7029_2533410"/>
    <s v="1.1-00-25"/>
    <x v="1"/>
    <s v="10_25"/>
    <s v="COORDINACIÓN GENERAL DE CERCANÍA Y CORRESPONSABILIDAD SOCIAL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s v="DIRECCIÓN DE CULTURA"/>
    <s v="XXX_26"/>
    <s v="DIRECCIÓN DE CULTURA"/>
    <x v="3"/>
    <s v="SERVICIOS GENERALES"/>
    <x v="79"/>
    <x v="79"/>
    <n v="0"/>
    <s v="SIN DESCRIPCIÓN PARA DESTINOS 00"/>
    <n v="0"/>
    <n v="0"/>
    <n v="0"/>
    <n v="0"/>
    <n v="0"/>
    <n v="0"/>
    <n v="0"/>
    <n v="212976.68"/>
    <n v="212976.68"/>
    <n v="0"/>
    <n v="0"/>
    <m/>
    <n v="212976.09"/>
    <n v="212976.09"/>
    <n v="212976.09"/>
    <n v="212976.09"/>
    <n v="0"/>
    <n v="0"/>
    <n v="0"/>
    <n v="0.58999999999650754"/>
    <n v="230000"/>
    <m/>
    <n v="230000"/>
    <m/>
    <s v="banda municipal"/>
  </r>
  <r>
    <s v="1.1-00-2508_25618013_2533410"/>
    <s v="1.1-00-25"/>
    <x v="1"/>
    <s v="08_25"/>
    <s v="COORDINACIÓN GENERAL DE PREVENCIÓN Y SERVICIOS DE EMERGENCIA"/>
    <n v="6"/>
    <s v="SEGURIDAD CIUDADANA"/>
    <s v="1.7.1"/>
    <s v="POLICIA"/>
    <n v="1"/>
    <s v="TLAJO DE PAZ"/>
    <n v="18"/>
    <s v="CAPACITACIÓN"/>
    <s v="XXX"/>
    <s v="CAPACITACIÓN"/>
    <s v="013_25"/>
    <s v="DESPACHO"/>
    <s v="XXX_26"/>
    <s v="COMISARIA DE LA POLICIA PREVENTIVA MUNIC"/>
    <x v="3"/>
    <s v="SERVICIOS GENERALES"/>
    <x v="79"/>
    <x v="79"/>
    <n v="0"/>
    <n v="0"/>
    <n v="0"/>
    <n v="0"/>
    <n v="0"/>
    <n v="0"/>
    <n v="0"/>
    <n v="0"/>
    <n v="0"/>
    <n v="0"/>
    <n v="108460"/>
    <n v="-108460"/>
    <n v="0"/>
    <m/>
    <n v="0"/>
    <n v="0"/>
    <n v="0"/>
    <n v="0"/>
    <n v="0"/>
    <n v="0"/>
    <n v="0"/>
    <n v="108460"/>
    <n v="0"/>
    <m/>
    <n v="0"/>
    <m/>
    <m/>
  </r>
  <r>
    <s v="1.1-00-2510_25043031_25335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3"/>
    <s v="PROGRAMA BECAS A SECUNDARIA"/>
    <s v="XXX"/>
    <s v="PROGRAMA BECAS A SECUNDARIA"/>
    <s v="031_25"/>
    <s v="DIRECCIÓN DE POLÍTICA SOCIAL"/>
    <s v="XXX_26"/>
    <s v="DIRECCIÓN DE POLÍTICA SOCIAL"/>
    <x v="3"/>
    <s v="SERVICIOS GENERALES"/>
    <x v="80"/>
    <x v="80"/>
    <n v="0"/>
    <s v="SIN DESCRIPCIÓN PARA DESTINOS 00"/>
    <n v="462979.2"/>
    <n v="462979.2"/>
    <n v="462979.2"/>
    <n v="516780"/>
    <n v="470000"/>
    <n v="513115.56"/>
    <n v="513115.56"/>
    <n v="0"/>
    <n v="0"/>
    <n v="0"/>
    <n v="516780"/>
    <m/>
    <n v="0"/>
    <n v="0"/>
    <n v="0"/>
    <n v="0"/>
    <n v="0"/>
    <n v="0"/>
    <n v="0"/>
    <n v="0"/>
    <m/>
    <m/>
    <n v="0"/>
    <m/>
    <m/>
  </r>
  <r>
    <s v="1.1-00-2506_25514009_2533610"/>
    <s v="1.1-00-25"/>
    <x v="1"/>
    <s v="06_25"/>
    <s v="JEFATURA DE GABINETE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s v="DESPACHO DE LA JEFATURA DE GABINETE"/>
    <s v="XXX_26"/>
    <s v="DESPACHO DE LA JEFATURA DE GABINETE"/>
    <x v="3"/>
    <s v="SERVICIOS GENERALES"/>
    <x v="81"/>
    <x v="81"/>
    <n v="0"/>
    <s v="SIN DESCRIPCIÓN PARA DESTINOS 00"/>
    <n v="14735184.92"/>
    <n v="13530408.92"/>
    <n v="13530408.92"/>
    <n v="32115265"/>
    <n v="10500000"/>
    <n v="29637070.670000002"/>
    <n v="29637070.670000002"/>
    <n v="15000000"/>
    <n v="15000000"/>
    <n v="0"/>
    <n v="15000000"/>
    <m/>
    <n v="10800155.380000001"/>
    <n v="10678355.380000001"/>
    <n v="7083970.7599999998"/>
    <n v="6960587.3600000003"/>
    <n v="6960587.3600000003"/>
    <n v="6316878.7599999998"/>
    <n v="6206078.1200000001"/>
    <n v="4199844.6199999992"/>
    <n v="10000000"/>
    <n v="10000000"/>
    <n v="10000000"/>
    <m/>
    <s v="Anexo Multianual de Servicios 5"/>
  </r>
  <r>
    <s v="1.1-00-2508_25619013_25336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81"/>
    <x v="81"/>
    <n v="0"/>
    <s v="FORMATOS IPH"/>
    <n v="7424"/>
    <n v="7424"/>
    <n v="0"/>
    <n v="1205170.3999999999"/>
    <n v="30000"/>
    <n v="1205170.3999999999"/>
    <n v="1195469.8999999999"/>
    <n v="1049120"/>
    <n v="1049120"/>
    <n v="0"/>
    <n v="1300000"/>
    <m/>
    <n v="1032757.67"/>
    <n v="1013927"/>
    <n v="1047257.67"/>
    <n v="19401"/>
    <n v="19401"/>
    <n v="19401"/>
    <n v="19401"/>
    <n v="16362.329999999958"/>
    <n v="1050000"/>
    <m/>
    <n v="1050000"/>
    <m/>
    <m/>
  </r>
  <r>
    <s v="1.1-00-2504_2555004_25336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81"/>
    <x v="81"/>
    <n v="0"/>
    <s v="SIN DESCRIPCIÓN PARA DESTINOS 00"/>
    <n v="4566"/>
    <n v="4566"/>
    <n v="4566"/>
    <n v="6863015.1399999997"/>
    <n v="9566"/>
    <n v="6863015.1399999997"/>
    <n v="3092200.76"/>
    <n v="10000"/>
    <n v="10000"/>
    <n v="0"/>
    <n v="0"/>
    <m/>
    <n v="6228.2"/>
    <n v="6228.2"/>
    <n v="6228.2"/>
    <n v="6228.2"/>
    <n v="6228.2"/>
    <n v="6228.2"/>
    <n v="6228.2"/>
    <n v="3771.8"/>
    <n v="10000"/>
    <m/>
    <n v="10000"/>
    <m/>
    <m/>
  </r>
  <r>
    <s v="2023 y 202411_25249033_2533610"/>
    <s v="2023 y 2024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3"/>
    <s v="SERVICIOS GENERALES"/>
    <x v="81"/>
    <x v="81"/>
    <n v="0"/>
    <s v="SIN DESCRIPCIÓN PARA DESTINOS 00"/>
    <n v="12318.5"/>
    <n v="12318.5"/>
    <n v="12318.5"/>
    <n v="0"/>
    <n v="2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4_25556039_25336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3"/>
    <s v="SERVICIOS GENERALES"/>
    <x v="81"/>
    <x v="81"/>
    <n v="0"/>
    <s v="SIN DESCRIPCIÓN PARA DESTINOS 00"/>
    <n v="0"/>
    <n v="0"/>
    <n v="0"/>
    <n v="15080000"/>
    <n v="0"/>
    <n v="14783672.779999999"/>
    <n v="8117940.4199999999"/>
    <n v="0"/>
    <n v="0"/>
    <n v="0"/>
    <n v="818496"/>
    <m/>
    <n v="0"/>
    <n v="0"/>
    <n v="0"/>
    <n v="0"/>
    <n v="0"/>
    <n v="0"/>
    <n v="0"/>
    <n v="0"/>
    <n v="0"/>
    <m/>
    <n v="0"/>
    <m/>
    <m/>
  </r>
  <r>
    <s v="2023 y 202408_25618013_253361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8"/>
    <s v="CAPACITACIÓN"/>
    <s v="XXX"/>
    <s v="CAPACITACIÓN"/>
    <s v="013_25"/>
    <s v="COMISARIA DE LA POLICIA PREVENTIVA MUNIC"/>
    <s v="XXX_26"/>
    <s v="COMISARIA DE LA POLICIA PREVENTIVA MUNIC"/>
    <x v="3"/>
    <s v="SERVICIOS GENERALES"/>
    <x v="81"/>
    <x v="81"/>
    <n v="0"/>
    <s v="SIN DESCRIPCIÓN PARA DESTINOS 00"/>
    <n v="3780"/>
    <n v="3780"/>
    <n v="378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9_25225017_25337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3"/>
    <s v="SERVICIOS GENERALES"/>
    <x v="82"/>
    <x v="82"/>
    <n v="0"/>
    <s v="SIN DESCRIPCIÓN PARA DESTINOS 00"/>
    <n v="5005632"/>
    <n v="5005632"/>
    <n v="5005632"/>
    <n v="6034289.3899999997"/>
    <n v="5006935"/>
    <n v="5200017.4000000004"/>
    <n v="4326868.32"/>
    <n v="6556818.1600000001"/>
    <n v="6556818.1600000001"/>
    <n v="0"/>
    <n v="5000000"/>
    <m/>
    <n v="6556818.1600000001"/>
    <n v="6556818.1600000001"/>
    <n v="6556818.1600000001"/>
    <n v="6556818.1600000001"/>
    <n v="2353309.08"/>
    <n v="1916734.54"/>
    <n v="1916734.54"/>
    <n v="0"/>
    <n v="0"/>
    <m/>
    <n v="0"/>
    <m/>
    <s v="caherengo"/>
  </r>
  <r>
    <s v="2023 y 202405_2559007_25337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82"/>
    <x v="82"/>
    <n v="0"/>
    <s v="SIN DESCRIPCIÓN PARA DESTINOS 00"/>
    <n v="20885568"/>
    <n v="20885568"/>
    <n v="20885568"/>
    <n v="20896724.579999998"/>
    <n v="20000000"/>
    <n v="20818134.579999998"/>
    <n v="18996564.960000001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5_2559007_25338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83"/>
    <x v="83"/>
    <n v="0"/>
    <s v="SIN DESCRIPCIÓN PARA DESTINOS 00"/>
    <n v="0"/>
    <n v="0"/>
    <n v="0"/>
    <n v="0"/>
    <n v="0"/>
    <n v="0"/>
    <n v="0"/>
    <n v="39848671.939999998"/>
    <n v="39848671.939999998"/>
    <n v="0"/>
    <n v="0"/>
    <m/>
    <n v="33503383.079999998"/>
    <n v="9107848.0999999996"/>
    <n v="3643139.24"/>
    <n v="3643139.24"/>
    <n v="3643139.24"/>
    <n v="0"/>
    <n v="0"/>
    <n v="6345288.8599999994"/>
    <n v="77442266.879999995"/>
    <n v="77442266.879999995"/>
    <n v="77442266.879999995"/>
    <m/>
    <s v="Anexo Multianual de Servicios 18"/>
  </r>
  <r>
    <m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3"/>
    <s v="SERVICIOS GENERALES"/>
    <x v="83"/>
    <x v="83"/>
    <n v="0"/>
    <s v="SIN DESCRIPCIÓN PARA DESTINOS 00"/>
    <m/>
    <n v="44932600"/>
    <m/>
    <m/>
    <m/>
    <n v="47611466.899999999"/>
    <m/>
    <n v="11101338.060000001"/>
    <m/>
    <m/>
    <m/>
    <m/>
    <n v="11101328.07"/>
    <m/>
    <m/>
    <m/>
    <m/>
    <m/>
    <m/>
    <m/>
    <n v="0"/>
    <m/>
    <m/>
    <m/>
    <s v="caherengo"/>
  </r>
  <r>
    <s v="1.1-00-2509_25129021_253381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3"/>
    <s v="SERVICIOS GENERALES"/>
    <x v="83"/>
    <x v="83"/>
    <n v="0"/>
    <s v="SIN DESCRIPCIÓN PARA DESTINOS 00"/>
    <n v="44932600"/>
    <n v="0"/>
    <n v="44932600"/>
    <n v="47914257.600000001"/>
    <n v="42000000"/>
    <n v="0"/>
    <n v="36510138.829999998"/>
    <n v="0"/>
    <n v="11101338.060000001"/>
    <n v="-11101338.060000001"/>
    <n v="20000000"/>
    <m/>
    <n v="0"/>
    <n v="11101328.07"/>
    <n v="11101328.07"/>
    <n v="11101328.07"/>
    <n v="11101328.07"/>
    <n v="11101328.07"/>
    <n v="11101328.07"/>
    <n v="11101338.060000001"/>
    <n v="0"/>
    <m/>
    <n v="0"/>
    <m/>
    <m/>
  </r>
  <r>
    <s v="1.1-00-2510_25036028_25338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3"/>
    <s v="SERVICIOS GENERALES"/>
    <x v="83"/>
    <x v="83"/>
    <n v="0"/>
    <s v="SIN DESCRIPCIÓN PARA DESTINOS 00"/>
    <n v="0"/>
    <n v="0"/>
    <n v="0"/>
    <n v="5271504"/>
    <n v="1000000"/>
    <n v="5271504"/>
    <n v="4366472"/>
    <n v="0"/>
    <n v="0"/>
    <n v="0"/>
    <n v="5000000"/>
    <m/>
    <n v="0"/>
    <n v="0"/>
    <n v="0"/>
    <n v="0"/>
    <n v="0"/>
    <n v="0"/>
    <n v="0"/>
    <n v="0"/>
    <n v="0"/>
    <m/>
    <n v="0"/>
    <m/>
    <s v="red de base"/>
  </r>
  <r>
    <s v="1.1-00-2511_25163045_25338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3"/>
    <s v="SERVICIOS GENERALES"/>
    <x v="83"/>
    <x v="83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4_2556004_2533910"/>
    <s v="1.1-00-25"/>
    <x v="1"/>
    <s v="04_25"/>
    <s v="TESORERÍA MUNICIPAL"/>
    <n v="5"/>
    <s v="GOBIERNO INTELIGENTE"/>
    <s v="1.3.4"/>
    <s v="FUNCIÓN PÚBLICA"/>
    <n v="4"/>
    <s v="TLAJO EFICIENTE"/>
    <n v="6"/>
    <s v="MODERNIZACION CATASTRAL"/>
    <s v="XXX"/>
    <s v="MODERNIZACION CATASTRAL"/>
    <s v="004_25"/>
    <s v="DIRECCIÓN DE PROCESOS ADMINISTRATIVOS Y"/>
    <s v="XXX_26"/>
    <s v="DIRECCIÓN DE PROCESOS ADMINISTRATIVOS Y"/>
    <x v="3"/>
    <s v="SERVICIOS GENERALES"/>
    <x v="84"/>
    <x v="84"/>
    <n v="0"/>
    <s v="SIN DESCRIPCIÓN PARA DESTINOS 00"/>
    <n v="0"/>
    <n v="0"/>
    <n v="0"/>
    <n v="0"/>
    <n v="0"/>
    <n v="0"/>
    <n v="0"/>
    <n v="22600000"/>
    <n v="22600000"/>
    <n v="0"/>
    <n v="17000000"/>
    <m/>
    <n v="17000000"/>
    <n v="17000000"/>
    <n v="17000000"/>
    <n v="17000000"/>
    <n v="11333333.359999999"/>
    <n v="9916666.6899999995"/>
    <n v="9916666.6899999995"/>
    <n v="5600000"/>
    <n v="17000000"/>
    <n v="17000000"/>
    <n v="17000000"/>
    <m/>
    <s v="Anexo Multianual de Servicios 6"/>
  </r>
  <r>
    <s v="1.1-00-2508_25224016_25339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3"/>
    <s v="SERVICIOS GENERALES"/>
    <x v="84"/>
    <x v="84"/>
    <n v="0"/>
    <s v="SIN DESCRIPCIÓN PARA DESTINOS 00"/>
    <n v="10788552.82"/>
    <n v="10570692.279999999"/>
    <n v="10570692.289999999"/>
    <n v="9689450.6899999995"/>
    <n v="4000000"/>
    <n v="9630196.0899999999"/>
    <n v="8504358.7400000002"/>
    <n v="11500000"/>
    <n v="11500000"/>
    <n v="0"/>
    <n v="12000000"/>
    <m/>
    <n v="11063947.119999999"/>
    <n v="10865141.68"/>
    <n v="9744758.9600000009"/>
    <n v="9508642.1199999992"/>
    <n v="4916126.72"/>
    <n v="1887717.19"/>
    <n v="1887717.19"/>
    <n v="436052.88000000082"/>
    <n v="10000000"/>
    <n v="0"/>
    <n v="10000000"/>
    <m/>
    <s v="RX Y LABORATORIO"/>
  </r>
  <r>
    <s v="1.1-00-2511_25364047_2533910"/>
    <s v="1.1-00-25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3"/>
    <s v="SERVICIOS GENERALES"/>
    <x v="84"/>
    <x v="84"/>
    <n v="0"/>
    <s v="SIN DESCRIPCIÓN PARA DESTINOS 00"/>
    <n v="0"/>
    <n v="0"/>
    <n v="0"/>
    <n v="0"/>
    <n v="600000"/>
    <n v="0"/>
    <n v="0"/>
    <n v="5180000"/>
    <n v="5180000"/>
    <n v="0"/>
    <n v="0"/>
    <m/>
    <n v="5100468.96"/>
    <n v="5100468.96"/>
    <n v="5100468.96"/>
    <n v="5100468.96"/>
    <n v="1682000"/>
    <n v="0"/>
    <n v="0"/>
    <n v="79531.040000000037"/>
    <n v="300000"/>
    <m/>
    <n v="300000"/>
    <m/>
    <s v="planes parciales"/>
  </r>
  <r>
    <s v="1.1-00-2506_25515010_2533910"/>
    <s v="1.1-00-25"/>
    <x v="1"/>
    <s v="06_25"/>
    <s v="JEFATURA DE GABINETE"/>
    <n v="5"/>
    <s v="GOBIERNO INTELIGENTE"/>
    <s v="1.3.4"/>
    <s v="FUNCIÓN PÚBLICA"/>
    <n v="4"/>
    <s v="TLAJO EFICIENTE"/>
    <n v="15"/>
    <s v="PROCESOS ESTADISTICOS DEL MUNICIPIO"/>
    <s v="XXX"/>
    <s v="PROCESOS ESTADISTICOS DEL MUNICIPIO"/>
    <s v="010_25"/>
    <s v="DIRECCIÓN DE CENSOS Y ESTADISTICAS"/>
    <s v="XXX_26"/>
    <s v="DIRECCIÓN DE CENSOS Y ESTADISTICAS"/>
    <x v="3"/>
    <s v="SERVICIOS GENERALES"/>
    <x v="84"/>
    <x v="84"/>
    <n v="0"/>
    <s v="SIN DESCRIPCIÓN PARA DESTINOS 00"/>
    <n v="2111015.56"/>
    <n v="1732776.01"/>
    <n v="1732776.01"/>
    <n v="2582239.5499999998"/>
    <n v="1570000"/>
    <n v="2582239.5499999998"/>
    <n v="2582239.5499999998"/>
    <n v="3613264.12"/>
    <n v="3613264.12"/>
    <n v="0"/>
    <n v="2000000"/>
    <m/>
    <n v="2511476.73"/>
    <n v="1989476.35"/>
    <n v="1989476.35"/>
    <n v="1989476.35"/>
    <n v="0"/>
    <n v="0"/>
    <n v="0"/>
    <n v="1101787.3900000001"/>
    <n v="1500000"/>
    <m/>
    <n v="1500000"/>
    <m/>
    <m/>
  </r>
  <r>
    <s v="1.1-00-2508_25619013_25339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84"/>
    <x v="84"/>
    <n v="0"/>
    <s v="SIN DESCRIPCIÓN PARA DESTINOS 00"/>
    <n v="1900000"/>
    <n v="1500000"/>
    <n v="1500000"/>
    <n v="1281010"/>
    <n v="1900000"/>
    <n v="1281010"/>
    <n v="1281010"/>
    <n v="2385500"/>
    <n v="2385500"/>
    <n v="0"/>
    <n v="2000000"/>
    <m/>
    <n v="2262480"/>
    <n v="2262480"/>
    <n v="2262480"/>
    <n v="2262480"/>
    <n v="2262480"/>
    <n v="1998000"/>
    <n v="1998000"/>
    <n v="123020"/>
    <n v="2300000"/>
    <m/>
    <n v="2300000"/>
    <m/>
    <s v="control y confianza"/>
  </r>
  <r>
    <s v="1.1-00-2506_25514009_2533910"/>
    <s v="1.1-00-25"/>
    <x v="1"/>
    <s v="06_25"/>
    <s v="JEFATURA DE GABINETE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s v="DESPACHO DE LA JEFATURA DE GABINETE"/>
    <s v="XXX_26"/>
    <s v="DESPACHO DE LA JEFATURA DE GABINETE"/>
    <x v="3"/>
    <s v="SERVICIOS GENERALES"/>
    <x v="84"/>
    <x v="84"/>
    <n v="0"/>
    <s v="SIN DESCRIPCIÓN PARA DESTINOS 00"/>
    <n v="18400.04"/>
    <n v="18400.04"/>
    <n v="18400.04"/>
    <n v="14707.69"/>
    <n v="14707.69"/>
    <n v="2554.1799999999998"/>
    <n v="2554.1799999999998"/>
    <n v="2300330"/>
    <n v="2300330"/>
    <n v="0"/>
    <n v="0"/>
    <m/>
    <n v="2210194.9900000002"/>
    <n v="1044000"/>
    <n v="1044000"/>
    <n v="1044000"/>
    <n v="1044000"/>
    <n v="1044000"/>
    <n v="1044000"/>
    <n v="90135.009999999776"/>
    <n v="0"/>
    <m/>
    <n v="0"/>
    <m/>
    <m/>
  </r>
  <r>
    <s v="1.1-00-2514_25555039_25339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84"/>
    <x v="84"/>
    <n v="0"/>
    <s v="SIN DESCRIPCIÓN PARA DESTINOS 00"/>
    <n v="0"/>
    <n v="0"/>
    <n v="0"/>
    <n v="0"/>
    <n v="0"/>
    <n v="0"/>
    <n v="0"/>
    <n v="1949364"/>
    <n v="1949364"/>
    <n v="0"/>
    <n v="2200000"/>
    <m/>
    <n v="1022428.64"/>
    <n v="1022428.64"/>
    <n v="1022428.64"/>
    <n v="1022428.64"/>
    <n v="1018368.64"/>
    <n v="0"/>
    <n v="0"/>
    <n v="926935.36"/>
    <n v="1800000"/>
    <m/>
    <n v="1800000"/>
    <m/>
    <s v="monitoreo ciber seguridad "/>
  </r>
  <r>
    <s v="1.1-00-2506_25513008_2533910"/>
    <s v="1.1-00-25"/>
    <x v="1"/>
    <s v="06_25"/>
    <s v="JEFATURA DE GABINETE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s v="COORDINACION GENERAL DE COMUNICACIÓN EST"/>
    <s v="XXX_26"/>
    <s v="COORDINACION GENERAL DE COMUNICACIÓN EST"/>
    <x v="3"/>
    <s v="SERVICIOS GENERALES"/>
    <x v="84"/>
    <x v="84"/>
    <n v="0"/>
    <s v="SIN DESCRIPCIÓN PARA DESTINOS 00"/>
    <n v="350400"/>
    <n v="350400"/>
    <n v="321200"/>
    <n v="1284800"/>
    <n v="450000"/>
    <n v="756300"/>
    <n v="262800"/>
    <n v="826605"/>
    <n v="826605"/>
    <n v="0"/>
    <n v="450000"/>
    <m/>
    <n v="811099.99"/>
    <n v="811099.99"/>
    <n v="811099.99"/>
    <n v="811099.99"/>
    <n v="643427.29"/>
    <n v="643427.29"/>
    <n v="643427.29"/>
    <n v="15505.010000000009"/>
    <n v="850000"/>
    <m/>
    <n v="850000"/>
    <m/>
    <m/>
  </r>
  <r>
    <s v="2023 y 202410_25065048_25339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3"/>
    <s v="SERVICIOS GENERALES"/>
    <x v="84"/>
    <x v="84"/>
    <n v="0"/>
    <s v="SIN DESCRIPCIÓN PARA DESTINOS 00"/>
    <n v="1070960"/>
    <n v="1050960"/>
    <n v="0"/>
    <n v="584640"/>
    <n v="500000"/>
    <n v="584640"/>
    <n v="58464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4_2555004_2533910"/>
    <s v="2023 y 2024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84"/>
    <x v="84"/>
    <n v="0"/>
    <s v="SIN DESCRIPCIÓN PARA DESTINOS 00"/>
    <n v="10000"/>
    <n v="9725.44"/>
    <n v="9725.44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2_25753037_2533910"/>
    <s v="2023 y 2024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84"/>
    <x v="84"/>
    <n v="0"/>
    <s v="SIN DESCRIPCIÓN PARA DESTINOS 00"/>
    <n v="41064"/>
    <n v="41064"/>
    <n v="41064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4_25556039_25339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3"/>
    <s v="SERVICIOS GENERALES"/>
    <x v="84"/>
    <x v="84"/>
    <n v="0"/>
    <s v="SIN DESCRIPCIÓN PARA DESTINOS 00"/>
    <n v="487200"/>
    <n v="487200"/>
    <n v="0"/>
    <n v="599140"/>
    <n v="600000"/>
    <n v="59914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2_2553002_253391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3"/>
    <s v="SERVICIOS GENERALES"/>
    <x v="84"/>
    <x v="84"/>
    <n v="0"/>
    <s v="SIN DESCRIPCIÓN PARA DESTINOS 00"/>
    <n v="1447508.01"/>
    <n v="1447508"/>
    <n v="726508"/>
    <n v="0"/>
    <n v="500000"/>
    <n v="0"/>
    <n v="0"/>
    <n v="0"/>
    <n v="0"/>
    <n v="0"/>
    <n v="200000"/>
    <m/>
    <n v="0"/>
    <n v="0"/>
    <n v="0"/>
    <n v="0"/>
    <n v="0"/>
    <n v="0"/>
    <n v="0"/>
    <n v="0"/>
    <n v="0"/>
    <m/>
    <n v="0"/>
    <m/>
    <m/>
  </r>
  <r>
    <s v="1.1-00-2510_25036028_25339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3"/>
    <s v="SERVICIOS GENERALES"/>
    <x v="84"/>
    <x v="84"/>
    <n v="0"/>
    <s v="SIN DESCRIPCIÓN PARA DESTINOS 00"/>
    <n v="0"/>
    <n v="0"/>
    <n v="0"/>
    <n v="428320"/>
    <n v="500000"/>
    <n v="428320"/>
    <n v="428320"/>
    <n v="2890908.69"/>
    <n v="2890908.69"/>
    <n v="0"/>
    <n v="1400000"/>
    <m/>
    <n v="2890908.69"/>
    <n v="2890908.69"/>
    <n v="2890908.69"/>
    <n v="0"/>
    <n v="0"/>
    <n v="0"/>
    <n v="0"/>
    <n v="0"/>
    <n v="500000"/>
    <m/>
    <n v="500000"/>
    <m/>
    <s v="red de base"/>
  </r>
  <r>
    <s v="1.1-00-2504_2555004_25341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85"/>
    <x v="85"/>
    <n v="0"/>
    <s v="SIN DESCRIPCIÓN PARA DESTINOS 00"/>
    <n v="12885209.890000001"/>
    <n v="12885209.890000001"/>
    <n v="12885209.890000001"/>
    <n v="18286105.68"/>
    <n v="7000000"/>
    <n v="14981184.48"/>
    <n v="14981184.48"/>
    <n v="31715986.490000002"/>
    <n v="31715986.490000002"/>
    <n v="0"/>
    <n v="17204100"/>
    <m/>
    <n v="13931541.380000001"/>
    <n v="13931541.380000001"/>
    <n v="13583814.789999999"/>
    <n v="13583814.789999999"/>
    <n v="13583814.789999999"/>
    <n v="13583814.789999999"/>
    <n v="13583814.789999999"/>
    <n v="17784445.109999999"/>
    <n v="25000000"/>
    <m/>
    <n v="25000000"/>
    <m/>
    <m/>
  </r>
  <r>
    <s v="1.1-00-2502_2553002_253411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3"/>
    <s v="SERVICIOS GENERALES"/>
    <x v="85"/>
    <x v="85"/>
    <n v="0"/>
    <s v="SIN DESCRIPCIÓN PARA DESTINOS 00"/>
    <n v="2096912.6"/>
    <n v="2096912.6"/>
    <n v="2096912.6"/>
    <n v="966883.28"/>
    <n v="1000000"/>
    <n v="966883.28"/>
    <n v="966883.28"/>
    <n v="1400000"/>
    <n v="1400000"/>
    <n v="0"/>
    <n v="1200000"/>
    <m/>
    <n v="1265552.71"/>
    <n v="1230752.71"/>
    <n v="1019324.64"/>
    <n v="880936.64"/>
    <n v="880936.64"/>
    <n v="439245.73"/>
    <n v="439245.73"/>
    <n v="134447.29000000004"/>
    <n v="2000000"/>
    <m/>
    <n v="2000000"/>
    <m/>
    <m/>
  </r>
  <r>
    <s v="1.1-00-2503_2554003_2534110"/>
    <s v="1.1-00-25"/>
    <x v="1"/>
    <s v="03_25"/>
    <s v="SINDICATURA MUNICIPAL"/>
    <n v="5"/>
    <s v="GOBIERNO INTELIGENTE"/>
    <s v="1.3.5"/>
    <s v="ASUNTOS JURIDICOS"/>
    <n v="6"/>
    <s v="TLAJO A FUTURO"/>
    <n v="4"/>
    <s v="DEFENSORÍA LEGAL"/>
    <s v="XXX"/>
    <s v="DEFENSORÍA LEGAL"/>
    <s v="003_25"/>
    <s v="DESPACHO DE LA SINDICATURA"/>
    <s v="XXX_26"/>
    <s v="DESPACHO DE LA SINDICATURA"/>
    <x v="3"/>
    <s v="SERVICIOS GENERALES"/>
    <x v="85"/>
    <x v="85"/>
    <n v="0"/>
    <s v="SIN DESCRIPCIÓN PARA DESTINOS 00"/>
    <n v="0"/>
    <n v="0"/>
    <n v="0"/>
    <n v="0"/>
    <n v="0"/>
    <n v="0"/>
    <n v="0"/>
    <n v="75000"/>
    <n v="75000"/>
    <n v="0"/>
    <n v="0"/>
    <m/>
    <n v="48720"/>
    <n v="23200"/>
    <n v="23200"/>
    <n v="23200"/>
    <n v="23200"/>
    <n v="23200"/>
    <n v="23200"/>
    <n v="26280"/>
    <n v="50000"/>
    <m/>
    <n v="50000"/>
    <m/>
    <m/>
  </r>
  <r>
    <s v="2023 y 202404_2555004_25341161"/>
    <s v="2023 y 2024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85"/>
    <x v="85"/>
    <n v="61"/>
    <s v="CONVENIO"/>
    <n v="638092.61"/>
    <n v="638092.61"/>
    <n v="638092.61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5_2559007_25341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85"/>
    <x v="85"/>
    <n v="0"/>
    <s v="SIN DESCRIPCIÓN PARA DESTINOS 00"/>
    <n v="0"/>
    <n v="0"/>
    <n v="0"/>
    <n v="121.3"/>
    <n v="0"/>
    <n v="121.3"/>
    <n v="121.3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4_2555004_25342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86"/>
    <x v="86"/>
    <n v="0"/>
    <s v="SIN DESCRIPCIÓN PARA DESTINOS 00"/>
    <n v="64859142.780000001"/>
    <n v="62464392.420000002"/>
    <n v="62464392.420000002"/>
    <n v="46412152.75"/>
    <n v="30000000"/>
    <n v="43893483.119999997"/>
    <n v="43893483.119999997"/>
    <n v="40000000"/>
    <n v="40000000"/>
    <n v="0"/>
    <n v="40000000"/>
    <m/>
    <n v="25068281.309999999"/>
    <n v="24968281.309999999"/>
    <n v="19984448.800000001"/>
    <n v="19984448.800000001"/>
    <n v="19984448.800000001"/>
    <n v="19984448.800000001"/>
    <n v="17558114.02"/>
    <n v="14931718.690000001"/>
    <n v="40000000"/>
    <n v="40000000"/>
    <n v="40000000"/>
    <m/>
    <s v="Anexo Multianual de Servicios 12"/>
  </r>
  <r>
    <s v="1.1-00-2504_2555004_25343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87"/>
    <x v="87"/>
    <n v="0"/>
    <s v="SIN DESCRIPCIÓN PARA DESTINOS 00"/>
    <n v="1700000"/>
    <n v="1592837.36"/>
    <n v="1592837.36"/>
    <n v="2230000"/>
    <n v="850000"/>
    <n v="1402317.92"/>
    <n v="1056614.52"/>
    <n v="2702616"/>
    <n v="2702616"/>
    <n v="0"/>
    <n v="0"/>
    <m/>
    <n v="2702616"/>
    <n v="2702616"/>
    <n v="0"/>
    <n v="0"/>
    <n v="0"/>
    <n v="0"/>
    <n v="0"/>
    <n v="0"/>
    <n v="6000000"/>
    <m/>
    <n v="6000000"/>
    <m/>
    <m/>
  </r>
  <r>
    <s v="1.1-00-2505_2559007_25344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88"/>
    <x v="88"/>
    <n v="0"/>
    <s v="SIN DESCRIPCIÓN PARA DESTINOS 00"/>
    <n v="138003.72"/>
    <n v="126403.72"/>
    <n v="126403.72"/>
    <n v="298329"/>
    <n v="160000"/>
    <n v="138599.44"/>
    <n v="138599.44"/>
    <n v="340718.88"/>
    <n v="340718.88"/>
    <n v="0"/>
    <n v="150000"/>
    <m/>
    <n v="290718.88"/>
    <n v="290718.88"/>
    <n v="290718.88"/>
    <n v="290718.88"/>
    <n v="213905.82"/>
    <n v="128699.48"/>
    <n v="128699.48"/>
    <n v="50000"/>
    <n v="300000"/>
    <m/>
    <n v="300000"/>
    <m/>
    <m/>
  </r>
  <r>
    <s v="1.1-00-2503_2554003_2534410"/>
    <s v="1.1-00-25"/>
    <x v="1"/>
    <s v="03_25"/>
    <s v="SINDICATURA MUNICIPAL"/>
    <n v="5"/>
    <s v="GOBIERNO INTELIGENTE"/>
    <s v="1.3.5"/>
    <s v="ASUNTOS JURIDICOS"/>
    <n v="6"/>
    <s v="TLAJO A FUTURO"/>
    <n v="4"/>
    <s v="DEFENSORÍA LEGAL"/>
    <s v="XXX"/>
    <s v="DEFENSORÍA LEGAL"/>
    <s v="003_25"/>
    <s v="DESPACHO DE LA SINDICATURA"/>
    <s v="XXX_26"/>
    <s v="DESPACHO DE LA SINDICATURA"/>
    <x v="3"/>
    <s v="SERVICIOS GENERALES"/>
    <x v="88"/>
    <x v="88"/>
    <n v="0"/>
    <s v="SIN DESCRIPCIÓN PARA DESTINOS 00"/>
    <n v="0"/>
    <n v="0"/>
    <n v="0"/>
    <n v="0"/>
    <n v="0"/>
    <n v="0"/>
    <n v="0"/>
    <n v="10000"/>
    <n v="10000"/>
    <n v="0"/>
    <n v="0"/>
    <m/>
    <n v="2192.4"/>
    <n v="2192.4"/>
    <n v="2192.4"/>
    <n v="2192.4"/>
    <n v="2192.4"/>
    <n v="0"/>
    <n v="0"/>
    <n v="7807.6"/>
    <n v="5000"/>
    <m/>
    <n v="5000"/>
    <m/>
    <m/>
  </r>
  <r>
    <s v="1.1-00-2505_2559007_25345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35"/>
    <x v="35"/>
    <n v="0"/>
    <s v="SIN DESCRIPCIÓN PARA DESTINOS 00"/>
    <n v="5375561.7699999996"/>
    <n v="5374582.1200000001"/>
    <n v="5374582.1200000001"/>
    <n v="5914360.3300000001"/>
    <n v="6000000"/>
    <n v="5910904.25"/>
    <n v="4706853.3600000003"/>
    <n v="8712506.8399999999"/>
    <n v="8712506.8399999999"/>
    <n v="0"/>
    <n v="5000000"/>
    <m/>
    <n v="8504238.8399999999"/>
    <n v="8504238.8399999999"/>
    <n v="8692875.9399999995"/>
    <n v="8112506.8399999999"/>
    <n v="8109050.7599999998"/>
    <n v="8109050.7599999998"/>
    <n v="8109050.7599999998"/>
    <n v="208268"/>
    <n v="8732945.1600000001"/>
    <n v="8732945.1600000001"/>
    <n v="8732945.1600000001"/>
    <m/>
    <s v="Anexo Multianual de Servicios 2"/>
  </r>
  <r>
    <s v="1.1-00-2510_25044031_25346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4"/>
    <s v="PROGRAMA ESCOLAR"/>
    <s v="XXX"/>
    <s v="PROGRAMA ESCOLAR"/>
    <s v="031_25"/>
    <s v="DIRECCIÓN DE POLÍTICA SOCIAL"/>
    <s v="XXX_26"/>
    <s v="DIRECCIÓN DE POLÍTICA SOCIAL"/>
    <x v="3"/>
    <s v="SERVICIOS GENERALES"/>
    <x v="89"/>
    <x v="89"/>
    <n v="0"/>
    <s v="SIN DESCRIPCIÓN PARA DESTINOS 00"/>
    <n v="0"/>
    <n v="0"/>
    <n v="0"/>
    <n v="0"/>
    <n v="0"/>
    <n v="0"/>
    <n v="0"/>
    <n v="17016040"/>
    <n v="17016040"/>
    <n v="0"/>
    <n v="0"/>
    <m/>
    <n v="17016040"/>
    <n v="17016040"/>
    <n v="17016040"/>
    <n v="17016040"/>
    <n v="17016040"/>
    <n v="8508020"/>
    <n v="8508020"/>
    <n v="0"/>
    <n v="0"/>
    <m/>
    <n v="0"/>
    <m/>
    <s v="Utiles y Uniformes"/>
  </r>
  <r>
    <s v="2023 y 202414_25555039_25347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90"/>
    <x v="90"/>
    <n v="0"/>
    <s v="SIN DESCRIPCIÓN PARA DESTINOS 00"/>
    <n v="6960"/>
    <n v="6960"/>
    <n v="6960"/>
    <n v="0"/>
    <n v="40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5_2559007_25348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91"/>
    <x v="91"/>
    <n v="0"/>
    <s v="SIN DESCRIPCIÓN PARA DESTINOS 00"/>
    <n v="1039983.8"/>
    <n v="1039983.8"/>
    <n v="1039983.8"/>
    <n v="855031.6"/>
    <n v="1180000"/>
    <n v="855031.59"/>
    <n v="799651.49"/>
    <n v="350000"/>
    <n v="350000"/>
    <n v="0"/>
    <n v="100000"/>
    <m/>
    <n v="211654.72"/>
    <n v="211654.72"/>
    <n v="211654.72"/>
    <n v="211654.72"/>
    <n v="211654.72"/>
    <n v="111266.19"/>
    <n v="111266.19"/>
    <n v="138345.28"/>
    <n v="350000"/>
    <m/>
    <n v="350000"/>
    <m/>
    <m/>
  </r>
  <r>
    <s v="1.1-00-2504_2555004_253511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92"/>
    <x v="92"/>
    <n v="10"/>
    <s v="CAT"/>
    <n v="17977837.739999998"/>
    <n v="17977837.739999998"/>
    <n v="17977837.739999998"/>
    <n v="21370861"/>
    <n v="18000000"/>
    <n v="18976257.59"/>
    <n v="18976257.59"/>
    <n v="20000000"/>
    <n v="20000000"/>
    <n v="0"/>
    <n v="20000000"/>
    <m/>
    <n v="16711130.460000001"/>
    <n v="16711130.460000001"/>
    <n v="13337966.439999999"/>
    <n v="13337966.439999999"/>
    <n v="13337966.439999999"/>
    <n v="13337966.439999999"/>
    <n v="13337966.439999999"/>
    <n v="3288869.5399999991"/>
    <n v="21000000"/>
    <m/>
    <n v="21000000"/>
    <m/>
    <m/>
  </r>
  <r>
    <s v="1.1-00-2509_25225017_25351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3"/>
    <s v="SERVICIOS GENERALES"/>
    <x v="92"/>
    <x v="92"/>
    <n v="0"/>
    <s v="SIN DESCRIPCIÓN PARA DESTINOS 00"/>
    <n v="0"/>
    <n v="0"/>
    <n v="0"/>
    <n v="0"/>
    <n v="0"/>
    <n v="0"/>
    <n v="0"/>
    <n v="4349720"/>
    <n v="4349720"/>
    <n v="0"/>
    <n v="0"/>
    <m/>
    <n v="1654160"/>
    <n v="0"/>
    <n v="0"/>
    <n v="0"/>
    <n v="0"/>
    <n v="0"/>
    <n v="0"/>
    <n v="2695560"/>
    <n v="5000000"/>
    <m/>
    <n v="5000000"/>
    <m/>
    <s v="empedrado"/>
  </r>
  <r>
    <s v="1.1-00-2505_2559007_2535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92"/>
    <x v="92"/>
    <n v="0"/>
    <s v="SIN DESCRIPCIÓN PARA DESTINOS 00"/>
    <n v="126578.04"/>
    <n v="126578.04"/>
    <n v="126578.04"/>
    <n v="175579"/>
    <n v="685740"/>
    <n v="94933.53"/>
    <n v="94933.53"/>
    <n v="1800000"/>
    <n v="1800000"/>
    <n v="0"/>
    <n v="1000000"/>
    <m/>
    <n v="235248.88"/>
    <n v="119709.4"/>
    <n v="235248.88"/>
    <n v="42683.08"/>
    <n v="31300.94"/>
    <n v="31300.94"/>
    <n v="31300.94"/>
    <n v="1564751.12"/>
    <n v="8250000"/>
    <m/>
    <n v="8250000"/>
    <m/>
    <s v="8 Millones limpieza"/>
  </r>
  <r>
    <s v="1.1-00-2510_25039030_25351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9"/>
    <s v="MEJORAMIENTO URBANO"/>
    <s v="XXX"/>
    <s v="MEJORAMIENTO URBANO"/>
    <s v="030_25"/>
    <s v="DIRECCION DE DESARROLLO Y CERCANIA SOCIA"/>
    <s v="XXX_26"/>
    <s v="DIRECCION DE DESARROLLO Y CERCANIA SOCIA"/>
    <x v="3"/>
    <s v="SERVICIOS GENERALES"/>
    <x v="92"/>
    <x v="92"/>
    <n v="0"/>
    <s v="SIN DESCRIPCIÓN PARA DESTINOS 00"/>
    <n v="0"/>
    <n v="0"/>
    <n v="0"/>
    <n v="0"/>
    <n v="0"/>
    <n v="3915000"/>
    <n v="0"/>
    <n v="30226080"/>
    <n v="30226080"/>
    <n v="0"/>
    <n v="30226080"/>
    <m/>
    <n v="17052000"/>
    <n v="17052000"/>
    <n v="17052000"/>
    <n v="17052000"/>
    <n v="17052000"/>
    <n v="14616000"/>
    <n v="14616000"/>
    <n v="13174080"/>
    <n v="29232000"/>
    <n v="29232000"/>
    <n v="29232000"/>
    <m/>
    <s v="Anexo Multianual de Servicios 1"/>
  </r>
  <r>
    <s v="1.1-00-2505_2559007_25352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93"/>
    <x v="93"/>
    <n v="0"/>
    <s v="SIN DESCRIPCIÓN PARA DESTINOS 00"/>
    <n v="14913.43"/>
    <n v="14913.42"/>
    <n v="14913.42"/>
    <n v="25438.799999999999"/>
    <n v="26000"/>
    <n v="0"/>
    <n v="0"/>
    <n v="68600"/>
    <n v="68600"/>
    <n v="0"/>
    <n v="0"/>
    <m/>
    <n v="61248"/>
    <n v="61248"/>
    <n v="61248"/>
    <n v="61248"/>
    <n v="0"/>
    <n v="0"/>
    <n v="0"/>
    <n v="7352"/>
    <n v="40000"/>
    <m/>
    <n v="40000"/>
    <m/>
    <m/>
  </r>
  <r>
    <s v="1.1-00-2514_25555039_25352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93"/>
    <x v="93"/>
    <n v="0"/>
    <s v="SIN DESCRIPCIÓN PARA DESTINOS 00"/>
    <n v="4988"/>
    <n v="4988"/>
    <n v="4988"/>
    <n v="44684"/>
    <n v="25000"/>
    <n v="44684"/>
    <n v="44684"/>
    <n v="28200"/>
    <n v="28200"/>
    <n v="0"/>
    <n v="0"/>
    <m/>
    <n v="28188"/>
    <n v="28188"/>
    <n v="28199.599999999999"/>
    <n v="0"/>
    <n v="0"/>
    <n v="0"/>
    <n v="0"/>
    <n v="12"/>
    <n v="30000"/>
    <m/>
    <n v="30000"/>
    <m/>
    <m/>
  </r>
  <r>
    <s v="1.1-00-2508_25621015_25352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3"/>
    <s v="SERVICIOS GENERALES"/>
    <x v="93"/>
    <x v="93"/>
    <n v="0"/>
    <s v="SIN DESCRIPCIÓN PARA DESTINOS 00"/>
    <n v="0"/>
    <n v="0"/>
    <n v="0"/>
    <n v="22177.05"/>
    <n v="0"/>
    <n v="22177.05"/>
    <n v="22177.05"/>
    <n v="40000"/>
    <n v="40000"/>
    <n v="0"/>
    <n v="40000"/>
    <m/>
    <n v="10579.2"/>
    <n v="0"/>
    <n v="10579.2"/>
    <n v="0"/>
    <n v="0"/>
    <n v="0"/>
    <n v="0"/>
    <n v="29420.799999999999"/>
    <n v="15000"/>
    <m/>
    <n v="15000"/>
    <m/>
    <m/>
  </r>
  <r>
    <s v="2023 y 202403_2554003_2535210"/>
    <s v="2023 y 2024"/>
    <x v="1"/>
    <s v="03_25"/>
    <s v="SINDICATURA MUNICIPAL"/>
    <n v="5"/>
    <s v="GOBIERNO INTELIGENTE"/>
    <s v="1.3.5"/>
    <s v="ASUNTOS JURIDICOS"/>
    <n v="6"/>
    <s v="TLAJO A FUTURO"/>
    <n v="4"/>
    <s v="DEFENSORÍA LEGAL"/>
    <s v="XXX"/>
    <s v="DEFENSORÍA LEGAL"/>
    <s v="003_25"/>
    <s v="DESPACHO DE LA SINDICATURA"/>
    <s v="XXX_26"/>
    <s v="DESPACHO DE LA SINDICATURA"/>
    <x v="3"/>
    <s v="SERVICIOS GENERALES"/>
    <x v="93"/>
    <x v="93"/>
    <n v="0"/>
    <s v="SIN DESCRIPCIÓN PARA DESTINOS 00"/>
    <n v="7656"/>
    <n v="0"/>
    <n v="0"/>
    <n v="0"/>
    <n v="8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4_2555004_2535210"/>
    <s v="2023 y 2024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93"/>
    <x v="93"/>
    <n v="0"/>
    <s v="SIN DESCRIPCIÓN PARA DESTINOS 00"/>
    <n v="0"/>
    <n v="0"/>
    <n v="0"/>
    <n v="348"/>
    <n v="0"/>
    <n v="348"/>
    <n v="348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4_25555039_25353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94"/>
    <x v="94"/>
    <n v="0"/>
    <s v="SIN DESCRIPCIÓN PARA DESTINOS 00"/>
    <n v="128155.02"/>
    <n v="105169.62"/>
    <n v="2995.12"/>
    <n v="594574.73"/>
    <n v="129193"/>
    <n v="593814.73"/>
    <n v="593814.73"/>
    <n v="3596520"/>
    <n v="3596520"/>
    <n v="0"/>
    <n v="3738520"/>
    <m/>
    <n v="1460564"/>
    <n v="1460564"/>
    <n v="1460564"/>
    <n v="1460564"/>
    <n v="1112564"/>
    <n v="1034869.51"/>
    <n v="1034869.51"/>
    <n v="2135956"/>
    <n v="1500000"/>
    <m/>
    <n v="500000"/>
    <m/>
    <m/>
  </r>
  <r>
    <s v="1.1-00-2508_25224016_25354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3"/>
    <s v="SERVICIOS GENERALES"/>
    <x v="95"/>
    <x v="95"/>
    <n v="0"/>
    <s v="SIN DESCRIPCIÓN PARA DESTINOS 00"/>
    <n v="626843.77"/>
    <n v="625973.76000000001"/>
    <n v="573881.78"/>
    <n v="468827.83"/>
    <n v="650000"/>
    <n v="468827.82"/>
    <n v="364643.86"/>
    <n v="1200000"/>
    <n v="1200000"/>
    <n v="0"/>
    <n v="700000"/>
    <m/>
    <n v="907861.36"/>
    <n v="907861.36"/>
    <n v="907861.36"/>
    <n v="907861.36"/>
    <n v="280974.15999999997"/>
    <n v="155596.72"/>
    <n v="155596.72"/>
    <n v="292138.64"/>
    <n v="700000"/>
    <m/>
    <n v="700000"/>
    <m/>
    <m/>
  </r>
  <r>
    <s v="1.1-00-2505_2559007_25355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96"/>
    <x v="96"/>
    <n v="0"/>
    <s v="SIN DESCRIPCIÓN PARA DESTINOS 00"/>
    <n v="14398484.73"/>
    <n v="14340111.109999999"/>
    <n v="14176384.289999999"/>
    <n v="19745692.09"/>
    <n v="7000000"/>
    <n v="18245692.16"/>
    <n v="18245692.16"/>
    <n v="25300000"/>
    <n v="25300000"/>
    <n v="0"/>
    <n v="20000000"/>
    <m/>
    <n v="11824806.98"/>
    <n v="9775399.6300000008"/>
    <n v="6935718.3600000003"/>
    <n v="6121532.0199999996"/>
    <n v="5587649.0099999998"/>
    <n v="5171984.78"/>
    <n v="5062712.51"/>
    <n v="13475193.02"/>
    <n v="20000000"/>
    <m/>
    <n v="20000000"/>
    <m/>
    <s v="Taller"/>
  </r>
  <r>
    <s v="2023 y 202408_25619013_253551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96"/>
    <x v="96"/>
    <n v="0"/>
    <s v="SIN DESCRIPCIÓN PARA DESTINOS 00"/>
    <n v="0"/>
    <n v="0"/>
    <n v="0"/>
    <n v="1276"/>
    <n v="0"/>
    <n v="1276"/>
    <n v="1276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8_25224016_25356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3"/>
    <s v="SERVICIOS GENERALES"/>
    <x v="97"/>
    <x v="97"/>
    <n v="0"/>
    <s v="SIN DESCRIPCIÓN PARA DESTINOS 00"/>
    <n v="13058.12"/>
    <n v="13058.12"/>
    <n v="13058.12"/>
    <n v="11109.32"/>
    <n v="30000"/>
    <n v="8209.32"/>
    <n v="0"/>
    <n v="50000"/>
    <n v="50000"/>
    <n v="0"/>
    <n v="50000"/>
    <m/>
    <n v="1624"/>
    <n v="1624"/>
    <n v="1624"/>
    <n v="1624"/>
    <n v="1624"/>
    <n v="1624"/>
    <n v="1624"/>
    <n v="48376"/>
    <n v="0"/>
    <m/>
    <n v="0"/>
    <m/>
    <m/>
  </r>
  <r>
    <s v="1.1-00-2511_25163045_253571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3"/>
    <s v="SERVICIOS GENERALES"/>
    <x v="64"/>
    <x v="64"/>
    <n v="0"/>
    <s v="SIN DESCRIPCIÓN PARA DESTINOS 00"/>
    <n v="0"/>
    <n v="210431209.46000001"/>
    <n v="0"/>
    <n v="0"/>
    <n v="0"/>
    <n v="257572643.41"/>
    <n v="0"/>
    <n v="196179000"/>
    <n v="194679000"/>
    <n v="1500000"/>
    <n v="0"/>
    <m/>
    <n v="189616649.19999999"/>
    <n v="157616652.91"/>
    <n v="62848782.700000003"/>
    <n v="62848782.700000003"/>
    <n v="62848782.689999998"/>
    <n v="40125540.82"/>
    <n v="40125540.82"/>
    <n v="5062350.8000000119"/>
    <n v="170000000"/>
    <n v="200000000"/>
    <n v="170000000"/>
    <m/>
    <s v="Anexo Multianual de Servicios 17"/>
  </r>
  <r>
    <s v="1.1-00-2505_2559007_25357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64"/>
    <x v="64"/>
    <n v="0"/>
    <s v="SIN DESCRIPCIÓN PARA DESTINOS 00"/>
    <n v="31110042.100000001"/>
    <n v="30387685.75"/>
    <n v="25569578.77"/>
    <n v="23485319.600000001"/>
    <n v="10000000"/>
    <n v="20979339.420000002"/>
    <n v="19316202.960000001"/>
    <n v="20158794"/>
    <n v="20158794"/>
    <n v="0"/>
    <n v="20000000"/>
    <m/>
    <n v="18090629.66"/>
    <n v="17300851.170000002"/>
    <n v="14762513.75"/>
    <n v="13972735.279999999"/>
    <n v="13046564.460000001"/>
    <n v="11543309.99"/>
    <n v="11239033.970000001"/>
    <n v="2068164.3399999999"/>
    <n v="20000000"/>
    <m/>
    <n v="15000000"/>
    <m/>
    <m/>
  </r>
  <r>
    <s v="1.1-00-2504_2555004_25357151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64"/>
    <x v="64"/>
    <n v="51"/>
    <s v="MEDIDORES"/>
    <n v="0"/>
    <n v="0"/>
    <n v="0"/>
    <n v="0"/>
    <n v="0"/>
    <n v="0"/>
    <n v="0"/>
    <n v="10000000"/>
    <n v="10000000"/>
    <n v="0"/>
    <n v="0"/>
    <m/>
    <n v="10000000"/>
    <n v="10000000"/>
    <n v="10000000"/>
    <n v="0"/>
    <n v="0"/>
    <n v="0"/>
    <n v="0"/>
    <n v="0"/>
    <n v="0"/>
    <m/>
    <n v="0"/>
    <m/>
    <m/>
  </r>
  <r>
    <s v="1.1-00-2509_25228020_25357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s v="DIRECCIÓN DE RASTROS MUNICIPALES"/>
    <s v="XXX_26"/>
    <s v="DIRECCIÓN DE RASTROS MUNICIPALES"/>
    <x v="3"/>
    <s v="SERVICIOS GENERALES"/>
    <x v="64"/>
    <x v="64"/>
    <n v="0"/>
    <s v="SIN DESCRIPCIÓN PARA DESTINOS 00"/>
    <n v="197664"/>
    <n v="197664"/>
    <n v="197664"/>
    <n v="0"/>
    <n v="300000"/>
    <n v="0"/>
    <n v="0"/>
    <n v="400000"/>
    <n v="400000"/>
    <n v="0"/>
    <n v="400000"/>
    <m/>
    <n v="336197.66"/>
    <n v="0"/>
    <n v="271022.40000000002"/>
    <n v="0"/>
    <n v="0"/>
    <n v="0"/>
    <n v="0"/>
    <n v="63802.340000000026"/>
    <n v="400000"/>
    <m/>
    <n v="400000"/>
    <m/>
    <m/>
  </r>
  <r>
    <s v="1.1-00-2508_25621015_25357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3"/>
    <s v="SERVICIOS GENERALES"/>
    <x v="64"/>
    <x v="64"/>
    <n v="0"/>
    <s v="SIN DESCRIPCIÓN PARA DESTINOS 00"/>
    <n v="20000"/>
    <n v="0"/>
    <n v="0"/>
    <n v="0"/>
    <n v="80000"/>
    <n v="0"/>
    <n v="0"/>
    <n v="100000"/>
    <n v="100000"/>
    <n v="0"/>
    <n v="100000"/>
    <m/>
    <n v="69659.100000000006"/>
    <n v="69659.100000000006"/>
    <n v="69659.100000000006"/>
    <n v="69659.100000000006"/>
    <n v="69659.100000000006"/>
    <n v="69659.100000000006"/>
    <n v="69659.100000000006"/>
    <n v="30340.899999999994"/>
    <n v="100000"/>
    <m/>
    <n v="100000"/>
    <m/>
    <m/>
  </r>
  <r>
    <s v="1.1-00-2509_25129021_25357111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3"/>
    <s v="SERVICIOS GENERALES"/>
    <x v="64"/>
    <x v="64"/>
    <n v="11"/>
    <s v="REACTIVOS"/>
    <n v="0"/>
    <n v="0"/>
    <n v="0"/>
    <n v="0"/>
    <n v="0"/>
    <n v="0"/>
    <n v="0"/>
    <n v="0"/>
    <n v="0"/>
    <n v="0"/>
    <n v="99999994.560000002"/>
    <m/>
    <n v="0"/>
    <n v="0"/>
    <n v="0"/>
    <n v="0"/>
    <n v="0"/>
    <n v="0"/>
    <n v="0"/>
    <n v="0"/>
    <n v="0"/>
    <m/>
    <n v="0"/>
    <m/>
    <m/>
  </r>
  <r>
    <s v="1.1-00-2509_25129021_25357112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3"/>
    <s v="SERVICIOS GENERALES"/>
    <x v="64"/>
    <x v="64"/>
    <n v="12"/>
    <s v="CORRECTIVOS"/>
    <n v="210431209.46000001"/>
    <n v="0"/>
    <n v="202275638.13"/>
    <n v="267175852.88"/>
    <n v="61975132.049999997"/>
    <n v="0"/>
    <n v="208860783.84"/>
    <n v="0"/>
    <n v="0"/>
    <n v="0"/>
    <n v="100000005.44"/>
    <m/>
    <n v="0"/>
    <n v="0"/>
    <n v="0"/>
    <n v="0"/>
    <n v="0"/>
    <n v="0"/>
    <n v="0"/>
    <n v="0"/>
    <n v="0"/>
    <m/>
    <n v="0"/>
    <m/>
    <m/>
  </r>
  <r>
    <s v="1.1-00-2511_25168050_25357112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3"/>
    <s v="SERVICIOS GENERALES"/>
    <x v="64"/>
    <x v="64"/>
    <n v="12"/>
    <s v="CORRECTIVOS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100000000"/>
    <m/>
    <n v="100000000"/>
    <m/>
    <s v="MANTTO POZOS "/>
  </r>
  <r>
    <s v="1.1-00-2509_25126018_2535710"/>
    <s v="1.1-00-25"/>
    <x v="1"/>
    <s v="09_25"/>
    <s v="COORDINACIÓN GENERAL DE FORTALECIMIENTO A LOS SERVICIOS PÚBLICOS MUNICIPALES"/>
    <n v="1"/>
    <s v="GESTIÓN INTEGRAL DEL AGUA"/>
    <s v="1.3.4"/>
    <s v="FUNCIÓN PÚBLICA"/>
    <n v="2"/>
    <s v="TLAJO CERCANO"/>
    <n v="26"/>
    <s v="SERVICIO DE MANTENIMIENTO DE ALUMBRADO PÚBLICO"/>
    <s v="XXX"/>
    <s v="SERVICIO DE MANTENIMIENTO DE ALUMBRADO PÚBLICO"/>
    <s v="018_25"/>
    <s v="DIRECCIÓN ADMINISTRATIVA"/>
    <s v="XXX_26"/>
    <s v="DIRECCIÓN ADMINISTRATIVA"/>
    <x v="3"/>
    <s v="SERVICIOS GENERALES"/>
    <x v="64"/>
    <x v="64"/>
    <n v="0"/>
    <s v="SIN DESCRIPCIÓN PARA DESTINOS 00"/>
    <n v="0"/>
    <n v="0"/>
    <n v="0"/>
    <n v="0"/>
    <n v="0"/>
    <n v="0"/>
    <n v="0"/>
    <n v="0"/>
    <n v="139243.57999999999"/>
    <n v="-139243.57999999999"/>
    <n v="0"/>
    <m/>
    <n v="0"/>
    <n v="0"/>
    <n v="0"/>
    <n v="0"/>
    <n v="0"/>
    <n v="0"/>
    <n v="0"/>
    <n v="139243.57999999999"/>
    <n v="2000000"/>
    <m/>
    <n v="2000000"/>
    <m/>
    <m/>
  </r>
  <r>
    <s v="2.5-02-2509_25227019_2535810"/>
    <s v="2.5-02-25"/>
    <x v="4"/>
    <s v="09_25"/>
    <s v="COORDINACIÓN GENERAL DE FORTALECIMIENTO A LOS SERVICIOS PÚBLICOS MUNICIPALES"/>
    <n v="2"/>
    <s v="INFRAESTRUCTURA Y SERVICIOS PÚBLICOS"/>
    <s v="2.1.1"/>
    <s v="ORDENACIÓN DE DESECHOS"/>
    <n v="3"/>
    <s v="TLAJO DINAMICO"/>
    <n v="27"/>
    <s v="RECOLECCION DE RESIDUOS SOLIDOS URBANOS"/>
    <s v="XXX"/>
    <s v="RECOLECCION DE RESIDUOS SOLIDOS URBANOS"/>
    <s v="019_25"/>
    <s v="DIRECCIÓN DE ASEO PÚBLICO"/>
    <s v="XXX_26"/>
    <s v="DIRECCIÓN DE ASEO PÚBLICO"/>
    <x v="3"/>
    <s v="SERVICIOS GENERALES"/>
    <x v="98"/>
    <x v="98"/>
    <n v="0"/>
    <s v="SIN DESCRIPCIÓN PARA DESTINOS 00"/>
    <n v="132529588.31"/>
    <n v="195975926.37"/>
    <n v="132529588.31"/>
    <n v="191627198.15000001"/>
    <n v="100000000"/>
    <n v="243928141.09999999"/>
    <n v="191627198.13999999"/>
    <n v="274843172.52999997"/>
    <n v="274843172.52999997"/>
    <n v="0"/>
    <n v="260000000"/>
    <m/>
    <n v="224564083.87"/>
    <n v="224564083.87"/>
    <n v="199164364.12"/>
    <n v="174569997.49000001"/>
    <n v="174569997.49000001"/>
    <n v="174569997.49000001"/>
    <n v="174569997.49000001"/>
    <n v="50279088.659999967"/>
    <n v="240000000"/>
    <m/>
    <n v="240000000"/>
    <m/>
    <s v="caabsa"/>
  </r>
  <r>
    <s v="1.1-00-2508_25224016_25358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3"/>
    <s v="SERVICIOS GENERALES"/>
    <x v="98"/>
    <x v="98"/>
    <n v="0"/>
    <s v="SIN DESCRIPCIÓN PARA DESTINOS 00"/>
    <n v="994604.12"/>
    <n v="744924.39"/>
    <n v="737906.39"/>
    <n v="1310921.07"/>
    <n v="1000000"/>
    <n v="686973.56"/>
    <n v="559254.92000000004"/>
    <n v="1700000"/>
    <n v="1700000"/>
    <n v="0"/>
    <n v="1200000"/>
    <m/>
    <n v="1435933.67"/>
    <n v="1435933.67"/>
    <n v="1435933.67"/>
    <n v="1435933.67"/>
    <n v="487843.33"/>
    <n v="329418.06"/>
    <n v="329418.06"/>
    <n v="264066.33000000007"/>
    <n v="800000"/>
    <m/>
    <n v="800000"/>
    <m/>
    <s v="lavanderia"/>
  </r>
  <r>
    <s v="1.1-00-2506_25516011_2535810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ESPACHO DE LA JEFATURA DE GABINETE"/>
    <x v="3"/>
    <s v="SERVICIOS GENERALES"/>
    <x v="98"/>
    <x v="98"/>
    <n v="0"/>
    <s v="SIN DESCRIPCIÓN PARA DESTINOS 00"/>
    <n v="2295.84"/>
    <n v="2087.04"/>
    <n v="2087.04"/>
    <n v="820.82"/>
    <n v="15000"/>
    <n v="820.82"/>
    <n v="820.82"/>
    <n v="10000"/>
    <n v="10000"/>
    <n v="0"/>
    <n v="10000"/>
    <m/>
    <n v="2411.04"/>
    <n v="2411.04"/>
    <n v="2411.04"/>
    <n v="2411.04"/>
    <n v="2411.04"/>
    <n v="2101.5500000000002"/>
    <n v="2101.5500000000002"/>
    <n v="7588.96"/>
    <n v="3000"/>
    <m/>
    <n v="3000"/>
    <m/>
    <m/>
  </r>
  <r>
    <s v="1.1-00-2509_25227019_2535810"/>
    <s v="1.1-00-25"/>
    <x v="1"/>
    <s v="09_25"/>
    <s v="COORDINACIÓN GENERAL DE FORTALECIMIENTO A LOS SERVICIOS PÚBLICOS MUNICIPALES"/>
    <n v="2"/>
    <s v="INFRAESTRUCTURA Y SERVICIOS PÚBLICOS"/>
    <s v="2.1.1"/>
    <s v="ORDENACIÓN DE DESECHOS"/>
    <n v="3"/>
    <s v="TLAJO DINAMICO"/>
    <n v="27"/>
    <s v="RECOLECCION DE RESIDUOS SOLIDOS URBANOS"/>
    <s v="XXX"/>
    <s v="RECOLECCION DE RESIDUOS SOLIDOS URBANOS"/>
    <s v="019_25"/>
    <s v="DIRECCIÓN DE ASEO PÚBLICO"/>
    <s v="XXX_26"/>
    <s v="DIRECCIÓN DE ASEO PÚBLICO"/>
    <x v="3"/>
    <s v="SERVICIOS GENERALES"/>
    <x v="98"/>
    <x v="98"/>
    <n v="0"/>
    <s v="SIN DESCRIPCIÓN PARA DESTINOS 00"/>
    <n v="63446338.829999998"/>
    <n v="0"/>
    <n v="62286339.219999999"/>
    <n v="54655830.439999998"/>
    <n v="10000000"/>
    <n v="0"/>
    <n v="52300942.960000001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9_25330022_2535810"/>
    <s v="2023 y 2024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3"/>
    <s v="SERVICIOS GENERALES"/>
    <x v="98"/>
    <x v="98"/>
    <n v="0"/>
    <s v="SIN DESCRIPCIÓN PARA DESTINOS 00"/>
    <n v="0"/>
    <n v="0"/>
    <n v="0"/>
    <n v="0"/>
    <n v="8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9_25225017_25359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3"/>
    <s v="SERVICIOS GENERALES"/>
    <x v="99"/>
    <x v="99"/>
    <n v="0"/>
    <s v="SIN DESCRIPCIÓN PARA DESTINOS 00"/>
    <n v="0"/>
    <n v="0"/>
    <n v="0"/>
    <n v="0"/>
    <n v="0"/>
    <n v="0"/>
    <n v="0"/>
    <n v="17993224"/>
    <n v="17993224"/>
    <n v="0"/>
    <n v="0"/>
    <m/>
    <n v="17993224"/>
    <n v="17993224"/>
    <n v="17993224"/>
    <n v="17993224"/>
    <n v="0"/>
    <n v="0"/>
    <n v="0"/>
    <n v="0"/>
    <n v="0"/>
    <m/>
    <n v="0"/>
    <m/>
    <s v="servicio de poda"/>
  </r>
  <r>
    <s v="1.1-00-2506_25513008_2536110"/>
    <s v="1.1-00-25"/>
    <x v="1"/>
    <s v="06_25"/>
    <s v="JEFATURA DE GABINETE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s v="COORDINACION GENERAL DE COMUNICACIÓN EST"/>
    <s v="XXX_26"/>
    <s v="COORDINACION GENERAL DE COMUNICACIÓN EST"/>
    <x v="3"/>
    <s v="SERVICIOS GENERALES"/>
    <x v="100"/>
    <x v="100"/>
    <n v="0"/>
    <s v="SIN DESCRIPCIÓN PARA DESTINOS 00"/>
    <n v="33460043.5"/>
    <n v="33436725.870000001"/>
    <n v="33067672.539999999"/>
    <n v="29582163.629999999"/>
    <n v="27900000"/>
    <n v="27991302.420000002"/>
    <n v="25800610.370000001"/>
    <n v="32506735.879999999"/>
    <n v="32506735.879999999"/>
    <n v="0"/>
    <n v="30000000"/>
    <m/>
    <n v="31957589.579999998"/>
    <n v="31957589.579999998"/>
    <n v="31957589.579999998"/>
    <n v="31957589.579999998"/>
    <n v="12750459.779999999"/>
    <n v="11301299.16"/>
    <n v="11264935.529999999"/>
    <n v="549146.30000000075"/>
    <n v="32506735.879999999"/>
    <m/>
    <n v="32506735.879999999"/>
    <m/>
    <m/>
  </r>
  <r>
    <s v="1.1-00-2506_25513008_2536310"/>
    <s v="1.1-00-25"/>
    <x v="1"/>
    <s v="06_25"/>
    <s v="JEFATURA DE GABINETE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s v="COORDINACION GENERAL DE COMUNICACIÓN EST"/>
    <s v="XXX_26"/>
    <s v="COORDINACION GENERAL DE COMUNICACIÓN EST"/>
    <x v="3"/>
    <s v="SERVICIOS GENERALES"/>
    <x v="101"/>
    <x v="101"/>
    <n v="0"/>
    <s v="SIN DESCRIPCIÓN PARA DESTINOS 00"/>
    <n v="0"/>
    <n v="0"/>
    <n v="0"/>
    <n v="0"/>
    <n v="0"/>
    <n v="0"/>
    <n v="0"/>
    <n v="6600000"/>
    <n v="6600000"/>
    <n v="0"/>
    <n v="4870000"/>
    <m/>
    <n v="6000000"/>
    <n v="6000000"/>
    <n v="6000000"/>
    <n v="6000000"/>
    <n v="3600000"/>
    <n v="3600000"/>
    <n v="3600000"/>
    <n v="600000"/>
    <n v="6600000"/>
    <m/>
    <n v="6600000"/>
    <m/>
    <m/>
  </r>
  <r>
    <s v="2023 y 202405_2559007_25363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101"/>
    <x v="101"/>
    <n v="0"/>
    <s v="SIN DESCRIPCIÓN PARA DESTINOS 00"/>
    <n v="4866666.5999999996"/>
    <n v="4866666.5999999996"/>
    <n v="4663888.83"/>
    <n v="4866666.5199999996"/>
    <n v="4866666.55"/>
    <n v="4866666.46"/>
    <n v="4461110.92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6_25513008_2536510"/>
    <s v="1.1-00-25"/>
    <x v="1"/>
    <s v="06_25"/>
    <s v="JEFATURA DE GABINETE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s v="COORDINACION GENERAL DE COMUNICACIÓN EST"/>
    <s v="XXX_26"/>
    <s v="COORDINACION GENERAL DE COMUNICACIÓN EST"/>
    <x v="3"/>
    <s v="SERVICIOS GENERALES"/>
    <x v="102"/>
    <x v="102"/>
    <n v="0"/>
    <s v="SIN DESCRIPCIÓN PARA DESTINOS 00"/>
    <n v="3115200"/>
    <n v="3115200"/>
    <n v="2596000"/>
    <n v="4728216"/>
    <n v="3000000"/>
    <n v="2336400"/>
    <n v="2336400"/>
    <n v="4200000"/>
    <n v="4200000"/>
    <n v="0"/>
    <n v="3200000"/>
    <m/>
    <n v="3818181.82"/>
    <n v="3818181.82"/>
    <n v="3818181.82"/>
    <n v="3818181.82"/>
    <n v="2290909.08"/>
    <n v="2290909.08"/>
    <n v="2290909.08"/>
    <n v="381818.18000000017"/>
    <n v="4200000"/>
    <m/>
    <n v="4200000"/>
    <m/>
    <m/>
  </r>
  <r>
    <s v="1.1-00-2506_25513008_2536610"/>
    <s v="1.1-00-25"/>
    <x v="1"/>
    <s v="06_25"/>
    <s v="JEFATURA DE GABINETE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s v="COORDINACION GENERAL DE COMUNICACIÓN EST"/>
    <s v="XXX_26"/>
    <s v="COORDINACION GENERAL DE COMUNICACIÓN EST"/>
    <x v="3"/>
    <s v="SERVICIOS GENERALES"/>
    <x v="103"/>
    <x v="103"/>
    <n v="0"/>
    <s v="SIN DESCRIPCIÓN PARA DESTINOS 00"/>
    <n v="6171220.2999999998"/>
    <n v="6171220.2999999998"/>
    <n v="5633183.4000000004"/>
    <n v="8995784"/>
    <n v="7000000"/>
    <n v="6071165.96"/>
    <n v="5421165.96"/>
    <n v="6223395"/>
    <n v="6223395"/>
    <n v="0"/>
    <n v="6200000"/>
    <m/>
    <n v="6200000.0099999998"/>
    <n v="6200000.0099999998"/>
    <n v="6200000.0099999998"/>
    <n v="6200000.0099999998"/>
    <n v="3833333.35"/>
    <n v="3833333.35"/>
    <n v="3833333.35"/>
    <n v="23394.990000000224"/>
    <n v="6223395"/>
    <m/>
    <n v="6223395"/>
    <m/>
    <m/>
  </r>
  <r>
    <s v="1.1-00-2508_25621015_25371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3"/>
    <s v="SERVICIOS GENERALES"/>
    <x v="104"/>
    <x v="104"/>
    <n v="0"/>
    <s v="SIN DESCRIPCIÓN PARA DESTINOS 00"/>
    <n v="0"/>
    <n v="0"/>
    <n v="0"/>
    <n v="84316"/>
    <n v="0"/>
    <n v="0"/>
    <n v="0"/>
    <n v="54400"/>
    <n v="54400"/>
    <n v="0"/>
    <n v="0"/>
    <m/>
    <n v="54400"/>
    <n v="54400"/>
    <n v="0"/>
    <n v="0"/>
    <n v="0"/>
    <n v="0"/>
    <n v="0"/>
    <n v="0"/>
    <n v="0"/>
    <m/>
    <n v="0"/>
    <m/>
    <m/>
  </r>
  <r>
    <s v="2023 y 202410_25065048_25371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3"/>
    <s v="SERVICIOS GENERALES"/>
    <x v="104"/>
    <x v="104"/>
    <n v="0"/>
    <s v="SIN DESCRIPCIÓN PARA DESTINOS 00"/>
    <n v="8710"/>
    <n v="8710"/>
    <n v="871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4_2555004_25371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104"/>
    <x v="104"/>
    <n v="0"/>
    <s v="SIN DESCRIPCIÓN PARA DESTINOS 00"/>
    <n v="27083.9"/>
    <n v="27069.9"/>
    <n v="27069.9"/>
    <n v="8960"/>
    <n v="8960"/>
    <n v="0"/>
    <n v="0"/>
    <n v="25000"/>
    <n v="25000"/>
    <n v="0"/>
    <n v="25000"/>
    <m/>
    <n v="12628.33"/>
    <n v="12628.33"/>
    <n v="12628.33"/>
    <n v="12628.33"/>
    <n v="12628.33"/>
    <n v="12628.33"/>
    <n v="12628.33"/>
    <n v="12371.67"/>
    <n v="0"/>
    <m/>
    <n v="0"/>
    <m/>
    <m/>
  </r>
  <r>
    <s v="1.1-00-2508_25619013_25371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104"/>
    <x v="104"/>
    <n v="0"/>
    <s v="SIN DESCRIPCIÓN PARA DESTINOS 00"/>
    <n v="6755"/>
    <n v="6755"/>
    <n v="6755"/>
    <n v="35000"/>
    <n v="0"/>
    <n v="25193.52"/>
    <n v="25193.52"/>
    <n v="35000"/>
    <n v="35000"/>
    <n v="0"/>
    <n v="35000"/>
    <m/>
    <n v="10627"/>
    <n v="10627"/>
    <n v="10627"/>
    <n v="10627"/>
    <n v="10627"/>
    <n v="10627"/>
    <n v="10627"/>
    <n v="24373"/>
    <n v="0"/>
    <m/>
    <n v="0"/>
    <m/>
    <m/>
  </r>
  <r>
    <s v="1.1-00-2514_25555039_25371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104"/>
    <x v="104"/>
    <n v="0"/>
    <s v="SIN DESCRIPCIÓN PARA DESTINOS 00"/>
    <n v="2839.3"/>
    <n v="2839.3"/>
    <n v="2839.3"/>
    <n v="40000"/>
    <n v="0"/>
    <n v="37829"/>
    <n v="37829"/>
    <n v="30400"/>
    <n v="30400"/>
    <n v="0"/>
    <n v="35000"/>
    <m/>
    <n v="9461"/>
    <n v="9461"/>
    <n v="9450"/>
    <n v="9450"/>
    <n v="0"/>
    <n v="0"/>
    <n v="0"/>
    <n v="20939"/>
    <n v="0"/>
    <m/>
    <n v="0"/>
    <m/>
    <m/>
  </r>
  <r>
    <s v="1.1-00-2506_25514009_2537110"/>
    <s v="1.1-00-25"/>
    <x v="1"/>
    <s v="06_25"/>
    <s v="JEFATURA DE GABINETE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s v="DESPACHO DE LA JEFATURA DE GABINETE"/>
    <s v="XXX_26"/>
    <s v="DESPACHO DE LA JEFATURA DE GABINETE"/>
    <x v="3"/>
    <s v="SERVICIOS GENERALES"/>
    <x v="104"/>
    <x v="104"/>
    <n v="0"/>
    <s v="SIN DESCRIPCIÓN PARA DESTINOS 00"/>
    <n v="30710.02"/>
    <n v="30710.02"/>
    <n v="30710.02"/>
    <n v="26105.64"/>
    <n v="26105.64"/>
    <n v="6886.34"/>
    <n v="6886.34"/>
    <n v="25000"/>
    <n v="25000"/>
    <n v="0"/>
    <n v="25000"/>
    <m/>
    <n v="8338.15"/>
    <n v="8338.15"/>
    <n v="17900"/>
    <n v="17900"/>
    <n v="0"/>
    <n v="0"/>
    <n v="0"/>
    <n v="16661.849999999999"/>
    <n v="30000"/>
    <m/>
    <n v="30000"/>
    <m/>
    <m/>
  </r>
  <r>
    <s v="1.1-00-2505_2559007_2537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104"/>
    <x v="104"/>
    <n v="0"/>
    <s v="SIN DESCRIPCIÓN PARA DESTINOS 00"/>
    <n v="0"/>
    <n v="0"/>
    <n v="0"/>
    <n v="0"/>
    <n v="0"/>
    <n v="0"/>
    <n v="0"/>
    <n v="10000"/>
    <n v="10000"/>
    <n v="0"/>
    <n v="0"/>
    <m/>
    <n v="6555.96"/>
    <n v="6555.96"/>
    <n v="6555.96"/>
    <n v="6555.96"/>
    <n v="6555.96"/>
    <n v="6555.96"/>
    <n v="6555.96"/>
    <n v="3444.04"/>
    <n v="0"/>
    <m/>
    <n v="0"/>
    <m/>
    <m/>
  </r>
  <r>
    <s v="2023 y 202406_25515010_2537110"/>
    <s v="2023 y 2024"/>
    <x v="1"/>
    <s v="06_25"/>
    <s v="JEFATURA DE GABINETE"/>
    <n v="5"/>
    <s v="GOBIERNO INTELIGENTE"/>
    <s v="1.3.4"/>
    <s v="FUNCIÓN PÚBLICA"/>
    <n v="4"/>
    <s v="TLAJO EFICIENTE"/>
    <n v="15"/>
    <s v="PROCESOS ESTADISTICOS DEL MUNICIPIO"/>
    <s v="XXX"/>
    <s v="PROCESOS ESTADISTICOS DEL MUNICIPIO"/>
    <s v="010_25"/>
    <s v="DIRECCIÓN DE CENSOS Y ESTADISTICAS"/>
    <s v="XXX_26"/>
    <s v="DIRECCIÓN DE CENSOS Y ESTADISTICAS"/>
    <x v="3"/>
    <s v="SERVICIOS GENERALES"/>
    <x v="104"/>
    <x v="104"/>
    <n v="0"/>
    <s v="SIN DESCRIPCIÓN PARA DESTINOS 00"/>
    <n v="0"/>
    <n v="0"/>
    <n v="0"/>
    <n v="18100"/>
    <n v="0"/>
    <n v="15804"/>
    <n v="15804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2_25753037_2537110"/>
    <s v="2023 y 2024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4"/>
    <x v="104"/>
    <n v="0"/>
    <s v="SIN DESCRIPCIÓN PARA DESTINOS 00"/>
    <n v="0"/>
    <n v="0"/>
    <n v="0"/>
    <n v="600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2_2553002_253711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3"/>
    <s v="SERVICIOS GENERALES"/>
    <x v="104"/>
    <x v="104"/>
    <n v="0"/>
    <s v="SIN DESCRIPCIÓN PARA DESTINOS 00"/>
    <n v="0"/>
    <n v="0"/>
    <n v="0"/>
    <n v="7200"/>
    <n v="0"/>
    <n v="6250"/>
    <n v="6250"/>
    <n v="7200"/>
    <n v="7200"/>
    <n v="0"/>
    <n v="7200"/>
    <m/>
    <n v="0"/>
    <n v="0"/>
    <n v="0"/>
    <n v="0"/>
    <n v="0"/>
    <n v="0"/>
    <n v="0"/>
    <n v="7200"/>
    <n v="0"/>
    <m/>
    <n v="0"/>
    <m/>
    <m/>
  </r>
  <r>
    <s v="1.1-00-2511_25364047_2537110"/>
    <s v="1.1-00-25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3"/>
    <s v="SERVICIOS GENERALES"/>
    <x v="104"/>
    <x v="104"/>
    <n v="0"/>
    <s v="SIN DESCRIPCIÓN PARA DESTINOS 00"/>
    <n v="0"/>
    <n v="0"/>
    <n v="0"/>
    <n v="0"/>
    <n v="0"/>
    <n v="0"/>
    <n v="0"/>
    <n v="10000"/>
    <n v="10000"/>
    <n v="0"/>
    <n v="0"/>
    <m/>
    <n v="0"/>
    <n v="0"/>
    <n v="0"/>
    <n v="0"/>
    <n v="0"/>
    <n v="0"/>
    <n v="0"/>
    <n v="10000"/>
    <n v="0"/>
    <m/>
    <n v="0"/>
    <m/>
    <m/>
  </r>
  <r>
    <s v="2023 y 202404_2555004_2537210"/>
    <s v="2023 y 2024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105"/>
    <x v="105"/>
    <n v="0"/>
    <s v="SIN DESCRIPCIÓN PARA DESTINOS 00"/>
    <n v="0"/>
    <n v="0"/>
    <n v="0"/>
    <n v="0"/>
    <n v="248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6_25515010_2537210"/>
    <s v="2023 y 2024"/>
    <x v="1"/>
    <s v="06_25"/>
    <s v="JEFATURA DE GABINETE"/>
    <n v="5"/>
    <s v="GOBIERNO INTELIGENTE"/>
    <s v="1.3.4"/>
    <s v="FUNCIÓN PÚBLICA"/>
    <n v="4"/>
    <s v="TLAJO EFICIENTE"/>
    <n v="15"/>
    <s v="PROCESOS ESTADISTICOS DEL MUNICIPIO"/>
    <s v="XXX"/>
    <s v="PROCESOS ESTADISTICOS DEL MUNICIPIO"/>
    <s v="010_25"/>
    <s v="DIRECCIÓN DE CENSOS Y ESTADISTICAS"/>
    <s v="XXX_26"/>
    <s v="DIRECCIÓN DE CENSOS Y ESTADISTICAS"/>
    <x v="3"/>
    <s v="SERVICIOS GENERALES"/>
    <x v="105"/>
    <x v="105"/>
    <n v="0"/>
    <s v="SIN DESCRIPCIÓN PARA DESTINOS 00"/>
    <n v="0"/>
    <n v="0"/>
    <n v="0"/>
    <n v="4617.5"/>
    <n v="0"/>
    <n v="4617"/>
    <n v="4617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6_25514009_2537210"/>
    <s v="1.1-00-25"/>
    <x v="1"/>
    <s v="06_25"/>
    <s v="JEFATURA DE GABINETE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s v="DESPACHO DE LA JEFATURA DE GABINETE"/>
    <s v="XXX_26"/>
    <s v="DESPACHO DE LA JEFATURA DE GABINETE"/>
    <x v="3"/>
    <s v="SERVICIOS GENERALES"/>
    <x v="105"/>
    <x v="105"/>
    <n v="0"/>
    <s v="SIN DESCRIPCIÓN PARA DESTINOS 00"/>
    <n v="0"/>
    <n v="0"/>
    <n v="0"/>
    <n v="0"/>
    <n v="0"/>
    <n v="0"/>
    <n v="0"/>
    <n v="1164"/>
    <n v="1164"/>
    <n v="0"/>
    <n v="0"/>
    <m/>
    <n v="0"/>
    <n v="0"/>
    <n v="0"/>
    <n v="0"/>
    <n v="0"/>
    <n v="0"/>
    <n v="0"/>
    <n v="1164"/>
    <n v="0"/>
    <m/>
    <n v="0"/>
    <m/>
    <m/>
  </r>
  <r>
    <s v="1.1-00-2509_25330022_2537210"/>
    <s v="1.1-00-25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3"/>
    <s v="SERVICIOS GENERALES"/>
    <x v="105"/>
    <x v="105"/>
    <n v="0"/>
    <s v="SIN DESCRIPCIÓN PARA DESTINOS 00"/>
    <n v="0"/>
    <n v="0"/>
    <n v="0"/>
    <n v="2220"/>
    <n v="0"/>
    <n v="2220"/>
    <n v="2220"/>
    <n v="3000"/>
    <n v="3000"/>
    <n v="0"/>
    <n v="3000"/>
    <m/>
    <n v="0"/>
    <n v="0"/>
    <n v="0"/>
    <n v="0"/>
    <n v="0"/>
    <n v="0"/>
    <n v="0"/>
    <n v="3000"/>
    <n v="0"/>
    <m/>
    <n v="0"/>
    <m/>
    <m/>
  </r>
  <r>
    <s v="1.1-00-2508_25618013_2537210"/>
    <s v="1.1-00-25"/>
    <x v="1"/>
    <s v="08_25"/>
    <s v="COORDINACIÓN GENERAL DE PREVENCIÓN Y SERVICIOS DE EMERGENCIA"/>
    <n v="6"/>
    <s v="SEGURIDAD CIUDADANA"/>
    <s v="1.7.1"/>
    <s v="POLICIA"/>
    <n v="1"/>
    <s v="TLAJO DE PAZ"/>
    <n v="18"/>
    <s v="CAPACITACIÓN"/>
    <s v="XXX"/>
    <s v="CAPACITACIÓN"/>
    <s v="013_25"/>
    <s v="COMISARIA DE LA POLICIA PREVENTIVA MUNIC"/>
    <s v="XXX_26"/>
    <s v="COMISARIA DE LA POLICIA PREVENTIVA MUNIC"/>
    <x v="3"/>
    <s v="SERVICIOS GENERALES"/>
    <x v="105"/>
    <x v="105"/>
    <n v="0"/>
    <s v="SIN DESCRIPCIÓN PARA DESTINOS 00"/>
    <n v="0"/>
    <n v="0"/>
    <n v="0"/>
    <n v="6755.56"/>
    <n v="0"/>
    <n v="6755.56"/>
    <n v="6755.56"/>
    <n v="15000"/>
    <n v="15000"/>
    <n v="0"/>
    <n v="15000"/>
    <m/>
    <n v="0"/>
    <n v="0"/>
    <n v="0"/>
    <n v="0"/>
    <n v="0"/>
    <n v="0"/>
    <n v="0"/>
    <n v="15000"/>
    <n v="0"/>
    <m/>
    <n v="0"/>
    <m/>
    <m/>
  </r>
  <r>
    <s v="2023 y 202410_25065048_25375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3"/>
    <s v="SERVICIOS GENERALES"/>
    <x v="106"/>
    <x v="106"/>
    <n v="0"/>
    <s v="SIN DESCRIPCIÓN PARA DESTINOS 00"/>
    <n v="1357.98"/>
    <n v="1357.98"/>
    <n v="1357.98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6_25514009_2537510"/>
    <s v="1.1-00-25"/>
    <x v="1"/>
    <s v="06_25"/>
    <s v="JEFATURA DE GABINETE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s v="DESPACHO DE LA JEFATURA DE GABINETE"/>
    <s v="XXX_26"/>
    <s v="DESPACHO DE LA JEFATURA DE GABINETE"/>
    <x v="3"/>
    <s v="SERVICIOS GENERALES"/>
    <x v="106"/>
    <x v="106"/>
    <n v="0"/>
    <s v="SIN DESCRIPCIÓN PARA DESTINOS 00"/>
    <n v="12309.98"/>
    <n v="12309.98"/>
    <n v="12309.98"/>
    <n v="11397.95"/>
    <n v="11397.95"/>
    <n v="4332.16"/>
    <n v="4332.16"/>
    <n v="18836"/>
    <n v="18836"/>
    <n v="0"/>
    <n v="20000"/>
    <m/>
    <n v="8730"/>
    <n v="8730"/>
    <n v="14730"/>
    <n v="14730"/>
    <n v="6630"/>
    <n v="6630"/>
    <n v="6630"/>
    <n v="10106"/>
    <n v="50000"/>
    <m/>
    <n v="50000"/>
    <m/>
    <m/>
  </r>
  <r>
    <s v="1.1-00-2514_25555039_25375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106"/>
    <x v="106"/>
    <n v="0"/>
    <s v="SIN DESCRIPCIÓN PARA DESTINOS 00"/>
    <n v="2192.4"/>
    <n v="2192.4"/>
    <n v="2192.4"/>
    <n v="18006"/>
    <n v="0"/>
    <n v="16118.18"/>
    <n v="16118.18"/>
    <n v="35000"/>
    <n v="35000"/>
    <n v="0"/>
    <n v="35000"/>
    <m/>
    <n v="3680.21"/>
    <n v="3680.21"/>
    <n v="0"/>
    <n v="0"/>
    <n v="0"/>
    <n v="0"/>
    <n v="0"/>
    <n v="31319.79"/>
    <n v="0"/>
    <m/>
    <n v="0"/>
    <m/>
    <m/>
  </r>
  <r>
    <s v="1.1-00-2508_25619013_25375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106"/>
    <x v="106"/>
    <n v="0"/>
    <s v="SIN DESCRIPCIÓN PARA DESTINOS 00"/>
    <n v="1036"/>
    <n v="1035"/>
    <n v="1035"/>
    <n v="31513.360000000001"/>
    <n v="0"/>
    <n v="19848.97"/>
    <n v="19848.97"/>
    <n v="35000"/>
    <n v="35000"/>
    <n v="0"/>
    <n v="35000"/>
    <m/>
    <n v="402"/>
    <n v="402"/>
    <n v="402"/>
    <n v="402"/>
    <n v="402"/>
    <n v="402"/>
    <n v="402"/>
    <n v="34598"/>
    <n v="0"/>
    <m/>
    <n v="0"/>
    <m/>
    <m/>
  </r>
  <r>
    <s v="1.1-00-2504_2555004_25375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106"/>
    <x v="106"/>
    <n v="0"/>
    <s v="SIN DESCRIPCIÓN PARA DESTINOS 00"/>
    <n v="5173.8900000000003"/>
    <n v="5173.8900000000003"/>
    <n v="5173.8900000000003"/>
    <n v="0"/>
    <n v="0"/>
    <n v="0"/>
    <n v="0"/>
    <n v="20000"/>
    <n v="20000"/>
    <n v="0"/>
    <n v="20000"/>
    <m/>
    <n v="109"/>
    <n v="109"/>
    <n v="109"/>
    <n v="109"/>
    <n v="109"/>
    <n v="109"/>
    <n v="109"/>
    <n v="19891"/>
    <n v="0"/>
    <m/>
    <n v="0"/>
    <m/>
    <m/>
  </r>
  <r>
    <s v="1.1-00-2505_2559007_25375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106"/>
    <x v="106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6_25515010_2537510"/>
    <s v="2023 y 2024"/>
    <x v="1"/>
    <s v="06_25"/>
    <s v="JEFATURA DE GABINETE"/>
    <n v="5"/>
    <s v="GOBIERNO INTELIGENTE"/>
    <s v="1.3.4"/>
    <s v="FUNCIÓN PÚBLICA"/>
    <n v="4"/>
    <s v="TLAJO EFICIENTE"/>
    <n v="15"/>
    <s v="PROCESOS ESTADISTICOS DEL MUNICIPIO"/>
    <s v="XXX"/>
    <s v="PROCESOS ESTADISTICOS DEL MUNICIPIO"/>
    <s v="010_25"/>
    <s v="DIRECCIÓN DE CENSOS Y ESTADISTICAS"/>
    <s v="XXX_26"/>
    <s v="DIRECCIÓN DE CENSOS Y ESTADISTICAS"/>
    <x v="3"/>
    <s v="SERVICIOS GENERALES"/>
    <x v="106"/>
    <x v="106"/>
    <n v="0"/>
    <s v="SIN DESCRIPCIÓN PARA DESTINOS 00"/>
    <n v="0"/>
    <n v="0"/>
    <n v="0"/>
    <n v="7282.5"/>
    <n v="0"/>
    <n v="7281.96"/>
    <n v="7281.96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2_25753037_2537510"/>
    <s v="2023 y 2024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6"/>
    <x v="106"/>
    <n v="0"/>
    <s v="SIN DESCRIPCIÓN PARA DESTINOS 00"/>
    <n v="0"/>
    <n v="0"/>
    <n v="0"/>
    <n v="1200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2_25750034_2537510"/>
    <s v="1.1-00-25"/>
    <x v="1"/>
    <s v="12_25"/>
    <s v="COORDINACIÓN GENERAL DE POTENCIA ECONÓMICA"/>
    <n v="7"/>
    <s v="DESARROLLO ECONÓMICO Y EMPLEO"/>
    <s v="2.2.7"/>
    <s v="DESARROLLO REGIONAL"/>
    <n v="5"/>
    <s v="TLAJO POTENCIA"/>
    <n v="50"/>
    <s v="ADMINISTRACIÓN CENTRAL DE LA COORDINACIÓN GENERAL DE POTENCIA ECONÓMICA"/>
    <s v="XXX"/>
    <s v="ADMINISTRACIÓN CENTRAL DE LA COORDINACIÓN GENERAL DE POTENCIA ECONÓMICA"/>
    <s v="034_25"/>
    <s v="DESPACHO DE LA COORDINACIÓN GENERAL DE P"/>
    <s v="XXX_26"/>
    <s v="DESPACHO DE LA COORDINACIÓN GENERAL DE P"/>
    <x v="3"/>
    <s v="SERVICIOS GENERALES"/>
    <x v="106"/>
    <x v="106"/>
    <n v="0"/>
    <s v="SIN DESCRIPCIÓN PARA DESTINOS 00"/>
    <n v="1154680"/>
    <n v="1102480"/>
    <n v="1013160"/>
    <n v="3723692"/>
    <n v="500000"/>
    <n v="3573692"/>
    <n v="3573692"/>
    <n v="0"/>
    <n v="0"/>
    <n v="0"/>
    <n v="30000"/>
    <m/>
    <n v="0"/>
    <n v="0"/>
    <n v="0"/>
    <n v="0"/>
    <n v="0"/>
    <n v="0"/>
    <n v="0"/>
    <n v="0"/>
    <n v="0"/>
    <m/>
    <n v="0"/>
    <m/>
    <m/>
  </r>
  <r>
    <s v="1.1-00-2502_2553002_253751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3"/>
    <s v="SERVICIOS GENERALES"/>
    <x v="106"/>
    <x v="106"/>
    <n v="0"/>
    <s v="SIN DESCRIPCIÓN PARA DESTINOS 00"/>
    <n v="0"/>
    <n v="0"/>
    <n v="0"/>
    <n v="5300"/>
    <n v="0"/>
    <n v="1165.96"/>
    <n v="1165.96"/>
    <n v="5300"/>
    <n v="5300"/>
    <n v="0"/>
    <n v="5300"/>
    <m/>
    <n v="0"/>
    <n v="0"/>
    <n v="0"/>
    <n v="0"/>
    <n v="0"/>
    <n v="0"/>
    <n v="0"/>
    <n v="5300"/>
    <n v="0"/>
    <m/>
    <n v="0"/>
    <m/>
    <m/>
  </r>
  <r>
    <s v="1.1-00-2511_25364047_2537510"/>
    <s v="1.1-00-25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3"/>
    <s v="SERVICIOS GENERALES"/>
    <x v="106"/>
    <x v="106"/>
    <n v="0"/>
    <s v="SIN DESCRIPCIÓN PARA DESTINOS 00"/>
    <n v="0"/>
    <n v="0"/>
    <n v="0"/>
    <n v="0"/>
    <n v="0"/>
    <n v="0"/>
    <n v="0"/>
    <n v="10000"/>
    <n v="10000"/>
    <n v="0"/>
    <n v="0"/>
    <m/>
    <n v="0"/>
    <n v="0"/>
    <n v="0"/>
    <n v="0"/>
    <n v="0"/>
    <n v="0"/>
    <n v="0"/>
    <n v="10000"/>
    <n v="0"/>
    <m/>
    <n v="0"/>
    <m/>
    <m/>
  </r>
  <r>
    <s v="1.1-00-2508_25621015_25375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3"/>
    <s v="SERVICIOS GENERALES"/>
    <x v="106"/>
    <x v="106"/>
    <n v="0"/>
    <s v="SIN DESCRIPCIÓN PARA DESTINOS 00"/>
    <n v="0"/>
    <n v="0"/>
    <n v="0"/>
    <n v="0"/>
    <n v="0"/>
    <n v="0"/>
    <n v="0"/>
    <n v="50000"/>
    <n v="50000"/>
    <n v="0"/>
    <n v="50000"/>
    <m/>
    <n v="0"/>
    <n v="0"/>
    <n v="0"/>
    <n v="0"/>
    <n v="0"/>
    <n v="0"/>
    <n v="0"/>
    <n v="50000"/>
    <n v="0"/>
    <m/>
    <n v="0"/>
    <m/>
    <m/>
  </r>
  <r>
    <s v="1.1-00-2508_25621015_25376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3"/>
    <s v="SERVICIOS GENERALES"/>
    <x v="107"/>
    <x v="107"/>
    <n v="0"/>
    <s v="SIN DESCRIPCIÓN PARA DESTINOS 00"/>
    <n v="0"/>
    <n v="0"/>
    <n v="0"/>
    <n v="14116"/>
    <n v="0"/>
    <n v="0"/>
    <n v="0"/>
    <n v="33879"/>
    <n v="33879"/>
    <n v="0"/>
    <n v="0"/>
    <m/>
    <n v="31392.43"/>
    <n v="31392.43"/>
    <n v="0"/>
    <n v="0"/>
    <n v="0"/>
    <n v="0"/>
    <n v="0"/>
    <n v="2486.5699999999997"/>
    <n v="0"/>
    <m/>
    <n v="0"/>
    <m/>
    <m/>
  </r>
  <r>
    <s v="1.1-00-2514_25555039_25376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3"/>
    <s v="SERVICIOS GENERALES"/>
    <x v="107"/>
    <x v="107"/>
    <n v="0"/>
    <s v="SIN DESCRIPCIÓN PARA DESTINOS 00"/>
    <n v="0"/>
    <n v="0"/>
    <n v="0"/>
    <n v="0"/>
    <n v="0"/>
    <n v="0"/>
    <n v="0"/>
    <n v="4600"/>
    <n v="4600"/>
    <n v="0"/>
    <n v="0"/>
    <m/>
    <n v="0"/>
    <n v="0"/>
    <n v="4600"/>
    <n v="4600"/>
    <n v="0"/>
    <n v="0"/>
    <n v="0"/>
    <n v="4600"/>
    <n v="0"/>
    <m/>
    <n v="0"/>
    <m/>
    <m/>
  </r>
  <r>
    <s v="2023 y 202410_25065048_25379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3"/>
    <s v="SERVICIOS GENERALES"/>
    <x v="108"/>
    <x v="108"/>
    <n v="0"/>
    <s v="SIN DESCRIPCIÓN PARA DESTINOS 00"/>
    <n v="9324.6"/>
    <n v="9324.6"/>
    <n v="9324.6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4_2555004_2537910"/>
    <s v="2023 y 2024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108"/>
    <x v="108"/>
    <n v="0"/>
    <s v="SIN DESCRIPCIÓN PARA DESTINOS 00"/>
    <n v="1771"/>
    <n v="1771"/>
    <n v="1771"/>
    <n v="0"/>
    <n v="35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2_2553002_253791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3"/>
    <s v="SERVICIOS GENERALES"/>
    <x v="108"/>
    <x v="108"/>
    <n v="0"/>
    <s v="SIN DESCRIPCIÓN PARA DESTINOS 00"/>
    <n v="0"/>
    <n v="0"/>
    <n v="0"/>
    <n v="0"/>
    <n v="0"/>
    <n v="0"/>
    <n v="0"/>
    <n v="8000"/>
    <n v="8000"/>
    <n v="0"/>
    <n v="8000"/>
    <m/>
    <n v="0"/>
    <n v="0"/>
    <n v="0"/>
    <n v="0"/>
    <n v="0"/>
    <n v="0"/>
    <n v="0"/>
    <n v="8000"/>
    <n v="0"/>
    <m/>
    <n v="0"/>
    <m/>
    <m/>
  </r>
  <r>
    <s v="1.1-00-2503_2554003_2537910"/>
    <s v="1.1-00-25"/>
    <x v="1"/>
    <s v="03_25"/>
    <s v="SINDICATURA MUNICIPAL"/>
    <n v="5"/>
    <s v="GOBIERNO INTELIGENTE"/>
    <s v="1.3.5"/>
    <s v="ASUNTOS JURIDICOS"/>
    <n v="6"/>
    <s v="TLAJO A FUTURO"/>
    <n v="4"/>
    <s v="DEFENSORÍA LEGAL"/>
    <s v="XXX"/>
    <s v="DEFENSORÍA LEGAL"/>
    <s v="003_25"/>
    <s v="DESPACHO DE LA SINDICATURA"/>
    <s v="XXX_26"/>
    <s v="DESPACHO DE LA SINDICATURA"/>
    <x v="3"/>
    <s v="SERVICIOS GENERALES"/>
    <x v="108"/>
    <x v="108"/>
    <n v="0"/>
    <s v="SIN DESCRIPCIÓN PARA DESTINOS 00"/>
    <n v="0"/>
    <n v="0"/>
    <n v="0"/>
    <n v="0"/>
    <n v="0"/>
    <n v="0"/>
    <n v="0"/>
    <n v="50000"/>
    <n v="50000"/>
    <n v="0"/>
    <n v="50000"/>
    <m/>
    <n v="0"/>
    <n v="0"/>
    <n v="0"/>
    <n v="0"/>
    <n v="0"/>
    <n v="0"/>
    <n v="0"/>
    <n v="50000"/>
    <n v="0"/>
    <m/>
    <n v="0"/>
    <m/>
    <m/>
  </r>
  <r>
    <s v="1.1-00-2506_25516011_2538210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ESPACHO DE LA JEFATURA DE GABINETE"/>
    <x v="3"/>
    <s v="SERVICIOS GENERALES"/>
    <x v="109"/>
    <x v="109"/>
    <n v="0"/>
    <s v="SIN DESCRIPCIÓN PARA DESTINOS 00"/>
    <n v="3905238.23"/>
    <n v="3837474.23"/>
    <n v="2363056.23"/>
    <n v="828397.19"/>
    <n v="850588.4"/>
    <n v="828397.19"/>
    <n v="136197.20000000001"/>
    <n v="2700000"/>
    <n v="2700000"/>
    <n v="0"/>
    <n v="1000009.72"/>
    <m/>
    <n v="2678530.52"/>
    <n v="2678530.52"/>
    <n v="2678530.52"/>
    <n v="1503284.68"/>
    <n v="1153992.47"/>
    <n v="931342.07"/>
    <n v="931342.07"/>
    <n v="21469.479999999981"/>
    <n v="1500000"/>
    <m/>
    <n v="1500000"/>
    <m/>
    <m/>
  </r>
  <r>
    <s v="1.1-00-2506_25516011_25382113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ESPACHO DE LA JEFATURA DE GABINETE"/>
    <x v="3"/>
    <s v="SERVICIOS GENERALES"/>
    <x v="109"/>
    <x v="109"/>
    <n v="13"/>
    <s v="INFORME DE GOBIERNO"/>
    <n v="0"/>
    <n v="0"/>
    <n v="0"/>
    <n v="743560"/>
    <n v="0"/>
    <n v="743560"/>
    <n v="743560"/>
    <n v="1850000"/>
    <n v="1850000"/>
    <n v="0"/>
    <n v="749980.56"/>
    <m/>
    <n v="1797500.01"/>
    <n v="1797500.01"/>
    <n v="1797500.01"/>
    <n v="1797500.01"/>
    <n v="0"/>
    <n v="0"/>
    <n v="0"/>
    <n v="52499.989999999991"/>
    <n v="1500000"/>
    <m/>
    <n v="1500000"/>
    <m/>
    <m/>
  </r>
  <r>
    <s v="1.1-00-2512_25753037_25382134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34"/>
    <s v="MICTLAN"/>
    <n v="744720"/>
    <n v="744720"/>
    <n v="744720"/>
    <n v="694492.6"/>
    <n v="735000"/>
    <n v="694492"/>
    <n v="0"/>
    <n v="1200000"/>
    <n v="1200000"/>
    <n v="0"/>
    <n v="1500000"/>
    <m/>
    <n v="1199440"/>
    <n v="0"/>
    <n v="0"/>
    <n v="0"/>
    <n v="0"/>
    <n v="0"/>
    <n v="0"/>
    <n v="560"/>
    <n v="1500000"/>
    <m/>
    <n v="1500000"/>
    <m/>
    <s v="10 AÑOS "/>
  </r>
  <r>
    <s v="1.1-00-2505_2559007_25382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109"/>
    <x v="109"/>
    <n v="0"/>
    <s v="SIN DESCRIPCIÓN PARA DESTINOS 00"/>
    <n v="784437.28"/>
    <n v="776354.39"/>
    <n v="628841.82999999996"/>
    <n v="514777.21"/>
    <n v="639567.19999999995"/>
    <n v="514777.21"/>
    <n v="514777.21"/>
    <n v="1310566"/>
    <n v="1310566"/>
    <n v="0"/>
    <n v="450000"/>
    <m/>
    <n v="1167445.29"/>
    <n v="420496.97"/>
    <n v="420496.97"/>
    <n v="420496.97"/>
    <n v="420496.97"/>
    <n v="420496.97"/>
    <n v="420496.97"/>
    <n v="143120.70999999996"/>
    <n v="1000000"/>
    <m/>
    <n v="1000000"/>
    <m/>
    <m/>
  </r>
  <r>
    <s v="1.1-00-2512_25753037_25382133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33"/>
    <s v="CHARRERIA"/>
    <n v="591600"/>
    <n v="591600"/>
    <n v="591600"/>
    <n v="0"/>
    <n v="700000"/>
    <n v="0"/>
    <n v="0"/>
    <n v="1153601"/>
    <n v="1153601"/>
    <n v="0"/>
    <n v="1300009.68"/>
    <m/>
    <n v="1153600.28"/>
    <n v="1153600.28"/>
    <n v="1183200"/>
    <n v="0"/>
    <n v="0"/>
    <n v="0"/>
    <n v="0"/>
    <n v="0.71999999997206032"/>
    <n v="1150000"/>
    <m/>
    <n v="1150000"/>
    <m/>
    <m/>
  </r>
  <r>
    <s v="1.1-00-2512_25753037_25382132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32"/>
    <s v="ARBOL NAVIDEÑO Y PISTA HIELO"/>
    <n v="0"/>
    <n v="0"/>
    <n v="0"/>
    <n v="0"/>
    <n v="450000"/>
    <n v="0"/>
    <n v="0"/>
    <n v="500000"/>
    <n v="500000"/>
    <n v="0"/>
    <n v="500000"/>
    <m/>
    <n v="499960"/>
    <n v="0"/>
    <n v="0"/>
    <n v="0"/>
    <n v="0"/>
    <n v="0"/>
    <n v="0"/>
    <n v="40"/>
    <n v="1500000"/>
    <m/>
    <n v="1500000"/>
    <m/>
    <m/>
  </r>
  <r>
    <s v="1.1-00-2512_25751035_25382116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3"/>
    <s v="SERVICIOS GENERALES"/>
    <x v="109"/>
    <x v="109"/>
    <n v="16"/>
    <s v="EXPO AGROPECUARIA"/>
    <n v="448000"/>
    <n v="448000"/>
    <n v="448000"/>
    <n v="640000"/>
    <n v="500000"/>
    <n v="640000"/>
    <n v="640000"/>
    <n v="498500"/>
    <n v="498500"/>
    <n v="0"/>
    <n v="500000"/>
    <m/>
    <n v="498499.99"/>
    <n v="498499.99"/>
    <n v="498499.99"/>
    <n v="498499.99"/>
    <n v="498499.99"/>
    <n v="0"/>
    <n v="0"/>
    <n v="1.0000000009313226E-2"/>
    <n v="500000"/>
    <m/>
    <n v="500000"/>
    <m/>
    <m/>
  </r>
  <r>
    <s v="1.1-00-2512_25753037_25382120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20"/>
    <s v="FESTIVAL DEL MARIACHI"/>
    <n v="0"/>
    <n v="0"/>
    <n v="0"/>
    <n v="0"/>
    <n v="0"/>
    <n v="0"/>
    <n v="0"/>
    <n v="494800"/>
    <n v="494800"/>
    <n v="0"/>
    <n v="300000"/>
    <m/>
    <n v="494799.16"/>
    <n v="494799.16"/>
    <n v="494799.16"/>
    <n v="494799.16"/>
    <n v="0"/>
    <n v="0"/>
    <n v="0"/>
    <n v="0.84000000002561137"/>
    <n v="500000"/>
    <m/>
    <n v="500000"/>
    <m/>
    <m/>
  </r>
  <r>
    <s v="1.1-00-2512_25753037_25382115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15"/>
    <s v="CABALGATA"/>
    <n v="449500"/>
    <n v="440800"/>
    <n v="440800"/>
    <n v="740080"/>
    <n v="500000"/>
    <n v="740080"/>
    <n v="740080"/>
    <n v="481400"/>
    <n v="481400"/>
    <n v="0"/>
    <n v="750000"/>
    <m/>
    <n v="481400"/>
    <n v="481400"/>
    <n v="481400"/>
    <n v="481400"/>
    <n v="481400"/>
    <n v="481400"/>
    <n v="481400"/>
    <n v="0"/>
    <n v="500000"/>
    <m/>
    <n v="500000"/>
    <m/>
    <m/>
  </r>
  <r>
    <s v="1.1-00-2512_25753037_25382130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30"/>
    <s v="FESTIVAL DEL CEMPASUCHIL"/>
    <n v="0"/>
    <n v="0"/>
    <n v="0"/>
    <n v="0"/>
    <n v="0"/>
    <n v="0"/>
    <n v="0"/>
    <n v="386337"/>
    <n v="386337"/>
    <n v="0"/>
    <n v="150000"/>
    <m/>
    <n v="384000"/>
    <n v="384000"/>
    <n v="0"/>
    <n v="0"/>
    <n v="0"/>
    <n v="0"/>
    <n v="0"/>
    <n v="2337"/>
    <n v="387000"/>
    <m/>
    <n v="387000"/>
    <m/>
    <m/>
  </r>
  <r>
    <s v="1.1-00-2512_25750034_25382119"/>
    <s v="1.1-00-25"/>
    <x v="1"/>
    <s v="12_25"/>
    <s v="COORDINACIÓN GENERAL DE POTENCIA ECONÓMICA"/>
    <n v="7"/>
    <s v="DESARROLLO ECONÓMICO Y EMPLEO"/>
    <s v="2.2.7"/>
    <s v="DESARROLLO REGIONAL"/>
    <n v="5"/>
    <s v="TLAJO POTENCIA"/>
    <n v="50"/>
    <s v="ADMINISTRACIÓN CENTRAL DE LA COORDINACIÓN GENERAL DE POTENCIA ECONÓMICA"/>
    <s v="XXX"/>
    <s v="ADMINISTRACIÓN CENTRAL DE LA COORDINACIÓN GENERAL DE POTENCIA ECONÓMICA"/>
    <s v="034_25"/>
    <s v="DESPACHO DE LA COORDINACIÓN GENERAL DE P"/>
    <s v="XXX_26"/>
    <s v="DESPACHO DE LA COORDINACIÓN GENERAL DE P"/>
    <x v="3"/>
    <s v="SERVICIOS GENERALES"/>
    <x v="109"/>
    <x v="109"/>
    <n v="19"/>
    <s v="FERIAS DEL EMPLEO"/>
    <n v="0"/>
    <n v="0"/>
    <n v="0"/>
    <n v="0"/>
    <n v="0"/>
    <n v="0"/>
    <n v="0"/>
    <n v="270000"/>
    <n v="270000"/>
    <n v="0"/>
    <n v="300009.8"/>
    <m/>
    <n v="270000"/>
    <n v="0"/>
    <n v="270000"/>
    <n v="0"/>
    <n v="0"/>
    <n v="0"/>
    <n v="0"/>
    <n v="0"/>
    <n v="270000"/>
    <m/>
    <n v="270000"/>
    <m/>
    <m/>
  </r>
  <r>
    <s v="1.1-00-2508_25621015_25382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s v="DIRECCIÓN DE PROTECCIÓN CIVIL Y BOMBEROS"/>
    <s v="XXX_26"/>
    <s v="DIRECCIÓN DE PROTECCIÓN CIVIL Y BOMBEROS"/>
    <x v="3"/>
    <s v="SERVICIOS GENERALES"/>
    <x v="109"/>
    <x v="109"/>
    <n v="0"/>
    <s v="SIN DESCRIPCIÓN PARA DESTINOS 00"/>
    <n v="47281.599999999999"/>
    <n v="47281.599999999999"/>
    <n v="47281.599999999999"/>
    <n v="192844.2"/>
    <n v="200000"/>
    <n v="192844.2"/>
    <n v="192844.2"/>
    <n v="250000"/>
    <n v="250000"/>
    <n v="0"/>
    <n v="250000"/>
    <m/>
    <n v="249284"/>
    <n v="249284"/>
    <n v="249284"/>
    <n v="249284"/>
    <n v="0"/>
    <n v="0"/>
    <n v="0"/>
    <n v="716"/>
    <n v="250000"/>
    <m/>
    <n v="250000"/>
    <m/>
    <m/>
  </r>
  <r>
    <s v="1.1-00-2512_25753037_25382117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17"/>
    <s v="FESTIVAL DEL SABOR"/>
    <n v="0"/>
    <n v="0"/>
    <n v="0"/>
    <n v="0"/>
    <n v="0"/>
    <n v="0"/>
    <n v="0"/>
    <n v="240001"/>
    <n v="240001"/>
    <n v="0"/>
    <n v="250009.68"/>
    <m/>
    <n v="240000.01"/>
    <n v="240000.01"/>
    <n v="240000.01"/>
    <n v="240000.01"/>
    <n v="240000.01"/>
    <n v="0"/>
    <n v="0"/>
    <n v="0.98999999999068677"/>
    <n v="240000"/>
    <m/>
    <n v="240000"/>
    <m/>
    <m/>
  </r>
  <r>
    <s v="1.1-00-2506_25516011_25382114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ESPACHO DE LA JEFATURA DE GABINETE"/>
    <x v="3"/>
    <s v="SERVICIOS GENERALES"/>
    <x v="109"/>
    <x v="109"/>
    <n v="14"/>
    <s v="POSADA GENERAL"/>
    <n v="0"/>
    <n v="0"/>
    <n v="0"/>
    <n v="2576540"/>
    <n v="0"/>
    <n v="2576539.7999999998"/>
    <n v="0"/>
    <n v="2734781.68"/>
    <n v="2734781.68"/>
    <n v="0"/>
    <n v="2500009.7200000002"/>
    <m/>
    <n v="234781.68"/>
    <n v="234781.68"/>
    <n v="234781.68"/>
    <n v="234781.68"/>
    <n v="0"/>
    <n v="0"/>
    <n v="0"/>
    <n v="2500000"/>
    <n v="2700000"/>
    <m/>
    <n v="2700000"/>
    <m/>
    <m/>
  </r>
  <r>
    <s v="1.1-00-2504_2555004_25382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109"/>
    <x v="109"/>
    <n v="0"/>
    <s v="SIN DESCRIPCIÓN PARA DESTINOS 00"/>
    <n v="0"/>
    <n v="0"/>
    <n v="0"/>
    <n v="0"/>
    <n v="1000000"/>
    <n v="0"/>
    <n v="0"/>
    <n v="209500"/>
    <n v="209500"/>
    <n v="0"/>
    <n v="0"/>
    <m/>
    <n v="209500"/>
    <n v="209500"/>
    <n v="209500"/>
    <n v="209500"/>
    <n v="0"/>
    <n v="0"/>
    <n v="0"/>
    <n v="0"/>
    <n v="0"/>
    <m/>
    <n v="0"/>
    <m/>
    <m/>
  </r>
  <r>
    <s v="1.1-00-2512_25753037_25382135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35"/>
    <s v="ROSCA DE REYES"/>
    <n v="200000"/>
    <n v="200000"/>
    <n v="200000"/>
    <n v="200000"/>
    <n v="200000"/>
    <n v="200000"/>
    <n v="200000"/>
    <n v="200000"/>
    <n v="200000"/>
    <n v="0"/>
    <n v="199990.32"/>
    <m/>
    <n v="200000"/>
    <n v="200000"/>
    <n v="200000"/>
    <n v="200000"/>
    <n v="200000"/>
    <n v="200000"/>
    <n v="200000"/>
    <n v="0"/>
    <n v="250000"/>
    <m/>
    <n v="250000"/>
    <m/>
    <m/>
  </r>
  <r>
    <s v="1.1-00-2509_25330022_2538210"/>
    <s v="1.1-00-25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3"/>
    <s v="SERVICIOS GENERALES"/>
    <x v="109"/>
    <x v="109"/>
    <n v="0"/>
    <s v="SIN DESCRIPCIÓN PARA DESTINOS 00"/>
    <n v="56004.800000000003"/>
    <n v="56004.800000000003"/>
    <n v="0"/>
    <n v="174000"/>
    <n v="100000"/>
    <n v="174000"/>
    <n v="174000"/>
    <n v="200000"/>
    <n v="200000"/>
    <n v="0"/>
    <n v="200000"/>
    <m/>
    <n v="199984"/>
    <n v="199984"/>
    <n v="199993.28"/>
    <n v="0"/>
    <n v="0"/>
    <n v="0"/>
    <n v="0"/>
    <n v="16"/>
    <n v="200000"/>
    <n v="200000"/>
    <n v="200000"/>
    <m/>
    <s v="fauna"/>
  </r>
  <r>
    <s v="1.1-00-2512_25753037_25382147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47"/>
    <s v="FERIA DE LAS FLORES"/>
    <n v="0"/>
    <n v="0"/>
    <n v="0"/>
    <n v="0"/>
    <n v="0"/>
    <n v="0"/>
    <n v="0"/>
    <n v="200000"/>
    <n v="200000"/>
    <n v="0"/>
    <n v="0"/>
    <m/>
    <n v="198599.99"/>
    <n v="198599.99"/>
    <n v="198599.99"/>
    <n v="198599.99"/>
    <n v="198599.99"/>
    <n v="198599.99"/>
    <n v="198599.99"/>
    <n v="1400.0100000000093"/>
    <n v="200000"/>
    <m/>
    <n v="200000"/>
    <m/>
    <m/>
  </r>
  <r>
    <s v="1.1-00-2512_25753037_25382129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29"/>
    <s v="FESTIVAL DEL TACO"/>
    <n v="0"/>
    <n v="0"/>
    <n v="0"/>
    <n v="0"/>
    <n v="0"/>
    <n v="0"/>
    <n v="0"/>
    <n v="195361"/>
    <n v="195361"/>
    <n v="0"/>
    <n v="199990.32"/>
    <m/>
    <n v="195360.99"/>
    <n v="195360.99"/>
    <n v="195360.99"/>
    <n v="195360.99"/>
    <n v="195360.99"/>
    <n v="0"/>
    <n v="0"/>
    <n v="1.0000000009313226E-2"/>
    <n v="196000"/>
    <m/>
    <n v="196000"/>
    <m/>
    <m/>
  </r>
  <r>
    <s v="1.1-00-2512_25753037_25382131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31"/>
    <s v="CIERRE ANUAL DE LA ESCUELA DE CHARRERIA"/>
    <n v="0"/>
    <n v="0"/>
    <n v="0"/>
    <n v="1287600"/>
    <n v="615000"/>
    <n v="1287600"/>
    <n v="1287600"/>
    <n v="100000"/>
    <n v="100000"/>
    <n v="0"/>
    <n v="100009.68"/>
    <m/>
    <n v="99760"/>
    <n v="0"/>
    <n v="0"/>
    <n v="0"/>
    <n v="0"/>
    <n v="0"/>
    <n v="0"/>
    <n v="240"/>
    <n v="100000"/>
    <m/>
    <n v="100000"/>
    <m/>
    <m/>
  </r>
  <r>
    <s v="2023 y 202410_25040031_2538210"/>
    <s v="2023 y 2024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s v="DIRECCIÓN DE POLÍTICA SOCIAL"/>
    <s v="XXX_26"/>
    <s v="DIRECCIÓN DE POLÍTICA SOCIAL"/>
    <x v="3"/>
    <s v="SERVICIOS GENERALES"/>
    <x v="109"/>
    <x v="109"/>
    <n v="0"/>
    <s v="SIN DESCRIPCIÓN PARA DESTINOS 00"/>
    <n v="240990"/>
    <n v="240990"/>
    <n v="24099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m/>
  </r>
  <r>
    <s v="2023 y 202410_25065048_25382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3"/>
    <s v="SERVICIOS GENERALES"/>
    <x v="109"/>
    <x v="109"/>
    <n v="0"/>
    <s v="SIN DESCRIPCIÓN PARA DESTINOS 00"/>
    <n v="3226408"/>
    <n v="3181408"/>
    <n v="3181408"/>
    <n v="603200"/>
    <n v="1000000"/>
    <n v="603200"/>
    <n v="60320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7029_25382121"/>
    <s v="1.1-00-25"/>
    <x v="1"/>
    <s v="10_25"/>
    <s v="COORDINACIÓN GENERAL DE CERCANÍA Y CORRESPONSABILIDAD SOCIAL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s v="DIRECCIÓN DE CULTURA"/>
    <s v="XXX_26"/>
    <s v="DIRECCIÓN DE CULTURA"/>
    <x v="3"/>
    <s v="SERVICIOS GENERALES"/>
    <x v="109"/>
    <x v="109"/>
    <n v="21"/>
    <s v="FESTIVAL MAROMETA"/>
    <n v="0"/>
    <n v="0"/>
    <n v="0"/>
    <n v="1492920"/>
    <n v="1500000"/>
    <n v="1492920"/>
    <n v="1492920"/>
    <n v="0"/>
    <n v="0"/>
    <n v="0"/>
    <n v="1500000"/>
    <m/>
    <n v="0"/>
    <n v="0"/>
    <n v="0"/>
    <n v="0"/>
    <n v="0"/>
    <n v="0"/>
    <n v="0"/>
    <n v="0"/>
    <n v="0"/>
    <m/>
    <n v="0"/>
    <m/>
    <m/>
  </r>
  <r>
    <s v="2023 y 202411_25364047_2538210"/>
    <s v="2023 y 2024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3"/>
    <s v="SERVICIOS GENERALES"/>
    <x v="109"/>
    <x v="109"/>
    <n v="0"/>
    <s v="SIN DESCRIPCIÓN PARA DESTINOS 00"/>
    <n v="619981"/>
    <n v="619981"/>
    <n v="619981"/>
    <n v="0"/>
    <n v="619981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2_25753037_2538210"/>
    <s v="2023 y 2024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0"/>
    <s v="SIN DESCRIPCIÓN PARA DESTINOS 00"/>
    <n v="1154680"/>
    <n v="1102480"/>
    <n v="1013160"/>
    <n v="3723692"/>
    <n v="500000"/>
    <n v="3573692"/>
    <n v="3573692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2_25753037_25382118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3"/>
    <s v="SERVICIOS GENERALES"/>
    <x v="109"/>
    <x v="109"/>
    <n v="18"/>
    <s v="FESTIVAL DEL PANADERO"/>
    <n v="0"/>
    <n v="0"/>
    <n v="0"/>
    <n v="0"/>
    <n v="0"/>
    <n v="0"/>
    <n v="0"/>
    <n v="0"/>
    <n v="0"/>
    <n v="0"/>
    <n v="199990.32"/>
    <m/>
    <n v="0"/>
    <n v="0"/>
    <n v="0"/>
    <n v="0"/>
    <n v="0"/>
    <n v="0"/>
    <n v="0"/>
    <n v="0"/>
    <n v="0"/>
    <m/>
    <n v="0"/>
    <m/>
    <m/>
  </r>
  <r>
    <s v="2023 y 202406_25514009_2538210"/>
    <s v="2023 y 2024"/>
    <x v="1"/>
    <s v="06_25"/>
    <s v="JEFATURA DE GABINETE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s v="DESPACHO DE LA JEFATURA DE GABINETE"/>
    <s v="XXX_26"/>
    <s v="DESPACHO DE LA JEFATURA DE GABINETE"/>
    <x v="3"/>
    <s v="SERVICIOS GENERALES"/>
    <x v="109"/>
    <x v="109"/>
    <n v="0"/>
    <s v="SIN DESCRIPCIÓN PARA DESTINOS 00"/>
    <n v="0"/>
    <n v="0"/>
    <n v="0"/>
    <n v="313896"/>
    <n v="0"/>
    <n v="313896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7029_2538210"/>
    <s v="1.1-00-25"/>
    <x v="1"/>
    <s v="10_25"/>
    <s v="COORDINACIÓN GENERAL DE CERCANÍA Y CORRESPONSABILIDAD SOCIAL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s v="DIRECCIÓN DE CULTURA"/>
    <s v="XXX_26"/>
    <s v="DIRECCIÓN DE CULTURA"/>
    <x v="3"/>
    <s v="SERVICIOS GENERALES"/>
    <x v="109"/>
    <x v="109"/>
    <n v="0"/>
    <s v="SIN DESCRIPCIÓN PARA DESTINOS 00"/>
    <n v="1246600"/>
    <n v="1171600"/>
    <n v="1171600"/>
    <n v="93171.199999999997"/>
    <n v="400000"/>
    <n v="74611.199999999997"/>
    <n v="74611.199999999997"/>
    <n v="249983.32"/>
    <n v="249983.32"/>
    <n v="0"/>
    <n v="332000"/>
    <m/>
    <n v="135024"/>
    <n v="135024"/>
    <n v="135024"/>
    <n v="135024"/>
    <n v="18560"/>
    <n v="18560"/>
    <n v="18560"/>
    <n v="114959.32"/>
    <n v="150000"/>
    <m/>
    <n v="150000"/>
    <m/>
    <s v="gastos de orden social varios"/>
  </r>
  <r>
    <s v="1.1-00-2510_25057031_25382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57"/>
    <s v="PROGRAMAS CUIDADORAS"/>
    <s v="XXX"/>
    <s v="PROGRAMAS CUIDADORAS"/>
    <s v="031_25"/>
    <s v="DIRECCIÓN DE POLÍTICA SOCIAL"/>
    <s v="XXX_26"/>
    <s v="DESPACHO DE LA COORDINACIÓN GENERAL DE C"/>
    <x v="3"/>
    <s v="SERVICIOS GENERALES"/>
    <x v="109"/>
    <x v="109"/>
    <n v="0"/>
    <s v="SIN DESCRIPCIÓN PARA DESTINOS 00"/>
    <n v="0"/>
    <n v="0"/>
    <n v="0"/>
    <n v="0"/>
    <n v="0"/>
    <n v="0"/>
    <n v="0"/>
    <n v="250000"/>
    <n v="250000"/>
    <n v="0"/>
    <n v="0"/>
    <n v="250000"/>
    <n v="250000"/>
    <n v="0"/>
    <n v="0"/>
    <n v="0"/>
    <n v="0"/>
    <n v="0"/>
    <n v="0"/>
    <n v="0"/>
    <n v="450000"/>
    <m/>
    <n v="450000"/>
    <m/>
    <s v="cuidadoras y tablets"/>
  </r>
  <r>
    <s v="1.1-00-2510_25037029_25382122"/>
    <s v="1.1-00-25"/>
    <x v="1"/>
    <s v="10_25"/>
    <s v="COORDINACIÓN GENERAL DE CERCANÍA Y CORRESPONSABILIDAD SOCIAL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s v="DIRECCIÓN DE CULTURA"/>
    <s v="XXX_26"/>
    <s v="DIRECCION DE EDUCACION"/>
    <x v="3"/>
    <s v="SERVICIOS GENERALES"/>
    <x v="109"/>
    <x v="109"/>
    <n v="22"/>
    <s v="DIA DEL MAESTRO"/>
    <n v="2662328.16"/>
    <n v="2162328.16"/>
    <n v="2162328.16"/>
    <n v="589860"/>
    <n v="600000"/>
    <n v="589860"/>
    <n v="589860"/>
    <n v="1369040"/>
    <n v="1369040"/>
    <n v="0"/>
    <n v="600000"/>
    <n v="769040"/>
    <n v="1368567.99"/>
    <n v="1368567.99"/>
    <n v="1140473.33"/>
    <n v="1140473.33"/>
    <n v="1140473.33"/>
    <n v="1140473.33"/>
    <n v="1140473.33"/>
    <n v="472.01000000000931"/>
    <n v="1400000"/>
    <n v="0"/>
    <n v="1400000"/>
    <m/>
    <s v="dia del maestro"/>
  </r>
  <r>
    <s v="1.1-00-2510_25043031_25382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3"/>
    <s v="PROGRAMA BECAS A SECUNDARIA"/>
    <s v="XXX"/>
    <s v="PROGRAMA BECAS A SECUNDARIA"/>
    <s v="031_25"/>
    <s v="DIRECCIÓN DE POLÍTICA SOCIAL"/>
    <s v="XXX_26"/>
    <s v="DIRECCIÓN DE POLÍTICA SOCIAL"/>
    <x v="3"/>
    <s v="SERVICIOS GENERALES"/>
    <x v="109"/>
    <x v="109"/>
    <n v="0"/>
    <s v="SIN DESCRIPCIÓN PARA DESTINOS 00"/>
    <n v="74530"/>
    <n v="74530"/>
    <n v="74530"/>
    <n v="0"/>
    <n v="74530"/>
    <n v="0"/>
    <n v="0"/>
    <n v="1407780"/>
    <n v="1407780"/>
    <n v="0"/>
    <n v="75000"/>
    <n v="1332780"/>
    <n v="0"/>
    <n v="0"/>
    <n v="0"/>
    <n v="0"/>
    <n v="0"/>
    <n v="0"/>
    <n v="0"/>
    <n v="1407780"/>
    <n v="0"/>
    <m/>
    <n v="0"/>
    <m/>
    <m/>
  </r>
  <r>
    <s v="1.1-00-2510_25036028_25382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3"/>
    <s v="SERVICIOS GENERALES"/>
    <x v="109"/>
    <x v="109"/>
    <n v="0"/>
    <s v="SIN DESCRIPCIÓN PARA DESTINOS 00"/>
    <n v="4800000.08"/>
    <n v="0"/>
    <n v="0"/>
    <n v="1896600"/>
    <n v="1000000"/>
    <n v="1896600"/>
    <n v="1896600"/>
    <n v="2859091.31"/>
    <n v="2859091.31"/>
    <n v="0"/>
    <n v="2800000"/>
    <n v="59091.310000000056"/>
    <n v="2824661.48"/>
    <n v="2728320"/>
    <n v="2728320"/>
    <n v="2728320"/>
    <n v="0"/>
    <n v="0"/>
    <n v="0"/>
    <n v="34429.830000000075"/>
    <n v="1500000"/>
    <m/>
    <n v="1500000"/>
    <m/>
    <s v="red de base"/>
  </r>
  <r>
    <s v="1.1-00-2510_25038030_25382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8"/>
    <s v="APOYO A LAS AGENCIAS Y DELEGACIONES DEL MUNICIPIO"/>
    <s v="XXX"/>
    <s v="APOYO A LAS AGENCIAS Y DELEGACIONES DEL MUNICIPIO"/>
    <s v="030_25"/>
    <s v="DIRECCION DE DESARROLLO Y CERCANIA SOCIA"/>
    <s v="XXX_26"/>
    <s v="DIRECCION DE DESARROLLO Y CERCANIA SOCIA"/>
    <x v="3"/>
    <s v="SERVICIOS GENERALES"/>
    <x v="109"/>
    <x v="109"/>
    <n v="0"/>
    <s v="SIN DESCRIPCIÓN PARA DESTINOS 00"/>
    <n v="4000000"/>
    <n v="3943600"/>
    <n v="3943600"/>
    <n v="4000000"/>
    <n v="4000000"/>
    <n v="3942260"/>
    <n v="3942260"/>
    <n v="4000000"/>
    <n v="4000000"/>
    <n v="0"/>
    <n v="4000000"/>
    <n v="0"/>
    <n v="3997360"/>
    <n v="3997360"/>
    <n v="3997360"/>
    <n v="3997360"/>
    <n v="0"/>
    <n v="0"/>
    <n v="0"/>
    <n v="2640"/>
    <n v="4000000"/>
    <m/>
    <n v="4000000"/>
    <m/>
    <s v="FIESTAS PATRIAS DELEGACIONES"/>
  </r>
  <r>
    <s v="1.1-00-2502_2553002_253821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3"/>
    <s v="SERVICIOS GENERALES"/>
    <x v="109"/>
    <x v="109"/>
    <n v="0"/>
    <s v="SIN DESCRIPCIÓN PARA DESTINOS 00"/>
    <n v="364187.8"/>
    <n v="131385.79999999999"/>
    <n v="131385.79999999999"/>
    <n v="145000"/>
    <n v="160000"/>
    <n v="14000.01"/>
    <n v="14000.01"/>
    <n v="145000"/>
    <n v="145000"/>
    <n v="0"/>
    <n v="145000"/>
    <m/>
    <n v="0"/>
    <n v="0"/>
    <n v="0"/>
    <n v="0"/>
    <n v="0"/>
    <n v="0"/>
    <n v="0"/>
    <n v="145000"/>
    <n v="0"/>
    <m/>
    <n v="0"/>
    <m/>
    <m/>
  </r>
  <r>
    <s v="1.1-00-2512_25750034_2538210"/>
    <s v="1.1-00-25"/>
    <x v="1"/>
    <s v="12_25"/>
    <s v="COORDINACIÓN GENERAL DE POTENCIA ECONÓMICA"/>
    <n v="7"/>
    <s v="DESARROLLO ECONÓMICO Y EMPLEO"/>
    <s v="2.2.7"/>
    <s v="DESARROLLO REGIONAL"/>
    <n v="5"/>
    <s v="TLAJO POTENCIA"/>
    <n v="50"/>
    <s v="ADMINISTRACIÓN CENTRAL DE LA COORDINACIÓN GENERAL DE POTENCIA ECONÓMICA"/>
    <s v="XXX"/>
    <s v="ADMINISTRACIÓN CENTRAL DE LA COORDINACIÓN GENERAL DE POTENCIA ECONÓMICA"/>
    <s v="034_25"/>
    <s v="DESPACHO DE LA COORDINACIÓN GENERAL DE P"/>
    <s v="XXX_26"/>
    <s v="DESPACHO DE LA COORDINACIÓN GENERAL DE P"/>
    <x v="3"/>
    <s v="SERVICIOS GENERALES"/>
    <x v="109"/>
    <x v="109"/>
    <n v="0"/>
    <s v="FORO EMPRESARIAL"/>
    <n v="445000"/>
    <n v="445000"/>
    <n v="445000"/>
    <n v="657870.80000000005"/>
    <n v="0"/>
    <n v="602699.19999999995"/>
    <n v="0"/>
    <n v="273432"/>
    <n v="273432"/>
    <n v="0"/>
    <n v="49990.2"/>
    <m/>
    <n v="0"/>
    <n v="0"/>
    <n v="0"/>
    <n v="0"/>
    <n v="0"/>
    <n v="0"/>
    <n v="0"/>
    <n v="273432"/>
    <n v="300000"/>
    <m/>
    <n v="300000"/>
    <m/>
    <m/>
  </r>
  <r>
    <s v="2023 y 202408_25619013_253831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110"/>
    <x v="110"/>
    <n v="0"/>
    <s v="SIN DESCRIPCIÓN PARA DESTINOS 00"/>
    <n v="0"/>
    <n v="0"/>
    <n v="0"/>
    <n v="25000"/>
    <n v="0"/>
    <n v="25000"/>
    <n v="2500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37029_2538410"/>
    <s v="1.1-00-25"/>
    <x v="1"/>
    <s v="10_25"/>
    <s v="COORDINACIÓN GENERAL DE CERCANÍA Y CORRESPONSABILIDAD SOCIAL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s v="DIRECCIÓN DE CULTURA"/>
    <s v="XXX_26"/>
    <s v="DIRECCIÓN DE CULTURA"/>
    <x v="3"/>
    <s v="SERVICIOS GENERALES"/>
    <x v="111"/>
    <x v="111"/>
    <n v="0"/>
    <s v="SIN DESCRIPCIÓN PARA DESTINOS 00"/>
    <n v="570000"/>
    <n v="570000"/>
    <n v="570000"/>
    <n v="0"/>
    <n v="0"/>
    <n v="0"/>
    <n v="0"/>
    <n v="100000"/>
    <n v="0"/>
    <n v="100000"/>
    <n v="566000"/>
    <n v="-466000"/>
    <n v="99864.49"/>
    <n v="0"/>
    <n v="0"/>
    <n v="0"/>
    <n v="0"/>
    <n v="0"/>
    <n v="0"/>
    <n v="-99864.49"/>
    <n v="100000"/>
    <m/>
    <n v="100000"/>
    <m/>
    <s v="exposiciones"/>
  </r>
  <r>
    <s v="1.1-00-2505_2559007_2539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112"/>
    <x v="112"/>
    <n v="0"/>
    <s v="SIN DESCRIPCIÓN PARA DESTINOS 00"/>
    <n v="769294.64"/>
    <n v="528693.30000000005"/>
    <n v="528693.30000000005"/>
    <n v="445766.8"/>
    <n v="700000"/>
    <n v="445766.8"/>
    <n v="445766.8"/>
    <n v="500000"/>
    <n v="500000"/>
    <n v="0"/>
    <n v="500000"/>
    <m/>
    <n v="466974"/>
    <n v="466974"/>
    <n v="430696.2"/>
    <n v="430696.2"/>
    <n v="430696.2"/>
    <n v="254056.8"/>
    <n v="254056.8"/>
    <n v="33026"/>
    <n v="500000"/>
    <m/>
    <n v="500000"/>
    <m/>
    <m/>
  </r>
  <r>
    <s v="1.1-00-2511_25163045_25392253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3"/>
    <s v="SERVICIOS GENERALES"/>
    <x v="113"/>
    <x v="113"/>
    <n v="53"/>
    <s v="CNA"/>
    <n v="0"/>
    <n v="0"/>
    <n v="0"/>
    <n v="0"/>
    <n v="0"/>
    <n v="0"/>
    <n v="0"/>
    <n v="0"/>
    <n v="8421546"/>
    <n v="-8421546"/>
    <n v="0"/>
    <m/>
    <n v="0"/>
    <n v="8106539"/>
    <n v="5394275"/>
    <n v="5394275"/>
    <n v="5394275"/>
    <n v="5394275"/>
    <n v="5394275"/>
    <n v="8421546"/>
    <n v="0"/>
    <n v="0"/>
    <n v="0"/>
    <m/>
    <m/>
  </r>
  <r>
    <m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s v="DIRECCIÓN DE AGUA POTABLE Y SANEAMIENTO"/>
    <s v="XXX_26"/>
    <s v="DIRECCIÓN DE INFRAESTRUCTURA HIDRÁULICA Y SANEAMIENTO"/>
    <x v="3"/>
    <s v="SERVICIOS GENERALES"/>
    <x v="113"/>
    <x v="113"/>
    <n v="0"/>
    <s v="CNA"/>
    <m/>
    <n v="9328218"/>
    <m/>
    <m/>
    <m/>
    <n v="10259700"/>
    <m/>
    <n v="10999990"/>
    <m/>
    <m/>
    <m/>
    <m/>
    <n v="10684983"/>
    <m/>
    <m/>
    <m/>
    <m/>
    <m/>
    <m/>
    <m/>
    <n v="11200000"/>
    <m/>
    <m/>
    <m/>
    <m/>
  </r>
  <r>
    <s v="1.1-00-2509_25129021_2539220"/>
    <s v="1.1-00-25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3"/>
    <s v="SERVICIOS GENERALES"/>
    <x v="113"/>
    <x v="113"/>
    <n v="0"/>
    <s v="SIN DESCRIPCIÓN PARA DESTINOS 00"/>
    <n v="9375698"/>
    <n v="0"/>
    <n v="9328218"/>
    <n v="10259700"/>
    <n v="7000000"/>
    <n v="0"/>
    <n v="10259700"/>
    <n v="0"/>
    <n v="2578444"/>
    <n v="-2578444"/>
    <n v="11000000"/>
    <m/>
    <n v="0"/>
    <n v="2578444"/>
    <n v="2578444"/>
    <n v="2578444"/>
    <n v="2578444"/>
    <n v="2578444"/>
    <n v="2578444"/>
    <n v="2578444"/>
    <n v="0"/>
    <m/>
    <n v="0"/>
    <m/>
    <m/>
  </r>
  <r>
    <s v="1.1-00-2505_2559007_253922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113"/>
    <x v="113"/>
    <n v="0"/>
    <s v="SIN DESCRIPCIÓN PARA DESTINOS 00"/>
    <n v="764694.38"/>
    <n v="733050.38"/>
    <n v="733050.38"/>
    <n v="1115936.99"/>
    <n v="1000000"/>
    <n v="545134.93000000005"/>
    <n v="545134.93000000005"/>
    <n v="520000"/>
    <n v="520000"/>
    <n v="0"/>
    <n v="1000000"/>
    <m/>
    <n v="516820"/>
    <n v="516820"/>
    <n v="446820"/>
    <n v="446820"/>
    <n v="446820"/>
    <n v="376820"/>
    <n v="376820"/>
    <n v="3180"/>
    <n v="500000"/>
    <m/>
    <n v="1000000"/>
    <m/>
    <s v="refrendos"/>
  </r>
  <r>
    <s v="2023 y 202408_25619013_253922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113"/>
    <x v="113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8_25619013_253922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113"/>
    <x v="113"/>
    <n v="0"/>
    <s v="SIN DESCRIPCIÓN PARA DESTINOS 00"/>
    <n v="2500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2_2553002_253922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3"/>
    <s v="SERVICIOS GENERALES"/>
    <x v="113"/>
    <x v="113"/>
    <n v="0"/>
    <s v="SIN DESCRIPCIÓN PARA DESTINOS 00"/>
    <n v="654168.37"/>
    <n v="792950.79"/>
    <n v="327084.45"/>
    <n v="1216175.0900000001"/>
    <n v="500000"/>
    <n v="752924.61"/>
    <n v="660945.14"/>
    <n v="500000"/>
    <n v="500000"/>
    <n v="0"/>
    <n v="0"/>
    <m/>
    <n v="0"/>
    <n v="0"/>
    <n v="0"/>
    <n v="0"/>
    <n v="0"/>
    <n v="0"/>
    <n v="0"/>
    <n v="500000"/>
    <n v="0"/>
    <m/>
    <n v="0"/>
    <m/>
    <m/>
  </r>
  <r>
    <s v="1.1-00-2505_2559007_25394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114"/>
    <x v="114"/>
    <n v="0"/>
    <s v="SIN DESCRIPCIÓN PARA DESTINOS 00"/>
    <n v="19109339.18"/>
    <n v="18119512.100000001"/>
    <n v="17895046.039999999"/>
    <n v="10755000"/>
    <n v="10000000"/>
    <n v="10753577.1"/>
    <n v="10753577.1"/>
    <n v="23430446.73"/>
    <n v="23430446.73"/>
    <n v="0"/>
    <n v="15000000"/>
    <m/>
    <n v="19262099.32"/>
    <n v="19262099.32"/>
    <n v="19262099.32"/>
    <n v="19262099.32"/>
    <n v="19262099.32"/>
    <n v="17381406.719999999"/>
    <n v="17381406.719999999"/>
    <n v="4168347.41"/>
    <n v="20000000"/>
    <m/>
    <n v="10000000"/>
    <m/>
    <s v="Laudos"/>
  </r>
  <r>
    <s v="1.1-00-2508_25619013_253941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114"/>
    <x v="114"/>
    <n v="0"/>
    <s v="SIN DESCRIPCIÓN PARA DESTINOS 00"/>
    <n v="35121"/>
    <n v="0"/>
    <n v="0"/>
    <n v="0"/>
    <n v="50000"/>
    <n v="0"/>
    <n v="0"/>
    <n v="88000"/>
    <n v="88000"/>
    <n v="0"/>
    <n v="50000"/>
    <m/>
    <n v="64240"/>
    <n v="64240"/>
    <n v="64240"/>
    <n v="64240"/>
    <n v="0"/>
    <n v="0"/>
    <n v="0"/>
    <n v="23760"/>
    <n v="70000"/>
    <m/>
    <n v="70000"/>
    <m/>
    <m/>
  </r>
  <r>
    <s v="1.1-00-2504_2555004_25394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114"/>
    <x v="114"/>
    <n v="0"/>
    <s v="SIN DESCRIPCIÓN PARA DESTINOS 00"/>
    <n v="0"/>
    <n v="1661937.89"/>
    <n v="0"/>
    <n v="0"/>
    <n v="0"/>
    <n v="55672"/>
    <n v="0"/>
    <n v="1000000"/>
    <n v="1000000"/>
    <n v="0"/>
    <n v="1000000"/>
    <m/>
    <n v="22400"/>
    <n v="22400"/>
    <n v="22400"/>
    <n v="22400"/>
    <n v="22400"/>
    <n v="22400"/>
    <n v="22400"/>
    <n v="977600"/>
    <n v="500000"/>
    <m/>
    <n v="500000"/>
    <m/>
    <m/>
  </r>
  <r>
    <s v="1.1-00-2504_2558006_2539420"/>
    <s v="1.1-00-25"/>
    <x v="1"/>
    <s v="04_25"/>
    <s v="TESORERÍA MUNICIPAL"/>
    <n v="5"/>
    <s v="GOBIERNO INTELIGENTE"/>
    <s v="1.3.4"/>
    <s v="FUNCIÓN PÚBLICA"/>
    <n v="4"/>
    <s v="TLAJO EFICIENTE"/>
    <n v="8"/>
    <s v="RECURSOS RECAUDADOS DE MANERA EFICIENTE PROGRAMADOS"/>
    <s v="XXX"/>
    <s v="RECURSOS RECAUDADOS DE MANERA EFICIENTE PROGRAMADOS"/>
    <s v="006_25"/>
    <s v="DIRECCIÓN DE INGRESOS"/>
    <s v="XXX_26"/>
    <s v="DIRECCIÓN DE INGRESOS"/>
    <x v="3"/>
    <s v="SERVICIOS GENERALES"/>
    <x v="115"/>
    <x v="115"/>
    <n v="0"/>
    <s v="SIN DESCRIPCIÓN PARA DESTINOS 00"/>
    <n v="679879.74"/>
    <n v="679800.39"/>
    <n v="679574.82"/>
    <n v="277897.46999999997"/>
    <n v="450000"/>
    <n v="276939.45"/>
    <n v="260897.47"/>
    <n v="675000"/>
    <n v="675000"/>
    <n v="0"/>
    <n v="700000"/>
    <m/>
    <n v="87401.83"/>
    <n v="87401.83"/>
    <n v="51731.16"/>
    <n v="51731.16"/>
    <n v="51731.16"/>
    <n v="42845.21"/>
    <n v="42845.21"/>
    <n v="587598.17000000004"/>
    <n v="150000"/>
    <m/>
    <n v="150000"/>
    <m/>
    <m/>
  </r>
  <r>
    <s v="2023 y 202404_2558006_2539510"/>
    <s v="2023 y 2024"/>
    <x v="1"/>
    <s v="04_25"/>
    <s v="TESORERÍA MUNICIPAL"/>
    <n v="5"/>
    <s v="GOBIERNO INTELIGENTE"/>
    <s v="1.3.4"/>
    <s v="FUNCIÓN PÚBLICA"/>
    <n v="4"/>
    <s v="TLAJO EFICIENTE"/>
    <n v="8"/>
    <s v="RECURSOS RECAUDADOS DE MANERA EFICIENTE PROGRAMADOS"/>
    <s v="XXX"/>
    <s v="RECURSOS RECAUDADOS DE MANERA EFICIENTE PROGRAMADOS"/>
    <s v="006_25"/>
    <s v="DIRECCIÓN DE INGRESOS"/>
    <s v="XXX_26"/>
    <s v="DIRECCIÓN DE INGRESOS"/>
    <x v="3"/>
    <s v="SERVICIOS GENERALES"/>
    <x v="116"/>
    <x v="116"/>
    <n v="0"/>
    <s v="SIN DESCRIPCIÓN PARA DESTINOS 00"/>
    <n v="0"/>
    <n v="0"/>
    <n v="0"/>
    <n v="0"/>
    <n v="30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4_2555004_25396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3"/>
    <s v="SERVICIOS GENERALES"/>
    <x v="117"/>
    <x v="117"/>
    <n v="0"/>
    <s v="SIN DESCRIPCIÓN PARA DESTINOS 00"/>
    <n v="15940"/>
    <n v="15940"/>
    <n v="15940"/>
    <n v="69639"/>
    <n v="18000"/>
    <n v="69637.899999999994"/>
    <n v="69637.899999999994"/>
    <n v="80000"/>
    <n v="80000"/>
    <n v="0"/>
    <n v="80000"/>
    <m/>
    <n v="0"/>
    <n v="0"/>
    <n v="0"/>
    <n v="0"/>
    <n v="0"/>
    <n v="0"/>
    <n v="0"/>
    <n v="80000"/>
    <n v="50000"/>
    <m/>
    <n v="50000"/>
    <m/>
    <m/>
  </r>
  <r>
    <s v="1.1-00-2505_2559007_253962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3"/>
    <s v="SERVICIOS GENERALES"/>
    <x v="118"/>
    <x v="118"/>
    <n v="0"/>
    <s v="SIN DESCRIPCIÓN PARA DESTINOS 00"/>
    <n v="11698"/>
    <n v="11697"/>
    <n v="11697"/>
    <n v="83080.800000000003"/>
    <n v="100000"/>
    <n v="83080.800000000003"/>
    <n v="83080.800000000003"/>
    <n v="100000"/>
    <n v="100000"/>
    <n v="0"/>
    <n v="100000"/>
    <m/>
    <n v="25015.47"/>
    <n v="25015.47"/>
    <n v="21581.67"/>
    <n v="21581.67"/>
    <n v="15842.67"/>
    <n v="15842.67"/>
    <n v="15842.67"/>
    <n v="74984.53"/>
    <n v="25000"/>
    <m/>
    <n v="25000"/>
    <m/>
    <m/>
  </r>
  <r>
    <s v="1.1-00-2508_25619013_2539620"/>
    <s v="1.1-00-25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3"/>
    <s v="SERVICIOS GENERALES"/>
    <x v="118"/>
    <x v="118"/>
    <n v="0"/>
    <s v="SIN DESCRIPCIÓN PARA DESTINOS 00"/>
    <n v="86820"/>
    <n v="21243"/>
    <n v="21243"/>
    <n v="61602.36"/>
    <n v="120000"/>
    <n v="61602.36"/>
    <n v="61602.36"/>
    <n v="98680"/>
    <n v="98680"/>
    <n v="0"/>
    <n v="300000"/>
    <m/>
    <n v="6834"/>
    <n v="6834"/>
    <n v="46132.14"/>
    <n v="46132.14"/>
    <n v="3417"/>
    <n v="3417"/>
    <n v="3417"/>
    <n v="91846"/>
    <n v="50000"/>
    <m/>
    <n v="50000"/>
    <m/>
    <m/>
  </r>
  <r>
    <s v="1.1-00-2519_25062044_2542110"/>
    <s v="1.1-00-25"/>
    <x v="1"/>
    <s v="19_25"/>
    <s v="SISTEMA INTEGRAL PARA EL DESARROLLO DE LA FAMILIA  (DIF)"/>
    <n v="0"/>
    <s v="CORRESPONSABILIDAD SOCIAL (TRANSVERSAL)"/>
    <s v="2.6.3"/>
    <s v="FAMILIA E HIJOS"/>
    <n v="1"/>
    <s v="TLAJO DE PAZ"/>
    <n v="62"/>
    <s v="SISTEMA INTEGRAL PARA EL DESARROLLO DE LA FAMILIA"/>
    <s v="XXX"/>
    <s v="SISTEMA INTEGRAL PARA EL DESARROLLO DE LA FAMILIA"/>
    <s v="044_25"/>
    <s v="SISTEMA INTEGRAL PARA EL DESARROLLO DE L"/>
    <s v="XXX_26"/>
    <s v="SISTEMA INTEGRAL PARA EL DESARROLLO DE L"/>
    <x v="2"/>
    <s v="TRANSFERENCIAS, ASIGNACIONES, SUBSIDIOS Y OTRAS AYUDAS"/>
    <x v="119"/>
    <x v="119"/>
    <n v="0"/>
    <s v="SIN DESCRIPCIÓN PARA DESTINOS 00"/>
    <n v="66533232.560000002"/>
    <n v="66533232.560000002"/>
    <n v="66533232.560000002"/>
    <n v="70858967.379999995"/>
    <n v="68471532.379999995"/>
    <n v="70858967.379999995"/>
    <n v="70858967.379999995"/>
    <n v="95000000"/>
    <n v="95000000"/>
    <n v="0"/>
    <n v="95000000"/>
    <m/>
    <n v="86000000"/>
    <n v="86000000"/>
    <n v="70000000"/>
    <n v="70000000"/>
    <n v="70000000"/>
    <n v="70000000"/>
    <n v="70000000"/>
    <n v="9000000"/>
    <n v="99750000"/>
    <m/>
    <n v="99750000"/>
    <m/>
    <s v="OPD Incremento 5%"/>
  </r>
  <r>
    <s v="1.1-00-2516_25459041_2542110"/>
    <s v="1.1-00-25"/>
    <x v="1"/>
    <s v="16_25"/>
    <s v="CONSEJO MUNICIPAL DEL DEPORTE"/>
    <n v="4"/>
    <s v="SOCIEDAD COHESIVA Y RESILENTE"/>
    <s v="2.4.1"/>
    <s v="DEPORTE Y RECREACIÓN"/>
    <n v="2"/>
    <s v="TLAJO CERCANO"/>
    <n v="59"/>
    <s v="ACTIVIDADES DEPORTIVAS Y RECREATIVAS EN EL MUNICIPIO"/>
    <s v="XXX"/>
    <s v="ACTIVIDADES DEPORTIVAS Y RECREATIVAS EN EL MUNICIPIO"/>
    <s v="041_25"/>
    <s v="CONSEJO MUNICIPAL DEL DEPORTE"/>
    <s v="XXX_26"/>
    <s v="CONSEJO MUNICIPAL DEL DEPORTE"/>
    <x v="2"/>
    <s v="TRANSFERENCIAS, ASIGNACIONES, SUBSIDIOS Y OTRAS AYUDAS"/>
    <x v="119"/>
    <x v="119"/>
    <n v="0"/>
    <s v="SIN DESCRIPCIÓN PARA DESTINOS 00"/>
    <n v="16510000"/>
    <n v="16510000"/>
    <n v="16510000"/>
    <n v="17127649.879999999"/>
    <n v="17059649.879999999"/>
    <n v="17127649.879999999"/>
    <n v="17127649.879999999"/>
    <n v="19813000"/>
    <n v="19813000"/>
    <n v="0"/>
    <n v="19813000"/>
    <m/>
    <n v="16943494.949999999"/>
    <n v="16943494.949999999"/>
    <n v="15203790.970000001"/>
    <n v="15203790.970000001"/>
    <n v="15203790.970000001"/>
    <n v="15203790.970000001"/>
    <n v="15203790.970000001"/>
    <n v="2869505.0500000007"/>
    <n v="20803650"/>
    <m/>
    <n v="20803650"/>
    <m/>
    <s v="OPD Incremento 5%"/>
  </r>
  <r>
    <s v="1.1-00-2515_25058040_2542110"/>
    <s v="1.1-00-25"/>
    <x v="1"/>
    <s v="15_25"/>
    <s v="CENTRO DE ESTIMULACIÓN PARA PERSONAS CON DISCAPACIDAD INTELECTUAL (CENDI)"/>
    <n v="0"/>
    <s v="CORRESPONSABILIDAD SOCIAL (TRANSVERSAL)"/>
    <s v="2.6.8"/>
    <s v="OTROS GRUPOS VULNERABLES"/>
    <n v="2"/>
    <s v="TLAJO CERCANO"/>
    <n v="58"/>
    <s v="ATENCIÓN PARA PERSONAS CON DISCAPACIDAD INTELECTUAL"/>
    <s v="XXX"/>
    <s v="ATENCIÓN PARA PERSONAS CON DISCAPACIDAD INTELECTUAL"/>
    <s v="040_25"/>
    <s v="CENTRO DE ESTIMULACIÓN PARA PERSONAS CON"/>
    <s v="XXX_26"/>
    <s v="CENTRO DE ESTIMULACIÓN PARA PERSONAS CON"/>
    <x v="2"/>
    <s v="TRANSFERENCIAS, ASIGNACIONES, SUBSIDIOS Y OTRAS AYUDAS"/>
    <x v="119"/>
    <x v="119"/>
    <n v="0"/>
    <s v="SIN DESCRIPCIÓN PARA DESTINOS 00"/>
    <n v="10000000"/>
    <n v="10000000"/>
    <n v="10000000"/>
    <n v="13523208.92"/>
    <n v="10523208.92"/>
    <n v="13523208.92"/>
    <n v="13523208.92"/>
    <n v="14064137.279999999"/>
    <n v="14064137.279999999"/>
    <n v="0"/>
    <n v="14064137.279999999"/>
    <m/>
    <n v="12720114.4"/>
    <n v="12720114.4"/>
    <n v="9204080.0800000001"/>
    <n v="9204080.0800000001"/>
    <n v="9204080.0800000001"/>
    <n v="8204080.0800000001"/>
    <n v="8204080.0800000001"/>
    <n v="1344022.879999999"/>
    <n v="14767344.143999999"/>
    <m/>
    <n v="14767344.143999999"/>
    <n v="703206.86400000006"/>
    <s v="OPD Incremento 5%"/>
  </r>
  <r>
    <s v="1.1-00-2517_25460042_2542110"/>
    <s v="1.1-00-25"/>
    <x v="1"/>
    <s v="17_25"/>
    <s v="INSTITUTO DE ALTERNATIVAS PARA LOS JÓVEN (INDAJO)"/>
    <n v="4"/>
    <s v="SOCIEDAD COHESIVA Y RESILENTE"/>
    <s v="2.4.1"/>
    <s v="DEPORTE Y RECREACIÓN"/>
    <n v="1"/>
    <s v="TLAJO DE PAZ"/>
    <n v="60"/>
    <s v="PROGRAMAS Y ACCIONES CULTURALES, RECREATIVOS Y DEPORTIVAS"/>
    <s v="XXX"/>
    <s v="PROGRAMAS Y ACCIONES CULTURALES, RECREATIVOS Y DEPORTIVAS"/>
    <s v="042_25"/>
    <s v="INSTITUTO DE ALTERNATIVAS PARA LOS JÓVEN"/>
    <s v="XXX_26"/>
    <s v="INSTITUTO DE ALTERNATIVAS PARA LOS JÓVEN"/>
    <x v="2"/>
    <s v="TRANSFERENCIAS, ASIGNACIONES, SUBSIDIOS Y OTRAS AYUDAS"/>
    <x v="119"/>
    <x v="119"/>
    <n v="0"/>
    <s v="SIN DESCRIPCIÓN PARA DESTINOS 00"/>
    <n v="14625430"/>
    <n v="14625430"/>
    <n v="14625430"/>
    <n v="12391003.16"/>
    <n v="12778438.16"/>
    <n v="12391003.16"/>
    <n v="12391003.16"/>
    <n v="9360000"/>
    <n v="9360000"/>
    <n v="0"/>
    <n v="9360000"/>
    <m/>
    <n v="7935420.71"/>
    <n v="7935420.71"/>
    <n v="6348395.8499999996"/>
    <n v="6348395.8499999996"/>
    <n v="6348395.8499999996"/>
    <n v="6348395.8499999996"/>
    <n v="6348395.8499999996"/>
    <n v="1424579.29"/>
    <n v="9828000"/>
    <m/>
    <n v="9828000"/>
    <m/>
    <s v="OPD Incremento 5%"/>
  </r>
  <r>
    <s v="1.1-00-2518_25061043_2542110"/>
    <s v="1.1-00-25"/>
    <x v="1"/>
    <s v="18_25"/>
    <s v="INSTITUTO MUNICIPAL DE LA MUJER TLAJOMULQUENSE"/>
    <n v="0"/>
    <s v="CORRESPONSABILIDAD SOCIAL (TRANSVERSAL)"/>
    <s v="2.6.8"/>
    <s v="OTROS GRUPOS VULNERABLES"/>
    <n v="1"/>
    <s v="TLAJO DE PAZ"/>
    <n v="61"/>
    <s v="ATENCION A MUJERES DEL MUNICIPIO"/>
    <s v="XXX"/>
    <s v="ATENCION A MUJERES DEL MUNICIPIO"/>
    <s v="043_25"/>
    <s v="INSTITUTO MUNICIPAL DE LA MUJER TLAJOMUL"/>
    <s v="XXX_26"/>
    <s v="INSTITUTO MUNICIPAL DE LA MUJER TLAJOMUL"/>
    <x v="2"/>
    <s v="TRANSFERENCIAS, ASIGNACIONES, SUBSIDIOS Y OTRAS AYUDAS"/>
    <x v="119"/>
    <x v="119"/>
    <n v="0"/>
    <s v="SIN DESCRIPCIÓN PARA DESTINOS 00"/>
    <n v="5910000"/>
    <n v="5910000"/>
    <n v="5910000"/>
    <n v="6135546.4699999997"/>
    <n v="6135546.4699999997"/>
    <n v="6135546.4699999997"/>
    <n v="6135546.4699999997"/>
    <n v="7380968.3300000001"/>
    <n v="7380968.3300000001"/>
    <n v="0"/>
    <n v="6380968.3300000001"/>
    <m/>
    <n v="5489660.6200000001"/>
    <n v="5489660.6200000001"/>
    <n v="4950304.87"/>
    <n v="4950304.87"/>
    <n v="4950304.87"/>
    <n v="4950304.87"/>
    <n v="4950304.87"/>
    <n v="1891307.71"/>
    <n v="7750016.7465000004"/>
    <m/>
    <n v="7750016.7465000004"/>
    <n v="369048.41650000028"/>
    <s v="OPD Incremento 5%"/>
  </r>
  <r>
    <s v="1.1-00-2504_2557005_2542110"/>
    <s v="1.1-00-25"/>
    <x v="1"/>
    <s v="04_25"/>
    <s v="TESORERÍA MUNICIPAL"/>
    <n v="5"/>
    <s v="GOBIERNO INTELIGENTE"/>
    <s v="1.3.4"/>
    <s v="FUNCIÓN PÚBLICA"/>
    <n v="4"/>
    <s v="TLAJO EFICIENTE"/>
    <n v="7"/>
    <s v="PROYECTO DE PRESUPUESTO"/>
    <s v="XXX"/>
    <s v="PROYECTO DE PRESUPUESTO"/>
    <s v="005_25"/>
    <s v="DIRECCIÓN DE FINANZAS"/>
    <s v="XXX_26"/>
    <s v="DIRECCIÓN DE FINANZAS"/>
    <x v="2"/>
    <s v="TRANSFERENCIAS, ASIGNACIONES, SUBSIDIOS Y OTRAS AYUDAS"/>
    <x v="119"/>
    <x v="119"/>
    <n v="0"/>
    <s v="SIN DESCRIPCIÓN PARA DESTINOS 00"/>
    <n v="2105566.7599999998"/>
    <n v="2105566.7599999998"/>
    <n v="2105566.7599999998"/>
    <n v="2200000"/>
    <n v="2200000"/>
    <n v="2105566.7599999998"/>
    <n v="2105566.7599999998"/>
    <n v="2500000"/>
    <n v="2500000"/>
    <n v="0"/>
    <n v="2500000"/>
    <m/>
    <n v="2105566.7599999998"/>
    <n v="2105566.7599999998"/>
    <n v="2105566.7599999998"/>
    <n v="2105566.7599999998"/>
    <n v="2105566.7599999998"/>
    <n v="2105566.7599999998"/>
    <n v="2105566.7599999998"/>
    <n v="394433.24000000022"/>
    <n v="2500000"/>
    <n v="2500000"/>
    <n v="2500000"/>
    <m/>
    <s v="Policia metropolitana"/>
  </r>
  <r>
    <s v="1.1-00-2512_25753037_2542110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2"/>
    <s v="TRANSFERENCIAS, ASIGNACIONES, SUBSIDIOS Y OTRAS AYUDAS"/>
    <x v="119"/>
    <x v="119"/>
    <n v="0"/>
    <s v="FIC TLAJO"/>
    <n v="0"/>
    <n v="0"/>
    <n v="0"/>
    <n v="0"/>
    <n v="0"/>
    <n v="0"/>
    <n v="0"/>
    <n v="2000000"/>
    <n v="2000000"/>
    <n v="0"/>
    <n v="0"/>
    <m/>
    <n v="2000000"/>
    <n v="2000000"/>
    <n v="2000000"/>
    <n v="2000000"/>
    <n v="2000000"/>
    <n v="2000000"/>
    <n v="2000000"/>
    <n v="0"/>
    <n v="2000000"/>
    <m/>
    <n v="2000000"/>
    <m/>
    <m/>
  </r>
  <r>
    <s v="2023 y 202411_25364047_2542110"/>
    <s v="2023 y 2024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2"/>
    <s v="TRANSFERENCIAS, ASIGNACIONES, SUBSIDIOS Y OTRAS AYUDAS"/>
    <x v="119"/>
    <x v="119"/>
    <n v="0"/>
    <s v="SIN DESCRIPCIÓN PARA DESTINOS 00"/>
    <n v="398400"/>
    <n v="398400"/>
    <n v="398400"/>
    <n v="199200"/>
    <n v="199200"/>
    <n v="199200"/>
    <n v="19920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1_25346032_2542110"/>
    <s v="1.1-00-25"/>
    <x v="1"/>
    <s v="11_25"/>
    <s v="COORDINACIÓN GENERAL DE GESTIÓN DEL TERRITORIO Y OBRAS PÚBLICAS"/>
    <n v="3"/>
    <s v="CIUDAD SUSTENTABLE"/>
    <s v="1.3.4"/>
    <s v="FUNCIÓN PÚBLICA"/>
    <n v="6"/>
    <s v="TLAJO A FUTURO"/>
    <n v="46"/>
    <s v="POLITICA AMBIENTAL DEL MUNICIPIO"/>
    <s v="XXX"/>
    <s v="POLITICA AMBIENTAL DEL MUNICIPIO"/>
    <s v="032_25"/>
    <s v="DIRECCIÓN DE GESTION DEL MEDIO AMBIENTE"/>
    <s v="XXX_26"/>
    <s v="DIRECCIÓN DE GESTION DEL MEDIO AMBIENTE"/>
    <x v="2"/>
    <s v="TRANSFERENCIAS, ASIGNACIONES, SUBSIDIOS Y OTRAS AYUDAS"/>
    <x v="119"/>
    <x v="119"/>
    <n v="0"/>
    <s v="SIN DESCRIPCIÓN PARA DESTINOS 00"/>
    <n v="0"/>
    <n v="0"/>
    <n v="0"/>
    <n v="0"/>
    <n v="0"/>
    <n v="0"/>
    <n v="0"/>
    <n v="200000"/>
    <n v="200000"/>
    <n v="0"/>
    <n v="200000"/>
    <m/>
    <n v="0"/>
    <n v="0"/>
    <n v="0"/>
    <n v="0"/>
    <n v="0"/>
    <n v="0"/>
    <n v="0"/>
    <n v="200000"/>
    <n v="0"/>
    <m/>
    <n v="0"/>
    <m/>
    <m/>
  </r>
  <r>
    <s v="1.6-01-2504_2557005_2542110"/>
    <s v="1.6-01-25"/>
    <x v="2"/>
    <s v="04_25"/>
    <s v="TESORERÍA MUNICIPAL"/>
    <n v="5"/>
    <s v="GOBIERNO INTELIGENTE"/>
    <s v="1.3.4"/>
    <s v="FUNCIÓN PÚBLICA"/>
    <n v="4"/>
    <s v="TLAJO EFICIENTE"/>
    <n v="7"/>
    <s v="PROYECTO DE PRESUPUESTO"/>
    <s v="XXX"/>
    <s v="PROYECTO DE PRESUPUESTO"/>
    <s v="005_25"/>
    <s v="DIRECCIÓN DE FINANZAS"/>
    <s v="XXX_26"/>
    <s v="DIRECCIÓN DE FINANZAS"/>
    <x v="2"/>
    <s v="TRANSFERENCIAS, ASIGNACIONES, SUBSIDIOS Y OTRAS AYUDAS"/>
    <x v="119"/>
    <x v="119"/>
    <n v="0"/>
    <s v="SIN DESCRIPCIÓN PARA DESTINOS 00"/>
    <n v="0"/>
    <n v="0"/>
    <n v="0"/>
    <n v="0"/>
    <n v="0"/>
    <n v="0"/>
    <n v="0"/>
    <n v="0"/>
    <n v="12100000"/>
    <n v="-12100000"/>
    <n v="0"/>
    <m/>
    <n v="0"/>
    <n v="0"/>
    <n v="0"/>
    <n v="0"/>
    <n v="0"/>
    <n v="0"/>
    <n v="0"/>
    <n v="12100000"/>
    <m/>
    <m/>
    <n v="0"/>
    <m/>
    <m/>
  </r>
  <r>
    <s v="1.1-00-2504_2557005_2542510"/>
    <s v="1.1-00-25"/>
    <x v="1"/>
    <s v="04_25"/>
    <s v="TESORERÍA MUNICIPAL"/>
    <n v="5"/>
    <s v="GOBIERNO INTELIGENTE"/>
    <s v="1.3.4"/>
    <s v="FUNCIÓN PÚBLICA"/>
    <n v="4"/>
    <s v="TLAJO EFICIENTE"/>
    <n v="7"/>
    <s v="PROYECTO DE PRESUPUESTO"/>
    <s v="XXX"/>
    <s v="PROYECTO DE PRESUPUESTO"/>
    <s v="005_25"/>
    <s v="DIRECCIÓN DE FINANZAS"/>
    <s v="XXX_26"/>
    <s v="DIRECCIÓN DE FINANZAS"/>
    <x v="2"/>
    <s v="TRANSFERENCIAS, ASIGNACIONES, SUBSIDIOS Y OTRAS AYUDAS"/>
    <x v="120"/>
    <x v="120"/>
    <n v="0"/>
    <s v="SIN DESCRIPCIÓN PARA DESTINOS 00"/>
    <n v="12473485.050000001"/>
    <n v="12473485.050000001"/>
    <n v="12473485.050000001"/>
    <n v="2436957.02"/>
    <n v="5000000"/>
    <n v="1465094.32"/>
    <n v="1465094.32"/>
    <n v="27917488.109999999"/>
    <n v="15817488.109999999"/>
    <n v="12100000"/>
    <n v="14000000"/>
    <m/>
    <n v="14450997.58"/>
    <n v="14450997.58"/>
    <n v="14450997.58"/>
    <n v="14450997.58"/>
    <n v="14450997.58"/>
    <n v="14450997.58"/>
    <n v="14450997.58"/>
    <n v="1366490.5299999993"/>
    <n v="25000000"/>
    <m/>
    <n v="25000000"/>
    <m/>
    <m/>
  </r>
  <r>
    <s v="1.1-00-2512_25751035_25431123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2"/>
    <s v="TRANSFERENCIAS, ASIGNACIONES, SUBSIDIOS Y OTRAS AYUDAS"/>
    <x v="121"/>
    <x v="121"/>
    <n v="23"/>
    <s v="CAL AGRICOLA"/>
    <n v="1950000"/>
    <n v="1950000"/>
    <n v="1950000"/>
    <n v="3000000"/>
    <n v="3000000"/>
    <n v="2978400"/>
    <n v="2978400"/>
    <n v="2728000"/>
    <n v="2728000"/>
    <n v="0"/>
    <n v="3199989.56"/>
    <m/>
    <n v="2727812.5"/>
    <n v="2727812.5"/>
    <n v="2727812.5"/>
    <n v="2727812.5"/>
    <n v="2727812.5"/>
    <n v="2727812.5"/>
    <n v="2727812.5"/>
    <n v="187.5"/>
    <n v="2800000"/>
    <m/>
    <n v="2800000"/>
    <m/>
    <m/>
  </r>
  <r>
    <s v="1.1-00-2512_25751035_25431124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2"/>
    <s v="TRANSFERENCIAS, ASIGNACIONES, SUBSIDIOS Y OTRAS AYUDAS"/>
    <x v="121"/>
    <x v="121"/>
    <n v="24"/>
    <s v="INDEMNIZACIÓN AL PRODUCTOR GANADERO"/>
    <n v="300000"/>
    <n v="295000"/>
    <n v="292500"/>
    <n v="400000"/>
    <n v="400000"/>
    <n v="381000"/>
    <n v="381000"/>
    <n v="300000"/>
    <n v="300000"/>
    <n v="0"/>
    <n v="350031.32"/>
    <m/>
    <n v="257000"/>
    <n v="257000"/>
    <n v="153000"/>
    <n v="153000"/>
    <n v="153000"/>
    <n v="73000"/>
    <n v="73000"/>
    <n v="43000"/>
    <n v="260000"/>
    <m/>
    <n v="260000"/>
    <m/>
    <m/>
  </r>
  <r>
    <s v="1.1-00-2512_25751035_2543110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2"/>
    <s v="TRANSFERENCIAS, ASIGNACIONES, SUBSIDIOS Y OTRAS AYUDAS"/>
    <x v="121"/>
    <x v="121"/>
    <n v="0"/>
    <s v="APICULTORES"/>
    <n v="0"/>
    <n v="0"/>
    <n v="0"/>
    <n v="0"/>
    <n v="0"/>
    <n v="0"/>
    <n v="0"/>
    <n v="200000"/>
    <n v="200000"/>
    <n v="0"/>
    <n v="199989.56"/>
    <m/>
    <n v="170000"/>
    <n v="170000"/>
    <n v="170000"/>
    <n v="170000"/>
    <n v="170000"/>
    <n v="170000"/>
    <n v="170000"/>
    <n v="30000"/>
    <n v="250000"/>
    <m/>
    <n v="250000"/>
    <m/>
    <m/>
  </r>
  <r>
    <s v="1.1-00-2512_25751035_2543116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2"/>
    <s v="TRANSFERENCIAS, ASIGNACIONES, SUBSIDIOS Y OTRAS AYUDAS"/>
    <x v="121"/>
    <x v="121"/>
    <n v="6"/>
    <s v="PRODUCTORES DE MAIZ"/>
    <n v="0"/>
    <n v="0"/>
    <n v="0"/>
    <n v="0"/>
    <n v="0"/>
    <n v="0"/>
    <n v="0"/>
    <n v="3150000"/>
    <n v="3150000"/>
    <n v="0"/>
    <n v="3499989.56"/>
    <m/>
    <n v="0"/>
    <n v="0"/>
    <n v="0"/>
    <n v="0"/>
    <n v="0"/>
    <n v="0"/>
    <n v="0"/>
    <n v="3150000"/>
    <n v="5000000"/>
    <m/>
    <n v="5000000"/>
    <m/>
    <m/>
  </r>
  <r>
    <s v="1.1-00-2512_25752036_25435127"/>
    <s v="1.1-00-25"/>
    <x v="1"/>
    <s v="12_25"/>
    <s v="COORDINACIÓN GENERAL DE POTENCIA ECONÓMICA"/>
    <n v="7"/>
    <s v="DESARROLLO ECONÓMICO Y EMPLEO"/>
    <s v="2.2.7"/>
    <s v="DESARROLLO REGIONAL"/>
    <n v="5"/>
    <s v="TLAJO POTENCIA"/>
    <n v="52"/>
    <s v="PROMOCIÓN ECONOMICA Y DE EMPLEO EN EL MUNICIPIO"/>
    <s v="XXX"/>
    <s v="PROMOCIÓN ECONOMICA Y DE EMPLEO EN EL MUNICIPIO"/>
    <s v="036_25"/>
    <s v="DIRECCIÓN DE PROMOCIÓN ECONÓMICA"/>
    <s v="XXX_26"/>
    <s v="DIRECCIÓN DE PROMOCIÓN ECONÓMICA"/>
    <x v="2"/>
    <s v="TRANSFERENCIAS, ASIGNACIONES, SUBSIDIOS Y OTRAS AYUDAS"/>
    <x v="122"/>
    <x v="122"/>
    <n v="27"/>
    <s v="CREDITO A EMPRENDEDORES"/>
    <n v="0"/>
    <n v="0"/>
    <n v="0"/>
    <n v="0"/>
    <n v="0"/>
    <n v="0"/>
    <n v="0"/>
    <n v="0"/>
    <n v="0"/>
    <n v="0"/>
    <n v="10000000"/>
    <m/>
    <n v="0"/>
    <n v="0"/>
    <n v="0"/>
    <n v="0"/>
    <n v="0"/>
    <n v="0"/>
    <n v="0"/>
    <n v="0"/>
    <n v="0"/>
    <m/>
    <n v="0"/>
    <m/>
    <m/>
  </r>
  <r>
    <s v="1.1-00-2512_25752036_25439126"/>
    <s v="1.1-00-25"/>
    <x v="1"/>
    <s v="12_25"/>
    <s v="COORDINACIÓN GENERAL DE POTENCIA ECONÓMICA"/>
    <n v="7"/>
    <s v="DESARROLLO ECONÓMICO Y EMPLEO"/>
    <s v="2.2.7"/>
    <s v="DESARROLLO REGIONAL"/>
    <n v="5"/>
    <s v="TLAJO POTENCIA"/>
    <n v="52"/>
    <s v="PROMOCIÓN ECONOMICA Y DE EMPLEO EN EL MUNICIPIO"/>
    <s v="XXX"/>
    <s v="PROMOCIÓN ECONOMICA Y DE EMPLEO EN EL MUNICIPIO"/>
    <s v="036_25"/>
    <s v="DIRECCIÓN DE PROMOCIÓN ECONÓMICA"/>
    <s v="XXX_26"/>
    <s v="DIRECCIÓN DE PROMOCIÓN ECONÓMICA"/>
    <x v="2"/>
    <s v="TRANSFERENCIAS, ASIGNACIONES, SUBSIDIOS Y OTRAS AYUDAS"/>
    <x v="123"/>
    <x v="123"/>
    <n v="26"/>
    <s v="INCUBADORA"/>
    <n v="0"/>
    <n v="0"/>
    <n v="0"/>
    <n v="0"/>
    <n v="0"/>
    <n v="0"/>
    <n v="0"/>
    <n v="500000"/>
    <n v="500000"/>
    <n v="0"/>
    <n v="500000"/>
    <m/>
    <n v="496480"/>
    <n v="496480"/>
    <n v="496480"/>
    <n v="496480"/>
    <n v="0"/>
    <n v="0"/>
    <n v="0"/>
    <n v="3520"/>
    <n v="650000"/>
    <m/>
    <n v="650000"/>
    <m/>
    <m/>
  </r>
  <r>
    <s v="1.1-00-2501_2541001_2544110"/>
    <s v="1.1-00-25"/>
    <x v="1"/>
    <s v="01_25"/>
    <s v="PRESIDENCIA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s v="SECRETARÍA PARTICULAR"/>
    <s v="XXX_26"/>
    <s v="SECRETARÍA PARTICULAR"/>
    <x v="2"/>
    <s v="TRANSFERENCIAS, ASIGNACIONES, SUBSIDIOS Y OTRAS AYUDAS"/>
    <x v="28"/>
    <x v="28"/>
    <n v="0"/>
    <s v="SIN DESCRIPCIÓN PARA DESTINOS 00"/>
    <n v="3617246"/>
    <n v="3413209"/>
    <n v="3146310"/>
    <n v="2686185"/>
    <n v="2163246"/>
    <n v="2749463.3"/>
    <n v="2588963.2999999998"/>
    <n v="3799000"/>
    <n v="3799000"/>
    <n v="0"/>
    <n v="3799000"/>
    <m/>
    <n v="2793736"/>
    <n v="2793736"/>
    <n v="2014607"/>
    <n v="2014607"/>
    <n v="2014607"/>
    <n v="1909607"/>
    <n v="1844607"/>
    <n v="1005264"/>
    <n v="3800000"/>
    <m/>
    <n v="3800000"/>
    <m/>
    <m/>
  </r>
  <r>
    <s v="1.1-00-2512_25751035_25441157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2"/>
    <s v="TRANSFERENCIAS, ASIGNACIONES, SUBSIDIOS Y OTRAS AYUDAS"/>
    <x v="28"/>
    <x v="28"/>
    <n v="57"/>
    <s v="APOYO AL SECTOR PESQUERO"/>
    <n v="0"/>
    <n v="0"/>
    <n v="0"/>
    <n v="0"/>
    <n v="0"/>
    <n v="0"/>
    <n v="0"/>
    <n v="2200000"/>
    <n v="2200000"/>
    <n v="0"/>
    <n v="0"/>
    <m/>
    <n v="510000"/>
    <n v="510000"/>
    <n v="255000"/>
    <n v="255000"/>
    <n v="255000"/>
    <n v="255000"/>
    <n v="255000"/>
    <n v="1690000"/>
    <n v="2200000"/>
    <m/>
    <n v="2200000"/>
    <m/>
    <m/>
  </r>
  <r>
    <s v="1.1-00-2511_25346032_25441128"/>
    <s v="1.1-00-25"/>
    <x v="1"/>
    <s v="11_25"/>
    <s v="COORDINACIÓN GENERAL DE GESTIÓN DEL TERRITORIO Y OBRAS PÚBLICAS"/>
    <n v="3"/>
    <s v="CIUDAD SUSTENTABLE"/>
    <s v="1.3.4"/>
    <s v="FUNCIÓN PÚBLICA"/>
    <n v="6"/>
    <s v="TLAJO A FUTURO"/>
    <n v="46"/>
    <s v="POLITICA AMBIENTAL DEL MUNICIPIO"/>
    <s v="XXX"/>
    <s v="POLITICA AMBIENTAL DEL MUNICIPIO"/>
    <s v="032_25"/>
    <s v="DIRECCIÓN DE GESTION DEL MEDIO AMBIENTE"/>
    <s v="XXX_26"/>
    <s v="DIRECCIÓN DE GESTION DEL MEDIO AMBIENTE"/>
    <x v="2"/>
    <s v="TRANSFERENCIAS, ASIGNACIONES, SUBSIDIOS Y OTRAS AYUDAS"/>
    <x v="28"/>
    <x v="28"/>
    <n v="28"/>
    <s v="PROGRAMA DE APOYO A LADRILLEROS"/>
    <n v="0"/>
    <n v="0"/>
    <n v="0"/>
    <n v="0"/>
    <n v="0"/>
    <n v="0"/>
    <n v="0"/>
    <n v="450000"/>
    <n v="450000"/>
    <n v="0"/>
    <n v="300000"/>
    <m/>
    <n v="357335.68"/>
    <n v="357335.68"/>
    <n v="357335.68"/>
    <n v="357335.68"/>
    <n v="0"/>
    <n v="0"/>
    <n v="0"/>
    <n v="92664.320000000007"/>
    <n v="400000"/>
    <m/>
    <n v="400000"/>
    <m/>
    <s v="ladrilleros"/>
  </r>
  <r>
    <s v="1.1-00-2510_25044031_25441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4"/>
    <s v="PROGRAMA ESCOLAR"/>
    <s v="XXX"/>
    <s v="PROGRAMA ESCOLAR"/>
    <s v="031_25"/>
    <s v="DIRECCIÓN DE POLÍTICA SOCIAL"/>
    <s v="XXX_26"/>
    <s v="DIRECCIÓN DE POLÍTICA SOCIAL"/>
    <x v="2"/>
    <s v="TRANSFERENCIAS, ASIGNACIONES, SUBSIDIOS Y OTRAS AYUDAS"/>
    <x v="28"/>
    <x v="28"/>
    <n v="0"/>
    <s v="MOCHILAS Y ÚTILES ESCOLARES"/>
    <n v="69319780.629999995"/>
    <n v="69209582.890000001"/>
    <n v="55046596.689999998"/>
    <n v="72216447.640000001"/>
    <n v="54793475.799999997"/>
    <n v="89103776.859999999"/>
    <n v="52216447.640000001"/>
    <n v="100738605.5"/>
    <n v="0"/>
    <n v="100738605.5"/>
    <n v="0"/>
    <n v="100738605.5"/>
    <n v="100738501.97"/>
    <n v="100494992.3"/>
    <n v="0"/>
    <n v="0"/>
    <n v="0"/>
    <n v="0"/>
    <n v="0"/>
    <n v="-100738501.97"/>
    <n v="100738501.97"/>
    <m/>
    <n v="100738501.97"/>
    <m/>
    <s v="Utiles y Uniformes"/>
  </r>
  <r>
    <s v="2023 y 202410_25065048_2544118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2"/>
    <s v="TRANSFERENCIAS, ASIGNACIONES, SUBSIDIOS Y OTRAS AYUDAS"/>
    <x v="28"/>
    <x v="28"/>
    <n v="8"/>
    <s v="VIVIENDA PROTEGIDA"/>
    <n v="0"/>
    <n v="0"/>
    <n v="0"/>
    <n v="1000000"/>
    <n v="1000000"/>
    <n v="187640.09"/>
    <n v="187640.09"/>
    <n v="0"/>
    <n v="0"/>
    <n v="0"/>
    <n v="0"/>
    <n v="0"/>
    <n v="0"/>
    <n v="0"/>
    <n v="0"/>
    <n v="0"/>
    <n v="0"/>
    <n v="0"/>
    <n v="0"/>
    <n v="0"/>
    <n v="0"/>
    <m/>
    <n v="0"/>
    <m/>
    <m/>
  </r>
  <r>
    <s v="2023 y 202410_25065048_25441112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2"/>
    <s v="TRANSFERENCIAS, ASIGNACIONES, SUBSIDIOS Y OTRAS AYUDAS"/>
    <x v="28"/>
    <x v="28"/>
    <n v="12"/>
    <s v="VIVIENDA PROTEGIDA"/>
    <n v="1000000"/>
    <n v="767572"/>
    <n v="4747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</r>
  <r>
    <s v="2023 y 202410_25040031_2544110"/>
    <s v="2023 y 2024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s v="DIRECCIÓN DE POLÍTICA SOCIAL"/>
    <s v="XXX_26"/>
    <s v="DIRECCIÓN DE POLÍTICA SOCIAL"/>
    <x v="2"/>
    <s v="TRANSFERENCIAS, ASIGNACIONES, SUBSIDIOS Y OTRAS AYUDAS"/>
    <x v="28"/>
    <x v="28"/>
    <n v="0"/>
    <s v="SIN DESCRIPCIÓN PARA DESTINOS 00"/>
    <n v="0"/>
    <n v="0"/>
    <n v="0"/>
    <n v="100000"/>
    <n v="100000"/>
    <n v="100000"/>
    <n v="100000"/>
    <n v="0"/>
    <n v="0"/>
    <n v="0"/>
    <n v="0"/>
    <n v="0"/>
    <n v="0"/>
    <n v="0"/>
    <n v="0"/>
    <n v="0"/>
    <n v="0"/>
    <n v="0"/>
    <n v="0"/>
    <n v="0"/>
    <n v="0"/>
    <m/>
    <n v="0"/>
    <m/>
    <m/>
  </r>
  <r>
    <s v="2023 y 202410_25040031_25441160"/>
    <s v="2023 y 2024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s v="DIRECCIÓN DE POLÍTICA SOCIAL"/>
    <s v="XXX_26"/>
    <s v="DIRECCIÓN DE POLÍTICA SOCIAL"/>
    <x v="2"/>
    <s v="TRANSFERENCIAS, ASIGNACIONES, SUBSIDIOS Y OTRAS AYUDAS"/>
    <x v="28"/>
    <x v="28"/>
    <n v="60"/>
    <s v="UNIFORMES DEPORTIVOS PARA ACADEMIAS DEPORTIVAS"/>
    <n v="57072"/>
    <n v="57072"/>
    <n v="57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</r>
  <r>
    <s v="2023 y 202410_25041031_25441131"/>
    <s v="2023 y 2024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2"/>
    <s v="TRANSFERENCIAS, ASIGNACIONES, SUBSIDIOS Y OTRAS AYUDAS"/>
    <x v="28"/>
    <x v="28"/>
    <n v="31"/>
    <s v="TLAJOMULCO CUIDA A QUIEN CUIDA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m/>
    <s v="Programa Siempre hay chamba"/>
  </r>
  <r>
    <s v="2023 y 202410_25065048_25441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2"/>
    <s v="TRANSFERENCIAS, ASIGNACIONES, SUBSIDIOS Y OTRAS AYUDAS"/>
    <x v="28"/>
    <x v="28"/>
    <n v="0"/>
    <s v="TLAJOMULCO CUIDA A QUIEN CUIDA"/>
    <n v="0"/>
    <n v="0"/>
    <n v="0"/>
    <n v="1200000"/>
    <n v="1200000"/>
    <n v="1200000"/>
    <n v="1200000"/>
    <n v="0"/>
    <n v="0"/>
    <n v="0"/>
    <n v="0"/>
    <n v="0"/>
    <n v="0"/>
    <n v="0"/>
    <n v="0"/>
    <n v="0"/>
    <n v="0"/>
    <n v="0"/>
    <n v="0"/>
    <n v="0"/>
    <n v="0"/>
    <m/>
    <n v="0"/>
    <m/>
    <m/>
  </r>
  <r>
    <s v="2023 y 202410_25065048_25441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2"/>
    <s v="TRANSFERENCIAS, ASIGNACIONES, SUBSIDIOS Y OTRAS AYUDAS"/>
    <x v="28"/>
    <x v="28"/>
    <n v="0"/>
    <s v="APOYO A LAS ESTANCIAS INFANTILES"/>
    <n v="1000000"/>
    <n v="974380.22"/>
    <n v="689880.22"/>
    <n v="1000000"/>
    <n v="1000000"/>
    <n v="921341.03"/>
    <n v="921341.03"/>
    <n v="0"/>
    <n v="0"/>
    <n v="0"/>
    <n v="0"/>
    <n v="0"/>
    <n v="0"/>
    <n v="0"/>
    <n v="0"/>
    <n v="0"/>
    <n v="0"/>
    <n v="0"/>
    <n v="0"/>
    <n v="0"/>
    <n v="0"/>
    <m/>
    <n v="0"/>
    <m/>
    <m/>
  </r>
  <r>
    <s v="2023 y 202411_25364047_25441132"/>
    <s v="2023 y 2024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2"/>
    <s v="TRANSFERENCIAS, ASIGNACIONES, SUBSIDIOS Y OTRAS AYUDAS"/>
    <x v="28"/>
    <x v="28"/>
    <n v="32"/>
    <s v="PROGRAMA DE APOYO A LADRILLEROS"/>
    <n v="361439.79"/>
    <n v="166298.76"/>
    <n v="0"/>
    <n v="450000"/>
    <n v="450000"/>
    <n v="287797.15999999997"/>
    <n v="287797.15999999997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57031_25441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57"/>
    <s v="PROGRAMAS CUIDADORAS"/>
    <s v="XXX"/>
    <s v="PROGRAMAS CUIDADORAS"/>
    <s v="031_25"/>
    <s v="DIRECCIÓN DE POLÍTICA SOCIAL"/>
    <s v="XXX_26"/>
    <s v="DESPACHO DE LA COORDINACIÓN GENERAL DE C"/>
    <x v="2"/>
    <s v="TRANSFERENCIAS, ASIGNACIONES, SUBSIDIOS Y OTRAS AYUDAS"/>
    <x v="28"/>
    <x v="28"/>
    <n v="0"/>
    <s v="SIN DESCRIPCIÓN PARA DESTINOS 00"/>
    <n v="0"/>
    <n v="0"/>
    <n v="0"/>
    <n v="0"/>
    <n v="0"/>
    <n v="0"/>
    <n v="0"/>
    <n v="1500000"/>
    <n v="1500000"/>
    <n v="0"/>
    <n v="0"/>
    <n v="1500000"/>
    <n v="1500000"/>
    <n v="1500000"/>
    <n v="735000"/>
    <n v="735000"/>
    <n v="735000"/>
    <n v="735000"/>
    <n v="735000"/>
    <n v="0"/>
    <n v="2000000"/>
    <m/>
    <n v="2000000"/>
    <m/>
    <s v="cuidadoras"/>
  </r>
  <r>
    <s v="1.1-00-2510_25045031_25441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5"/>
    <s v="RENTA TU CASA"/>
    <s v="XXX"/>
    <s v="RENTA TU CASA"/>
    <s v="031_25"/>
    <s v="DIRECCIÓN DE POLÍTICA SOCIAL"/>
    <s v="XXX_26"/>
    <s v="DIRECCIÓN DE POLÍTICA SOCIAL"/>
    <x v="2"/>
    <s v="TRANSFERENCIAS, ASIGNACIONES, SUBSIDIOS Y OTRAS AYUDAS"/>
    <x v="28"/>
    <x v="28"/>
    <n v="0"/>
    <s v="RENTA TU CASA"/>
    <n v="0"/>
    <n v="2463946.11"/>
    <n v="0"/>
    <n v="0"/>
    <n v="0"/>
    <n v="1454299.76"/>
    <n v="0"/>
    <n v="2000000"/>
    <n v="2000000"/>
    <n v="0"/>
    <n v="3500000"/>
    <n v="-1500000"/>
    <n v="542700"/>
    <n v="542700"/>
    <n v="0"/>
    <n v="0"/>
    <n v="0"/>
    <n v="0"/>
    <n v="0"/>
    <n v="1457300"/>
    <n v="2000000"/>
    <m/>
    <n v="2000000"/>
    <m/>
    <s v="RENTA TU CASA"/>
  </r>
  <r>
    <s v="1.1-00-2512_25753037_25441136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2"/>
    <s v="TRANSFERENCIAS, ASIGNACIONES, SUBSIDIOS Y OTRAS AYUDAS"/>
    <x v="28"/>
    <x v="28"/>
    <n v="36"/>
    <s v="APOYO A LAS TRADICIONES"/>
    <n v="50000"/>
    <n v="50000"/>
    <n v="50000"/>
    <n v="100000"/>
    <n v="100000"/>
    <n v="100000"/>
    <n v="100000"/>
    <n v="100000"/>
    <n v="100000"/>
    <n v="0"/>
    <n v="100000"/>
    <m/>
    <n v="0"/>
    <n v="0"/>
    <n v="0"/>
    <n v="0"/>
    <n v="0"/>
    <n v="0"/>
    <n v="0"/>
    <n v="100000"/>
    <n v="100000"/>
    <m/>
    <n v="100000"/>
    <m/>
    <m/>
  </r>
  <r>
    <s v="1.1-00-2510_25043031_25441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3"/>
    <s v="PROGRAMA BECAS A SECUNDARIA"/>
    <s v="XXX"/>
    <s v="PROGRAMA BECAS A SECUNDARIA"/>
    <s v="031_25"/>
    <s v="DIRECCIÓN DE POLÍTICA SOCIAL"/>
    <s v="XXX_26"/>
    <s v="DIRECCIÓN DE POLÍTICA SOCIAL"/>
    <x v="2"/>
    <s v="TRANSFERENCIAS, ASIGNACIONES, SUBSIDIOS Y OTRAS AYUDAS"/>
    <x v="28"/>
    <x v="28"/>
    <n v="0"/>
    <s v="SIN DESCRIPCIÓN PARA DESTINOS 00"/>
    <n v="10090000"/>
    <n v="10090000"/>
    <n v="10090000"/>
    <n v="12000000"/>
    <n v="12000000"/>
    <n v="11964000"/>
    <n v="11964000"/>
    <n v="12000000"/>
    <n v="12000000"/>
    <n v="0"/>
    <n v="12000000"/>
    <n v="0"/>
    <n v="11970016.800000001"/>
    <n v="11970016.800000001"/>
    <n v="11999999.99"/>
    <n v="0"/>
    <n v="0"/>
    <n v="0"/>
    <n v="0"/>
    <n v="29983.199999999255"/>
    <n v="11000000"/>
    <m/>
    <n v="11000000"/>
    <m/>
    <s v="Programa de Tablets"/>
  </r>
  <r>
    <s v="1.1-00-2510_25041031_25441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2"/>
    <s v="TRANSFERENCIAS, ASIGNACIONES, SUBSIDIOS Y OTRAS AYUDAS"/>
    <x v="28"/>
    <x v="28"/>
    <n v="0"/>
    <s v="SIN DESCRIPCIÓN PARA DESTINOS 00"/>
    <n v="5689448.2000000002"/>
    <n v="4980000"/>
    <n v="4980000"/>
    <n v="5600000"/>
    <n v="5600000"/>
    <n v="5600000"/>
    <n v="5600000"/>
    <n v="18720394.5"/>
    <n v="18720394.5"/>
    <n v="0"/>
    <n v="55000000"/>
    <n v="-36279605.5"/>
    <n v="17424000"/>
    <n v="17424000"/>
    <n v="14232000"/>
    <n v="14232000"/>
    <n v="14232000"/>
    <n v="12192000"/>
    <n v="12000000"/>
    <n v="1296394.5"/>
    <n v="20000000"/>
    <n v="0"/>
    <n v="20000000"/>
    <m/>
    <s v="Programa Siempre hay chamba"/>
  </r>
  <r>
    <s v="1.1-00-2512_25752036_2544110"/>
    <s v="1.1-00-25"/>
    <x v="1"/>
    <s v="12_25"/>
    <s v="COORDINACIÓN GENERAL DE POTENCIA ECONÓMICA"/>
    <n v="7"/>
    <s v="DESARROLLO ECONÓMICO Y EMPLEO"/>
    <s v="2.2.7"/>
    <s v="DESARROLLO REGIONAL"/>
    <n v="5"/>
    <s v="TLAJO POTENCIA"/>
    <n v="52"/>
    <s v="PROMOCIÓN ECONOMICA Y DE EMPLEO EN EL MUNICIPIO"/>
    <s v="XXX"/>
    <s v="PROMOCIÓN ECONOMICA Y DE EMPLEO EN EL MUNICIPIO"/>
    <s v="036_25"/>
    <s v="DIRECCIÓN DE PROMOCIÓN ECONÓMICA"/>
    <s v="XXX_26"/>
    <s v="DIRECCIÓN DE PROMOCIÓN ECONÓMICA"/>
    <x v="2"/>
    <s v="TRANSFERENCIAS, ASIGNACIONES, SUBSIDIOS Y OTRAS AYUDAS"/>
    <x v="28"/>
    <x v="28"/>
    <n v="0"/>
    <s v="SIN DESCRIPCIÓN PARA DESTINOS 00"/>
    <n v="0"/>
    <n v="0"/>
    <n v="0"/>
    <n v="0"/>
    <n v="0"/>
    <n v="0"/>
    <n v="0"/>
    <n v="8000000"/>
    <n v="8000000"/>
    <n v="0"/>
    <n v="0"/>
    <m/>
    <n v="0"/>
    <n v="0"/>
    <n v="0"/>
    <n v="0"/>
    <n v="0"/>
    <n v="0"/>
    <n v="0"/>
    <n v="8000000"/>
    <n v="5000000"/>
    <m/>
    <n v="5000000"/>
    <m/>
    <s v="creditos o apoyos"/>
  </r>
  <r>
    <s v="1.1-00-2510_25042031_25442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2"/>
    <s v="PROGRAMA ABC Y REZAGO EDUCATIVO"/>
    <s v="XXX"/>
    <s v="PROGRAMA ABC Y REZAGO EDUCATIVO"/>
    <s v="031_25"/>
    <s v="DIRECCIÓN DE POLÍTICA SOCIAL"/>
    <s v="XXX_26"/>
    <s v="DIRECCIÓN DE POLÍTICA SOCIAL"/>
    <x v="2"/>
    <s v="TRANSFERENCIAS, ASIGNACIONES, SUBSIDIOS Y OTRAS AYUDAS"/>
    <x v="124"/>
    <x v="124"/>
    <n v="0"/>
    <s v="SIN DESCRIPCIÓN PARA DESTINOS 00"/>
    <n v="200000"/>
    <n v="200000"/>
    <n v="200000"/>
    <n v="200000"/>
    <n v="200000"/>
    <n v="199400"/>
    <n v="199400"/>
    <n v="200000"/>
    <n v="200000"/>
    <n v="0"/>
    <n v="200000"/>
    <n v="0"/>
    <n v="102700"/>
    <n v="102700"/>
    <n v="63500"/>
    <n v="63500"/>
    <n v="63500"/>
    <n v="63500"/>
    <n v="63500"/>
    <n v="97300"/>
    <n v="200000"/>
    <n v="0"/>
    <n v="200000"/>
    <m/>
    <s v="Programa ABC"/>
  </r>
  <r>
    <s v="2023 y 202410_25040031_25443117"/>
    <s v="2023 y 2024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s v="DIRECCIÓN DE POLÍTICA SOCIAL"/>
    <s v="XXX_26"/>
    <s v="DIRECCIÓN DE POLÍTICA SOCIAL"/>
    <x v="2"/>
    <s v="TRANSFERENCIAS, ASIGNACIONES, SUBSIDIOS Y OTRAS AYUDAS"/>
    <x v="125"/>
    <x v="125"/>
    <n v="17"/>
    <s v="RENOVANDO TU ESCUELA EN COMUNIDAD"/>
    <n v="0"/>
    <n v="0"/>
    <n v="0"/>
    <n v="400000"/>
    <n v="400000"/>
    <n v="160064"/>
    <n v="160064"/>
    <n v="0"/>
    <n v="0"/>
    <n v="0"/>
    <n v="0"/>
    <n v="0"/>
    <n v="0"/>
    <n v="0"/>
    <n v="0"/>
    <n v="0"/>
    <n v="0"/>
    <n v="0"/>
    <n v="0"/>
    <n v="0"/>
    <n v="0"/>
    <m/>
    <n v="0"/>
    <m/>
    <m/>
  </r>
  <r>
    <s v="2023 y 202410_25040031_25443141"/>
    <s v="2023 y 2024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s v="DIRECCIÓN DE POLÍTICA SOCIAL"/>
    <s v="XXX_26"/>
    <s v="DIRECCIÓN DE POLÍTICA SOCIAL"/>
    <x v="2"/>
    <s v="TRANSFERENCIAS, ASIGNACIONES, SUBSIDIOS Y OTRAS AYUDAS"/>
    <x v="125"/>
    <x v="125"/>
    <n v="41"/>
    <s v="PINTURA PARA ESCUELAS"/>
    <n v="298941.28000000003"/>
    <n v="298941.28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</r>
  <r>
    <s v="1.1-00-2510_25040031_25443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s v="DIRECCIÓN DE POLÍTICA SOCIAL"/>
    <s v="XXX_26"/>
    <s v="DIRECCIÓN DE POLÍTICA SOCIAL"/>
    <x v="2"/>
    <s v="TRANSFERENCIAS, ASIGNACIONES, SUBSIDIOS Y OTRAS AYUDAS"/>
    <x v="125"/>
    <x v="125"/>
    <n v="0"/>
    <s v="SIN DESCRIPCIÓN PARA DESTINOS 00"/>
    <n v="3853743.78"/>
    <n v="3489091"/>
    <n v="3489091"/>
    <n v="3900000"/>
    <n v="3900000"/>
    <n v="3875827"/>
    <n v="3875827"/>
    <n v="3900000"/>
    <n v="3900000"/>
    <n v="0"/>
    <n v="3900000"/>
    <n v="0"/>
    <n v="2917384"/>
    <n v="2917384"/>
    <n v="0"/>
    <n v="0"/>
    <n v="0"/>
    <n v="0"/>
    <n v="0"/>
    <n v="982616"/>
    <n v="3900000"/>
    <n v="0"/>
    <n v="3900000"/>
    <m/>
    <s v="Programa de Apoyo a instituciones Educativas"/>
  </r>
  <r>
    <s v="1.1-00-2501_2541001_25445140"/>
    <s v="1.1-00-25"/>
    <x v="1"/>
    <s v="01_25"/>
    <s v="PRESIDENCIA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s v="SECRETARÍA PARTICULAR"/>
    <s v="XXX_26"/>
    <s v="SECRETARÍA PARTICULAR"/>
    <x v="2"/>
    <s v="TRANSFERENCIAS, ASIGNACIONES, SUBSIDIOS Y OTRAS AYUDAS"/>
    <x v="126"/>
    <x v="126"/>
    <n v="40"/>
    <s v="TELETON"/>
    <n v="1000000"/>
    <n v="1000000"/>
    <n v="1000000"/>
    <n v="1000000"/>
    <n v="1000000"/>
    <n v="1000000"/>
    <n v="1000000"/>
    <n v="1000000"/>
    <n v="1000000"/>
    <n v="0"/>
    <n v="1000011.2"/>
    <m/>
    <n v="1000000"/>
    <n v="1000000"/>
    <n v="0"/>
    <n v="0"/>
    <n v="0"/>
    <n v="0"/>
    <n v="0"/>
    <n v="0"/>
    <n v="1000000"/>
    <m/>
    <n v="1000000"/>
    <m/>
    <m/>
  </r>
  <r>
    <s v="1.1-00-2501_2541001_25445163"/>
    <s v="1.1-00-25"/>
    <x v="1"/>
    <s v="01_25"/>
    <s v="PRESIDENCIA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s v="SECRETARÍA PARTICULAR"/>
    <s v="XXX_26"/>
    <s v="SECRETARÍA PARTICULAR"/>
    <x v="2"/>
    <s v="TRANSFERENCIAS, ASIGNACIONES, SUBSIDIOS Y OTRAS AYUDAS"/>
    <x v="126"/>
    <x v="126"/>
    <n v="63"/>
    <s v="FIESTAS DE OCTUBRE"/>
    <n v="0"/>
    <n v="0"/>
    <n v="0"/>
    <n v="0"/>
    <n v="0"/>
    <n v="0"/>
    <n v="0"/>
    <n v="500000"/>
    <n v="500000"/>
    <n v="0"/>
    <n v="0"/>
    <m/>
    <n v="500000"/>
    <n v="500000"/>
    <n v="0"/>
    <n v="0"/>
    <n v="0"/>
    <n v="0"/>
    <n v="0"/>
    <n v="0"/>
    <n v="500000"/>
    <m/>
    <n v="500000"/>
    <m/>
    <m/>
  </r>
  <r>
    <s v="1.1-00-2501_2541001_25445138"/>
    <s v="1.1-00-25"/>
    <x v="1"/>
    <s v="01_25"/>
    <s v="PRESIDENCIA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s v="SECRETARÍA PARTICULAR"/>
    <s v="XXX_26"/>
    <s v="SECRETARÍA PARTICULAR"/>
    <x v="2"/>
    <s v="TRANSFERENCIAS, ASIGNACIONES, SUBSIDIOS Y OTRAS AYUDAS"/>
    <x v="126"/>
    <x v="126"/>
    <n v="38"/>
    <s v="ALDEA PASITOS"/>
    <n v="180000"/>
    <n v="165000"/>
    <n v="165000"/>
    <n v="180000"/>
    <n v="180000"/>
    <n v="180000"/>
    <n v="180000"/>
    <n v="240000"/>
    <n v="240000"/>
    <n v="0"/>
    <n v="179977.60000000001"/>
    <m/>
    <n v="200000"/>
    <n v="200000"/>
    <n v="180000"/>
    <n v="180000"/>
    <n v="180000"/>
    <n v="180000"/>
    <n v="180000"/>
    <n v="40000"/>
    <n v="240000"/>
    <m/>
    <n v="240000"/>
    <m/>
    <m/>
  </r>
  <r>
    <s v="1.1-00-2501_2541001_2544510"/>
    <s v="1.1-00-25"/>
    <x v="1"/>
    <s v="01_25"/>
    <s v="PRESIDENCIA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s v="SECRETARÍA PARTICULAR"/>
    <s v="XXX_26"/>
    <s v="SECRETARÍA PARTICULAR"/>
    <x v="2"/>
    <s v="TRANSFERENCIAS, ASIGNACIONES, SUBSIDIOS Y OTRAS AYUDAS"/>
    <x v="126"/>
    <x v="126"/>
    <n v="0"/>
    <s v="CAMPAMENTO AEROESPACIAL"/>
    <n v="165000"/>
    <n v="165000"/>
    <n v="165000"/>
    <n v="0"/>
    <n v="0"/>
    <n v="0"/>
    <n v="0"/>
    <n v="0"/>
    <n v="0"/>
    <n v="0"/>
    <n v="0"/>
    <m/>
    <n v="0"/>
    <n v="140000"/>
    <n v="0"/>
    <n v="0"/>
    <n v="0"/>
    <n v="0"/>
    <n v="0"/>
    <n v="0"/>
    <n v="0"/>
    <m/>
    <n v="0"/>
    <m/>
    <m/>
  </r>
  <r>
    <s v="1.1-00-2501_2541001_2544510"/>
    <s v="1.1-00-25"/>
    <x v="1"/>
    <s v="01_25"/>
    <s v="PRESIDENCIA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s v="SECRETARÍA PARTICULAR"/>
    <s v="XXX_26"/>
    <s v="SECRETARÍA PARTICULAR"/>
    <x v="2"/>
    <s v="TRANSFERENCIAS, ASIGNACIONES, SUBSIDIOS Y OTRAS AYUDAS"/>
    <x v="126"/>
    <x v="126"/>
    <n v="0"/>
    <s v="MEXICO DANZA"/>
    <n v="95000"/>
    <n v="70000"/>
    <n v="70000"/>
    <n v="387061"/>
    <n v="640000"/>
    <n v="298530.5"/>
    <n v="298530.5"/>
    <n v="350000"/>
    <n v="350000"/>
    <n v="0"/>
    <n v="910011.2"/>
    <m/>
    <n v="140000"/>
    <n v="140000"/>
    <n v="120000"/>
    <n v="120000"/>
    <n v="120000"/>
    <n v="120000"/>
    <n v="120000"/>
    <n v="210000"/>
    <n v="0"/>
    <m/>
    <n v="0"/>
    <m/>
    <m/>
  </r>
  <r>
    <s v="1.1-00-2501_2541001_25445155"/>
    <s v="1.1-00-25"/>
    <x v="1"/>
    <s v="01_25"/>
    <s v="PRESIDENCIA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s v="SECRETARÍA PARTICULAR"/>
    <s v="XXX_26"/>
    <s v="SECRETARÍA PARTICULAR"/>
    <x v="2"/>
    <s v="TRANSFERENCIAS, ASIGNACIONES, SUBSIDIOS Y OTRAS AYUDAS"/>
    <x v="126"/>
    <x v="126"/>
    <n v="55"/>
    <s v="BIBLIOREFRI"/>
    <n v="0"/>
    <n v="0"/>
    <n v="0"/>
    <n v="0"/>
    <n v="0"/>
    <n v="0"/>
    <n v="0"/>
    <n v="60000"/>
    <n v="60000"/>
    <n v="0"/>
    <n v="0"/>
    <m/>
    <n v="60000"/>
    <n v="60000"/>
    <n v="60000"/>
    <n v="60000"/>
    <n v="60000"/>
    <n v="60000"/>
    <n v="60000"/>
    <n v="0"/>
    <n v="60000"/>
    <m/>
    <n v="60000"/>
    <m/>
    <m/>
  </r>
  <r>
    <s v="2023 y 202402_2553002_25445110"/>
    <s v="2023 y 2024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2"/>
    <s v="TRANSFERENCIAS, ASIGNACIONES, SUBSIDIOS Y OTRAS AYUDAS"/>
    <x v="126"/>
    <x v="126"/>
    <n v="10"/>
    <s v="FESTIVAL PAPIROLAS 2023"/>
    <n v="5000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2_2553002_25445110"/>
    <s v="2023 y 2024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2"/>
    <s v="TRANSFERENCIAS, ASIGNACIONES, SUBSIDIOS Y OTRAS AYUDAS"/>
    <x v="126"/>
    <x v="126"/>
    <n v="10"/>
    <s v="CLAD"/>
    <n v="210000"/>
    <n v="0"/>
    <n v="0"/>
    <n v="210000"/>
    <n v="1995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2_2553002_2544519"/>
    <s v="2023 y 2024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2"/>
    <s v="TRANSFERENCIAS, ASIGNACIONES, SUBSIDIOS Y OTRAS AYUDAS"/>
    <x v="126"/>
    <x v="126"/>
    <n v="9"/>
    <s v="FIL"/>
    <n v="700000"/>
    <n v="500000"/>
    <n v="500000"/>
    <n v="750000"/>
    <n v="760500"/>
    <n v="500000"/>
    <n v="50000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65048_25445166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s v="DESPACHO DE LA COORDINACIÓN GENERAL DE C"/>
    <s v="XXX_26"/>
    <s v="DESPACHO DE LA COORDINACIÓN GENERAL DE C"/>
    <x v="2"/>
    <s v="TRANSFERENCIAS, ASIGNACIONES, SUBSIDIOS Y OTRAS AYUDAS"/>
    <x v="126"/>
    <x v="126"/>
    <n v="66"/>
    <s v="ENCHULEMOS JALISCO"/>
    <n v="0"/>
    <n v="29847740.09"/>
    <m/>
    <m/>
    <m/>
    <n v="0"/>
    <m/>
    <n v="8821054.0500000007"/>
    <n v="8821054.0500000007"/>
    <n v="0"/>
    <n v="0"/>
    <n v="8821054.0500000007"/>
    <n v="0"/>
    <n v="0"/>
    <n v="0"/>
    <m/>
    <m/>
    <m/>
    <m/>
    <n v="8821054.0500000007"/>
    <n v="0"/>
    <m/>
    <n v="0"/>
    <m/>
    <s v="ENCHULEMOS JALISCO O TEJIDO SOCIAL"/>
  </r>
  <r>
    <s v="1.1-00-2501_2541001_25445139"/>
    <s v="1.1-00-25"/>
    <x v="1"/>
    <s v="01_25"/>
    <s v="PRESIDENCIA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s v="SECRETARÍA PARTICULAR"/>
    <s v="XXX_26"/>
    <s v="SECRETARÍA PARTICULAR"/>
    <x v="2"/>
    <s v="TRANSFERENCIAS, ASIGNACIONES, SUBSIDIOS Y OTRAS AYUDAS"/>
    <x v="126"/>
    <x v="126"/>
    <n v="39"/>
    <s v="FESTIVAL DEL CINE EN GUADALAJARA"/>
    <n v="0"/>
    <n v="0"/>
    <n v="0"/>
    <n v="300000"/>
    <n v="300000"/>
    <n v="0"/>
    <n v="0"/>
    <n v="300000"/>
    <n v="300000"/>
    <n v="0"/>
    <n v="300000"/>
    <m/>
    <n v="0"/>
    <n v="0"/>
    <n v="0"/>
    <n v="0"/>
    <n v="0"/>
    <n v="0"/>
    <n v="0"/>
    <n v="300000"/>
    <n v="0"/>
    <m/>
    <n v="0"/>
    <m/>
    <m/>
  </r>
  <r>
    <s v="1.1-00-2506_25514009_25445137"/>
    <s v="1.1-00-25"/>
    <x v="1"/>
    <s v="06_25"/>
    <s v="JEFATURA DE GABINETE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s v="DESPACHO DE LA JEFATURA DE GABINETE"/>
    <s v="XXX_26"/>
    <s v="DESPACHO DE LA JEFATURA DE GABINETE"/>
    <x v="2"/>
    <s v="TRANSFERENCIAS, ASIGNACIONES, SUBSIDIOS Y OTRAS AYUDAS"/>
    <x v="126"/>
    <x v="126"/>
    <n v="37"/>
    <s v="FIL"/>
    <n v="2111015.56"/>
    <n v="1732776.01"/>
    <n v="1732776.01"/>
    <n v="2582239.5499999998"/>
    <n v="1570000"/>
    <n v="2582239.5499999998"/>
    <n v="2582239.5499999998"/>
    <n v="500000"/>
    <n v="500000"/>
    <n v="0"/>
    <n v="500000"/>
    <m/>
    <n v="0"/>
    <n v="0"/>
    <n v="0"/>
    <n v="0"/>
    <n v="0"/>
    <n v="0"/>
    <n v="0"/>
    <n v="500000"/>
    <n v="500000"/>
    <n v="500000"/>
    <n v="500000"/>
    <m/>
    <m/>
  </r>
  <r>
    <s v="1.1-00-2501_2542001_2544810"/>
    <s v="1.1-00-25"/>
    <x v="1"/>
    <s v="01_25"/>
    <s v="SECRETARÍA GENERAL DEL AYUNTAMIENTO"/>
    <n v="4"/>
    <s v="SOCIEDAD COHESIVA Y RESILENTE"/>
    <s v="1.3.4"/>
    <s v="FUNCIÓN PÚBLICA"/>
    <n v="6"/>
    <s v="TLAJO A FUTURO"/>
    <n v="2"/>
    <s v="FOEDEN"/>
    <s v="XXX"/>
    <s v="FOEDEN"/>
    <s v="001_25"/>
    <s v="SECRETARÍA PARTICULAR"/>
    <s v="XXX_26"/>
    <s v="DIRECCIÓN EJECUTIVA DE LA SECRETARIA GEN"/>
    <x v="2"/>
    <s v="TRANSFERENCIAS, ASIGNACIONES, SUBSIDIOS Y OTRAS AYUDAS"/>
    <x v="127"/>
    <x v="127"/>
    <n v="0"/>
    <s v="FOEDEN"/>
    <n v="0"/>
    <n v="0"/>
    <n v="0"/>
    <n v="0"/>
    <n v="0"/>
    <n v="0"/>
    <n v="0"/>
    <n v="1361457.84"/>
    <n v="1361457.84"/>
    <n v="0"/>
    <n v="1000000"/>
    <m/>
    <n v="1361457.84"/>
    <n v="1361457.84"/>
    <n v="0"/>
    <n v="0"/>
    <n v="0"/>
    <n v="0"/>
    <n v="0"/>
    <n v="0"/>
    <n v="2000000"/>
    <m/>
    <n v="2000000"/>
    <m/>
    <m/>
  </r>
  <r>
    <s v="2023 y 202402_2553002_2544810"/>
    <s v="2023 y 2024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2"/>
    <s v="TRANSFERENCIAS, ASIGNACIONES, SUBSIDIOS Y OTRAS AYUDAS"/>
    <x v="127"/>
    <x v="127"/>
    <n v="0"/>
    <s v="SIN DESCRIPCIÓN PARA DESTINOS 00"/>
    <n v="1458174.06"/>
    <n v="1458174.06"/>
    <n v="1089485.31"/>
    <n v="1000000"/>
    <n v="100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5_2559007_2551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28"/>
    <x v="128"/>
    <n v="0"/>
    <s v="SIN DESCRIPCIÓN PARA DESTINOS 00"/>
    <n v="621837.72"/>
    <n v="621837.72"/>
    <n v="621837.72"/>
    <n v="637615.25"/>
    <n v="1185000"/>
    <n v="432826.51"/>
    <n v="432826.51"/>
    <n v="2911420.2"/>
    <n v="2911420.2"/>
    <n v="0"/>
    <n v="1500000"/>
    <m/>
    <n v="1911852.56"/>
    <n v="1911852.56"/>
    <n v="1911852.56"/>
    <n v="1911852.56"/>
    <n v="1911852.56"/>
    <n v="1911852.56"/>
    <n v="1911852.56"/>
    <n v="999567.64000000013"/>
    <n v="40000000"/>
    <m/>
    <n v="40000000"/>
    <m/>
    <m/>
  </r>
  <r>
    <s v="1.1-00-2508_25224016_25511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4"/>
    <s v="BIENES MUEBLES, INMUEBLES E INTANGIBLES"/>
    <x v="128"/>
    <x v="128"/>
    <n v="0"/>
    <s v="SIN DESCRIPCIÓN PARA DESTINOS 00"/>
    <n v="162539.20000000001"/>
    <n v="162539.20000000001"/>
    <n v="162539.20000000001"/>
    <n v="0"/>
    <n v="0"/>
    <n v="0"/>
    <n v="0"/>
    <n v="400000"/>
    <n v="400000"/>
    <n v="0"/>
    <n v="500000"/>
    <m/>
    <n v="379658.69"/>
    <n v="0"/>
    <n v="0"/>
    <n v="0"/>
    <n v="0"/>
    <n v="0"/>
    <n v="0"/>
    <n v="20341.309999999998"/>
    <n v="0"/>
    <m/>
    <n v="0"/>
    <m/>
    <m/>
  </r>
  <r>
    <s v="1.1-00-2510_25041031_25511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4"/>
    <s v="BIENES MUEBLES, INMUEBLES E INTANGIBLES"/>
    <x v="128"/>
    <x v="128"/>
    <n v="0"/>
    <s v="SIN DESCRIPCIÓN PARA DESTINOS 00"/>
    <n v="0"/>
    <n v="0"/>
    <n v="0"/>
    <n v="0"/>
    <n v="0"/>
    <n v="0"/>
    <n v="0"/>
    <n v="22700"/>
    <n v="22700"/>
    <n v="0"/>
    <n v="0"/>
    <n v="22700"/>
    <n v="22665.59"/>
    <n v="0"/>
    <n v="0"/>
    <n v="0"/>
    <n v="0"/>
    <n v="0"/>
    <n v="0"/>
    <n v="34.409999999999854"/>
    <m/>
    <m/>
    <n v="0"/>
    <m/>
    <s v="Programa Siempre hay chamba"/>
  </r>
  <r>
    <s v="1.1-00-2502_2553002_25511141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4"/>
    <s v="BIENES MUEBLES, INMUEBLES E INTANGIBLES"/>
    <x v="128"/>
    <x v="128"/>
    <n v="41"/>
    <s v="EQUIPAMIENTO DEL ARCHIVO MUNICIPAL"/>
    <n v="0"/>
    <n v="0"/>
    <n v="0"/>
    <n v="0"/>
    <n v="0"/>
    <n v="0"/>
    <n v="0"/>
    <n v="0"/>
    <n v="0"/>
    <n v="0"/>
    <n v="4000000"/>
    <m/>
    <n v="0"/>
    <n v="0"/>
    <n v="0"/>
    <n v="0"/>
    <n v="0"/>
    <n v="0"/>
    <n v="0"/>
    <n v="0"/>
    <n v="0"/>
    <m/>
    <n v="0"/>
    <m/>
    <m/>
  </r>
  <r>
    <s v="2023 y 202404_2555004_2551110"/>
    <s v="2023 y 2024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4"/>
    <s v="BIENES MUEBLES, INMUEBLES E INTANGIBLES"/>
    <x v="128"/>
    <x v="128"/>
    <n v="0"/>
    <s v="SIN DESCRIPCIÓN PARA DESTINOS 00"/>
    <n v="384189.25"/>
    <n v="7598"/>
    <n v="7598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m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4"/>
    <s v="BIENES MUEBLES, INMUEBLES E INTANGIBLES"/>
    <x v="129"/>
    <x v="129"/>
    <n v="0"/>
    <s v="SIN DESCRIPCIÓN PARA DESTINOS 00"/>
    <n v="0"/>
    <n v="0"/>
    <n v="0"/>
    <n v="0"/>
    <n v="0"/>
    <n v="0"/>
    <n v="0"/>
    <n v="100000"/>
    <n v="0"/>
    <n v="100000"/>
    <n v="0"/>
    <m/>
    <n v="22666.32"/>
    <m/>
    <m/>
    <m/>
    <m/>
    <m/>
    <m/>
    <m/>
    <n v="0"/>
    <m/>
    <m/>
    <m/>
    <m/>
  </r>
  <r>
    <s v="1.1-00-2506_25516011_2551210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ESPACHO DE LA JEFATURA DE GABINETE"/>
    <x v="4"/>
    <s v="BIENES MUEBLES, INMUEBLES E INTANGIBLES"/>
    <x v="129"/>
    <x v="129"/>
    <n v="0"/>
    <s v="SIN DESCRIPCIÓN PARA DESTINOS 00"/>
    <n v="0"/>
    <n v="0"/>
    <n v="0"/>
    <n v="0"/>
    <n v="0"/>
    <n v="0"/>
    <n v="0"/>
    <n v="500000"/>
    <n v="500000"/>
    <n v="0"/>
    <n v="500000"/>
    <m/>
    <n v="452748"/>
    <n v="452748"/>
    <n v="452748"/>
    <n v="452748"/>
    <n v="452748"/>
    <n v="452748"/>
    <n v="452748"/>
    <n v="47252"/>
    <n v="1000000"/>
    <m/>
    <n v="1000000"/>
    <m/>
    <m/>
  </r>
  <r>
    <s v="1.1-00-2505_2559007_25512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29"/>
    <x v="129"/>
    <n v="0"/>
    <s v="SIN DESCRIPCIÓN PARA DESTINOS 00"/>
    <n v="0"/>
    <n v="0"/>
    <n v="0"/>
    <n v="264480"/>
    <n v="0"/>
    <n v="264480"/>
    <n v="264480"/>
    <n v="0"/>
    <n v="0"/>
    <n v="0"/>
    <n v="200000"/>
    <m/>
    <n v="0"/>
    <n v="0"/>
    <n v="0"/>
    <n v="0"/>
    <n v="0"/>
    <n v="0"/>
    <n v="0"/>
    <n v="0"/>
    <n v="0"/>
    <m/>
    <n v="0"/>
    <m/>
    <m/>
  </r>
  <r>
    <s v="2023 y 202414_25555039_25513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4"/>
    <s v="BIENES MUEBLES, INMUEBLES E INTANGIBLES"/>
    <x v="130"/>
    <x v="130"/>
    <n v="0"/>
    <s v="SIN DESCRIPCIÓN PARA DESTINOS 00"/>
    <n v="20893.919999999998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4_25555039_25515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4"/>
    <s v="BIENES MUEBLES, INMUEBLES E INTANGIBLES"/>
    <x v="131"/>
    <x v="131"/>
    <n v="0"/>
    <s v="SIN DESCRIPCIÓN PARA DESTINOS 00"/>
    <n v="1063572.75"/>
    <n v="1025113.22"/>
    <n v="969471.41"/>
    <n v="869388.94"/>
    <n v="645000"/>
    <n v="869388.94"/>
    <n v="869388.94"/>
    <n v="400000"/>
    <n v="400000"/>
    <n v="0"/>
    <n v="0"/>
    <m/>
    <n v="298932"/>
    <n v="298932"/>
    <n v="298932"/>
    <n v="298932"/>
    <n v="298932"/>
    <n v="0"/>
    <n v="0"/>
    <n v="101068"/>
    <n v="0"/>
    <m/>
    <n v="0"/>
    <m/>
    <m/>
  </r>
  <r>
    <s v="1.1-00-2504_2555004_25515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4"/>
    <s v="BIENES MUEBLES, INMUEBLES E INTANGIBLES"/>
    <x v="131"/>
    <x v="131"/>
    <n v="0"/>
    <s v="SIN DESCRIPCIÓN PARA DESTINOS 00"/>
    <n v="3852.81"/>
    <n v="3852.81"/>
    <n v="3852.81"/>
    <n v="114344.75"/>
    <n v="0"/>
    <n v="0"/>
    <n v="0"/>
    <n v="568100"/>
    <n v="568100"/>
    <n v="0"/>
    <n v="1000000"/>
    <m/>
    <n v="164784"/>
    <n v="164784"/>
    <n v="137808"/>
    <n v="137808"/>
    <n v="0"/>
    <n v="0"/>
    <n v="0"/>
    <n v="403316"/>
    <n v="200000"/>
    <m/>
    <n v="200000"/>
    <m/>
    <m/>
  </r>
  <r>
    <s v="1.1-00-2510_25041031_25515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4"/>
    <s v="BIENES MUEBLES, INMUEBLES E INTANGIBLES"/>
    <x v="131"/>
    <x v="131"/>
    <n v="0"/>
    <s v="SIN DESCRIPCIÓN PARA DESTINOS 00"/>
    <n v="0"/>
    <n v="0"/>
    <n v="0"/>
    <n v="0"/>
    <n v="0"/>
    <n v="0"/>
    <n v="0"/>
    <n v="17700"/>
    <n v="17700"/>
    <n v="0"/>
    <n v="0"/>
    <n v="17700"/>
    <n v="17510.52"/>
    <n v="0"/>
    <n v="0"/>
    <n v="0"/>
    <n v="0"/>
    <n v="0"/>
    <n v="0"/>
    <n v="189.47999999999956"/>
    <m/>
    <m/>
    <n v="0"/>
    <m/>
    <s v="Programa Siempre hay chamba"/>
  </r>
  <r>
    <s v="2023 y 202408_25619013_255491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4"/>
    <s v="BIENES MUEBLES, INMUEBLES E INTANGIBLES"/>
    <x v="132"/>
    <x v="132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8_25619013_2551510"/>
    <s v="2023 y 2024"/>
    <x v="1"/>
    <s v="08_25"/>
    <s v="COORDINACIÓN GENERAL DE PREVENCIÓN Y SERVICIOS DE EMERGENCIA"/>
    <n v="6"/>
    <s v="SEGURIDAD CIUDADANA"/>
    <s v="1.7.1"/>
    <s v="POLICIA"/>
    <n v="1"/>
    <s v="TLAJO DE PAZ"/>
    <n v="19"/>
    <s v="EQUIPAMIENTO"/>
    <s v="XXX"/>
    <s v="EQUIPAMIENTO"/>
    <s v="013_25"/>
    <s v="COMISARIA DE LA POLICIA PREVENTIVA MUNIC"/>
    <s v="XXX_26"/>
    <s v="COMISARIA DE LA POLICIA PREVENTIVA MUNIC"/>
    <x v="4"/>
    <s v="BIENES MUEBLES, INMUEBLES E INTANGIBLES"/>
    <x v="131"/>
    <x v="131"/>
    <n v="0"/>
    <s v="SIN DESCRIPCIÓN PARA DESTINOS 00"/>
    <n v="1628"/>
    <n v="1627.01"/>
    <n v="1627.01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2_2553002_255151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4"/>
    <s v="BIENES MUEBLES, INMUEBLES E INTANGIBLES"/>
    <x v="131"/>
    <x v="131"/>
    <n v="0"/>
    <s v="SIN DESCRIPCIÓN PARA DESTINOS 00"/>
    <n v="0"/>
    <n v="0"/>
    <n v="0"/>
    <n v="0"/>
    <n v="0"/>
    <n v="0"/>
    <n v="0"/>
    <n v="1300"/>
    <n v="1300"/>
    <n v="0"/>
    <n v="0"/>
    <m/>
    <n v="0"/>
    <n v="0"/>
    <n v="0"/>
    <n v="0"/>
    <n v="0"/>
    <n v="0"/>
    <n v="0"/>
    <n v="1300"/>
    <n v="0"/>
    <m/>
    <n v="0"/>
    <m/>
    <m/>
  </r>
  <r>
    <s v="1.1-00-2514_25555039_25519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4"/>
    <s v="BIENES MUEBLES, INMUEBLES E INTANGIBLES"/>
    <x v="133"/>
    <x v="133"/>
    <n v="0"/>
    <s v="SIN DESCRIPCIÓN PARA DESTINOS 00"/>
    <n v="0"/>
    <n v="0"/>
    <n v="0"/>
    <n v="0"/>
    <n v="0"/>
    <n v="0"/>
    <n v="0"/>
    <n v="413214.06"/>
    <n v="413214.06"/>
    <n v="0"/>
    <n v="450000"/>
    <m/>
    <n v="413214.06"/>
    <n v="413214.06"/>
    <n v="413214.06"/>
    <n v="413214.06"/>
    <n v="0"/>
    <n v="0"/>
    <n v="0"/>
    <n v="0"/>
    <n v="0"/>
    <m/>
    <n v="0"/>
    <m/>
    <m/>
  </r>
  <r>
    <s v="1.1-00-2504_2555004_25519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4"/>
    <s v="BIENES MUEBLES, INMUEBLES E INTANGIBLES"/>
    <x v="133"/>
    <x v="133"/>
    <n v="0"/>
    <s v="SIN DESCRIPCIÓN PARA DESTINOS 00"/>
    <n v="0"/>
    <n v="0"/>
    <n v="0"/>
    <n v="14100"/>
    <n v="0"/>
    <n v="14093.88"/>
    <n v="0"/>
    <n v="418000"/>
    <n v="418000"/>
    <n v="0"/>
    <n v="0"/>
    <m/>
    <n v="400303.01"/>
    <n v="400303.01"/>
    <n v="400303.01"/>
    <n v="400303.01"/>
    <n v="400303.01"/>
    <n v="42976.61"/>
    <n v="42976.61"/>
    <n v="17696.989999999991"/>
    <n v="0"/>
    <m/>
    <n v="0"/>
    <m/>
    <m/>
  </r>
  <r>
    <s v="1.1-00-2505_2559007_25519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33"/>
    <x v="133"/>
    <n v="0"/>
    <s v="SIN DESCRIPCIÓN PARA DESTINOS 00"/>
    <n v="0"/>
    <n v="0"/>
    <n v="0"/>
    <n v="42891"/>
    <n v="68041"/>
    <n v="35517.79"/>
    <n v="35517.79"/>
    <n v="4368.8"/>
    <n v="4368.8"/>
    <n v="0"/>
    <n v="50000"/>
    <m/>
    <n v="4368.8"/>
    <n v="4368.8"/>
    <n v="4368.8"/>
    <n v="4368.8"/>
    <n v="4368.8"/>
    <n v="4368.8"/>
    <n v="4368.8"/>
    <n v="0"/>
    <n v="5000"/>
    <m/>
    <n v="5000"/>
    <m/>
    <m/>
  </r>
  <r>
    <s v="2023 y 202410_25036028_25519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4"/>
    <s v="BIENES MUEBLES, INMUEBLES E INTANGIBLES"/>
    <x v="133"/>
    <x v="133"/>
    <n v="0"/>
    <s v="SIN DESCRIPCIÓN PARA DESTINOS 00"/>
    <n v="0"/>
    <n v="0"/>
    <n v="0"/>
    <n v="25000"/>
    <n v="0"/>
    <n v="24821.68"/>
    <n v="24821.68"/>
    <n v="0"/>
    <n v="0"/>
    <n v="0"/>
    <n v="0"/>
    <n v="0"/>
    <n v="0"/>
    <n v="0"/>
    <n v="0"/>
    <n v="0"/>
    <n v="0"/>
    <n v="0"/>
    <n v="0"/>
    <n v="0"/>
    <n v="0"/>
    <m/>
    <n v="0"/>
    <m/>
    <s v="red de base"/>
  </r>
  <r>
    <s v="1.1-00-2510_25041031_25519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4"/>
    <s v="BIENES MUEBLES, INMUEBLES E INTANGIBLES"/>
    <x v="133"/>
    <x v="133"/>
    <n v="0"/>
    <s v="SIN DESCRIPCIÓN PARA DESTINOS 00"/>
    <n v="0"/>
    <n v="0"/>
    <n v="0"/>
    <n v="0"/>
    <n v="0"/>
    <n v="0"/>
    <n v="0"/>
    <n v="14000"/>
    <n v="14000"/>
    <n v="0"/>
    <n v="0"/>
    <n v="14000"/>
    <n v="13776.8"/>
    <n v="0"/>
    <n v="0"/>
    <n v="0"/>
    <n v="0"/>
    <n v="0"/>
    <n v="0"/>
    <n v="223.20000000000073"/>
    <m/>
    <m/>
    <n v="0"/>
    <m/>
    <s v="Programa Siempre hay chamba"/>
  </r>
  <r>
    <s v="1.1-00-2513_25554038_25519142"/>
    <s v="1.1-00-25"/>
    <x v="1"/>
    <s v="13_25"/>
    <s v="COORDINACIÓN GENERAL DE TRAMITES Y SERVICIOS"/>
    <n v="5"/>
    <s v="GOBIERNO INTELIGENTE"/>
    <s v="1.3.4"/>
    <s v="FUNCIÓN PÚBLICA"/>
    <n v="4"/>
    <s v="TLAJO EFICIENTE"/>
    <n v="54"/>
    <s v="ATENCIÓN DE TRAMITES Y SERVICIOS DEL GOBIERNO MUNICIPAL"/>
    <s v="XXX"/>
    <s v="ATENCIÓN DE TRAMITES Y SERVICIOS DEL GOBIERNO MUNICIPAL"/>
    <s v="038_25"/>
    <s v="DIRECCION DE ENLACE CON LA SECRETARIA DE"/>
    <s v="XXX_26"/>
    <s v="DIRECCION DE ENLACE CON LA SECRETARIA DE"/>
    <x v="4"/>
    <s v="BIENES MUEBLES, INMUEBLES E INTANGIBLES"/>
    <x v="133"/>
    <x v="133"/>
    <n v="42"/>
    <s v="EXPEDICION DE PASAPORTES"/>
    <n v="0"/>
    <n v="0"/>
    <n v="0"/>
    <n v="0"/>
    <n v="0"/>
    <n v="0"/>
    <n v="0"/>
    <n v="0"/>
    <n v="0"/>
    <n v="0"/>
    <n v="4000000"/>
    <m/>
    <n v="0"/>
    <n v="0"/>
    <n v="0"/>
    <n v="0"/>
    <n v="0"/>
    <n v="0"/>
    <n v="0"/>
    <n v="0"/>
    <n v="0"/>
    <n v="0"/>
    <n v="0"/>
    <m/>
    <m/>
  </r>
  <r>
    <s v="2023 y 202414_25555039_25519137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4"/>
    <s v="BIENES MUEBLES, INMUEBLES E INTANGIBLES"/>
    <x v="133"/>
    <x v="133"/>
    <n v="37"/>
    <s v="EQUIPAMIENTO TECNOLOGICO PROTECCIÓN CIVIL Y BOMBEROS"/>
    <n v="165489.07999999999"/>
    <n v="165489.07999999999"/>
    <n v="165489.07999999999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4_25555039_25519131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4"/>
    <s v="BIENES MUEBLES, INMUEBLES E INTANGIBLES"/>
    <x v="133"/>
    <x v="133"/>
    <n v="31"/>
    <s v="EXPEDICION DE PASAPORTES"/>
    <n v="0"/>
    <n v="0"/>
    <n v="0"/>
    <n v="249342"/>
    <n v="1135081"/>
    <n v="240584"/>
    <n v="240584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9_25330022_2551910"/>
    <s v="1.1-00-25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4"/>
    <s v="BIENES MUEBLES, INMUEBLES E INTANGIBLES"/>
    <x v="133"/>
    <x v="133"/>
    <n v="0"/>
    <s v="SIN DESCRIPCIÓN PARA DESTINOS 00"/>
    <n v="0"/>
    <n v="0"/>
    <n v="0"/>
    <n v="32000"/>
    <n v="0"/>
    <n v="29889.72"/>
    <n v="29889.72"/>
    <n v="30000"/>
    <n v="30000"/>
    <n v="0"/>
    <n v="30000"/>
    <m/>
    <n v="0"/>
    <n v="0"/>
    <n v="0"/>
    <n v="0"/>
    <n v="0"/>
    <n v="0"/>
    <n v="0"/>
    <n v="30000"/>
    <n v="0"/>
    <m/>
    <n v="0"/>
    <m/>
    <m/>
  </r>
  <r>
    <s v="1.1-00-2514_25555039_25521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4"/>
    <s v="BIENES MUEBLES, INMUEBLES E INTANGIBLES"/>
    <x v="134"/>
    <x v="134"/>
    <n v="0"/>
    <s v="SIN DESCRIPCIÓN PARA DESTINOS 00"/>
    <n v="28433.919999999998"/>
    <n v="22065.52"/>
    <n v="22065.52"/>
    <n v="14704.71"/>
    <n v="0"/>
    <n v="14704.7"/>
    <n v="14704.7"/>
    <n v="689153"/>
    <n v="0"/>
    <n v="689153"/>
    <n v="1000000"/>
    <m/>
    <n v="689152.93"/>
    <n v="689152.93"/>
    <n v="689152.93"/>
    <n v="689152.93"/>
    <n v="689152.93"/>
    <n v="0"/>
    <n v="0"/>
    <n v="-689152.93"/>
    <n v="100000"/>
    <m/>
    <n v="100000"/>
    <m/>
    <m/>
  </r>
  <r>
    <s v="1.1-00-2506_25514009_2552110"/>
    <s v="1.1-00-25"/>
    <x v="1"/>
    <s v="06_25"/>
    <s v="JEFATURA DE GABINETE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s v="DESPACHO DE LA JEFATURA DE GABINETE"/>
    <s v="XXX_26"/>
    <s v="DESPACHO DE LA JEFATURA DE GABINETE"/>
    <x v="4"/>
    <s v="BIENES MUEBLES, INMUEBLES E INTANGIBLES"/>
    <x v="134"/>
    <x v="134"/>
    <n v="0"/>
    <s v="SIN DESCRIPCIÓN PARA DESTINOS 00"/>
    <n v="0"/>
    <n v="0"/>
    <n v="0"/>
    <n v="0"/>
    <n v="0"/>
    <n v="0"/>
    <n v="0"/>
    <n v="670000"/>
    <n v="670000"/>
    <n v="0"/>
    <n v="0"/>
    <m/>
    <n v="558348.02"/>
    <n v="0"/>
    <n v="0"/>
    <n v="0"/>
    <n v="0"/>
    <n v="0"/>
    <n v="0"/>
    <n v="111651.97999999998"/>
    <n v="0"/>
    <m/>
    <n v="0"/>
    <m/>
    <m/>
  </r>
  <r>
    <s v="1.1-00-2512_25751035_2556710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4"/>
    <s v="BIENES MUEBLES, INMUEBLES E INTANGIBLES"/>
    <x v="135"/>
    <x v="135"/>
    <n v="0"/>
    <s v="SIN DESCRIPCIÓN PARA DESTINOS 00"/>
    <n v="0"/>
    <n v="0"/>
    <n v="0"/>
    <n v="0"/>
    <n v="0"/>
    <n v="0"/>
    <n v="0"/>
    <n v="230000"/>
    <n v="0"/>
    <n v="230000"/>
    <n v="0"/>
    <m/>
    <n v="230000"/>
    <n v="230000"/>
    <n v="230000"/>
    <n v="230000"/>
    <n v="230000"/>
    <n v="0"/>
    <n v="0"/>
    <n v="-230000"/>
    <n v="50000"/>
    <m/>
    <n v="50000"/>
    <m/>
    <m/>
  </r>
  <r>
    <s v="1.1-00-2504_2555004_25521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4"/>
    <s v="BIENES MUEBLES, INMUEBLES E INTANGIBLES"/>
    <x v="134"/>
    <x v="134"/>
    <n v="0"/>
    <s v="SIN DESCRIPCIÓN PARA DESTINOS 00"/>
    <n v="0"/>
    <n v="0"/>
    <n v="0"/>
    <n v="0"/>
    <n v="0"/>
    <n v="0"/>
    <n v="0"/>
    <n v="12600"/>
    <n v="12600"/>
    <n v="0"/>
    <n v="0"/>
    <m/>
    <n v="12057.99"/>
    <n v="12057.99"/>
    <n v="12057.99"/>
    <n v="12057.99"/>
    <n v="12057.99"/>
    <n v="12057.99"/>
    <n v="12057.99"/>
    <n v="542.01000000000022"/>
    <n v="0"/>
    <m/>
    <n v="0"/>
    <m/>
    <m/>
  </r>
  <r>
    <s v="1.1-00-2510_25041031_25521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4"/>
    <s v="BIENES MUEBLES, INMUEBLES E INTANGIBLES"/>
    <x v="134"/>
    <x v="134"/>
    <n v="0"/>
    <s v="SIN DESCRIPCIÓN PARA DESTINOS 00"/>
    <n v="0"/>
    <n v="0"/>
    <n v="0"/>
    <n v="0"/>
    <n v="0"/>
    <n v="0"/>
    <n v="0"/>
    <n v="3000"/>
    <n v="3000"/>
    <n v="0"/>
    <n v="0"/>
    <n v="3000"/>
    <n v="2422.8000000000002"/>
    <n v="0"/>
    <n v="0"/>
    <n v="0"/>
    <n v="0"/>
    <n v="0"/>
    <n v="0"/>
    <n v="577.19999999999982"/>
    <m/>
    <m/>
    <n v="0"/>
    <m/>
    <s v="Programa Siempre hay chamba"/>
  </r>
  <r>
    <s v="1.1-00-2506_25516011_2552110"/>
    <s v="1.1-00-25"/>
    <x v="1"/>
    <s v="06_25"/>
    <s v="JEFATURA DE GABINETE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s v="DIRECCIÓN DE RELACIONES PÚBLICAS"/>
    <s v="XXX_26"/>
    <s v="DIRECCIÓN DE RELACIONES PÚBLICAS"/>
    <x v="4"/>
    <s v="BIENES MUEBLES, INMUEBLES E INTANGIBLES"/>
    <x v="134"/>
    <x v="134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5_2559007_25521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34"/>
    <x v="134"/>
    <n v="0"/>
    <s v="SIN DESCRIPCIÓN PARA DESTINOS 00"/>
    <n v="108130.56"/>
    <n v="108130.56"/>
    <n v="108130.56"/>
    <n v="15000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2_25753037_2552310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4"/>
    <s v="BIENES MUEBLES, INMUEBLES E INTANGIBLES"/>
    <x v="136"/>
    <x v="136"/>
    <n v="0"/>
    <s v="SIN DESCRIPCIÓN PARA DESTINOS 00"/>
    <n v="0"/>
    <n v="0"/>
    <n v="0"/>
    <n v="0"/>
    <n v="0"/>
    <n v="0"/>
    <n v="0"/>
    <n v="76083"/>
    <n v="76083"/>
    <n v="0"/>
    <n v="50000"/>
    <m/>
    <n v="74786.42"/>
    <n v="0"/>
    <n v="49532"/>
    <n v="0"/>
    <n v="0"/>
    <n v="0"/>
    <n v="0"/>
    <n v="1296.5800000000017"/>
    <n v="0"/>
    <m/>
    <n v="0"/>
    <m/>
    <m/>
  </r>
  <r>
    <s v="2023 y 202410_25036028_25523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4"/>
    <s v="BIENES MUEBLES, INMUEBLES E INTANGIBLES"/>
    <x v="136"/>
    <x v="136"/>
    <n v="0"/>
    <s v="SIN DESCRIPCIÓN PARA DESTINOS 00"/>
    <n v="0"/>
    <n v="0"/>
    <n v="0"/>
    <n v="0"/>
    <n v="12500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s v="red de base"/>
  </r>
  <r>
    <s v="1.1-00-2514_25555039_25523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4"/>
    <s v="BIENES MUEBLES, INMUEBLES E INTANGIBLES"/>
    <x v="136"/>
    <x v="136"/>
    <n v="0"/>
    <s v="SIN DESCRIPCIÓN PARA DESTINOS 00"/>
    <n v="237054.45"/>
    <n v="237054.44"/>
    <n v="237054.44"/>
    <n v="1269.28"/>
    <n v="147400"/>
    <n v="1269.28"/>
    <n v="1269.28"/>
    <n v="0"/>
    <n v="100000"/>
    <n v="-100000"/>
    <n v="200000"/>
    <m/>
    <n v="0"/>
    <n v="0"/>
    <n v="0"/>
    <n v="0"/>
    <n v="0"/>
    <n v="0"/>
    <n v="0"/>
    <n v="100000"/>
    <n v="0"/>
    <m/>
    <n v="0"/>
    <m/>
    <m/>
  </r>
  <r>
    <s v="1.1-00-2509_25330022_2553110"/>
    <s v="1.1-00-25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4"/>
    <s v="BIENES MUEBLES, INMUEBLES E INTANGIBLES"/>
    <x v="137"/>
    <x v="137"/>
    <n v="0"/>
    <s v="SIN DESCRIPCIÓN PARA DESTINOS 00"/>
    <n v="73486"/>
    <n v="73486"/>
    <n v="73486"/>
    <n v="230000"/>
    <n v="200000"/>
    <n v="224576"/>
    <n v="224576"/>
    <n v="547000"/>
    <n v="547000"/>
    <n v="0"/>
    <n v="500000"/>
    <m/>
    <n v="540908"/>
    <n v="540908"/>
    <n v="505551.2"/>
    <n v="0"/>
    <n v="0"/>
    <n v="0"/>
    <n v="0"/>
    <n v="6092"/>
    <n v="500000"/>
    <m/>
    <n v="500000"/>
    <m/>
    <m/>
  </r>
  <r>
    <s v="1.1-00-2508_25224016_25531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4"/>
    <s v="BIENES MUEBLES, INMUEBLES E INTANGIBLES"/>
    <x v="137"/>
    <x v="137"/>
    <n v="0"/>
    <s v="SIN DESCRIPCIÓN PARA DESTINOS 00"/>
    <n v="3780301.57"/>
    <n v="3746086.21"/>
    <n v="2586666.21"/>
    <n v="4923129"/>
    <n v="2000000"/>
    <n v="1889385.38"/>
    <n v="1871992.34"/>
    <n v="3850000"/>
    <n v="3850000"/>
    <n v="0"/>
    <n v="4000000"/>
    <m/>
    <n v="162018.51"/>
    <n v="5100.43"/>
    <n v="5100.43"/>
    <n v="5100.43"/>
    <n v="5100.43"/>
    <n v="5100.43"/>
    <n v="5100.43"/>
    <n v="3687981.49"/>
    <n v="13000000"/>
    <m/>
    <n v="13000000"/>
    <m/>
    <s v="equipo medico Y RX 3 MILLONES"/>
  </r>
  <r>
    <s v="1.1-00-2512_25751035_2553110"/>
    <s v="1.1-00-25"/>
    <x v="1"/>
    <s v="12_25"/>
    <s v="COORDINACIÓN GENERAL DE POTENCIA ECONÓMICA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s v="DIRECCIÓN DE DESARROLLO RURAL"/>
    <s v="XXX_26"/>
    <s v="DIRECCIÓN DE DESARROLLO RURAL"/>
    <x v="4"/>
    <s v="BIENES MUEBLES, INMUEBLES E INTANGIBLES"/>
    <x v="137"/>
    <x v="137"/>
    <n v="0"/>
    <s v="SIN DESCRIPCIÓN PARA DESTINOS 00"/>
    <n v="187410.41"/>
    <n v="187410.41"/>
    <n v="187410.41"/>
    <n v="179572"/>
    <n v="250000"/>
    <n v="143414.79999999999"/>
    <n v="143414.79999999999"/>
    <n v="0"/>
    <n v="0"/>
    <n v="0"/>
    <n v="150000"/>
    <m/>
    <n v="0"/>
    <n v="0"/>
    <n v="0"/>
    <n v="0"/>
    <n v="0"/>
    <n v="0"/>
    <n v="0"/>
    <n v="0"/>
    <n v="0"/>
    <m/>
    <n v="0"/>
    <m/>
    <m/>
  </r>
  <r>
    <s v="1.1-00-2512_25753037_2553110"/>
    <s v="1.1-00-25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4"/>
    <s v="BIENES MUEBLES, INMUEBLES E INTANGIBLES"/>
    <x v="137"/>
    <x v="137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8_25224016_25532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4"/>
    <s v="BIENES MUEBLES, INMUEBLES E INTANGIBLES"/>
    <x v="138"/>
    <x v="138"/>
    <n v="0"/>
    <s v="SIN DESCRIPCIÓN PARA DESTINOS 00"/>
    <n v="990060.77"/>
    <n v="656038.77"/>
    <n v="656038.77"/>
    <n v="975112"/>
    <n v="1005112"/>
    <n v="830851.16"/>
    <n v="830851.16"/>
    <n v="1000000"/>
    <n v="1000000"/>
    <n v="0"/>
    <n v="1000000"/>
    <m/>
    <n v="152585.62"/>
    <n v="34800"/>
    <n v="34800"/>
    <n v="34800"/>
    <n v="34800"/>
    <n v="34800"/>
    <n v="34800"/>
    <n v="847414.38"/>
    <n v="300000"/>
    <m/>
    <n v="300000"/>
    <m/>
    <m/>
  </r>
  <r>
    <s v="1.1-00-2509_25330022_2553210"/>
    <s v="1.1-00-25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4"/>
    <s v="BIENES MUEBLES, INMUEBLES E INTANGIBLES"/>
    <x v="138"/>
    <x v="138"/>
    <n v="0"/>
    <s v="SIN DESCRIPCIÓN PARA DESTINOS 00"/>
    <n v="3677.2"/>
    <n v="3677.2"/>
    <n v="3677.2"/>
    <n v="55000"/>
    <n v="100000"/>
    <n v="7492.01"/>
    <n v="7492.01"/>
    <n v="53000"/>
    <n v="53000"/>
    <n v="0"/>
    <n v="100000"/>
    <m/>
    <n v="0"/>
    <n v="0"/>
    <n v="0"/>
    <n v="0"/>
    <n v="0"/>
    <n v="0"/>
    <n v="0"/>
    <n v="53000"/>
    <n v="0"/>
    <m/>
    <n v="0"/>
    <m/>
    <m/>
  </r>
  <r>
    <s v="1.1-00-2505_2559007_2554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39"/>
    <x v="139"/>
    <n v="0"/>
    <s v="SIN DESCRIPCIÓN PARA DESTINOS 00"/>
    <n v="0"/>
    <n v="3380000"/>
    <n v="0"/>
    <n v="0"/>
    <n v="0"/>
    <n v="1665000"/>
    <n v="0"/>
    <n v="6100000"/>
    <n v="6100000"/>
    <n v="0"/>
    <n v="0"/>
    <m/>
    <n v="926418.78"/>
    <n v="0"/>
    <n v="0"/>
    <n v="0"/>
    <n v="0"/>
    <n v="0"/>
    <n v="0"/>
    <n v="5173581.22"/>
    <n v="0"/>
    <m/>
    <n v="0"/>
    <m/>
    <m/>
  </r>
  <r>
    <s v="2023 y 202405_2559007_25541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39"/>
    <x v="139"/>
    <n v="0"/>
    <s v="SIN DESCRIPCIÓN PARA DESTINOS 00"/>
    <n v="3380000"/>
    <n v="0"/>
    <n v="3380000"/>
    <n v="1670012"/>
    <n v="0"/>
    <n v="0"/>
    <n v="0"/>
    <n v="0"/>
    <n v="6100000"/>
    <n v="-6100000"/>
    <n v="0"/>
    <m/>
    <n v="0"/>
    <n v="0"/>
    <n v="0"/>
    <n v="0"/>
    <n v="0"/>
    <n v="0"/>
    <n v="0"/>
    <n v="6100000"/>
    <n v="0"/>
    <m/>
    <n v="0"/>
    <m/>
    <m/>
  </r>
  <r>
    <s v="2.5-02-2505_2559007_2554110"/>
    <s v="2.5-02-25"/>
    <x v="4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39"/>
    <x v="139"/>
    <n v="0"/>
    <s v="SIN DESCRIPCIÓN PARA DESTINOS 00"/>
    <n v="0"/>
    <n v="0"/>
    <n v="0"/>
    <n v="0"/>
    <n v="0"/>
    <n v="0"/>
    <n v="0"/>
    <n v="20539635.069999933"/>
    <n v="20539635.069999933"/>
    <n v="0"/>
    <n v="0"/>
    <m/>
    <n v="0"/>
    <n v="0"/>
    <n v="0"/>
    <n v="0"/>
    <n v="0"/>
    <n v="0"/>
    <n v="0"/>
    <n v="20539635.069999933"/>
    <n v="0"/>
    <m/>
    <n v="0"/>
    <m/>
    <m/>
  </r>
  <r>
    <s v="2023 y 202412_25753037_2554510"/>
    <s v="2023 y 2024"/>
    <x v="1"/>
    <s v="12_25"/>
    <s v="COORDINACIÓN GENERAL DE POTENCIA ECONÓMICA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s v="DIRECCIÓN DE TURISMO Y PROMOCIÓN A LAS T"/>
    <s v="XXX_26"/>
    <s v="DIRECCIÓN DE TURISMO Y PROMOCIÓN A LAS T"/>
    <x v="4"/>
    <s v="BIENES MUEBLES, INMUEBLES E INTANGIBLES"/>
    <x v="140"/>
    <x v="140"/>
    <n v="0"/>
    <s v="SIN DESCRIPCIÓN PARA DESTINOS 00"/>
    <n v="106000"/>
    <n v="106000"/>
    <n v="106000"/>
    <n v="0"/>
    <n v="12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5_2559007_25561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41"/>
    <x v="141"/>
    <n v="0"/>
    <s v="SIN DESCRIPCIÓN PARA DESTINOS 00"/>
    <n v="0"/>
    <n v="0"/>
    <n v="0"/>
    <n v="0"/>
    <n v="0"/>
    <n v="0"/>
    <n v="0"/>
    <n v="1600000"/>
    <n v="1600000"/>
    <n v="0"/>
    <n v="0"/>
    <m/>
    <n v="1594608.99"/>
    <n v="0"/>
    <n v="0"/>
    <n v="0"/>
    <n v="0"/>
    <n v="0"/>
    <n v="0"/>
    <n v="5391.0100000000093"/>
    <n v="0"/>
    <m/>
    <n v="0"/>
    <m/>
    <m/>
  </r>
  <r>
    <s v="1.1-00-2509_25225017_25561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4"/>
    <s v="BIENES MUEBLES, INMUEBLES E INTANGIBLES"/>
    <x v="141"/>
    <x v="141"/>
    <n v="0"/>
    <s v="SIN DESCRIPCIÓN PARA DESTINOS 00"/>
    <n v="102605.1"/>
    <n v="102605.1"/>
    <n v="102605.1"/>
    <n v="34442.42"/>
    <n v="70064.399999999994"/>
    <n v="34442.42"/>
    <n v="34442.42"/>
    <n v="579000"/>
    <n v="579000"/>
    <n v="0"/>
    <n v="196000"/>
    <m/>
    <n v="555620.38"/>
    <n v="555620.38"/>
    <n v="578057.02"/>
    <n v="308120.38"/>
    <n v="0"/>
    <n v="0"/>
    <n v="0"/>
    <n v="23379.619999999995"/>
    <n v="0"/>
    <m/>
    <n v="0"/>
    <m/>
    <m/>
  </r>
  <r>
    <s v="1.1-00-2510_25036028_25561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4"/>
    <s v="BIENES MUEBLES, INMUEBLES E INTANGIBLES"/>
    <x v="141"/>
    <x v="141"/>
    <n v="0"/>
    <s v="SIN DESCRIPCIÓN PARA DESTINOS 00"/>
    <n v="0"/>
    <n v="0"/>
    <n v="0"/>
    <n v="0"/>
    <n v="0"/>
    <n v="0"/>
    <n v="0"/>
    <n v="19000"/>
    <n v="19000"/>
    <n v="0"/>
    <n v="0"/>
    <n v="19000"/>
    <n v="13796.74"/>
    <n v="13796.74"/>
    <n v="0"/>
    <n v="0"/>
    <n v="0"/>
    <n v="0"/>
    <n v="0"/>
    <n v="5203.26"/>
    <n v="0"/>
    <m/>
    <n v="0"/>
    <m/>
    <s v="red de base"/>
  </r>
  <r>
    <s v="2023 y 202409_25330022_2556110"/>
    <s v="2023 y 2024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4"/>
    <s v="BIENES MUEBLES, INMUEBLES E INTANGIBLES"/>
    <x v="141"/>
    <x v="141"/>
    <n v="0"/>
    <s v="SIN DESCRIPCIÓN PARA DESTINOS 00"/>
    <n v="0"/>
    <n v="0"/>
    <n v="0"/>
    <n v="13000"/>
    <n v="0"/>
    <n v="12191.6"/>
    <n v="12191.6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9_25129021_2556110"/>
    <s v="2023 y 2024"/>
    <x v="1"/>
    <s v="09_25"/>
    <s v="COORDINACIÓN GENERAL DE FORTALECIMIENTO A LOS SERVICIOS PÚBLICOS MUNICIPALES"/>
    <n v="1"/>
    <s v="GESTIÓN INTEGRAL DEL AGUA"/>
    <s v="2.2.3"/>
    <s v="ABASTECIMIENTO DE AGUA"/>
    <n v="6"/>
    <s v="TLAJO A FUTURO"/>
    <n v="29"/>
    <s v="SUMINISTRO DE AGUA"/>
    <s v="XXX"/>
    <s v="SUMINISTRO DE AGUA"/>
    <s v="021_25"/>
    <s v="DIRECCIÓN DE INFRAESTRUCTURA HIDRÁULICA"/>
    <s v="XXX_26"/>
    <s v="DIRECCIÓN DE INFRAESTRUCTURA HIDRÁULICA"/>
    <x v="4"/>
    <s v="BIENES MUEBLES, INMUEBLES E INTANGIBLES"/>
    <x v="141"/>
    <x v="141"/>
    <n v="0"/>
    <s v="SIN DESCRIPCIÓN PARA DESTINOS 00"/>
    <n v="0"/>
    <n v="0"/>
    <n v="0"/>
    <n v="128500"/>
    <n v="1285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9_25228020_25562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s v="DIRECCIÓN DE RASTROS MUNICIPALES"/>
    <s v="XXX_26"/>
    <s v="DIRECCIÓN DE RASTROS MUNICIPALES"/>
    <x v="4"/>
    <s v="BIENES MUEBLES, INMUEBLES E INTANGIBLES"/>
    <x v="142"/>
    <x v="142"/>
    <n v="0"/>
    <s v="SIN DESCRIPCIÓN PARA DESTINOS 00"/>
    <n v="0"/>
    <n v="0"/>
    <n v="0"/>
    <n v="0"/>
    <n v="0"/>
    <n v="0"/>
    <n v="0"/>
    <n v="200000"/>
    <n v="200000"/>
    <n v="0"/>
    <n v="200000"/>
    <m/>
    <n v="192143.93"/>
    <n v="192143.93"/>
    <n v="192143.93"/>
    <n v="192143.93"/>
    <n v="0"/>
    <n v="0"/>
    <n v="0"/>
    <n v="7856.070000000007"/>
    <n v="180000"/>
    <m/>
    <n v="180000"/>
    <m/>
    <m/>
  </r>
  <r>
    <s v="2023 y 202409_25330022_2556210"/>
    <s v="2023 y 2024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4"/>
    <s v="BIENES MUEBLES, INMUEBLES E INTANGIBLES"/>
    <x v="142"/>
    <x v="142"/>
    <n v="0"/>
    <s v="SIN DESCRIPCIÓN PARA DESTINOS 00"/>
    <n v="0"/>
    <n v="0"/>
    <n v="0"/>
    <n v="26000"/>
    <n v="0"/>
    <n v="25254"/>
    <n v="25254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09_25225017_2556310"/>
    <s v="2023 y 2024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4"/>
    <s v="BIENES MUEBLES, INMUEBLES E INTANGIBLES"/>
    <x v="143"/>
    <x v="143"/>
    <n v="0"/>
    <s v="SIN DESCRIPCIÓN PARA DESTINOS 00"/>
    <n v="41050"/>
    <n v="41050"/>
    <n v="41050"/>
    <n v="0"/>
    <n v="45765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5_2559007_25564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44"/>
    <x v="144"/>
    <n v="0"/>
    <s v="SIN DESCRIPCIÓN PARA DESTINOS 00"/>
    <n v="78913.64"/>
    <n v="78913.64"/>
    <n v="78913.64"/>
    <n v="133632.64000000001"/>
    <n v="61745.64"/>
    <n v="123839.98"/>
    <n v="123839.98"/>
    <n v="250000"/>
    <n v="250000"/>
    <n v="0"/>
    <n v="150000"/>
    <m/>
    <n v="248148.34"/>
    <n v="248148.34"/>
    <n v="248148.34"/>
    <n v="248148.34"/>
    <n v="0"/>
    <n v="0"/>
    <n v="0"/>
    <n v="1851.6600000000035"/>
    <n v="250000"/>
    <m/>
    <n v="1500000"/>
    <m/>
    <s v="CONTEMPLAR SALA DE EXPRESIDENTES"/>
  </r>
  <r>
    <s v="1.1-00-2508_25224016_25564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4"/>
    <s v="BIENES MUEBLES, INMUEBLES E INTANGIBLES"/>
    <x v="144"/>
    <x v="144"/>
    <n v="0"/>
    <s v="SIN DESCRIPCIÓN PARA DESTINOS 00"/>
    <n v="190820"/>
    <n v="176842"/>
    <n v="176842"/>
    <n v="30000"/>
    <n v="400000"/>
    <n v="26448"/>
    <n v="26448"/>
    <n v="300000"/>
    <n v="300000"/>
    <n v="0"/>
    <n v="100000"/>
    <m/>
    <n v="0"/>
    <n v="0"/>
    <n v="0"/>
    <n v="0"/>
    <n v="0"/>
    <n v="0"/>
    <n v="0"/>
    <n v="300000"/>
    <n v="0"/>
    <m/>
    <n v="0"/>
    <m/>
    <m/>
  </r>
  <r>
    <s v="1.1-00-2514_25556039_25565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4"/>
    <s v="BIENES MUEBLES, INMUEBLES E INTANGIBLES"/>
    <x v="145"/>
    <x v="145"/>
    <n v="0"/>
    <s v="SIN DESCRIPCIÓN PARA DESTINOS 00"/>
    <n v="0"/>
    <n v="0"/>
    <n v="0"/>
    <n v="4378873.0999999996"/>
    <n v="0"/>
    <n v="4378860.8"/>
    <n v="0"/>
    <n v="1749101.07"/>
    <n v="1749101.07"/>
    <n v="0"/>
    <n v="112250.88"/>
    <m/>
    <n v="1387302"/>
    <n v="0"/>
    <n v="0"/>
    <n v="0"/>
    <n v="0"/>
    <n v="0"/>
    <n v="0"/>
    <n v="361799.07000000007"/>
    <n v="1500000"/>
    <m/>
    <n v="1500000"/>
    <m/>
    <m/>
  </r>
  <r>
    <s v="2023 y 202410_25041031_2556510"/>
    <s v="2023 y 2024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4"/>
    <s v="BIENES MUEBLES, INMUEBLES E INTANGIBLES"/>
    <x v="145"/>
    <x v="145"/>
    <n v="0"/>
    <s v="SIN DESCRIPCIÓN PARA DESTINOS 00"/>
    <n v="0"/>
    <n v="0"/>
    <n v="0"/>
    <n v="10000"/>
    <n v="10000"/>
    <n v="6960"/>
    <n v="6960"/>
    <n v="0"/>
    <n v="0"/>
    <n v="0"/>
    <n v="0"/>
    <n v="0"/>
    <n v="0"/>
    <n v="0"/>
    <n v="0"/>
    <n v="0"/>
    <n v="0"/>
    <n v="0"/>
    <n v="0"/>
    <n v="0"/>
    <m/>
    <m/>
    <n v="0"/>
    <m/>
    <s v="Programa Siempre hay chamba"/>
  </r>
  <r>
    <s v="2023 y 202410_25036028_2556510"/>
    <s v="2023 y 2024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4"/>
    <s v="BIENES MUEBLES, INMUEBLES E INTANGIBLES"/>
    <x v="145"/>
    <x v="145"/>
    <n v="0"/>
    <s v="SIN DESCRIPCIÓN PARA DESTINOS 0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s v="red de base"/>
  </r>
  <r>
    <s v="2023 y 202408_25622015_2556510"/>
    <s v="2023 y 2024"/>
    <x v="1"/>
    <s v="08_25"/>
    <s v="COORDINACIÓN GENERAL DE PREVENCIÓN Y SERVICIOS DE EMERGENCIA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s v="DIRECCIÓN DE PROTECCIÓN CIVIL Y BOMBEROS"/>
    <s v="XXX_26"/>
    <s v="DIRECCIÓN DE PROTECCIÓN CIVIL Y BOMBEROS"/>
    <x v="4"/>
    <s v="BIENES MUEBLES, INMUEBLES E INTANGIBLES"/>
    <x v="145"/>
    <x v="145"/>
    <n v="0"/>
    <s v="SIN DESCRIPCIÓN PARA DESTINOS 00"/>
    <n v="71050"/>
    <n v="71050"/>
    <n v="71050"/>
    <n v="100000"/>
    <n v="100000"/>
    <n v="86721.600000000006"/>
    <n v="86721.600000000006"/>
    <n v="0"/>
    <n v="0"/>
    <n v="0"/>
    <n v="0"/>
    <m/>
    <n v="0"/>
    <n v="0"/>
    <n v="0"/>
    <n v="0"/>
    <n v="0"/>
    <n v="0"/>
    <n v="0"/>
    <n v="0"/>
    <n v="800000"/>
    <m/>
    <n v="800000"/>
    <m/>
    <m/>
  </r>
  <r>
    <s v="2023 y 202414_25555039_25565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4"/>
    <s v="BIENES MUEBLES, INMUEBLES E INTANGIBLES"/>
    <x v="145"/>
    <x v="145"/>
    <n v="0"/>
    <s v="SIN DESCRIPCIÓN PARA DESTINOS 00"/>
    <n v="3239497.2"/>
    <n v="3239497.2"/>
    <n v="1814701.68"/>
    <n v="171000"/>
    <n v="0"/>
    <n v="160729.99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8_25224016_25566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4"/>
    <s v="BIENES MUEBLES, INMUEBLES E INTANGIBLES"/>
    <x v="146"/>
    <x v="146"/>
    <n v="0"/>
    <s v="SIN DESCRIPCIÓN PARA DESTINOS 00"/>
    <n v="27747.200000000001"/>
    <n v="27747.200000000001"/>
    <n v="27747.200000000001"/>
    <n v="111805"/>
    <n v="81805"/>
    <n v="100630"/>
    <n v="100630"/>
    <n v="500000"/>
    <n v="500000"/>
    <n v="0"/>
    <n v="500000"/>
    <m/>
    <n v="499944.75"/>
    <n v="499944.75"/>
    <n v="499944.75"/>
    <n v="499944.75"/>
    <n v="0"/>
    <n v="0"/>
    <n v="0"/>
    <n v="55.25"/>
    <n v="500000"/>
    <m/>
    <n v="500000"/>
    <m/>
    <m/>
  </r>
  <r>
    <s v="1.1-00-2514_25556039_25566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4"/>
    <s v="BIENES MUEBLES, INMUEBLES E INTANGIBLES"/>
    <x v="146"/>
    <x v="146"/>
    <n v="0"/>
    <s v="SIN DESCRIPCIÓN PARA DESTINOS 00"/>
    <m/>
    <n v="0"/>
    <m/>
    <m/>
    <m/>
    <n v="0"/>
    <m/>
    <n v="485000"/>
    <n v="485000"/>
    <n v="0"/>
    <n v="0"/>
    <m/>
    <n v="0"/>
    <n v="0"/>
    <n v="0"/>
    <n v="0"/>
    <n v="0"/>
    <n v="0"/>
    <n v="0"/>
    <n v="485000"/>
    <n v="0"/>
    <m/>
    <n v="0"/>
    <m/>
    <m/>
  </r>
  <r>
    <s v="2023 y 202405_2559007_255662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47"/>
    <x v="147"/>
    <n v="0"/>
    <s v="SIN DESCRIPCIÓN PARA DESTINOS 00"/>
    <n v="42224"/>
    <n v="42224"/>
    <n v="42224"/>
    <n v="0"/>
    <n v="0"/>
    <n v="0"/>
    <n v="0"/>
    <n v="0"/>
    <n v="0"/>
    <n v="0"/>
    <n v="0"/>
    <m/>
    <n v="0"/>
    <n v="0"/>
    <n v="0"/>
    <n v="0"/>
    <n v="0"/>
    <n v="0"/>
    <n v="0"/>
    <n v="0"/>
    <n v="5000000"/>
    <m/>
    <n v="5000000"/>
    <m/>
    <m/>
  </r>
  <r>
    <s v="1.1-00-2509_25225017_2556710"/>
    <s v="1.1-00-25"/>
    <x v="1"/>
    <s v="09_25"/>
    <s v="COORDINACIÓN GENERAL DE FORTALECIMIENTO A LOS SERVICIOS PÚBLICOS MUNICIPALES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s v="DIRECCIÓN ADMINISTRATIVA"/>
    <s v="XXX_26"/>
    <s v="DIRECCIÓN ADMINISTRATIVA"/>
    <x v="4"/>
    <s v="BIENES MUEBLES, INMUEBLES E INTANGIBLES"/>
    <x v="135"/>
    <x v="148"/>
    <n v="0"/>
    <s v="SIN DESCRIPCIÓN PARA DESTINOS 00"/>
    <n v="1890309.48"/>
    <n v="1890309.48"/>
    <n v="1890309.48"/>
    <n v="883586.88"/>
    <n v="1000000"/>
    <n v="883586.88"/>
    <n v="883586.88"/>
    <n v="3256243.58"/>
    <n v="3256243.58"/>
    <n v="0"/>
    <n v="2300000"/>
    <m/>
    <n v="2939290"/>
    <n v="2939290"/>
    <n v="2939290"/>
    <n v="2939290"/>
    <n v="0"/>
    <n v="0"/>
    <n v="0"/>
    <n v="316953.58000000007"/>
    <n v="1500000"/>
    <m/>
    <n v="1500000"/>
    <m/>
    <m/>
  </r>
  <r>
    <s v="1.1-00-2512_25750034_2556710"/>
    <s v="1.1-00-25"/>
    <x v="1"/>
    <s v="12_25"/>
    <s v="COORDINACIÓN GENERAL DE POTENCIA ECONÓMICA"/>
    <n v="7"/>
    <s v="DESARROLLO ECONÓMICO Y EMPLEO"/>
    <s v="2.2.7"/>
    <s v="DESARROLLO REGIONAL"/>
    <n v="5"/>
    <s v="TLAJO POTENCIA"/>
    <n v="50"/>
    <s v="ADMINISTRACIÓN CENTRAL DE LA COORDINACIÓN GENERAL DE POTENCIA ECONÓMICA"/>
    <s v="XXX"/>
    <s v="ADMINISTRACIÓN CENTRAL DE LA COORDINACIÓN GENERAL DE POTENCIA ECONÓMICA"/>
    <s v="034_25"/>
    <s v="DESPACHO DE LA COORDINACIÓN GENERAL DE P"/>
    <s v="XXX_26"/>
    <s v="DESPACHO DE LA COORDINACIÓN GENERAL DE P"/>
    <x v="4"/>
    <s v="BIENES MUEBLES, INMUEBLES E INTANGIBLES"/>
    <x v="135"/>
    <x v="148"/>
    <n v="0"/>
    <s v="SIN DESCRIPCIÓN PARA DESTINOS 00"/>
    <n v="148480"/>
    <n v="148480"/>
    <n v="148480"/>
    <n v="170000"/>
    <n v="150000"/>
    <n v="167040"/>
    <n v="167040"/>
    <n v="43917"/>
    <n v="43917"/>
    <n v="0"/>
    <n v="170000"/>
    <m/>
    <n v="37771.82"/>
    <n v="37771.82"/>
    <n v="43916.25"/>
    <n v="0"/>
    <n v="0"/>
    <n v="0"/>
    <n v="0"/>
    <n v="6145.18"/>
    <n v="50000"/>
    <m/>
    <n v="50000"/>
    <m/>
    <m/>
  </r>
  <r>
    <s v="1.1-00-2510_25036028_2556710"/>
    <s v="1.1-00-25"/>
    <x v="1"/>
    <s v="10_25"/>
    <s v="COORDINACIÓN GENERAL DE CERCANÍA Y CORRESPONSABILIDAD SOCIAL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s v="DIRECCIÓN DE RED DE BASES Y COLMENAS"/>
    <s v="XXX_26"/>
    <s v="DIRECCIÓN DE RED DE BASES Y COLMENAS"/>
    <x v="4"/>
    <s v="BIENES MUEBLES, INMUEBLES E INTANGIBLES"/>
    <x v="135"/>
    <x v="148"/>
    <n v="0"/>
    <s v="SIN DESCRIPCIÓN PARA DESTINOS 00"/>
    <n v="0"/>
    <n v="0"/>
    <n v="0"/>
    <n v="78000"/>
    <n v="0"/>
    <n v="63892.800000000003"/>
    <n v="63892.800000000003"/>
    <n v="31000"/>
    <n v="31000"/>
    <n v="0"/>
    <n v="50000"/>
    <n v="-19000"/>
    <n v="24766.51"/>
    <n v="24766.51"/>
    <n v="18369.93"/>
    <n v="15974.99"/>
    <n v="0"/>
    <n v="0"/>
    <n v="0"/>
    <n v="6233.4900000000016"/>
    <n v="150000"/>
    <m/>
    <n v="150000"/>
    <m/>
    <s v="red de base"/>
  </r>
  <r>
    <s v="1.1-00-2510_25040031_25567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s v="DIRECCIÓN DE POLÍTICA SOCIAL"/>
    <s v="XXX_26"/>
    <s v="DIRECCIÓN DE POLÍTICA SOCIAL"/>
    <x v="4"/>
    <s v="BIENES MUEBLES, INMUEBLES E INTANGIBLES"/>
    <x v="135"/>
    <x v="148"/>
    <n v="0"/>
    <s v="SIN DESCRIPCIÓN PARA DESTINOS 00"/>
    <n v="186600"/>
    <n v="186600"/>
    <n v="186600"/>
    <n v="250000"/>
    <n v="250000"/>
    <n v="62081.2"/>
    <n v="58777.55"/>
    <n v="200000"/>
    <n v="200000"/>
    <n v="0"/>
    <n v="500000"/>
    <n v="-300000"/>
    <n v="185343"/>
    <n v="0"/>
    <n v="0"/>
    <n v="0"/>
    <n v="0"/>
    <n v="0"/>
    <n v="0"/>
    <n v="14657"/>
    <n v="100000"/>
    <m/>
    <n v="100000"/>
    <m/>
    <m/>
  </r>
  <r>
    <s v="2023 y 202409_25330022_2556710"/>
    <s v="2023 y 2024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4"/>
    <s v="BIENES MUEBLES, INMUEBLES E INTANGIBLES"/>
    <x v="135"/>
    <x v="148"/>
    <n v="0"/>
    <s v="SIN DESCRIPCIÓN PARA DESTINOS 00"/>
    <n v="2611.6799999999998"/>
    <n v="2611.6799999999998"/>
    <n v="2611.6799999999998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364047_2556710"/>
    <s v="2023 y 2024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4"/>
    <s v="BIENES MUEBLES, INMUEBLES E INTANGIBLES"/>
    <x v="135"/>
    <x v="148"/>
    <n v="0"/>
    <s v="SIN DESCRIPCIÓN PARA DESTINOS 00"/>
    <n v="0"/>
    <n v="0"/>
    <n v="0"/>
    <n v="100000"/>
    <n v="10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4_25555039_25567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4"/>
    <s v="BIENES MUEBLES, INMUEBLES E INTANGIBLES"/>
    <x v="135"/>
    <x v="148"/>
    <n v="0"/>
    <s v="SIN DESCRIPCIÓN PARA DESTINOS 00"/>
    <n v="0"/>
    <n v="0"/>
    <n v="0"/>
    <n v="0"/>
    <n v="60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0_25041031_2556710"/>
    <s v="1.1-00-25"/>
    <x v="1"/>
    <s v="10_25"/>
    <s v="COORDINACIÓN GENERAL DE CERCANÍA Y CORRESPONSABILIDAD SOCIAL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s v="DIRECCIÓN DE POLÍTICA SOCIAL"/>
    <s v="XXX_26"/>
    <s v="DIRECCIÓN DE POLÍTICA SOCIAL"/>
    <x v="4"/>
    <s v="BIENES MUEBLES, INMUEBLES E INTANGIBLES"/>
    <x v="135"/>
    <x v="148"/>
    <n v="0"/>
    <s v="SIN DESCRIPCIÓN PARA DESTINOS 00"/>
    <n v="0"/>
    <n v="0"/>
    <n v="0"/>
    <n v="40000"/>
    <n v="70000"/>
    <n v="34985.599999999999"/>
    <n v="34985.599999999999"/>
    <n v="322100"/>
    <n v="322100"/>
    <n v="0"/>
    <n v="0"/>
    <n v="322100"/>
    <n v="0"/>
    <n v="0"/>
    <n v="0"/>
    <n v="0"/>
    <n v="0"/>
    <n v="0"/>
    <n v="0"/>
    <n v="322100"/>
    <m/>
    <m/>
    <n v="0"/>
    <m/>
    <s v="Programa Siempre hay chamba"/>
  </r>
  <r>
    <s v="1.1-00-2514_25556039_25569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4"/>
    <s v="BIENES MUEBLES, INMUEBLES E INTANGIBLES"/>
    <x v="148"/>
    <x v="149"/>
    <n v="0"/>
    <s v="C5"/>
    <n v="0"/>
    <n v="0"/>
    <n v="0"/>
    <n v="4378873.0999999996"/>
    <n v="0"/>
    <n v="4378860.8"/>
    <n v="0"/>
    <n v="20000000"/>
    <n v="20000000"/>
    <n v="0"/>
    <n v="250000"/>
    <m/>
    <n v="20000000"/>
    <n v="20000000"/>
    <n v="20000000"/>
    <n v="0"/>
    <n v="0"/>
    <n v="0"/>
    <n v="0"/>
    <n v="0"/>
    <n v="145000000"/>
    <n v="145000000"/>
    <n v="145000000"/>
    <m/>
    <s v="Anexo Multianual de Servicios 13"/>
  </r>
  <r>
    <s v="1.1-00-2508_25622015_2556910"/>
    <s v="1.1-00-25"/>
    <x v="1"/>
    <s v="08_25"/>
    <s v="COORDINACIÓN GENERAL DE PREVENCIÓN Y SERVICIOS DE EMERGENCIA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s v="DIRECCIÓN DE PROTECCIÓN CIVIL Y BOMBEROS"/>
    <s v="XXX_26"/>
    <s v="DIRECCIÓN DE PROTECCIÓN CIVIL Y BOMBEROS"/>
    <x v="4"/>
    <s v="BIENES MUEBLES, INMUEBLES E INTANGIBLES"/>
    <x v="148"/>
    <x v="149"/>
    <n v="0"/>
    <s v="SIN DESCRIPCIÓN PARA DESTINOS 00"/>
    <n v="1581950"/>
    <n v="1581950"/>
    <n v="1581950"/>
    <n v="845000"/>
    <n v="1000000"/>
    <n v="739807.05"/>
    <n v="739807.05"/>
    <n v="2000000"/>
    <n v="2000000"/>
    <n v="0"/>
    <n v="2000000"/>
    <m/>
    <n v="1983720"/>
    <n v="1983720"/>
    <n v="1983720"/>
    <n v="1983720"/>
    <n v="1983720"/>
    <n v="0"/>
    <n v="0"/>
    <n v="16280"/>
    <n v="2000000"/>
    <m/>
    <n v="2000000"/>
    <m/>
    <m/>
  </r>
  <r>
    <s v="1.1-00-2511_25163045_25569150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4"/>
    <s v="BIENES MUEBLES, INMUEBLES E INTANGIBLES"/>
    <x v="148"/>
    <x v="149"/>
    <n v="50"/>
    <s v="CISTERNAS"/>
    <n v="0"/>
    <n v="0"/>
    <n v="0"/>
    <n v="0"/>
    <n v="0"/>
    <n v="0"/>
    <n v="0"/>
    <n v="900000"/>
    <n v="900000"/>
    <n v="0"/>
    <n v="0"/>
    <m/>
    <n v="706213.93"/>
    <n v="706213.93"/>
    <n v="706213.93"/>
    <n v="706213.93"/>
    <n v="0"/>
    <n v="0"/>
    <n v="0"/>
    <n v="193786.06999999995"/>
    <n v="0"/>
    <m/>
    <n v="0"/>
    <m/>
    <m/>
  </r>
  <r>
    <s v="1.1-00-2505_2559007_2556910"/>
    <s v="1.1-00-25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48"/>
    <x v="149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1_25163045_25569156"/>
    <s v="1.1-00-25"/>
    <x v="1"/>
    <s v="11_25"/>
    <s v="COORDINACIÓN GENERAL DE GESTIÓN DEL TERRITORIO Y OBRAS PÚBLICAS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s v="DIRECCIÓN DE INFRAESTRUCTURA HIDRÁULICA"/>
    <s v="XXX_26"/>
    <s v="DIRECCIÓN DE INFRAESTRUCTURA HIDRÁULICA Y SANEAMIENTO"/>
    <x v="4"/>
    <s v="BIENES MUEBLES, INMUEBLES E INTANGIBLES"/>
    <x v="148"/>
    <x v="149"/>
    <n v="56"/>
    <s v="C5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4_25556039_2556910"/>
    <s v="2023 y 2024"/>
    <x v="3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4"/>
    <s v="BIENES MUEBLES, INMUEBLES E INTANGIBLES"/>
    <x v="148"/>
    <x v="149"/>
    <n v="0"/>
    <s v="SIN DESCRIPCIÓN PARA DESTINOS 00"/>
    <n v="70723059.019999996"/>
    <n v="70723059.019999996"/>
    <n v="70723059.019999996"/>
    <n v="70723059.019999996"/>
    <n v="70724000"/>
    <n v="70723059.019999996"/>
    <n v="70723059.019999996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8_25224016_2556910"/>
    <s v="1.1-00-25"/>
    <x v="1"/>
    <s v="08_25"/>
    <s v="COORDINACIÓN GENERAL DE PREVENCIÓN Y SERVICIOS DE EMERGENCIA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s v="DIRECCIÓN DE SALUD PÚBLICA"/>
    <s v="XXX_26"/>
    <s v="DIRECCIÓN DE SALUD PÚBLICA"/>
    <x v="4"/>
    <s v="BIENES MUEBLES, INMUEBLES E INTANGIBLES"/>
    <x v="148"/>
    <x v="149"/>
    <n v="0"/>
    <s v="SIN DESCRIPCIÓN PARA DESTINOS 00"/>
    <n v="66575.839999999997"/>
    <n v="66575.839999999997"/>
    <n v="66575.839999999997"/>
    <n v="42000"/>
    <n v="92000"/>
    <n v="31320"/>
    <n v="31320"/>
    <n v="0"/>
    <n v="0"/>
    <n v="0"/>
    <n v="50000"/>
    <m/>
    <n v="0"/>
    <n v="0"/>
    <n v="0"/>
    <n v="0"/>
    <n v="0"/>
    <n v="0"/>
    <n v="0"/>
    <n v="0"/>
    <n v="0"/>
    <m/>
    <n v="0"/>
    <m/>
    <m/>
  </r>
  <r>
    <s v="1.1-00-2509_25330022_2556910"/>
    <s v="1.1-00-25"/>
    <x v="1"/>
    <s v="09_25"/>
    <s v="COORDINACIÓN GENERAL DE FORTALECIMIENTO A LOS SERVICIOS PÚBLICOS MUNICIPALES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s v="UNIDAD DE ACOPIO Y SALUD ANIMAL TLAJOMUL"/>
    <s v="XXX_26"/>
    <s v="UNIDAD DE ACOPIO Y SALUD ANIMAL TLAJOMUL"/>
    <x v="4"/>
    <s v="BIENES MUEBLES, INMUEBLES E INTANGIBLES"/>
    <x v="148"/>
    <x v="149"/>
    <n v="0"/>
    <s v="SIN DESCRIPCIÓN PARA DESTINOS 00"/>
    <n v="0"/>
    <n v="0"/>
    <n v="0"/>
    <n v="1149000"/>
    <n v="1500000"/>
    <n v="1148400"/>
    <n v="1148400"/>
    <n v="200000"/>
    <n v="200000"/>
    <n v="0"/>
    <n v="200000"/>
    <m/>
    <n v="0"/>
    <n v="0"/>
    <n v="0"/>
    <n v="0"/>
    <n v="0"/>
    <n v="0"/>
    <n v="0"/>
    <n v="200000"/>
    <n v="150000"/>
    <m/>
    <n v="150000"/>
    <m/>
    <m/>
  </r>
  <r>
    <s v="1.1-00-2511_25346032_2557810"/>
    <s v="1.1-00-25"/>
    <x v="1"/>
    <s v="11_25"/>
    <s v="COORDINACIÓN GENERAL DE GESTIÓN DEL TERRITORIO Y OBRAS PÚBLICAS"/>
    <n v="3"/>
    <s v="CIUDAD SUSTENTABLE"/>
    <s v="1.3.4"/>
    <s v="FUNCIÓN PÚBLICA"/>
    <n v="6"/>
    <s v="TLAJO A FUTURO"/>
    <n v="46"/>
    <s v="POLITICA AMBIENTAL DEL MUNICIPIO"/>
    <s v="XXX"/>
    <s v="POLITICA AMBIENTAL DEL MUNICIPIO"/>
    <s v="032_25"/>
    <s v="DIRECCIÓN DE GESTION DEL MEDIO AMBIENTE"/>
    <s v="XXX_26"/>
    <s v="DIRECCIÓN DE GESTION DEL MEDIO AMBIENTE"/>
    <x v="4"/>
    <s v="BIENES MUEBLES, INMUEBLES E INTANGIBLES"/>
    <x v="149"/>
    <x v="150"/>
    <n v="0"/>
    <s v="SIN DESCRIPCIÓN PARA DESTINOS 00"/>
    <n v="0"/>
    <n v="0"/>
    <n v="0"/>
    <n v="0"/>
    <n v="0"/>
    <n v="0"/>
    <n v="0"/>
    <n v="200000"/>
    <n v="200000"/>
    <n v="0"/>
    <n v="200000"/>
    <m/>
    <n v="199770"/>
    <n v="0"/>
    <n v="0"/>
    <n v="0"/>
    <n v="0"/>
    <n v="0"/>
    <n v="0"/>
    <n v="230"/>
    <n v="1000000"/>
    <m/>
    <n v="1000000"/>
    <m/>
    <m/>
  </r>
  <r>
    <s v="2023 y 202411_25364047_2557810"/>
    <s v="2023 y 2024"/>
    <x v="1"/>
    <s v="11_25"/>
    <s v="COORDINACIÓN GENERAL DE GESTIÓN DEL TERRITORIO Y OBRAS PÚBLICAS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s v="DESPACHO DE LA COORDINACIÓN GENERAL DE T"/>
    <s v="XXX_26"/>
    <s v="DESPACHO DE LA COORDINACIÓN GENERAL DE T"/>
    <x v="4"/>
    <s v="BIENES MUEBLES, INMUEBLES E INTANGIBLES"/>
    <x v="149"/>
    <x v="150"/>
    <n v="0"/>
    <s v="SIN DESCRIPCIÓN PARA DESTINOS 00"/>
    <n v="0"/>
    <n v="0"/>
    <n v="0"/>
    <n v="50000"/>
    <n v="5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04_2555004_25581163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4"/>
    <s v="BIENES MUEBLES, INMUEBLES E INTANGIBLES"/>
    <x v="150"/>
    <x v="151"/>
    <n v="63"/>
    <s v="RECONOCIMIENTO CONTRA DERECHOS"/>
    <n v="0"/>
    <n v="0"/>
    <n v="0"/>
    <n v="0"/>
    <n v="0"/>
    <n v="0"/>
    <n v="0"/>
    <n v="8443490"/>
    <n v="8443490"/>
    <n v="0"/>
    <n v="0"/>
    <m/>
    <n v="3507496"/>
    <n v="3507496"/>
    <n v="3507496"/>
    <n v="3507496"/>
    <n v="3507496"/>
    <n v="3507496"/>
    <n v="3507496"/>
    <n v="4935994"/>
    <n v="5000000"/>
    <m/>
    <n v="5000000"/>
    <m/>
    <m/>
  </r>
  <r>
    <s v="1.1-00-2502_2553002_25581146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4"/>
    <s v="BIENES MUEBLES, INMUEBLES E INTANGIBLES"/>
    <x v="150"/>
    <x v="151"/>
    <n v="46"/>
    <s v="RECONOCIMIENTO CONTRA DERECHOS"/>
    <n v="0"/>
    <n v="0"/>
    <n v="0"/>
    <n v="0"/>
    <n v="0"/>
    <n v="0"/>
    <n v="0"/>
    <n v="103734.1"/>
    <n v="103734.1"/>
    <n v="0"/>
    <n v="0"/>
    <m/>
    <n v="103734.1"/>
    <n v="103734.1"/>
    <n v="103734.1"/>
    <n v="103734.1"/>
    <n v="103734.1"/>
    <n v="103734.1"/>
    <n v="103734.1"/>
    <n v="0"/>
    <n v="0"/>
    <m/>
    <n v="0"/>
    <m/>
    <m/>
  </r>
  <r>
    <s v="1.1-00-2502_2553002_2558110"/>
    <s v="1.1-00-25"/>
    <x v="1"/>
    <s v="02_25"/>
    <s v="SECRETARÍA GENERAL DEL AYUNTAMIENTO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s v="DIRECCIÓN EJECUTIVA DE LA SECRETARIA GEN"/>
    <s v="XXX_26"/>
    <s v="DIRECCIÓN EJECUTIVA DE LA SECRETARIA GEN"/>
    <x v="4"/>
    <s v="BIENES MUEBLES, INMUEBLES E INTANGIBLES"/>
    <x v="150"/>
    <x v="151"/>
    <n v="0"/>
    <s v="SIN DESCRIPCIÓN PARA DESTINOS 00"/>
    <n v="34325555.600000001"/>
    <n v="30202068.09"/>
    <n v="29504344.09"/>
    <n v="53832695.100000001"/>
    <n v="0"/>
    <n v="50860130.490000002"/>
    <n v="49458695.090000004"/>
    <n v="0"/>
    <n v="0"/>
    <n v="0"/>
    <n v="10000000"/>
    <m/>
    <n v="0"/>
    <n v="0"/>
    <n v="0"/>
    <n v="0"/>
    <n v="0"/>
    <n v="0"/>
    <n v="0"/>
    <n v="0"/>
    <n v="0"/>
    <m/>
    <n v="0"/>
    <m/>
    <m/>
  </r>
  <r>
    <s v="2023 y 202404_2557005_2558110"/>
    <s v="2023 y 2024"/>
    <x v="5"/>
    <s v="04_25"/>
    <s v="TESORERÍA MUNICIPAL"/>
    <n v="5"/>
    <s v="GOBIERNO INTELIGENTE"/>
    <s v="1.3.4"/>
    <s v="FUNCIÓN PÚBLICA"/>
    <n v="4"/>
    <s v="TLAJO EFICIENTE"/>
    <n v="7"/>
    <s v="PROYECTO DE PRESUPUESTO"/>
    <s v="XXX"/>
    <s v="PROYECTO DE PRESUPUESTO"/>
    <s v="005_25"/>
    <s v="DIRECCIÓN DE FINANZAS"/>
    <s v="XXX_26"/>
    <s v="DIRECCIÓN DE FINANZAS"/>
    <x v="4"/>
    <s v="BIENES MUEBLES, INMUEBLES E INTANGIBLES"/>
    <x v="150"/>
    <x v="151"/>
    <n v="0"/>
    <s v="SIN DESCRIPCIÓN PARA DESTINOS 00"/>
    <n v="4224116.51"/>
    <n v="1750138.99"/>
    <n v="1750138.99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4_25555039_25591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4"/>
    <s v="BIENES MUEBLES, INMUEBLES E INTANGIBLES"/>
    <x v="151"/>
    <x v="152"/>
    <n v="0"/>
    <s v="SIN DESCRIPCIÓN PARA DESTINOS 00"/>
    <n v="0"/>
    <n v="0"/>
    <n v="0"/>
    <n v="0"/>
    <n v="0"/>
    <n v="0"/>
    <n v="0"/>
    <n v="28341424"/>
    <n v="28341424"/>
    <n v="0"/>
    <n v="32724441.25"/>
    <m/>
    <n v="28299047.350000001"/>
    <n v="23608007.350000001"/>
    <n v="28341424"/>
    <n v="21641424"/>
    <n v="8809504.0299999993"/>
    <n v="7314070.6900000004"/>
    <n v="7314070.6900000004"/>
    <n v="42376.64999999851"/>
    <n v="10000000"/>
    <m/>
    <n v="10000000"/>
    <m/>
    <s v="tianguis y infracciones de movilidad"/>
  </r>
  <r>
    <s v="1.1-00-2514_25555039_25591148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s v="DESPACHO DE LA COORDINACIÓN GENERAL DE I"/>
    <s v="XXX_26"/>
    <s v="DESPACHO DE LA COORDINACIÓN GENERAL DE I"/>
    <x v="4"/>
    <s v="BIENES MUEBLES, INMUEBLES E INTANGIBLES"/>
    <x v="151"/>
    <x v="152"/>
    <n v="48"/>
    <s v="SOFTWARE CONTABLE"/>
    <n v="0"/>
    <n v="0"/>
    <n v="0"/>
    <n v="0"/>
    <n v="0"/>
    <n v="0"/>
    <n v="0"/>
    <n v="17342000"/>
    <n v="17342000"/>
    <n v="0"/>
    <n v="0"/>
    <m/>
    <n v="17342000"/>
    <n v="17342000"/>
    <n v="17342000"/>
    <n v="17342000"/>
    <n v="0"/>
    <n v="0"/>
    <n v="0"/>
    <n v="0"/>
    <n v="1400000"/>
    <n v="1400000"/>
    <n v="1400000"/>
    <m/>
    <s v="Anexo Multianual de Servicios 14"/>
  </r>
  <r>
    <s v="1.1-00-2504_2555004_25591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4"/>
    <s v="BIENES MUEBLES, INMUEBLES E INTANGIBLES"/>
    <x v="151"/>
    <x v="152"/>
    <n v="0"/>
    <s v="SIN DESCRIPCIÓN PARA DESTINOS 00"/>
    <n v="7540"/>
    <n v="7540"/>
    <n v="7540"/>
    <n v="0"/>
    <n v="0"/>
    <n v="0"/>
    <n v="0"/>
    <n v="2644510"/>
    <n v="2644510"/>
    <n v="0"/>
    <n v="2008000"/>
    <m/>
    <n v="2644510"/>
    <n v="7830"/>
    <n v="2644510"/>
    <n v="7830"/>
    <n v="7830"/>
    <n v="7830"/>
    <n v="7830"/>
    <n v="0"/>
    <n v="3010000"/>
    <m/>
    <n v="3010000"/>
    <m/>
    <s v="revisar con el tesorero"/>
  </r>
  <r>
    <s v="2023 y 202405_2559007_2559110"/>
    <s v="2023 y 2024"/>
    <x v="1"/>
    <s v="05_25"/>
    <s v="OFICIALÍA MAYOR ADMINISTRATIVA"/>
    <n v="5"/>
    <s v="GOBIERNO INTELIGENTE"/>
    <s v="1.3.4"/>
    <s v="FUNCIÓN PÚBLICA"/>
    <n v="4"/>
    <s v="TLAJO EFICIENTE"/>
    <n v="9"/>
    <s v="BIENES ADQUIRIDOS"/>
    <s v="XXX"/>
    <s v="BIENES ADQUIRIDOS"/>
    <s v="007_25"/>
    <s v="DIRECCIÓN DE ADMINISTRACIÓN"/>
    <s v="XXX_26"/>
    <s v="DIRECCIÓN DE ADMINISTRACIÓN"/>
    <x v="4"/>
    <s v="BIENES MUEBLES, INMUEBLES E INTANGIBLES"/>
    <x v="151"/>
    <x v="152"/>
    <n v="0"/>
    <s v="SIN DESCRIPCIÓN PARA DESTINOS 00"/>
    <n v="0"/>
    <n v="0"/>
    <n v="0"/>
    <n v="1800"/>
    <n v="0"/>
    <n v="1670"/>
    <n v="167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4_25556039_2559110"/>
    <s v="2023 y 2024"/>
    <x v="1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4"/>
    <s v="BIENES MUEBLES, INMUEBLES E INTANGIBLES"/>
    <x v="151"/>
    <x v="152"/>
    <n v="0"/>
    <s v="SIN DESCRIPCIÓN PARA DESTINOS 00"/>
    <n v="6020779.5999999996"/>
    <n v="6020779.5599999996"/>
    <n v="5409079.9299999997"/>
    <n v="9216264.6999999993"/>
    <n v="4000000"/>
    <n v="8515264.6699999999"/>
    <n v="8515264.6699999999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4_25556039_2559710"/>
    <s v="1.1-00-25"/>
    <x v="1"/>
    <s v="14_25"/>
    <s v="COORDINACIÓN GENERAL DE INTELIGENCIA E INNOVACIÓN SOCIAL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s v="DESPACHO DE LA COORDINACIÓN GENERAL DE I"/>
    <s v="XXX_26"/>
    <s v="DESPACHO DE LA COORDINACIÓN GENERAL DE I"/>
    <x v="4"/>
    <s v="BIENES MUEBLES, INMUEBLES E INTANGIBLES"/>
    <x v="152"/>
    <x v="153"/>
    <n v="0"/>
    <s v="SIN DESCRIPCIÓN PARA DESTINOS 00"/>
    <n v="8047461.0199999996"/>
    <n v="8047461.0199999996"/>
    <n v="8003439.0199999996"/>
    <n v="13212168.699999999"/>
    <n v="3000000"/>
    <n v="13147786.93"/>
    <n v="13147786.93"/>
    <n v="9782541.4000000004"/>
    <n v="9782541.4000000004"/>
    <n v="0"/>
    <n v="4217741.4000000004"/>
    <m/>
    <n v="9782516.8699999992"/>
    <n v="9731515.1500000004"/>
    <n v="9782516.8699999992"/>
    <n v="9731515.1500000004"/>
    <n v="8025208.5099999998"/>
    <n v="5386063.5099999998"/>
    <n v="5386063.5099999998"/>
    <n v="24.530000001192093"/>
    <n v="10000000"/>
    <m/>
    <n v="10000000"/>
    <m/>
    <s v="LICENCIAS"/>
  </r>
  <r>
    <s v="1.1-00-2511_25249033_2561210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3"/>
    <x v="154"/>
    <n v="0"/>
    <s v="SIN DESCRIPCIÓN PARA DESTINOS 00"/>
    <n v="8700000"/>
    <n v="8151633.8799999999"/>
    <n v="4763029.21"/>
    <n v="109969123.25"/>
    <n v="0"/>
    <n v="101691653.31999999"/>
    <n v="18854983.010000002"/>
    <n v="162611843.13"/>
    <n v="162611843.13"/>
    <n v="0"/>
    <n v="131280727.16"/>
    <m/>
    <n v="137133830.25999999"/>
    <n v="137133830.25999999"/>
    <n v="121767718.72"/>
    <n v="121767718.72"/>
    <n v="71212548.799999997"/>
    <n v="66278664.310000002"/>
    <n v="66278664.310000002"/>
    <n v="25478012.870000005"/>
    <n v="0"/>
    <m/>
    <n v="0"/>
    <m/>
    <m/>
  </r>
  <r>
    <s v="1.1-00-2511_25247033_2561210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7"/>
    <s v="OBRAS MULTIANUALES"/>
    <s v="XXX"/>
    <s v="OBRAS MULTIANUALES"/>
    <s v="033_25"/>
    <s v="DIRECCIÓN DE OBRAS PÚBLICAS"/>
    <s v="XXX_26"/>
    <s v="DIRECCIÓN DE OBRAS PÚBLICAS"/>
    <x v="5"/>
    <s v="INVERSION PUBLICA"/>
    <x v="153"/>
    <x v="154"/>
    <n v="0"/>
    <s v="SIN DESCRIPCIÓN PARA DESTINOS 00"/>
    <n v="0"/>
    <n v="0"/>
    <n v="0"/>
    <n v="0"/>
    <n v="0"/>
    <n v="0"/>
    <n v="0"/>
    <n v="109464792.40000001"/>
    <n v="109464792.40000001"/>
    <n v="0"/>
    <n v="140000000"/>
    <m/>
    <n v="109464792.40000001"/>
    <n v="109464792.40000001"/>
    <n v="73516404.010000005"/>
    <n v="73516404.010000005"/>
    <n v="73516404.010000005"/>
    <n v="37183834.259999998"/>
    <n v="37183834.259999998"/>
    <n v="0"/>
    <n v="221450365.79999998"/>
    <n v="221450365.79999998"/>
    <n v="221450365.79999998"/>
    <m/>
    <s v="Anexo multianual de obras"/>
  </r>
  <r>
    <s v="1.1-00-2511_25248033_2561210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8"/>
    <s v="PRESUPUESTO PARTICIPATIVO"/>
    <s v="XXX"/>
    <s v="PRESUPUESTO PARTICIPATIVO"/>
    <s v="033_25"/>
    <s v="DIRECCIÓN DE OBRAS PÚBLICAS"/>
    <s v="XXX_26"/>
    <s v="DIRECCIÓN DE OBRAS PÚBLICAS"/>
    <x v="5"/>
    <s v="INVERSION PUBLICA"/>
    <x v="153"/>
    <x v="154"/>
    <n v="0"/>
    <s v="SIN DESCRIPCIÓN PARA DESTINOS 00"/>
    <n v="3998966.69"/>
    <n v="3998966.68"/>
    <n v="3686713.17"/>
    <n v="14240403.02"/>
    <n v="0"/>
    <n v="14239952.9"/>
    <n v="4743995.82"/>
    <n v="24430703.740000002"/>
    <n v="24430703.740000002"/>
    <n v="0"/>
    <n v="45325115.149999999"/>
    <m/>
    <n v="24430703.739999998"/>
    <n v="24430703.739999998"/>
    <n v="24430703.739999998"/>
    <n v="24430703.739999998"/>
    <n v="10267387.560000001"/>
    <n v="10267387.560000001"/>
    <n v="10267387.560000001"/>
    <n v="0"/>
    <n v="24500000"/>
    <m/>
    <n v="24500000"/>
    <m/>
    <s v="250 AMPLIACIÓN "/>
  </r>
  <r>
    <s v="2.5-02-2511_25249033_2561210"/>
    <s v="2.5-02-25"/>
    <x v="4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3"/>
    <x v="154"/>
    <n v="0"/>
    <s v="SIN DESCRIPCIÓN PARA DESTINOS 00"/>
    <n v="32240246.460000001"/>
    <n v="32240246.460000001"/>
    <n v="28611991.719999999"/>
    <n v="36222388.590000004"/>
    <n v="10000000"/>
    <n v="36222388.340000004"/>
    <n v="35655487.490000002"/>
    <n v="7496240"/>
    <n v="5500000"/>
    <n v="1996240"/>
    <n v="0"/>
    <m/>
    <n v="7496240"/>
    <n v="7496240"/>
    <n v="4712593.79"/>
    <n v="4712593.79"/>
    <n v="2227342.1800000002"/>
    <n v="2227342.1800000002"/>
    <n v="2227342.1800000002"/>
    <n v="-1996240"/>
    <n v="5000000"/>
    <m/>
    <n v="5000000"/>
    <m/>
    <m/>
  </r>
  <r>
    <s v="1.1-00-2511_25247033_25612165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7"/>
    <s v="OBRAS MULTIANUALES"/>
    <s v="XXX"/>
    <s v="OBRAS MULTIANUALES"/>
    <s v="033_25"/>
    <s v="DIRECCIÓN DE OBRAS PÚBLICAS"/>
    <s v="XXX_26"/>
    <s v="DIRECCIÓN DE OBRAS PÚBLICAS"/>
    <x v="5"/>
    <s v="INVERSION PUBLICA"/>
    <x v="153"/>
    <x v="154"/>
    <n v="65"/>
    <s v="C5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37122359.280000001"/>
    <n v="37122359.280000001"/>
    <n v="37122359.280000001"/>
    <m/>
    <s v="Anexo multianual de obras"/>
  </r>
  <r>
    <s v="1.1-00-2511_25249033_25612152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3"/>
    <x v="154"/>
    <n v="52"/>
    <s v="C4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249033_25612168"/>
    <s v="2023 y 2024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3"/>
    <x v="154"/>
    <n v="68"/>
    <s v="OBRAS MULTIANUALES"/>
    <n v="58472967.090000004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249033_25612119"/>
    <s v="2023 y 2024"/>
    <x v="4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3"/>
    <x v="154"/>
    <n v="19"/>
    <s v="OBRAS MULTIANUALES"/>
    <n v="24417490.75"/>
    <n v="24417490.75"/>
    <n v="24417490.75"/>
    <n v="72999256.519999996"/>
    <n v="73000000"/>
    <n v="72999256.540000007"/>
    <n v="72999256.540000007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249033_2561210"/>
    <s v="2023 y 2024"/>
    <x v="6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3"/>
    <x v="154"/>
    <n v="0"/>
    <s v="SIN DESCRIPCIÓN PARA DESTINOS 00"/>
    <n v="3584500"/>
    <n v="3584228.54"/>
    <n v="1054491.9099999999"/>
    <n v="0"/>
    <n v="320000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1_25249033_2561310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4"/>
    <x v="155"/>
    <n v="0"/>
    <s v="SIN DESCRIPCIÓN PARA DESTINOS 00"/>
    <n v="17550875.18"/>
    <n v="17500470.329999998"/>
    <n v="10014721.289999999"/>
    <n v="110838931.16"/>
    <n v="0"/>
    <n v="108333447.42"/>
    <n v="42974590.649999999"/>
    <n v="205245592.02000001"/>
    <n v="205245592.02000001"/>
    <n v="0"/>
    <n v="56576707.039999999"/>
    <m/>
    <n v="195239538.61000001"/>
    <n v="195239538.61000001"/>
    <n v="165992377.18000001"/>
    <n v="165992377.18000001"/>
    <n v="95900176.689999998"/>
    <n v="95900176.689999998"/>
    <n v="94371345.310000002"/>
    <n v="10006053.409999996"/>
    <n v="0"/>
    <m/>
    <n v="0"/>
    <m/>
    <m/>
  </r>
  <r>
    <s v="2.5-01-2511_25249033_2561310"/>
    <s v="2.5-01-25"/>
    <x v="6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4"/>
    <x v="155"/>
    <n v="0"/>
    <s v="SIN DESCRIPCIÓN PARA DESTINOS 00"/>
    <n v="67705780.079999998"/>
    <n v="67705780.049999997"/>
    <n v="33860961.43"/>
    <n v="111063039"/>
    <n v="31103392"/>
    <n v="104107584.54000001"/>
    <n v="98659123.859999999"/>
    <n v="26948579.219999999"/>
    <n v="37975438.600000001"/>
    <n v="-11026859.380000003"/>
    <n v="37975439.359999999"/>
    <m/>
    <n v="18796622.899999999"/>
    <n v="18796622.899999999"/>
    <n v="3823869.32"/>
    <n v="3823869.32"/>
    <n v="1147160.8"/>
    <n v="1147160.8"/>
    <n v="1147160.8"/>
    <n v="19178815.700000003"/>
    <n v="37975438.600000001"/>
    <n v="0"/>
    <n v="37975438.600000001"/>
    <m/>
    <m/>
  </r>
  <r>
    <s v="1.1-00-2511_25247033_2561310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7"/>
    <s v="OBRAS MULTIANUALES"/>
    <s v="XXX"/>
    <s v="OBRAS MULTIANUALES"/>
    <s v="033_25"/>
    <s v="DIRECCIÓN DE OBRAS PÚBLICAS"/>
    <s v="XXX_26"/>
    <s v="DIRECCIÓN DE OBRAS PÚBLICAS"/>
    <x v="5"/>
    <s v="INVERSION PUBLICA"/>
    <x v="154"/>
    <x v="155"/>
    <n v="0"/>
    <s v="SIN DESCRIPCIÓN PARA DESTINOS 00"/>
    <n v="0"/>
    <n v="0"/>
    <n v="0"/>
    <n v="0"/>
    <n v="0"/>
    <n v="0"/>
    <n v="0"/>
    <n v="7340966.3599999994"/>
    <n v="7340966.3599999994"/>
    <n v="0"/>
    <n v="16670000"/>
    <m/>
    <n v="7340966.3600000003"/>
    <n v="7340966.3600000003"/>
    <n v="7340966.3600000003"/>
    <n v="7340966.3600000003"/>
    <n v="7340966.3600000003"/>
    <n v="7340966.3600000003"/>
    <n v="7340966.3600000003"/>
    <n v="0"/>
    <n v="26624817.599999998"/>
    <n v="26624817.599999998"/>
    <n v="26624817.599999998"/>
    <m/>
    <s v="Anexo multianual de obras"/>
  </r>
  <r>
    <s v="2.5-02-2511_25249033_2561310"/>
    <s v="2.5-02-25"/>
    <x v="4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4"/>
    <x v="155"/>
    <n v="0"/>
    <s v="SIN DESCRIPCIÓN PARA DESTINOS 00"/>
    <n v="65612734.740000002"/>
    <n v="65612734.740000002"/>
    <n v="55378473.460000001"/>
    <n v="78856369.670000002"/>
    <n v="9999999.0500000007"/>
    <n v="78436712.909999996"/>
    <n v="76227445.569999993"/>
    <n v="26607921.300000001"/>
    <n v="28604161.300000001"/>
    <n v="-1996240"/>
    <n v="19604161.489999998"/>
    <m/>
    <n v="2666217.14"/>
    <n v="2666217.14"/>
    <n v="0"/>
    <n v="0"/>
    <n v="0"/>
    <n v="0"/>
    <n v="0"/>
    <n v="25937944.16"/>
    <n v="2000000"/>
    <m/>
    <n v="2000000"/>
    <m/>
    <m/>
  </r>
  <r>
    <s v="2023 y 202404_2555004_25613166"/>
    <s v="2023 y 2024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5"/>
    <s v="INVERSION PUBLICA"/>
    <x v="154"/>
    <x v="155"/>
    <n v="66"/>
    <s v="RECONOCIMIENTO CONTRA DERECHOS"/>
    <n v="34168648.600000001"/>
    <n v="28299479.25"/>
    <n v="28299479.25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248033_2561310"/>
    <s v="2023 y 2024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8"/>
    <s v="PRESUPUESTO PARTICIPATIVO"/>
    <s v="XXX"/>
    <s v="PRESUPUESTO PARTICIPATIVO"/>
    <s v="033_25"/>
    <s v="DIRECCIÓN DE OBRAS PÚBLICAS"/>
    <s v="XXX_26"/>
    <s v="DIRECCIÓN DE OBRAS PÚBLICAS"/>
    <x v="5"/>
    <s v="INVERSION PUBLICA"/>
    <x v="154"/>
    <x v="155"/>
    <n v="0"/>
    <s v="SIN DESCRIPCIÓN PARA DESTINOS 00"/>
    <n v="0"/>
    <n v="0"/>
    <n v="0"/>
    <n v="9165607.3699999992"/>
    <n v="0"/>
    <n v="6892547.2300000004"/>
    <n v="3089669.74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249033_25613133"/>
    <s v="2023 y 2024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4"/>
    <x v="155"/>
    <n v="33"/>
    <s v="ROMPEDORA"/>
    <n v="0"/>
    <n v="0"/>
    <n v="0"/>
    <n v="52691398.899999999"/>
    <n v="0"/>
    <n v="52691398.880000003"/>
    <n v="48212528.43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249033_25613128"/>
    <s v="2023 y 2024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4"/>
    <x v="155"/>
    <n v="28"/>
    <s v="PLANTA POTABILIZADORA"/>
    <n v="70368847.269999996"/>
    <n v="70368847.260000005"/>
    <n v="41316364.780000001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1.1-00-2511_25247033_25613164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7"/>
    <s v="OBRAS MULTIANUALES"/>
    <s v="XXX"/>
    <s v="OBRAS MULTIANUALES"/>
    <s v="033_25"/>
    <s v="DIRECCIÓN DE OBRAS PÚBLICAS"/>
    <s v="XXX_26"/>
    <s v="DIRECCIÓN DE OBRAS PÚBLICAS"/>
    <x v="5"/>
    <s v="INVERSION PUBLICA"/>
    <x v="154"/>
    <x v="155"/>
    <n v="64"/>
    <s v="MULTIANUAL DE POZOS"/>
    <n v="0"/>
    <n v="0"/>
    <n v="0"/>
    <n v="0"/>
    <n v="0"/>
    <n v="0"/>
    <n v="0"/>
    <n v="97199793.900000006"/>
    <n v="97199793.900000006"/>
    <n v="0"/>
    <n v="0"/>
    <m/>
    <n v="0"/>
    <n v="0"/>
    <n v="0"/>
    <n v="0"/>
    <n v="0"/>
    <n v="0"/>
    <n v="0"/>
    <n v="97199793.900000006"/>
    <n v="62500000"/>
    <n v="62500000"/>
    <n v="62500000"/>
    <m/>
    <s v="Anexo multianual de obras"/>
  </r>
  <r>
    <s v="1.1-00-2511_25249033_2561510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5"/>
    <x v="156"/>
    <n v="0"/>
    <s v="SIN DESCRIPCIÓN PARA DESTINOS 00"/>
    <n v="10186470.58"/>
    <n v="10186470.57"/>
    <n v="9383995.3000000007"/>
    <n v="56764356.049999997"/>
    <n v="21369154.550000001"/>
    <n v="54981325.990000002"/>
    <n v="22974249.370000001"/>
    <n v="254394959.06999999"/>
    <n v="254394959.06999999"/>
    <n v="0"/>
    <n v="158055130.22999999"/>
    <m/>
    <n v="229994793.40000001"/>
    <n v="229994793.40000001"/>
    <n v="217003365.43000001"/>
    <n v="217003365.43000001"/>
    <n v="122854432.91"/>
    <n v="118211574.15000001"/>
    <n v="116427164.18000001"/>
    <n v="24400165.669999987"/>
    <n v="0"/>
    <m/>
    <n v="0"/>
    <m/>
    <m/>
  </r>
  <r>
    <s v="1.1-00-2511_25247033_2561510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7"/>
    <s v="OBRAS MULTIANUALES"/>
    <s v="XXX"/>
    <s v="OBRAS MULTIANUALES"/>
    <s v="033_25"/>
    <s v="DIRECCIÓN DE OBRAS PÚBLICAS"/>
    <s v="XXX_26"/>
    <s v="DIRECCIÓN DE OBRAS PÚBLICAS"/>
    <x v="5"/>
    <s v="INVERSION PUBLICA"/>
    <x v="155"/>
    <x v="156"/>
    <n v="0"/>
    <s v="SIN DESCRIPCIÓN PARA DESTINOS 00"/>
    <n v="0"/>
    <n v="0"/>
    <n v="0"/>
    <n v="0"/>
    <n v="0"/>
    <n v="0"/>
    <n v="0"/>
    <n v="139324447.33999997"/>
    <n v="139324447.33999997"/>
    <n v="0"/>
    <n v="176660000"/>
    <m/>
    <n v="153952615.90000001"/>
    <n v="153952615.90000001"/>
    <n v="108444279.51000001"/>
    <n v="108444279.51000001"/>
    <n v="53737416.149999999"/>
    <n v="53737416.149999999"/>
    <n v="53737416.149999999"/>
    <n v="-14628168.560000032"/>
    <n v="270180971.16000003"/>
    <n v="270180971.16000003"/>
    <n v="270180971.16000003"/>
    <m/>
    <s v="Anexo multianual de obras"/>
  </r>
  <r>
    <s v="2.5-02-2511_25249033_2561510"/>
    <s v="2.5-02-25"/>
    <x v="4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5"/>
    <x v="156"/>
    <n v="0"/>
    <s v="SIN DESCRIPCIÓN PARA DESTINOS 00"/>
    <n v="46822219.18"/>
    <n v="46822219.18"/>
    <n v="44395897.159999996"/>
    <n v="9274794.4000000004"/>
    <n v="10000000"/>
    <n v="9267188.0500000007"/>
    <n v="9267188.0500000007"/>
    <n v="142656551.19"/>
    <n v="142656551.19"/>
    <n v="0"/>
    <n v="106767598.31999999"/>
    <m/>
    <n v="116416492.44"/>
    <n v="116416492.44"/>
    <n v="111239767.19"/>
    <n v="111239767.19"/>
    <n v="33843724.229999997"/>
    <n v="32847929.800000001"/>
    <n v="32463527.489999998"/>
    <n v="26240058.75"/>
    <n v="46110768.367549896"/>
    <m/>
    <n v="46110768.367549896"/>
    <m/>
    <s v="150 AMPLIAR EN FEBRERO"/>
  </r>
  <r>
    <s v="2.5-01-2511_25249033_2561510"/>
    <s v="2.5-01-25"/>
    <x v="6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5"/>
    <x v="156"/>
    <n v="0"/>
    <s v="SIN DESCRIPCIÓN PARA DESTINOS 00"/>
    <n v="51800335.920000002"/>
    <n v="51779315.490000002"/>
    <n v="36998267.979999997"/>
    <n v="0"/>
    <n v="25000000"/>
    <n v="0"/>
    <n v="0"/>
    <n v="77757090.780000001"/>
    <n v="66730231.399999999"/>
    <n v="11026859.380000003"/>
    <n v="74687600.400000006"/>
    <m/>
    <n v="77757090.780000001"/>
    <n v="77757090.780000001"/>
    <n v="57187062.009999998"/>
    <n v="57187062.009999998"/>
    <n v="14309538.25"/>
    <n v="8432199.8800000008"/>
    <n v="4748323.66"/>
    <n v="-11026859.380000003"/>
    <n v="66730231.399999999"/>
    <n v="0"/>
    <n v="66730231.399999999"/>
    <m/>
    <m/>
  </r>
  <r>
    <s v="1.1-00-2511_25248033_2561510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8"/>
    <s v="PRESUPUESTO PARTICIPATIVO"/>
    <s v="XXX"/>
    <s v="PRESUPUESTO PARTICIPATIVO"/>
    <s v="033_25"/>
    <s v="DIRECCIÓN DE OBRAS PÚBLICAS"/>
    <s v="XXX_26"/>
    <s v="DIRECCIÓN DE OBRAS PÚBLICAS"/>
    <x v="5"/>
    <s v="INVERSION PUBLICA"/>
    <x v="155"/>
    <x v="156"/>
    <n v="0"/>
    <s v="SIN DESCRIPCIÓN PARA DESTINOS 00"/>
    <n v="27730027.27"/>
    <n v="27730027.27"/>
    <n v="20240306.289999999"/>
    <n v="12099443.810000001"/>
    <n v="30000000"/>
    <n v="12099443.82"/>
    <n v="11916428.449999999"/>
    <n v="33063150.550000001"/>
    <n v="33063150.550000001"/>
    <n v="0"/>
    <n v="28397520.850000001"/>
    <m/>
    <n v="33063150.550000001"/>
    <n v="33063150.550000001"/>
    <n v="28082901.510000002"/>
    <n v="28082901.510000002"/>
    <n v="16769697.380000001"/>
    <n v="16769697.380000001"/>
    <n v="16769697.380000001"/>
    <n v="0"/>
    <n v="35000000"/>
    <m/>
    <n v="35000000"/>
    <m/>
    <m/>
  </r>
  <r>
    <s v="2023 y 202411_25249033_25615133"/>
    <s v="2023 y 2024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5"/>
    <x v="156"/>
    <n v="33"/>
    <s v="ROMPEDORA"/>
    <n v="0"/>
    <n v="0"/>
    <n v="0"/>
    <n v="34265600"/>
    <n v="0"/>
    <n v="31084043.68"/>
    <n v="26269191.57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249033_25615141"/>
    <s v="2023 y 2024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5"/>
    <x v="156"/>
    <n v="41"/>
    <s v="SIN DESCRIPCIÓN PARA DESTINOS 00"/>
    <n v="0"/>
    <n v="0"/>
    <n v="0"/>
    <n v="98439476.290000007"/>
    <n v="0"/>
    <n v="92738547.920000002"/>
    <n v="65123492.420000002"/>
    <n v="0"/>
    <n v="0"/>
    <n v="0"/>
    <n v="0"/>
    <m/>
    <n v="0"/>
    <n v="0"/>
    <n v="0"/>
    <n v="0"/>
    <n v="0"/>
    <n v="0"/>
    <n v="0"/>
    <n v="0"/>
    <n v="0"/>
    <m/>
    <n v="0"/>
    <m/>
    <m/>
  </r>
  <r>
    <s v="2023 y 202411_25249033_25615142"/>
    <s v="2023 y 2024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5"/>
    <x v="156"/>
    <n v="42"/>
    <s v="RECONOCIMIENTO CONTRA DERECHOS"/>
    <n v="0"/>
    <n v="0"/>
    <n v="0"/>
    <n v="28055191.829999998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m/>
    <m/>
  </r>
  <r>
    <s v="2.5-01-2511_25249033_25615154"/>
    <s v="2.5-01-25"/>
    <x v="6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5"/>
    <x v="156"/>
    <n v="54"/>
    <s v="INTERESES FAISMUN"/>
    <n v="4000000"/>
    <n v="3999303.73"/>
    <n v="0"/>
    <n v="2248650"/>
    <n v="0"/>
    <n v="0"/>
    <n v="0"/>
    <n v="2500000"/>
    <n v="2500000"/>
    <n v="0"/>
    <n v="0"/>
    <m/>
    <n v="0"/>
    <n v="0"/>
    <n v="0"/>
    <n v="0"/>
    <n v="0"/>
    <n v="0"/>
    <n v="0"/>
    <n v="2500000"/>
    <n v="0"/>
    <m/>
    <n v="0"/>
    <m/>
    <m/>
  </r>
  <r>
    <s v="1.1-00-2504_2555004_256321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5"/>
    <s v="INVERSION PUBLICA"/>
    <x v="156"/>
    <x v="157"/>
    <n v="10"/>
    <s v="CAT"/>
    <n v="75751651.719999999"/>
    <n v="74178870.290000007"/>
    <n v="74178870.290000007"/>
    <n v="78842899.939999998"/>
    <n v="70000000"/>
    <n v="78298478.969999999"/>
    <n v="78298478.969999999"/>
    <n v="95100000"/>
    <n v="95100000"/>
    <n v="0"/>
    <n v="85600011.480000004"/>
    <m/>
    <n v="75871215.840000004"/>
    <n v="75871215.840000004"/>
    <n v="61953107.350000001"/>
    <n v="61953107.350000001"/>
    <n v="61953107.350000001"/>
    <n v="55034164.700000003"/>
    <n v="55034164.700000003"/>
    <n v="19228784.159999996"/>
    <n v="95100000"/>
    <n v="95100000"/>
    <n v="95100000"/>
    <m/>
    <m/>
  </r>
  <r>
    <s v="1.1-00-2504_2555004_2579910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6"/>
    <s v="INVERSIONES FINANCIERAS Y OTRAS PROVISIONES"/>
    <x v="157"/>
    <x v="158"/>
    <n v="0"/>
    <s v="SIN DESCRIPCIÓN PARA DESTINOS 00"/>
    <m/>
    <n v="0"/>
    <m/>
    <m/>
    <m/>
    <n v="0"/>
    <m/>
    <n v="0"/>
    <m/>
    <m/>
    <n v="0"/>
    <m/>
    <n v="0"/>
    <m/>
    <m/>
    <m/>
    <m/>
    <m/>
    <m/>
    <m/>
    <n v="5000000"/>
    <m/>
    <n v="5000000"/>
    <m/>
    <m/>
  </r>
  <r>
    <s v="1.1-00-2504_2555004_25632144"/>
    <s v="1.1-00-25"/>
    <x v="1"/>
    <s v="04_25"/>
    <s v="TESORERÍA MUNICIPAL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s v="DIRECCIÓN DE PROCESOS ADMINISTRATIVOS Y"/>
    <s v="XXX_26"/>
    <s v="DIRECCIÓN DE PROCESOS ADMINISTRATIVOS Y"/>
    <x v="5"/>
    <s v="INVERSION PUBLICA"/>
    <x v="156"/>
    <x v="157"/>
    <n v="44"/>
    <s v="PLANTAS DE TRATAMIENTO"/>
    <n v="23580360"/>
    <n v="21615330"/>
    <n v="21615330"/>
    <n v="25545390"/>
    <n v="25108346.399999999"/>
    <n v="25545390"/>
    <n v="25545390"/>
    <n v="23580360"/>
    <n v="23580360"/>
    <n v="0"/>
    <n v="23580348.52"/>
    <m/>
    <n v="19650300"/>
    <n v="19650300"/>
    <n v="17685270"/>
    <n v="17685270"/>
    <n v="17685270"/>
    <n v="17685270"/>
    <n v="17685270"/>
    <n v="3930060"/>
    <n v="23580360"/>
    <n v="23580360"/>
    <n v="23580360"/>
    <m/>
    <m/>
  </r>
  <r>
    <s v="1.1-00-2511_25249033_2563210"/>
    <s v="1.1-00-25"/>
    <x v="1"/>
    <s v="11_25"/>
    <s v="COORDINACIÓN GENERAL DE GESTIÓN DEL TERRITORIO Y OBRAS PÚBLICAS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s v="DIRECCIÓN DE OBRAS PÚBLICAS"/>
    <s v="XXX_26"/>
    <s v="DIRECCIÓN DE OBRAS PÚBLICAS"/>
    <x v="5"/>
    <s v="INVERSION PUBLICA"/>
    <x v="156"/>
    <x v="157"/>
    <n v="0"/>
    <s v="SIN DESCRIPCIÓN PARA DESTINOS 00"/>
    <n v="0"/>
    <n v="0"/>
    <n v="0"/>
    <n v="0"/>
    <n v="0"/>
    <n v="0"/>
    <n v="0"/>
    <n v="9500000"/>
    <n v="9500000"/>
    <n v="0"/>
    <n v="8000000"/>
    <m/>
    <n v="7984277.71"/>
    <n v="7984277.71"/>
    <n v="7984277.71"/>
    <n v="7984277.71"/>
    <n v="4463470.97"/>
    <n v="4463470.97"/>
    <n v="4463470.97"/>
    <n v="1515722.29"/>
    <n v="0"/>
    <m/>
    <n v="0"/>
    <m/>
    <m/>
  </r>
  <r>
    <s v="1.5-01-2504_2557005_2591110"/>
    <s v="1.5-01-25"/>
    <x v="0"/>
    <s v="04_25"/>
    <s v="TESORERÍA MUNICIPAL"/>
    <n v="5"/>
    <s v="GOBIERNO INTELIGENTE"/>
    <s v="1.3.4"/>
    <s v="FUNCIÓN PÚBLICA"/>
    <n v="4"/>
    <s v="TLAJO EFICIENTE"/>
    <n v="7"/>
    <s v="PROYECTO DE PRESUPUESTO"/>
    <s v="XXX"/>
    <s v="PROYECTO DE PRESUPUESTO"/>
    <s v="005_25"/>
    <s v="DIRECCIÓN DE FINANZAS"/>
    <s v="XXX_26"/>
    <s v="DIRECCIÓN DE FINANZAS"/>
    <x v="7"/>
    <s v="DEUDA PUBLICA"/>
    <x v="158"/>
    <x v="159"/>
    <n v="0"/>
    <s v="SIN DESCRIPCIÓN PARA DESTINOS 00"/>
    <n v="15141504.83"/>
    <n v="15141504.83"/>
    <n v="15141504.83"/>
    <n v="49578726.579999998"/>
    <n v="43522784.549999997"/>
    <n v="49578725.93"/>
    <n v="49578725.93"/>
    <n v="38364867"/>
    <n v="38364867"/>
    <n v="0"/>
    <n v="38364867"/>
    <m/>
    <n v="32740923.030000001"/>
    <n v="32740923.030000001"/>
    <n v="30912370.960000001"/>
    <n v="30912370.960000001"/>
    <n v="30912370.960000001"/>
    <n v="30912370.960000001"/>
    <n v="30912370.960000001"/>
    <n v="5623943.9699999988"/>
    <n v="24713862.890000001"/>
    <n v="0"/>
    <n v="24713862.890000001"/>
    <m/>
    <m/>
  </r>
  <r>
    <s v="2023 y 202404_2557005_2591110"/>
    <s v="2023 y 2024"/>
    <x v="4"/>
    <s v="04_25"/>
    <s v="TESORERÍA MUNICIPAL"/>
    <n v="5"/>
    <s v="GOBIERNO INTELIGENTE"/>
    <s v="1.3.4"/>
    <s v="FUNCIÓN PÚBLICA"/>
    <n v="4"/>
    <s v="TLAJO EFICIENTE"/>
    <n v="7"/>
    <s v="PROYECTO DE PRESUPUESTO"/>
    <s v="XXX"/>
    <s v="PROYECTO DE PRESUPUESTO"/>
    <s v="005_25"/>
    <s v="DIRECCIÓN DE FINANZAS"/>
    <s v="XXX_26"/>
    <s v="DIRECCIÓN DE FINANZAS"/>
    <x v="7"/>
    <s v="DEUDA PUBLICA"/>
    <x v="158"/>
    <x v="159"/>
    <n v="0"/>
    <s v="SIN DESCRIPCIÓN PARA DESTINOS 00"/>
    <n v="28381279.719999999"/>
    <n v="28381279.719999999"/>
    <n v="28381279.719999999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m/>
  </r>
  <r>
    <s v="1.5-01-2504_2557005_2592110"/>
    <s v="1.5-01-25"/>
    <x v="0"/>
    <s v="04_25"/>
    <s v="TESORERÍA MUNICIPAL"/>
    <n v="5"/>
    <s v="GOBIERNO INTELIGENTE"/>
    <s v="1.3.4"/>
    <s v="FUNCIÓN PÚBLICA"/>
    <n v="4"/>
    <s v="TLAJO EFICIENTE"/>
    <n v="7"/>
    <s v="PROYECTO DE PRESUPUESTO"/>
    <s v="XXX"/>
    <s v="PROYECTO DE PRESUPUESTO"/>
    <s v="005_25"/>
    <s v="DIRECCIÓN DE FINANZAS"/>
    <s v="XXX_26"/>
    <s v="DIRECCIÓN DE FINANZAS"/>
    <x v="7"/>
    <s v="DEUDA PUBLICA"/>
    <x v="159"/>
    <x v="160"/>
    <n v="0"/>
    <s v="SIN DESCRIPCIÓN PARA DESTINOS 00"/>
    <n v="8187007.1900000004"/>
    <n v="7990511.0300000003"/>
    <n v="7990511.0300000003"/>
    <n v="19002111"/>
    <n v="26300000"/>
    <n v="19002110.059999999"/>
    <n v="19002110.059999999"/>
    <n v="11300000"/>
    <n v="11300000"/>
    <n v="0"/>
    <n v="10000000"/>
    <m/>
    <n v="8573335.1300000008"/>
    <n v="8573335.1300000008"/>
    <n v="7873847.4500000002"/>
    <n v="7873847.4500000002"/>
    <n v="7873847.4500000002"/>
    <n v="7873847.4500000002"/>
    <n v="7873847.4500000002"/>
    <n v="2726664.8699999992"/>
    <n v="11000000"/>
    <n v="0"/>
    <n v="11000000"/>
    <m/>
    <m/>
  </r>
  <r>
    <s v="2023 y 202404_2557005_2592110"/>
    <s v="2023 y 2024"/>
    <x v="4"/>
    <s v="04_25"/>
    <s v="TESORERÍA MUNICIPAL"/>
    <n v="5"/>
    <s v="GOBIERNO INTELIGENTE"/>
    <s v="1.3.4"/>
    <s v="FUNCIÓN PÚBLICA"/>
    <n v="4"/>
    <s v="TLAJO EFICIENTE"/>
    <n v="7"/>
    <s v="PROYECTO DE PRESUPUESTO"/>
    <s v="XXX"/>
    <s v="PROYECTO DE PRESUPUESTO"/>
    <s v="005_25"/>
    <s v="DIRECCIÓN DE FINANZAS"/>
    <s v="XXX_26"/>
    <s v="DIRECCIÓN DE FINANZAS"/>
    <x v="7"/>
    <s v="DEUDA PUBLICA"/>
    <x v="159"/>
    <x v="160"/>
    <n v="0"/>
    <s v="SIN DESCRIPCIÓN PARA DESTINOS 00"/>
    <n v="17104464.09"/>
    <n v="17104464.09"/>
    <n v="17104464.09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m/>
    <m/>
  </r>
  <r>
    <m/>
    <m/>
    <x v="7"/>
    <m/>
    <m/>
    <m/>
    <m/>
    <m/>
    <m/>
    <m/>
    <m/>
    <m/>
    <m/>
    <m/>
    <m/>
    <m/>
    <m/>
    <m/>
    <m/>
    <x v="8"/>
    <m/>
    <x v="160"/>
    <x v="161"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7"/>
    <m/>
    <m/>
    <m/>
    <m/>
    <m/>
    <m/>
    <m/>
    <m/>
    <m/>
    <m/>
    <m/>
    <m/>
    <m/>
    <m/>
    <m/>
    <m/>
    <x v="8"/>
    <m/>
    <x v="160"/>
    <x v="161"/>
    <m/>
    <m/>
    <m/>
    <m/>
    <m/>
    <m/>
    <m/>
    <m/>
    <m/>
    <m/>
    <m/>
    <m/>
    <m/>
    <m/>
    <s v="MULTIANUAL"/>
    <m/>
    <m/>
    <m/>
    <m/>
    <m/>
    <m/>
    <m/>
    <n v="617878513.84000003"/>
    <m/>
    <m/>
    <m/>
    <m/>
  </r>
  <r>
    <m/>
    <m/>
    <x v="7"/>
    <m/>
    <m/>
    <m/>
    <m/>
    <m/>
    <m/>
    <m/>
    <m/>
    <m/>
    <m/>
    <m/>
    <m/>
    <m/>
    <m/>
    <m/>
    <m/>
    <x v="8"/>
    <m/>
    <x v="160"/>
    <x v="161"/>
    <m/>
    <m/>
    <m/>
    <m/>
    <m/>
    <m/>
    <m/>
    <m/>
    <m/>
    <m/>
    <m/>
    <m/>
    <m/>
    <m/>
    <s v="INFRA RAMO 33"/>
    <m/>
    <m/>
    <m/>
    <m/>
    <m/>
    <m/>
    <m/>
    <n v="104705670"/>
    <m/>
    <m/>
    <m/>
    <m/>
  </r>
  <r>
    <m/>
    <m/>
    <x v="7"/>
    <m/>
    <m/>
    <m/>
    <m/>
    <m/>
    <m/>
    <m/>
    <m/>
    <m/>
    <m/>
    <m/>
    <m/>
    <m/>
    <m/>
    <m/>
    <m/>
    <x v="8"/>
    <m/>
    <x v="160"/>
    <x v="161"/>
    <m/>
    <m/>
    <m/>
    <m/>
    <m/>
    <m/>
    <m/>
    <m/>
    <m/>
    <m/>
    <m/>
    <m/>
    <m/>
    <m/>
    <s v="PRESUPUESTO PARTICIPATIVO"/>
    <m/>
    <m/>
    <m/>
    <m/>
    <m/>
    <m/>
    <m/>
    <n v="59500000"/>
    <m/>
    <m/>
    <m/>
    <m/>
  </r>
  <r>
    <m/>
    <m/>
    <x v="7"/>
    <m/>
    <m/>
    <m/>
    <m/>
    <m/>
    <m/>
    <m/>
    <m/>
    <m/>
    <m/>
    <m/>
    <m/>
    <m/>
    <m/>
    <m/>
    <m/>
    <x v="8"/>
    <m/>
    <x v="160"/>
    <x v="161"/>
    <m/>
    <m/>
    <m/>
    <m/>
    <m/>
    <m/>
    <m/>
    <m/>
    <m/>
    <m/>
    <m/>
    <m/>
    <m/>
    <m/>
    <s v="FORTA"/>
    <m/>
    <m/>
    <m/>
    <m/>
    <m/>
    <m/>
    <m/>
    <n v="53110768.367549896"/>
    <m/>
    <m/>
    <m/>
    <m/>
  </r>
  <r>
    <m/>
    <m/>
    <x v="7"/>
    <m/>
    <m/>
    <m/>
    <m/>
    <m/>
    <m/>
    <m/>
    <m/>
    <m/>
    <m/>
    <m/>
    <m/>
    <m/>
    <m/>
    <m/>
    <m/>
    <x v="8"/>
    <m/>
    <x v="160"/>
    <x v="161"/>
    <m/>
    <m/>
    <m/>
    <m/>
    <m/>
    <m/>
    <m/>
    <m/>
    <m/>
    <m/>
    <m/>
    <m/>
    <m/>
    <m/>
    <s v="TOTAL DE OBRA"/>
    <m/>
    <m/>
    <m/>
    <m/>
    <m/>
    <m/>
    <m/>
    <n v="835194952.20754993"/>
    <m/>
    <m/>
    <m/>
    <m/>
  </r>
  <r>
    <m/>
    <m/>
    <x v="7"/>
    <m/>
    <m/>
    <m/>
    <m/>
    <m/>
    <m/>
    <m/>
    <m/>
    <m/>
    <m/>
    <m/>
    <m/>
    <m/>
    <m/>
    <m/>
    <m/>
    <x v="8"/>
    <m/>
    <x v="160"/>
    <x v="161"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7"/>
    <m/>
    <m/>
    <m/>
    <m/>
    <m/>
    <m/>
    <m/>
    <m/>
    <m/>
    <m/>
    <m/>
    <m/>
    <m/>
    <m/>
    <m/>
    <m/>
    <x v="8"/>
    <m/>
    <x v="160"/>
    <x v="161"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7"/>
    <m/>
    <m/>
    <m/>
    <m/>
    <m/>
    <m/>
    <m/>
    <m/>
    <m/>
    <m/>
    <m/>
    <m/>
    <m/>
    <m/>
    <m/>
    <m/>
    <x v="8"/>
    <m/>
    <x v="160"/>
    <x v="161"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7"/>
    <m/>
    <m/>
    <m/>
    <m/>
    <m/>
    <m/>
    <m/>
    <m/>
    <m/>
    <m/>
    <m/>
    <m/>
    <m/>
    <m/>
    <m/>
    <m/>
    <x v="8"/>
    <m/>
    <x v="160"/>
    <x v="161"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2">
  <r>
    <s v="1.5-01-2505_25512007_2511111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111"/>
    <s v="DIETAS"/>
    <n v="1"/>
    <s v="PLANTILLA"/>
    <n v="0"/>
    <n v="0"/>
    <n v="0"/>
    <n v="0"/>
    <n v="0"/>
    <n v="0"/>
    <n v="0"/>
    <n v="8492637.0999999996"/>
    <n v="8492637.0999999996"/>
    <n v="0"/>
    <n v="14346945"/>
    <m/>
    <n v="8492637.0999999996"/>
    <n v="8492637.0999999996"/>
    <n v="8492637.0999999996"/>
    <n v="8492637.0999999996"/>
    <n v="8492637.0999999996"/>
    <n v="8492637.0999999996"/>
    <n v="8492637.0999999996"/>
    <n v="0"/>
    <m/>
    <m/>
  </r>
  <r>
    <s v="1.5-01-2505_25566049_2511111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111"/>
    <s v="DIETAS"/>
    <n v="1"/>
    <s v="PLANTILLA"/>
    <n v="0"/>
    <n v="0"/>
    <n v="0"/>
    <n v="0"/>
    <n v="0"/>
    <n v="0"/>
    <n v="0"/>
    <n v="5454324.0999999996"/>
    <n v="5454324.0999999996"/>
    <n v="0"/>
    <n v="0"/>
    <m/>
    <n v="2323413.6"/>
    <n v="2323413.6"/>
    <n v="1127835.3"/>
    <n v="1127835.3"/>
    <n v="1127835.3"/>
    <n v="1127835.3"/>
    <n v="1127835.3"/>
    <n v="3130910.4999999995"/>
    <m/>
    <m/>
  </r>
  <r>
    <s v="1.1-00-2505_25566049_2511111"/>
    <s v="1.1-00-25"/>
    <s v="RECURSOS FISC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111"/>
    <s v="DIETAS"/>
    <n v="1"/>
    <s v="PLANTILLA"/>
    <n v="0"/>
    <n v="0"/>
    <n v="0"/>
    <n v="0"/>
    <n v="0"/>
    <n v="0"/>
    <n v="0"/>
    <n v="400000"/>
    <n v="400000"/>
    <n v="0"/>
    <n v="0"/>
    <m/>
    <n v="0"/>
    <n v="0"/>
    <n v="0"/>
    <n v="0"/>
    <n v="0"/>
    <n v="0"/>
    <n v="0"/>
    <n v="400000"/>
    <m/>
    <m/>
  </r>
  <r>
    <s v="1.5-01-2505_25512007_2511311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131"/>
    <s v="SUELDO BASE AL PERSONAL PERMANENTE"/>
    <n v="1"/>
    <s v="PLANTILLA"/>
    <n v="1033493932.5400001"/>
    <n v="1007747860.7500001"/>
    <n v="1007747860.7500001"/>
    <n v="997751300.25"/>
    <n v="677552010.19000006"/>
    <n v="997590957.12"/>
    <n v="991027317.08999991"/>
    <n v="391584817.69999999"/>
    <n v="391584817.69999999"/>
    <n v="0"/>
    <n v="669497019"/>
    <m/>
    <n v="391514104.26999998"/>
    <n v="391514104.26999998"/>
    <n v="391584817.69999999"/>
    <n v="391584817.69999999"/>
    <n v="391584817.69999999"/>
    <n v="391574417.52999997"/>
    <n v="391574417.52999997"/>
    <n v="70713.430000007153"/>
    <m/>
    <m/>
  </r>
  <r>
    <s v="1.5-01-2505_25566049_2511311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131"/>
    <s v="SUELDO BASE AL PERSONAL PERMANENTE"/>
    <n v="1"/>
    <s v="PLANTILLA"/>
    <n v="0"/>
    <n v="0"/>
    <n v="0"/>
    <n v="0"/>
    <n v="0"/>
    <n v="0"/>
    <n v="0"/>
    <n v="275706488.64999998"/>
    <n v="275706488.64999998"/>
    <n v="0"/>
    <n v="0"/>
    <m/>
    <n v="106902726.52"/>
    <n v="106902726.52"/>
    <n v="53271201.490000002"/>
    <n v="53271201.490000002"/>
    <n v="53271201.490000002"/>
    <n v="53265126.289999999"/>
    <n v="53265126.289999999"/>
    <n v="168803762.13"/>
    <m/>
    <m/>
  </r>
  <r>
    <s v="1.6-01-2505_25610007_2511313"/>
    <s v="1.6-01-25"/>
    <s v="PARTICIPACIONES ESTAT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131"/>
    <s v="SUELDO BASE AL PERSONAL PERMANENTE"/>
    <n v="3"/>
    <s v="COMISARIA"/>
    <n v="0"/>
    <n v="0"/>
    <n v="0"/>
    <n v="0"/>
    <n v="0"/>
    <n v="0"/>
    <n v="0"/>
    <n v="75459130.170000002"/>
    <n v="75459130.170000002"/>
    <n v="0"/>
    <n v="213089057"/>
    <m/>
    <n v="75459130.170000002"/>
    <n v="75459130.170000002"/>
    <n v="75459130.170000002"/>
    <n v="75459130.170000002"/>
    <n v="75459130.170000002"/>
    <n v="75459130.170000002"/>
    <n v="75459130.170000002"/>
    <n v="0"/>
    <m/>
    <m/>
  </r>
  <r>
    <s v="1.5-01-2505_25610007_2511313"/>
    <s v="1.5-01-25"/>
    <s v="PARTICIPACIONES FEDER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131"/>
    <s v="SUELDO BASE AL PERSONAL PERMANENTE"/>
    <n v="3"/>
    <s v="COMISARIA"/>
    <n v="0"/>
    <n v="0"/>
    <n v="0"/>
    <n v="0"/>
    <n v="0"/>
    <n v="0"/>
    <n v="0"/>
    <n v="37478348.009999998"/>
    <n v="37478348.009999998"/>
    <n v="0"/>
    <n v="0"/>
    <m/>
    <n v="37478348.009999998"/>
    <n v="37478348.009999998"/>
    <n v="37478348.009999998"/>
    <n v="37478348.009999998"/>
    <n v="37478348.009999998"/>
    <n v="37478348.009999998"/>
    <n v="37478348.009999998"/>
    <n v="0"/>
    <m/>
    <m/>
  </r>
  <r>
    <s v="1.5-01-2505_25667049_2511313"/>
    <s v="1.5-01-25"/>
    <s v="PARTICIPACIONES FEDERALES 2025"/>
    <s v="05_25"/>
    <x v="0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x v="1"/>
    <s v="XXX_26"/>
    <s v="DIRECCIÓN DE ADMINISTRACIÓN DE PERSONAL"/>
    <n v="1000"/>
    <s v="SERVICIOS PERSONALES"/>
    <n v="1131"/>
    <s v="SUELDO BASE AL PERSONAL PERMANENTE"/>
    <n v="3"/>
    <s v="COMISARIA"/>
    <n v="0"/>
    <n v="0"/>
    <n v="0"/>
    <n v="0"/>
    <n v="0"/>
    <n v="0"/>
    <n v="0"/>
    <n v="69842860.419999987"/>
    <n v="69842860.419999987"/>
    <n v="0"/>
    <n v="0"/>
    <m/>
    <n v="30182368.84"/>
    <n v="30182368.84"/>
    <n v="15039708.76"/>
    <n v="15039708.76"/>
    <n v="15039708.76"/>
    <n v="15039708.76"/>
    <n v="15039708.76"/>
    <n v="39660491.579999983"/>
    <m/>
    <m/>
  </r>
  <r>
    <s v="1.6-01-2505_25667049_2511313"/>
    <s v="1.6-01-25"/>
    <s v="PARTICIPACIONES ESTATALES 2025"/>
    <s v="05_25"/>
    <x v="0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x v="1"/>
    <s v="XXX_26"/>
    <s v="DIRECCIÓN DE ADMINISTRACIÓN DE PERSONAL"/>
    <n v="1000"/>
    <s v="SERVICIOS PERSONALES"/>
    <n v="1131"/>
    <s v="SUELDO BASE AL PERSONAL PERMANENTE"/>
    <n v="3"/>
    <s v="COMISARIA"/>
    <n v="0"/>
    <n v="0"/>
    <n v="0"/>
    <n v="0"/>
    <n v="0"/>
    <n v="0"/>
    <n v="0"/>
    <n v="16685283.300000008"/>
    <n v="31297240.059999999"/>
    <n v="-14611956.75999999"/>
    <n v="0"/>
    <m/>
    <n v="0"/>
    <n v="0"/>
    <n v="0"/>
    <n v="0"/>
    <n v="0"/>
    <n v="0"/>
    <n v="0"/>
    <n v="31297240.059999999"/>
    <m/>
    <m/>
  </r>
  <r>
    <s v="1.1-00-2505_25566049_2511311"/>
    <s v="1.1-00-25"/>
    <s v="RECURSOS FISC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131"/>
    <s v="SUELDO BASE AL PERSONAL PERMANENTE"/>
    <n v="1"/>
    <s v="PLANTILLA"/>
    <n v="141404074.75"/>
    <n v="140639846.75"/>
    <n v="140622082.45000002"/>
    <n v="246438140.66999996"/>
    <n v="576439343.3900001"/>
    <n v="112993812.68000001"/>
    <n v="112993812.68000001"/>
    <n v="0"/>
    <n v="0"/>
    <n v="0"/>
    <n v="0"/>
    <m/>
    <n v="-8346.31"/>
    <n v="-8346.31"/>
    <n v="0"/>
    <n v="0"/>
    <n v="0"/>
    <n v="0"/>
    <n v="0"/>
    <n v="8346.31"/>
    <n v="0"/>
    <n v="1592340568.3699999"/>
  </r>
  <r>
    <s v="1.1-00-2505_25566049_2512112"/>
    <s v="1.1-00-25"/>
    <s v="RECURSOS FISC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211"/>
    <s v="HONORARIOS ASIMILABLES A SALARIOS"/>
    <n v="2"/>
    <s v="EVENTUAL"/>
    <n v="0"/>
    <n v="0"/>
    <n v="0"/>
    <n v="0"/>
    <n v="0"/>
    <n v="0"/>
    <n v="0"/>
    <n v="7103679.3499999996"/>
    <n v="7103679.3499999996"/>
    <n v="0"/>
    <n v="0"/>
    <m/>
    <n v="1821353.32"/>
    <n v="1821353.32"/>
    <n v="804100"/>
    <n v="804100"/>
    <n v="804100"/>
    <n v="804100"/>
    <n v="804100"/>
    <n v="5282326.0299999993"/>
    <m/>
    <m/>
  </r>
  <r>
    <s v="1.1-00-2505_25512007_2512112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211"/>
    <s v="HONORARIOS ASIMILABLES A SALARIOS"/>
    <n v="2"/>
    <s v="EVENTUAL"/>
    <n v="0"/>
    <n v="0"/>
    <n v="0"/>
    <n v="0"/>
    <n v="0"/>
    <n v="0"/>
    <n v="0"/>
    <n v="949002.65"/>
    <n v="949002.65"/>
    <n v="0"/>
    <n v="6052682"/>
    <m/>
    <n v="949002.65"/>
    <n v="949002.65"/>
    <n v="949002.65"/>
    <n v="949002.65"/>
    <n v="949002.65"/>
    <n v="949002.65"/>
    <n v="949002.65"/>
    <n v="0"/>
    <m/>
    <m/>
  </r>
  <r>
    <s v="1.6-01-2505_25512007_2512212"/>
    <s v="1.6-01-25"/>
    <s v="PARTICIPACIONES ESTAT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221"/>
    <s v="SUELDOS BASE AL PERSONAL EVENTUAL"/>
    <n v="2"/>
    <s v="EVENTUAL"/>
    <n v="220039755.80000001"/>
    <n v="211905523.12"/>
    <n v="206139732.97999999"/>
    <n v="207375793.07999998"/>
    <n v="141744448.42000002"/>
    <n v="206639747.01999998"/>
    <n v="205760155.70000002"/>
    <n v="37780162.590000004"/>
    <n v="37780162.590000004"/>
    <n v="0"/>
    <n v="40995131.840000004"/>
    <m/>
    <n v="37779695.920000002"/>
    <n v="37779695.920000002"/>
    <n v="37780162.590000004"/>
    <n v="37780162.590000004"/>
    <n v="37780162.590000004"/>
    <n v="37780162.590000004"/>
    <n v="37780162.590000004"/>
    <n v="466.67000000178814"/>
    <n v="258855516"/>
    <m/>
  </r>
  <r>
    <s v="1.5-01-2505_25512007_2512212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221"/>
    <s v="SUELDOS BASE AL PERSONAL EVENTUAL"/>
    <n v="2"/>
    <s v="EVENTUAL"/>
    <n v="0"/>
    <n v="0"/>
    <n v="0"/>
    <n v="0"/>
    <n v="0"/>
    <n v="0"/>
    <n v="0"/>
    <n v="19150970.760000002"/>
    <n v="19150970.760000002"/>
    <n v="0"/>
    <n v="1237440.08"/>
    <m/>
    <n v="19150970.760000002"/>
    <n v="19150970.760000002"/>
    <n v="19150970.760000002"/>
    <n v="19150970.760000002"/>
    <n v="19150970.760000002"/>
    <n v="19150970.760000002"/>
    <n v="19150970.760000002"/>
    <n v="0"/>
    <m/>
    <m/>
  </r>
  <r>
    <s v="1.5-01-2505_25566049_2512212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221"/>
    <s v="SUELDOS BASE AL PERSONAL EVENTUAL"/>
    <n v="2"/>
    <s v="EVENTUAL"/>
    <n v="0"/>
    <n v="0"/>
    <n v="0"/>
    <n v="0"/>
    <n v="0"/>
    <n v="0"/>
    <n v="0"/>
    <n v="30306762.390000001"/>
    <n v="30306762.390000001"/>
    <n v="0"/>
    <n v="0"/>
    <m/>
    <n v="15715361.93"/>
    <n v="15715361.93"/>
    <n v="7747176"/>
    <n v="7747176"/>
    <n v="7747176"/>
    <n v="7747176"/>
    <n v="7747176"/>
    <n v="14591400.460000001"/>
    <m/>
    <m/>
  </r>
  <r>
    <s v="1.1-00-2505_25512007_2512212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221"/>
    <s v="SUELDOS BASE AL PERSONAL EVENTUAL"/>
    <n v="2"/>
    <s v="EVENTUAL"/>
    <n v="0"/>
    <n v="0"/>
    <n v="0"/>
    <n v="0"/>
    <n v="0"/>
    <n v="0"/>
    <n v="0"/>
    <n v="0"/>
    <n v="0"/>
    <n v="0"/>
    <n v="710868.08"/>
    <m/>
    <n v="0"/>
    <n v="0"/>
    <n v="0"/>
    <n v="0"/>
    <n v="0"/>
    <n v="0"/>
    <n v="0"/>
    <n v="0"/>
    <m/>
    <m/>
  </r>
  <r>
    <s v="1.6-01-2505_25566049_2512212"/>
    <s v="1.6-01-25"/>
    <s v="PARTICIPACIONES ESTAT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221"/>
    <s v="SUELDOS BASE AL PERSONAL EVENTUAL"/>
    <n v="2"/>
    <s v="EVENTUAL"/>
    <n v="0"/>
    <n v="0"/>
    <n v="0"/>
    <n v="0"/>
    <n v="0"/>
    <n v="0"/>
    <n v="0"/>
    <n v="2076257.67"/>
    <n v="2076257.67"/>
    <n v="0"/>
    <n v="0"/>
    <m/>
    <n v="-22624.38"/>
    <n v="-22624.38"/>
    <n v="-21400.1"/>
    <n v="-21400.1"/>
    <n v="-21400.1"/>
    <n v="-21400.1"/>
    <n v="-21400.1"/>
    <n v="2098882.0499999998"/>
    <m/>
    <m/>
  </r>
  <r>
    <s v="1.1-00-2505_25512007_2512312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231"/>
    <s v="RETRIBUCIONES POR SERVICIOS DE CARÁCTER SOCIAL"/>
    <n v="2"/>
    <s v="EVENTUAL"/>
    <n v="0"/>
    <n v="0"/>
    <n v="0"/>
    <n v="0"/>
    <n v="0"/>
    <n v="0"/>
    <n v="0"/>
    <n v="0"/>
    <n v="0"/>
    <n v="0"/>
    <n v="26400"/>
    <m/>
    <n v="0"/>
    <n v="0"/>
    <n v="0"/>
    <n v="0"/>
    <n v="0"/>
    <n v="0"/>
    <n v="0"/>
    <n v="0"/>
    <m/>
    <m/>
  </r>
  <r>
    <s v="1.1-00-2505_25566049_2512312"/>
    <s v="1.1-00-25"/>
    <s v="RECURSOS FISC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231"/>
    <s v="RETRIBUCIONES POR SERVICIOS DE CARÁCTER SOCIAL"/>
    <n v="2"/>
    <s v="EVENTUAL"/>
    <n v="0"/>
    <n v="0"/>
    <n v="0"/>
    <n v="0"/>
    <n v="0"/>
    <n v="0"/>
    <n v="0"/>
    <n v="26400"/>
    <n v="26400"/>
    <n v="0"/>
    <n v="0"/>
    <m/>
    <n v="0"/>
    <n v="0"/>
    <n v="0"/>
    <n v="0"/>
    <n v="0"/>
    <n v="0"/>
    <n v="0"/>
    <n v="26400"/>
    <m/>
    <m/>
  </r>
  <r>
    <s v="1.5-01-2505_25512007_2513211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21"/>
    <s v="PRIMAS VACACIONALES"/>
    <n v="1"/>
    <s v="PLANTILLA"/>
    <n v="0"/>
    <n v="0"/>
    <n v="0"/>
    <n v="0"/>
    <n v="0"/>
    <n v="0"/>
    <n v="0"/>
    <n v="6468088.8200000003"/>
    <n v="6468088.8200000003"/>
    <n v="0"/>
    <n v="9497844.4000000004"/>
    <m/>
    <n v="6456667.4100000001"/>
    <n v="6456667.4100000001"/>
    <n v="6461007.1600000001"/>
    <n v="6461007.1600000001"/>
    <n v="6461007.1600000001"/>
    <n v="6447007.5300000003"/>
    <n v="6447007.5300000003"/>
    <n v="11421.410000000149"/>
    <m/>
    <m/>
  </r>
  <r>
    <s v="1.6-01-2505_25610007_2513213"/>
    <s v="1.6-01-25"/>
    <s v="PARTICIPACIONES ESTAT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321"/>
    <s v="PRIMAS VACACIONALES"/>
    <n v="3"/>
    <s v="COMISARIA"/>
    <n v="0"/>
    <n v="0"/>
    <n v="0"/>
    <n v="0"/>
    <n v="0"/>
    <n v="0"/>
    <n v="0"/>
    <n v="2414843.81"/>
    <n v="2414843.81"/>
    <n v="0"/>
    <n v="2959570"/>
    <m/>
    <n v="2414843.81"/>
    <n v="2414843.81"/>
    <n v="2414843.81"/>
    <n v="2414843.81"/>
    <n v="2414843.81"/>
    <n v="2414843.81"/>
    <n v="2414843.81"/>
    <n v="0"/>
    <m/>
    <m/>
  </r>
  <r>
    <s v="1.6-01-2505_25512007_2513212"/>
    <s v="1.6-01-25"/>
    <s v="PARTICIPACIONES ESTAT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21"/>
    <s v="PRIMAS VACACIONALES"/>
    <n v="2"/>
    <s v="EVENTUAL"/>
    <n v="0"/>
    <n v="0"/>
    <n v="0"/>
    <n v="0"/>
    <n v="0"/>
    <n v="0"/>
    <n v="0"/>
    <n v="516247.64"/>
    <n v="516247.64"/>
    <n v="0"/>
    <n v="596425.6"/>
    <m/>
    <n v="514896.52"/>
    <n v="514896.52"/>
    <n v="514896.52"/>
    <n v="514896.52"/>
    <n v="514896.52"/>
    <n v="513070.12"/>
    <n v="513070.12"/>
    <n v="1351.1199999999953"/>
    <m/>
    <m/>
  </r>
  <r>
    <s v="1.5-01-2505_25566049_2513211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321"/>
    <s v="PRIMAS VACACIONALES"/>
    <n v="1"/>
    <s v="PLANTILLA"/>
    <n v="0"/>
    <n v="0"/>
    <n v="0"/>
    <n v="0"/>
    <n v="0"/>
    <n v="0"/>
    <n v="0"/>
    <n v="2999109.34"/>
    <n v="2999109.34"/>
    <n v="0"/>
    <n v="0"/>
    <m/>
    <n v="65951.8"/>
    <n v="65951.8"/>
    <n v="30211.39"/>
    <n v="30211.39"/>
    <n v="30211.39"/>
    <n v="12234.25"/>
    <n v="12234.25"/>
    <n v="2933157.54"/>
    <m/>
    <m/>
  </r>
  <r>
    <s v="1.6-01-2505_25566049_2513212"/>
    <s v="1.6-01-25"/>
    <s v="PARTICIPACIONES ESTAT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321"/>
    <s v="PRIMAS VACACIONALES"/>
    <n v="2"/>
    <s v="EVENTUAL"/>
    <n v="0"/>
    <n v="0"/>
    <n v="0"/>
    <n v="0"/>
    <n v="0"/>
    <n v="0"/>
    <n v="0"/>
    <n v="1069046.6499999999"/>
    <n v="1069046.6499999999"/>
    <n v="0"/>
    <n v="0"/>
    <m/>
    <n v="13030.85"/>
    <n v="13030.85"/>
    <n v="4853.4399999999996"/>
    <n v="4853.4399999999996"/>
    <n v="4853.4399999999996"/>
    <n v="2013.88"/>
    <n v="2013.88"/>
    <n v="1056015.7999999998"/>
    <m/>
    <m/>
  </r>
  <r>
    <s v="1.6-01-2505_25667049_2513213"/>
    <s v="1.6-01-25"/>
    <s v="PARTICIPACIONES ESTATALES 2025"/>
    <s v="05_25"/>
    <x v="0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x v="1"/>
    <s v="XXX_26"/>
    <s v="DIRECCIÓN DE ADMINISTRACIÓN DE PERSONAL"/>
    <n v="1000"/>
    <s v="SERVICIOS PERSONALES"/>
    <n v="1321"/>
    <s v="PRIMAS VACACIONALES"/>
    <n v="3"/>
    <s v="COMISARIA"/>
    <n v="0"/>
    <n v="0"/>
    <n v="0"/>
    <n v="0"/>
    <n v="0"/>
    <n v="0"/>
    <n v="0"/>
    <n v="355512.05"/>
    <n v="355512.05"/>
    <n v="0"/>
    <n v="0"/>
    <m/>
    <n v="0"/>
    <n v="0"/>
    <n v="0"/>
    <n v="0"/>
    <n v="0"/>
    <n v="0"/>
    <n v="0"/>
    <n v="355512.05"/>
    <m/>
    <m/>
  </r>
  <r>
    <s v="1.5-01-2505_25566049_2513222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322"/>
    <s v="GRATIFICACIÓN DE FIN DE AÑO"/>
    <n v="2"/>
    <s v="EVENTUAL"/>
    <n v="0"/>
    <n v="0"/>
    <n v="0"/>
    <n v="0"/>
    <n v="0"/>
    <n v="0"/>
    <n v="0"/>
    <n v="14389442.25"/>
    <n v="14389442.25"/>
    <n v="0"/>
    <n v="0"/>
    <m/>
    <n v="3616859.73"/>
    <n v="3616859.73"/>
    <n v="54767.32"/>
    <n v="54767.32"/>
    <n v="54767.32"/>
    <n v="32638.89"/>
    <n v="32638.89"/>
    <n v="10772582.52"/>
    <m/>
    <m/>
  </r>
  <r>
    <s v="1.5-01-2505_25512007_2513221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22"/>
    <s v="GRATIFICACIÓN DE FIN DE AÑO"/>
    <n v="1"/>
    <s v="PLANTILLA"/>
    <n v="0"/>
    <n v="0"/>
    <n v="0"/>
    <n v="0"/>
    <n v="0"/>
    <n v="0"/>
    <n v="0"/>
    <n v="8543520.2400000002"/>
    <n v="8543520.2400000002"/>
    <n v="0"/>
    <n v="94978329"/>
    <m/>
    <n v="2757303.85"/>
    <n v="2757303.85"/>
    <n v="8534868.6799999997"/>
    <n v="8534868.6799999997"/>
    <n v="8534868.6799999997"/>
    <n v="8382700.2699999996"/>
    <n v="8382700.2699999996"/>
    <n v="5786216.3900000006"/>
    <n v="1311822108.5799999"/>
    <m/>
  </r>
  <r>
    <s v="1.5-01-2505_25667049_2513223"/>
    <s v="1.5-01-25"/>
    <s v="PARTICIPACIONES FEDERALES 2025"/>
    <s v="05_25"/>
    <x v="0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x v="1"/>
    <s v="XXX_26"/>
    <s v="DIRECCIÓN DE ADMINISTRACIÓN DE PERSONAL"/>
    <n v="1000"/>
    <s v="SERVICIOS PERSONALES"/>
    <n v="1322"/>
    <s v="GRATIFICACIÓN DE FIN DE AÑO"/>
    <n v="3"/>
    <s v="COMISARIA"/>
    <n v="0"/>
    <n v="0"/>
    <n v="0"/>
    <n v="0"/>
    <n v="0"/>
    <n v="0"/>
    <n v="0"/>
    <n v="27703558.600000001"/>
    <n v="27703558.600000001"/>
    <n v="0"/>
    <n v="0"/>
    <m/>
    <n v="2288171.61"/>
    <n v="2288171.61"/>
    <n v="0"/>
    <n v="0"/>
    <n v="0"/>
    <n v="0"/>
    <n v="0"/>
    <n v="25415386.990000002"/>
    <m/>
    <m/>
  </r>
  <r>
    <s v="1.5-01-2505_25566049_2513221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322"/>
    <s v="GRATIFICACIÓN DE FIN DE AÑO"/>
    <n v="1"/>
    <s v="PLANTILLA"/>
    <n v="0"/>
    <n v="0"/>
    <n v="0"/>
    <n v="0"/>
    <n v="0"/>
    <n v="0"/>
    <n v="0"/>
    <n v="86128461.359999999"/>
    <n v="86128461.359999999"/>
    <n v="0"/>
    <n v="0"/>
    <m/>
    <n v="1023812.11"/>
    <n v="1023812.11"/>
    <n v="530300.48"/>
    <n v="530300.48"/>
    <n v="530300.48"/>
    <n v="262810.73"/>
    <n v="262810.73"/>
    <n v="85104649.25"/>
    <m/>
    <m/>
  </r>
  <r>
    <s v="1.6-01-2505_25512007_2513222"/>
    <s v="1.6-01-25"/>
    <s v="PARTICIPACIONES ESTAT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22"/>
    <s v="GRATIFICACIÓN DE FIN DE AÑO"/>
    <n v="2"/>
    <s v="EVENTUAL"/>
    <n v="0"/>
    <n v="0"/>
    <n v="0"/>
    <n v="0"/>
    <n v="0"/>
    <n v="0"/>
    <n v="0"/>
    <n v="238740.71"/>
    <n v="0"/>
    <n v="238740.71"/>
    <n v="245185.92000000001"/>
    <m/>
    <n v="229940.22"/>
    <n v="229940.22"/>
    <n v="229940.22"/>
    <n v="229940.22"/>
    <n v="229940.22"/>
    <n v="205842.79"/>
    <n v="205842.79"/>
    <n v="-229940.22"/>
    <m/>
    <m/>
  </r>
  <r>
    <s v="1.5-01-2505_25512007_2513222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22"/>
    <s v="GRATIFICACIÓN DE FIN DE AÑO"/>
    <n v="2"/>
    <s v="EVENTUAL"/>
    <n v="0"/>
    <n v="0"/>
    <n v="0"/>
    <n v="0"/>
    <n v="0"/>
    <n v="0"/>
    <n v="0"/>
    <n v="37330.28"/>
    <n v="37330.28"/>
    <n v="0"/>
    <n v="0"/>
    <m/>
    <n v="37330.28"/>
    <n v="37330.28"/>
    <n v="37330.28"/>
    <n v="37330.28"/>
    <n v="37330.28"/>
    <n v="37330.28"/>
    <n v="37330.28"/>
    <n v="0"/>
    <m/>
    <m/>
  </r>
  <r>
    <s v="1.5-01-2505_25610007_2513223"/>
    <s v="1.5-01-25"/>
    <s v="PARTICIPACIONES FEDER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322"/>
    <s v="GRATIFICACIÓN DE FIN DE AÑO"/>
    <n v="3"/>
    <s v="COMISARIA"/>
    <n v="0"/>
    <n v="0"/>
    <n v="0"/>
    <n v="0"/>
    <n v="0"/>
    <n v="0"/>
    <n v="0"/>
    <n v="0"/>
    <n v="0"/>
    <n v="0"/>
    <n v="29595702"/>
    <m/>
    <n v="0"/>
    <n v="0"/>
    <n v="0"/>
    <n v="0"/>
    <n v="0"/>
    <n v="0"/>
    <n v="0"/>
    <n v="0"/>
    <m/>
    <m/>
  </r>
  <r>
    <s v="1.1-00-2505_25512007_2513221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22"/>
    <s v="GRATIFICACIÓN DE FIN DE AÑO"/>
    <n v="1"/>
    <s v="PLANTILLA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</r>
  <r>
    <s v="1.1-00-2505_25512007_2513222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22"/>
    <s v="GRATIFICACIÓN DE FIN DE AÑO"/>
    <n v="2"/>
    <s v="EVENTUAL"/>
    <n v="0"/>
    <n v="0"/>
    <n v="0"/>
    <n v="0"/>
    <n v="0"/>
    <n v="0"/>
    <n v="0"/>
    <n v="0"/>
    <n v="0"/>
    <n v="0"/>
    <n v="5719181.0800000001"/>
    <m/>
    <n v="0"/>
    <n v="0"/>
    <n v="0"/>
    <n v="0"/>
    <n v="0"/>
    <n v="0"/>
    <n v="0"/>
    <n v="0"/>
    <m/>
    <m/>
  </r>
  <r>
    <s v="1.1-00-2505_25566049_2513222"/>
    <s v="1.1-00-25"/>
    <s v="RECURSOS FISC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322"/>
    <s v="GRATIFICACIÓN DE FIN DE AÑO"/>
    <n v="2"/>
    <s v="EVENTUAL"/>
    <n v="0"/>
    <n v="0"/>
    <n v="0"/>
    <n v="0"/>
    <n v="0"/>
    <n v="0"/>
    <n v="0"/>
    <n v="1187429.69"/>
    <n v="1187429.69"/>
    <n v="0"/>
    <n v="0"/>
    <m/>
    <n v="0"/>
    <n v="0"/>
    <n v="0"/>
    <n v="0"/>
    <n v="0"/>
    <n v="0"/>
    <n v="0"/>
    <n v="1187429.69"/>
    <m/>
    <m/>
  </r>
  <r>
    <s v="1.1-00-2505_25512007_2513311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31"/>
    <s v="HORAS EXTRAORDINARIAS"/>
    <n v="1"/>
    <s v="PLANTILLA"/>
    <n v="0"/>
    <n v="0"/>
    <n v="0"/>
    <n v="0"/>
    <n v="0"/>
    <n v="0"/>
    <n v="0"/>
    <n v="554327.31000000006"/>
    <n v="554327.31000000006"/>
    <n v="0"/>
    <n v="0"/>
    <m/>
    <n v="554327.31000000006"/>
    <n v="554327.31000000006"/>
    <n v="554327.31000000006"/>
    <n v="554327.31000000006"/>
    <n v="554327.31000000006"/>
    <n v="554327.31000000006"/>
    <n v="554327.31000000006"/>
    <n v="0"/>
    <m/>
    <m/>
  </r>
  <r>
    <s v="1.1-00-2505_25512007_2513312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31"/>
    <s v="HORAS EXTRAORDINARIAS"/>
    <n v="2"/>
    <s v="EVENTUAL"/>
    <n v="0"/>
    <n v="0"/>
    <n v="0"/>
    <n v="0"/>
    <n v="0"/>
    <n v="0"/>
    <n v="0"/>
    <n v="0"/>
    <n v="0"/>
    <n v="0"/>
    <n v="730000"/>
    <m/>
    <n v="0"/>
    <n v="0"/>
    <n v="0"/>
    <n v="0"/>
    <n v="0"/>
    <n v="0"/>
    <n v="0"/>
    <n v="0"/>
    <m/>
    <m/>
  </r>
  <r>
    <s v="1.1-00-2505_25566049_2513311"/>
    <s v="1.1-00-25"/>
    <s v="RECURSOS FISC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331"/>
    <s v="HORAS EXTRAORDINARIAS"/>
    <n v="1"/>
    <s v="PLANTILLA"/>
    <n v="0"/>
    <n v="0"/>
    <n v="0"/>
    <n v="0"/>
    <n v="0"/>
    <n v="0"/>
    <n v="0"/>
    <n v="175672.69"/>
    <n v="175672.69"/>
    <n v="0"/>
    <n v="0"/>
    <m/>
    <n v="0"/>
    <n v="0"/>
    <n v="0"/>
    <n v="0"/>
    <n v="0"/>
    <n v="0"/>
    <n v="0"/>
    <n v="175672.69"/>
    <m/>
    <m/>
  </r>
  <r>
    <s v="1.6-01-2505_25512007_2513410"/>
    <s v="1.6-01-25"/>
    <s v="PARTICIPACIONES ESTAT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41"/>
    <s v="COMPENSACIONES"/>
    <n v="0"/>
    <s v="SIN DESCRIPCIÓN PARA DESTINOS 00"/>
    <n v="0"/>
    <n v="0"/>
    <n v="0"/>
    <n v="0"/>
    <n v="0"/>
    <n v="0"/>
    <n v="0"/>
    <n v="725191.4"/>
    <n v="725191.4"/>
    <n v="0"/>
    <n v="0"/>
    <m/>
    <n v="725191.4"/>
    <n v="725191.4"/>
    <n v="725191.4"/>
    <n v="725191.4"/>
    <n v="725191.4"/>
    <n v="725191.4"/>
    <n v="725191.4"/>
    <n v="0"/>
    <m/>
    <m/>
  </r>
  <r>
    <s v="1.6-01-2505_25566049_2513410"/>
    <s v="1.6-01-25"/>
    <s v="PARTICIPACIONES ESTAT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341"/>
    <s v="COMPENSACIONES"/>
    <n v="0"/>
    <s v="SIN DESCRIPCIÓN PARA DESTINOS 00"/>
    <n v="0"/>
    <n v="0"/>
    <n v="0"/>
    <n v="0"/>
    <n v="0"/>
    <n v="0"/>
    <n v="0"/>
    <n v="774808.6"/>
    <n v="774808.6"/>
    <n v="0"/>
    <n v="0"/>
    <m/>
    <n v="487796.8"/>
    <n v="487796.8"/>
    <n v="260999.8"/>
    <n v="260999.8"/>
    <n v="260999.8"/>
    <n v="260999.8"/>
    <n v="260999.8"/>
    <n v="287011.8"/>
    <m/>
    <m/>
  </r>
  <r>
    <s v="1.5-01-2505_25610007_2513413"/>
    <s v="1.5-01-25"/>
    <s v="PARTICIPACIONES FEDER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341"/>
    <s v="COMPENSACIONES"/>
    <n v="3"/>
    <s v="COMISARIA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</r>
  <r>
    <s v="1.1-00-2505_25512007_2513412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41"/>
    <s v="COMPENSACIONES"/>
    <n v="2"/>
    <s v="EVENTUAL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</r>
  <r>
    <s v="1.6-01-2505_25512007_2513411"/>
    <s v="1.6-01-25"/>
    <s v="PARTICIPACIONES ESTAT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41"/>
    <s v="COMPENSACIONES"/>
    <n v="1"/>
    <s v="PLANTILLA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</r>
  <r>
    <s v="1.6-01-2505_25512007_2513412"/>
    <s v="1.6-01-25"/>
    <s v="PARTICIPACIONES ESTAT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341"/>
    <s v="COMPENSACIONES"/>
    <n v="2"/>
    <s v="EVENTUAL"/>
    <n v="0"/>
    <n v="0"/>
    <n v="0"/>
    <n v="0"/>
    <n v="0"/>
    <n v="0"/>
    <n v="0"/>
    <n v="0"/>
    <n v="0"/>
    <n v="0"/>
    <n v="1500000"/>
    <m/>
    <n v="0"/>
    <n v="0"/>
    <n v="0"/>
    <n v="0"/>
    <n v="0"/>
    <n v="0"/>
    <n v="0"/>
    <n v="0"/>
    <m/>
    <m/>
  </r>
  <r>
    <s v="1.5-01-2505_25512007_2514111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11"/>
    <s v="CUOTAS AL IMSS POR ENFERMEDADES Y MATERNIDAD (Modalidad 38)"/>
    <n v="1"/>
    <s v="PLANTILLA"/>
    <n v="0"/>
    <n v="0"/>
    <n v="0"/>
    <n v="0"/>
    <n v="0"/>
    <n v="0"/>
    <n v="0"/>
    <n v="30764225.109999999"/>
    <n v="30764139.309999999"/>
    <n v="85.800000000745058"/>
    <n v="41030639.359999999"/>
    <m/>
    <n v="30764225.109999999"/>
    <n v="30764225.109999999"/>
    <n v="30764139.309999999"/>
    <n v="30764139.309999999"/>
    <n v="30764139.309999999"/>
    <n v="30764139.309999999"/>
    <n v="30764139.309999999"/>
    <n v="-85.800000000745058"/>
    <m/>
    <m/>
  </r>
  <r>
    <s v="1.5-01-2505_25566049_2514111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411"/>
    <s v="CUOTAS AL IMSS POR ENFERMEDADES Y MATERNIDAD (Modalidad 38)"/>
    <n v="1"/>
    <s v="PLANTILLA"/>
    <n v="0"/>
    <n v="0"/>
    <n v="0"/>
    <n v="0"/>
    <n v="0"/>
    <n v="0"/>
    <n v="0"/>
    <n v="6134070.9500000002"/>
    <n v="6134156.75"/>
    <n v="-85.799999999813735"/>
    <n v="0"/>
    <m/>
    <n v="7966282.5599999996"/>
    <n v="7966282.5599999996"/>
    <n v="193.3"/>
    <n v="193.3"/>
    <n v="193.3"/>
    <n v="193.3"/>
    <n v="193.3"/>
    <n v="-1832125.8099999996"/>
    <m/>
    <m/>
  </r>
  <r>
    <s v="1.5-01-2505_25512007_2514112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11"/>
    <s v="CUOTAS AL IMSS POR ENFERMEDADES Y MATERNIDAD (Modalidad 38)"/>
    <n v="2"/>
    <s v="EVENTUAL"/>
    <n v="0"/>
    <n v="0"/>
    <n v="0"/>
    <n v="0"/>
    <n v="0"/>
    <n v="0"/>
    <n v="0"/>
    <n v="3493236.12"/>
    <n v="3493236.12"/>
    <n v="0"/>
    <n v="2576604.64"/>
    <m/>
    <n v="3493236.12"/>
    <n v="3493236.12"/>
    <n v="3493236.12"/>
    <n v="3493236.12"/>
    <n v="3493236.12"/>
    <n v="3493236.12"/>
    <n v="3493236.12"/>
    <n v="0"/>
    <m/>
    <m/>
  </r>
  <r>
    <s v="1.5-01-2505_25566049_2514112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411"/>
    <s v="CUOTAS AL IMSS POR ENFERMEDADES Y MATERNIDAD (Modalidad 38)"/>
    <n v="2"/>
    <s v="EVENTUAL"/>
    <n v="0"/>
    <n v="0"/>
    <n v="0"/>
    <n v="0"/>
    <n v="0"/>
    <n v="0"/>
    <n v="0"/>
    <n v="1865613.08"/>
    <n v="1865613.08"/>
    <n v="0"/>
    <n v="0"/>
    <m/>
    <n v="1127274.21"/>
    <n v="1127274.21"/>
    <n v="35.1"/>
    <n v="35.1"/>
    <n v="35.1"/>
    <n v="35.1"/>
    <n v="35.1"/>
    <n v="738338.87000000011"/>
    <m/>
    <m/>
  </r>
  <r>
    <s v="1.1-00-2505_25566049_2514111"/>
    <s v="1.1-00-25"/>
    <s v="RECURSOS FISC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411"/>
    <s v="CUOTAS AL IMSS POR ENFERMEDADES Y MATERNIDAD (Modalidad 38)"/>
    <n v="1"/>
    <s v="PLANTILLA"/>
    <n v="0"/>
    <n v="0"/>
    <n v="0"/>
    <n v="0"/>
    <n v="0"/>
    <n v="0"/>
    <n v="0"/>
    <n v="4000000"/>
    <n v="4000000"/>
    <n v="0"/>
    <n v="0"/>
    <m/>
    <n v="115085.99"/>
    <n v="115085.99"/>
    <n v="115085.99"/>
    <n v="115085.99"/>
    <n v="115085.99"/>
    <n v="115085.99"/>
    <n v="115085.99"/>
    <n v="3884914.01"/>
    <m/>
    <m/>
  </r>
  <r>
    <s v="1.5-01-2505_25610007_2514113"/>
    <s v="1.5-01-25"/>
    <s v="PARTICIPACIONES FEDER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411"/>
    <s v="CUOTAS AL IMSS POR ENFERMEDADES Y MATERNIDAD (Modalidad 38)"/>
    <n v="3"/>
    <s v="COMISARIA"/>
    <n v="0"/>
    <n v="0"/>
    <n v="0"/>
    <n v="0"/>
    <n v="0"/>
    <n v="0"/>
    <n v="0"/>
    <n v="0"/>
    <n v="0"/>
    <n v="0"/>
    <n v="12785343"/>
    <m/>
    <n v="0"/>
    <n v="0"/>
    <n v="0"/>
    <n v="0"/>
    <n v="0"/>
    <n v="0"/>
    <n v="0"/>
    <n v="0"/>
    <m/>
    <m/>
  </r>
  <r>
    <s v="1.6-01-2505_25512007_2514112"/>
    <s v="1.6-01-25"/>
    <s v="PARTICIPACIONES ESTAT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11"/>
    <s v="CUOTAS AL IMSS POR ENFERMEDADES Y MATERNIDAD (Modalidad 38)"/>
    <n v="2"/>
    <s v="EVENTUAL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</r>
  <r>
    <s v="1.5-01-2505_25667049_2514113"/>
    <s v="1.5-01-25"/>
    <s v="PARTICIPACIONES FEDERALES 2025"/>
    <s v="05_25"/>
    <x v="0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x v="1"/>
    <s v="XXX_26"/>
    <s v="DIRECCIÓN DE ADMINISTRACIÓN DE PERSONAL"/>
    <n v="1000"/>
    <s v="SERVICIOS PERSONALES"/>
    <n v="1411"/>
    <s v="CUOTAS AL IMSS POR ENFERMEDADES Y MATERNIDAD (Modalidad 38)"/>
    <n v="3"/>
    <s v="COMISARIA"/>
    <n v="0"/>
    <n v="0"/>
    <n v="0"/>
    <n v="0"/>
    <n v="0"/>
    <n v="0"/>
    <n v="0"/>
    <n v="11967937.310000001"/>
    <n v="11967937.310000001"/>
    <n v="0"/>
    <n v="0"/>
    <m/>
    <n v="0"/>
    <n v="0"/>
    <n v="0"/>
    <n v="0"/>
    <n v="0"/>
    <n v="0"/>
    <n v="0"/>
    <n v="11967937.310000001"/>
    <m/>
    <m/>
  </r>
  <r>
    <s v="1.5-01-2505_25512007_2514211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21"/>
    <s v="CUOTAS PARA LA VIVIENDA (IPEJAL 3%)"/>
    <n v="1"/>
    <s v="PLANTILLA"/>
    <n v="0"/>
    <n v="0"/>
    <n v="0"/>
    <n v="0"/>
    <n v="0"/>
    <n v="0"/>
    <n v="0"/>
    <n v="12958641.289999999"/>
    <n v="12958641.289999999"/>
    <n v="0"/>
    <n v="20515317.440000001"/>
    <m/>
    <n v="12953990.91"/>
    <n v="12953990.91"/>
    <n v="12958641.289999999"/>
    <n v="12958641.289999999"/>
    <n v="12958641.289999999"/>
    <n v="12958641.289999999"/>
    <n v="12958641.289999999"/>
    <n v="4650.3799999989569"/>
    <m/>
    <m/>
  </r>
  <r>
    <s v="1.5-01-2505_25566049_2514211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421"/>
    <s v="CUOTAS PARA LA VIVIENDA (IPEJAL 3%)"/>
    <n v="1"/>
    <s v="PLANTILLA"/>
    <n v="0"/>
    <n v="0"/>
    <n v="0"/>
    <n v="0"/>
    <n v="0"/>
    <n v="0"/>
    <n v="0"/>
    <n v="7490506.7300000004"/>
    <n v="7490506.7300000004"/>
    <n v="0"/>
    <n v="0"/>
    <m/>
    <n v="3288268.67"/>
    <n v="3288268.67"/>
    <n v="1639597.69"/>
    <n v="1639597.69"/>
    <n v="1639597.69"/>
    <n v="1639597.69"/>
    <n v="1639597.69"/>
    <n v="4202238.0600000005"/>
    <m/>
    <m/>
  </r>
  <r>
    <s v="1.5-01-2505_25610007_2514213"/>
    <s v="1.5-01-25"/>
    <s v="PARTICIPACIONES FEDER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421"/>
    <s v="CUOTAS PARA LA VIVIENDA (IPEJAL 3%)"/>
    <n v="3"/>
    <s v="COMISARIA"/>
    <n v="0"/>
    <n v="0"/>
    <n v="0"/>
    <n v="0"/>
    <n v="0"/>
    <n v="0"/>
    <n v="0"/>
    <n v="2487815.65"/>
    <n v="2487815.65"/>
    <n v="0"/>
    <n v="6392672"/>
    <m/>
    <n v="2487815.65"/>
    <n v="2487815.65"/>
    <n v="2487815.65"/>
    <n v="2487815.65"/>
    <n v="2487815.65"/>
    <n v="2487815.65"/>
    <n v="2487815.65"/>
    <n v="0"/>
    <m/>
    <m/>
  </r>
  <r>
    <s v="1.6-01-2505_25512007_2514212"/>
    <s v="1.6-01-25"/>
    <s v="PARTICIPACIONES ESTAT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21"/>
    <s v="CUOTAS PARA LA VIVIENDA (IPEJAL 3%)"/>
    <n v="2"/>
    <s v="EVENTUAL"/>
    <n v="0"/>
    <n v="0"/>
    <n v="0"/>
    <n v="0"/>
    <n v="0"/>
    <n v="0"/>
    <n v="0"/>
    <n v="1713332.44"/>
    <n v="1713332.44"/>
    <n v="0"/>
    <n v="1288304.56"/>
    <m/>
    <n v="1712672.38"/>
    <n v="1712672.38"/>
    <n v="1713332.44"/>
    <n v="1713332.44"/>
    <n v="1713332.44"/>
    <n v="1713332.44"/>
    <n v="1713332.44"/>
    <n v="660.06000000005588"/>
    <m/>
    <m/>
  </r>
  <r>
    <s v="1.5-01-2505_25667049_2514213"/>
    <s v="1.5-01-25"/>
    <s v="PARTICIPACIONES FEDERALES 2025"/>
    <s v="05_25"/>
    <x v="0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x v="1"/>
    <s v="XXX_26"/>
    <s v="DIRECCIÓN DE ADMINISTRACIÓN DE PERSONAL"/>
    <n v="1000"/>
    <s v="SERVICIOS PERSONALES"/>
    <n v="1421"/>
    <s v="CUOTAS PARA LA VIVIENDA (IPEJAL 3%)"/>
    <n v="3"/>
    <s v="COMISARIA"/>
    <n v="0"/>
    <n v="0"/>
    <n v="0"/>
    <n v="0"/>
    <n v="0"/>
    <n v="0"/>
    <n v="0"/>
    <n v="3496153.01"/>
    <n v="3496153.01"/>
    <n v="0"/>
    <n v="0"/>
    <m/>
    <n v="912810.02"/>
    <n v="912810.02"/>
    <n v="455471.94"/>
    <n v="455471.94"/>
    <n v="455471.94"/>
    <n v="455471.94"/>
    <n v="455471.94"/>
    <n v="2583342.9899999998"/>
    <m/>
    <m/>
  </r>
  <r>
    <s v="1.6-01-2505_25566049_2514212"/>
    <s v="1.6-01-25"/>
    <s v="PARTICIPACIONES ESTAT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421"/>
    <s v="CUOTAS PARA LA VIVIENDA (IPEJAL 3%)"/>
    <n v="2"/>
    <s v="EVENTUAL"/>
    <n v="0"/>
    <n v="0"/>
    <n v="0"/>
    <n v="0"/>
    <n v="0"/>
    <n v="0"/>
    <n v="0"/>
    <n v="966092.17"/>
    <n v="966092.17"/>
    <n v="0"/>
    <n v="0"/>
    <m/>
    <n v="473598.79"/>
    <n v="473598.79"/>
    <n v="233809.58"/>
    <n v="233809.58"/>
    <n v="233809.58"/>
    <n v="233809.58"/>
    <n v="233809.58"/>
    <n v="492493.38000000006"/>
    <m/>
    <m/>
  </r>
  <r>
    <s v="1.5-01-2505_25512007_2514311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31"/>
    <s v="APORTACIONES AL SISTEMA DE RETIRO SEDAR"/>
    <n v="1"/>
    <s v="PLANTILLA"/>
    <n v="0"/>
    <n v="0"/>
    <n v="0"/>
    <n v="0"/>
    <n v="0"/>
    <n v="0"/>
    <n v="0"/>
    <n v="8640304.9399999995"/>
    <n v="8640304.9399999995"/>
    <n v="0"/>
    <n v="13676882.960000001"/>
    <m/>
    <n v="8640304.9399999995"/>
    <n v="8640304.9399999995"/>
    <n v="8640304.9399999995"/>
    <n v="8640304.9399999995"/>
    <n v="8640304.9399999995"/>
    <n v="8640304.9399999995"/>
    <n v="8640304.9399999995"/>
    <n v="0"/>
    <m/>
    <m/>
  </r>
  <r>
    <s v="1.5-01-2505_25566049_2514311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431"/>
    <s v="APORTACIONES AL SISTEMA DE RETIRO SEDAR"/>
    <n v="1"/>
    <s v="PLANTILLA"/>
    <n v="0"/>
    <n v="0"/>
    <n v="0"/>
    <n v="0"/>
    <n v="0"/>
    <n v="0"/>
    <n v="0"/>
    <n v="4992460.41"/>
    <n v="4992460.41"/>
    <n v="0"/>
    <n v="0"/>
    <m/>
    <n v="2193330.63"/>
    <n v="2193330.63"/>
    <n v="545698.49"/>
    <n v="545698.49"/>
    <n v="545698.49"/>
    <n v="545698.49"/>
    <n v="545698.49"/>
    <n v="2799129.7800000003"/>
    <m/>
    <m/>
  </r>
  <r>
    <s v="1.5-01-2505_25610007_2514313"/>
    <s v="1.5-01-25"/>
    <s v="PARTICIPACIONES FEDER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431"/>
    <s v="APORTACIONES AL SISTEMA DE RETIRO SEDAR"/>
    <n v="3"/>
    <s v="COMISARIA"/>
    <n v="0"/>
    <n v="0"/>
    <n v="0"/>
    <n v="0"/>
    <n v="0"/>
    <n v="0"/>
    <n v="0"/>
    <n v="1658589.82"/>
    <n v="1658589.82"/>
    <n v="0"/>
    <n v="4261782"/>
    <m/>
    <n v="1658589.82"/>
    <n v="1658589.82"/>
    <n v="1658589.82"/>
    <n v="1658589.82"/>
    <n v="1658589.82"/>
    <n v="1658589.82"/>
    <n v="1658589.82"/>
    <n v="0"/>
    <m/>
    <m/>
  </r>
  <r>
    <s v="1.6-01-2505_25512007_2514312"/>
    <s v="1.6-01-25"/>
    <s v="PARTICIPACIONES ESTAT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31"/>
    <s v="APORTACIONES AL SISTEMA DE RETIRO SEDAR"/>
    <n v="2"/>
    <s v="EVENTUAL"/>
    <n v="0"/>
    <n v="0"/>
    <n v="0"/>
    <n v="0"/>
    <n v="0"/>
    <n v="0"/>
    <n v="0"/>
    <n v="1142421.19"/>
    <n v="1142421.19"/>
    <n v="0"/>
    <n v="858864.04"/>
    <m/>
    <n v="1142421.19"/>
    <n v="1142421.19"/>
    <n v="1142421.19"/>
    <n v="1142421.19"/>
    <n v="1142421.19"/>
    <n v="1142421.19"/>
    <n v="1142421.19"/>
    <n v="0"/>
    <m/>
    <m/>
  </r>
  <r>
    <s v="1.5-01-2505_25667049_2514313"/>
    <s v="1.5-01-25"/>
    <s v="PARTICIPACIONES FEDERALES 2025"/>
    <s v="05_25"/>
    <x v="0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x v="1"/>
    <s v="XXX_26"/>
    <s v="DIRECCIÓN DE ADMINISTRACIÓN DE PERSONAL"/>
    <n v="1000"/>
    <s v="SERVICIOS PERSONALES"/>
    <n v="1431"/>
    <s v="APORTACIONES AL SISTEMA DE RETIRO SEDAR"/>
    <n v="3"/>
    <s v="COMISARIA"/>
    <n v="0"/>
    <n v="0"/>
    <n v="0"/>
    <n v="0"/>
    <n v="0"/>
    <n v="0"/>
    <n v="0"/>
    <n v="2330722.62"/>
    <n v="2330722.62"/>
    <n v="0"/>
    <n v="0"/>
    <m/>
    <n v="608555.77"/>
    <n v="608555.77"/>
    <n v="151934.75"/>
    <n v="151934.75"/>
    <n v="151934.75"/>
    <n v="151934.75"/>
    <n v="151934.75"/>
    <n v="1722166.85"/>
    <m/>
    <m/>
  </r>
  <r>
    <s v="1.6-01-2505_25566049_2514312"/>
    <s v="1.6-01-25"/>
    <s v="PARTICIPACIONES ESTAT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431"/>
    <s v="APORTACIONES AL SISTEMA DE RETIRO SEDAR"/>
    <n v="2"/>
    <s v="EVENTUAL"/>
    <n v="0"/>
    <n v="0"/>
    <n v="0"/>
    <n v="0"/>
    <n v="0"/>
    <n v="0"/>
    <n v="0"/>
    <n v="643861.88"/>
    <n v="643861.88"/>
    <n v="0"/>
    <n v="0"/>
    <m/>
    <n v="316689.55"/>
    <n v="316689.55"/>
    <n v="78095.25"/>
    <n v="78095.25"/>
    <n v="78095.25"/>
    <n v="78095.25"/>
    <n v="78095.25"/>
    <n v="327172.33"/>
    <m/>
    <m/>
  </r>
  <r>
    <s v="1.5-01-2505_25512007_2514321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32"/>
    <s v="APORTACIONES AL SISTEMA DE RETIRO DE PENSIONES"/>
    <n v="1"/>
    <s v="PLANTILLA"/>
    <n v="0"/>
    <n v="0"/>
    <n v="0"/>
    <n v="0"/>
    <n v="0"/>
    <n v="0"/>
    <n v="0"/>
    <n v="78233387.480000004"/>
    <n v="78233387.480000004"/>
    <n v="0"/>
    <n v="119672681.44"/>
    <m/>
    <n v="78206260.219999999"/>
    <n v="78206260.219999999"/>
    <n v="78233387.480000004"/>
    <n v="78233387.480000004"/>
    <n v="78233387.480000004"/>
    <n v="78233387.480000004"/>
    <n v="78233387.480000004"/>
    <n v="27127.260000005364"/>
    <m/>
    <m/>
  </r>
  <r>
    <s v="1.5-01-2505_25566049_2514321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432"/>
    <s v="APORTACIONES AL SISTEMA DE RETIRO DE PENSIONES"/>
    <n v="1"/>
    <s v="PLANTILLA"/>
    <n v="0"/>
    <n v="0"/>
    <n v="0"/>
    <n v="0"/>
    <n v="0"/>
    <n v="0"/>
    <n v="0"/>
    <n v="36053309.340000004"/>
    <n v="36053309.340000004"/>
    <n v="0"/>
    <n v="0"/>
    <m/>
    <n v="19181592.879999999"/>
    <n v="19181592.879999999"/>
    <n v="9564332.1600000001"/>
    <n v="9564332.1600000001"/>
    <n v="9564332.1600000001"/>
    <n v="9564332.1600000001"/>
    <n v="9564332.1600000001"/>
    <n v="16871716.460000005"/>
    <m/>
    <m/>
  </r>
  <r>
    <s v="1.5-01-2505_25512007_2514323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32"/>
    <s v="APORTACIONES AL SISTEMA DE RETIRO DE PENSIONES"/>
    <n v="3"/>
    <s v="COMISARIA"/>
    <n v="0"/>
    <n v="0"/>
    <n v="0"/>
    <n v="0"/>
    <n v="0"/>
    <n v="0"/>
    <n v="0"/>
    <n v="10529356.359999999"/>
    <n v="10529356.359999999"/>
    <n v="0"/>
    <n v="0"/>
    <m/>
    <n v="10529356.359999999"/>
    <n v="10529356.359999999"/>
    <n v="10529356.359999999"/>
    <n v="10529356.359999999"/>
    <n v="10529356.359999999"/>
    <n v="10529356.359999999"/>
    <n v="10529356.359999999"/>
    <n v="0"/>
    <m/>
    <m/>
  </r>
  <r>
    <s v="1.5-01-2505_25512007_2514322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32"/>
    <s v="APORTACIONES AL SISTEMA DE RETIRO DE PENSIONES"/>
    <n v="2"/>
    <s v="EVENTUAL"/>
    <n v="0"/>
    <n v="0"/>
    <n v="0"/>
    <n v="0"/>
    <n v="0"/>
    <n v="0"/>
    <n v="0"/>
    <n v="9989240.4299999997"/>
    <n v="9989240.4299999997"/>
    <n v="0"/>
    <n v="0"/>
    <m/>
    <n v="9985390.0199999996"/>
    <n v="9985390.0199999996"/>
    <n v="9989240.4299999997"/>
    <n v="9989240.4299999997"/>
    <n v="9989240.4299999997"/>
    <n v="9989240.4299999997"/>
    <n v="9989240.4299999997"/>
    <n v="3850.410000000149"/>
    <m/>
    <m/>
  </r>
  <r>
    <s v="1.5-01-2505_25566049_2514323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432"/>
    <s v="APORTACIONES AL SISTEMA DE RETIRO DE PENSIONES"/>
    <n v="3"/>
    <s v="COMISARIA"/>
    <n v="0"/>
    <n v="0"/>
    <n v="0"/>
    <n v="0"/>
    <n v="0"/>
    <n v="0"/>
    <n v="0"/>
    <n v="23042581.850000001"/>
    <n v="23042581.850000001"/>
    <n v="0"/>
    <n v="0"/>
    <m/>
    <n v="5324784.8"/>
    <n v="5324784.8"/>
    <n v="2656948.7599999998"/>
    <n v="2656948.7599999998"/>
    <n v="2656948.7599999998"/>
    <n v="2656948.7599999998"/>
    <n v="2656948.7599999998"/>
    <n v="17717797.050000001"/>
    <m/>
    <m/>
  </r>
  <r>
    <s v="1.5-01-2505_25566049_2514322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432"/>
    <s v="APORTACIONES AL SISTEMA DE RETIRO DE PENSIONES"/>
    <n v="2"/>
    <s v="EVENTUAL"/>
    <n v="0"/>
    <n v="0"/>
    <n v="0"/>
    <n v="0"/>
    <n v="0"/>
    <n v="0"/>
    <n v="0"/>
    <n v="5640736.4199999999"/>
    <n v="5640736.4199999999"/>
    <n v="0"/>
    <n v="0"/>
    <m/>
    <n v="2762683.23"/>
    <n v="2762683.23"/>
    <n v="1363900.84"/>
    <n v="1363900.84"/>
    <n v="1363900.84"/>
    <n v="1363900.84"/>
    <n v="1363900.84"/>
    <n v="2878053.19"/>
    <m/>
    <m/>
  </r>
  <r>
    <s v="1.1-00-2505_25610007_2514323"/>
    <s v="1.1-00-25"/>
    <s v="RECURSOS FISC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432"/>
    <s v="APORTACIONES AL SISTEMA DE RETIRO DE PENSIONES"/>
    <n v="3"/>
    <s v="COMISARIA"/>
    <n v="0"/>
    <n v="0"/>
    <n v="0"/>
    <n v="0"/>
    <n v="0"/>
    <n v="0"/>
    <n v="0"/>
    <n v="1334545.6200000001"/>
    <n v="1334545.6200000001"/>
    <n v="0"/>
    <n v="37290585"/>
    <m/>
    <n v="1334545.6200000001"/>
    <n v="1334545.6200000001"/>
    <n v="1334545.6200000001"/>
    <n v="1334545.6200000001"/>
    <n v="1334545.6200000001"/>
    <n v="1334545.6200000001"/>
    <n v="1334545.6200000001"/>
    <n v="0"/>
    <m/>
    <m/>
  </r>
  <r>
    <s v="1.1-00-2505_25512007_2514322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32"/>
    <s v="APORTACIONES AL SISTEMA DE RETIRO DE PENSIONES"/>
    <n v="2"/>
    <s v="EVENTUAL"/>
    <n v="0"/>
    <n v="0"/>
    <n v="0"/>
    <n v="0"/>
    <n v="0"/>
    <n v="0"/>
    <n v="0"/>
    <n v="0"/>
    <n v="0"/>
    <n v="0"/>
    <n v="7515113.5599999996"/>
    <m/>
    <n v="0"/>
    <n v="0"/>
    <n v="0"/>
    <n v="0"/>
    <n v="0"/>
    <n v="0"/>
    <n v="0"/>
    <n v="0"/>
    <m/>
    <m/>
  </r>
  <r>
    <s v="1.1-00-2505_25566049_2514321"/>
    <s v="1.1-00-25"/>
    <s v="RECURSOS FISC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432"/>
    <s v="APORTACIONES AL SISTEMA DE RETIRO DE PENSIONES"/>
    <n v="1"/>
    <s v="PLANTILLA"/>
    <n v="0"/>
    <n v="0"/>
    <n v="0"/>
    <n v="0"/>
    <n v="0"/>
    <n v="0"/>
    <n v="0"/>
    <n v="5000000"/>
    <n v="5000000"/>
    <n v="0"/>
    <n v="0"/>
    <m/>
    <n v="0"/>
    <n v="0"/>
    <n v="0"/>
    <n v="0"/>
    <n v="0"/>
    <n v="0"/>
    <n v="0"/>
    <n v="5000000"/>
    <m/>
    <m/>
  </r>
  <r>
    <s v="1.1-00-2505_25512007_2514412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441"/>
    <s v="APORTACIONES PARA SEGUROS"/>
    <n v="2"/>
    <s v="EVENTUAL"/>
    <n v="0"/>
    <n v="0"/>
    <n v="0"/>
    <n v="0"/>
    <n v="0"/>
    <n v="0"/>
    <n v="0"/>
    <n v="13356175.300000001"/>
    <n v="13356175.300000001"/>
    <n v="0"/>
    <n v="15000000"/>
    <m/>
    <n v="13356175.300000001"/>
    <n v="13356175.300000001"/>
    <n v="13356175.300000001"/>
    <n v="13356175.300000001"/>
    <n v="13356175.300000001"/>
    <n v="13356175.300000001"/>
    <n v="13356175.300000001"/>
    <n v="0"/>
    <m/>
    <m/>
  </r>
  <r>
    <s v="1.1-00-2505_25610007_2514413"/>
    <s v="1.1-00-25"/>
    <s v="RECURSOS FISC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441"/>
    <s v="APORTACIONES PARA SEGUROS"/>
    <n v="3"/>
    <s v="COMISARIA"/>
    <n v="0"/>
    <n v="0"/>
    <n v="0"/>
    <n v="0"/>
    <n v="0"/>
    <n v="0"/>
    <n v="0"/>
    <n v="8306768.4900000002"/>
    <n v="8306768.4900000002"/>
    <n v="0"/>
    <n v="9500000"/>
    <m/>
    <n v="8306768.4900000002"/>
    <n v="8306768.4900000002"/>
    <n v="8306768.4900000002"/>
    <n v="8306768.4900000002"/>
    <n v="8306768.4900000002"/>
    <n v="8306768.4900000002"/>
    <n v="8306768.4900000002"/>
    <n v="0"/>
    <n v="21662943.789999999"/>
    <n v="21662943.789999999"/>
  </r>
  <r>
    <s v="1.5-01-2505_25610007_2514413"/>
    <s v="1.5-01-25"/>
    <s v="PARTICIPACIONES FEDER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441"/>
    <s v="APORTACIONES PARA SEGUROS"/>
    <n v="3"/>
    <s v="COMISARIA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</r>
  <r>
    <s v="1.1-00-2505_25512007_2515212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521"/>
    <s v="INDEMNIZACIONES"/>
    <n v="2"/>
    <s v="EVENTUAL"/>
    <n v="0"/>
    <n v="0"/>
    <n v="0"/>
    <n v="0"/>
    <n v="0"/>
    <n v="0"/>
    <n v="0"/>
    <n v="0"/>
    <n v="0"/>
    <n v="0"/>
    <n v="3000000"/>
    <m/>
    <n v="0"/>
    <n v="0"/>
    <n v="0"/>
    <n v="0"/>
    <n v="0"/>
    <n v="0"/>
    <n v="0"/>
    <n v="0"/>
    <m/>
    <m/>
  </r>
  <r>
    <s v="1.1-00-2505_25566049_2515212"/>
    <s v="1.1-00-25"/>
    <s v="RECURSOS FISC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521"/>
    <s v="INDEMNIZACIONES"/>
    <n v="2"/>
    <s v="EVENTUAL"/>
    <n v="0"/>
    <n v="0"/>
    <n v="0"/>
    <n v="0"/>
    <n v="0"/>
    <n v="0"/>
    <n v="0"/>
    <n v="1000000"/>
    <n v="1000000"/>
    <n v="0"/>
    <n v="0"/>
    <m/>
    <n v="0"/>
    <n v="0"/>
    <n v="0"/>
    <n v="0"/>
    <n v="0"/>
    <n v="0"/>
    <n v="0"/>
    <n v="1000000"/>
    <m/>
    <m/>
  </r>
  <r>
    <s v="1.5-01-2505_25512007_2515911"/>
    <s v="1.5-01-25"/>
    <s v="PARTICIPACIONES FEDER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591"/>
    <s v="OTRAS PRESTACIONES SOCIALES Y ECONÓMICAS"/>
    <n v="1"/>
    <s v="PLANTILLA"/>
    <n v="0"/>
    <n v="0"/>
    <n v="0"/>
    <n v="0"/>
    <n v="0"/>
    <n v="0"/>
    <n v="0"/>
    <n v="89834468.019999996"/>
    <n v="89834468.019999996"/>
    <n v="0"/>
    <n v="86510824.640000001"/>
    <m/>
    <n v="89834468.019999996"/>
    <n v="89834468.019999996"/>
    <n v="89834468.019999996"/>
    <n v="89834468.019999996"/>
    <n v="56980637.75"/>
    <n v="56980637.75"/>
    <n v="56980637.75"/>
    <n v="0"/>
    <n v="51149546.416000366"/>
    <m/>
  </r>
  <r>
    <s v="1.5-01-2505_25566049_2515911"/>
    <s v="1.5-01-25"/>
    <s v="PARTICIPACIONES FEDER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1000"/>
    <s v="SERVICIOS PERSONALES"/>
    <n v="1591"/>
    <s v="OTRAS PRESTACIONES SOCIALES Y ECONÓMICAS"/>
    <n v="1"/>
    <s v="PLANTILLA"/>
    <n v="0"/>
    <n v="0"/>
    <n v="0"/>
    <n v="0"/>
    <n v="0"/>
    <n v="0"/>
    <n v="0"/>
    <n v="16320981.949999999"/>
    <n v="2320981.9500000002"/>
    <n v="14000000"/>
    <n v="0"/>
    <m/>
    <n v="14377518.640000001"/>
    <n v="14377518.640000001"/>
    <n v="1322657.1599999999"/>
    <n v="1322657.1599999999"/>
    <n v="1322657.1599999999"/>
    <n v="1320882.1599999999"/>
    <n v="1320882.1599999999"/>
    <n v="-12056536.690000001"/>
    <m/>
    <m/>
  </r>
  <r>
    <s v="1.1-00-2505_25610007_2515913"/>
    <s v="1.1-00-25"/>
    <s v="RECURSOS FISC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591"/>
    <s v="OTRAS PRESTACIONES SOCIALES Y ECONÓMICAS"/>
    <n v="3"/>
    <s v="COMISARIA"/>
    <n v="0"/>
    <n v="0"/>
    <n v="0"/>
    <n v="0"/>
    <n v="0"/>
    <n v="0"/>
    <n v="0"/>
    <n v="7721679.2599999998"/>
    <n v="7721679.2599999998"/>
    <n v="0"/>
    <n v="28471763"/>
    <m/>
    <n v="7721679.2599999998"/>
    <n v="7721679.2599999998"/>
    <n v="7721679.2599999998"/>
    <n v="7721679.2599999998"/>
    <n v="7721679.2599999998"/>
    <n v="7721679.2599999998"/>
    <n v="7721679.2599999998"/>
    <n v="0"/>
    <m/>
    <m/>
  </r>
  <r>
    <s v="1.5-01-2505_25610007_2515913"/>
    <s v="1.5-01-25"/>
    <s v="PARTICIPACIONES FEDER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 DE PERSONAL"/>
    <n v="1000"/>
    <s v="SERVICIOS PERSONALES"/>
    <n v="1591"/>
    <s v="OTRAS PRESTACIONES SOCIALES Y ECONÓMICAS"/>
    <n v="3"/>
    <s v="COMISARIA"/>
    <n v="0"/>
    <n v="0"/>
    <n v="0"/>
    <n v="0"/>
    <n v="0"/>
    <n v="0"/>
    <n v="0"/>
    <n v="1954400"/>
    <n v="1954400"/>
    <n v="0"/>
    <n v="0"/>
    <m/>
    <n v="1954400"/>
    <n v="1954400"/>
    <n v="1954400"/>
    <n v="1954400"/>
    <n v="1954400"/>
    <n v="1954400"/>
    <n v="1954400"/>
    <n v="0"/>
    <m/>
    <m/>
  </r>
  <r>
    <s v="1.5-01-2505_25667049_2515913"/>
    <s v="1.5-01-25"/>
    <s v="PARTICIPACIONES FEDERALES 2025"/>
    <s v="05_25"/>
    <x v="0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x v="1"/>
    <s v="XXX_26"/>
    <s v="DIRECCIÓN DE ADMINISTRACIÓN DE PERSONAL"/>
    <n v="1000"/>
    <s v="SERVICIOS PERSONALES"/>
    <n v="1591"/>
    <s v="OTRAS PRESTACIONES SOCIALES Y ECONÓMICAS"/>
    <n v="3"/>
    <s v="COMISARIA"/>
    <n v="0"/>
    <n v="0"/>
    <n v="0"/>
    <n v="0"/>
    <n v="0"/>
    <n v="0"/>
    <n v="0"/>
    <n v="1084382.46"/>
    <n v="15084382.460000001"/>
    <n v="-14000000"/>
    <n v="0"/>
    <m/>
    <n v="992588.77"/>
    <n v="992588.77"/>
    <n v="492800"/>
    <n v="492800"/>
    <n v="492800"/>
    <n v="492800"/>
    <n v="492800"/>
    <n v="14091793.690000001"/>
    <m/>
    <m/>
  </r>
  <r>
    <s v="1.1-00-2505_25512007_2515911"/>
    <s v="1.1-00-25"/>
    <s v="RECURSOS FISCALES 2025"/>
    <s v="05_25"/>
    <x v="0"/>
    <n v="5"/>
    <s v="GOBIERNO INTELIGENTE"/>
    <s v="1.3.4"/>
    <s v="FUNCIÓN PÚBLICA"/>
    <n v="4"/>
    <s v="TLAJO EFICIENTE"/>
    <n v="12"/>
    <s v="SERVICIOS PERSONALES"/>
    <s v="XXX"/>
    <s v="SERVICIOS PERSONALES"/>
    <s v="007_25"/>
    <x v="0"/>
    <s v="XXX_26"/>
    <s v="DIRECCIÓN DE ADMINISTRACIÓN DE PERSONAL"/>
    <n v="1000"/>
    <s v="SERVICIOS PERSONALES"/>
    <n v="1591"/>
    <s v="OTRAS PRESTACIONES SOCIALES Y ECONÓMICAS"/>
    <n v="1"/>
    <s v="PLANTILLA"/>
    <n v="0"/>
    <n v="0"/>
    <n v="0"/>
    <n v="0"/>
    <n v="0"/>
    <n v="0"/>
    <n v="0"/>
    <n v="0"/>
    <n v="0"/>
    <n v="0"/>
    <n v="7502684.3600000003"/>
    <m/>
    <n v="0"/>
    <n v="0"/>
    <n v="0"/>
    <n v="0"/>
    <n v="0"/>
    <n v="0"/>
    <n v="0"/>
    <n v="0"/>
    <m/>
    <m/>
  </r>
  <r>
    <s v="1.1-00-2505_25667049_2515913"/>
    <s v="1.1-00-25"/>
    <s v="RECURSOS FISCALES 2025"/>
    <s v="05_25"/>
    <x v="0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x v="1"/>
    <s v="XXX_26"/>
    <s v="DIRECCIÓN DE ADMINISTRACIÓN DE PERSONAL"/>
    <n v="1000"/>
    <s v="SERVICIOS PERSONALES"/>
    <n v="1591"/>
    <s v="OTRAS PRESTACIONES SOCIALES Y ECONÓMICAS"/>
    <n v="3"/>
    <s v="COMISARIA"/>
    <n v="0"/>
    <n v="0"/>
    <n v="0"/>
    <n v="0"/>
    <n v="0"/>
    <n v="0"/>
    <n v="0"/>
    <n v="3000000"/>
    <n v="3000000"/>
    <n v="0"/>
    <n v="0"/>
    <m/>
    <n v="0"/>
    <n v="0"/>
    <n v="0"/>
    <n v="0"/>
    <n v="0"/>
    <n v="0"/>
    <n v="0"/>
    <n v="3000000"/>
    <m/>
    <m/>
  </r>
  <r>
    <s v="2023 y 202410_25036028_2521110"/>
    <s v="2023 y 2024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111"/>
    <s v="MATERIALES, ÚTILES Y EQUIPOS MENORES DE OFICINA"/>
    <n v="0"/>
    <s v="SIN DESCRIPCIÓN PARA DESTINOS 00"/>
    <n v="0"/>
    <n v="0"/>
    <n v="0"/>
    <n v="50000"/>
    <n v="0"/>
    <n v="23055.94"/>
    <n v="23055.94"/>
    <n v="0"/>
    <n v="0"/>
    <n v="0"/>
    <n v="0"/>
    <m/>
    <n v="0"/>
    <n v="0"/>
    <n v="0"/>
    <n v="0"/>
    <n v="0"/>
    <n v="0"/>
    <n v="0"/>
    <n v="0"/>
    <n v="0"/>
    <m/>
  </r>
  <r>
    <s v="1.1-00-2505_2559007_2521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111"/>
    <s v="MATERIALES, ÚTILES Y EQUIPOS MENORES DE OFICINA"/>
    <n v="0"/>
    <s v="SIN DESCRIPCIÓN PARA DESTINOS 00"/>
    <n v="2339820.2599999998"/>
    <n v="2331721.58"/>
    <n v="2331721.58"/>
    <n v="3870913.18"/>
    <n v="3474000"/>
    <n v="2260402.98"/>
    <n v="2260402.98"/>
    <n v="2389616.23"/>
    <n v="2389616.23"/>
    <n v="0"/>
    <n v="2500000"/>
    <m/>
    <n v="863577.84"/>
    <n v="863577.84"/>
    <n v="2315580.9700000002"/>
    <n v="2315580.9700000002"/>
    <n v="723951.33"/>
    <n v="713070.53"/>
    <n v="713070.53"/>
    <n v="1526038.3900000001"/>
    <n v="2400000"/>
    <m/>
  </r>
  <r>
    <s v="1.1-00-2504_2555004_25211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111"/>
    <s v="MATERIALES, ÚTILES Y EQUIPOS MENORES DE OFICINA"/>
    <n v="0"/>
    <s v="SIN DESCRIPCIÓN PARA DESTINOS 00"/>
    <n v="64771.5"/>
    <n v="42771.5"/>
    <n v="42771.5"/>
    <n v="79129"/>
    <n v="0"/>
    <n v="78666.17"/>
    <n v="78666.17"/>
    <n v="2330000.06"/>
    <n v="2330000.06"/>
    <n v="0"/>
    <n v="2335000.06"/>
    <m/>
    <n v="52273.01"/>
    <n v="52273.01"/>
    <n v="23779.13"/>
    <n v="23779.13"/>
    <n v="23779.13"/>
    <n v="22751.82"/>
    <n v="22751.82"/>
    <n v="2277727.0500000003"/>
    <n v="100000"/>
    <m/>
  </r>
  <r>
    <s v="1.1-00-2502_2553002_252111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2000"/>
    <s v="MATERIALES Y SUMINISTROS"/>
    <n v="2111"/>
    <s v="MATERIALES, ÚTILES Y EQUIPOS MENORES DE OFICINA"/>
    <n v="0"/>
    <s v="SIN DESCRIPCIÓN PARA DESTINOS 00"/>
    <n v="0"/>
    <n v="0"/>
    <n v="0"/>
    <n v="0"/>
    <n v="0"/>
    <n v="0"/>
    <n v="0"/>
    <n v="20000"/>
    <n v="20000"/>
    <n v="0"/>
    <n v="0"/>
    <m/>
    <n v="9297.8700000000008"/>
    <n v="9297.8700000000008"/>
    <n v="0"/>
    <n v="0"/>
    <n v="0"/>
    <n v="0"/>
    <n v="0"/>
    <n v="10702.13"/>
    <n v="10000"/>
    <m/>
  </r>
  <r>
    <s v="1.1-00-2503_2554003_2521110"/>
    <s v="1.1-00-25"/>
    <s v="RECURSOS FISCALES 2025"/>
    <s v="03_25"/>
    <x v="4"/>
    <n v="5"/>
    <s v="GOBIERNO INTELIGENTE"/>
    <s v="1.3.5"/>
    <s v="ASUNTOS JURIDICOS"/>
    <n v="6"/>
    <s v="TLAJO A FUTURO"/>
    <n v="4"/>
    <s v="DEFENSORÍA LEGAL"/>
    <s v="XXX"/>
    <s v="DEFENSORÍA LEGAL"/>
    <s v="003_25"/>
    <x v="5"/>
    <s v="XXX_26"/>
    <s v="DESPACHO DE LA SINDICATURA"/>
    <n v="2000"/>
    <s v="MATERIALES Y SUMINISTROS"/>
    <n v="2111"/>
    <s v="MATERIALES, ÚTILES Y EQUIPOS MENORES DE OFICINA"/>
    <n v="0"/>
    <s v="SIN DESCRIPCIÓN PARA DESTINOS 00"/>
    <n v="0"/>
    <n v="0"/>
    <n v="0"/>
    <n v="0"/>
    <n v="0"/>
    <n v="0"/>
    <n v="0"/>
    <n v="20000"/>
    <n v="20000"/>
    <n v="0"/>
    <n v="0"/>
    <m/>
    <n v="7302.99"/>
    <n v="7302.99"/>
    <n v="7302.99"/>
    <n v="7302.99"/>
    <n v="7302.99"/>
    <n v="7302.99"/>
    <n v="7302.99"/>
    <n v="12697.01"/>
    <n v="20000"/>
    <m/>
  </r>
  <r>
    <s v="1.1-00-2508_25619013_25211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111"/>
    <s v="MATERIALES, ÚTILES Y EQUIPOS MENORES DE OFICINA"/>
    <n v="0"/>
    <s v="SIN DESCRIPCIÓN PARA DESTINOS 00"/>
    <n v="2158.6"/>
    <n v="2126.6"/>
    <n v="2126.6"/>
    <n v="0"/>
    <n v="0"/>
    <n v="0"/>
    <n v="0"/>
    <n v="3100"/>
    <n v="3100"/>
    <n v="0"/>
    <n v="0"/>
    <m/>
    <n v="1673.5"/>
    <n v="1673.5"/>
    <n v="1673.5"/>
    <n v="1673.5"/>
    <n v="1673.5"/>
    <n v="1673.5"/>
    <n v="1673.5"/>
    <n v="1426.5"/>
    <n v="0"/>
    <m/>
  </r>
  <r>
    <s v="2023 y 202408_25619013_2521110"/>
    <s v="2023 y 2024"/>
    <s v="FONDO DE APORTACIÓN AL FORTALECIMIENTO MUNICIPAL 2024 (FORTAMUN)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111"/>
    <s v="MATERIALES, ÚTILES Y EQUIPOS MENORES DE OFICINA"/>
    <n v="0"/>
    <s v="SIN DESCRIPCIÓN PARA DESTINOS 00"/>
    <n v="20300"/>
    <n v="20300"/>
    <n v="2030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0_25041031_2521110"/>
    <s v="1.1-00-25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2000"/>
    <s v="MATERIALES Y SUMINISTROS"/>
    <n v="2111"/>
    <s v="MATERIALES, ÚTILES Y EQUIPOS MENORES DE OFICINA"/>
    <n v="0"/>
    <s v="SIN DESCRIPCIÓN PARA DESTINOS 00"/>
    <n v="13600.53"/>
    <n v="13600.53"/>
    <n v="12636.28"/>
    <n v="27000"/>
    <n v="0"/>
    <n v="11226.93"/>
    <n v="11226.93"/>
    <n v="14000"/>
    <n v="14000"/>
    <n v="0"/>
    <n v="0"/>
    <m/>
    <n v="0"/>
    <n v="0"/>
    <n v="0"/>
    <n v="0"/>
    <n v="0"/>
    <n v="0"/>
    <n v="0"/>
    <n v="14000"/>
    <m/>
    <m/>
  </r>
  <r>
    <s v="2023 y 202410_25036028_2521210"/>
    <s v="2023 y 2024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121"/>
    <s v="MATERIALES Y ÚTILES DE IMPRESIÓN Y REPRODUCCIÓN"/>
    <n v="0"/>
    <s v="SIN DESCRIPCIÓN PARA DESTINOS 00"/>
    <n v="0"/>
    <n v="0"/>
    <n v="0"/>
    <n v="0"/>
    <n v="7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8_25619013_25212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121"/>
    <s v="MATERIALES Y ÚTILES DE IMPRESIÓN Y REPRODUCCIÓN"/>
    <n v="0"/>
    <s v="SIN DESCRIPCIÓN PARA DESTINOS 00"/>
    <n v="0"/>
    <n v="0"/>
    <n v="0"/>
    <n v="0"/>
    <n v="0"/>
    <n v="0"/>
    <n v="0"/>
    <n v="180"/>
    <n v="180"/>
    <n v="0"/>
    <n v="0"/>
    <m/>
    <n v="180"/>
    <n v="180"/>
    <n v="180"/>
    <n v="180"/>
    <n v="180"/>
    <n v="180"/>
    <n v="180"/>
    <n v="0"/>
    <n v="0"/>
    <m/>
  </r>
  <r>
    <s v="1.1-00-2508_25621015_2521310"/>
    <s v="1.1-00-25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2000"/>
    <s v="MATERIALES Y SUMINISTROS"/>
    <n v="2131"/>
    <s v="MATERIAL ESTADÍSTICO Y GEOGRÁFICO"/>
    <n v="0"/>
    <s v="SIN DESCRIPCIÓN PARA DESTINOS 00"/>
    <n v="0"/>
    <n v="0"/>
    <n v="0"/>
    <n v="20000"/>
    <n v="1000000"/>
    <n v="0"/>
    <n v="0"/>
    <n v="110000"/>
    <n v="110000"/>
    <n v="0"/>
    <n v="2200000"/>
    <m/>
    <n v="0"/>
    <n v="0"/>
    <n v="0"/>
    <n v="0"/>
    <n v="0"/>
    <n v="0"/>
    <n v="0"/>
    <n v="110000"/>
    <n v="0"/>
    <m/>
  </r>
  <r>
    <s v="1.1-00-2514_25555039_25214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2000"/>
    <s v="MATERIALES Y SUMINISTROS"/>
    <n v="2141"/>
    <s v="MATERIALES, ÚTILES Y EQUIPOS MENORES DE TECNOLOGÍAS DE LA INFORMACIÓN Y COMUNICACIONES"/>
    <n v="0"/>
    <s v="SIN DESCRIPCIÓN PARA DESTINOS 00"/>
    <n v="173659.26"/>
    <n v="74859.27"/>
    <n v="74859.27"/>
    <n v="169000"/>
    <n v="0"/>
    <n v="25705.48"/>
    <n v="25705.48"/>
    <n v="1050000"/>
    <n v="1050000"/>
    <n v="0"/>
    <n v="1950000"/>
    <m/>
    <n v="20880"/>
    <n v="20880"/>
    <n v="20880"/>
    <n v="20880"/>
    <n v="20880"/>
    <n v="0"/>
    <n v="0"/>
    <n v="1029120"/>
    <n v="30000"/>
    <m/>
  </r>
  <r>
    <s v="1.1-00-2508_25619013_25214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141"/>
    <s v="MATERIALES, ÚTILES Y EQUIPOS MENORES DE TECNOLOGÍAS DE LA INFORMACIÓN Y COMUNICACIONES"/>
    <n v="0"/>
    <s v="SIN DESCRIPCIÓN PARA DESTINOS 00"/>
    <n v="17440.36"/>
    <n v="4720.3599999999997"/>
    <n v="4720.3599999999997"/>
    <n v="0"/>
    <n v="0"/>
    <n v="0"/>
    <n v="0"/>
    <n v="22590.32"/>
    <n v="22590.32"/>
    <n v="0"/>
    <n v="0"/>
    <m/>
    <n v="20068.93"/>
    <n v="20068.93"/>
    <n v="20068.93"/>
    <n v="20068.93"/>
    <n v="12785.29"/>
    <n v="0"/>
    <n v="0"/>
    <n v="2521.3899999999994"/>
    <n v="0"/>
    <m/>
  </r>
  <r>
    <s v="1.1-00-2504_2555004_25214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141"/>
    <s v="MATERIALES, ÚTILES Y EQUIPOS MENORES DE TECNOLOGÍAS DE LA INFORMACIÓN Y COMUNICACIONES"/>
    <n v="0"/>
    <s v="SIN DESCRIPCIÓN PARA DESTINOS 00"/>
    <n v="0"/>
    <n v="0"/>
    <n v="0"/>
    <n v="251"/>
    <n v="0"/>
    <n v="250.23"/>
    <n v="250.23"/>
    <n v="30000"/>
    <n v="30000"/>
    <n v="0"/>
    <n v="10000"/>
    <m/>
    <n v="3571.27"/>
    <n v="3571.27"/>
    <n v="3571.27"/>
    <n v="3571.27"/>
    <n v="3571.27"/>
    <n v="3571.27"/>
    <n v="3571.27"/>
    <n v="26428.73"/>
    <n v="10000"/>
    <m/>
  </r>
  <r>
    <s v="2023 y 202405_2559007_25214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141"/>
    <s v="MATERIALES, ÚTILES Y EQUIPOS MENORES DE TECNOLOGÍAS DE LA INFORMACIÓN Y COMUNICACIONES"/>
    <n v="0"/>
    <s v="SIN DESCRIPCIÓN PARA DESTINOS 00"/>
    <n v="24759.15"/>
    <n v="24759.15"/>
    <n v="24759.15"/>
    <n v="204194.1"/>
    <n v="23000"/>
    <n v="152658.32"/>
    <n v="8942.7999999999993"/>
    <n v="0"/>
    <n v="0"/>
    <n v="0"/>
    <n v="0"/>
    <m/>
    <n v="0"/>
    <n v="0"/>
    <n v="0"/>
    <n v="0"/>
    <n v="0"/>
    <n v="0"/>
    <n v="0"/>
    <n v="0"/>
    <n v="0"/>
    <m/>
  </r>
  <r>
    <s v="1.1-00-2506_25516011_2521410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IRECCIÓN DE RELACIONES PÚBLICAS"/>
    <n v="2000"/>
    <s v="MATERIALES Y SUMINISTROS"/>
    <n v="2141"/>
    <s v="MATERIALES, ÚTILES Y EQUIPOS MENORES DE TECNOLOGÍAS DE LA INFORMACIÓN Y COMUNICACIONES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2_2553002_252141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2000"/>
    <s v="MATERIALES Y SUMINISTROS"/>
    <n v="2141"/>
    <s v="MATERIALES, ÚTILES Y EQUIPOS MENORES DE TECNOLOGÍAS DE LA INFORMACIÓN Y COMUNICACIONES"/>
    <n v="0"/>
    <s v="SIN DESCRIPCIÓN PARA DESTINOS 00"/>
    <n v="0"/>
    <n v="0"/>
    <n v="0"/>
    <n v="0"/>
    <n v="0"/>
    <n v="0"/>
    <n v="0"/>
    <n v="18700"/>
    <n v="18700"/>
    <n v="0"/>
    <n v="0"/>
    <m/>
    <n v="0"/>
    <n v="0"/>
    <n v="0"/>
    <n v="0"/>
    <n v="0"/>
    <n v="0"/>
    <n v="0"/>
    <n v="18700"/>
    <n v="0"/>
    <m/>
  </r>
  <r>
    <s v="2023 y 202405_2559007_25215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151"/>
    <s v="MATERIAL IMPRESO E INFORMACIÓN DIGITAL"/>
    <n v="0"/>
    <s v="SIN DESCRIPCIÓN PARA DESTINOS 00"/>
    <n v="420"/>
    <n v="420"/>
    <n v="420"/>
    <n v="420"/>
    <n v="42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0_25036028_2521610"/>
    <s v="2023 y 2024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161"/>
    <s v="MATERIAL DE LIMPIEZA"/>
    <n v="0"/>
    <s v="SIN DESCRIPCIÓN PARA DESTINOS 00"/>
    <n v="0"/>
    <n v="0"/>
    <n v="0"/>
    <n v="31400"/>
    <n v="0"/>
    <n v="5588.88"/>
    <n v="5588.88"/>
    <n v="0"/>
    <n v="0"/>
    <n v="0"/>
    <n v="0"/>
    <m/>
    <n v="0"/>
    <n v="0"/>
    <n v="0"/>
    <n v="0"/>
    <n v="0"/>
    <n v="0"/>
    <n v="0"/>
    <n v="0"/>
    <n v="0"/>
    <m/>
  </r>
  <r>
    <s v="1.1-00-2509_25225017_25216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2000"/>
    <s v="MATERIALES Y SUMINISTROS"/>
    <n v="2161"/>
    <s v="MATERIAL DE LIMPIEZA"/>
    <n v="0"/>
    <s v="SIN DESCRIPCIÓN PARA DESTINOS 00"/>
    <n v="580450.68000000005"/>
    <n v="580450.68000000005"/>
    <n v="580450.68000000005"/>
    <n v="1472462.48"/>
    <n v="1250000"/>
    <n v="1220782.48"/>
    <n v="1220782.48"/>
    <n v="2038475.6199999999"/>
    <n v="2038475.6199999999"/>
    <n v="0"/>
    <n v="1000000"/>
    <m/>
    <n v="2024250.46"/>
    <n v="1092359.53"/>
    <n v="1092359.53"/>
    <n v="1092359.53"/>
    <n v="1092359.53"/>
    <n v="0"/>
    <n v="0"/>
    <n v="14225.159999999916"/>
    <n v="1000000"/>
    <m/>
  </r>
  <r>
    <s v="1.1-00-2505_2559007_25216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161"/>
    <s v="MATERIAL DE LIMPIEZA"/>
    <n v="0"/>
    <s v="SIN DESCRIPCIÓN PARA DESTINOS 00"/>
    <n v="2153994.9900000002"/>
    <n v="2062001.19"/>
    <n v="2062001.19"/>
    <n v="1148656.1000000001"/>
    <n v="1828856.1"/>
    <n v="672812.28"/>
    <n v="343279.48"/>
    <n v="640000"/>
    <n v="640000"/>
    <n v="0"/>
    <n v="600000"/>
    <m/>
    <n v="630809.09"/>
    <n v="630809.09"/>
    <n v="619914.11"/>
    <n v="619914.11"/>
    <n v="619914.11"/>
    <n v="27398.58"/>
    <n v="27398.58"/>
    <n v="9190.9100000000326"/>
    <n v="650000"/>
    <m/>
  </r>
  <r>
    <s v="1.1-00-2508_25224016_25216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161"/>
    <s v="MATERIAL DE LIMPIEZA"/>
    <n v="0"/>
    <s v="SIN DESCRIPCIÓN PARA DESTINOS 00"/>
    <n v="442326.13"/>
    <n v="433545.57"/>
    <n v="433545.57"/>
    <n v="450000"/>
    <n v="650000"/>
    <n v="388972.13"/>
    <n v="326288.63"/>
    <n v="350000"/>
    <n v="350000"/>
    <n v="0"/>
    <n v="350000"/>
    <m/>
    <n v="344000.4"/>
    <n v="344000.4"/>
    <n v="344000.4"/>
    <n v="344000.4"/>
    <n v="344000.4"/>
    <n v="369"/>
    <n v="369"/>
    <n v="5999.5999999999767"/>
    <n v="400000"/>
    <m/>
  </r>
  <r>
    <s v="1.1-00-2509_25227019_2521610"/>
    <s v="1.1-00-25"/>
    <s v="RECURSOS FISCALES 2025"/>
    <s v="09_25"/>
    <x v="8"/>
    <n v="2"/>
    <s v="INFRAESTRUCTURA Y SERVICIOS PÚBLICOS"/>
    <s v="2.1.1"/>
    <s v="ORDENACIÓN DE DESECHOS"/>
    <n v="3"/>
    <s v="TLAJO DINAMICO"/>
    <n v="27"/>
    <s v="RECOLECCION DE RESIDUOS SOLIDOS URBANOS"/>
    <s v="XXX"/>
    <s v="RECOLECCION DE RESIDUOS SOLIDOS URBANOS"/>
    <s v="019_25"/>
    <x v="13"/>
    <s v="XXX_26"/>
    <s v="DIRECCIÓN DE ASEO PÚBLICO"/>
    <n v="2000"/>
    <s v="MATERIALES Y SUMINISTROS"/>
    <n v="2161"/>
    <s v="MATERIAL DE LIMPIEZA"/>
    <n v="0"/>
    <s v="SIN DESCRIPCIÓN PARA DESTINOS 00"/>
    <n v="167264.17000000001"/>
    <n v="167264.17000000001"/>
    <n v="167264.17000000001"/>
    <n v="175000"/>
    <n v="175000"/>
    <n v="122811.52"/>
    <n v="122811.52"/>
    <n v="170000"/>
    <n v="170000"/>
    <n v="0"/>
    <n v="170000"/>
    <m/>
    <n v="166632.63"/>
    <n v="166632.63"/>
    <n v="166632.63"/>
    <n v="166632.63"/>
    <n v="166632.63"/>
    <n v="0"/>
    <n v="0"/>
    <n v="3367.3699999999953"/>
    <n v="170000"/>
    <m/>
  </r>
  <r>
    <s v="1.1-00-2509_25228020_2521610"/>
    <s v="1.1-00-25"/>
    <s v="RECURSOS FISCALES 2025"/>
    <s v="09_25"/>
    <x v="8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x v="14"/>
    <s v="XXX_26"/>
    <s v="DIRECCIÓN DE RASTROS MUNICIPALES"/>
    <n v="2000"/>
    <s v="MATERIALES Y SUMINISTROS"/>
    <n v="2161"/>
    <s v="MATERIAL DE LIMPIEZA"/>
    <n v="0"/>
    <s v="SIN DESCRIPCIÓN PARA DESTINOS 00"/>
    <n v="0"/>
    <n v="0"/>
    <n v="0"/>
    <n v="0"/>
    <n v="0"/>
    <n v="0"/>
    <n v="0"/>
    <n v="50000"/>
    <n v="50000"/>
    <n v="0"/>
    <n v="50000"/>
    <m/>
    <n v="47766.5"/>
    <n v="47766.5"/>
    <n v="47766.5"/>
    <n v="47766.5"/>
    <n v="47766.5"/>
    <n v="0"/>
    <n v="0"/>
    <n v="2233.5"/>
    <n v="50000"/>
    <m/>
  </r>
  <r>
    <s v="1.1-00-2504_2555004_25216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161"/>
    <s v="MATERIAL DE LIMPIEZA"/>
    <n v="0"/>
    <s v="SIN DESCRIPCIÓN PARA DESTINOS 00"/>
    <n v="0"/>
    <n v="0"/>
    <n v="0"/>
    <n v="0"/>
    <n v="0"/>
    <n v="0"/>
    <n v="0"/>
    <n v="2000"/>
    <n v="2000"/>
    <n v="0"/>
    <n v="0"/>
    <m/>
    <n v="1044"/>
    <n v="1044"/>
    <n v="1044"/>
    <n v="1044"/>
    <n v="1044"/>
    <n v="1044"/>
    <n v="1044"/>
    <n v="956"/>
    <n v="2000"/>
    <m/>
  </r>
  <r>
    <s v="1.1-00-2510_25041031_2521610"/>
    <s v="1.1-00-25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2000"/>
    <s v="MATERIALES Y SUMINISTROS"/>
    <n v="2161"/>
    <s v="MATERIAL DE LIMPIEZA"/>
    <n v="0"/>
    <s v="SIN DESCRIPCIÓN PARA DESTINOS 00"/>
    <n v="168342.87"/>
    <n v="168342.87"/>
    <n v="168342.87"/>
    <n v="50900"/>
    <n v="0"/>
    <n v="49822"/>
    <n v="49822"/>
    <n v="425000"/>
    <n v="425000"/>
    <n v="0"/>
    <n v="0"/>
    <m/>
    <n v="0"/>
    <n v="0"/>
    <n v="0"/>
    <n v="0"/>
    <n v="0"/>
    <n v="0"/>
    <n v="0"/>
    <n v="425000"/>
    <m/>
    <m/>
  </r>
  <r>
    <s v="2023 y 202410_25065048_25217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2000"/>
    <s v="MATERIALES Y SUMINISTROS"/>
    <n v="2171"/>
    <s v="MATERIALES Y ÚTILES DE ENSEÑANZA"/>
    <n v="0"/>
    <s v="SIN DESCRIPCIÓN PARA DESTINOS 00"/>
    <n v="0"/>
    <n v="0"/>
    <n v="0"/>
    <n v="300000"/>
    <n v="300000"/>
    <n v="295800"/>
    <n v="295800"/>
    <n v="0"/>
    <n v="0"/>
    <n v="0"/>
    <n v="0"/>
    <m/>
    <n v="0"/>
    <n v="0"/>
    <n v="0"/>
    <n v="0"/>
    <n v="0"/>
    <n v="0"/>
    <n v="0"/>
    <n v="0"/>
    <n v="0"/>
    <m/>
  </r>
  <r>
    <s v="2023 y 202411_25364047_2521710"/>
    <s v="2023 y 2024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2000"/>
    <s v="MATERIALES Y SUMINISTROS"/>
    <n v="2171"/>
    <s v="MATERIALES Y ÚTILES DE ENSEÑANZA"/>
    <n v="0"/>
    <s v="SIN DESCRIPCIÓN PARA DESTINOS 00"/>
    <n v="0"/>
    <n v="0"/>
    <n v="0"/>
    <n v="30000"/>
    <n v="3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0_25036028_25217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171"/>
    <s v="MATERIALES Y ÚTILES DE ENSEÑANZA"/>
    <n v="0"/>
    <s v="SIN DESCRIPCIÓN PARA DESTINOS 00"/>
    <n v="0"/>
    <n v="0"/>
    <n v="0"/>
    <n v="0"/>
    <n v="0"/>
    <n v="0"/>
    <n v="0"/>
    <n v="640667.56999999995"/>
    <n v="640667.56999999995"/>
    <n v="0"/>
    <n v="300000"/>
    <m/>
    <n v="625147.19999999995"/>
    <n v="625147.19999999995"/>
    <n v="625147.19999999995"/>
    <n v="625147.19999999995"/>
    <n v="0"/>
    <n v="0"/>
    <n v="0"/>
    <n v="15520.369999999995"/>
    <n v="200000"/>
    <m/>
  </r>
  <r>
    <s v="1.1-00-2504_2555004_25218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181"/>
    <s v="MATERIALES PARA EL REGISTRO E IDENTIFICACIÓN DE BIENES Y PERSONAS"/>
    <n v="0"/>
    <s v="SIN DESCRIPCIÓN PARA DESTINOS 00"/>
    <n v="0"/>
    <n v="0"/>
    <n v="0"/>
    <n v="0"/>
    <n v="0"/>
    <n v="0"/>
    <n v="0"/>
    <n v="5971800"/>
    <n v="5971800"/>
    <n v="0"/>
    <n v="0"/>
    <m/>
    <n v="3443738.4"/>
    <n v="3443738.4"/>
    <n v="3424320"/>
    <n v="3424320"/>
    <n v="2988160"/>
    <n v="2988160"/>
    <n v="2988160"/>
    <n v="2528061.6"/>
    <n v="5973500"/>
    <m/>
  </r>
  <r>
    <s v="1.1-00-2504_2558006_2521810"/>
    <s v="1.1-00-25"/>
    <s v="RECURSOS FISCALES 2025"/>
    <s v="04_25"/>
    <x v="2"/>
    <n v="5"/>
    <s v="GOBIERNO INTELIGENTE"/>
    <s v="1.3.4"/>
    <s v="FUNCIÓN PÚBLICA"/>
    <n v="4"/>
    <s v="TLAJO EFICIENTE"/>
    <n v="8"/>
    <s v="RECURSOS RECAUDADOS DE MANERA EFICIENTE PROGRAMADOS"/>
    <s v="XXX"/>
    <s v="RECURSOS RECAUDADOS DE MANERA EFICIENTE PROGRAMADOS"/>
    <s v="006_25"/>
    <x v="17"/>
    <s v="XXX_26"/>
    <s v="DIRECCIÓN DE INGRESOS"/>
    <n v="2000"/>
    <s v="MATERIALES Y SUMINISTROS"/>
    <n v="2181"/>
    <s v="MATERIALES PARA EL REGISTRO E IDENTIFICACIÓN DE BIENES Y PERSONAS"/>
    <n v="0"/>
    <s v="SIN DESCRIPCIÓN PARA DESTINOS 00"/>
    <n v="5041468.12"/>
    <n v="3616716"/>
    <n v="3616716"/>
    <n v="5890180"/>
    <n v="2000000"/>
    <n v="4746372"/>
    <n v="4746372"/>
    <n v="2254000"/>
    <n v="2254000"/>
    <n v="0"/>
    <n v="8000000"/>
    <m/>
    <n v="1357080"/>
    <n v="1357080"/>
    <n v="1357080"/>
    <n v="1357080"/>
    <n v="581080"/>
    <n v="581080"/>
    <n v="581080"/>
    <n v="896920"/>
    <n v="4954000"/>
    <m/>
  </r>
  <r>
    <s v="1.1-00-2508_25619013_25218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181"/>
    <s v="MATERIALES PARA EL REGISTRO E IDENTIFICACIÓN DE BIENES Y PERSONAS"/>
    <n v="0"/>
    <s v="SIN DESCRIPCIÓN PARA DESTINOS 00"/>
    <n v="0"/>
    <n v="0"/>
    <n v="0"/>
    <n v="60000"/>
    <n v="0"/>
    <n v="56372.37"/>
    <n v="56372.37"/>
    <n v="47500"/>
    <n v="47500"/>
    <n v="0"/>
    <n v="60000"/>
    <m/>
    <n v="42224"/>
    <n v="42224"/>
    <n v="42224"/>
    <n v="42224"/>
    <n v="42224"/>
    <n v="42224"/>
    <n v="42224"/>
    <n v="5276"/>
    <n v="50000"/>
    <m/>
  </r>
  <r>
    <s v="1.1-00-2508_25619013_25221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211"/>
    <s v="PRODUCTOS ALIMENTICIOS PARA PERSONAS"/>
    <n v="0"/>
    <s v="SIN DESCRIPCIÓN PARA DESTINOS 00"/>
    <n v="384482"/>
    <n v="384482"/>
    <n v="384482"/>
    <n v="450000"/>
    <n v="390000"/>
    <n v="430850.38"/>
    <n v="335199.09999999998"/>
    <n v="1129854.1599999999"/>
    <n v="1129854.1599999999"/>
    <n v="0"/>
    <n v="390000"/>
    <m/>
    <n v="1108222.31"/>
    <n v="908702.31"/>
    <n v="907845.06"/>
    <n v="503817.06"/>
    <n v="405797.06"/>
    <n v="193255.76"/>
    <n v="193255.76"/>
    <n v="21631.84999999986"/>
    <n v="1150000"/>
    <m/>
  </r>
  <r>
    <s v="1.1-00-2512_25753037_2522114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2000"/>
    <s v="MATERIALES Y SUMINISTROS"/>
    <n v="2211"/>
    <s v="PRODUCTOS ALIMENTICIOS PARA PERSONAS"/>
    <n v="4"/>
    <s v="CAJITITLAN"/>
    <n v="0"/>
    <n v="0"/>
    <n v="0"/>
    <n v="600000"/>
    <n v="0"/>
    <n v="0"/>
    <n v="0"/>
    <n v="572669"/>
    <n v="572669"/>
    <n v="0"/>
    <n v="600000"/>
    <m/>
    <n v="572668.80000000005"/>
    <n v="572668.80000000005"/>
    <n v="572668.80000000005"/>
    <n v="572668.80000000005"/>
    <n v="572668.80000000005"/>
    <n v="572668.80000000005"/>
    <n v="572668.80000000005"/>
    <n v="0.19999999995343387"/>
    <n v="580000"/>
    <m/>
  </r>
  <r>
    <s v="1.1-00-2505_2559007_2522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211"/>
    <s v="PRODUCTOS ALIMENTICIOS PARA PERSONAS"/>
    <n v="0"/>
    <s v="SIN DESCRIPCIÓN PARA DESTINOS 00"/>
    <n v="338812.5"/>
    <n v="282232.5"/>
    <n v="282232.5"/>
    <n v="424924"/>
    <n v="200000"/>
    <n v="281832.95"/>
    <n v="281832.95"/>
    <n v="542448"/>
    <n v="542448"/>
    <n v="0"/>
    <n v="0"/>
    <m/>
    <n v="538572.68999999994"/>
    <n v="538572.68999999994"/>
    <n v="523554.79"/>
    <n v="523554.79"/>
    <n v="135617.29"/>
    <n v="126289.39"/>
    <n v="126289.39"/>
    <n v="3875.3100000000559"/>
    <n v="500000"/>
    <m/>
  </r>
  <r>
    <s v="1.1-00-2508_25621015_2522110"/>
    <s v="1.1-00-25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2000"/>
    <s v="MATERIALES Y SUMINISTROS"/>
    <n v="2211"/>
    <s v="PRODUCTOS ALIMENTICIOS PARA PERSONAS"/>
    <n v="0"/>
    <s v="SIN DESCRIPCIÓN PARA DESTINOS 00"/>
    <n v="180739.49"/>
    <n v="173739.49"/>
    <n v="171939.49"/>
    <n v="300000"/>
    <n v="150000"/>
    <n v="113777.55"/>
    <n v="113777.55"/>
    <n v="390000"/>
    <n v="390000"/>
    <n v="0"/>
    <n v="390000"/>
    <m/>
    <n v="374708.6"/>
    <n v="119508.6"/>
    <n v="374708.6"/>
    <n v="119508.6"/>
    <n v="89882.2"/>
    <n v="6362.2"/>
    <n v="6362.2"/>
    <n v="15291.400000000023"/>
    <n v="420000"/>
    <m/>
  </r>
  <r>
    <s v="1.1-00-2506_25516011_2522110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IRECCIÓN DE RELACIONES PÚBLICAS"/>
    <n v="2000"/>
    <s v="MATERIALES Y SUMINISTROS"/>
    <n v="2211"/>
    <s v="PRODUCTOS ALIMENTICIOS PARA PERSONAS"/>
    <n v="0"/>
    <s v="SIN DESCRIPCIÓN PARA DESTINOS 00"/>
    <n v="144902.99"/>
    <n v="116919.42"/>
    <n v="116919.42"/>
    <n v="280000"/>
    <n v="100000"/>
    <n v="114590.57"/>
    <n v="114590.57"/>
    <n v="150000"/>
    <n v="150000"/>
    <n v="0"/>
    <n v="180000"/>
    <m/>
    <n v="144517.81"/>
    <n v="144517.81"/>
    <n v="110262.87"/>
    <n v="110262.87"/>
    <n v="110262.87"/>
    <n v="99401.32"/>
    <n v="99401.32"/>
    <n v="5482.1900000000023"/>
    <n v="150000"/>
    <m/>
  </r>
  <r>
    <s v="1.1-00-2504_2555004_25221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211"/>
    <s v="PRODUCTOS ALIMENTICIOS PARA PERSONAS"/>
    <n v="0"/>
    <s v="SIN DESCRIPCIÓN PARA DESTINOS 00"/>
    <n v="2161.0100000000002"/>
    <n v="2161.0100000000002"/>
    <n v="2161.0100000000002"/>
    <n v="41018"/>
    <n v="2545"/>
    <n v="40953.93"/>
    <n v="40953.93"/>
    <n v="40000"/>
    <n v="40000"/>
    <n v="0"/>
    <n v="40000"/>
    <m/>
    <n v="20497.240000000002"/>
    <n v="20497.240000000002"/>
    <n v="16850.75"/>
    <n v="16850.75"/>
    <n v="16850.75"/>
    <n v="16736.25"/>
    <n v="16736.25"/>
    <n v="19502.759999999998"/>
    <n v="25000"/>
    <m/>
  </r>
  <r>
    <s v="1.1-00-2502_2553002_252211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2000"/>
    <s v="MATERIALES Y SUMINISTROS"/>
    <n v="2211"/>
    <s v="PRODUCTOS ALIMENTICIOS PARA PERSONAS"/>
    <n v="0"/>
    <s v="SIN DESCRIPCIÓN PARA DESTINOS 00"/>
    <n v="0"/>
    <n v="0"/>
    <n v="0"/>
    <n v="0"/>
    <n v="0"/>
    <n v="0"/>
    <n v="0"/>
    <n v="20000"/>
    <n v="20000"/>
    <n v="0"/>
    <n v="0"/>
    <m/>
    <n v="8897.3799999999992"/>
    <n v="8897.3799999999992"/>
    <n v="0"/>
    <n v="0"/>
    <n v="0"/>
    <n v="0"/>
    <n v="0"/>
    <n v="11102.62"/>
    <n v="10000"/>
    <m/>
  </r>
  <r>
    <s v="1.1-00-2503_2554003_2522110"/>
    <s v="1.1-00-25"/>
    <s v="RECURSOS FISCALES 2025"/>
    <s v="03_25"/>
    <x v="4"/>
    <n v="5"/>
    <s v="GOBIERNO INTELIGENTE"/>
    <s v="1.3.5"/>
    <s v="ASUNTOS JURIDICOS"/>
    <n v="6"/>
    <s v="TLAJO A FUTURO"/>
    <n v="4"/>
    <s v="DEFENSORÍA LEGAL"/>
    <s v="XXX"/>
    <s v="DEFENSORÍA LEGAL"/>
    <s v="003_25"/>
    <x v="5"/>
    <s v="XXX_26"/>
    <s v="DESPACHO DE LA SINDICATURA"/>
    <n v="2000"/>
    <s v="MATERIALES Y SUMINISTROS"/>
    <n v="2211"/>
    <s v="PRODUCTOS ALIMENTICIOS PARA PERSONAS"/>
    <n v="0"/>
    <s v="SIN DESCRIPCIÓN PARA DESTINOS 00"/>
    <n v="80167.3"/>
    <n v="80167.3"/>
    <n v="80167.3"/>
    <n v="85000"/>
    <n v="25000"/>
    <n v="0"/>
    <n v="0"/>
    <n v="20000"/>
    <n v="20000"/>
    <n v="0"/>
    <n v="0"/>
    <m/>
    <n v="2697.01"/>
    <n v="2697.01"/>
    <n v="2697.01"/>
    <n v="2697.01"/>
    <n v="2697.01"/>
    <n v="2697.01"/>
    <n v="2697.01"/>
    <n v="17302.989999999998"/>
    <n v="10000"/>
    <m/>
  </r>
  <r>
    <s v="2023 y 202406_25515010_2522110"/>
    <s v="2023 y 2024"/>
    <s v="RECURSOS FISCALES 2025"/>
    <s v="06_25"/>
    <x v="7"/>
    <n v="5"/>
    <s v="GOBIERNO INTELIGENTE"/>
    <s v="1.3.4"/>
    <s v="FUNCIÓN PÚBLICA"/>
    <n v="4"/>
    <s v="TLAJO EFICIENTE"/>
    <n v="15"/>
    <s v="PROCESOS ESTADISTICOS DEL MUNICIPIO"/>
    <s v="XXX"/>
    <s v="PROCESOS ESTADISTICOS DEL MUNICIPIO"/>
    <s v="010_25"/>
    <x v="19"/>
    <s v="XXX_26"/>
    <s v="DIRECCIÓN DE CENSOS Y ESTADISTICAS"/>
    <n v="2000"/>
    <s v="MATERIALES Y SUMINISTROS"/>
    <n v="2211"/>
    <s v="PRODUCTOS ALIMENTICIOS PARA PERSONAS"/>
    <n v="0"/>
    <s v="SIN DESCRIPCIÓN PARA DESTINOS 00"/>
    <n v="0"/>
    <n v="0"/>
    <n v="0"/>
    <n v="10000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1_25364047_2522110"/>
    <s v="2023 y 2024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2000"/>
    <s v="MATERIALES Y SUMINISTROS"/>
    <n v="2211"/>
    <s v="PRODUCTOS ALIMENTICIOS PARA PERSONAS"/>
    <n v="0"/>
    <s v="SIN DESCRIPCIÓN PARA DESTINOS 00"/>
    <n v="0"/>
    <n v="0"/>
    <n v="0"/>
    <n v="600000"/>
    <n v="0"/>
    <n v="599986.80000000005"/>
    <n v="599986.80000000005"/>
    <n v="0"/>
    <n v="0"/>
    <n v="0"/>
    <n v="0"/>
    <m/>
    <n v="0"/>
    <n v="0"/>
    <n v="0"/>
    <n v="0"/>
    <n v="0"/>
    <n v="0"/>
    <n v="0"/>
    <n v="0"/>
    <n v="0"/>
    <m/>
  </r>
  <r>
    <s v="1.1-00-2509_25330022_2522210"/>
    <s v="1.1-00-25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2000"/>
    <s v="MATERIALES Y SUMINISTROS"/>
    <n v="2221"/>
    <s v="PRODUCTOS ALIMENTICIOS PARA ANIMALES"/>
    <n v="0"/>
    <s v="SIN DESCRIPCIÓN PARA DESTINOS 00"/>
    <n v="419380"/>
    <n v="419380"/>
    <n v="419380"/>
    <n v="558000"/>
    <n v="420000"/>
    <n v="307023"/>
    <n v="307023"/>
    <n v="800000"/>
    <n v="800000"/>
    <n v="0"/>
    <n v="800000"/>
    <m/>
    <n v="798004.27"/>
    <n v="798004.27"/>
    <n v="799916.94"/>
    <n v="245794"/>
    <n v="245794"/>
    <n v="245794"/>
    <n v="245794"/>
    <n v="1995.7299999999814"/>
    <n v="800000"/>
    <m/>
  </r>
  <r>
    <s v="1.1-00-2512_25753037_2522215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2000"/>
    <s v="MATERIALES Y SUMINISTROS"/>
    <n v="2221"/>
    <s v="PRODUCTOS ALIMENTICIOS PARA ANIMALES"/>
    <n v="5"/>
    <s v="ALIMENTO PARA ESCUELA DE CHARRERIA"/>
    <n v="95999.4"/>
    <n v="95999.4"/>
    <n v="95999.4"/>
    <n v="94500"/>
    <n v="96000"/>
    <n v="94500"/>
    <n v="94500"/>
    <n v="140400"/>
    <n v="140400"/>
    <n v="0"/>
    <n v="150000"/>
    <m/>
    <n v="140400"/>
    <n v="140400"/>
    <n v="140400"/>
    <n v="140400"/>
    <n v="140400"/>
    <n v="140400"/>
    <n v="140400"/>
    <n v="0"/>
    <n v="150000"/>
    <m/>
  </r>
  <r>
    <s v="1.1-00-2509_25228020_2522210"/>
    <s v="1.1-00-25"/>
    <s v="RECURSOS FISCALES 2025"/>
    <s v="09_25"/>
    <x v="8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x v="14"/>
    <s v="XXX_26"/>
    <s v="DIRECCIÓN DE RASTROS MUNICIPALES"/>
    <n v="2000"/>
    <s v="MATERIALES Y SUMINISTROS"/>
    <n v="2221"/>
    <s v="PRODUCTOS ALIMENTICIOS PARA ANIMALES"/>
    <n v="0"/>
    <s v="SIN DESCRIPCIÓN PARA DESTINOS 00"/>
    <n v="59000"/>
    <n v="59000"/>
    <n v="59000"/>
    <n v="100337.55"/>
    <n v="70000"/>
    <n v="0"/>
    <n v="0"/>
    <n v="70000"/>
    <n v="70000"/>
    <n v="0"/>
    <n v="70000"/>
    <m/>
    <n v="38150"/>
    <n v="0"/>
    <n v="67500"/>
    <n v="0"/>
    <n v="0"/>
    <n v="0"/>
    <n v="0"/>
    <n v="31850"/>
    <n v="40000"/>
    <m/>
  </r>
  <r>
    <s v="2023 y 202411_25364047_2522210"/>
    <s v="2023 y 2024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2000"/>
    <s v="MATERIALES Y SUMINISTROS"/>
    <n v="2221"/>
    <s v="PRODUCTOS ALIMENTICIOS PARA ANIMALES"/>
    <n v="0"/>
    <s v="SIN DESCRIPCIÓN PARA DESTINOS 00"/>
    <n v="20000"/>
    <n v="0"/>
    <n v="0"/>
    <n v="40000"/>
    <n v="4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8_25621015_2522310"/>
    <s v="1.1-00-25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2000"/>
    <s v="MATERIALES Y SUMINISTROS"/>
    <n v="2231"/>
    <s v="UTENSILIOS PARA EL SERVICIO DE ALIMENTACIÓN"/>
    <n v="0"/>
    <s v="SIN DESCRIPCIÓN PARA DESTINOS 00"/>
    <n v="4955.41"/>
    <n v="4955.41"/>
    <n v="4955.41"/>
    <n v="5000"/>
    <n v="5000"/>
    <n v="2742.68"/>
    <n v="2742.68"/>
    <n v="5000"/>
    <n v="5000"/>
    <n v="0"/>
    <n v="5000"/>
    <m/>
    <n v="4897.5200000000004"/>
    <n v="0"/>
    <n v="4897.5200000000004"/>
    <n v="0"/>
    <n v="0"/>
    <n v="0"/>
    <n v="0"/>
    <n v="102.47999999999956"/>
    <n v="5000"/>
    <m/>
  </r>
  <r>
    <s v="1.1-00-2506_25516011_2522310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IRECCIÓN DE RELACIONES PÚBLICAS"/>
    <n v="2000"/>
    <s v="MATERIALES Y SUMINISTROS"/>
    <n v="2231"/>
    <s v="UTENSILIOS PARA EL SERVICIO DE ALIMENTACIÓN"/>
    <n v="0"/>
    <s v="SIN DESCRIPCIÓN PARA DESTINOS 00"/>
    <n v="0"/>
    <n v="0"/>
    <n v="0"/>
    <n v="10000"/>
    <n v="0"/>
    <n v="1139.3499999999999"/>
    <n v="1139.3499999999999"/>
    <n v="5000"/>
    <n v="5000"/>
    <n v="0"/>
    <n v="0"/>
    <m/>
    <n v="4337.96"/>
    <n v="4337.96"/>
    <n v="4337.96"/>
    <n v="4337.96"/>
    <n v="4337.96"/>
    <n v="4337.96"/>
    <n v="4337.96"/>
    <n v="662.04"/>
    <n v="0"/>
    <m/>
  </r>
  <r>
    <s v="1.1-00-2508_25619013_25223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231"/>
    <s v="UTENSILIOS PARA EL SERVICIO DE ALIMENTACIÓN"/>
    <n v="0"/>
    <s v="SIN DESCRIPCIÓN PARA DESTINOS 00"/>
    <n v="0"/>
    <n v="0"/>
    <n v="0"/>
    <n v="0"/>
    <n v="0"/>
    <n v="0"/>
    <n v="0"/>
    <n v="2100"/>
    <n v="2100"/>
    <n v="0"/>
    <n v="0"/>
    <m/>
    <n v="0"/>
    <n v="0"/>
    <n v="0"/>
    <n v="0"/>
    <n v="0"/>
    <n v="0"/>
    <n v="0"/>
    <n v="2100"/>
    <n v="0"/>
    <m/>
  </r>
  <r>
    <s v="1.1-00-2512_25751035_2523510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2000"/>
    <s v="MATERIALES Y SUMINISTROS"/>
    <n v="2351"/>
    <s v="PRODUCTOS QUÍMICOS, FARMACÉUTICOS Y DE LABORATORIO ADQUIRIDOS COMO MATERIA PRIMA"/>
    <n v="0"/>
    <s v="SIN DESCRIPCIÓN PARA DESTINOS 00"/>
    <n v="0"/>
    <n v="0"/>
    <n v="0"/>
    <n v="0"/>
    <n v="0"/>
    <n v="0"/>
    <n v="0"/>
    <n v="500000"/>
    <n v="500000"/>
    <n v="0"/>
    <n v="500000"/>
    <m/>
    <n v="498984.23"/>
    <n v="231907.20000000001"/>
    <n v="313641.15000000002"/>
    <n v="231907.20000000001"/>
    <n v="197407.2"/>
    <n v="0"/>
    <n v="0"/>
    <n v="1015.7700000000186"/>
    <n v="500000"/>
    <m/>
  </r>
  <r>
    <s v="1.1-00-2512_25753037_2544110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4000"/>
    <s v="TRANSFERENCIAS, ASIGNACIONES, SUBSIDIOS Y OTRAS AYUDAS"/>
    <n v="4411"/>
    <s v="AYUDAS SOCIALES A PERSONAS"/>
    <n v="0"/>
    <s v="SIN DESCRIPCIÓN PARA DESTINOS 00"/>
    <n v="1070362.99"/>
    <n v="833215.08"/>
    <n v="833215.08"/>
    <n v="583287.44999999995"/>
    <n v="500000"/>
    <n v="583067.44999999995"/>
    <n v="583067.44999999995"/>
    <n v="200000"/>
    <n v="200000"/>
    <n v="0"/>
    <n v="0"/>
    <m/>
    <n v="199970"/>
    <n v="0"/>
    <n v="0"/>
    <n v="0"/>
    <n v="0"/>
    <n v="0"/>
    <n v="0"/>
    <n v="30"/>
    <n v="200000"/>
    <m/>
  </r>
  <r>
    <s v="1.1-00-2512_25751035_2523910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2000"/>
    <s v="MATERIALES Y SUMINISTROS"/>
    <n v="2391"/>
    <s v="OTROS PRODUCTOS ADQUIRIDOS COMO MATERIA PRIMA"/>
    <n v="0"/>
    <s v="SIN DESCRIPCIÓN PARA DESTINOS 00"/>
    <n v="625500"/>
    <n v="625500"/>
    <n v="625500"/>
    <n v="1322875"/>
    <n v="700000"/>
    <n v="1322875"/>
    <n v="1322875"/>
    <n v="918873"/>
    <n v="918873"/>
    <n v="0"/>
    <n v="700000"/>
    <m/>
    <n v="918350"/>
    <n v="692750"/>
    <n v="692750"/>
    <n v="692750"/>
    <n v="692750"/>
    <n v="692750"/>
    <n v="692750"/>
    <n v="523"/>
    <n v="920000"/>
    <m/>
  </r>
  <r>
    <s v="1.1-00-2510_25036028_25241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411"/>
    <s v="PRODUCTOS MINERALES NO METÁLICOS"/>
    <n v="0"/>
    <s v="SIN DESCRIPCIÓN PARA DESTINOS 00"/>
    <n v="0"/>
    <n v="0"/>
    <n v="0"/>
    <n v="0"/>
    <n v="0"/>
    <n v="0"/>
    <n v="0"/>
    <n v="0"/>
    <n v="0"/>
    <n v="0"/>
    <n v="40000"/>
    <m/>
    <n v="0"/>
    <n v="0"/>
    <n v="0"/>
    <n v="0"/>
    <n v="0"/>
    <n v="0"/>
    <n v="0"/>
    <n v="0"/>
    <n v="0"/>
    <m/>
  </r>
  <r>
    <s v="2023 y 202410_25065048_25241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2000"/>
    <s v="MATERIALES Y SUMINISTROS"/>
    <n v="2411"/>
    <s v="PRODUCTOS MINERALES NO METÁLICOS"/>
    <n v="0"/>
    <s v="SIN DESCRIPCIÓN PARA DESTINOS 00"/>
    <n v="0"/>
    <n v="0"/>
    <n v="0"/>
    <n v="150000"/>
    <n v="150000"/>
    <n v="35869.29"/>
    <n v="35869.29"/>
    <n v="0"/>
    <n v="0"/>
    <n v="0"/>
    <n v="0"/>
    <m/>
    <n v="0"/>
    <n v="0"/>
    <n v="0"/>
    <n v="0"/>
    <n v="0"/>
    <n v="0"/>
    <n v="0"/>
    <n v="0"/>
    <n v="0"/>
    <m/>
  </r>
  <r>
    <s v="1.1-00-2509_25225017_25241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2000"/>
    <s v="MATERIALES Y SUMINISTROS"/>
    <n v="2411"/>
    <s v="PRODUCTOS MINERALES NO METÁLICOS"/>
    <n v="0"/>
    <s v="SIN DESCRIPCIÓN PARA DESTINOS 00"/>
    <n v="56125.440000000002"/>
    <n v="56125.440000000002"/>
    <n v="56125.440000000002"/>
    <n v="773904"/>
    <n v="236389.6"/>
    <n v="715967.48"/>
    <n v="235967.81"/>
    <n v="1407200"/>
    <n v="1407200"/>
    <n v="0"/>
    <n v="1407200"/>
    <m/>
    <n v="1321368.4099999999"/>
    <n v="485982.81"/>
    <n v="485982.81"/>
    <n v="485982.81"/>
    <n v="24766.81"/>
    <n v="24766.81"/>
    <n v="24766.81"/>
    <n v="85831.590000000084"/>
    <n v="1000000"/>
    <m/>
  </r>
  <r>
    <s v="1.1-00-2505_2559007_2524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411"/>
    <s v="PRODUCTOS MINERALES NO METÁLICOS"/>
    <n v="0"/>
    <s v="SIN DESCRIPCIÓN PARA DESTINOS 00"/>
    <n v="150583.6"/>
    <n v="150583.6"/>
    <n v="150583.6"/>
    <n v="1705959.82"/>
    <n v="2000"/>
    <n v="9449.82"/>
    <n v="9449.82"/>
    <n v="31620"/>
    <n v="31620"/>
    <n v="0"/>
    <n v="12000"/>
    <m/>
    <n v="21804.25"/>
    <n v="0"/>
    <n v="21804.27"/>
    <n v="0"/>
    <n v="0"/>
    <n v="0"/>
    <n v="0"/>
    <n v="9815.75"/>
    <n v="20000"/>
    <m/>
  </r>
  <r>
    <s v="1.1-00-2509_25129021_25241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2000"/>
    <s v="MATERIALES Y SUMINISTROS"/>
    <n v="2411"/>
    <s v="PRODUCTOS MINERALES NO METÁLICOS"/>
    <n v="0"/>
    <s v="SIN DESCRIPCIÓN PARA DESTINOS 00"/>
    <n v="67338"/>
    <n v="0"/>
    <n v="67338"/>
    <n v="100000"/>
    <n v="100000"/>
    <n v="0"/>
    <n v="97132.02"/>
    <n v="0"/>
    <n v="2204"/>
    <n v="-2204"/>
    <n v="100000"/>
    <m/>
    <n v="0"/>
    <n v="2204"/>
    <n v="2204"/>
    <n v="2204"/>
    <n v="2204"/>
    <n v="2204"/>
    <n v="2204"/>
    <n v="2204"/>
    <n v="0"/>
    <m/>
  </r>
  <r>
    <s v="1.1-00-2511_25168050_2524110"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2000"/>
    <s v="MATERIALES Y SUMINISTROS"/>
    <n v="2411"/>
    <s v="PRODUCTOS MINERALES NO METÁLICOS"/>
    <n v="0"/>
    <s v="SIN DESCRIPCIÓN PARA DESTINOS 00"/>
    <n v="0"/>
    <n v="67338"/>
    <n v="0"/>
    <n v="0"/>
    <n v="0"/>
    <n v="97132.02"/>
    <n v="0"/>
    <n v="100000"/>
    <n v="97796"/>
    <n v="2204"/>
    <n v="0"/>
    <m/>
    <n v="2204"/>
    <n v="0"/>
    <n v="0"/>
    <n v="0"/>
    <n v="0"/>
    <n v="0"/>
    <n v="0"/>
    <n v="95592"/>
    <n v="50000"/>
    <m/>
  </r>
  <r>
    <s v="1.1-00-2509_25225017_25242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2000"/>
    <s v="MATERIALES Y SUMINISTROS"/>
    <n v="2421"/>
    <s v="CEMENTO Y PRODUCTOS DE CONCRETO"/>
    <n v="0"/>
    <s v="SIN DESCRIPCIÓN PARA DESTINOS 00"/>
    <n v="12729419.48"/>
    <n v="12293269.859999999"/>
    <n v="12293269.859999999"/>
    <n v="16464553.470000001"/>
    <n v="12100000"/>
    <n v="14730334.199999999"/>
    <n v="13711705.02"/>
    <n v="15272862.869999999"/>
    <n v="15272862.869999999"/>
    <n v="0"/>
    <n v="20000000"/>
    <m/>
    <n v="12977568.439999999"/>
    <n v="12771798.130000001"/>
    <n v="12771798.130000001"/>
    <n v="12771798.130000001"/>
    <n v="2474992.2400000002"/>
    <n v="796219.36"/>
    <n v="796219.36"/>
    <n v="2295294.4299999997"/>
    <n v="5000000"/>
    <m/>
  </r>
  <r>
    <s v="2023 y 202410_25041031_2524210"/>
    <s v="2023 y 2024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2000"/>
    <s v="MATERIALES Y SUMINISTROS"/>
    <n v="2421"/>
    <s v="CEMENTO Y PRODUCTOS DE CONCRETO"/>
    <n v="0"/>
    <s v="SIN DESCRIPCIÓN PARA DESTINOS 00"/>
    <n v="8687.18"/>
    <n v="8687.18"/>
    <n v="8687.18"/>
    <n v="0"/>
    <n v="0"/>
    <n v="0"/>
    <n v="0"/>
    <n v="0"/>
    <n v="0"/>
    <n v="0"/>
    <n v="0"/>
    <m/>
    <n v="0"/>
    <n v="0"/>
    <n v="0"/>
    <n v="0"/>
    <n v="0"/>
    <n v="0"/>
    <n v="0"/>
    <n v="0"/>
    <m/>
    <m/>
  </r>
  <r>
    <s v="2023 y 202410_25065048_25242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2000"/>
    <s v="MATERIALES Y SUMINISTROS"/>
    <n v="2421"/>
    <s v="CEMENTO Y PRODUCTOS DE CONCRETO"/>
    <n v="0"/>
    <s v="SIN DESCRIPCIÓN PARA DESTINOS 00"/>
    <n v="0"/>
    <n v="0"/>
    <n v="0"/>
    <n v="100000"/>
    <n v="100000"/>
    <n v="72856.240000000005"/>
    <n v="72856.240000000005"/>
    <n v="0"/>
    <n v="0"/>
    <n v="0"/>
    <n v="0"/>
    <m/>
    <n v="0"/>
    <n v="0"/>
    <n v="0"/>
    <n v="0"/>
    <n v="0"/>
    <n v="0"/>
    <n v="0"/>
    <n v="0"/>
    <n v="0"/>
    <m/>
  </r>
  <r>
    <s v="1.1-00-2511_25168050_2524210"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2000"/>
    <s v="MATERIALES Y SUMINISTROS"/>
    <n v="2421"/>
    <s v="CEMENTO Y PRODUCTOS DE CONCRETO"/>
    <n v="0"/>
    <s v="SIN DESCRIPCIÓN PARA DESTINOS 00"/>
    <n v="0"/>
    <n v="694410.8"/>
    <n v="0"/>
    <n v="0"/>
    <n v="0"/>
    <n v="687954.7"/>
    <n v="0"/>
    <n v="973987.49"/>
    <n v="0"/>
    <n v="973987.49"/>
    <n v="0"/>
    <m/>
    <n v="898342.28"/>
    <n v="822652.28"/>
    <n v="0"/>
    <n v="0"/>
    <n v="0"/>
    <n v="0"/>
    <n v="0"/>
    <n v="-898342.28"/>
    <n v="900000"/>
    <m/>
  </r>
  <r>
    <s v="1.1-00-2505_2559007_25242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421"/>
    <s v="CEMENTO Y PRODUCTOS DE CONCRETO"/>
    <n v="0"/>
    <s v="SIN DESCRIPCIÓN PARA DESTINOS 00"/>
    <n v="413156.81"/>
    <n v="398071.01"/>
    <n v="398071.01"/>
    <n v="20000"/>
    <n v="20000"/>
    <n v="18655.52"/>
    <n v="18655.52"/>
    <n v="80200"/>
    <n v="80200"/>
    <n v="0"/>
    <n v="500000"/>
    <m/>
    <n v="76198.880000000005"/>
    <n v="0"/>
    <n v="76198.880000000005"/>
    <n v="0"/>
    <n v="0"/>
    <n v="0"/>
    <n v="0"/>
    <n v="4001.1199999999953"/>
    <n v="80000"/>
    <m/>
  </r>
  <r>
    <s v="1.1-00-2509_25129021_25242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2000"/>
    <s v="MATERIALES Y SUMINISTROS"/>
    <n v="2421"/>
    <s v="CEMENTO Y PRODUCTOS DE CONCRETO"/>
    <n v="0"/>
    <s v="SIN DESCRIPCIÓN PARA DESTINOS 00"/>
    <n v="694410.8"/>
    <n v="0"/>
    <n v="694410.8"/>
    <n v="750000"/>
    <n v="750000"/>
    <n v="0"/>
    <n v="687954.7"/>
    <n v="0"/>
    <n v="75690"/>
    <n v="-75690"/>
    <n v="1000000"/>
    <m/>
    <n v="0"/>
    <n v="75690"/>
    <n v="853185.8"/>
    <n v="75690"/>
    <n v="75690"/>
    <n v="75690"/>
    <n v="75690"/>
    <n v="75690"/>
    <n v="0"/>
    <m/>
  </r>
  <r>
    <s v="1.1-00-2510_25036028_25242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421"/>
    <s v="CEMENTO Y PRODUCTOS DE CONCRETO"/>
    <n v="0"/>
    <s v="SIN DESCRIPCIÓN PARA DESTINOS 00"/>
    <n v="0"/>
    <n v="0"/>
    <n v="0"/>
    <n v="0"/>
    <n v="0"/>
    <n v="0"/>
    <n v="0"/>
    <n v="3000"/>
    <n v="3000"/>
    <n v="0"/>
    <n v="80000"/>
    <m/>
    <n v="0"/>
    <n v="0"/>
    <n v="0"/>
    <n v="0"/>
    <n v="0"/>
    <n v="0"/>
    <n v="0"/>
    <n v="3000"/>
    <n v="0"/>
    <m/>
  </r>
  <r>
    <s v="1.1-00-2508_25224016_25242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421"/>
    <s v="CEMENTO Y PRODUCTOS DE CONCRETO"/>
    <n v="0"/>
    <s v="SIN DESCRIPCIÓN PARA DESTINOS 00"/>
    <n v="2078.7199999999998"/>
    <n v="2078.7199999999998"/>
    <n v="2078.7199999999998"/>
    <n v="10000"/>
    <n v="10000"/>
    <n v="0"/>
    <n v="0"/>
    <n v="10000"/>
    <n v="10000"/>
    <n v="0"/>
    <n v="10000"/>
    <m/>
    <n v="0"/>
    <n v="0"/>
    <n v="0"/>
    <n v="0"/>
    <n v="0"/>
    <n v="0"/>
    <n v="0"/>
    <n v="10000"/>
    <n v="0"/>
    <m/>
  </r>
  <r>
    <s v="2023 y 202412_25751035_2524310"/>
    <s v="2023 y 2024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2000"/>
    <s v="MATERIALES Y SUMINISTROS"/>
    <n v="2431"/>
    <s v="CAL, YESO Y PRODUCTOS DE YESO"/>
    <n v="0"/>
    <s v="SIN DESCRIPCIÓN PARA DESTINOS 00"/>
    <n v="9164"/>
    <n v="9164"/>
    <n v="0"/>
    <n v="0"/>
    <n v="5000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0_25065048_25244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2000"/>
    <s v="MATERIALES Y SUMINISTROS"/>
    <n v="2441"/>
    <s v="MADERA Y PRODUCTOS DE MADERA"/>
    <n v="0"/>
    <s v="SIN DESCRIPCIÓN PARA DESTINOS 00"/>
    <n v="0"/>
    <n v="0"/>
    <n v="0"/>
    <n v="100000"/>
    <n v="100000"/>
    <n v="22981.31"/>
    <n v="22981.31"/>
    <n v="0"/>
    <n v="0"/>
    <n v="0"/>
    <n v="0"/>
    <m/>
    <n v="0"/>
    <n v="0"/>
    <n v="0"/>
    <n v="0"/>
    <n v="0"/>
    <n v="0"/>
    <n v="0"/>
    <n v="0"/>
    <n v="0"/>
    <m/>
  </r>
  <r>
    <s v="1.1-00-2512_25750034_2524410"/>
    <s v="1.1-00-25"/>
    <s v="RECURSOS FISCALES 2025"/>
    <s v="12_25"/>
    <x v="10"/>
    <n v="7"/>
    <s v="DESARROLLO ECONÓMICO Y EMPLEO"/>
    <s v="2.2.7"/>
    <s v="DESARROLLO REGIONAL"/>
    <n v="5"/>
    <s v="TLAJO POTENCIA"/>
    <n v="50"/>
    <s v="ADMINISTRACIÓN CENTRAL DE LA COORDINACIÓN GENERAL DE POTENCIA ECONÓMICA"/>
    <s v="XXX"/>
    <s v="ADMINISTRACIÓN CENTRAL DE LA COORDINACIÓN GENERAL DE POTENCIA ECONÓMICA"/>
    <s v="034_25"/>
    <x v="24"/>
    <s v="XXX_26"/>
    <s v="DESPACHO DE LA COORDINACIÓN GENERAL DE P"/>
    <n v="2000"/>
    <s v="MATERIALES Y SUMINISTROS"/>
    <n v="2441"/>
    <s v="MADERA Y PRODUCTOS DE MADERA"/>
    <n v="0"/>
    <s v="SIN DESCRIPCIÓN PARA DESTINOS 00"/>
    <n v="0"/>
    <n v="0"/>
    <n v="0"/>
    <n v="0"/>
    <n v="0"/>
    <n v="0"/>
    <n v="0"/>
    <n v="10000"/>
    <n v="10000"/>
    <n v="0"/>
    <n v="0"/>
    <m/>
    <n v="10000"/>
    <n v="10000"/>
    <n v="0"/>
    <n v="0"/>
    <n v="0"/>
    <n v="0"/>
    <n v="0"/>
    <n v="0"/>
    <n v="80000"/>
    <m/>
  </r>
  <r>
    <s v="1.1-00-2505_2559007_25244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441"/>
    <s v="MADERA Y PRODUCTOS DE MADERA"/>
    <n v="0"/>
    <s v="SIN DESCRIPCIÓN PARA DESTINOS 00"/>
    <n v="0"/>
    <n v="0"/>
    <n v="0"/>
    <n v="1287"/>
    <n v="0"/>
    <n v="420.5"/>
    <n v="420.5"/>
    <n v="15727"/>
    <n v="15727"/>
    <n v="0"/>
    <n v="100000"/>
    <m/>
    <n v="5907.3"/>
    <n v="0"/>
    <n v="5907.3"/>
    <n v="0"/>
    <n v="0"/>
    <n v="0"/>
    <n v="0"/>
    <n v="9819.7000000000007"/>
    <n v="0"/>
    <m/>
  </r>
  <r>
    <s v="1.1-00-2504_2555004_25244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441"/>
    <s v="MADERA Y PRODUCTOS DE MADERA"/>
    <n v="0"/>
    <s v="SIN DESCRIPCIÓN PARA DESTINOS 00"/>
    <n v="0"/>
    <n v="0"/>
    <n v="0"/>
    <n v="0"/>
    <n v="0"/>
    <n v="0"/>
    <n v="0"/>
    <n v="4000"/>
    <n v="4000"/>
    <n v="0"/>
    <n v="0"/>
    <m/>
    <n v="3785.08"/>
    <n v="3785.08"/>
    <n v="3785.08"/>
    <n v="3785.08"/>
    <n v="3785.08"/>
    <n v="3785.08"/>
    <n v="3785.08"/>
    <n v="214.92000000000007"/>
    <n v="4000"/>
    <m/>
  </r>
  <r>
    <s v="2023 y 202414_25555039_2524410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2000"/>
    <s v="MATERIALES Y SUMINISTROS"/>
    <n v="2441"/>
    <s v="MADERA Y PRODUCTOS DE MADERA"/>
    <n v="0"/>
    <s v="SIN DESCRIPCIÓN PARA DESTINOS 00"/>
    <n v="0"/>
    <n v="0"/>
    <n v="0"/>
    <n v="19426.16"/>
    <n v="0"/>
    <n v="9426.16"/>
    <n v="9426.16"/>
    <n v="0"/>
    <n v="0"/>
    <n v="0"/>
    <n v="0"/>
    <m/>
    <n v="0"/>
    <n v="0"/>
    <n v="0"/>
    <n v="0"/>
    <n v="0"/>
    <n v="0"/>
    <n v="0"/>
    <n v="0"/>
    <n v="0"/>
    <m/>
  </r>
  <r>
    <s v="1.1-00-2510_25036028_25244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441"/>
    <s v="MADERA Y PRODUCTOS DE MADERA"/>
    <n v="0"/>
    <s v="SIN DESCRIPCIÓN PARA DESTINOS 00"/>
    <n v="0"/>
    <n v="0"/>
    <n v="0"/>
    <n v="0"/>
    <n v="0"/>
    <n v="0"/>
    <n v="0"/>
    <n v="23000"/>
    <n v="23000"/>
    <n v="0"/>
    <n v="23000"/>
    <m/>
    <n v="0"/>
    <n v="0"/>
    <n v="0"/>
    <n v="0"/>
    <n v="0"/>
    <n v="0"/>
    <n v="0"/>
    <n v="23000"/>
    <n v="0"/>
    <m/>
  </r>
  <r>
    <s v="1.1-00-2505_2559007_25245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451"/>
    <s v="VIDRIO Y PRODUCTOS DE VIDRIO"/>
    <n v="0"/>
    <s v="SIN DESCRIPCIÓN PARA DESTINOS 00"/>
    <n v="48708.4"/>
    <n v="48708.4"/>
    <n v="48708.4"/>
    <n v="47757.2"/>
    <n v="47757.2"/>
    <n v="7888"/>
    <n v="7888"/>
    <n v="24980"/>
    <n v="24980"/>
    <n v="0"/>
    <n v="100000"/>
    <m/>
    <n v="24014"/>
    <n v="24014"/>
    <n v="24014"/>
    <n v="24014"/>
    <n v="2146"/>
    <n v="2146"/>
    <n v="2146"/>
    <n v="966"/>
    <n v="25000"/>
    <m/>
  </r>
  <r>
    <s v="2023 y 202412_25751035_2534510"/>
    <s v="2023 y 2024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3000"/>
    <s v="SERVICIOS GENERALES"/>
    <n v="3451"/>
    <s v="SEGURO DE BIENES PATRIMONIALES"/>
    <n v="0"/>
    <s v="SIN DESCRIPCIÓN PARA DESTINOS 00"/>
    <n v="0"/>
    <n v="0"/>
    <n v="0"/>
    <n v="0"/>
    <n v="500000"/>
    <n v="0"/>
    <n v="0"/>
    <n v="0"/>
    <n v="0"/>
    <n v="0"/>
    <n v="0"/>
    <m/>
    <n v="0"/>
    <n v="0"/>
    <n v="0"/>
    <n v="0"/>
    <n v="0"/>
    <n v="0"/>
    <n v="0"/>
    <n v="0"/>
    <n v="400000"/>
    <m/>
  </r>
  <r>
    <s v="1.1-00-2509_25226018_25246145"/>
    <s v="1.1-00-25"/>
    <s v="RECURSOS FISCALES 2025"/>
    <s v="09_25"/>
    <x v="8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x v="25"/>
    <s v="XXX_26"/>
    <s v="DIRECCIÓN DE ALUMBRADO PÚBLICO"/>
    <n v="2000"/>
    <s v="MATERIALES Y SUMINISTROS"/>
    <n v="2461"/>
    <s v="MATERIAL ELÉCTRICO Y ELECTRÓNICO"/>
    <n v="45"/>
    <s v="RENOVACIÓN DE LUMINARIAS LED"/>
    <n v="0"/>
    <n v="0"/>
    <n v="0"/>
    <n v="0"/>
    <n v="0"/>
    <n v="0"/>
    <n v="0"/>
    <n v="281000000"/>
    <n v="281000000"/>
    <n v="0"/>
    <n v="250000000"/>
    <m/>
    <n v="250893546.40000001"/>
    <n v="250893546.40000001"/>
    <n v="250893546.40000001"/>
    <n v="250893546.40000001"/>
    <n v="250893546.40000001"/>
    <n v="221313743.59999999"/>
    <n v="221313743.59999999"/>
    <n v="30106453.599999994"/>
    <n v="20180000"/>
    <m/>
  </r>
  <r>
    <s v="1.1-00-2509_25226018_2524610"/>
    <s v="1.1-00-25"/>
    <s v="RECURSOS FISCALES 2025"/>
    <s v="09_25"/>
    <x v="8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x v="25"/>
    <s v="XXX_26"/>
    <s v="DIRECCIÓN DE ALUMBRADO PÚBLICO"/>
    <n v="2000"/>
    <s v="MATERIALES Y SUMINISTROS"/>
    <n v="2461"/>
    <s v="MATERIAL ELÉCTRICO Y ELECTRÓNICO"/>
    <n v="0"/>
    <s v="SIN DESCRIPCIÓN PARA DESTINOS 00"/>
    <n v="9695208.3100000005"/>
    <n v="9695208.3100000005"/>
    <n v="9667530.7100000009"/>
    <n v="15279767.109999999"/>
    <n v="10600000"/>
    <n v="12477934.68"/>
    <n v="9535881.4900000002"/>
    <n v="11000000"/>
    <n v="11000000"/>
    <n v="0"/>
    <n v="12000000"/>
    <m/>
    <n v="10831416.119999999"/>
    <n v="10831416.119999999"/>
    <n v="10831416.119999999"/>
    <n v="10831416.119999999"/>
    <n v="10831416.119999999"/>
    <n v="10550217.9"/>
    <n v="10550217.9"/>
    <n v="168583.88000000082"/>
    <n v="10000000"/>
    <m/>
  </r>
  <r>
    <s v="2023 y 202410_25041031_2524610"/>
    <s v="2023 y 2024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2000"/>
    <s v="MATERIALES Y SUMINISTROS"/>
    <n v="2461"/>
    <s v="MATERIAL ELÉCTRICO Y ELECTRÓNICO"/>
    <n v="0"/>
    <s v="SIN DESCRIPCIÓN PARA DESTINOS 00"/>
    <n v="10592.98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m/>
    <m/>
  </r>
  <r>
    <s v="1.1-00-2514_25555039_25246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2000"/>
    <s v="MATERIALES Y SUMINISTROS"/>
    <n v="2461"/>
    <s v="MATERIAL ELÉCTRICO Y ELECTRÓNICO"/>
    <n v="0"/>
    <s v="SIN DESCRIPCIÓN PARA DESTINOS 00"/>
    <n v="142558.35999999999"/>
    <n v="142558.35999999999"/>
    <n v="142558.35999999999"/>
    <n v="120906.84"/>
    <n v="501333"/>
    <n v="14929.2"/>
    <n v="14929.2"/>
    <n v="600000"/>
    <n v="600000"/>
    <n v="0"/>
    <n v="600000"/>
    <m/>
    <n v="89190.080000000002"/>
    <n v="0"/>
    <n v="0"/>
    <n v="0"/>
    <n v="0"/>
    <n v="0"/>
    <n v="0"/>
    <n v="510809.92"/>
    <n v="100000"/>
    <m/>
  </r>
  <r>
    <s v="1.1-00-2506_25516011_2524610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IRECCIÓN DE RELACIONES PÚBLICAS"/>
    <n v="2000"/>
    <s v="MATERIALES Y SUMINISTROS"/>
    <n v="2461"/>
    <s v="MATERIAL ELÉCTRICO Y ELECTRÓNICO"/>
    <n v="0"/>
    <s v="SIN DESCRIPCIÓN PARA DESTINOS 00"/>
    <n v="0"/>
    <n v="0"/>
    <n v="0"/>
    <n v="10000"/>
    <n v="0"/>
    <n v="2700.86"/>
    <n v="2700.86"/>
    <n v="10000"/>
    <n v="10000"/>
    <n v="0"/>
    <n v="0"/>
    <m/>
    <n v="5551.2"/>
    <n v="5551.2"/>
    <n v="5551.2"/>
    <n v="5551.2"/>
    <n v="5551.2"/>
    <n v="5551.2"/>
    <n v="5551.2"/>
    <n v="4448.8"/>
    <n v="5000"/>
    <m/>
  </r>
  <r>
    <s v="1.1-00-2508_25224016_25246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461"/>
    <s v="MATERIAL ELÉCTRICO Y ELECTRÓNICO"/>
    <n v="0"/>
    <s v="SIN DESCRIPCIÓN PARA DESTINOS 00"/>
    <n v="1974.78"/>
    <n v="1974.78"/>
    <n v="1974.78"/>
    <n v="100000"/>
    <n v="0"/>
    <n v="40676.44"/>
    <n v="40676.44"/>
    <n v="50000"/>
    <n v="50000"/>
    <n v="0"/>
    <n v="50000"/>
    <m/>
    <n v="5296.08"/>
    <n v="5296.08"/>
    <n v="5296.08"/>
    <n v="5296.08"/>
    <n v="5296.08"/>
    <n v="5296.08"/>
    <n v="5296.08"/>
    <n v="44703.92"/>
    <n v="0"/>
    <m/>
  </r>
  <r>
    <s v="1.1-00-2509_25129021_25246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2000"/>
    <s v="MATERIALES Y SUMINISTROS"/>
    <n v="2461"/>
    <s v="MATERIAL ELÉCTRICO Y ELECTRÓNICO"/>
    <n v="0"/>
    <s v="SIN DESCRIPCIÓN PARA DESTINOS 00"/>
    <n v="887123.59"/>
    <n v="0"/>
    <n v="354879.58"/>
    <n v="650000"/>
    <n v="650000"/>
    <n v="0"/>
    <n v="588501.71"/>
    <n v="0"/>
    <n v="4238"/>
    <n v="-4238"/>
    <n v="800000"/>
    <m/>
    <n v="0"/>
    <n v="4238"/>
    <n v="4238"/>
    <n v="4238"/>
    <n v="4238"/>
    <n v="4238"/>
    <n v="4238"/>
    <n v="4238"/>
    <n v="0"/>
    <m/>
  </r>
  <r>
    <s v="1.1-00-2509_25226018_252461X"/>
    <s v="1.1-00-25"/>
    <s v="RECURSOS FISCALES 2025"/>
    <s v="09_25"/>
    <x v="8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x v="25"/>
    <s v="XXX_26"/>
    <s v="DIRECCIÓN DE ALUMBRADO PÚBLICO"/>
    <n v="2000"/>
    <s v="MATERIALES Y SUMINISTROS"/>
    <n v="2461"/>
    <s v="MATERIAL ELÉCTRICO Y ELECTRÓNICO"/>
    <s v="X"/>
    <s v="POSTES PARA ALUMBRADO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1000000"/>
    <m/>
  </r>
  <r>
    <s v="1.1-00-2505_2559007_25246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461"/>
    <s v="MATERIAL ELÉCTRICO Y ELECTRÓNICO"/>
    <n v="0"/>
    <s v="SIN DESCRIPCIÓN PARA DESTINOS 00"/>
    <n v="166517.46"/>
    <n v="105686.76"/>
    <n v="93693.41"/>
    <n v="150000"/>
    <n v="150000"/>
    <n v="97577.27"/>
    <n v="97577.27"/>
    <n v="10000"/>
    <n v="10000"/>
    <n v="0"/>
    <n v="150000"/>
    <m/>
    <n v="2705.12"/>
    <n v="2705.12"/>
    <n v="2705.12"/>
    <n v="2705.12"/>
    <n v="2705.12"/>
    <n v="2705.12"/>
    <n v="2705.12"/>
    <n v="7294.88"/>
    <n v="3000"/>
    <m/>
  </r>
  <r>
    <s v="1.1-00-2511_25168050_2524610"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2000"/>
    <s v="MATERIALES Y SUMINISTROS"/>
    <n v="2461"/>
    <s v="MATERIAL ELÉCTRICO Y ELECTRÓNICO"/>
    <n v="0"/>
    <s v="SIN DESCRIPCIÓN PARA DESTINOS 00"/>
    <n v="0"/>
    <n v="488442.39"/>
    <n v="0"/>
    <n v="0"/>
    <n v="0"/>
    <n v="588501.71"/>
    <n v="0"/>
    <n v="800000"/>
    <n v="795762"/>
    <n v="4238"/>
    <n v="0"/>
    <m/>
    <n v="6442"/>
    <n v="2204"/>
    <n v="2204"/>
    <n v="2204"/>
    <n v="2204"/>
    <n v="0"/>
    <n v="0"/>
    <n v="789320"/>
    <n v="1000000"/>
    <m/>
  </r>
  <r>
    <s v="1.1-00-2504_2555004_25246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461"/>
    <s v="MATERIAL ELÉCTRICO Y ELECTRÓNICO"/>
    <n v="0"/>
    <s v="SIN DESCRIPCIÓN PARA DESTINOS 00"/>
    <n v="0"/>
    <n v="0"/>
    <n v="0"/>
    <n v="0"/>
    <n v="0"/>
    <n v="0"/>
    <n v="0"/>
    <n v="500"/>
    <n v="500"/>
    <n v="0"/>
    <n v="0"/>
    <m/>
    <n v="299"/>
    <n v="299"/>
    <n v="299"/>
    <n v="299"/>
    <n v="299"/>
    <n v="0"/>
    <n v="0"/>
    <n v="201"/>
    <n v="500"/>
    <m/>
  </r>
  <r>
    <s v="2023 y 202408_25621015_2524610"/>
    <s v="2023 y 2024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2000"/>
    <s v="MATERIALES Y SUMINISTROS"/>
    <n v="2461"/>
    <s v="MATERIAL ELÉCTRICO Y ELECTRÓNICO"/>
    <n v="0"/>
    <s v="SIN DESCRIPCIÓN PARA DESTINOS 00"/>
    <n v="0"/>
    <n v="0"/>
    <n v="0"/>
    <n v="1000"/>
    <n v="100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9_25330022_2524610"/>
    <s v="2023 y 2024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2000"/>
    <s v="MATERIALES Y SUMINISTROS"/>
    <n v="2461"/>
    <s v="MATERIAL ELÉCTRICO Y ELECTRÓNICO"/>
    <n v="0"/>
    <s v="SIN DESCRIPCIÓN PARA DESTINOS 00"/>
    <n v="3944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0_25036028_25246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461"/>
    <s v="MATERIAL ELÉCTRICO Y ELECTRÓNICO"/>
    <n v="0"/>
    <s v="SIN DESCRIPCIÓN PARA DESTINOS 00"/>
    <n v="0"/>
    <n v="0"/>
    <n v="0"/>
    <n v="0"/>
    <n v="0"/>
    <n v="0"/>
    <n v="0"/>
    <n v="5000"/>
    <n v="5000"/>
    <n v="0"/>
    <n v="0"/>
    <m/>
    <n v="4918.84"/>
    <n v="0"/>
    <n v="0"/>
    <n v="0"/>
    <n v="0"/>
    <n v="0"/>
    <n v="0"/>
    <n v="81.159999999999854"/>
    <n v="0"/>
    <m/>
  </r>
  <r>
    <s v="2023 y 202410_25065048_25247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2000"/>
    <s v="MATERIALES Y SUMINISTROS"/>
    <n v="2471"/>
    <s v="ARTÍCULOS METÁLICOS PARA LA CONSTRUCCIÓN"/>
    <n v="0"/>
    <s v="SIN DESCRIPCIÓN PARA DESTINOS 00"/>
    <n v="0"/>
    <n v="0"/>
    <n v="0"/>
    <n v="150000"/>
    <n v="150000"/>
    <n v="78283.91"/>
    <n v="78283.91"/>
    <n v="0"/>
    <n v="0"/>
    <n v="0"/>
    <n v="0"/>
    <m/>
    <n v="0"/>
    <n v="0"/>
    <n v="0"/>
    <n v="0"/>
    <n v="0"/>
    <n v="0"/>
    <n v="0"/>
    <n v="0"/>
    <n v="0"/>
    <m/>
  </r>
  <r>
    <s v="1.1-00-2509_25225017_25247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2000"/>
    <s v="MATERIALES Y SUMINISTROS"/>
    <n v="2471"/>
    <s v="ARTÍCULOS METÁLICOS PARA LA CONSTRUCCIÓN"/>
    <n v="0"/>
    <s v="SIN DESCRIPCIÓN PARA DESTINOS 00"/>
    <n v="632370.68000000005"/>
    <n v="632370.68000000005"/>
    <n v="632370.68000000005"/>
    <n v="586933.61"/>
    <n v="575211.68000000005"/>
    <n v="518511.01"/>
    <n v="518511.01"/>
    <n v="1300000"/>
    <n v="1300000"/>
    <n v="0"/>
    <n v="1300000"/>
    <m/>
    <n v="1286416.1299999999"/>
    <n v="618343.13"/>
    <n v="610607.27"/>
    <n v="610607.27"/>
    <n v="189487.37"/>
    <n v="43921.43"/>
    <n v="43921.43"/>
    <n v="13583.870000000112"/>
    <n v="800000"/>
    <m/>
  </r>
  <r>
    <m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2000"/>
    <s v="MATERIALES Y SUMINISTROS"/>
    <n v="2471"/>
    <s v="ARTÍCULOS METÁLICOS PARA LA CONSTRUCCIÓN"/>
    <n v="0"/>
    <s v="SIN DESCRIPCIÓN PARA DESTINOS 00"/>
    <m/>
    <n v="2366640.46"/>
    <m/>
    <m/>
    <m/>
    <n v="2504202.61"/>
    <m/>
    <n v="3379695.49"/>
    <m/>
    <m/>
    <n v="0"/>
    <m/>
    <n v="3358552.5700000003"/>
    <m/>
    <m/>
    <m/>
    <m/>
    <m/>
    <m/>
    <m/>
    <n v="2500000"/>
    <m/>
  </r>
  <r>
    <s v="1.1-00-2509_25129021_25247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2000"/>
    <s v="MATERIALES Y SUMINISTROS"/>
    <n v="2471"/>
    <s v="ARTÍCULOS METÁLICOS PARA LA CONSTRUCCIÓN"/>
    <n v="0"/>
    <s v="SIN DESCRIPCIÓN PARA DESTINOS 00"/>
    <n v="2386641.2200000002"/>
    <n v="0"/>
    <n v="2366640.46"/>
    <n v="2680000"/>
    <n v="2300000"/>
    <n v="0"/>
    <n v="2504202.61"/>
    <n v="0"/>
    <n v="3379695.49"/>
    <n v="-3379695.49"/>
    <n v="3000000"/>
    <m/>
    <n v="0"/>
    <n v="3329401.45"/>
    <n v="3358552.5700000003"/>
    <n v="403346.45"/>
    <n v="413247.57"/>
    <n v="393445.33"/>
    <n v="393445.33"/>
    <n v="3379695.49"/>
    <n v="0"/>
    <m/>
  </r>
  <r>
    <s v="1.1-00-2505_2559007_25247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471"/>
    <s v="ARTÍCULOS METÁLICOS PARA LA CONSTRUCCIÓN"/>
    <n v="0"/>
    <s v="SIN DESCRIPCIÓN PARA DESTINOS 00"/>
    <n v="22096.42"/>
    <n v="22089.24"/>
    <n v="22089.24"/>
    <n v="42700"/>
    <n v="50000"/>
    <n v="30881.72"/>
    <n v="30881.72"/>
    <n v="195289"/>
    <n v="195289"/>
    <n v="0"/>
    <n v="150000"/>
    <m/>
    <n v="190765.17"/>
    <n v="0"/>
    <n v="190765.17"/>
    <n v="0"/>
    <n v="0"/>
    <n v="0"/>
    <n v="0"/>
    <n v="4523.8299999999872"/>
    <n v="150000"/>
    <m/>
  </r>
  <r>
    <s v="1.1-00-2504_2555004_25247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471"/>
    <s v="ARTÍCULOS METÁLICOS PARA LA CONSTRUCCIÓN"/>
    <n v="0"/>
    <s v="SIN DESCRIPCIÓN PARA DESTINOS 00"/>
    <n v="0"/>
    <n v="0"/>
    <n v="0"/>
    <n v="0"/>
    <n v="0"/>
    <n v="0"/>
    <n v="0"/>
    <n v="12000"/>
    <n v="12000"/>
    <n v="0"/>
    <n v="0"/>
    <m/>
    <n v="10904"/>
    <n v="10904"/>
    <n v="10904"/>
    <n v="10904"/>
    <n v="10904"/>
    <n v="10904"/>
    <n v="10904"/>
    <n v="1096"/>
    <n v="11000"/>
    <m/>
  </r>
  <r>
    <s v="2023 y 202408_25621015_2524710"/>
    <s v="2023 y 2024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2000"/>
    <s v="MATERIALES Y SUMINISTROS"/>
    <n v="2471"/>
    <s v="ARTÍCULOS METÁLICOS PARA LA CONSTRUCCIÓN"/>
    <n v="0"/>
    <s v="SIN DESCRIPCIÓN PARA DESTINOS 00"/>
    <n v="279.44"/>
    <n v="279.44"/>
    <n v="279.44"/>
    <n v="2000"/>
    <n v="200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4_25555039_2524710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2000"/>
    <s v="MATERIALES Y SUMINISTROS"/>
    <n v="2471"/>
    <s v="ARTÍCULOS METÁLICOS PARA LA CONSTRUCCIÓN"/>
    <n v="0"/>
    <s v="SIN DESCRIPCIÓN PARA DESTINOS 00"/>
    <n v="301.60000000000002"/>
    <n v="301.60000000000002"/>
    <n v="301.60000000000002"/>
    <n v="1414"/>
    <n v="1414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0_25036028_25247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471"/>
    <s v="ARTÍCULOS METÁLICOS PARA LA CONSTRUCCIÓN"/>
    <n v="0"/>
    <s v="SIN DESCRIPCIÓN PARA DESTINOS 00"/>
    <n v="0"/>
    <n v="0"/>
    <n v="0"/>
    <n v="0"/>
    <n v="0"/>
    <n v="0"/>
    <n v="0"/>
    <n v="5000"/>
    <n v="5000"/>
    <n v="0"/>
    <n v="20000"/>
    <m/>
    <n v="3791.52"/>
    <n v="3791.52"/>
    <n v="0"/>
    <n v="0"/>
    <n v="0"/>
    <n v="0"/>
    <n v="0"/>
    <n v="1208.48"/>
    <n v="0"/>
    <m/>
  </r>
  <r>
    <s v="1.1-00-2508_25224016_25248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481"/>
    <s v="MATERIALES COMPLEMENTARIOS"/>
    <n v="0"/>
    <s v="SIN DESCRIPCIÓN PARA DESTINOS 00"/>
    <n v="9881.5499999999993"/>
    <n v="7243.78"/>
    <n v="6646.79"/>
    <n v="20000"/>
    <n v="10000"/>
    <n v="11972.22"/>
    <n v="11972.22"/>
    <n v="10000"/>
    <n v="10000"/>
    <n v="0"/>
    <n v="10000"/>
    <m/>
    <n v="5842.05"/>
    <n v="5842.05"/>
    <n v="3079.5"/>
    <n v="3079.5"/>
    <n v="3079.5"/>
    <n v="3079.5"/>
    <n v="3079.5"/>
    <n v="4157.95"/>
    <n v="0"/>
    <m/>
  </r>
  <r>
    <s v="1.1-00-2509_25225017_25249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2000"/>
    <s v="MATERIALES Y SUMINISTROS"/>
    <n v="2491"/>
    <s v="OTROS MATERIALES Y ARTÍCULOS DE CONSTRUCCIÓN Y REPARACIÓN"/>
    <n v="0"/>
    <s v="SIN DESCRIPCIÓN PARA DESTINOS 00"/>
    <n v="4676068.96"/>
    <n v="4676068.96"/>
    <n v="4676068.96"/>
    <n v="5922175.5"/>
    <n v="4862000"/>
    <n v="4623981.7"/>
    <n v="4623981.7"/>
    <n v="10499263.51"/>
    <n v="10499263.51"/>
    <n v="0"/>
    <n v="6500000"/>
    <m/>
    <n v="10476196.91"/>
    <n v="5897875"/>
    <n v="5995315"/>
    <n v="5897875"/>
    <n v="5751280"/>
    <n v="5751280"/>
    <n v="5751280"/>
    <n v="23066.599999999627"/>
    <n v="6500000"/>
    <m/>
  </r>
  <r>
    <s v="2023 y 202410_25037029_2524910"/>
    <s v="2023 y 2024"/>
    <s v="RECURSOS FISCALES 2025"/>
    <s v="10_25"/>
    <x v="1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x v="26"/>
    <s v="XXX_26"/>
    <s v="DIRECCIÓN DE CULTURA"/>
    <n v="2000"/>
    <s v="MATERIALES Y SUMINISTROS"/>
    <n v="2491"/>
    <s v="OTROS MATERIALES Y ARTÍCULOS DE CONSTRUCCIÓN Y REPARACIÓN"/>
    <n v="0"/>
    <s v="SIN DESCRIPCIÓN PARA DESTINOS 00"/>
    <n v="0"/>
    <n v="0"/>
    <n v="0"/>
    <n v="0"/>
    <n v="15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0_25036028_25249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491"/>
    <s v="OTROS MATERIALES Y ARTÍCULOS DE CONSTRUCCIÓN Y REPARACIÓN"/>
    <n v="0"/>
    <s v="SIN DESCRIPCIÓN PARA DESTINOS 00"/>
    <n v="0"/>
    <n v="0"/>
    <n v="0"/>
    <n v="21000"/>
    <n v="0"/>
    <n v="8383.9599999999991"/>
    <n v="8383.9599999999991"/>
    <n v="0"/>
    <n v="0"/>
    <n v="0"/>
    <n v="260000"/>
    <m/>
    <n v="0"/>
    <n v="0"/>
    <n v="0"/>
    <n v="0"/>
    <n v="0"/>
    <n v="0"/>
    <n v="0"/>
    <n v="0"/>
    <n v="0"/>
    <m/>
  </r>
  <r>
    <s v="2023 y 202410_25065048_25249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2000"/>
    <s v="MATERIALES Y SUMINISTROS"/>
    <n v="2491"/>
    <s v="OTROS MATERIALES Y ARTÍCULOS DE CONSTRUCCIÓN Y REPARACIÓN"/>
    <n v="0"/>
    <s v="SIN DESCRIPCIÓN PARA DESTINOS 00"/>
    <n v="0"/>
    <n v="0"/>
    <n v="0"/>
    <n v="500000"/>
    <n v="500000"/>
    <n v="367992.88"/>
    <n v="281804.74"/>
    <n v="0"/>
    <n v="0"/>
    <n v="0"/>
    <n v="0"/>
    <m/>
    <n v="0"/>
    <n v="0"/>
    <n v="0"/>
    <n v="0"/>
    <n v="0"/>
    <n v="0"/>
    <n v="0"/>
    <n v="0"/>
    <n v="0"/>
    <m/>
  </r>
  <r>
    <s v="1.1-00-2505_2559007_25249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491"/>
    <s v="OTROS MATERIALES Y ARTÍCULOS DE CONSTRUCCIÓN Y REPARACIÓN"/>
    <n v="0"/>
    <s v="SIN DESCRIPCIÓN PARA DESTINOS 00"/>
    <n v="409580.77"/>
    <n v="392154.09"/>
    <n v="392154.09"/>
    <n v="2738005.5"/>
    <n v="420000"/>
    <n v="2638036.7000000002"/>
    <n v="149907.04"/>
    <n v="491743.77"/>
    <n v="491743.77"/>
    <n v="0"/>
    <n v="200000"/>
    <m/>
    <n v="491743.77"/>
    <n v="12260.8"/>
    <n v="491743.77"/>
    <n v="12260.8"/>
    <n v="12260.8"/>
    <n v="12260.8"/>
    <n v="12260.8"/>
    <n v="0"/>
    <n v="500000"/>
    <m/>
  </r>
  <r>
    <s v="1.1-00-2508_25224016_25249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491"/>
    <s v="OTROS MATERIALES Y ARTÍCULOS DE CONSTRUCCIÓN Y REPARACIÓN"/>
    <n v="0"/>
    <s v="SIN DESCRIPCIÓN PARA DESTINOS 00"/>
    <n v="71091.16"/>
    <n v="39395.58"/>
    <n v="39395.58"/>
    <n v="100000"/>
    <n v="100000"/>
    <n v="49863.67"/>
    <n v="49863.67"/>
    <n v="100000"/>
    <n v="100000"/>
    <n v="0"/>
    <n v="100000"/>
    <m/>
    <n v="11666.03"/>
    <n v="11666.03"/>
    <n v="11234.03"/>
    <n v="11234.03"/>
    <n v="11234.03"/>
    <n v="8885.0300000000007"/>
    <n v="8885.0300000000007"/>
    <n v="88333.97"/>
    <n v="0"/>
    <m/>
  </r>
  <r>
    <s v="2023 y 202403_2554003_2524910"/>
    <s v="2023 y 2024"/>
    <s v="RECURSOS FISCALES 2025"/>
    <s v="03_25"/>
    <x v="4"/>
    <n v="5"/>
    <s v="GOBIERNO INTELIGENTE"/>
    <s v="1.3.5"/>
    <s v="ASUNTOS JURIDICOS"/>
    <n v="6"/>
    <s v="TLAJO A FUTURO"/>
    <n v="4"/>
    <s v="DEFENSORÍA LEGAL"/>
    <s v="XXX"/>
    <s v="DEFENSORÍA LEGAL"/>
    <s v="003_25"/>
    <x v="5"/>
    <s v="XXX_26"/>
    <s v="DESPACHO DE LA SINDICATURA"/>
    <n v="2000"/>
    <s v="MATERIALES Y SUMINISTROS"/>
    <n v="2491"/>
    <s v="OTROS MATERIALES Y ARTÍCULOS DE CONSTRUCCIÓN Y REPARACIÓN"/>
    <n v="0"/>
    <s v="SIN DESCRIPCIÓN PARA DESTINOS 00"/>
    <n v="0"/>
    <n v="0"/>
    <n v="0"/>
    <n v="75000"/>
    <n v="7500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4_2555004_2524910"/>
    <s v="2023 y 2024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491"/>
    <s v="OTROS MATERIALES Y ARTÍCULOS DE CONSTRUCCIÓN Y REPARACIÓN"/>
    <n v="0"/>
    <s v="SIN DESCRIPCIÓN PARA DESTINOS 00"/>
    <n v="0"/>
    <n v="0"/>
    <n v="0"/>
    <n v="100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8_25619013_2524910"/>
    <s v="2023 y 2024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491"/>
    <s v="OTROS MATERIALES Y ARTÍCULOS DE CONSTRUCCIÓN Y REPARACIÓN"/>
    <n v="0"/>
    <s v="SIN DESCRIPCIÓN PARA DESTINOS 00"/>
    <n v="0"/>
    <n v="0"/>
    <n v="0"/>
    <n v="500"/>
    <n v="0"/>
    <n v="500"/>
    <n v="500"/>
    <n v="0"/>
    <n v="0"/>
    <n v="0"/>
    <n v="0"/>
    <m/>
    <n v="0"/>
    <n v="0"/>
    <n v="0"/>
    <n v="0"/>
    <n v="0"/>
    <n v="0"/>
    <n v="0"/>
    <n v="0"/>
    <n v="0"/>
    <m/>
  </r>
  <r>
    <m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2000"/>
    <s v="MATERIALES Y SUMINISTROS"/>
    <n v="2491"/>
    <s v="OTROS MATERIALES Y ARTÍCULOS DE CONSTRUCCIÓN Y REPARACIÓN"/>
    <n v="0"/>
    <s v="SIN DESCRIPCIÓN PARA DESTINOS 00"/>
    <m/>
    <n v="5860"/>
    <m/>
    <m/>
    <m/>
    <n v="3770.04"/>
    <m/>
    <n v="0"/>
    <m/>
    <m/>
    <n v="0"/>
    <m/>
    <n v="0"/>
    <m/>
    <m/>
    <m/>
    <m/>
    <m/>
    <m/>
    <m/>
    <n v="0"/>
    <m/>
  </r>
  <r>
    <s v="1.1-00-2509_25129021_25249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2000"/>
    <s v="MATERIALES Y SUMINISTROS"/>
    <n v="2491"/>
    <s v="OTROS MATERIALES Y ARTÍCULOS DE CONSTRUCCIÓN Y REPARACIÓN"/>
    <n v="0"/>
    <s v="SIN DESCRIPCIÓN PARA DESTINOS 00"/>
    <n v="5860"/>
    <n v="0"/>
    <n v="5860"/>
    <n v="7000"/>
    <n v="7000"/>
    <n v="0"/>
    <n v="3770.04"/>
    <n v="0"/>
    <n v="0"/>
    <n v="0"/>
    <n v="9000"/>
    <m/>
    <n v="0"/>
    <n v="0"/>
    <n v="0"/>
    <n v="0"/>
    <n v="0"/>
    <n v="0"/>
    <n v="0"/>
    <n v="0"/>
    <n v="0"/>
    <m/>
  </r>
  <r>
    <s v="1.1-00-2510_25040031_2524910"/>
    <s v="1.1-00-25"/>
    <s v="RECURSOS FISCALES 2025"/>
    <s v="10_25"/>
    <x v="1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x v="7"/>
    <s v="XXX_26"/>
    <s v="DIRECCIÓN DE POLÍTICA SOCIAL"/>
    <n v="2000"/>
    <s v="MATERIALES Y SUMINISTROS"/>
    <n v="2491"/>
    <s v="OTROS MATERIALES Y ARTÍCULOS DE CONSTRUCCIÓN Y REPARACIÓN"/>
    <n v="0"/>
    <s v="SIN DESCRIPCIÓN PARA DESTINOS 00"/>
    <n v="247774.89"/>
    <n v="0"/>
    <n v="0"/>
    <n v="0"/>
    <n v="250000"/>
    <n v="0"/>
    <n v="0"/>
    <n v="250000"/>
    <n v="250000"/>
    <n v="0"/>
    <n v="0"/>
    <m/>
    <n v="197016.95"/>
    <n v="0"/>
    <n v="0"/>
    <n v="0"/>
    <n v="0"/>
    <n v="0"/>
    <n v="0"/>
    <n v="52983.049999999988"/>
    <n v="150000"/>
    <m/>
  </r>
  <r>
    <s v="1.1-00-2510_25041031_2524910"/>
    <s v="1.1-00-25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2000"/>
    <s v="MATERIALES Y SUMINISTROS"/>
    <n v="2491"/>
    <s v="OTROS MATERIALES Y ARTÍCULOS DE CONSTRUCCIÓN Y REPARACIÓN"/>
    <n v="0"/>
    <s v="SIN DESCRIPCIÓN PARA DESTINOS 00"/>
    <n v="131692.13"/>
    <n v="80072.13"/>
    <n v="80072.13"/>
    <n v="138448.20000000001"/>
    <n v="54948.2"/>
    <n v="62902.97"/>
    <n v="21722.97"/>
    <n v="7132500"/>
    <n v="7132500"/>
    <n v="0"/>
    <n v="0"/>
    <m/>
    <n v="6367428.3899999997"/>
    <n v="0"/>
    <n v="0"/>
    <n v="0"/>
    <n v="0"/>
    <n v="0"/>
    <n v="0"/>
    <n v="765071.61000000034"/>
    <n v="2000000"/>
    <n v="0"/>
  </r>
  <r>
    <s v="1.1-00-2514_25555039_25249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2000"/>
    <s v="MATERIALES Y SUMINISTROS"/>
    <n v="2491"/>
    <s v="OTROS MATERIALES Y ARTÍCULOS DE CONSTRUCCIÓN Y REPARACIÓN"/>
    <n v="0"/>
    <s v="SIN DESCRIPCIÓN PARA DESTINOS 00"/>
    <n v="849.7"/>
    <n v="849.7"/>
    <n v="849.7"/>
    <n v="2000"/>
    <n v="2000"/>
    <n v="0"/>
    <n v="0"/>
    <n v="500000"/>
    <n v="500000"/>
    <n v="0"/>
    <n v="1000000"/>
    <m/>
    <n v="0"/>
    <n v="0"/>
    <n v="0"/>
    <n v="0"/>
    <n v="0"/>
    <n v="0"/>
    <n v="0"/>
    <n v="500000"/>
    <n v="0"/>
    <m/>
  </r>
  <r>
    <m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2000"/>
    <s v="MATERIALES Y SUMINISTROS"/>
    <n v="2511"/>
    <s v="PRODUCTOS QUÍMICOS BÁSICOS"/>
    <n v="0"/>
    <s v="SIN DESCRIPCIÓN PARA DESTINOS 00"/>
    <m/>
    <n v="1879959.67"/>
    <m/>
    <m/>
    <m/>
    <n v="1806665.2"/>
    <m/>
    <n v="2195010"/>
    <m/>
    <m/>
    <n v="0"/>
    <m/>
    <n v="2195010"/>
    <m/>
    <m/>
    <m/>
    <m/>
    <m/>
    <m/>
    <m/>
    <n v="2000000"/>
    <m/>
  </r>
  <r>
    <s v="1.1-00-2509_25129021_25251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2000"/>
    <s v="MATERIALES Y SUMINISTROS"/>
    <n v="2511"/>
    <s v="PRODUCTOS QUÍMICOS BÁSICOS"/>
    <n v="0"/>
    <s v="SIN DESCRIPCIÓN PARA DESTINOS 00"/>
    <n v="1879959.67"/>
    <n v="0"/>
    <n v="1879959.67"/>
    <n v="3800000"/>
    <n v="4500000"/>
    <n v="0"/>
    <n v="1806665.2"/>
    <n v="0"/>
    <n v="2195010"/>
    <n v="-2195010"/>
    <n v="2500000"/>
    <m/>
    <n v="0"/>
    <n v="2195010"/>
    <n v="2195010"/>
    <n v="2195010"/>
    <n v="354481.5"/>
    <n v="354481.5"/>
    <n v="262392"/>
    <n v="2195010"/>
    <n v="0"/>
    <m/>
  </r>
  <r>
    <s v="1.1-00-2511_25163045_2525110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2000"/>
    <s v="MATERIALES Y SUMINISTROS"/>
    <n v="2511"/>
    <s v="PRODUCTOS QUÍMICOS BÁSICOS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8_25224016_25252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521"/>
    <s v="FERTILIZANTES, PESTICIDAS Y OTROS AGROQUÍMICOS"/>
    <n v="0"/>
    <s v="SIN DESCRIPCIÓN PARA DESTINOS 00"/>
    <n v="432224.74"/>
    <n v="417224.74"/>
    <n v="417224.74"/>
    <n v="620880"/>
    <n v="450000"/>
    <n v="598983.59"/>
    <n v="434989.95"/>
    <n v="782000"/>
    <n v="782000"/>
    <n v="0"/>
    <n v="700000"/>
    <m/>
    <n v="754173.34"/>
    <n v="754173.34"/>
    <n v="754173.34"/>
    <n v="754173.34"/>
    <n v="754173.34"/>
    <n v="672813.34"/>
    <n v="672813.34"/>
    <n v="27826.660000000033"/>
    <n v="900000"/>
    <m/>
  </r>
  <r>
    <s v="1.1-00-2509_25225017_25252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2000"/>
    <s v="MATERIALES Y SUMINISTROS"/>
    <n v="2521"/>
    <s v="FERTILIZANTES, PESTICIDAS Y OTROS AGROQUÍMICOS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1_25364047_2525210"/>
    <s v="2023 y 2024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2000"/>
    <s v="MATERIALES Y SUMINISTROS"/>
    <n v="2521"/>
    <s v="FERTILIZANTES, PESTICIDAS Y OTROS AGROQUÍMICOS"/>
    <n v="0"/>
    <s v="SIN DESCRIPCIÓN PARA DESTINOS 00"/>
    <n v="0"/>
    <n v="0"/>
    <n v="0"/>
    <n v="50000"/>
    <n v="5000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2_25751035_2525210"/>
    <s v="2023 y 2024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2000"/>
    <s v="MATERIALES Y SUMINISTROS"/>
    <n v="2521"/>
    <s v="FERTILIZANTES, PESTICIDAS Y OTROS AGROQUÍMICOS"/>
    <n v="0"/>
    <s v="SIN DESCRIPCIÓN PARA DESTINOS 00"/>
    <n v="429988.8"/>
    <n v="429988.8"/>
    <n v="429988.8"/>
    <n v="0"/>
    <n v="50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0_25036028_25252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521"/>
    <s v="FERTILIZANTES, PESTICIDAS Y OTROS AGROQUÍMICOS"/>
    <n v="0"/>
    <s v="SIN DESCRIPCIÓN PARA DESTINOS 00"/>
    <n v="0"/>
    <n v="0"/>
    <n v="0"/>
    <n v="0"/>
    <n v="0"/>
    <n v="0"/>
    <n v="0"/>
    <n v="7500"/>
    <n v="7500"/>
    <n v="0"/>
    <n v="0"/>
    <m/>
    <n v="0"/>
    <n v="0"/>
    <n v="0"/>
    <n v="0"/>
    <n v="0"/>
    <n v="0"/>
    <n v="0"/>
    <n v="7500"/>
    <n v="0"/>
    <m/>
  </r>
  <r>
    <s v="1.1-00-2510_25040031_2525210"/>
    <s v="1.1-00-25"/>
    <s v="RECURSOS FISCALES 2025"/>
    <s v="10_25"/>
    <x v="1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x v="7"/>
    <s v="XXX_26"/>
    <s v="DIRECCIÓN DE POLÍTICA SOCIAL"/>
    <n v="2000"/>
    <s v="MATERIALES Y SUMINISTROS"/>
    <n v="2521"/>
    <s v="FERTILIZANTES, PESTICIDAS Y OTROS AGROQUÍMICOS"/>
    <n v="0"/>
    <s v="SIN DESCRIPCIÓN PARA DESTINOS 00"/>
    <n v="0"/>
    <n v="0"/>
    <n v="0"/>
    <n v="0"/>
    <n v="0"/>
    <n v="0"/>
    <n v="0"/>
    <n v="50000"/>
    <n v="50000"/>
    <n v="0"/>
    <n v="0"/>
    <m/>
    <n v="42981.06"/>
    <n v="0"/>
    <n v="0"/>
    <n v="0"/>
    <n v="0"/>
    <n v="0"/>
    <n v="0"/>
    <n v="7018.9400000000023"/>
    <n v="50000"/>
    <m/>
  </r>
  <r>
    <s v="1.1-00-2505_2559007_25252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521"/>
    <s v="FERTILIZANTES, PESTICIDAS Y OTROS AGROQUÍMICOS"/>
    <n v="0"/>
    <s v="SIN DESCRIPCIÓN PARA DESTINOS 00"/>
    <n v="90467.34"/>
    <n v="90467.34"/>
    <n v="90467.34"/>
    <n v="123580"/>
    <n v="123580"/>
    <n v="0"/>
    <n v="0"/>
    <n v="380"/>
    <n v="380"/>
    <n v="0"/>
    <n v="50000"/>
    <m/>
    <n v="0"/>
    <n v="0"/>
    <n v="0"/>
    <n v="0"/>
    <n v="0"/>
    <n v="0"/>
    <n v="0"/>
    <n v="380"/>
    <n v="0"/>
    <m/>
  </r>
  <r>
    <s v="1.1-00-2509_25228020_2525210"/>
    <s v="1.1-00-25"/>
    <s v="RECURSOS FISCALES 2025"/>
    <s v="09_25"/>
    <x v="8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x v="14"/>
    <s v="XXX_26"/>
    <s v="DIRECCIÓN DE RASTROS MUNICIPALES"/>
    <n v="2000"/>
    <s v="MATERIALES Y SUMINISTROS"/>
    <n v="2521"/>
    <s v="FERTILIZANTES, PESTICIDAS Y OTROS AGROQUÍMICOS"/>
    <n v="0"/>
    <s v="SIN DESCRIPCIÓN PARA DESTINOS 00"/>
    <n v="0"/>
    <n v="0"/>
    <n v="0"/>
    <n v="0"/>
    <n v="0"/>
    <n v="0"/>
    <n v="0"/>
    <n v="50000"/>
    <n v="50000"/>
    <n v="0"/>
    <n v="50000"/>
    <m/>
    <n v="0"/>
    <n v="0"/>
    <n v="0"/>
    <n v="0"/>
    <n v="0"/>
    <n v="0"/>
    <n v="0"/>
    <n v="50000"/>
    <n v="40000"/>
    <m/>
  </r>
  <r>
    <s v="1.1-00-2508_25224016_25253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531"/>
    <s v="MEDICINAS Y PRODUCTOS FARMACÉUTICOS"/>
    <n v="0"/>
    <s v="SIN DESCRIPCIÓN PARA DESTINOS 00"/>
    <n v="4448152.2300000004"/>
    <n v="4262650.17"/>
    <n v="4262650.17"/>
    <n v="6270000"/>
    <n v="5500000"/>
    <n v="4936256.8899999997"/>
    <n v="4361164.55"/>
    <n v="9000000"/>
    <n v="9000000"/>
    <n v="0"/>
    <n v="6000000"/>
    <m/>
    <n v="7418476.9100000001"/>
    <n v="7062927.9100000001"/>
    <n v="8491001.9100000001"/>
    <n v="8491001.9100000001"/>
    <n v="428009.23"/>
    <n v="404753.08"/>
    <n v="404753.08"/>
    <n v="1581523.0899999999"/>
    <n v="5000000"/>
    <m/>
  </r>
  <r>
    <s v="1.1-00-2509_25330022_2525310"/>
    <s v="1.1-00-25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2000"/>
    <s v="MATERIALES Y SUMINISTROS"/>
    <n v="2531"/>
    <s v="MEDICINAS Y PRODUCTOS FARMACÉUTICOS"/>
    <n v="0"/>
    <s v="SIN DESCRIPCIÓN PARA DESTINOS 00"/>
    <n v="874337"/>
    <n v="797405"/>
    <n v="729690"/>
    <n v="1153000"/>
    <n v="900000"/>
    <n v="565211.6"/>
    <n v="565211.6"/>
    <n v="1800000"/>
    <n v="1800000"/>
    <n v="0"/>
    <n v="1800000"/>
    <m/>
    <n v="932423.38"/>
    <n v="837728.6"/>
    <n v="908375.84"/>
    <n v="308950"/>
    <n v="308950"/>
    <n v="308950"/>
    <n v="308950"/>
    <n v="867576.62"/>
    <n v="1000000"/>
    <m/>
  </r>
  <r>
    <s v="1.1-00-2508_25622015_2525310"/>
    <s v="1.1-00-25"/>
    <s v="RECURSOS FISCALES 2025"/>
    <s v="08_25"/>
    <x v="5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x v="8"/>
    <s v="XXX_26"/>
    <s v="DIRECCIÓN DE PROTECCIÓN CIVIL Y BOMBEROS"/>
    <n v="2000"/>
    <s v="MATERIALES Y SUMINISTROS"/>
    <n v="2531"/>
    <s v="MEDICINAS Y PRODUCTOS FARMACÉUTICOS"/>
    <n v="0"/>
    <s v="SIN DESCRIPCIÓN PARA DESTINOS 00"/>
    <n v="25640.15"/>
    <n v="25640.15"/>
    <n v="25640.15"/>
    <n v="50000"/>
    <n v="50000"/>
    <n v="21063"/>
    <n v="7996.5"/>
    <n v="40000"/>
    <n v="40000"/>
    <n v="0"/>
    <n v="40000"/>
    <m/>
    <n v="38783.199999999997"/>
    <n v="0"/>
    <n v="38783.199999999997"/>
    <n v="0"/>
    <n v="0"/>
    <n v="0"/>
    <n v="0"/>
    <n v="1216.8000000000029"/>
    <n v="40000"/>
    <m/>
  </r>
  <r>
    <s v="1.1-00-2504_2555004_25253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531"/>
    <s v="MEDICINAS Y PRODUCTOS FARMACÉUTICOS"/>
    <n v="0"/>
    <s v="SIN DESCRIPCIÓN PARA DESTINOS 00"/>
    <n v="0"/>
    <n v="0"/>
    <n v="0"/>
    <n v="3078"/>
    <n v="0"/>
    <n v="3075.51"/>
    <n v="3075.51"/>
    <n v="2000"/>
    <n v="2000"/>
    <n v="0"/>
    <n v="2000"/>
    <m/>
    <n v="0"/>
    <n v="0"/>
    <n v="0"/>
    <n v="0"/>
    <n v="0"/>
    <n v="0"/>
    <n v="0"/>
    <n v="2000"/>
    <n v="0"/>
    <m/>
  </r>
  <r>
    <s v="1.1-00-2508_25224016_25254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541"/>
    <s v="MATERIALES, ACCESORIOS Y SUMINISTROS MÉDICOS"/>
    <n v="0"/>
    <s v="SIN DESCRIPCIÓN PARA DESTINOS 00"/>
    <n v="6082362.2999999998"/>
    <n v="5782693.5700000003"/>
    <n v="5750328.9699999997"/>
    <n v="7000000"/>
    <n v="6500000"/>
    <n v="6702046.0800000001"/>
    <n v="5494740.6100000003"/>
    <n v="5200000"/>
    <n v="5200000"/>
    <n v="0"/>
    <n v="7000000"/>
    <m/>
    <n v="4726265.53"/>
    <n v="4558653.71"/>
    <n v="4863450.12"/>
    <n v="4856930.32"/>
    <n v="1581971.26"/>
    <n v="1579501.26"/>
    <n v="1579501.26"/>
    <n v="473734.46999999974"/>
    <n v="5200000"/>
    <m/>
  </r>
  <r>
    <s v="1.1-00-2509_25330022_2525410"/>
    <s v="1.1-00-25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2000"/>
    <s v="MATERIALES Y SUMINISTROS"/>
    <n v="2541"/>
    <s v="MATERIALES, ACCESORIOS Y SUMINISTROS MÉDICOS"/>
    <n v="0"/>
    <s v="SIN DESCRIPCIÓN PARA DESTINOS 00"/>
    <n v="461042.48"/>
    <n v="403159.4"/>
    <n v="403159.4"/>
    <n v="553000"/>
    <n v="600000"/>
    <n v="222621.16"/>
    <n v="222621.16"/>
    <n v="1000000"/>
    <n v="1000000"/>
    <n v="0"/>
    <n v="1000000"/>
    <m/>
    <n v="133921.98000000001"/>
    <n v="133921.98000000001"/>
    <n v="133921.98000000001"/>
    <n v="133921.98000000001"/>
    <n v="131683.19"/>
    <n v="131683.19"/>
    <n v="131683.19"/>
    <n v="866078.02"/>
    <n v="500000"/>
    <m/>
  </r>
  <r>
    <s v="1.1-00-2508_25622015_2525410"/>
    <s v="1.1-00-25"/>
    <s v="RECURSOS FISCALES 2025"/>
    <s v="08_25"/>
    <x v="5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x v="8"/>
    <s v="XXX_26"/>
    <s v="DIRECCIÓN DE PROTECCIÓN CIVIL Y BOMBEROS"/>
    <n v="2000"/>
    <s v="MATERIALES Y SUMINISTROS"/>
    <n v="2541"/>
    <s v="MATERIALES, ACCESORIOS Y SUMINISTROS MÉDICOS"/>
    <n v="0"/>
    <s v="SIN DESCRIPCIÓN PARA DESTINOS 00"/>
    <n v="44217.08"/>
    <n v="32037.07"/>
    <n v="32037.07"/>
    <n v="52000"/>
    <n v="52000"/>
    <n v="37162.050000000003"/>
    <n v="37162.050000000003"/>
    <n v="40000"/>
    <n v="40000"/>
    <n v="0"/>
    <n v="40000"/>
    <m/>
    <n v="39429.56"/>
    <n v="0"/>
    <n v="39429.56"/>
    <n v="0"/>
    <n v="0"/>
    <n v="0"/>
    <n v="0"/>
    <n v="570.44000000000233"/>
    <n v="40000"/>
    <m/>
  </r>
  <r>
    <s v="2023 y 202404_2555004_2525410"/>
    <s v="2023 y 2024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541"/>
    <s v="MATERIALES, ACCESORIOS Y SUMINISTROS MÉDICOS"/>
    <n v="0"/>
    <s v="SIN DESCRIPCIÓN PARA DESTINOS 00"/>
    <n v="5000"/>
    <n v="5000"/>
    <n v="500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4_2555004_2525410"/>
    <s v="2023 y 2024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541"/>
    <s v="MATERIALES, ACCESORIOS Y SUMINISTROS MÉDICOS"/>
    <n v="0"/>
    <s v="SIN DESCRIPCIÓN PARA DESTINOS 00"/>
    <n v="5000"/>
    <n v="5000"/>
    <n v="500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0_25037029_2525410"/>
    <s v="1.1-00-25"/>
    <s v="RECURSOS FISCALES 2025"/>
    <s v="10_25"/>
    <x v="1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x v="26"/>
    <s v="XXX_26"/>
    <s v="DIRECCIÓN DE CULTURA"/>
    <n v="2000"/>
    <s v="MATERIALES Y SUMINISTROS"/>
    <n v="2541"/>
    <s v="MATERIALES, ACCESORIOS Y SUMINISTROS MÉDICOS"/>
    <n v="0"/>
    <s v="SIN DESCRIPCIÓN PARA DESTINOS 00"/>
    <n v="2169.1999999999998"/>
    <n v="2169.1999999999998"/>
    <n v="2169.1999999999998"/>
    <n v="2500"/>
    <n v="2500"/>
    <n v="2312.75"/>
    <n v="2312.75"/>
    <n v="2500"/>
    <n v="2500"/>
    <n v="0"/>
    <n v="2500"/>
    <m/>
    <n v="0"/>
    <n v="0"/>
    <n v="0"/>
    <n v="0"/>
    <n v="0"/>
    <n v="0"/>
    <n v="0"/>
    <n v="2500"/>
    <n v="0"/>
    <m/>
  </r>
  <r>
    <m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2000"/>
    <s v="MATERIALES Y SUMINISTROS"/>
    <n v="2551"/>
    <s v="MATERIALES, ACCESORIOS Y SUMINISTROS DE LABORATORIO"/>
    <n v="0"/>
    <s v="SIN DESCRIPCIÓN PARA DESTINOS 00"/>
    <m/>
    <n v="100722.97"/>
    <m/>
    <m/>
    <m/>
    <n v="321664.31"/>
    <m/>
    <n v="200000"/>
    <m/>
    <m/>
    <n v="0"/>
    <m/>
    <n v="0"/>
    <m/>
    <m/>
    <m/>
    <m/>
    <m/>
    <m/>
    <m/>
    <n v="0"/>
    <m/>
  </r>
  <r>
    <s v="1.1-00-2509_25129021_25255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2000"/>
    <s v="MATERIALES Y SUMINISTROS"/>
    <n v="2551"/>
    <s v="MATERIALES, ACCESORIOS Y SUMINISTROS DE LABORATORIO"/>
    <n v="0"/>
    <s v="SIN DESCRIPCIÓN PARA DESTINOS 00"/>
    <n v="215444.39"/>
    <n v="0"/>
    <n v="20704.84"/>
    <n v="470000"/>
    <n v="250000"/>
    <n v="0"/>
    <n v="321664.31"/>
    <n v="0"/>
    <n v="0"/>
    <n v="0"/>
    <n v="400000"/>
    <m/>
    <n v="0"/>
    <n v="0"/>
    <n v="0"/>
    <n v="0"/>
    <n v="0"/>
    <n v="0"/>
    <n v="0"/>
    <n v="0"/>
    <n v="0"/>
    <m/>
  </r>
  <r>
    <s v="1.1-00-2511_25163045_2525510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2000"/>
    <s v="MATERIALES Y SUMINISTROS"/>
    <n v="2551"/>
    <s v="MATERIALES, ACCESORIOS Y SUMINISTROS DE LABORATORIO"/>
    <n v="0"/>
    <s v="SIN DESCRIPCIÓN PARA DESTINOS 00"/>
    <n v="0"/>
    <n v="0"/>
    <n v="0"/>
    <n v="0"/>
    <n v="0"/>
    <n v="0"/>
    <n v="0"/>
    <n v="0"/>
    <n v="200000"/>
    <n v="-200000"/>
    <n v="0"/>
    <m/>
    <n v="0"/>
    <n v="0"/>
    <n v="0"/>
    <n v="0"/>
    <n v="0"/>
    <n v="0"/>
    <n v="0"/>
    <n v="200000"/>
    <n v="0"/>
    <m/>
  </r>
  <r>
    <s v="1.1-00-2511_25168050_2525610"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2000"/>
    <s v="MATERIALES Y SUMINISTROS"/>
    <n v="2561"/>
    <s v="FIBRAS SINTÉTICAS, HULES PLÁSTICOS Y DERIVADOS"/>
    <n v="0"/>
    <s v="SIN DESCRIPCIÓN PARA DESTINOS 00"/>
    <n v="0"/>
    <n v="2656348.12"/>
    <n v="0"/>
    <n v="0"/>
    <n v="0"/>
    <n v="2245861.83"/>
    <n v="0"/>
    <n v="3351763.53"/>
    <n v="3334218.9"/>
    <n v="17544.629999999888"/>
    <n v="0"/>
    <m/>
    <n v="3342906.4"/>
    <n v="3325361.77"/>
    <n v="5713.88"/>
    <n v="5713.88"/>
    <n v="5713.88"/>
    <n v="0"/>
    <n v="0"/>
    <n v="-8687.5"/>
    <n v="2500000"/>
    <m/>
  </r>
  <r>
    <s v="1.1-00-2509_25129021_25256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2000"/>
    <s v="MATERIALES Y SUMINISTROS"/>
    <n v="2561"/>
    <s v="FIBRAS SINTÉTICAS, HULES PLÁSTICOS Y DERIVADOS"/>
    <n v="0"/>
    <s v="SIN DESCRIPCIÓN PARA DESTINOS 00"/>
    <n v="2656348.5699999998"/>
    <n v="0"/>
    <n v="2656348.12"/>
    <n v="2750000"/>
    <n v="2750000"/>
    <n v="0"/>
    <n v="2245861.83"/>
    <n v="0"/>
    <n v="17544.63"/>
    <n v="-17544.63"/>
    <n v="2500000"/>
    <m/>
    <n v="0"/>
    <n v="9957.44"/>
    <n v="2881952.43"/>
    <n v="9957.44"/>
    <n v="9957.44"/>
    <n v="9957.44"/>
    <n v="9957.44"/>
    <n v="17544.63"/>
    <n v="0"/>
    <m/>
  </r>
  <r>
    <s v="1.1-00-2505_2559007_25256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561"/>
    <s v="FIBRAS SINTÉTICAS, HULES PLÁSTICOS Y DERIVADOS"/>
    <n v="0"/>
    <s v="SIN DESCRIPCIÓN PARA DESTINOS 00"/>
    <n v="2807"/>
    <n v="2807"/>
    <n v="2807"/>
    <n v="16200"/>
    <n v="1500"/>
    <n v="3280.93"/>
    <n v="3280.93"/>
    <n v="20810"/>
    <n v="20810"/>
    <n v="0"/>
    <n v="4000"/>
    <m/>
    <n v="769.66"/>
    <n v="0"/>
    <n v="769.66"/>
    <n v="0"/>
    <n v="0"/>
    <n v="0"/>
    <n v="0"/>
    <n v="20040.34"/>
    <n v="0"/>
    <m/>
  </r>
  <r>
    <s v="2023 y 202414_25555039_2525610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2000"/>
    <s v="MATERIALES Y SUMINISTROS"/>
    <n v="2561"/>
    <s v="FIBRAS SINTÉTICAS, HULES PLÁSTICOS Y DERIVADOS"/>
    <n v="0"/>
    <s v="SIN DESCRIPCIÓN PARA DESTINOS 00"/>
    <n v="20893.919999999998"/>
    <n v="20893.919999999998"/>
    <n v="20893.919999999998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0_25036028_25256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561"/>
    <s v="FIBRAS SINTÉTICAS, HULES PLÁSTICOS Y DERIVADOS"/>
    <n v="0"/>
    <s v="SIN DESCRIPCIÓN PARA DESTINOS 00"/>
    <n v="0"/>
    <n v="0"/>
    <n v="0"/>
    <n v="0"/>
    <n v="0"/>
    <n v="0"/>
    <n v="0"/>
    <n v="3500"/>
    <n v="3500"/>
    <n v="0"/>
    <n v="0"/>
    <m/>
    <n v="1991.72"/>
    <n v="0"/>
    <n v="0"/>
    <n v="0"/>
    <n v="0"/>
    <n v="0"/>
    <n v="0"/>
    <n v="1508.28"/>
    <n v="0"/>
    <m/>
  </r>
  <r>
    <s v="1.1-00-2508_25224016_25256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561"/>
    <s v="FIBRAS SINTÉTICAS, HULES PLÁSTICOS Y DERIVADOS"/>
    <n v="0"/>
    <s v="SIN DESCRIPCIÓN PARA DESTINOS 00"/>
    <n v="5579.6"/>
    <n v="5579.6"/>
    <n v="5579.6"/>
    <n v="6000"/>
    <n v="6000"/>
    <n v="0"/>
    <n v="0"/>
    <n v="30000"/>
    <n v="30000"/>
    <n v="0"/>
    <n v="30000"/>
    <m/>
    <n v="0"/>
    <n v="0"/>
    <n v="0"/>
    <n v="0"/>
    <n v="0"/>
    <n v="0"/>
    <n v="0"/>
    <n v="30000"/>
    <n v="0"/>
    <m/>
  </r>
  <r>
    <s v="1.1-00-2506_25514009_2525917"/>
    <s v="1.1-00-25"/>
    <s v="RECURSOS FISCALES 2025"/>
    <s v="06_25"/>
    <x v="7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x v="27"/>
    <s v="XXX_26"/>
    <s v="DESPACHO DE LA JEFATURA DE GABINETE"/>
    <n v="2000"/>
    <s v="MATERIALES Y SUMINISTROS"/>
    <n v="2591"/>
    <s v="OTROS PRODUCTOS QUÍMICOS"/>
    <n v="7"/>
    <s v="COBRE IONIZADO"/>
    <n v="1204801.17"/>
    <n v="3757792.84"/>
    <n v="484607.4"/>
    <n v="1526756.09"/>
    <n v="2926756.09"/>
    <n v="4385088.84"/>
    <n v="950116.68"/>
    <n v="4000000"/>
    <n v="4000000"/>
    <n v="0"/>
    <n v="0"/>
    <m/>
    <n v="3997824"/>
    <n v="3997824"/>
    <n v="3997824"/>
    <n v="3997824"/>
    <n v="3997824"/>
    <n v="3997824"/>
    <n v="3997824"/>
    <n v="2176"/>
    <n v="4000000"/>
    <n v="4000000"/>
  </r>
  <r>
    <s v="1.1-00-2505_2559007_2526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611"/>
    <s v="COMBUSTIBLES, LUBRICANTES Y ADITIVOS"/>
    <n v="0"/>
    <s v="SIN DESCRIPCIÓN PARA DESTINOS 00"/>
    <n v="49419224.159999996"/>
    <n v="49090154.409999996"/>
    <n v="49035141.409999996"/>
    <n v="42246515.359999999"/>
    <n v="47577000"/>
    <n v="38148237.439999998"/>
    <n v="35192176.590000004"/>
    <n v="52550000"/>
    <n v="52550000"/>
    <n v="0"/>
    <n v="40700000"/>
    <m/>
    <n v="34462297.380000003"/>
    <n v="34056297.380000003"/>
    <n v="26252446.809999999"/>
    <n v="25846446.809999999"/>
    <n v="25217526.870000001"/>
    <n v="20910758.760000002"/>
    <n v="20910758.760000002"/>
    <n v="18087702.619999997"/>
    <n v="40000000"/>
    <m/>
  </r>
  <r>
    <s v="2.5-02-2505_25610007_2526110"/>
    <s v="2.5-02-25"/>
    <s v="FONDO DE APORTACIÓN AL FORTALECIMIENTO MUNICIPAL 2025 (FORTAMUN)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"/>
    <n v="2000"/>
    <s v="MATERIALES Y SUMINISTROS"/>
    <n v="2611"/>
    <s v="COMBUSTIBLES, LUBRICANTES Y ADITIVOS"/>
    <n v="0"/>
    <s v="SIN DESCRIPCIÓN PARA DESTINOS 00"/>
    <n v="27125463.920000002"/>
    <n v="27125463.920000002"/>
    <n v="27125463.920000002"/>
    <n v="28009336.109999999"/>
    <n v="28000000"/>
    <n v="28009336.109999999"/>
    <n v="26234792.699999999"/>
    <n v="26000000"/>
    <n v="26000000"/>
    <n v="0"/>
    <n v="33000000"/>
    <m/>
    <n v="19447257.5"/>
    <n v="19447257.5"/>
    <n v="13487969.42"/>
    <n v="13487969.42"/>
    <n v="13487969.42"/>
    <n v="13487969.42"/>
    <n v="13487969.42"/>
    <n v="6552742.5"/>
    <n v="20300000"/>
    <m/>
  </r>
  <r>
    <s v="1.1-00-2505_25610007_2526110"/>
    <s v="1.1-00-25"/>
    <s v="RECURSOS FISCALES 2025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"/>
    <n v="2000"/>
    <s v="MATERIALES Y SUMINISTROS"/>
    <n v="2611"/>
    <s v="COMBUSTIBLES, LUBRICANTES Y ADITIVOS"/>
    <n v="0"/>
    <s v="SIN DESCRIPCIÓN PARA DESTINOS 00"/>
    <n v="7000000"/>
    <n v="6417885.9100000001"/>
    <n v="6417885.9100000001"/>
    <n v="2845071.19"/>
    <n v="3600000"/>
    <n v="0"/>
    <n v="0"/>
    <n v="7091558.6600000001"/>
    <n v="7091558.6600000001"/>
    <n v="0"/>
    <n v="0"/>
    <m/>
    <n v="7018370.7199999997"/>
    <n v="7018370.7199999997"/>
    <n v="7018370.7199999997"/>
    <n v="7018370.7199999997"/>
    <n v="7018370.7199999997"/>
    <n v="3126812.06"/>
    <n v="3126812.06"/>
    <n v="73187.94000000041"/>
    <n v="0"/>
    <m/>
  </r>
  <r>
    <s v="1.1-00-2505_25611007_2526110"/>
    <s v="1.1-00-25"/>
    <s v="RECURSOS FISCALES 2025"/>
    <s v="05_25"/>
    <x v="0"/>
    <n v="6"/>
    <s v="SEGURIDAD CIUDADANA"/>
    <s v="1.3.4"/>
    <s v="FUNCIÓN PÚBLICA"/>
    <n v="6"/>
    <s v="TLAJO A FUTURO"/>
    <n v="11"/>
    <s v="DESPLIEGUE OPERATIVO PROTECCIÓN CIVIL Y SERVICIOS MEDICOS"/>
    <s v="XXX"/>
    <s v="DESPLIEGUE OPERATIVO PROTECCIÓN CIVIL Y SERVICIOS MEDICOS"/>
    <s v="007_25"/>
    <x v="0"/>
    <s v="XXX_26"/>
    <s v="DIRECCIÓN DE ADMINISTRACIÓN"/>
    <n v="2000"/>
    <s v="MATERIALES Y SUMINISTROS"/>
    <n v="2611"/>
    <s v="COMBUSTIBLES, LUBRICANTES Y ADITIVOS"/>
    <n v="0"/>
    <s v="SIN DESCRIPCIÓN PARA DESTINOS 00"/>
    <n v="2522122.4"/>
    <n v="2231927.58"/>
    <n v="2231927.58"/>
    <n v="7169097.4800000004"/>
    <n v="9000000"/>
    <n v="5998029.2800000003"/>
    <n v="5624675.8600000003"/>
    <n v="5500000"/>
    <n v="5500000"/>
    <n v="0"/>
    <n v="6500000"/>
    <m/>
    <n v="4203669.2699999996"/>
    <n v="4203669.2699999996"/>
    <n v="3140105.09"/>
    <n v="3140105.09"/>
    <n v="3140105.09"/>
    <n v="2565591.7799999998"/>
    <n v="2565591.7799999998"/>
    <n v="1296330.7300000004"/>
    <n v="4800000"/>
    <m/>
  </r>
  <r>
    <s v="2023 y 202410_25065048_25261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2000"/>
    <s v="MATERIALES Y SUMINISTROS"/>
    <n v="2611"/>
    <s v="COMBUSTIBLES, LUBRICANTES Y ADITIVOS"/>
    <n v="0"/>
    <s v="SIN DESCRIPCIÓN PARA DESTINOS 00"/>
    <n v="0"/>
    <n v="0"/>
    <n v="0"/>
    <n v="5000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5_25611007_2526110"/>
    <s v="2023 y 2024"/>
    <s v="FONDO DE APORTACIÓN AL FORTALECIMIENTO MUNICIPAL 2024 (FORTAMUN)"/>
    <s v="05_25"/>
    <x v="0"/>
    <n v="6"/>
    <s v="SEGURIDAD CIUDADANA"/>
    <s v="1.3.4"/>
    <s v="FUNCIÓN PÚBLICA"/>
    <n v="6"/>
    <s v="TLAJO A FUTURO"/>
    <n v="11"/>
    <s v="DESPLIEGUE OPERATIVO PROTECCIÓN CIVIL Y SERVICIOS MEDICOS"/>
    <s v="XXX"/>
    <s v="DESPLIEGUE OPERATIVO PROTECCIÓN CIVIL Y SERVICIOS MEDICOS"/>
    <s v="007_25"/>
    <x v="0"/>
    <s v="XXX_26"/>
    <s v="DIRECCIÓN DE ADMINISTRACIÓN"/>
    <n v="2000"/>
    <s v="MATERIALES Y SUMINISTROS"/>
    <n v="2611"/>
    <s v="COMBUSTIBLES, LUBRICANTES Y ADITIVOS"/>
    <n v="0"/>
    <s v="SIN DESCRIPCIÓN PARA DESTINOS 00"/>
    <n v="6574917.4900000002"/>
    <n v="6574917.4900000002"/>
    <n v="6574917.4900000002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6_25514009_2527110"/>
    <s v="1.1-00-25"/>
    <s v="RECURSOS FISCALES 2025"/>
    <s v="06_25"/>
    <x v="7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x v="27"/>
    <s v="XXX_26"/>
    <s v="DESPACHO DE LA JEFATURA DE GABINETE"/>
    <n v="2000"/>
    <s v="MATERIALES Y SUMINISTROS"/>
    <n v="2711"/>
    <s v="VESTUARIO Y UNIFORMES"/>
    <n v="0"/>
    <s v="SIN DESCRIPCIÓN PARA DESTINOS 00"/>
    <n v="1204801.17"/>
    <n v="1204801.17"/>
    <n v="484607.4"/>
    <n v="1526756.09"/>
    <n v="2926756.09"/>
    <n v="950116.68"/>
    <n v="950116.68"/>
    <n v="3000000"/>
    <n v="3000000"/>
    <n v="0"/>
    <n v="3000000"/>
    <m/>
    <n v="2491605.64"/>
    <n v="2491605.64"/>
    <n v="2058543.9"/>
    <n v="2035323.24"/>
    <n v="2023502.84"/>
    <n v="2003701.64"/>
    <n v="2003701.64"/>
    <n v="508394.35999999987"/>
    <n v="1000000"/>
    <m/>
  </r>
  <r>
    <s v="1.1-00-2508_25621015_2527110"/>
    <s v="1.1-00-25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2000"/>
    <s v="MATERIALES Y SUMINISTROS"/>
    <n v="2711"/>
    <s v="VESTUARIO Y UNIFORMES"/>
    <n v="0"/>
    <s v="SIN DESCRIPCIÓN PARA DESTINOS 00"/>
    <n v="0"/>
    <n v="0"/>
    <n v="0"/>
    <n v="500000"/>
    <n v="0"/>
    <n v="486076.83"/>
    <n v="371425.04"/>
    <n v="2000000"/>
    <n v="2000000"/>
    <n v="0"/>
    <n v="2000000"/>
    <m/>
    <n v="1754836.4"/>
    <n v="1754836.4"/>
    <n v="1754836.4"/>
    <n v="1754836.4"/>
    <n v="0"/>
    <n v="0"/>
    <n v="0"/>
    <n v="245163.60000000009"/>
    <n v="2200000"/>
    <m/>
  </r>
  <r>
    <s v="1.1-00-2508_25224016_25271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711"/>
    <s v="VESTUARIO Y UNIFORMES"/>
    <n v="0"/>
    <s v="SIN DESCRIPCIÓN PARA DESTINOS 00"/>
    <n v="1195892.72"/>
    <n v="1195892.72"/>
    <n v="951624.56"/>
    <n v="1187100"/>
    <n v="1187100"/>
    <n v="1147483.6000000001"/>
    <n v="1147483.6000000001"/>
    <n v="87022"/>
    <n v="87022"/>
    <n v="0"/>
    <n v="1200000"/>
    <m/>
    <n v="36656"/>
    <n v="36656"/>
    <n v="36656"/>
    <n v="36656"/>
    <n v="36656"/>
    <n v="36656"/>
    <n v="36656"/>
    <n v="50366"/>
    <n v="500000"/>
    <m/>
  </r>
  <r>
    <s v="2023 y 202405_2559007_25271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711"/>
    <s v="VESTUARIO Y UNIFORMES"/>
    <n v="0"/>
    <s v="SIN DESCRIPCIÓN PARA DESTINOS 00"/>
    <n v="0"/>
    <n v="0"/>
    <n v="0"/>
    <n v="100000"/>
    <n v="0"/>
    <n v="72377.039999999994"/>
    <n v="72377.039999999994"/>
    <n v="0"/>
    <n v="0"/>
    <n v="0"/>
    <n v="0"/>
    <m/>
    <n v="0"/>
    <n v="0"/>
    <n v="0"/>
    <n v="0"/>
    <n v="0"/>
    <n v="0"/>
    <n v="0"/>
    <n v="0"/>
    <n v="0"/>
    <m/>
  </r>
  <r>
    <s v="2023 y 202409_25330022_2527110"/>
    <s v="2023 y 2024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X"/>
    <s v="022_25"/>
    <x v="20"/>
    <s v="XXX_26"/>
    <s v="DIRECCIÓN DE MOVILIDAD"/>
    <n v="2000"/>
    <s v="MATERIALES Y SUMINISTROS"/>
    <n v="2711"/>
    <s v="VESTUARIO Y UNIFORMES"/>
    <n v="0"/>
    <s v="SIN DESCRIPCIÓN PARA DESTINOS 00"/>
    <n v="0"/>
    <n v="0"/>
    <n v="0"/>
    <n v="10500"/>
    <n v="0"/>
    <n v="9941.2000000000007"/>
    <n v="9941.2000000000007"/>
    <n v="0"/>
    <n v="0"/>
    <n v="0"/>
    <n v="0"/>
    <m/>
    <n v="0"/>
    <n v="0"/>
    <n v="0"/>
    <n v="0"/>
    <n v="0"/>
    <n v="0"/>
    <n v="0"/>
    <n v="0"/>
    <n v="1500000"/>
    <m/>
  </r>
  <r>
    <s v="1.1-00-2508_25619013_25271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711"/>
    <s v="VESTUARIO Y UNIFORMES"/>
    <n v="0"/>
    <s v="SIN DESCRIPCIÓN PARA DESTINOS 00"/>
    <n v="1093153.8400000001"/>
    <n v="1093153.8400000001"/>
    <n v="1055484"/>
    <n v="996386.45"/>
    <n v="1300000"/>
    <n v="859596.48"/>
    <n v="49306.32"/>
    <n v="5201.82"/>
    <n v="5201.82"/>
    <n v="0"/>
    <n v="1200000"/>
    <m/>
    <n v="0"/>
    <n v="0"/>
    <n v="0"/>
    <n v="0"/>
    <n v="0"/>
    <n v="0"/>
    <n v="0"/>
    <n v="5201.82"/>
    <n v="1200000"/>
    <m/>
  </r>
  <r>
    <s v="1.1-00-2508_25622015_2527210"/>
    <s v="1.1-00-25"/>
    <s v="RECURSOS FISCALES 2025"/>
    <s v="08_25"/>
    <x v="5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x v="8"/>
    <s v="XXX_26"/>
    <s v="DIRECCIÓN DE PROTECCIÓN CIVIL Y BOMBEROS"/>
    <n v="2000"/>
    <s v="MATERIALES Y SUMINISTROS"/>
    <n v="2721"/>
    <s v="PRENDAS DE SEGURIDAD Y PROTECCIÓN PERSONAL"/>
    <n v="0"/>
    <s v="SIN DESCRIPCIÓN PARA DESTINOS 00"/>
    <n v="1979577.12"/>
    <n v="1979577.12"/>
    <n v="1906497.12"/>
    <n v="4480000"/>
    <n v="2500000"/>
    <n v="2499409.5099999998"/>
    <n v="849380.42"/>
    <n v="2500000"/>
    <n v="2500000"/>
    <n v="0"/>
    <n v="2500000"/>
    <m/>
    <n v="2223883.56"/>
    <n v="2223883.56"/>
    <n v="2223883.56"/>
    <n v="2223883.56"/>
    <n v="0"/>
    <n v="0"/>
    <n v="0"/>
    <n v="276116.43999999994"/>
    <n v="2400000"/>
    <m/>
  </r>
  <r>
    <s v="1.1-00-2509_25225017_25272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2000"/>
    <s v="MATERIALES Y SUMINISTROS"/>
    <n v="2721"/>
    <s v="PRENDAS DE SEGURIDAD Y PROTECCIÓN PERSONAL"/>
    <n v="0"/>
    <s v="SIN DESCRIPCIÓN PARA DESTINOS 00"/>
    <n v="366490.4"/>
    <n v="346190.4"/>
    <n v="346190.4"/>
    <n v="235317.6"/>
    <n v="366490.4"/>
    <n v="235317.6"/>
    <n v="235317.6"/>
    <n v="857811.76"/>
    <n v="857811.76"/>
    <n v="0"/>
    <n v="750000"/>
    <m/>
    <n v="857811.76"/>
    <n v="655913.76"/>
    <n v="655913.76"/>
    <n v="655913.76"/>
    <n v="451641.24"/>
    <n v="2025.24"/>
    <n v="2025.24"/>
    <n v="0"/>
    <n v="750000"/>
    <m/>
  </r>
  <r>
    <s v="1.1-00-2509_25129021_25272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2000"/>
    <s v="MATERIALES Y SUMINISTROS"/>
    <n v="2721"/>
    <s v="PRENDAS DE SEGURIDAD Y PROTECCIÓN PERSONAL"/>
    <n v="0"/>
    <s v="SIN DESCRIPCIÓN PARA DESTINOS 00"/>
    <n v="334663.40999999997"/>
    <n v="0"/>
    <n v="334663.40999999997"/>
    <n v="480000"/>
    <n v="480000"/>
    <n v="0"/>
    <n v="353079.7"/>
    <n v="0"/>
    <n v="350390"/>
    <n v="-350390"/>
    <n v="580000"/>
    <m/>
    <n v="0"/>
    <n v="350390"/>
    <n v="350390"/>
    <n v="350390"/>
    <n v="0"/>
    <n v="0"/>
    <n v="0"/>
    <n v="350390"/>
    <n v="0"/>
    <m/>
  </r>
  <r>
    <s v="2023 y 202410_25065048_25272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2000"/>
    <s v="MATERIALES Y SUMINISTROS"/>
    <n v="2721"/>
    <s v="PRENDAS DE SEGURIDAD Y PROTECCIÓN PERSONAL"/>
    <n v="0"/>
    <s v="SIN DESCRIPCIÓN PARA DESTINOS 00"/>
    <n v="0"/>
    <n v="0"/>
    <n v="0"/>
    <n v="300000"/>
    <n v="300000"/>
    <n v="8706.8799999999992"/>
    <n v="8706.8799999999992"/>
    <n v="0"/>
    <n v="0"/>
    <n v="0"/>
    <n v="0"/>
    <m/>
    <n v="0"/>
    <n v="0"/>
    <n v="0"/>
    <n v="0"/>
    <n v="0"/>
    <n v="0"/>
    <n v="0"/>
    <n v="0"/>
    <n v="0"/>
    <m/>
  </r>
  <r>
    <s v="1.1-00-2508_25224016_25272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721"/>
    <s v="PRENDAS DE SEGURIDAD Y PROTECCIÓN PERSONAL"/>
    <n v="0"/>
    <s v="SIN DESCRIPCIÓN PARA DESTINOS 00"/>
    <n v="434847.5"/>
    <n v="423247.5"/>
    <n v="418155.1"/>
    <n v="292200"/>
    <n v="442200"/>
    <n v="241618.72"/>
    <n v="241618.72"/>
    <n v="300000"/>
    <n v="300000"/>
    <n v="0"/>
    <n v="300000"/>
    <m/>
    <n v="183494.6"/>
    <n v="183494.6"/>
    <n v="183494.6"/>
    <n v="183494.6"/>
    <n v="47101.8"/>
    <n v="0"/>
    <n v="0"/>
    <n v="116505.4"/>
    <n v="250000"/>
    <m/>
  </r>
  <r>
    <s v="1.1-00-2512_25751035_2527210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2000"/>
    <s v="MATERIALES Y SUMINISTROS"/>
    <n v="2721"/>
    <s v="PRENDAS DE SEGURIDAD Y PROTECCIÓN PERSONAL"/>
    <n v="0"/>
    <s v="SIN DESCRIPCIÓN PARA DESTINOS 00"/>
    <n v="158350.57"/>
    <n v="151288.75"/>
    <n v="139048.43"/>
    <n v="87000"/>
    <n v="200000"/>
    <n v="45442.55"/>
    <n v="15023.79"/>
    <n v="170058"/>
    <n v="170058"/>
    <n v="0"/>
    <n v="0"/>
    <m/>
    <n v="132438.34"/>
    <n v="64051.14"/>
    <n v="116057.8"/>
    <n v="27739.08"/>
    <n v="27739.08"/>
    <n v="27739.08"/>
    <n v="27739.08"/>
    <n v="37619.660000000003"/>
    <n v="320000"/>
    <m/>
  </r>
  <r>
    <s v="1.1-00-2509_25228020_2527210"/>
    <s v="1.1-00-25"/>
    <s v="RECURSOS FISCALES 2025"/>
    <s v="09_25"/>
    <x v="8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x v="14"/>
    <s v="XXX_26"/>
    <s v="DIRECCIÓN DE RASTROS MUNICIPALES"/>
    <n v="2000"/>
    <s v="MATERIALES Y SUMINISTROS"/>
    <n v="2721"/>
    <s v="PRENDAS DE SEGURIDAD Y PROTECCIÓN PERSONAL"/>
    <n v="0"/>
    <s v="SIN DESCRIPCIÓN PARA DESTINOS 00"/>
    <n v="33872.230000000003"/>
    <n v="33872.230000000003"/>
    <n v="33872.230000000003"/>
    <n v="0"/>
    <n v="50000"/>
    <n v="0"/>
    <n v="0"/>
    <n v="100000"/>
    <n v="100000"/>
    <n v="0"/>
    <n v="100000"/>
    <m/>
    <n v="89117.81"/>
    <n v="0"/>
    <n v="0"/>
    <n v="0"/>
    <n v="0"/>
    <n v="0"/>
    <n v="0"/>
    <n v="10882.190000000002"/>
    <n v="90000"/>
    <m/>
  </r>
  <r>
    <s v="1.1-00-2509_25226018_2527210"/>
    <s v="1.1-00-25"/>
    <s v="RECURSOS FISCALES 2025"/>
    <s v="09_25"/>
    <x v="8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x v="25"/>
    <s v="XXX_26"/>
    <s v="DIRECCIÓN DE ALUMBRADO PÚBLICO"/>
    <n v="2000"/>
    <s v="MATERIALES Y SUMINISTROS"/>
    <n v="2721"/>
    <s v="PRENDAS DE SEGURIDAD Y PROTECCIÓN PERSONAL"/>
    <n v="0"/>
    <s v="SIN DESCRIPCIÓN PARA DESTINOS 00"/>
    <n v="88525.4"/>
    <n v="88525.4"/>
    <n v="88525.4"/>
    <n v="96000"/>
    <n v="96000"/>
    <n v="58549.14"/>
    <n v="58549.14"/>
    <n v="90000"/>
    <n v="90000"/>
    <n v="0"/>
    <n v="90000"/>
    <m/>
    <n v="51635.3"/>
    <n v="51635.3"/>
    <n v="51635.3"/>
    <n v="51635.3"/>
    <n v="0"/>
    <n v="0"/>
    <n v="0"/>
    <n v="38364.699999999997"/>
    <n v="200000"/>
    <m/>
  </r>
  <r>
    <s v="1.1-00-2509_25330022_2527210"/>
    <s v="1.1-00-25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2000"/>
    <s v="MATERIALES Y SUMINISTROS"/>
    <n v="2721"/>
    <s v="PRENDAS DE SEGURIDAD Y PROTECCIÓN PERSONAL"/>
    <n v="0"/>
    <s v="SIN DESCRIPCIÓN PARA DESTINOS 00"/>
    <n v="0"/>
    <n v="0"/>
    <n v="0"/>
    <n v="0"/>
    <n v="0"/>
    <n v="0"/>
    <n v="0"/>
    <n v="100000"/>
    <n v="100000"/>
    <n v="0"/>
    <n v="100000"/>
    <m/>
    <n v="44333.46"/>
    <n v="44333.46"/>
    <n v="39779.81"/>
    <n v="0"/>
    <n v="0"/>
    <n v="0"/>
    <n v="0"/>
    <n v="55666.54"/>
    <n v="50000"/>
    <m/>
  </r>
  <r>
    <s v="1.1-00-2504_2555004_25272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721"/>
    <s v="PRENDAS DE SEGURIDAD Y PROTECCIÓN PERSONAL"/>
    <n v="0"/>
    <s v="SIN DESCRIPCIÓN PARA DESTINOS 00"/>
    <n v="0"/>
    <n v="0"/>
    <n v="0"/>
    <n v="2839"/>
    <n v="0"/>
    <n v="2750.96"/>
    <n v="2750.96"/>
    <n v="35000"/>
    <n v="35000"/>
    <n v="0"/>
    <n v="30000"/>
    <m/>
    <n v="14880"/>
    <n v="14880"/>
    <n v="14880"/>
    <n v="14880"/>
    <n v="14880"/>
    <n v="14880"/>
    <n v="14880"/>
    <n v="20120"/>
    <n v="15000"/>
    <m/>
  </r>
  <r>
    <s v="2023 y 202403_2554003_2527210"/>
    <s v="2023 y 2024"/>
    <s v="RECURSOS FISCALES 2025"/>
    <s v="03_25"/>
    <x v="4"/>
    <n v="5"/>
    <s v="GOBIERNO INTELIGENTE"/>
    <s v="1.3.5"/>
    <s v="ASUNTOS JURIDICOS"/>
    <n v="6"/>
    <s v="TLAJO A FUTURO"/>
    <n v="4"/>
    <s v="DEFENSORÍA LEGAL"/>
    <s v="XXX"/>
    <s v="DEFENSORÍA LEGAL"/>
    <s v="003_25"/>
    <x v="5"/>
    <s v="XXX_26"/>
    <s v="DESPACHO DE LA SINDICATURA"/>
    <n v="2000"/>
    <s v="MATERIALES Y SUMINISTROS"/>
    <n v="2721"/>
    <s v="PRENDAS DE SEGURIDAD Y PROTECCIÓN PERSONAL"/>
    <n v="0"/>
    <s v="SIN DESCRIPCIÓN PARA DESTINOS 00"/>
    <n v="0"/>
    <n v="0"/>
    <n v="0"/>
    <n v="50000"/>
    <n v="5000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1_25249033_2527210"/>
    <s v="2023 y 2024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2000"/>
    <s v="MATERIALES Y SUMINISTROS"/>
    <n v="2721"/>
    <s v="PRENDAS DE SEGURIDAD Y PROTECCIÓN PERSONAL"/>
    <n v="0"/>
    <s v="SIN DESCRIPCIÓN PARA DESTINOS 00"/>
    <n v="14249.95"/>
    <n v="14249.95"/>
    <n v="14249.95"/>
    <n v="77223"/>
    <n v="7500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5_2559007_25272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721"/>
    <s v="PRENDAS DE SEGURIDAD Y PROTECCIÓN PERSONAL"/>
    <n v="0"/>
    <s v="SIN DESCRIPCIÓN PARA DESTINOS 00"/>
    <n v="4365.1499999999996"/>
    <n v="3415.11"/>
    <n v="2573.23"/>
    <n v="195000"/>
    <n v="195000"/>
    <n v="73373.48"/>
    <n v="73373.48"/>
    <n v="0"/>
    <n v="0"/>
    <n v="0"/>
    <n v="0"/>
    <m/>
    <n v="0"/>
    <n v="0"/>
    <n v="0"/>
    <n v="0"/>
    <n v="0"/>
    <n v="0"/>
    <n v="0"/>
    <n v="0"/>
    <n v="0"/>
    <m/>
  </r>
  <r>
    <s v="1.1-00-2510_25036028_25272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721"/>
    <s v="PRENDAS DE SEGURIDAD Y PROTECCIÓN PERSONAL"/>
    <n v="0"/>
    <s v="SIN DESCRIPCIÓN PARA DESTINOS 00"/>
    <n v="0"/>
    <n v="0"/>
    <n v="0"/>
    <n v="0"/>
    <n v="0"/>
    <n v="0"/>
    <n v="0"/>
    <n v="8832.43"/>
    <n v="8832.43"/>
    <n v="0"/>
    <n v="0"/>
    <m/>
    <n v="8832.43"/>
    <n v="8832.43"/>
    <n v="8832.43"/>
    <n v="8832.43"/>
    <n v="8832.43"/>
    <n v="8832.43"/>
    <n v="8832.43"/>
    <n v="0"/>
    <n v="0"/>
    <m/>
  </r>
  <r>
    <s v="1.1-00-2510_25041031_2527210"/>
    <s v="1.1-00-25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2000"/>
    <s v="MATERIALES Y SUMINISTROS"/>
    <n v="2721"/>
    <s v="PRENDAS DE SEGURIDAD Y PROTECCIÓN PERSONAL"/>
    <n v="0"/>
    <s v="SIN DESCRIPCIÓN PARA DESTINOS 00"/>
    <n v="39904"/>
    <n v="19952"/>
    <n v="19952"/>
    <n v="11000"/>
    <n v="50000"/>
    <n v="10150"/>
    <n v="10150"/>
    <n v="290000"/>
    <n v="290000"/>
    <n v="0"/>
    <n v="0"/>
    <m/>
    <n v="0"/>
    <n v="0"/>
    <n v="0"/>
    <n v="0"/>
    <n v="0"/>
    <n v="0"/>
    <n v="0"/>
    <n v="290000"/>
    <m/>
    <m/>
  </r>
  <r>
    <s v="1.1-00-2514_25555039_25272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2000"/>
    <s v="MATERIALES Y SUMINISTROS"/>
    <n v="2721"/>
    <s v="PRENDAS DE SEGURIDAD Y PROTECCIÓN PERSONAL"/>
    <n v="0"/>
    <s v="SIN DESCRIPCIÓN PARA DESTINOS 00"/>
    <n v="15973.7"/>
    <n v="973.7"/>
    <n v="973.7"/>
    <n v="6780"/>
    <n v="6780"/>
    <n v="0"/>
    <n v="0"/>
    <n v="50000"/>
    <n v="50000"/>
    <n v="0"/>
    <n v="50000"/>
    <m/>
    <n v="0"/>
    <n v="0"/>
    <n v="0"/>
    <n v="0"/>
    <n v="0"/>
    <n v="0"/>
    <n v="0"/>
    <n v="50000"/>
    <n v="0"/>
    <m/>
  </r>
  <r>
    <s v="1.1-00-2509_25227019_2527210"/>
    <s v="1.1-00-25"/>
    <s v="RECURSOS FISCALES 2025"/>
    <s v="09_25"/>
    <x v="8"/>
    <n v="2"/>
    <s v="INFRAESTRUCTURA Y SERVICIOS PÚBLICOS"/>
    <s v="2.1.1"/>
    <s v="ORDENACIÓN DE DESECHOS"/>
    <n v="3"/>
    <s v="TLAJO DINAMICO"/>
    <n v="27"/>
    <s v="RECOLECCION DE RESIDUOS SOLIDOS URBANOS"/>
    <s v="XXX"/>
    <s v="RECOLECCION DE RESIDUOS SOLIDOS URBANOS"/>
    <s v="019_25"/>
    <x v="13"/>
    <s v="XXX_26"/>
    <s v="DIRECCIÓN DE ASEO PÚBLICO"/>
    <n v="2000"/>
    <s v="MATERIALES Y SUMINISTROS"/>
    <n v="2721"/>
    <s v="PRENDAS DE SEGURIDAD Y PROTECCIÓN PERSONAL"/>
    <n v="0"/>
    <s v="SIN DESCRIPCIÓN PARA DESTINOS 00"/>
    <n v="119808.4"/>
    <n v="119808.4"/>
    <n v="119808.4"/>
    <n v="180000"/>
    <n v="180000"/>
    <n v="78661.919999999998"/>
    <n v="78661.919999999998"/>
    <n v="0"/>
    <n v="100000"/>
    <n v="-100000"/>
    <n v="100000"/>
    <m/>
    <n v="0"/>
    <n v="0"/>
    <n v="0"/>
    <n v="0"/>
    <n v="0"/>
    <n v="0"/>
    <n v="0"/>
    <n v="100000"/>
    <n v="100000"/>
    <m/>
  </r>
  <r>
    <s v="1.1-00-2511_25163045_2527210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2000"/>
    <s v="MATERIALES Y SUMINISTROS"/>
    <n v="2721"/>
    <s v="PRENDAS DE SEGURIDAD Y PROTECCIÓN PERSONAL"/>
    <n v="0"/>
    <s v="SIN DESCRIPCIÓN PARA DESTINOS 00"/>
    <n v="0"/>
    <n v="0"/>
    <n v="0"/>
    <n v="0"/>
    <n v="0"/>
    <n v="0"/>
    <n v="0"/>
    <n v="300000"/>
    <n v="300000"/>
    <n v="0"/>
    <n v="0"/>
    <m/>
    <n v="0"/>
    <n v="0"/>
    <n v="0"/>
    <n v="0"/>
    <n v="0"/>
    <n v="0"/>
    <n v="0"/>
    <n v="300000"/>
    <n v="0"/>
    <m/>
  </r>
  <r>
    <s v="1.1-00-2511_25168050_2527210"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2000"/>
    <s v="MATERIALES Y SUMINISTROS"/>
    <n v="2721"/>
    <s v="PRENDAS DE SEGURIDAD Y PROTECCIÓN PERSONAL"/>
    <n v="0"/>
    <s v="SIN DESCRIPCIÓN PARA DESTINOS 00"/>
    <n v="0"/>
    <n v="334663.40999999997"/>
    <n v="0"/>
    <n v="0"/>
    <n v="0"/>
    <n v="353079.7"/>
    <n v="0"/>
    <n v="850000"/>
    <n v="499610"/>
    <n v="350390"/>
    <n v="0"/>
    <m/>
    <n v="350390"/>
    <n v="0"/>
    <n v="0"/>
    <n v="0"/>
    <n v="0"/>
    <n v="0"/>
    <n v="0"/>
    <n v="149220"/>
    <n v="400000"/>
    <m/>
  </r>
  <r>
    <s v="2023 y 202410_25040031_2527310"/>
    <s v="2023 y 2024"/>
    <s v="RECURSOS FISCALES 2025"/>
    <s v="10_25"/>
    <x v="1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x v="7"/>
    <s v="XXX_26"/>
    <s v="DIRECCIÓN DE POLÍTICA SOCIAL"/>
    <n v="2000"/>
    <s v="MATERIALES Y SUMINISTROS"/>
    <n v="2731"/>
    <s v="ARTÍCULOS DEPORTIVOS"/>
    <n v="0"/>
    <s v="SIN DESCRIPCIÓN PARA DESTINOS 00"/>
    <n v="9860"/>
    <n v="9860"/>
    <n v="986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s v="1.1-00-2510_25036028_25273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731"/>
    <s v="ARTÍCULOS DEPORTIVOS"/>
    <n v="0"/>
    <s v="SIN DESCRIPCIÓN PARA DESTINOS 00"/>
    <n v="0"/>
    <n v="0"/>
    <n v="0"/>
    <n v="24000"/>
    <n v="0"/>
    <n v="19986.8"/>
    <n v="19986.8"/>
    <n v="0"/>
    <n v="0"/>
    <n v="0"/>
    <n v="20000"/>
    <m/>
    <n v="0"/>
    <n v="0"/>
    <n v="0"/>
    <n v="0"/>
    <n v="0"/>
    <n v="0"/>
    <n v="0"/>
    <n v="0"/>
    <n v="0"/>
    <m/>
  </r>
  <r>
    <s v="1.1-00-2506_25516011_2527410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IRECCIÓN DE RELACIONES PÚBLICAS"/>
    <n v="2000"/>
    <s v="MATERIALES Y SUMINISTROS"/>
    <n v="2741"/>
    <s v="PRODUCTOS TEXTILES"/>
    <n v="0"/>
    <s v="SIN DESCRIPCIÓN PARA DESTINOS 00"/>
    <n v="0"/>
    <n v="0"/>
    <n v="0"/>
    <n v="0"/>
    <n v="0"/>
    <n v="0"/>
    <n v="0"/>
    <n v="15000"/>
    <n v="15000"/>
    <n v="0"/>
    <n v="0"/>
    <m/>
    <n v="14647"/>
    <n v="14647"/>
    <n v="14647"/>
    <n v="14647"/>
    <n v="14647"/>
    <n v="0"/>
    <n v="0"/>
    <n v="353"/>
    <n v="0"/>
    <m/>
  </r>
  <r>
    <s v="2023 y 202408_25619013_2527510"/>
    <s v="2023 y 2024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751"/>
    <s v="BLANCOS Y OTROS PRODUCTOS TEXTILES, EXCEPTO PRENDAS DE VESTIR"/>
    <n v="0"/>
    <s v="SIN DESCRIPCIÓN PARA DESTINOS 00"/>
    <n v="0"/>
    <n v="0"/>
    <n v="0"/>
    <n v="10770.6"/>
    <n v="0"/>
    <n v="7551.6"/>
    <n v="0"/>
    <n v="0"/>
    <n v="0"/>
    <n v="0"/>
    <n v="0"/>
    <m/>
    <n v="0"/>
    <n v="0"/>
    <n v="0"/>
    <n v="0"/>
    <n v="0"/>
    <n v="0"/>
    <n v="0"/>
    <n v="0"/>
    <n v="0"/>
    <m/>
  </r>
  <r>
    <s v="1.1-00-2508_25619013_25282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821"/>
    <s v="MATRIALES Y SUMINISTROS PARA SEGURIDAD"/>
    <n v="0"/>
    <s v="SIN DESCRIPCIÓN PARA DESTINOS 00"/>
    <n v="691916.1"/>
    <n v="231916.1"/>
    <n v="38567.300000000003"/>
    <n v="117000"/>
    <n v="900000"/>
    <n v="7912.59"/>
    <n v="7912.59"/>
    <n v="2641259.6800000002"/>
    <n v="2641259.6800000002"/>
    <n v="0"/>
    <n v="300000"/>
    <m/>
    <n v="2641241.48"/>
    <n v="2641241.48"/>
    <n v="2641241.48"/>
    <n v="2641241.48"/>
    <n v="2641241.48"/>
    <n v="2641241.48"/>
    <n v="2641241.48"/>
    <n v="18.200000000186265"/>
    <n v="500000"/>
    <m/>
  </r>
  <r>
    <s v="2.5-02-2508_25619013_2528310"/>
    <s v="2.5-02-25"/>
    <s v="FONDO DE APORTACIÓN AL FORTALECIMIENTO MUNICIPAL 2025 (FORTAMUN)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831"/>
    <s v="PRENDAS DE PROTECCIÓN PARA SEGURIDAD PÚBLICA Y NACIONAL"/>
    <n v="0"/>
    <s v="SIN DESCRIPCIÓN PARA DESTINOS 00"/>
    <n v="3031060.3"/>
    <n v="3031060.3"/>
    <n v="2929792.28"/>
    <n v="3063560"/>
    <n v="3100000"/>
    <n v="3063560"/>
    <n v="2890720"/>
    <n v="2100000"/>
    <n v="2100000"/>
    <n v="0"/>
    <n v="3100000"/>
    <m/>
    <n v="2099990.5499999998"/>
    <n v="0"/>
    <n v="99428.24"/>
    <n v="0"/>
    <n v="0"/>
    <n v="0"/>
    <n v="0"/>
    <n v="9.4500000001862645"/>
    <n v="7200000"/>
    <m/>
  </r>
  <r>
    <s v="2023 y 202408_25619013_2528310"/>
    <s v="2023 y 2024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831"/>
    <s v="PRENDAS DE PROTECCIÓN PARA SEGURIDAD PÚBLICA Y NACIONAL"/>
    <n v="0"/>
    <s v="SIN DESCRIPCIÓN PARA DESTINOS 00"/>
    <n v="430394.8"/>
    <n v="430394.8"/>
    <n v="430394.8"/>
    <n v="256424.48"/>
    <n v="264514.8"/>
    <n v="232468.29"/>
    <n v="74444.97"/>
    <n v="0"/>
    <n v="0"/>
    <n v="0"/>
    <n v="0"/>
    <m/>
    <n v="0"/>
    <n v="0"/>
    <n v="0"/>
    <n v="0"/>
    <n v="0"/>
    <n v="0"/>
    <n v="0"/>
    <n v="0"/>
    <n v="0"/>
    <m/>
  </r>
  <r>
    <s v="1.1-00-2509_25225017_25291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2000"/>
    <s v="MATERIALES Y SUMINISTROS"/>
    <n v="2911"/>
    <s v="HERRAMIENTAS MENORES"/>
    <n v="0"/>
    <s v="SIN DESCRIPCIÓN PARA DESTINOS 00"/>
    <n v="996230"/>
    <n v="378958.6"/>
    <n v="378958.6"/>
    <n v="885374.88"/>
    <n v="921350"/>
    <n v="563512.49"/>
    <n v="560648.22"/>
    <n v="1181077.8900000001"/>
    <n v="1181077.8900000001"/>
    <n v="0"/>
    <n v="1520000"/>
    <m/>
    <n v="1181077.8899999999"/>
    <n v="315591.45"/>
    <n v="381894.73"/>
    <n v="305998.25"/>
    <n v="206397.75"/>
    <n v="17388.68"/>
    <n v="17388.68"/>
    <n v="0"/>
    <n v="500000"/>
    <m/>
  </r>
  <r>
    <s v="1.1-00-2509_25228020_2529110"/>
    <s v="1.1-00-25"/>
    <s v="RECURSOS FISCALES 2025"/>
    <s v="09_25"/>
    <x v="8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x v="14"/>
    <s v="XXX_26"/>
    <s v="DIRECCIÓN DE RASTROS MUNICIPALES"/>
    <n v="2000"/>
    <s v="MATERIALES Y SUMINISTROS"/>
    <n v="2911"/>
    <s v="HERRAMIENTAS MENORES"/>
    <n v="0"/>
    <s v="SIN DESCRIPCIÓN PARA DESTINOS 00"/>
    <n v="49938"/>
    <n v="49938"/>
    <n v="49938"/>
    <n v="198000"/>
    <n v="70000"/>
    <n v="88864.12"/>
    <n v="88864.12"/>
    <n v="300000"/>
    <n v="300000"/>
    <n v="0"/>
    <n v="300000"/>
    <m/>
    <n v="282945.44"/>
    <n v="142647.85"/>
    <n v="142647.85"/>
    <n v="142647.85"/>
    <n v="0"/>
    <n v="0"/>
    <n v="0"/>
    <n v="17054.559999999998"/>
    <n v="200000"/>
    <m/>
  </r>
  <r>
    <s v="1.1-00-2509_25226018_2529110"/>
    <s v="1.1-00-25"/>
    <s v="RECURSOS FISCALES 2025"/>
    <s v="09_25"/>
    <x v="8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x v="25"/>
    <s v="XXX_26"/>
    <s v="DIRECCIÓN DE ALUMBRADO PÚBLICO"/>
    <n v="2000"/>
    <s v="MATERIALES Y SUMINISTROS"/>
    <n v="2911"/>
    <s v="HERRAMIENTAS MENORES"/>
    <n v="0"/>
    <s v="SIN DESCRIPCIÓN PARA DESTINOS 00"/>
    <n v="99012.87"/>
    <n v="99012.87"/>
    <n v="99012.87"/>
    <n v="150000"/>
    <n v="150000"/>
    <n v="126287.4"/>
    <n v="126287.4"/>
    <n v="261000"/>
    <n v="261000"/>
    <n v="0"/>
    <n v="225000"/>
    <m/>
    <n v="218936.27"/>
    <n v="0"/>
    <n v="0"/>
    <n v="0"/>
    <n v="0"/>
    <n v="0"/>
    <n v="0"/>
    <n v="42063.73000000001"/>
    <n v="200000"/>
    <m/>
  </r>
  <r>
    <s v="1.1-00-2505_2559007_2529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911"/>
    <s v="HERRAMIENTAS MENORES"/>
    <n v="0"/>
    <s v="SIN DESCRIPCIÓN PARA DESTINOS 00"/>
    <n v="132539.53"/>
    <n v="122634.33"/>
    <n v="122634.33"/>
    <n v="447560.86"/>
    <n v="147560.85999999999"/>
    <n v="78844.06"/>
    <n v="76375.58"/>
    <n v="218994"/>
    <n v="218994"/>
    <n v="0"/>
    <n v="100000"/>
    <m/>
    <n v="131469.01"/>
    <n v="25999.62"/>
    <n v="124064.02"/>
    <n v="18594.63"/>
    <n v="18594.63"/>
    <n v="12185.63"/>
    <n v="12185.63"/>
    <n v="87524.989999999991"/>
    <n v="100000"/>
    <m/>
  </r>
  <r>
    <s v="1.1-00-2512_25751035_2529110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2000"/>
    <s v="MATERIALES Y SUMINISTROS"/>
    <n v="2911"/>
    <s v="HERRAMIENTAS MENORES"/>
    <n v="0"/>
    <s v="SIN DESCRIPCIÓN PARA DESTINOS 00"/>
    <n v="160491.48000000001"/>
    <n v="160491.48000000001"/>
    <n v="160491.48000000001"/>
    <n v="0"/>
    <n v="150000"/>
    <n v="0"/>
    <n v="0"/>
    <n v="60000"/>
    <n v="60000"/>
    <n v="0"/>
    <n v="150000"/>
    <m/>
    <n v="53543.199999999997"/>
    <n v="0"/>
    <n v="0"/>
    <n v="0"/>
    <n v="0"/>
    <n v="0"/>
    <n v="0"/>
    <n v="6456.8000000000029"/>
    <n v="55000"/>
    <m/>
  </r>
  <r>
    <s v="1.1-00-2508_25622015_2529110"/>
    <s v="1.1-00-25"/>
    <s v="RECURSOS FISCALES 2025"/>
    <s v="08_25"/>
    <x v="5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x v="8"/>
    <s v="XXX_26"/>
    <s v="DIRECCIÓN DE PROTECCIÓN CIVIL Y BOMBEROS"/>
    <n v="2000"/>
    <s v="MATERIALES Y SUMINISTROS"/>
    <n v="2911"/>
    <s v="HERRAMIENTAS MENORES"/>
    <n v="0"/>
    <s v="SIN DESCRIPCIÓN PARA DESTINOS 00"/>
    <n v="17650.86"/>
    <n v="17650.86"/>
    <n v="17650.86"/>
    <n v="70000"/>
    <n v="100000"/>
    <n v="45492.3"/>
    <n v="45492.3"/>
    <n v="50000"/>
    <n v="50000"/>
    <n v="0"/>
    <n v="50000"/>
    <m/>
    <n v="49416"/>
    <n v="0"/>
    <n v="49416"/>
    <n v="0"/>
    <n v="0"/>
    <n v="0"/>
    <n v="0"/>
    <n v="584"/>
    <n v="50000"/>
    <m/>
  </r>
  <r>
    <s v="1.1-00-2508_25224016_25291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2000"/>
    <s v="MATERIALES Y SUMINISTROS"/>
    <n v="2911"/>
    <s v="HERRAMIENTAS MENORES"/>
    <n v="0"/>
    <s v="SIN DESCRIPCIÓN PARA DESTINOS 00"/>
    <n v="179634.79"/>
    <n v="166096.24"/>
    <n v="148799.01"/>
    <n v="200000"/>
    <n v="300000"/>
    <n v="172317.13"/>
    <n v="172317.13"/>
    <n v="250000"/>
    <n v="250000"/>
    <n v="0"/>
    <n v="250000"/>
    <m/>
    <n v="1725"/>
    <n v="1725"/>
    <n v="1725"/>
    <n v="1725"/>
    <n v="1725"/>
    <n v="1725"/>
    <n v="1725"/>
    <n v="248275"/>
    <n v="0"/>
    <m/>
  </r>
  <r>
    <s v="1.1-00-2505_25667049_2529110"/>
    <s v="1.1-00-25"/>
    <s v="RECURSOS FISCALES 2025"/>
    <s v="05_25"/>
    <x v="0"/>
    <n v="6"/>
    <s v="SEGURIDAD CIUDADANA"/>
    <s v="1.3.4"/>
    <s v="FUNCIÓN PÚBLICA"/>
    <n v="1"/>
    <s v="TLAJO DE PAZ"/>
    <n v="67"/>
    <s v="DESPLIEGUE OPERATIVO COMISARIA DE LA POLICIA"/>
    <s v="XXX"/>
    <s v="DESPLIEGUE OPERATIVO COMISARIA DE LA POLICIA"/>
    <s v="049_25"/>
    <x v="0"/>
    <s v="XXX_26"/>
    <s v="DIRECCIÓN DE ADMINISTRACIÓN"/>
    <n v="2000"/>
    <s v="MATERIALES Y SUMINISTROS"/>
    <n v="2911"/>
    <s v="HERRAMIENTAS MENORES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9_25129021_25291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2000"/>
    <s v="MATERIALES Y SUMINISTROS"/>
    <n v="2911"/>
    <s v="HERRAMIENTAS MENORES"/>
    <n v="0"/>
    <s v="SIN DESCRIPCIÓN PARA DESTINOS 00"/>
    <n v="1690149.83"/>
    <n v="0"/>
    <n v="1568349.83"/>
    <n v="5472017.1500000004"/>
    <n v="1650000"/>
    <n v="0"/>
    <n v="5472017.1299999999"/>
    <n v="0"/>
    <n v="0"/>
    <n v="0"/>
    <n v="2300000"/>
    <m/>
    <n v="0"/>
    <n v="0"/>
    <n v="0"/>
    <n v="0"/>
    <n v="0"/>
    <n v="0"/>
    <n v="0"/>
    <n v="0"/>
    <n v="0"/>
    <m/>
  </r>
  <r>
    <s v="1.1-00-2510_25037029_2529110"/>
    <s v="1.1-00-25"/>
    <s v="RECURSOS FISCALES 2025"/>
    <s v="10_25"/>
    <x v="1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x v="26"/>
    <s v="XXX_26"/>
    <s v="DIRECCIÓN DE CULTURA"/>
    <n v="2000"/>
    <s v="MATERIALES Y SUMINISTROS"/>
    <n v="2911"/>
    <s v="HERRAMIENTAS MENORES"/>
    <n v="0"/>
    <s v="SIN DESCRIPCIÓN PARA DESTINOS 00"/>
    <n v="3263.13"/>
    <n v="3263.13"/>
    <n v="3263.13"/>
    <n v="3500"/>
    <n v="3500"/>
    <n v="0"/>
    <n v="0"/>
    <n v="3500"/>
    <n v="3500"/>
    <n v="0"/>
    <n v="3500"/>
    <m/>
    <n v="0"/>
    <n v="0"/>
    <n v="0"/>
    <n v="0"/>
    <n v="0"/>
    <n v="0"/>
    <n v="0"/>
    <n v="3500"/>
    <n v="0"/>
    <m/>
  </r>
  <r>
    <s v="1.1-00-2510_25036028_25291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911"/>
    <s v="HERRAMIENTAS MENORES"/>
    <n v="0"/>
    <s v="SIN DESCRIPCIÓN PARA DESTINOS 00"/>
    <n v="0"/>
    <n v="0"/>
    <n v="0"/>
    <n v="30300"/>
    <n v="0"/>
    <n v="15025.71"/>
    <n v="15025.71"/>
    <n v="53000"/>
    <n v="53000"/>
    <n v="0"/>
    <n v="15000"/>
    <m/>
    <n v="50181.5"/>
    <n v="0"/>
    <n v="0"/>
    <n v="0"/>
    <n v="0"/>
    <n v="0"/>
    <n v="0"/>
    <n v="2818.5"/>
    <n v="0"/>
    <m/>
  </r>
  <r>
    <s v="1.1-00-2510_25041031_2529110"/>
    <s v="1.1-00-25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2000"/>
    <s v="MATERIALES Y SUMINISTROS"/>
    <n v="2911"/>
    <s v="HERRAMIENTAS MENORES"/>
    <n v="0"/>
    <s v="SIN DESCRIPCIÓN PARA DESTINOS 00"/>
    <n v="167622.94"/>
    <n v="157935.96"/>
    <n v="157935.96"/>
    <n v="27600"/>
    <n v="70000"/>
    <n v="26217.68"/>
    <n v="26217.68"/>
    <n v="200000"/>
    <n v="200000"/>
    <n v="0"/>
    <n v="0"/>
    <m/>
    <n v="0"/>
    <n v="0"/>
    <n v="0"/>
    <n v="0"/>
    <n v="0"/>
    <n v="0"/>
    <n v="0"/>
    <n v="200000"/>
    <m/>
    <m/>
  </r>
  <r>
    <s v="1.1-00-2509_25227019_2529110"/>
    <s v="1.1-00-25"/>
    <s v="RECURSOS FISCALES 2025"/>
    <s v="09_25"/>
    <x v="8"/>
    <n v="2"/>
    <s v="INFRAESTRUCTURA Y SERVICIOS PÚBLICOS"/>
    <s v="2.1.1"/>
    <s v="ORDENACIÓN DE DESECHOS"/>
    <n v="3"/>
    <s v="TLAJO DINAMICO"/>
    <n v="27"/>
    <s v="RECOLECCION DE RESIDUOS SOLIDOS URBANOS"/>
    <s v="XXX"/>
    <s v="RECOLECCION DE RESIDUOS SOLIDOS URBANOS"/>
    <s v="019_25"/>
    <x v="13"/>
    <s v="XXX_26"/>
    <s v="DIRECCIÓN DE ASEO PÚBLICO"/>
    <n v="2000"/>
    <s v="MATERIALES Y SUMINISTROS"/>
    <n v="2911"/>
    <s v="HERRAMIENTAS MENORES"/>
    <n v="0"/>
    <s v="SIN DESCRIPCIÓN PARA DESTINOS 00"/>
    <n v="0"/>
    <n v="0"/>
    <n v="0"/>
    <n v="0"/>
    <n v="0"/>
    <n v="0"/>
    <n v="0"/>
    <n v="0"/>
    <n v="0"/>
    <n v="0"/>
    <n v="50000"/>
    <m/>
    <n v="0"/>
    <n v="0"/>
    <n v="0"/>
    <n v="0"/>
    <n v="0"/>
    <n v="0"/>
    <n v="0"/>
    <n v="0"/>
    <n v="100000"/>
    <m/>
  </r>
  <r>
    <s v="1.1-00-2504_2555004_25291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911"/>
    <s v="HERRAMIENTAS MENORES"/>
    <n v="0"/>
    <s v="SIN DESCRIPCIÓN PARA DESTINOS 00"/>
    <n v="16582.150000000001"/>
    <n v="8082.15"/>
    <n v="8082.15"/>
    <n v="7923.97"/>
    <n v="350"/>
    <n v="7923.57"/>
    <n v="7923.57"/>
    <n v="10000"/>
    <n v="10000"/>
    <n v="0"/>
    <n v="10000"/>
    <m/>
    <n v="0"/>
    <n v="0"/>
    <n v="0"/>
    <n v="0"/>
    <n v="0"/>
    <n v="0"/>
    <n v="0"/>
    <n v="10000"/>
    <n v="0"/>
    <m/>
  </r>
  <r>
    <s v="1.1-00-2511_25163045_2529110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2000"/>
    <s v="MATERIALES Y SUMINISTROS"/>
    <n v="2911"/>
    <s v="HERRAMIENTAS MENORES"/>
    <n v="0"/>
    <s v="SIN DESCRIPCIÓN PARA DESTINOS 00"/>
    <n v="0"/>
    <n v="0"/>
    <n v="0"/>
    <n v="0"/>
    <n v="0"/>
    <n v="0"/>
    <n v="0"/>
    <n v="100000"/>
    <n v="100000"/>
    <n v="0"/>
    <n v="0"/>
    <m/>
    <n v="0"/>
    <n v="0"/>
    <n v="0"/>
    <n v="0"/>
    <n v="0"/>
    <n v="0"/>
    <n v="0"/>
    <n v="100000"/>
    <n v="0"/>
    <m/>
  </r>
  <r>
    <s v="1.1-00-2509_25330022_2529110"/>
    <s v="1.1-00-25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2000"/>
    <s v="MATERIALES Y SUMINISTROS"/>
    <n v="2911"/>
    <s v="HERRAMIENTAS MENORES"/>
    <n v="0"/>
    <s v="SIN DESCRIPCIÓN PARA DESTINOS 00"/>
    <n v="21019.33"/>
    <n v="21019.33"/>
    <n v="21019.33"/>
    <n v="20000"/>
    <n v="20000"/>
    <n v="3810.6"/>
    <n v="3810.6"/>
    <n v="150000"/>
    <n v="150000"/>
    <n v="0"/>
    <n v="150000"/>
    <m/>
    <n v="0"/>
    <n v="0"/>
    <n v="0"/>
    <n v="0"/>
    <n v="0"/>
    <n v="0"/>
    <n v="0"/>
    <n v="150000"/>
    <n v="50000"/>
    <m/>
  </r>
  <r>
    <s v="1.1-00-2514_25555039_25291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2000"/>
    <s v="MATERIALES Y SUMINISTROS"/>
    <n v="2911"/>
    <s v="HERRAMIENTAS MENORES"/>
    <n v="0"/>
    <s v="SIN DESCRIPCIÓN PARA DESTINOS 00"/>
    <n v="36627.620000000003"/>
    <n v="36627.620000000003"/>
    <n v="36627.620000000003"/>
    <n v="72519"/>
    <n v="44519"/>
    <n v="47681.919999999998"/>
    <n v="47681.919999999998"/>
    <n v="300000"/>
    <n v="300000"/>
    <n v="0"/>
    <n v="500000"/>
    <m/>
    <n v="0"/>
    <n v="0"/>
    <n v="0"/>
    <n v="0"/>
    <n v="0"/>
    <n v="0"/>
    <n v="0"/>
    <n v="300000"/>
    <n v="0"/>
    <m/>
  </r>
  <r>
    <s v="1.1-00-2511_25168050_2529110"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2000"/>
    <s v="MATERIALES Y SUMINISTROS"/>
    <n v="2911"/>
    <s v="HERRAMIENTAS MENORES"/>
    <n v="0"/>
    <s v="SIN DESCRIPCIÓN PARA DESTINOS 00"/>
    <n v="0"/>
    <n v="1568349.83"/>
    <n v="0"/>
    <n v="0"/>
    <n v="0"/>
    <n v="5472017.1299999999"/>
    <n v="0"/>
    <n v="1290543.49"/>
    <n v="1290543.49"/>
    <n v="0"/>
    <n v="0"/>
    <m/>
    <n v="0"/>
    <n v="0"/>
    <n v="0"/>
    <n v="0"/>
    <n v="0"/>
    <n v="0"/>
    <n v="0"/>
    <n v="1290543.49"/>
    <n v="500000"/>
    <m/>
  </r>
  <r>
    <s v="1.1-00-2505_2559007_25292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921"/>
    <s v="REFACCIONES Y ACCESORIOS MENORES DE EDIFICIOS"/>
    <n v="0"/>
    <s v="SIN DESCRIPCIÓN PARA DESTINOS 00"/>
    <n v="96085.94"/>
    <n v="88499.08"/>
    <n v="88499.08"/>
    <n v="45000"/>
    <n v="45000"/>
    <n v="32427.26"/>
    <n v="30292.86"/>
    <n v="160000"/>
    <n v="160000"/>
    <n v="0"/>
    <n v="50000"/>
    <m/>
    <n v="114313.86"/>
    <n v="5499.13"/>
    <n v="108814.73"/>
    <n v="0"/>
    <n v="0"/>
    <n v="0"/>
    <n v="0"/>
    <n v="45686.14"/>
    <n v="120000"/>
    <m/>
  </r>
  <r>
    <s v="1.1-00-2504_2555004_25292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921"/>
    <s v="REFACCIONES Y ACCESORIOS MENORES DE EDIFICIOS"/>
    <n v="0"/>
    <s v="SIN DESCRIPCIÓN PARA DESTINOS 00"/>
    <n v="0"/>
    <n v="0"/>
    <n v="0"/>
    <n v="953"/>
    <n v="0"/>
    <n v="952.82"/>
    <n v="952.82"/>
    <n v="3000"/>
    <n v="3000"/>
    <n v="0"/>
    <n v="1000"/>
    <m/>
    <n v="2591"/>
    <n v="2591"/>
    <n v="2591"/>
    <n v="2591"/>
    <n v="2591"/>
    <n v="2591"/>
    <n v="2591"/>
    <n v="409"/>
    <n v="3000"/>
    <m/>
  </r>
  <r>
    <s v="1.1-00-2508_25619013_25292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921"/>
    <s v="REFACCIONES Y ACCESORIOS MENORES DE EDIFICIOS"/>
    <n v="0"/>
    <s v="SIN DESCRIPCIÓN PARA DESTINOS 00"/>
    <n v="0"/>
    <n v="0"/>
    <n v="0"/>
    <n v="0"/>
    <n v="0"/>
    <n v="0"/>
    <n v="0"/>
    <n v="218.74"/>
    <n v="218.74"/>
    <n v="0"/>
    <n v="0"/>
    <m/>
    <n v="218.74"/>
    <n v="218.74"/>
    <n v="218.74"/>
    <n v="218.74"/>
    <n v="218.74"/>
    <n v="218.74"/>
    <n v="218.74"/>
    <n v="0"/>
    <n v="0"/>
    <m/>
  </r>
  <r>
    <s v="2023 y 202408_25621015_2527110"/>
    <s v="2023 y 2024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29"/>
    <s v="XXX_26"/>
    <s v="DIRECCIÓN DE PROTECCIÓN CIVIL Y BOMBEROS"/>
    <n v="2000"/>
    <s v="MATERIALES Y SUMINISTROS"/>
    <n v="2711"/>
    <s v="VESTUARIO Y UNIFORMES"/>
    <n v="0"/>
    <s v="SIN DESCRIPCIÓN PARA DESTINOS 00"/>
    <n v="126.97"/>
    <n v="126.97"/>
    <n v="126.97"/>
    <n v="1000"/>
    <n v="1000"/>
    <n v="0"/>
    <n v="0"/>
    <n v="0"/>
    <n v="0"/>
    <n v="0"/>
    <n v="0"/>
    <m/>
    <n v="0"/>
    <n v="0"/>
    <n v="0"/>
    <n v="0"/>
    <n v="0"/>
    <n v="0"/>
    <n v="0"/>
    <n v="0"/>
    <n v="1500000"/>
    <m/>
  </r>
  <r>
    <s v="1.1-00-2510_25036028_25292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921"/>
    <s v="REFACCIONES Y ACCESORIOS MENORES DE EDIFICIOS"/>
    <n v="0"/>
    <s v="SIN DESCRIPCIÓN PARA DESTINOS 00"/>
    <n v="0"/>
    <n v="0"/>
    <n v="0"/>
    <n v="0"/>
    <n v="50000"/>
    <n v="0"/>
    <n v="0"/>
    <n v="4500"/>
    <n v="4500"/>
    <n v="0"/>
    <n v="0"/>
    <m/>
    <n v="2739.52"/>
    <n v="2739.52"/>
    <n v="0"/>
    <n v="0"/>
    <n v="0"/>
    <n v="0"/>
    <n v="0"/>
    <n v="1760.48"/>
    <n v="0"/>
    <m/>
  </r>
  <r>
    <s v="1.1-00-2505_25566049_2529310"/>
    <s v="1.1-00-25"/>
    <s v="RECURSOS FISCALES 2025"/>
    <s v="05_25"/>
    <x v="0"/>
    <n v="5"/>
    <s v="GOBIERNO INTELIGENTE"/>
    <s v="1.3.4"/>
    <s v="FUNCIÓN PÚBLICA"/>
    <n v="4"/>
    <s v="TLAJO EFICIENTE"/>
    <n v="66"/>
    <s v="SERVICIOS PERSONALES"/>
    <s v="XXX"/>
    <s v="SERVICIOS PERSONALES"/>
    <s v="049_25"/>
    <x v="1"/>
    <s v="XXX_26"/>
    <s v="DIRECCIÓN DE ADMINISTRACIÓN DE PERSONAL"/>
    <n v="2000"/>
    <s v="MATERIALES Y SUMINISTROS"/>
    <n v="2931"/>
    <s v="REFACCIONES Y ACCESORIOS MENORES DE MOBILIARIO Y EQUIPO DE ADMINISTRACIÓN EDUCACIONAL Y RECREATIVO"/>
    <n v="0"/>
    <s v="SIN DESCRIPCIÓN PARA DESTINOS 00"/>
    <n v="0"/>
    <n v="0"/>
    <n v="0"/>
    <n v="0"/>
    <n v="5000"/>
    <n v="0"/>
    <n v="0"/>
    <n v="10000"/>
    <n v="10000"/>
    <n v="0"/>
    <n v="0"/>
    <m/>
    <n v="10000"/>
    <n v="10000"/>
    <n v="10000"/>
    <n v="10000"/>
    <n v="0"/>
    <n v="0"/>
    <n v="0"/>
    <n v="0"/>
    <n v="0"/>
    <m/>
  </r>
  <r>
    <s v="1.1-00-2504_2555004_25293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931"/>
    <s v="REFACCIONES Y ACCESORIOS MENORES DE MOBILIARIO Y EQUIPO DE ADMINISTRACIÓN EDUCACIONAL Y RECREATIVO"/>
    <n v="0"/>
    <s v="SIN DESCRIPCIÓN PARA DESTINOS 00"/>
    <n v="0"/>
    <n v="0"/>
    <n v="0"/>
    <n v="26170.03"/>
    <n v="0"/>
    <n v="19140"/>
    <n v="19140"/>
    <n v="20000"/>
    <n v="20000"/>
    <n v="0"/>
    <n v="20000"/>
    <m/>
    <n v="0"/>
    <n v="0"/>
    <n v="0"/>
    <n v="0"/>
    <n v="0"/>
    <n v="0"/>
    <n v="0"/>
    <n v="20000"/>
    <n v="0"/>
    <m/>
  </r>
  <r>
    <s v="1.1-00-2514_25555039_25294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2000"/>
    <s v="MATERIALES Y SUMINISTROS"/>
    <n v="2941"/>
    <s v="REFACCIONES Y ACCESORIOS MENORES DE EQUIPO DE CÓMPUTO Y TECNOLOGÍAS DE LA INFORMACIÓN"/>
    <n v="0"/>
    <s v="SIN DESCRIPCIÓN PARA DESTINOS 00"/>
    <n v="227120.72"/>
    <n v="224196.77"/>
    <n v="224196.77"/>
    <n v="1099000"/>
    <n v="1137000"/>
    <n v="1030548.59"/>
    <n v="1002307"/>
    <n v="600000"/>
    <n v="600000"/>
    <n v="0"/>
    <n v="0"/>
    <m/>
    <n v="498327.3"/>
    <n v="498327.3"/>
    <n v="498327.3"/>
    <n v="498327.3"/>
    <n v="498327.3"/>
    <n v="0"/>
    <n v="0"/>
    <n v="101672.70000000001"/>
    <n v="500000"/>
    <m/>
  </r>
  <r>
    <s v="1.1-00-2504_2555004_25294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941"/>
    <s v="REFACCIONES Y ACCESORIOS MENORES DE EQUIPO DE CÓMPUTO Y TECNOLOGÍAS DE LA INFORMACIÓN"/>
    <n v="0"/>
    <s v="SIN DESCRIPCIÓN PARA DESTINOS 00"/>
    <n v="199"/>
    <n v="199"/>
    <n v="199"/>
    <n v="600"/>
    <n v="0"/>
    <n v="0"/>
    <n v="0"/>
    <n v="27000"/>
    <n v="27000"/>
    <n v="0"/>
    <n v="1000"/>
    <m/>
    <n v="12006.27"/>
    <n v="12006.27"/>
    <n v="11131.27"/>
    <n v="11131.27"/>
    <n v="11131.27"/>
    <n v="8762.26"/>
    <n v="8762.26"/>
    <n v="14993.73"/>
    <n v="15000"/>
    <m/>
  </r>
  <r>
    <s v="2023 y 202405_2559007_25294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941"/>
    <s v="REFACCIONES Y ACCESORIOS MENORES DE EQUIPO DE CÓMPUTO Y TECNOLOGÍAS DE LA INFORMACIÓN"/>
    <n v="0"/>
    <s v="SIN DESCRIPCIÓN PARA DESTINOS 00"/>
    <n v="0"/>
    <n v="0"/>
    <n v="0"/>
    <n v="1050"/>
    <n v="0"/>
    <n v="1040"/>
    <n v="1040"/>
    <n v="0"/>
    <n v="0"/>
    <n v="0"/>
    <n v="0"/>
    <m/>
    <n v="0"/>
    <n v="0"/>
    <n v="0"/>
    <n v="0"/>
    <n v="0"/>
    <n v="0"/>
    <n v="0"/>
    <n v="0"/>
    <n v="0"/>
    <m/>
  </r>
  <r>
    <s v="1.1-00-2506_25514009_2529410"/>
    <s v="1.1-00-25"/>
    <s v="RECURSOS FISCALES 2025"/>
    <s v="06_25"/>
    <x v="7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x v="27"/>
    <s v="XXX_26"/>
    <s v="DESPACHO DE LA JEFATURA DE GABINETE"/>
    <n v="2000"/>
    <s v="MATERIALES Y SUMINISTROS"/>
    <n v="2941"/>
    <s v="REFACCIONES Y ACCESORIOS MENORES DE EQUIPO DE CÓMPUTO Y TECNOLOGÍAS DE LA INFORMACIÓN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0_25036028_25294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2000"/>
    <s v="MATERIALES Y SUMINISTROS"/>
    <n v="2941"/>
    <s v="REFACCIONES Y ACCESORIOS MENORES DE EQUIPO DE CÓMPUTO Y TECNOLOGÍAS DE LA INFORMACIÓN"/>
    <n v="0"/>
    <s v="SIN DESCRIPCIÓN PARA DESTINOS 00"/>
    <n v="0"/>
    <n v="0"/>
    <n v="0"/>
    <n v="0"/>
    <n v="0"/>
    <n v="0"/>
    <n v="0"/>
    <n v="4000"/>
    <n v="4000"/>
    <n v="0"/>
    <n v="0"/>
    <m/>
    <n v="3938"/>
    <n v="3938"/>
    <n v="3938"/>
    <n v="3938"/>
    <n v="0"/>
    <n v="0"/>
    <n v="0"/>
    <n v="62"/>
    <n v="0"/>
    <m/>
  </r>
  <r>
    <s v="1.1-00-2505_2559007_25296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961"/>
    <s v="REFACCIONES Y ACCESORIOS MENORES DE EQUIPO DE TRANSPORTE"/>
    <n v="0"/>
    <s v="SIN DESCRIPCIÓN PARA DESTINOS 00"/>
    <n v="385463.67"/>
    <n v="370583.19"/>
    <n v="370583.19"/>
    <n v="1156938.6399999999"/>
    <n v="1000000"/>
    <n v="930682.22"/>
    <n v="655766.91"/>
    <n v="2430000"/>
    <n v="2430000"/>
    <n v="0"/>
    <n v="400000"/>
    <m/>
    <n v="1859484.86"/>
    <n v="1859484.86"/>
    <n v="1829300.86"/>
    <n v="1829300.86"/>
    <n v="70731.34"/>
    <n v="58651.28"/>
    <n v="58651.28"/>
    <n v="570515.1399999999"/>
    <n v="1900000"/>
    <m/>
  </r>
  <r>
    <s v="1.1-00-2508_25621015_2529610"/>
    <s v="1.1-00-25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2000"/>
    <s v="MATERIALES Y SUMINISTROS"/>
    <n v="2961"/>
    <s v="REFACCIONES Y ACCESORIOS MENORES DE EQUIPO DE TRANSPORTE"/>
    <n v="0"/>
    <s v="SIN DESCRIPCIÓN PARA DESTINOS 00"/>
    <n v="13722.8"/>
    <n v="13722.8"/>
    <n v="12690.4"/>
    <n v="50000"/>
    <n v="0"/>
    <n v="9918"/>
    <n v="9918"/>
    <n v="50000"/>
    <n v="50000"/>
    <n v="0"/>
    <n v="50000"/>
    <m/>
    <n v="13474.85"/>
    <n v="13474.85"/>
    <n v="13474.85"/>
    <n v="13474.85"/>
    <n v="13474.85"/>
    <n v="13474.85"/>
    <n v="13474.85"/>
    <n v="36525.15"/>
    <n v="25000"/>
    <m/>
  </r>
  <r>
    <s v="1.1-00-2504_2555004_25296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2000"/>
    <s v="MATERIALES Y SUMINISTROS"/>
    <n v="2961"/>
    <s v="REFACCIONES Y ACCESORIOS MENORES DE EQUIPO DE TRANSPORTE"/>
    <n v="0"/>
    <s v="SIN DESCRIPCIÓN PARA DESTINOS 00"/>
    <n v="0"/>
    <n v="0"/>
    <n v="0"/>
    <n v="130"/>
    <n v="0"/>
    <n v="129"/>
    <n v="129"/>
    <n v="9000"/>
    <n v="9000"/>
    <n v="0"/>
    <n v="0"/>
    <m/>
    <n v="7760"/>
    <n v="7760"/>
    <n v="3910"/>
    <n v="3910"/>
    <n v="3910"/>
    <n v="1310"/>
    <n v="1310"/>
    <n v="1240"/>
    <n v="8000"/>
    <m/>
  </r>
  <r>
    <s v="1.1-00-2508_25619013_25296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961"/>
    <s v="REFACCIONES Y ACCESORIOS MENORES DE EQUIPO DE TRANSPORTE"/>
    <n v="0"/>
    <s v="SIN DESCRIPCIÓN PARA DESTINOS 00"/>
    <n v="0"/>
    <n v="0"/>
    <n v="0"/>
    <n v="3631"/>
    <n v="0"/>
    <n v="3630.62"/>
    <n v="3630.62"/>
    <n v="973.28"/>
    <n v="973.28"/>
    <n v="0"/>
    <n v="0"/>
    <m/>
    <n v="967.28"/>
    <n v="967.28"/>
    <n v="967.28"/>
    <n v="967.28"/>
    <n v="967.28"/>
    <n v="967.28"/>
    <n v="967.28"/>
    <n v="6"/>
    <n v="0"/>
    <m/>
  </r>
  <r>
    <s v="2023 y 202408_25619013_2529710"/>
    <s v="2023 y 2024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2000"/>
    <s v="MATERIALES Y SUMINISTROS"/>
    <n v="2971"/>
    <s v="REFACCIONES Y ACCESORIOS MENORES DE EQUIPO DE DEFE"/>
    <n v="0"/>
    <s v="SIN DESCRIPCIÓN PARA DESTINOS 00"/>
    <n v="0"/>
    <n v="0"/>
    <n v="0"/>
    <n v="5800"/>
    <n v="0"/>
    <n v="5800"/>
    <n v="5800"/>
    <n v="0"/>
    <n v="0"/>
    <n v="0"/>
    <n v="0"/>
    <m/>
    <n v="0"/>
    <n v="0"/>
    <n v="0"/>
    <n v="0"/>
    <n v="0"/>
    <n v="0"/>
    <n v="0"/>
    <n v="0"/>
    <n v="0"/>
    <m/>
  </r>
  <r>
    <s v="2023 y 202409_25330022_2529710"/>
    <s v="2023 y 2024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2000"/>
    <s v="MATERIALES Y SUMINISTROS"/>
    <n v="2971"/>
    <s v="REFACCIONES Y ACCESORIOS MENORES DE EQUIPO DE DEFE"/>
    <n v="0"/>
    <s v="SIN DESCRIPCIÓN PARA DESTINOS 00"/>
    <n v="11066.4"/>
    <n v="11066.4"/>
    <n v="11066.4"/>
    <n v="500"/>
    <n v="6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9_25225017_25298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2000"/>
    <s v="MATERIALES Y SUMINISTROS"/>
    <n v="2981"/>
    <s v="REFACCIONES Y ACCESORIOS MENORES DE MAQUINARIA Y OTROS EQUIPOS"/>
    <n v="0"/>
    <s v="SIN DESCRIPCIÓN PARA DESTINOS 00"/>
    <n v="0"/>
    <n v="0"/>
    <n v="0"/>
    <s v="|"/>
    <n v="0"/>
    <n v="1344.42"/>
    <n v="1344.42"/>
    <n v="3607393.45"/>
    <n v="3607393.45"/>
    <n v="0"/>
    <n v="0"/>
    <m/>
    <n v="3585246.86"/>
    <n v="1633674.4"/>
    <n v="1633674.4"/>
    <n v="1633674.4"/>
    <n v="0"/>
    <n v="0"/>
    <n v="0"/>
    <n v="22146.590000000317"/>
    <n v="500000"/>
    <m/>
  </r>
  <r>
    <m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2000"/>
    <s v="MATERIALES Y SUMINISTROS"/>
    <n v="2981"/>
    <s v="REFACCIONES Y ACCESORIOS MENORES DE MAQUINARIA Y OTROS EQUIPOS"/>
    <n v="0"/>
    <s v="SIN DESCRIPCIÓN PARA DESTINOS 00"/>
    <m/>
    <n v="87672.8"/>
    <m/>
    <m/>
    <m/>
    <n v="0"/>
    <m/>
    <n v="812000"/>
    <m/>
    <m/>
    <n v="0"/>
    <m/>
    <n v="812000"/>
    <m/>
    <m/>
    <m/>
    <m/>
    <m/>
    <m/>
    <m/>
    <n v="500000"/>
    <m/>
  </r>
  <r>
    <s v="1.1-00-2509_25129021_25298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2000"/>
    <s v="MATERIALES Y SUMINISTROS"/>
    <n v="2981"/>
    <s v="REFACCIONES Y ACCESORIOS MENORES DE MAQUINARIA Y OTROS EQUIPOS"/>
    <n v="0"/>
    <s v="SIN DESCRIPCIÓN PARA DESTINOS 00"/>
    <n v="87672.8"/>
    <n v="0"/>
    <n v="87672.8"/>
    <n v="200000"/>
    <n v="200000"/>
    <n v="0"/>
    <n v="0"/>
    <n v="0"/>
    <n v="812000"/>
    <n v="-812000"/>
    <n v="264000"/>
    <m/>
    <n v="0"/>
    <n v="812000"/>
    <n v="812000"/>
    <n v="812000"/>
    <n v="812000"/>
    <n v="812000"/>
    <n v="812000"/>
    <n v="812000"/>
    <n v="0"/>
    <m/>
  </r>
  <r>
    <s v="1.1-00-2505_2559007_25298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981"/>
    <s v="REFACCIONES Y ACCESORIOS MENORES DE MAQUINARIA Y OTROS EQUIPOS"/>
    <n v="0"/>
    <s v="SIN DESCRIPCIÓN PARA DESTINOS 00"/>
    <n v="809327.38"/>
    <n v="649649.64"/>
    <n v="649649.64"/>
    <n v="2030670.53"/>
    <n v="698350.4"/>
    <n v="2004512.53"/>
    <n v="503836.57"/>
    <n v="500000"/>
    <n v="500000"/>
    <n v="0"/>
    <n v="500000"/>
    <m/>
    <n v="496738.27"/>
    <n v="353521.57"/>
    <n v="496768.66"/>
    <n v="353551.96"/>
    <n v="116449.79"/>
    <n v="86368.65"/>
    <n v="86368.65"/>
    <n v="3261.7299999999814"/>
    <n v="500000"/>
    <m/>
  </r>
  <r>
    <s v="1.1-00-2511_25163045_2529810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2000"/>
    <s v="MATERIALES Y SUMINISTROS"/>
    <n v="2981"/>
    <s v="REFACCIONES Y ACCESORIOS MENORES DE MAQUINARIA Y OTROS EQUIPOS"/>
    <n v="0"/>
    <s v="SIN DESCRIPCIÓN PARA DESTINOS 00"/>
    <n v="0"/>
    <n v="0"/>
    <n v="0"/>
    <n v="0"/>
    <n v="0"/>
    <n v="0"/>
    <n v="0"/>
    <n v="1000000"/>
    <n v="1000000"/>
    <n v="0"/>
    <n v="0"/>
    <m/>
    <n v="0"/>
    <n v="0"/>
    <n v="0"/>
    <n v="0"/>
    <n v="0"/>
    <n v="0"/>
    <n v="0"/>
    <n v="1000000"/>
    <n v="0"/>
    <m/>
  </r>
  <r>
    <s v="1.1-00-2505_2559007_25299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2000"/>
    <s v="MATERIALES Y SUMINISTROS"/>
    <n v="2991"/>
    <s v="HERRAMIENTAS, REFACCIONES Y ACCESORIOS MENORES"/>
    <n v="0"/>
    <s v="SIN DESCRIPCIÓN PARA DESTINOS 00"/>
    <n v="0"/>
    <n v="0"/>
    <n v="0"/>
    <n v="423400"/>
    <n v="0"/>
    <n v="423400"/>
    <n v="423400"/>
    <n v="154192"/>
    <n v="154192"/>
    <n v="0"/>
    <n v="450000"/>
    <m/>
    <n v="0"/>
    <n v="0"/>
    <n v="0"/>
    <n v="0"/>
    <n v="0"/>
    <n v="0"/>
    <n v="0"/>
    <n v="154192"/>
    <n v="0"/>
    <m/>
  </r>
  <r>
    <s v="1.1-00-2514_25555039_25299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2000"/>
    <s v="MATERIALES Y SUMINISTROS"/>
    <n v="2991"/>
    <s v="HERRAMIENTAS, REFACCIONES Y ACCESORIOS MENORES"/>
    <n v="0"/>
    <s v="SIN DESCRIPCIÓN PARA DESTINOS 00"/>
    <n v="1624"/>
    <n v="0"/>
    <n v="0"/>
    <n v="21624"/>
    <n v="1624"/>
    <n v="3542.35"/>
    <n v="3542.35"/>
    <n v="600000"/>
    <n v="600000"/>
    <n v="0"/>
    <n v="900000"/>
    <m/>
    <n v="0"/>
    <n v="0"/>
    <n v="0"/>
    <n v="0"/>
    <n v="0"/>
    <n v="0"/>
    <n v="0"/>
    <n v="600000"/>
    <n v="0"/>
    <m/>
  </r>
  <r>
    <s v="1.1-00-2509_25129021_25311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3000"/>
    <s v="SERVICIOS GENERALES"/>
    <n v="3111"/>
    <s v="ENERGÍA ELÉCTRICA"/>
    <n v="0"/>
    <s v="SIN DESCRIPCIÓN PARA DESTINOS 00"/>
    <n v="206935575.06999999"/>
    <n v="0"/>
    <n v="206935575.06999999"/>
    <n v="138106236"/>
    <n v="180000000"/>
    <n v="0"/>
    <n v="137341509.84"/>
    <n v="0"/>
    <n v="146580205.30000001"/>
    <n v="-146580205.30000001"/>
    <n v="248334549.97"/>
    <m/>
    <n v="0"/>
    <n v="146580205.30000001"/>
    <n v="146580205.30000001"/>
    <n v="146580205.30000001"/>
    <n v="146580205.30000001"/>
    <n v="146580205.30000001"/>
    <n v="146580205.30000001"/>
    <n v="146580205.30000001"/>
    <n v="0"/>
    <n v="0"/>
  </r>
  <r>
    <s v="2.5-02-2509_25226018_2531110"/>
    <s v="2.5-02-25"/>
    <s v="FONDO DE APORTACIÓN AL FORTALECIMIENTO MUNICIPAL 2025 (FORTAMUN)"/>
    <s v="09_25"/>
    <x v="8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x v="25"/>
    <s v="XXX_26"/>
    <s v="DIRECCIÓN DE ALUMBRADO PÚBLICO"/>
    <n v="3000"/>
    <s v="SERVICIOS GENERALES"/>
    <n v="3111"/>
    <s v="ENERGÍA ELÉCTRICA"/>
    <n v="0"/>
    <s v="SIN DESCRIPCIÓN PARA DESTINOS 00"/>
    <n v="80155711.950000003"/>
    <n v="96655871.060000002"/>
    <n v="80155711.950000003"/>
    <n v="91297557"/>
    <n v="75088733.549999997"/>
    <n v="99052069"/>
    <n v="90715574"/>
    <n v="93713465.25"/>
    <n v="71248673.609999999"/>
    <n v="22464791.640000001"/>
    <n v="62000000"/>
    <m/>
    <n v="93643375.25"/>
    <n v="71248673.609999999"/>
    <n v="64828269"/>
    <n v="64828269"/>
    <n v="64680988"/>
    <n v="64652488"/>
    <n v="64652488"/>
    <n v="-22394701.640000001"/>
    <n v="60000000"/>
    <m/>
  </r>
  <r>
    <s v="1.6-01-2511_25168050_2531110"/>
    <s v="1.6-01-25"/>
    <s v="PARTICIPACIONES ESTAT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3000"/>
    <s v="SERVICIOS GENERALES"/>
    <n v="3111"/>
    <s v="ENERGÍA ELÉCTRICA"/>
    <n v="0"/>
    <s v="SIN DESCRIPCIÓN PARA DESTINOS 00"/>
    <n v="0"/>
    <n v="227063202.06999999"/>
    <n v="0"/>
    <n v="0"/>
    <n v="0"/>
    <n v="246829456.60000002"/>
    <n v="0"/>
    <n v="256008603.80000001"/>
    <n v="65922737.5"/>
    <n v="190085866.30000001"/>
    <n v="0"/>
    <m/>
    <n v="211181672.30000001"/>
    <n v="43595806"/>
    <n v="21247196"/>
    <n v="0"/>
    <n v="0"/>
    <n v="0"/>
    <n v="0"/>
    <n v="-145258934.80000001"/>
    <n v="207924759.05594921"/>
    <m/>
  </r>
  <r>
    <s v="1.5-01-2509_25226018_2531110"/>
    <s v="1.5-01-25"/>
    <s v="PARTICIPACIONES FEDERALES 2025"/>
    <s v="09_25"/>
    <x v="8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x v="25"/>
    <s v="XXX_26"/>
    <s v="DIRECCIÓN DE ALUMBRADO PÚBLICO"/>
    <n v="3000"/>
    <s v="SERVICIOS GENERALES"/>
    <n v="3111"/>
    <s v="ENERGÍA ELÉCTRICA"/>
    <n v="0"/>
    <s v="SIN DESCRIPCIÓN PARA DESTINOS 00"/>
    <n v="0"/>
    <n v="0"/>
    <n v="0"/>
    <n v="0"/>
    <n v="0"/>
    <n v="0"/>
    <n v="0"/>
    <n v="0"/>
    <n v="22259503.640000001"/>
    <n v="-22259503.640000001"/>
    <n v="0"/>
    <m/>
    <n v="0"/>
    <n v="22259503.640000001"/>
    <n v="7419503"/>
    <n v="7419503"/>
    <n v="7419503"/>
    <n v="7419503"/>
    <n v="0"/>
    <n v="22259503.640000001"/>
    <n v="0"/>
    <m/>
  </r>
  <r>
    <s v="1.6-01-2509_25129021_2531110"/>
    <s v="1.6-01-25"/>
    <s v="PARTICIPACIONES ESTAT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3000"/>
    <s v="SERVICIOS GENERALES"/>
    <n v="3111"/>
    <s v="ENERGÍA ELÉCTRICA"/>
    <n v="0"/>
    <s v="SIN DESCRIPCIÓN PARA DESTINOS 00"/>
    <n v="0"/>
    <n v="0"/>
    <n v="0"/>
    <n v="109487946.76000001"/>
    <n v="0"/>
    <n v="0"/>
    <n v="109487946.76000001"/>
    <n v="0"/>
    <n v="21005661"/>
    <n v="-21005661"/>
    <n v="0"/>
    <m/>
    <n v="0"/>
    <n v="21005661"/>
    <n v="21005661"/>
    <n v="21005661"/>
    <n v="21005661"/>
    <n v="21005661"/>
    <n v="21005661"/>
    <n v="21005661"/>
    <n v="0"/>
    <m/>
  </r>
  <r>
    <s v="1.1-00-2505_2559007_2531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111"/>
    <s v="ENERGÍA ELÉCTRICA"/>
    <n v="0"/>
    <s v="SIN DESCRIPCIÓN PARA DESTINOS 00"/>
    <n v="6601207.9199999999"/>
    <n v="6487775.0099999998"/>
    <n v="6487775.0099999998"/>
    <n v="7773300"/>
    <n v="5820000"/>
    <n v="6883732.9900000002"/>
    <n v="6883732.9900000002"/>
    <n v="9250000"/>
    <n v="9250000"/>
    <n v="0"/>
    <n v="6500000"/>
    <m/>
    <n v="9241906.4900000002"/>
    <n v="9241906.4900000002"/>
    <n v="9226336.4900000002"/>
    <n v="9226336.4900000002"/>
    <n v="7078839.7300000004"/>
    <n v="7052502.7300000004"/>
    <n v="7052502.7300000004"/>
    <n v="8093.5099999997765"/>
    <n v="9000000"/>
    <m/>
  </r>
  <r>
    <s v="1.1-00-2509_25226018_2535710"/>
    <s v="1.1-00-25"/>
    <s v="RECURSOS FISCALES 2025"/>
    <s v="09_25"/>
    <x v="8"/>
    <n v="2"/>
    <s v="INFRAESTRUCTURA Y SERVICIOS PÚBLICOS"/>
    <s v="2.2.4"/>
    <s v="ALUMBRADO PÚBLICO"/>
    <n v="3"/>
    <s v="TLAJO DINAMICO"/>
    <n v="26"/>
    <s v="SERVICIO DE MANTENIMIENTO DE ALUMBRADO PÚBLICO"/>
    <s v="XXX"/>
    <s v="SERVICIO DE MANTENIMIENTO DE ALUMBRADO PÚBLICO"/>
    <s v="018_25"/>
    <x v="25"/>
    <s v="XXX_26"/>
    <s v="DIRECCIÓN DE ALUMBRADO PÚBLICO"/>
    <n v="3000"/>
    <s v="SERVICIOS GENERALES"/>
    <n v="3571"/>
    <s v="INSTALACIÓN, REPARACIÓN Y MANTENIMIENTO DE MAQUINARIA, OTROS EQUIPOS Y HERRAMIENTA"/>
    <n v="0"/>
    <s v="SIN DESCRIPCIÓN PARA DESTINOS 00"/>
    <n v="16500159.109999999"/>
    <n v="0"/>
    <n v="16500159.109999999"/>
    <n v="8336495"/>
    <n v="8000000"/>
    <n v="0"/>
    <n v="8336495"/>
    <n v="0"/>
    <n v="205288"/>
    <n v="-205288"/>
    <n v="0"/>
    <m/>
    <n v="0"/>
    <n v="135198"/>
    <n v="131392"/>
    <n v="131392"/>
    <n v="131392"/>
    <n v="131392"/>
    <n v="131392"/>
    <n v="205288"/>
    <n v="2100000"/>
    <n v="0"/>
  </r>
  <r>
    <s v="1.5-01-2511_25168050_2531110"/>
    <s v="1.5-01-25"/>
    <s v="PARTICIPACIONES FEDER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3000"/>
    <s v="SERVICIOS GENERALES"/>
    <n v="3111"/>
    <s v="ENERGÍA ELÉCTRICA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9_25129021_25311171"/>
    <s v="2023 y 2024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3000"/>
    <s v="SERVICIOS GENERALES"/>
    <n v="3111"/>
    <s v="ENERGÍA ELÉCTRICA"/>
    <n v="71"/>
    <s v="VENTA DE INMUEBLES"/>
    <n v="20127627"/>
    <n v="0"/>
    <n v="20127627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1_25168050_2531110"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3000"/>
    <s v="SERVICIOS GENERALES"/>
    <n v="3111"/>
    <s v="ENERGÍA ELÉCTRICA"/>
    <n v="0"/>
    <s v="SIN DESCRIPCIÓN PARA DESTINOS 00"/>
    <n v="0"/>
    <n v="0"/>
    <n v="0"/>
    <n v="0"/>
    <n v="0"/>
    <n v="0"/>
    <n v="0"/>
    <n v="0"/>
    <n v="22500000"/>
    <n v="-22500000"/>
    <n v="0"/>
    <m/>
    <n v="0"/>
    <n v="0"/>
    <n v="0"/>
    <n v="0"/>
    <n v="0"/>
    <n v="0"/>
    <n v="0"/>
    <n v="22500000"/>
    <n v="0"/>
    <m/>
  </r>
  <r>
    <s v="1.1-00-2514_25555039_25314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141"/>
    <s v="TELEFONÍA TRADICIONAL"/>
    <n v="0"/>
    <s v="SIN DESCRIPCIÓN PARA DESTINOS 00"/>
    <n v="1741466.24"/>
    <n v="1741466.24"/>
    <n v="1593192.72"/>
    <n v="1617810.24"/>
    <n v="1000000"/>
    <n v="1617810.24"/>
    <n v="1249897.68"/>
    <n v="1200000"/>
    <n v="1200000"/>
    <n v="0"/>
    <n v="1200000"/>
    <m/>
    <n v="1068596.6399999999"/>
    <n v="1068596.6399999999"/>
    <n v="1068596.6399999999"/>
    <n v="1068596.6399999999"/>
    <n v="1068596.6399999999"/>
    <n v="0"/>
    <n v="0"/>
    <n v="131403.3600000001"/>
    <n v="1200000"/>
    <m/>
  </r>
  <r>
    <s v="1.1-00-2505_2559007_25314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141"/>
    <s v="TELEFONÍA TRADICIONAL"/>
    <n v="0"/>
    <s v="SIN DESCRIPCIÓN PARA DESTINOS 00"/>
    <n v="599999.56000000006"/>
    <n v="558291.85"/>
    <n v="558291.85"/>
    <n v="696000"/>
    <n v="720000"/>
    <n v="555855.89"/>
    <n v="555855.89"/>
    <n v="700000"/>
    <n v="0"/>
    <n v="700000"/>
    <n v="700000"/>
    <m/>
    <n v="699480"/>
    <n v="699480"/>
    <n v="699480"/>
    <n v="699480"/>
    <n v="417594.03"/>
    <n v="371355.32"/>
    <n v="371355.32"/>
    <n v="-699480"/>
    <n v="700000"/>
    <m/>
  </r>
  <r>
    <s v="2023 y 202414_25555039_2531510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151"/>
    <s v="TELEFONÍA CELULAR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5_2559007_25316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161"/>
    <s v="SERVICIOS DE TELECOMUNICACIONES Y SATÉLITES"/>
    <n v="0"/>
    <s v="SIN DESCRIPCIÓN PARA DESTINOS 00"/>
    <n v="2643141.2000000002"/>
    <n v="2643141.2000000002"/>
    <n v="2643141.2000000002"/>
    <n v="2210840"/>
    <n v="2700000"/>
    <n v="1371700"/>
    <n v="1371700"/>
    <n v="2641206"/>
    <n v="2641206"/>
    <n v="0"/>
    <n v="2800000"/>
    <m/>
    <n v="2641205.16"/>
    <n v="2641205.16"/>
    <n v="2641205.16"/>
    <n v="2641205.16"/>
    <n v="1626903.48"/>
    <n v="1386793.92"/>
    <n v="1386793.92"/>
    <n v="0.83999999985098839"/>
    <n v="2800000"/>
    <n v="2800000"/>
  </r>
  <r>
    <s v="1.1-00-2508_25619013_25316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161"/>
    <s v="SERVICIOS DE TELECOMUNICACIONES Y SATÉLITES"/>
    <n v="0"/>
    <s v="SIN DESCRIPCIÓN PARA DESTINOS 00"/>
    <n v="163881.9"/>
    <n v="163881.9"/>
    <n v="145672.79999999999"/>
    <n v="222904.44"/>
    <n v="230000"/>
    <n v="222904.44"/>
    <n v="163881.9"/>
    <n v="411700"/>
    <n v="411700"/>
    <n v="0"/>
    <n v="200000"/>
    <m/>
    <n v="411689.57"/>
    <n v="411689.57"/>
    <n v="411689.57"/>
    <n v="411689.57"/>
    <n v="217154.76"/>
    <n v="217154.76"/>
    <n v="217154.76"/>
    <n v="10.429999999993015"/>
    <n v="400000"/>
    <m/>
  </r>
  <r>
    <s v="1.1-00-2514_25555039_25316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161"/>
    <s v="SERVICIOS DE TELECOMUNICACIONES Y SATÉLITES"/>
    <n v="0"/>
    <s v="SIN DESCRIPCIÓN PARA DESTINOS 00"/>
    <n v="97022.399999999994"/>
    <n v="27422.400000000001"/>
    <n v="24680.16"/>
    <n v="127601.60000000001"/>
    <n v="1000000"/>
    <n v="99607.92"/>
    <n v="88007.92"/>
    <n v="69600"/>
    <n v="69600"/>
    <n v="0"/>
    <n v="13200"/>
    <m/>
    <n v="69600"/>
    <n v="0"/>
    <n v="0"/>
    <n v="0"/>
    <n v="0"/>
    <n v="0"/>
    <n v="0"/>
    <n v="0"/>
    <n v="70000"/>
    <m/>
  </r>
  <r>
    <s v="2.5-02-2514_25556039_25317143"/>
    <s v="2.5-02-25"/>
    <s v="FONDO DE APORTACIÓN AL FORTALECIMIENTO MUNICIPAL 2025 (FORTAMUN)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3000"/>
    <s v="SERVICIOS GENERALES"/>
    <n v="3171"/>
    <s v="SERVICIOS DE ACCESO DE INTERNET, REDES Y PROCESAMIENTO DE INFORMACIÓN"/>
    <n v="43"/>
    <s v="C4"/>
    <n v="1779.43"/>
    <n v="1779.43"/>
    <n v="1779.43"/>
    <n v="1158.31"/>
    <n v="0"/>
    <n v="1158.31"/>
    <n v="1158.31"/>
    <n v="40000000"/>
    <n v="40000000"/>
    <n v="0"/>
    <n v="40000002.520000003"/>
    <m/>
    <n v="39818262.57"/>
    <n v="39818262.57"/>
    <n v="39818262.57"/>
    <n v="39818262.57"/>
    <n v="39818262.57"/>
    <n v="0"/>
    <n v="0"/>
    <n v="181737.4299999997"/>
    <n v="40000000"/>
    <m/>
  </r>
  <r>
    <s v="1.1-00-2514_25556039_25317143"/>
    <s v="1.1-00-25"/>
    <s v="RECURSOS FISCALES 2025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3000"/>
    <s v="SERVICIOS GENERALES"/>
    <n v="3171"/>
    <s v="SERVICIOS DE ACCESO DE INTERNET, REDES Y PROCESAMIENTO DE INFORMACIÓN"/>
    <n v="43"/>
    <s v="C4"/>
    <n v="0"/>
    <n v="0"/>
    <n v="0"/>
    <n v="0"/>
    <n v="0"/>
    <n v="0"/>
    <n v="0"/>
    <n v="5950230.4699999997"/>
    <n v="5950230.4699999997"/>
    <n v="0"/>
    <n v="10075347.949999999"/>
    <m/>
    <n v="5824244.7800000003"/>
    <n v="5824244.7800000003"/>
    <n v="5824244.7800000003"/>
    <n v="5824244.7800000003"/>
    <n v="4945080"/>
    <n v="0"/>
    <n v="0"/>
    <n v="125985.68999999948"/>
    <n v="6000000"/>
    <m/>
  </r>
  <r>
    <s v="2023 y 202414_25555039_2531710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171"/>
    <s v="SERVICIOS DE ACCESO DE INTERNET, REDES Y PROCESAMIENTO DE INFORMACIÓN"/>
    <n v="0"/>
    <s v="SIN DESCRIPCIÓN PARA DESTINOS 00"/>
    <n v="0"/>
    <n v="0"/>
    <n v="0"/>
    <n v="1307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4_2555004_25318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181"/>
    <s v="SERVICIOS POSTALES Y TELEGRÁFICOS"/>
    <n v="0"/>
    <s v="SIN DESCRIPCIÓN PARA DESTINOS 00"/>
    <n v="3274.18"/>
    <n v="3274.18"/>
    <n v="3274.18"/>
    <n v="11770.97"/>
    <n v="5500"/>
    <n v="11770.8"/>
    <n v="11770.8"/>
    <n v="15000"/>
    <n v="15000"/>
    <n v="0"/>
    <n v="15000"/>
    <m/>
    <n v="5919.08"/>
    <n v="5919.08"/>
    <n v="5456.24"/>
    <n v="5456.24"/>
    <n v="5456.24"/>
    <n v="5456.24"/>
    <n v="5456.24"/>
    <n v="9080.92"/>
    <n v="7000"/>
    <m/>
  </r>
  <r>
    <s v="2023 y 202405_2559007_25318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181"/>
    <s v="SERVICIOS POSTALES Y TELEGRÁFICOS"/>
    <n v="0"/>
    <s v="SIN DESCRIPCIÓN PARA DESTINOS 00"/>
    <n v="0"/>
    <n v="0"/>
    <n v="0"/>
    <n v="362"/>
    <n v="0"/>
    <n v="361.98"/>
    <n v="361.98"/>
    <n v="0"/>
    <n v="0"/>
    <n v="0"/>
    <n v="0"/>
    <m/>
    <n v="0"/>
    <n v="0"/>
    <n v="0"/>
    <n v="0"/>
    <n v="0"/>
    <n v="0"/>
    <n v="0"/>
    <n v="0"/>
    <n v="0"/>
    <m/>
  </r>
  <r>
    <s v="2023 y 202408_25619013_2531810"/>
    <s v="2023 y 2024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181"/>
    <s v="SERVICIOS POSTALES Y TELEGRÁFICOS"/>
    <n v="0"/>
    <s v="SIN DESCRIPCIÓN PARA DESTINOS 00"/>
    <n v="1733"/>
    <n v="1732.28"/>
    <n v="1732.28"/>
    <n v="1093.76"/>
    <n v="10000"/>
    <n v="1093.76"/>
    <n v="1093.76"/>
    <n v="0"/>
    <n v="0"/>
    <n v="0"/>
    <n v="0"/>
    <m/>
    <n v="0"/>
    <n v="0"/>
    <n v="0"/>
    <n v="0"/>
    <n v="0"/>
    <n v="0"/>
    <n v="0"/>
    <n v="0"/>
    <n v="0"/>
    <m/>
  </r>
  <r>
    <s v="1.1-00-2506_25513008_2531810"/>
    <s v="1.1-00-25"/>
    <s v="RECURSOS FISCALES 2025"/>
    <s v="06_25"/>
    <x v="7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x v="30"/>
    <s v="XXX_26"/>
    <s v="COORDINACION GENERAL DE COMUNICACIÓN EST"/>
    <n v="3000"/>
    <s v="SERVICIOS GENERALES"/>
    <n v="3181"/>
    <s v="SERVICIOS POSTALES Y TELEGRÁFICOS"/>
    <n v="0"/>
    <s v="SIN DESCRIPCIÓN PARA DESTINOS 00"/>
    <n v="0"/>
    <n v="0"/>
    <n v="0"/>
    <n v="0"/>
    <n v="5000"/>
    <n v="0"/>
    <n v="0"/>
    <n v="5000"/>
    <n v="5000"/>
    <n v="0"/>
    <n v="5000"/>
    <m/>
    <n v="0"/>
    <n v="0"/>
    <n v="0"/>
    <n v="0"/>
    <n v="0"/>
    <n v="0"/>
    <n v="0"/>
    <n v="5000"/>
    <m/>
    <m/>
  </r>
  <r>
    <s v="1.1-00-2514_25555039_25318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181"/>
    <s v="SERVICIOS POSTALES Y TELEGRÁFICOS"/>
    <n v="0"/>
    <s v="SIN DESCRIPCIÓN PARA DESTINOS 00"/>
    <n v="0"/>
    <n v="0"/>
    <n v="0"/>
    <n v="1158.31"/>
    <n v="0"/>
    <n v="1158.31"/>
    <n v="1158.31"/>
    <n v="30000"/>
    <n v="30000"/>
    <n v="0"/>
    <n v="30000"/>
    <m/>
    <n v="0"/>
    <n v="0"/>
    <n v="0"/>
    <n v="0"/>
    <n v="0"/>
    <n v="0"/>
    <n v="0"/>
    <n v="30000"/>
    <n v="0"/>
    <m/>
  </r>
  <r>
    <s v="1.1-00-2505_2559007_25322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221"/>
    <s v="ARRENDAMIENTO DE EDIFICIOS"/>
    <n v="0"/>
    <s v="SIN DESCRIPCIÓN PARA DESTINOS 00"/>
    <n v="2273560.91"/>
    <n v="2247799.9"/>
    <n v="2247799.9"/>
    <n v="2397854.16"/>
    <n v="1500000"/>
    <n v="1837770.34"/>
    <n v="1637368.27"/>
    <n v="5819421.5499999998"/>
    <n v="5819421.5499999998"/>
    <n v="0"/>
    <n v="2500000"/>
    <m/>
    <n v="5737484.6900000004"/>
    <n v="5570444.6900000004"/>
    <n v="5570444.6900000004"/>
    <n v="5570444.6900000004"/>
    <n v="3751236.64"/>
    <n v="3605076.64"/>
    <n v="3598696.64"/>
    <n v="81936.859999999404"/>
    <n v="5820000"/>
    <m/>
  </r>
  <r>
    <s v="2023 y 202410_25037029_2532210"/>
    <s v="2023 y 2024"/>
    <s v="RECURSOS FISCALES 2025"/>
    <s v="10_25"/>
    <x v="1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x v="26"/>
    <s v="XXX_26"/>
    <s v="DIRECCIÓN DE CULTURA"/>
    <n v="3000"/>
    <s v="SERVICIOS GENERALES"/>
    <n v="3221"/>
    <s v="ARRENDAMIENTO DE EDIFICIOS"/>
    <n v="0"/>
    <s v="SIN DESCRIPCIÓN PARA DESTINOS 00"/>
    <n v="0"/>
    <n v="0"/>
    <n v="0"/>
    <n v="0"/>
    <n v="348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4_25555039_25323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231"/>
    <s v="ARRENDAMIENTO DE MOBILIARIO Y EQUIPO DE ADMINISTRACIÓN, EDUCACIONAL Y RECREATIVO"/>
    <n v="0"/>
    <s v="SIN DESCRIPCIÓN PARA DESTINOS 00"/>
    <n v="0"/>
    <n v="0"/>
    <n v="0"/>
    <n v="0"/>
    <n v="0"/>
    <n v="0"/>
    <n v="0"/>
    <n v="22115400"/>
    <n v="22115400"/>
    <n v="0"/>
    <n v="6900000"/>
    <m/>
    <n v="15150314.880000001"/>
    <n v="15150314.880000001"/>
    <n v="15150314.880000001"/>
    <n v="15150314.880000001"/>
    <n v="0"/>
    <n v="0"/>
    <n v="0"/>
    <n v="6965085.1199999992"/>
    <n v="37000000"/>
    <n v="37000000"/>
  </r>
  <r>
    <s v="1.1-00-2514_25556039_2532310"/>
    <s v="1.1-00-25"/>
    <s v="RECURSOS FISCALES 2025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3000"/>
    <s v="SERVICIOS GENERALES"/>
    <n v="3231"/>
    <s v="ARRENDAMIENTO DE MOBILIARIO Y EQUIPO DE ADMINISTRACIÓN, EDUCACIONAL Y RECREATIVO"/>
    <n v="0"/>
    <s v="SIN DESCRIPCIÓN PARA DESTINOS 00"/>
    <n v="5445182.6299999999"/>
    <n v="5432424.96"/>
    <n v="5370608.5599999996"/>
    <n v="6803749.3300000001"/>
    <n v="1000000"/>
    <n v="5164496.97"/>
    <n v="4092973.01"/>
    <n v="5194000"/>
    <n v="5194000"/>
    <n v="0"/>
    <n v="4200000"/>
    <m/>
    <n v="5191046.4000000004"/>
    <n v="5191046.4000000004"/>
    <n v="5191046.4000000004"/>
    <n v="5191046.4000000004"/>
    <n v="792790.04"/>
    <n v="710058.84"/>
    <n v="710058.84"/>
    <n v="2953.5999999996275"/>
    <n v="4200000"/>
    <n v="4200000"/>
  </r>
  <r>
    <s v="2023 y 202405_2559007_25323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231"/>
    <s v="ARRENDAMIENTO DE MOBILIARIO Y EQUIPO DE ADMINISTRACIÓN, EDUCACIONAL Y RECREATIVO"/>
    <n v="0"/>
    <s v="SIN DESCRIPCIÓN PARA DESTINOS 00"/>
    <n v="0"/>
    <n v="0"/>
    <n v="0"/>
    <n v="0"/>
    <n v="3000000"/>
    <n v="0"/>
    <n v="0"/>
    <n v="0"/>
    <n v="0"/>
    <n v="0"/>
    <n v="0"/>
    <m/>
    <n v="0"/>
    <n v="0"/>
    <n v="0"/>
    <n v="0"/>
    <n v="0"/>
    <n v="0"/>
    <n v="0"/>
    <n v="0"/>
    <n v="0"/>
    <m/>
  </r>
  <r>
    <s v="2.5-02-2505_25610007_2532510"/>
    <s v="2.5-02-25"/>
    <s v="FONDO DE APORTACIÓN AL FORTALECIMIENTO MUNICIPAL 2025 (FORTAMUN)"/>
    <s v="05_25"/>
    <x v="0"/>
    <n v="6"/>
    <s v="SEGURIDAD CIUDADANA"/>
    <s v="1.3.4"/>
    <s v="FUNCIÓN PÚBLICA"/>
    <n v="1"/>
    <s v="TLAJO DE PAZ"/>
    <n v="10"/>
    <s v="DESPLIEGUE OPERATIVO COMISARIA DE LA POLICIA"/>
    <s v="XXX"/>
    <s v="DESPLIEGUE OPERATIVO COMISARIA DE LA POLICIA"/>
    <s v="007_25"/>
    <x v="0"/>
    <s v="XXX_26"/>
    <s v="DIRECCIÓN DE ADMINISTRACIÓN"/>
    <n v="3000"/>
    <s v="SERVICIOS GENERALES"/>
    <n v="3251"/>
    <s v="ARRENDAMIENTO DE EQUIPO DE TRANSPORTE"/>
    <n v="0"/>
    <s v="SIN DESCRIPCIÓN PARA DESTINOS 00"/>
    <n v="0"/>
    <n v="0"/>
    <n v="0"/>
    <n v="0"/>
    <n v="0"/>
    <n v="0"/>
    <n v="0"/>
    <n v="68958396.859999999"/>
    <n v="68958396.859999999"/>
    <n v="0"/>
    <n v="64000000"/>
    <m/>
    <n v="68958396.859999999"/>
    <n v="68958396.859999999"/>
    <n v="68958396.859999999"/>
    <n v="68958396.859999999"/>
    <n v="40225731.560000002"/>
    <n v="34479198.479999997"/>
    <n v="34479198.479999997"/>
    <n v="0"/>
    <n v="68958396.960000008"/>
    <n v="68958396.960000008"/>
  </r>
  <r>
    <s v="2.5-02-2505_2559007_2532510"/>
    <s v="2.5-02-25"/>
    <s v="FONDO DE APORTACIÓN AL FORTALECIMIENTO MUNICIPAL 2025 (FORTAMUN)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251"/>
    <s v="ARRENDAMIENTO DE EQUIPO DE TRANSPORTE"/>
    <n v="0"/>
    <s v="SIN DESCRIPCIÓN PARA DESTINOS 00"/>
    <n v="104900381.19"/>
    <n v="104900381.19"/>
    <n v="104900381.19"/>
    <n v="79522472.739999995"/>
    <n v="75218705.450000003"/>
    <n v="79522472.739999995"/>
    <n v="79522472.739999995"/>
    <n v="36184929.439999998"/>
    <n v="36184929.439999998"/>
    <n v="0"/>
    <n v="63000000"/>
    <m/>
    <n v="36184929.439999998"/>
    <n v="36184929.439999998"/>
    <n v="36564779.609999999"/>
    <n v="33810866.020000003"/>
    <n v="18470358.949999999"/>
    <n v="18470358.949999999"/>
    <n v="18470358.949999999"/>
    <n v="0"/>
    <n v="44329640"/>
    <n v="44329640"/>
  </r>
  <r>
    <s v="2.5-02-2508_25623015_2532510"/>
    <s v="2.5-02-25"/>
    <s v="FONDO DE APORTACIÓN AL FORTALECIMIENTO MUNICIPAL 2025 (FORTAMUN)"/>
    <s v="08_25"/>
    <x v="5"/>
    <n v="6"/>
    <s v="SEGURIDAD CIUDADANA"/>
    <s v="1.7.2"/>
    <s v="PROTECCIÓN CIVIL"/>
    <n v="6"/>
    <s v="TLAJO A FUTURO"/>
    <n v="23"/>
    <s v="SERVICIO DE UNIDADES MOVILES ARRENDADAS"/>
    <s v="XXX"/>
    <s v="SERVICIO DE UNIDADES MOVILES ARRENDADAS"/>
    <s v="015_25"/>
    <x v="8"/>
    <s v="XXX_26"/>
    <s v="DIRECCIÓN DE PROTECCIÓN CIVIL Y BOMBEROS"/>
    <n v="3000"/>
    <s v="SERVICIOS GENERALES"/>
    <n v="3251"/>
    <s v="ARRENDAMIENTO DE EQUIPO DE TRANSPORTE"/>
    <n v="0"/>
    <s v="SIN DESCRIPCIÓN PARA DESTINOS 00"/>
    <n v="9003456"/>
    <n v="9003456"/>
    <n v="9003456"/>
    <n v="7202764.7999999998"/>
    <n v="9003456"/>
    <n v="6602534.4000000004"/>
    <n v="6602534.4000000004"/>
    <n v="6934480"/>
    <n v="6934480"/>
    <n v="0"/>
    <n v="7000000"/>
    <m/>
    <n v="6934480"/>
    <n v="6934480"/>
    <n v="6934480"/>
    <n v="6934480"/>
    <n v="6183244.6399999997"/>
    <n v="5723304.6399999997"/>
    <n v="5723304.6399999997"/>
    <n v="0"/>
    <n v="7000000"/>
    <m/>
  </r>
  <r>
    <s v="2023 y 202410_25065048_25325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3000"/>
    <s v="SERVICIOS GENERALES"/>
    <n v="3251"/>
    <s v="ARRENDAMIENTO DE EQUIPO DE TRANSPORTE"/>
    <n v="0"/>
    <s v="SIN DESCRIPCIÓN PARA DESTINOS 00"/>
    <n v="0"/>
    <n v="0"/>
    <n v="0"/>
    <n v="0"/>
    <n v="10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5_2559007_25325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251"/>
    <s v="ARRENDAMIENTO DE EQUIPO DE TRANSPORTE"/>
    <n v="0"/>
    <s v="SIN DESCRIPCIÓN PARA DESTINOS 00"/>
    <n v="7089180.0300000003"/>
    <n v="260352.75"/>
    <n v="260352.75"/>
    <n v="41221201.450000003"/>
    <n v="0"/>
    <n v="41221201.450000003"/>
    <n v="7209301.6799999997"/>
    <n v="2000000"/>
    <n v="2000000"/>
    <n v="0"/>
    <n v="0"/>
    <m/>
    <n v="0"/>
    <n v="0"/>
    <n v="0"/>
    <n v="0"/>
    <n v="0"/>
    <n v="0"/>
    <n v="0"/>
    <n v="2000000"/>
    <n v="0"/>
    <m/>
  </r>
  <r>
    <s v="1.1-00-2505_2559007_25326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261"/>
    <s v="ARRENDAMIENTO DE MAQUINARIA, OTROS EQUIPOS Y HERRAMIENTAS"/>
    <n v="0"/>
    <s v="SIN DESCRIPCIÓN PARA DESTINOS 00"/>
    <n v="0"/>
    <n v="0"/>
    <n v="0"/>
    <n v="0"/>
    <n v="0"/>
    <n v="0"/>
    <n v="0"/>
    <n v="79100000"/>
    <n v="79100000"/>
    <n v="0"/>
    <n v="0"/>
    <m/>
    <n v="79083735.439999998"/>
    <n v="79083735.439999998"/>
    <n v="79083735.439999998"/>
    <n v="79083735.439999998"/>
    <n v="36270295.43"/>
    <n v="34105443.520000003"/>
    <n v="34105443.520000003"/>
    <n v="16264.560000002384"/>
    <n v="109386058.31999999"/>
    <n v="109386058.31999999"/>
  </r>
  <r>
    <s v="1.1-00-2509_25129021_25326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3000"/>
    <s v="SERVICIOS GENERALES"/>
    <n v="3261"/>
    <s v="ARRENDAMIENTO DE MAQUINARIA, OTROS EQUIPOS Y HERRAMIENTAS"/>
    <n v="0"/>
    <s v="SIN DESCRIPCIÓN PARA DESTINOS 00"/>
    <n v="63236455.759999998"/>
    <n v="0"/>
    <n v="62861961.359999999"/>
    <n v="94280000"/>
    <n v="65000000"/>
    <n v="0"/>
    <n v="79322512.159999996"/>
    <n v="0"/>
    <n v="45922462.799999997"/>
    <n v="-45922462.799999997"/>
    <n v="50000000"/>
    <m/>
    <n v="0"/>
    <n v="45922462.799999997"/>
    <n v="45922462.799999997"/>
    <n v="45922462.799999997"/>
    <n v="45922462.799999997"/>
    <n v="45922462.799999997"/>
    <n v="45922462.799999997"/>
    <n v="45922462.799999997"/>
    <n v="0"/>
    <m/>
  </r>
  <r>
    <s v="1.1-00-2511_25168050_2532610"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3000"/>
    <s v="SERVICIOS GENERALES"/>
    <n v="3261"/>
    <s v="ARRENDAMIENTO DE MAQUINARIA, OTROS EQUIPOS Y HERRAMIENTAS"/>
    <n v="0"/>
    <s v="SIN DESCRIPCIÓN PARA DESTINOS 00"/>
    <n v="0"/>
    <n v="62932118.159999996"/>
    <n v="0"/>
    <n v="0"/>
    <n v="0"/>
    <n v="90225873"/>
    <n v="0"/>
    <n v="89321000"/>
    <n v="38077537.200000003"/>
    <n v="51243462.799999997"/>
    <n v="0"/>
    <m/>
    <n v="89320782.400000006"/>
    <n v="13608319.6"/>
    <n v="13608319.6"/>
    <n v="3683197.2"/>
    <n v="0"/>
    <n v="0"/>
    <n v="0"/>
    <n v="-51243245.200000003"/>
    <n v="50000000"/>
    <m/>
  </r>
  <r>
    <s v="1.1-00-2511_25163045_2532610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3000"/>
    <s v="SERVICIOS GENERALES"/>
    <n v="3261"/>
    <s v="ARRENDAMIENTO DE MAQUINARIA, OTROS EQUIPOS Y HERRAMIENTAS"/>
    <n v="0"/>
    <s v="SIN DESCRIPCIÓN PARA DESTINOS 00"/>
    <n v="0"/>
    <n v="0"/>
    <n v="0"/>
    <n v="0"/>
    <n v="0"/>
    <n v="0"/>
    <n v="0"/>
    <n v="0"/>
    <n v="5321000"/>
    <n v="-5321000"/>
    <n v="0"/>
    <m/>
    <n v="0"/>
    <n v="0"/>
    <n v="0"/>
    <n v="0"/>
    <n v="0"/>
    <n v="0"/>
    <n v="0"/>
    <n v="5321000"/>
    <n v="0"/>
    <m/>
  </r>
  <r>
    <s v="1.1-00-2512_25753037_2532618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261"/>
    <s v="ARRENDAMIENTO DE MAQUINARIA, OTROS EQUIPOS Y HERRAMIENTAS"/>
    <n v="8"/>
    <s v="LIMPIEZA DE MINAS DE BASALTO"/>
    <n v="495088"/>
    <n v="495088"/>
    <n v="495088"/>
    <n v="586960"/>
    <n v="800000"/>
    <n v="586960"/>
    <n v="586960"/>
    <n v="556568"/>
    <n v="556568"/>
    <n v="0"/>
    <n v="600000"/>
    <m/>
    <n v="556568"/>
    <n v="556568"/>
    <n v="556568"/>
    <n v="556568"/>
    <n v="556568"/>
    <n v="556568"/>
    <n v="556568"/>
    <n v="0"/>
    <n v="560000"/>
    <m/>
  </r>
  <r>
    <s v="1.1-00-2509_25225017_25326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3000"/>
    <s v="SERVICIOS GENERALES"/>
    <n v="3261"/>
    <s v="ARRENDAMIENTO DE MAQUINARIA, OTROS EQUIPOS Y HERRAMIENTAS"/>
    <n v="0"/>
    <s v="SIN DESCRIPCIÓN PARA DESTINOS 00"/>
    <n v="17015992.559999999"/>
    <n v="14523230.16"/>
    <n v="14523230.16"/>
    <n v="25271817.420000002"/>
    <n v="5000000"/>
    <n v="22306710.800000001"/>
    <n v="21364790.800000001"/>
    <n v="0"/>
    <n v="0"/>
    <n v="0"/>
    <n v="20000000"/>
    <m/>
    <n v="0"/>
    <n v="0"/>
    <n v="0"/>
    <n v="0"/>
    <n v="0"/>
    <n v="0"/>
    <n v="0"/>
    <n v="0"/>
    <n v="0"/>
    <m/>
  </r>
  <r>
    <s v="1.1-00-2504_2555004_25327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271"/>
    <s v="ARRENDAMIENTO DE ACTIVOS INTANGIBLES"/>
    <n v="0"/>
    <s v="SIN DESCRIPCIÓN PARA DESTINOS 00"/>
    <n v="0"/>
    <n v="0"/>
    <n v="0"/>
    <n v="406000"/>
    <n v="0"/>
    <n v="406000"/>
    <n v="406000"/>
    <n v="410000"/>
    <n v="410000"/>
    <n v="0"/>
    <n v="410000"/>
    <m/>
    <n v="0"/>
    <n v="0"/>
    <n v="0"/>
    <n v="0"/>
    <n v="0"/>
    <n v="0"/>
    <n v="0"/>
    <n v="410000"/>
    <n v="0"/>
    <m/>
  </r>
  <r>
    <s v="1.1-00-2506_25516011_2532910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IRECCIÓN DE RELACIONES PÚBLICAS"/>
    <n v="3000"/>
    <s v="SERVICIOS GENERALES"/>
    <n v="3291"/>
    <s v="OTROS ARRENDAMIENTOS"/>
    <n v="0"/>
    <s v="SIN DESCRIPCIÓN PARA DESTINOS 00"/>
    <n v="321686"/>
    <n v="311686"/>
    <n v="311686"/>
    <n v="376710.40000000002"/>
    <n v="500000"/>
    <n v="335634.4"/>
    <n v="335634.4"/>
    <n v="1044179.2"/>
    <n v="499179.2"/>
    <n v="545000"/>
    <n v="500000"/>
    <m/>
    <n v="870665.86"/>
    <n v="206944.41"/>
    <n v="46400"/>
    <n v="46400"/>
    <n v="46400"/>
    <n v="46400"/>
    <n v="46400"/>
    <n v="-371486.66"/>
    <n v="0"/>
    <m/>
  </r>
  <r>
    <s v="1.1-00-2505_2559007_25329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291"/>
    <s v="OTROS ARRENDAMIENTOS"/>
    <n v="0"/>
    <s v="SIN DESCRIPCIÓN PARA DESTINOS 00"/>
    <n v="10000"/>
    <n v="9280"/>
    <n v="9280"/>
    <n v="64194"/>
    <n v="10000"/>
    <n v="17864"/>
    <n v="0"/>
    <n v="22330"/>
    <n v="22330"/>
    <n v="0"/>
    <n v="0"/>
    <m/>
    <n v="22330"/>
    <n v="22330"/>
    <n v="22330"/>
    <n v="22330"/>
    <n v="0"/>
    <n v="0"/>
    <n v="0"/>
    <n v="0"/>
    <n v="25000"/>
    <m/>
  </r>
  <r>
    <s v="1.1-00-2509_25225017_25329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3000"/>
    <s v="SERVICIOS GENERALES"/>
    <n v="3291"/>
    <s v="OTROS ARRENDAMIENTOS"/>
    <n v="0"/>
    <s v="SIN DESCRIPCIÓN PARA DESTINOS 00"/>
    <n v="0"/>
    <n v="0"/>
    <n v="0"/>
    <n v="0"/>
    <n v="0"/>
    <n v="0"/>
    <n v="0"/>
    <n v="3299333.1599999997"/>
    <n v="54218.26"/>
    <n v="3245114.9"/>
    <n v="0"/>
    <m/>
    <n v="0"/>
    <n v="54218.26"/>
    <n v="0"/>
    <n v="0"/>
    <n v="0"/>
    <n v="0"/>
    <n v="0"/>
    <n v="54218.26"/>
    <n v="0"/>
    <m/>
  </r>
  <r>
    <s v="2023 y 202412_25753037_2532910"/>
    <s v="2023 y 2024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291"/>
    <s v="OTROS ARRENDAMIENTOS"/>
    <n v="0"/>
    <s v="SIN DESCRIPCIÓN PARA DESTINOS 00"/>
    <n v="0"/>
    <n v="0"/>
    <n v="0"/>
    <n v="0"/>
    <n v="42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4_2555004_25329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291"/>
    <s v="OTROS ARRENDAMIENTOS"/>
    <n v="0"/>
    <s v="SIN DESCRIPCIÓN PARA DESTINOS 00"/>
    <n v="208297.02"/>
    <n v="206403.72"/>
    <n v="126633"/>
    <n v="102909.42"/>
    <n v="140000"/>
    <n v="84394.17"/>
    <n v="56775.05"/>
    <n v="95490.8"/>
    <n v="95490.8"/>
    <n v="0"/>
    <n v="140000"/>
    <m/>
    <n v="0"/>
    <n v="0"/>
    <n v="0"/>
    <n v="0"/>
    <n v="0"/>
    <n v="0"/>
    <n v="0"/>
    <n v="95490.8"/>
    <n v="0"/>
    <m/>
  </r>
  <r>
    <s v="1.1-00-2505_2559007_2533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311"/>
    <s v="SERVICIOS LEGALES, DE CONTABILIDAD, AUDITORÍA Y RELACIONADOS"/>
    <n v="0"/>
    <s v="SIN DESCRIPCIÓN PARA DESTINOS 00"/>
    <n v="225620"/>
    <n v="225620"/>
    <n v="225620"/>
    <n v="231420"/>
    <n v="250000"/>
    <n v="231420"/>
    <n v="231420"/>
    <n v="3090000"/>
    <n v="3090000"/>
    <n v="0"/>
    <n v="2000000"/>
    <m/>
    <n v="2808360"/>
    <n v="2808360"/>
    <n v="2808360"/>
    <n v="2808360"/>
    <n v="1280640"/>
    <n v="1280640"/>
    <n v="1280640"/>
    <n v="281640"/>
    <n v="300000"/>
    <m/>
  </r>
  <r>
    <s v="1.1-00-2503_2554003_2533110"/>
    <s v="1.1-00-25"/>
    <s v="RECURSOS FISCALES 2025"/>
    <s v="03_25"/>
    <x v="4"/>
    <n v="5"/>
    <s v="GOBIERNO INTELIGENTE"/>
    <s v="1.3.5"/>
    <s v="ASUNTOS JURIDICOS"/>
    <n v="6"/>
    <s v="TLAJO A FUTURO"/>
    <n v="4"/>
    <s v="DEFENSORÍA LEGAL"/>
    <s v="XXX"/>
    <s v="DEFENSORÍA LEGAL"/>
    <s v="003_25"/>
    <x v="5"/>
    <s v="XXX_26"/>
    <s v="DESPACHO DE LA SINDICATURA"/>
    <n v="3000"/>
    <s v="SERVICIOS GENERALES"/>
    <n v="3311"/>
    <s v="SERVICIOS LEGALES, DE CONTABILIDAD, AUDITORÍA Y RELACIONADOS"/>
    <n v="0"/>
    <s v="SIN DESCRIPCIÓN PARA DESTINOS 00"/>
    <n v="1844400"/>
    <n v="1844400"/>
    <n v="1693600"/>
    <n v="1357200"/>
    <n v="2367000"/>
    <n v="1357200"/>
    <n v="1357200"/>
    <n v="2380000"/>
    <n v="2380000"/>
    <n v="0"/>
    <n v="2000000"/>
    <m/>
    <n v="2296960"/>
    <n v="2296960"/>
    <n v="2303440"/>
    <n v="2303440"/>
    <n v="1567600"/>
    <n v="1027600"/>
    <n v="1027600"/>
    <n v="83040"/>
    <n v="3200000"/>
    <m/>
  </r>
  <r>
    <s v="1.1-00-2507_25517012_2533110"/>
    <s v="1.1-00-25"/>
    <s v="RECURSOS FISCALES 2025"/>
    <s v="07_25"/>
    <x v="11"/>
    <n v="5"/>
    <s v="GOBIERNO INTELIGENTE"/>
    <s v="1.3.4"/>
    <s v="FUNCIÓN PÚBLICA"/>
    <n v="4"/>
    <s v="TLAJO EFICIENTE"/>
    <n v="17"/>
    <s v="CONTROL, VIGILANCIA Y SUPERVISIÓN DE LAS ACTIVIDADES,PROGRAMAS Y POLITICAS MUNICIPALES"/>
    <s v="XXX"/>
    <s v="CONTROL, VIGILANCIA Y SUPERVISIÓN DE LAS ACTIVIDADES,PROGRAMAS Y POLITICAS MUNICIPALES"/>
    <s v="012_25"/>
    <x v="31"/>
    <s v="XXX_26"/>
    <s v="DESPACHO DEL ORGANO INTERNO DE CONTROL"/>
    <n v="3000"/>
    <s v="SERVICIOS GENERALES"/>
    <n v="3311"/>
    <s v="SERVICIOS LEGALES, DE CONTABILIDAD, AUDITORÍA Y RELACIONADOS"/>
    <n v="0"/>
    <s v="SIN DESCRIPCIÓN PARA DESTINOS 00"/>
    <n v="0"/>
    <n v="0"/>
    <n v="0"/>
    <n v="0"/>
    <n v="0"/>
    <n v="0"/>
    <n v="0"/>
    <n v="1894499.99"/>
    <n v="1894499.99"/>
    <n v="0"/>
    <n v="1500000"/>
    <m/>
    <n v="1888480"/>
    <n v="1888480"/>
    <n v="1485594.02"/>
    <n v="1070680"/>
    <n v="471540"/>
    <n v="401360"/>
    <n v="401360"/>
    <n v="6019.9899999999907"/>
    <n v="1500000"/>
    <m/>
  </r>
  <r>
    <s v="1.1-00-2504_2555004_25331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311"/>
    <s v="SERVICIOS LEGALES, DE CONTABILIDAD, AUDITORÍA Y RELACIONADOS"/>
    <n v="0"/>
    <s v="SIN DESCRIPCIÓN PARA DESTINOS 00"/>
    <n v="645538.11"/>
    <n v="645538.11"/>
    <n v="645538.11"/>
    <n v="232000"/>
    <n v="1500000"/>
    <n v="232000"/>
    <n v="232000"/>
    <n v="900000"/>
    <n v="900000"/>
    <n v="0"/>
    <n v="700000"/>
    <m/>
    <n v="521543.36"/>
    <n v="521543.36"/>
    <n v="521543.36"/>
    <n v="521543.36"/>
    <n v="295343.35999999999"/>
    <n v="295343.35999999999"/>
    <n v="295343.35999999999"/>
    <n v="378456.64"/>
    <n v="550000"/>
    <m/>
  </r>
  <r>
    <m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3000"/>
    <s v="SERVICIOS GENERALES"/>
    <n v="3311"/>
    <s v="SERVICIOS LEGALES, DE CONTABILIDAD, AUDITORÍA Y RELACIONADOS"/>
    <n v="0"/>
    <s v="SIN DESCRIPCIÓN PARA DESTINOS 00"/>
    <m/>
    <n v="3132000"/>
    <m/>
    <m/>
    <m/>
    <n v="2958000"/>
    <m/>
    <n v="2000000"/>
    <m/>
    <m/>
    <m/>
    <m/>
    <n v="0"/>
    <m/>
    <m/>
    <m/>
    <m/>
    <m/>
    <m/>
    <m/>
    <n v="2000000"/>
    <m/>
  </r>
  <r>
    <s v="1.1-00-2509_25129021_25331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3000"/>
    <s v="SERVICIOS GENERALES"/>
    <n v="3311"/>
    <s v="SERVICIOS LEGALES, DE CONTABILIDAD, AUDITORÍA Y RELACIONADOS"/>
    <n v="0"/>
    <s v="SIN DESCRIPCIÓN PARA DESTINOS 00"/>
    <n v="3480000"/>
    <n v="0"/>
    <n v="3132000"/>
    <n v="2958000"/>
    <n v="1500000"/>
    <n v="0"/>
    <n v="2958000"/>
    <n v="0"/>
    <n v="0"/>
    <n v="0"/>
    <n v="3150000"/>
    <m/>
    <n v="0"/>
    <n v="0"/>
    <n v="0"/>
    <n v="0"/>
    <n v="0"/>
    <n v="0"/>
    <n v="0"/>
    <n v="0"/>
    <n v="0"/>
    <m/>
  </r>
  <r>
    <s v="2023 y 202414_25555039_2533110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311"/>
    <s v="SERVICIOS LEGALES, DE CONTABILIDAD, AUDITORÍA Y RELACIONADOS"/>
    <n v="0"/>
    <s v="SIN DESCRIPCIÓN PARA DESTINOS 00"/>
    <n v="0"/>
    <n v="0"/>
    <n v="0"/>
    <n v="1307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1_25163045_2533110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3000"/>
    <s v="SERVICIOS GENERALES"/>
    <n v="3311"/>
    <s v="SERVICIOS LEGALES, DE CONTABILIDAD, AUDITORÍA Y RELACIONADOS"/>
    <n v="0"/>
    <s v="SIN DESCRIPCIÓN PARA DESTINOS 00"/>
    <n v="0"/>
    <n v="0"/>
    <n v="0"/>
    <n v="0"/>
    <n v="0"/>
    <n v="0"/>
    <n v="0"/>
    <n v="0"/>
    <n v="2000000"/>
    <n v="-2000000"/>
    <n v="0"/>
    <m/>
    <n v="0"/>
    <n v="0"/>
    <n v="0"/>
    <n v="0"/>
    <n v="0"/>
    <n v="0"/>
    <n v="0"/>
    <n v="2000000"/>
    <n v="0"/>
    <m/>
  </r>
  <r>
    <m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3000"/>
    <s v="SERVICIOS GENERALES"/>
    <n v="3321"/>
    <s v="SERVICIOS DE DISEÑO, ARQUITECTURA, INGENIERÍA Y ACTIVIDADES RELACIONADAS"/>
    <n v="0"/>
    <s v="SIN DESCRIPCIÓN PARA DESTINOS 00"/>
    <m/>
    <n v="6327644.5599999996"/>
    <m/>
    <m/>
    <m/>
    <n v="5315963.32"/>
    <m/>
    <n v="23536580"/>
    <m/>
    <m/>
    <m/>
    <m/>
    <n v="17536579.559999999"/>
    <m/>
    <m/>
    <m/>
    <m/>
    <m/>
    <m/>
    <m/>
    <n v="8500000"/>
    <m/>
  </r>
  <r>
    <s v="1.1-00-2509_25129021_25332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3000"/>
    <s v="SERVICIOS GENERALES"/>
    <n v="3321"/>
    <s v="SERVICIOS DE DISEÑO, ARQUITECTURA, INGENIERÍA Y ACTIVIDADES RELACIONADAS"/>
    <n v="0"/>
    <s v="SIN DESCRIPCIÓN PARA DESTINOS 00"/>
    <n v="6327644.5599999996"/>
    <n v="0"/>
    <n v="6327644.5599999996"/>
    <n v="5315963.32"/>
    <n v="2500000"/>
    <n v="0"/>
    <n v="5315963.32"/>
    <n v="0"/>
    <n v="17536580"/>
    <n v="-17536580"/>
    <n v="5400000"/>
    <m/>
    <n v="0"/>
    <n v="8356292"/>
    <n v="17536579.559999999"/>
    <n v="8356292"/>
    <n v="0"/>
    <n v="0"/>
    <n v="0"/>
    <n v="17536580"/>
    <n v="0"/>
    <m/>
  </r>
  <r>
    <s v="1.1-00-2511_25163045_2533210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3000"/>
    <s v="SERVICIOS GENERALES"/>
    <n v="3321"/>
    <s v="SERVICIOS DE DISEÑO, ARQUITECTURA, INGENIERÍA Y ACTIVIDADES RELACIONADAS"/>
    <n v="0"/>
    <s v="SIN DESCRIPCIÓN PARA DESTINOS 00"/>
    <n v="0"/>
    <n v="0"/>
    <n v="0"/>
    <n v="0"/>
    <n v="0"/>
    <n v="0"/>
    <n v="0"/>
    <n v="0"/>
    <n v="6000000"/>
    <n v="-6000000"/>
    <n v="0"/>
    <m/>
    <n v="0"/>
    <n v="2621913.0499999998"/>
    <n v="2615564.5099999998"/>
    <n v="0"/>
    <n v="0"/>
    <n v="0"/>
    <n v="0"/>
    <n v="6000000"/>
    <n v="0"/>
    <m/>
  </r>
  <r>
    <s v="2023 y 202405_2559007_25332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321"/>
    <s v="SERVICIOS DE DISEÑO, ARQUITECTURA, INGENIERÍA Y ACTIVIDADES RELACIONADAS"/>
    <n v="0"/>
    <s v="SIN DESCRIPCIÓN PARA DESTINOS 00"/>
    <n v="68987.75"/>
    <n v="68987.75"/>
    <n v="68987.75"/>
    <n v="0"/>
    <n v="69408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4_25556039_2533310"/>
    <s v="1.1-00-25"/>
    <s v="RECURSOS FISCALES 2025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3000"/>
    <s v="SERVICIOS GENERALES"/>
    <n v="3331"/>
    <s v="SERVICIOS DE CONSULTORÍA ADMINISTRATIVA, PROCESOS, TÉCNICA Y EN TECNOLOGÍAS DE LA INFORMACIÓN"/>
    <n v="0"/>
    <s v="SIN DESCRIPCIÓN PARA DESTINOS 00"/>
    <n v="10493919.99"/>
    <n v="8966919.9900000002"/>
    <n v="8457370"/>
    <n v="4503029.4000000004"/>
    <n v="500000"/>
    <n v="4461029.6900000004"/>
    <n v="2907354.4"/>
    <n v="7142252"/>
    <n v="7142252"/>
    <n v="0"/>
    <n v="4800000"/>
    <m/>
    <n v="7135260"/>
    <n v="6994900"/>
    <n v="6994900"/>
    <n v="6994900"/>
    <n v="4785000"/>
    <n v="3349500"/>
    <n v="3349500"/>
    <n v="6992"/>
    <n v="4800000"/>
    <m/>
  </r>
  <r>
    <s v="1.1-00-2511_25364047_2533310"/>
    <s v="1.1-00-25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3000"/>
    <s v="SERVICIOS GENERALES"/>
    <n v="3331"/>
    <s v="SERVICIOS DE CONSULTORÍA ADMINISTRATIVA, PROCESOS, TÉCNICA Y EN TECNOLOGÍAS DE LA INFORMACIÓN"/>
    <n v="0"/>
    <s v="SIN DESCRIPCIÓN PARA DESTINOS 00"/>
    <n v="0"/>
    <n v="0"/>
    <n v="0"/>
    <n v="0"/>
    <n v="0"/>
    <n v="0"/>
    <n v="0"/>
    <n v="3770000"/>
    <n v="3770000"/>
    <n v="0"/>
    <n v="0"/>
    <m/>
    <n v="3767435.24"/>
    <n v="3767435.24"/>
    <n v="3767435.24"/>
    <n v="3767435.24"/>
    <n v="1724183.25"/>
    <n v="0"/>
    <n v="0"/>
    <n v="2564.7599999997765"/>
    <n v="300000"/>
    <m/>
  </r>
  <r>
    <s v="1.1-00-2504_2555004_25333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331"/>
    <s v="SERVICIOS DE CONSULTORÍA ADMINISTRATIVA, PROCESOS, TÉCNICA Y EN TECNOLOGÍAS DE LA INFORMACIÓN"/>
    <n v="0"/>
    <s v="SIN DESCRIPCIÓN PARA DESTINOS 00"/>
    <n v="2605267.2000000002"/>
    <n v="2605267.2000000002"/>
    <n v="2559116.6"/>
    <n v="2252201"/>
    <n v="1000000"/>
    <n v="693007.2"/>
    <n v="554555.4"/>
    <n v="1478636.04"/>
    <n v="1478636.04"/>
    <n v="0"/>
    <n v="8358220.3600000003"/>
    <m/>
    <n v="694747.2"/>
    <n v="694747.2"/>
    <n v="694747.2"/>
    <n v="694747.2"/>
    <n v="416848.32"/>
    <n v="347373.6"/>
    <n v="347373.6"/>
    <n v="783888.84000000008"/>
    <n v="1000000"/>
    <m/>
  </r>
  <r>
    <s v="1.1-00-2505_2559007_25333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331"/>
    <s v="SERVICIOS DE CONSULTORÍA ADMINISTRATIVA, PROCESOS, TÉCNICA Y EN TECNOLOGÍAS DE LA INFORMACIÓN"/>
    <n v="0"/>
    <s v="SIN DESCRIPCIÓN PARA DESTINOS 00"/>
    <n v="69600"/>
    <n v="69600"/>
    <n v="69600"/>
    <n v="57028.3"/>
    <n v="100000"/>
    <n v="56076.3"/>
    <n v="36588.300000000003"/>
    <n v="231500"/>
    <n v="231500"/>
    <n v="0"/>
    <n v="50000"/>
    <m/>
    <n v="194880"/>
    <n v="194880"/>
    <n v="194880"/>
    <n v="194880"/>
    <n v="194880"/>
    <n v="194880"/>
    <n v="194880"/>
    <n v="36620"/>
    <n v="150000"/>
    <m/>
  </r>
  <r>
    <s v="2023 y 202402_2553002_2533310"/>
    <s v="2023 y 2024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3000"/>
    <s v="SERVICIOS GENERALES"/>
    <n v="3331"/>
    <s v="SERVICIOS DE CONSULTORÍA ADMINISTRATIVA, PROCESOS, TÉCNICA Y EN TECNOLOGÍAS DE LA INFORMACIÓN"/>
    <n v="0"/>
    <s v="SIN DESCRIPCIÓN PARA DESTINOS 00"/>
    <n v="0"/>
    <n v="0"/>
    <n v="0"/>
    <n v="0"/>
    <n v="340000"/>
    <n v="0"/>
    <n v="0"/>
    <n v="0"/>
    <n v="0"/>
    <n v="0"/>
    <n v="0"/>
    <m/>
    <n v="0"/>
    <n v="0"/>
    <n v="0"/>
    <n v="0"/>
    <n v="0"/>
    <n v="0"/>
    <n v="0"/>
    <n v="0"/>
    <n v="0"/>
    <m/>
  </r>
  <r>
    <s v="2.5-02-2508_25618013_2533410"/>
    <s v="2.5-02-25"/>
    <s v="FONDO DE APORTACIÓN AL FORTALECIMIENTO MUNICIPAL 2025 (FORTAMUN)"/>
    <s v="08_25"/>
    <x v="5"/>
    <n v="6"/>
    <s v="SEGURIDAD CIUDADANA"/>
    <s v="1.7.1"/>
    <s v="POLICIA"/>
    <n v="1"/>
    <s v="TLAJO DE PAZ"/>
    <n v="18"/>
    <s v="CAPACITACIÓN"/>
    <s v="XXX"/>
    <s v="CAPACITACIÓN"/>
    <s v="013_25"/>
    <x v="6"/>
    <s v="XXX_26"/>
    <s v="COMISARIA DE LA POLICIA PREVENTIVA MUNIC"/>
    <n v="3000"/>
    <s v="SERVICIOS GENERALES"/>
    <n v="3341"/>
    <s v="SERVICIOS DE CAPACITACIÓN"/>
    <n v="0"/>
    <s v="SIN DESCRIPCIÓN PARA DESTINOS 00"/>
    <n v="2963000"/>
    <n v="2963000"/>
    <n v="2963000"/>
    <n v="2973000"/>
    <n v="3000000"/>
    <n v="2973000"/>
    <n v="1787000"/>
    <n v="6000000"/>
    <n v="6000000"/>
    <n v="0"/>
    <n v="3000000"/>
    <m/>
    <n v="5999000"/>
    <n v="5999000"/>
    <n v="5999000"/>
    <n v="5999000"/>
    <n v="0"/>
    <n v="0"/>
    <n v="0"/>
    <n v="1000"/>
    <n v="3000000"/>
    <m/>
  </r>
  <r>
    <s v="1.1-00-2505_2559007_25334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341"/>
    <s v="SERVICIOS DE CAPACITACIÓN"/>
    <n v="0"/>
    <s v="SIN DESCRIPCIÓN PARA DESTINOS 00"/>
    <n v="0"/>
    <n v="0"/>
    <n v="0"/>
    <n v="578882.6"/>
    <n v="735486"/>
    <n v="567282.6"/>
    <n v="567282.6"/>
    <n v="2796004.92"/>
    <n v="2796004.92"/>
    <n v="0"/>
    <n v="1500000"/>
    <m/>
    <n v="2410016"/>
    <n v="2375216"/>
    <n v="2375216"/>
    <n v="2375216"/>
    <n v="11600"/>
    <n v="11600"/>
    <n v="11600"/>
    <n v="385988.91999999993"/>
    <n v="500000"/>
    <m/>
  </r>
  <r>
    <s v="1.1-00-2507_25517012_2533410"/>
    <s v="1.1-00-25"/>
    <s v="RECURSOS FISCALES 2025"/>
    <s v="07_25"/>
    <x v="11"/>
    <n v="5"/>
    <s v="GOBIERNO INTELIGENTE"/>
    <s v="1.3.4"/>
    <s v="FUNCIÓN PÚBLICA"/>
    <n v="4"/>
    <s v="TLAJO EFICIENTE"/>
    <n v="17"/>
    <s v="CONTROL, VIGILANCIA Y SUPERVISIÓN DE LAS ACTIVIDADES,PROGRAMAS Y POLITICAS MUNICIPALES"/>
    <s v="XXX"/>
    <s v="CONTROL, VIGILANCIA Y SUPERVISIÓN DE LAS ACTIVIDADES,PROGRAMAS Y POLITICAS MUNICIPALES"/>
    <s v="012_25"/>
    <x v="31"/>
    <s v="XXX_26"/>
    <s v="DESPACHO DEL ORGANO INTERNO DE CONTROL"/>
    <n v="3000"/>
    <s v="SERVICIOS GENERALES"/>
    <n v="3341"/>
    <s v="SERVICIOS DE CAPACITACIÓN"/>
    <n v="0"/>
    <s v="SIN DESCRIPCIÓN PARA DESTINOS 00"/>
    <n v="0"/>
    <n v="0"/>
    <n v="0"/>
    <n v="0"/>
    <n v="0"/>
    <n v="0"/>
    <n v="0"/>
    <n v="505500.01"/>
    <n v="505500.01"/>
    <n v="0"/>
    <n v="500000"/>
    <m/>
    <n v="505500.01"/>
    <n v="505500.01"/>
    <n v="505500.01"/>
    <n v="505500.01"/>
    <n v="46000.01"/>
    <n v="46000.01"/>
    <n v="46000.01"/>
    <n v="0"/>
    <n v="500000"/>
    <m/>
  </r>
  <r>
    <s v="1.1-00-2508_25618013_2533410"/>
    <s v="1.1-00-25"/>
    <s v="RECURSOS FISCALES 2025"/>
    <s v="08_25"/>
    <x v="5"/>
    <n v="6"/>
    <s v="SEGURIDAD CIUDADANA"/>
    <s v="1.7.1"/>
    <s v="POLICIA"/>
    <n v="1"/>
    <s v="TLAJO DE PAZ"/>
    <n v="18"/>
    <s v="CAPACITACIÓN"/>
    <s v="XXX"/>
    <s v="CAPACITACIÓN"/>
    <s v="013_25"/>
    <x v="6"/>
    <s v="XXX_26"/>
    <s v="COMISARIA DE LA POLICIA PREVENTIVA MUNIC"/>
    <n v="3000"/>
    <s v="SERVICIOS GENERALES"/>
    <n v="3341"/>
    <s v="SERVICIOS DE CAPACITACIÓN"/>
    <n v="0"/>
    <s v="SIN DESCRIPCIÓN PARA DESTINOS 00"/>
    <n v="0"/>
    <n v="0"/>
    <n v="0"/>
    <n v="42000"/>
    <n v="0"/>
    <n v="42000"/>
    <n v="0"/>
    <n v="417000"/>
    <n v="308540"/>
    <n v="108460"/>
    <n v="600000"/>
    <m/>
    <n v="308459.82"/>
    <n v="108460"/>
    <n v="108460"/>
    <n v="108460"/>
    <n v="108460"/>
    <n v="108460"/>
    <n v="108460"/>
    <n v="80.179999999993015"/>
    <n v="600000"/>
    <m/>
  </r>
  <r>
    <s v="2023 y 202405_2559007_25334133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341"/>
    <s v="SERVICIOS DE CAPACITACIÓN"/>
    <n v="33"/>
    <s v="BANDA MUNICIPAL"/>
    <n v="139200"/>
    <n v="139200"/>
    <n v="12528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5_2559007_25334134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341"/>
    <s v="SERVICIOS DE CAPACITACIÓN"/>
    <n v="34"/>
    <s v="CAPACITACIÓN ISO"/>
    <n v="591855.19999999995"/>
    <n v="591855.19999999995"/>
    <n v="551719.19999999995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5_2559007_25334135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341"/>
    <s v="SERVICIOS DE CAPACITACIÓN"/>
    <n v="35"/>
    <s v="CAPACITACIÓN SERVICIO A CLIENTES"/>
    <n v="72348.5"/>
    <n v="72348.5"/>
    <n v="62604.5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0_25037029_2533410"/>
    <s v="1.1-00-25"/>
    <s v="RECURSOS FISCALES 2025"/>
    <s v="10_25"/>
    <x v="1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x v="26"/>
    <s v="XXX_26"/>
    <s v="DIRECCIÓN DE CULTURA"/>
    <n v="3000"/>
    <s v="SERVICIOS GENERALES"/>
    <n v="3341"/>
    <s v="SERVICIOS DE CAPACITACIÓN"/>
    <n v="0"/>
    <s v="SIN DESCRIPCIÓN PARA DESTINOS 00"/>
    <n v="0"/>
    <n v="0"/>
    <n v="0"/>
    <n v="0"/>
    <n v="0"/>
    <n v="0"/>
    <n v="0"/>
    <n v="212976.68"/>
    <n v="212976.68"/>
    <n v="0"/>
    <n v="0"/>
    <m/>
    <n v="212976.09"/>
    <n v="212976.09"/>
    <n v="212976.09"/>
    <n v="212976.09"/>
    <n v="0"/>
    <n v="0"/>
    <n v="0"/>
    <n v="0.58999999999650754"/>
    <n v="230000"/>
    <m/>
  </r>
  <r>
    <s v="1.1-00-2508_25618013_2533410"/>
    <s v="1.1-00-25"/>
    <s v="RECURSOS FISCALES 2025"/>
    <s v="08_25"/>
    <x v="5"/>
    <n v="6"/>
    <s v="SEGURIDAD CIUDADANA"/>
    <s v="1.7.1"/>
    <s v="POLICIA"/>
    <n v="1"/>
    <s v="TLAJO DE PAZ"/>
    <n v="18"/>
    <s v="CAPACITACIÓN"/>
    <s v="XXX"/>
    <s v="CAPACITACIÓN"/>
    <s v="013_25"/>
    <x v="32"/>
    <s v="XXX_26"/>
    <s v="COMISARIA DE LA POLICIA PREVENTIVA MUNIC"/>
    <n v="3000"/>
    <s v="SERVICIOS GENERALES"/>
    <n v="3341"/>
    <s v="SERVICIOS DE CAPACITACIÓN"/>
    <n v="0"/>
    <n v="0"/>
    <n v="0"/>
    <n v="0"/>
    <n v="0"/>
    <n v="0"/>
    <n v="0"/>
    <n v="0"/>
    <n v="0"/>
    <n v="0"/>
    <n v="108460"/>
    <n v="-108460"/>
    <n v="0"/>
    <m/>
    <n v="0"/>
    <n v="0"/>
    <n v="0"/>
    <n v="0"/>
    <n v="0"/>
    <n v="0"/>
    <n v="0"/>
    <n v="108460"/>
    <n v="0"/>
    <m/>
  </r>
  <r>
    <s v="1.1-00-2510_25043031_2533510"/>
    <s v="1.1-00-25"/>
    <s v="RECURSOS FISCALES 2025"/>
    <s v="10_25"/>
    <x v="1"/>
    <n v="0"/>
    <s v="CORRESPONSABILIDAD SOCIAL (TRANSVERSAL)"/>
    <s v="1.3.4"/>
    <s v="FUNCIÓN PÚBLICA"/>
    <n v="2"/>
    <s v="TLAJO CERCANO"/>
    <n v="43"/>
    <s v="PROGRAMA BECAS A SECUNDARIA"/>
    <s v="XXX"/>
    <s v="PROGRAMA BECAS A SECUNDARIA"/>
    <s v="031_25"/>
    <x v="7"/>
    <s v="XXX_26"/>
    <s v="DIRECCIÓN DE POLÍTICA SOCIAL"/>
    <n v="3000"/>
    <s v="SERVICIOS GENERALES"/>
    <n v="3351"/>
    <s v="SERVICIOS DE INVESTIGACION CIENTIFICA Y DESARROLLO"/>
    <n v="0"/>
    <s v="SIN DESCRIPCIÓN PARA DESTINOS 00"/>
    <n v="462979.2"/>
    <n v="462979.2"/>
    <n v="462979.2"/>
    <n v="516780"/>
    <n v="470000"/>
    <n v="513115.56"/>
    <n v="513115.56"/>
    <n v="0"/>
    <n v="0"/>
    <n v="0"/>
    <n v="516780"/>
    <m/>
    <n v="0"/>
    <n v="0"/>
    <n v="0"/>
    <n v="0"/>
    <n v="0"/>
    <n v="0"/>
    <n v="0"/>
    <n v="0"/>
    <m/>
    <m/>
  </r>
  <r>
    <s v="1.1-00-2506_25514009_2533610"/>
    <s v="1.1-00-25"/>
    <s v="RECURSOS FISCALES 2025"/>
    <s v="06_25"/>
    <x v="7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x v="27"/>
    <s v="XXX_26"/>
    <s v="DESPACHO DE LA JEFATURA DE GABINETE"/>
    <n v="3000"/>
    <s v="SERVICIOS GENERALES"/>
    <n v="3361"/>
    <s v="SERVICIOS DE APOYO ADMINISTRATIVO, FOTOCOPIADO E IMPRESIÓN"/>
    <n v="0"/>
    <s v="SIN DESCRIPCIÓN PARA DESTINOS 00"/>
    <n v="14735184.92"/>
    <n v="13530408.92"/>
    <n v="13530408.92"/>
    <n v="32115265"/>
    <n v="10500000"/>
    <n v="29637070.670000002"/>
    <n v="29637070.670000002"/>
    <n v="15000000"/>
    <n v="15000000"/>
    <n v="0"/>
    <n v="15000000"/>
    <m/>
    <n v="10800155.380000001"/>
    <n v="10678355.380000001"/>
    <n v="7083970.7599999998"/>
    <n v="6960587.3600000003"/>
    <n v="6960587.3600000003"/>
    <n v="6316878.7599999998"/>
    <n v="6206078.1200000001"/>
    <n v="4199844.6199999992"/>
    <n v="10000000"/>
    <n v="10000000"/>
  </r>
  <r>
    <s v="1.1-00-2508_25619013_25336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361"/>
    <s v="SERVICIOS DE APOYO ADMINISTRATIVO, FOTOCOPIADO E IMPRESIÓN"/>
    <n v="0"/>
    <s v="FORMATOS IPH"/>
    <n v="7424"/>
    <n v="7424"/>
    <n v="0"/>
    <n v="1205170.3999999999"/>
    <n v="30000"/>
    <n v="1205170.3999999999"/>
    <n v="1195469.8999999999"/>
    <n v="1049120"/>
    <n v="1049120"/>
    <n v="0"/>
    <n v="1300000"/>
    <m/>
    <n v="1032757.67"/>
    <n v="1013927"/>
    <n v="1047257.67"/>
    <n v="19401"/>
    <n v="19401"/>
    <n v="19401"/>
    <n v="19401"/>
    <n v="16362.329999999958"/>
    <n v="1050000"/>
    <m/>
  </r>
  <r>
    <s v="1.1-00-2504_2555004_25336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361"/>
    <s v="SERVICIOS DE APOYO ADMINISTRATIVO, FOTOCOPIADO E IMPRESIÓN"/>
    <n v="0"/>
    <s v="SIN DESCRIPCIÓN PARA DESTINOS 00"/>
    <n v="4566"/>
    <n v="4566"/>
    <n v="4566"/>
    <n v="6863015.1399999997"/>
    <n v="9566"/>
    <n v="6863015.1399999997"/>
    <n v="3092200.76"/>
    <n v="10000"/>
    <n v="10000"/>
    <n v="0"/>
    <n v="0"/>
    <m/>
    <n v="6228.2"/>
    <n v="6228.2"/>
    <n v="6228.2"/>
    <n v="6228.2"/>
    <n v="6228.2"/>
    <n v="6228.2"/>
    <n v="6228.2"/>
    <n v="3771.8"/>
    <n v="10000"/>
    <m/>
  </r>
  <r>
    <s v="2023 y 202411_25249033_2533610"/>
    <s v="2023 y 2024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3000"/>
    <s v="SERVICIOS GENERALES"/>
    <n v="3361"/>
    <s v="SERVICIOS DE APOYO ADMINISTRATIVO, FOTOCOPIADO E IMPRESIÓN"/>
    <n v="0"/>
    <s v="SIN DESCRIPCIÓN PARA DESTINOS 00"/>
    <n v="12318.5"/>
    <n v="12318.5"/>
    <n v="12318.5"/>
    <n v="0"/>
    <n v="2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4_25556039_2533610"/>
    <s v="1.1-00-25"/>
    <s v="RECURSOS FISCALES 2025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3000"/>
    <s v="SERVICIOS GENERALES"/>
    <n v="3361"/>
    <s v="SERVICIOS DE APOYO ADMINISTRATIVO, FOTOCOPIADO E IMPRESIÓN"/>
    <n v="0"/>
    <s v="SIN DESCRIPCIÓN PARA DESTINOS 00"/>
    <n v="0"/>
    <n v="0"/>
    <n v="0"/>
    <n v="15080000"/>
    <n v="0"/>
    <n v="14783672.779999999"/>
    <n v="8117940.4199999999"/>
    <n v="0"/>
    <n v="0"/>
    <n v="0"/>
    <n v="818496"/>
    <m/>
    <n v="0"/>
    <n v="0"/>
    <n v="0"/>
    <n v="0"/>
    <n v="0"/>
    <n v="0"/>
    <n v="0"/>
    <n v="0"/>
    <n v="0"/>
    <m/>
  </r>
  <r>
    <s v="2023 y 202408_25618013_2533610"/>
    <s v="2023 y 2024"/>
    <s v="RECURSOS FISCALES 2025"/>
    <s v="08_25"/>
    <x v="5"/>
    <n v="6"/>
    <s v="SEGURIDAD CIUDADANA"/>
    <s v="1.7.1"/>
    <s v="POLICIA"/>
    <n v="1"/>
    <s v="TLAJO DE PAZ"/>
    <n v="18"/>
    <s v="CAPACITACIÓN"/>
    <s v="XXX"/>
    <s v="CAPACITACIÓN"/>
    <s v="013_25"/>
    <x v="6"/>
    <s v="XXX_26"/>
    <s v="COMISARIA DE LA POLICIA PREVENTIVA MUNIC"/>
    <n v="3000"/>
    <s v="SERVICIOS GENERALES"/>
    <n v="3361"/>
    <s v="SERVICIOS DE APOYO ADMINISTRATIVO, FOTOCOPIADO E IMPRESIÓN"/>
    <n v="0"/>
    <s v="SIN DESCRIPCIÓN PARA DESTINOS 00"/>
    <n v="3780"/>
    <n v="3780"/>
    <n v="378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9_25225017_25337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3000"/>
    <s v="SERVICIOS GENERALES"/>
    <n v="3371"/>
    <s v="SERVICIOS DE PROTECCIÓN Y SEGURIDAD"/>
    <n v="0"/>
    <s v="SIN DESCRIPCIÓN PARA DESTINOS 00"/>
    <n v="5005632"/>
    <n v="5005632"/>
    <n v="5005632"/>
    <n v="6034289.3899999997"/>
    <n v="5006935"/>
    <n v="5200017.4000000004"/>
    <n v="4326868.32"/>
    <n v="6556818.1600000001"/>
    <n v="6556818.1600000001"/>
    <n v="0"/>
    <n v="5000000"/>
    <m/>
    <n v="6556818.1600000001"/>
    <n v="6556818.1600000001"/>
    <n v="6556818.1600000001"/>
    <n v="6556818.1600000001"/>
    <n v="2353309.08"/>
    <n v="1916734.54"/>
    <n v="1916734.54"/>
    <n v="0"/>
    <n v="0"/>
    <m/>
  </r>
  <r>
    <s v="2023 y 202405_2559007_25337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371"/>
    <s v="SERVICIOS DE PROTECCIÓN Y SEGURIDAD"/>
    <n v="0"/>
    <s v="SIN DESCRIPCIÓN PARA DESTINOS 00"/>
    <n v="20885568"/>
    <n v="20885568"/>
    <n v="20885568"/>
    <n v="20896724.579999998"/>
    <n v="20000000"/>
    <n v="20818134.579999998"/>
    <n v="18996564.960000001"/>
    <n v="0"/>
    <n v="0"/>
    <n v="0"/>
    <n v="0"/>
    <m/>
    <n v="0"/>
    <n v="0"/>
    <n v="0"/>
    <n v="0"/>
    <n v="0"/>
    <n v="0"/>
    <n v="0"/>
    <n v="0"/>
    <n v="0"/>
    <m/>
  </r>
  <r>
    <s v="1.1-00-2505_2559007_25338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381"/>
    <s v="SERVICIOS DE VIGILANCIA"/>
    <n v="0"/>
    <s v="SIN DESCRIPCIÓN PARA DESTINOS 00"/>
    <n v="0"/>
    <n v="0"/>
    <n v="0"/>
    <n v="0"/>
    <n v="0"/>
    <n v="0"/>
    <n v="0"/>
    <n v="39848671.939999998"/>
    <n v="39848671.939999998"/>
    <n v="0"/>
    <n v="0"/>
    <m/>
    <n v="33503383.079999998"/>
    <n v="9107848.0999999996"/>
    <n v="3643139.24"/>
    <n v="3643139.24"/>
    <n v="3643139.24"/>
    <n v="0"/>
    <n v="0"/>
    <n v="6345288.8599999994"/>
    <n v="77442266.879999995"/>
    <n v="77442266.879999995"/>
  </r>
  <r>
    <m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3000"/>
    <s v="SERVICIOS GENERALES"/>
    <n v="3381"/>
    <s v="SERVICIOS DE VIGILANCIA"/>
    <n v="0"/>
    <s v="SIN DESCRIPCIÓN PARA DESTINOS 00"/>
    <m/>
    <n v="44932600"/>
    <m/>
    <m/>
    <m/>
    <n v="47611466.899999999"/>
    <m/>
    <n v="11101338.060000001"/>
    <m/>
    <m/>
    <m/>
    <m/>
    <n v="11101328.07"/>
    <m/>
    <m/>
    <m/>
    <m/>
    <m/>
    <m/>
    <m/>
    <n v="0"/>
    <m/>
  </r>
  <r>
    <s v="1.1-00-2509_25129021_253381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3000"/>
    <s v="SERVICIOS GENERALES"/>
    <n v="3381"/>
    <s v="SERVICIOS DE VIGILANCIA"/>
    <n v="0"/>
    <s v="SIN DESCRIPCIÓN PARA DESTINOS 00"/>
    <n v="44932600"/>
    <n v="0"/>
    <n v="44932600"/>
    <n v="47914257.600000001"/>
    <n v="42000000"/>
    <n v="0"/>
    <n v="36510138.829999998"/>
    <n v="0"/>
    <n v="11101338.060000001"/>
    <n v="-11101338.060000001"/>
    <n v="20000000"/>
    <m/>
    <n v="0"/>
    <n v="11101328.07"/>
    <n v="11101328.07"/>
    <n v="11101328.07"/>
    <n v="11101328.07"/>
    <n v="11101328.07"/>
    <n v="11101328.07"/>
    <n v="11101338.060000001"/>
    <n v="0"/>
    <m/>
  </r>
  <r>
    <s v="1.1-00-2510_25036028_25338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3000"/>
    <s v="SERVICIOS GENERALES"/>
    <n v="3381"/>
    <s v="SERVICIOS DE VIGILANCIA"/>
    <n v="0"/>
    <s v="SIN DESCRIPCIÓN PARA DESTINOS 00"/>
    <n v="0"/>
    <n v="0"/>
    <n v="0"/>
    <n v="5271504"/>
    <n v="1000000"/>
    <n v="5271504"/>
    <n v="4366472"/>
    <n v="0"/>
    <n v="0"/>
    <n v="0"/>
    <n v="5000000"/>
    <m/>
    <n v="0"/>
    <n v="0"/>
    <n v="0"/>
    <n v="0"/>
    <n v="0"/>
    <n v="0"/>
    <n v="0"/>
    <n v="0"/>
    <n v="0"/>
    <m/>
  </r>
  <r>
    <s v="1.1-00-2511_25163045_2533810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3000"/>
    <s v="SERVICIOS GENERALES"/>
    <n v="3381"/>
    <s v="SERVICIOS DE VIGILANCIA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4_2556004_2533910"/>
    <s v="1.1-00-25"/>
    <s v="RECURSOS FISCALES 2025"/>
    <s v="04_25"/>
    <x v="2"/>
    <n v="5"/>
    <s v="GOBIERNO INTELIGENTE"/>
    <s v="1.3.4"/>
    <s v="FUNCIÓN PÚBLICA"/>
    <n v="4"/>
    <s v="TLAJO EFICIENTE"/>
    <n v="6"/>
    <s v="MODERNIZACION CATASTRAL"/>
    <s v="XXX"/>
    <s v="MODERNIZACION CATASTRAL"/>
    <s v="004_25"/>
    <x v="3"/>
    <s v="XXX_26"/>
    <s v="DIRECCIÓN DE PROCESOS ADMINISTRATIVOS Y"/>
    <n v="3000"/>
    <s v="SERVICIOS GENERALES"/>
    <n v="3391"/>
    <s v="SERVICIOS PROFESIONALES, CIENTÍFICOS Y TÉCNICOS INTEGRALES"/>
    <n v="0"/>
    <s v="SIN DESCRIPCIÓN PARA DESTINOS 00"/>
    <n v="0"/>
    <n v="0"/>
    <n v="0"/>
    <n v="0"/>
    <n v="0"/>
    <n v="0"/>
    <n v="0"/>
    <n v="22600000"/>
    <n v="22600000"/>
    <n v="0"/>
    <n v="17000000"/>
    <m/>
    <n v="17000000"/>
    <n v="17000000"/>
    <n v="17000000"/>
    <n v="17000000"/>
    <n v="11333333.359999999"/>
    <n v="9916666.6899999995"/>
    <n v="9916666.6899999995"/>
    <n v="5600000"/>
    <n v="17000000"/>
    <n v="17000000"/>
  </r>
  <r>
    <s v="1.1-00-2508_25224016_25339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3000"/>
    <s v="SERVICIOS GENERALES"/>
    <n v="3391"/>
    <s v="SERVICIOS PROFESIONALES, CIENTÍFICOS Y TÉCNICOS INTEGRALES"/>
    <n v="0"/>
    <s v="SIN DESCRIPCIÓN PARA DESTINOS 00"/>
    <n v="10788552.82"/>
    <n v="10570692.279999999"/>
    <n v="10570692.289999999"/>
    <n v="9689450.6899999995"/>
    <n v="4000000"/>
    <n v="9630196.0899999999"/>
    <n v="8504358.7400000002"/>
    <n v="11500000"/>
    <n v="11500000"/>
    <n v="0"/>
    <n v="12000000"/>
    <m/>
    <n v="11063947.119999999"/>
    <n v="10865141.68"/>
    <n v="9744758.9600000009"/>
    <n v="9508642.1199999992"/>
    <n v="4916126.72"/>
    <n v="1887717.19"/>
    <n v="1887717.19"/>
    <n v="436052.88000000082"/>
    <n v="10000000"/>
    <n v="0"/>
  </r>
  <r>
    <s v="1.1-00-2511_25364047_2533910"/>
    <s v="1.1-00-25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3000"/>
    <s v="SERVICIOS GENERALES"/>
    <n v="3391"/>
    <s v="SERVICIOS PROFESIONALES, CIENTÍFICOS Y TÉCNICOS INTEGRALES"/>
    <n v="0"/>
    <s v="SIN DESCRIPCIÓN PARA DESTINOS 00"/>
    <n v="0"/>
    <n v="0"/>
    <n v="0"/>
    <n v="0"/>
    <n v="600000"/>
    <n v="0"/>
    <n v="0"/>
    <n v="5180000"/>
    <n v="5180000"/>
    <n v="0"/>
    <n v="0"/>
    <m/>
    <n v="5100468.96"/>
    <n v="5100468.96"/>
    <n v="5100468.96"/>
    <n v="5100468.96"/>
    <n v="1682000"/>
    <n v="0"/>
    <n v="0"/>
    <n v="79531.040000000037"/>
    <n v="300000"/>
    <m/>
  </r>
  <r>
    <s v="1.1-00-2506_25515010_2533910"/>
    <s v="1.1-00-25"/>
    <s v="RECURSOS FISCALES 2025"/>
    <s v="06_25"/>
    <x v="7"/>
    <n v="5"/>
    <s v="GOBIERNO INTELIGENTE"/>
    <s v="1.3.4"/>
    <s v="FUNCIÓN PÚBLICA"/>
    <n v="4"/>
    <s v="TLAJO EFICIENTE"/>
    <n v="15"/>
    <s v="PROCESOS ESTADISTICOS DEL MUNICIPIO"/>
    <s v="XXX"/>
    <s v="PROCESOS ESTADISTICOS DEL MUNICIPIO"/>
    <s v="010_25"/>
    <x v="19"/>
    <s v="XXX_26"/>
    <s v="DIRECCIÓN DE CENSOS Y ESTADISTICAS"/>
    <n v="3000"/>
    <s v="SERVICIOS GENERALES"/>
    <n v="3391"/>
    <s v="SERVICIOS PROFESIONALES, CIENTÍFICOS Y TÉCNICOS INTEGRALES"/>
    <n v="0"/>
    <s v="SIN DESCRIPCIÓN PARA DESTINOS 00"/>
    <n v="2111015.56"/>
    <n v="1732776.01"/>
    <n v="1732776.01"/>
    <n v="2582239.5499999998"/>
    <n v="1570000"/>
    <n v="2582239.5499999998"/>
    <n v="2582239.5499999998"/>
    <n v="3613264.12"/>
    <n v="3613264.12"/>
    <n v="0"/>
    <n v="2000000"/>
    <m/>
    <n v="2511476.73"/>
    <n v="1989476.35"/>
    <n v="1989476.35"/>
    <n v="1989476.35"/>
    <n v="0"/>
    <n v="0"/>
    <n v="0"/>
    <n v="1101787.3900000001"/>
    <n v="1500000"/>
    <m/>
  </r>
  <r>
    <s v="1.1-00-2508_25619013_25339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391"/>
    <s v="SERVICIOS PROFESIONALES, CIENTÍFICOS Y TÉCNICOS INTEGRALES"/>
    <n v="0"/>
    <s v="SIN DESCRIPCIÓN PARA DESTINOS 00"/>
    <n v="1900000"/>
    <n v="1500000"/>
    <n v="1500000"/>
    <n v="1281010"/>
    <n v="1900000"/>
    <n v="1281010"/>
    <n v="1281010"/>
    <n v="2385500"/>
    <n v="2385500"/>
    <n v="0"/>
    <n v="2000000"/>
    <m/>
    <n v="2262480"/>
    <n v="2262480"/>
    <n v="2262480"/>
    <n v="2262480"/>
    <n v="2262480"/>
    <n v="1998000"/>
    <n v="1998000"/>
    <n v="123020"/>
    <n v="2300000"/>
    <m/>
  </r>
  <r>
    <s v="1.1-00-2506_25514009_2533910"/>
    <s v="1.1-00-25"/>
    <s v="RECURSOS FISCALES 2025"/>
    <s v="06_25"/>
    <x v="7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x v="27"/>
    <s v="XXX_26"/>
    <s v="DESPACHO DE LA JEFATURA DE GABINETE"/>
    <n v="3000"/>
    <s v="SERVICIOS GENERALES"/>
    <n v="3391"/>
    <s v="SERVICIOS PROFESIONALES, CIENTÍFICOS Y TÉCNICOS INTEGRALES"/>
    <n v="0"/>
    <s v="SIN DESCRIPCIÓN PARA DESTINOS 00"/>
    <n v="18400.04"/>
    <n v="18400.04"/>
    <n v="18400.04"/>
    <n v="14707.69"/>
    <n v="14707.69"/>
    <n v="2554.1799999999998"/>
    <n v="2554.1799999999998"/>
    <n v="2300330"/>
    <n v="2300330"/>
    <n v="0"/>
    <n v="0"/>
    <m/>
    <n v="2210194.9900000002"/>
    <n v="1044000"/>
    <n v="1044000"/>
    <n v="1044000"/>
    <n v="1044000"/>
    <n v="1044000"/>
    <n v="1044000"/>
    <n v="90135.009999999776"/>
    <n v="0"/>
    <m/>
  </r>
  <r>
    <s v="1.1-00-2514_25555039_25339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391"/>
    <s v="SERVICIOS PROFESIONALES, CIENTÍFICOS Y TÉCNICOS INTEGRALES"/>
    <n v="0"/>
    <s v="SIN DESCRIPCIÓN PARA DESTINOS 00"/>
    <n v="0"/>
    <n v="0"/>
    <n v="0"/>
    <n v="0"/>
    <n v="0"/>
    <n v="0"/>
    <n v="0"/>
    <n v="1949364"/>
    <n v="1949364"/>
    <n v="0"/>
    <n v="2200000"/>
    <m/>
    <n v="1022428.64"/>
    <n v="1022428.64"/>
    <n v="1022428.64"/>
    <n v="1022428.64"/>
    <n v="1018368.64"/>
    <n v="0"/>
    <n v="0"/>
    <n v="926935.36"/>
    <n v="1800000"/>
    <m/>
  </r>
  <r>
    <s v="1.1-00-2506_25513008_2533910"/>
    <s v="1.1-00-25"/>
    <s v="RECURSOS FISCALES 2025"/>
    <s v="06_25"/>
    <x v="7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x v="30"/>
    <s v="XXX_26"/>
    <s v="COORDINACION GENERAL DE COMUNICACIÓN EST"/>
    <n v="3000"/>
    <s v="SERVICIOS GENERALES"/>
    <n v="3391"/>
    <s v="SERVICIOS PROFESIONALES, CIENTÍFICOS Y TÉCNICOS INTEGRALES"/>
    <n v="0"/>
    <s v="SIN DESCRIPCIÓN PARA DESTINOS 00"/>
    <n v="350400"/>
    <n v="350400"/>
    <n v="321200"/>
    <n v="1284800"/>
    <n v="450000"/>
    <n v="756300"/>
    <n v="262800"/>
    <n v="826605"/>
    <n v="826605"/>
    <n v="0"/>
    <n v="450000"/>
    <m/>
    <n v="811099.99"/>
    <n v="811099.99"/>
    <n v="811099.99"/>
    <n v="811099.99"/>
    <n v="643427.29"/>
    <n v="643427.29"/>
    <n v="643427.29"/>
    <n v="15505.010000000009"/>
    <n v="850000"/>
    <m/>
  </r>
  <r>
    <s v="2023 y 202410_25065048_25339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3000"/>
    <s v="SERVICIOS GENERALES"/>
    <n v="3391"/>
    <s v="SERVICIOS PROFESIONALES, CIENTÍFICOS Y TÉCNICOS INTEGRALES"/>
    <n v="0"/>
    <s v="SIN DESCRIPCIÓN PARA DESTINOS 00"/>
    <n v="1070960"/>
    <n v="1050960"/>
    <n v="0"/>
    <n v="584640"/>
    <n v="500000"/>
    <n v="584640"/>
    <n v="584640"/>
    <n v="0"/>
    <n v="0"/>
    <n v="0"/>
    <n v="0"/>
    <m/>
    <n v="0"/>
    <n v="0"/>
    <n v="0"/>
    <n v="0"/>
    <n v="0"/>
    <n v="0"/>
    <n v="0"/>
    <n v="0"/>
    <n v="0"/>
    <m/>
  </r>
  <r>
    <s v="2023 y 202404_2555004_2533910"/>
    <s v="2023 y 2024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391"/>
    <s v="SERVICIOS PROFESIONALES, CIENTÍFICOS Y TÉCNICOS INTEGRALES"/>
    <n v="0"/>
    <s v="SIN DESCRIPCIÓN PARA DESTINOS 00"/>
    <n v="10000"/>
    <n v="9725.44"/>
    <n v="9725.44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2_25753037_2533910"/>
    <s v="2023 y 2024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391"/>
    <s v="SERVICIOS PROFESIONALES, CIENTÍFICOS Y TÉCNICOS INTEGRALES"/>
    <n v="0"/>
    <s v="SIN DESCRIPCIÓN PARA DESTINOS 00"/>
    <n v="41064"/>
    <n v="41064"/>
    <n v="41064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4_25556039_2533910"/>
    <s v="2023 y 2024"/>
    <s v="RECURSOS FISCALES 2025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3000"/>
    <s v="SERVICIOS GENERALES"/>
    <n v="3391"/>
    <s v="SERVICIOS PROFESIONALES, CIENTÍFICOS Y TÉCNICOS INTEGRALES"/>
    <n v="0"/>
    <s v="SIN DESCRIPCIÓN PARA DESTINOS 00"/>
    <n v="487200"/>
    <n v="487200"/>
    <n v="0"/>
    <n v="599140"/>
    <n v="600000"/>
    <n v="599140"/>
    <n v="0"/>
    <n v="0"/>
    <n v="0"/>
    <n v="0"/>
    <n v="0"/>
    <m/>
    <n v="0"/>
    <n v="0"/>
    <n v="0"/>
    <n v="0"/>
    <n v="0"/>
    <n v="0"/>
    <n v="0"/>
    <n v="0"/>
    <n v="0"/>
    <m/>
  </r>
  <r>
    <s v="1.1-00-2502_2553002_253391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3000"/>
    <s v="SERVICIOS GENERALES"/>
    <n v="3391"/>
    <s v="SERVICIOS PROFESIONALES, CIENTÍFICOS Y TÉCNICOS INTEGRALES"/>
    <n v="0"/>
    <s v="SIN DESCRIPCIÓN PARA DESTINOS 00"/>
    <n v="1447508.01"/>
    <n v="1447508"/>
    <n v="726508"/>
    <n v="0"/>
    <n v="500000"/>
    <n v="0"/>
    <n v="0"/>
    <n v="0"/>
    <n v="0"/>
    <n v="0"/>
    <n v="200000"/>
    <m/>
    <n v="0"/>
    <n v="0"/>
    <n v="0"/>
    <n v="0"/>
    <n v="0"/>
    <n v="0"/>
    <n v="0"/>
    <n v="0"/>
    <n v="0"/>
    <m/>
  </r>
  <r>
    <s v="1.1-00-2510_25036028_25339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3000"/>
    <s v="SERVICIOS GENERALES"/>
    <n v="3391"/>
    <s v="SERVICIOS PROFESIONALES, CIENTÍFICOS Y TÉCNICOS INTEGRALES"/>
    <n v="0"/>
    <s v="SIN DESCRIPCIÓN PARA DESTINOS 00"/>
    <n v="0"/>
    <n v="0"/>
    <n v="0"/>
    <n v="428320"/>
    <n v="500000"/>
    <n v="428320"/>
    <n v="428320"/>
    <n v="2890908.69"/>
    <n v="2890908.69"/>
    <n v="0"/>
    <n v="1400000"/>
    <m/>
    <n v="2890908.69"/>
    <n v="2890908.69"/>
    <n v="2890908.69"/>
    <n v="0"/>
    <n v="0"/>
    <n v="0"/>
    <n v="0"/>
    <n v="0"/>
    <n v="500000"/>
    <m/>
  </r>
  <r>
    <s v="1.1-00-2504_2555004_25341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411"/>
    <s v="SERVICIOS FINANCIEROS Y BANCARIOS"/>
    <n v="0"/>
    <s v="SIN DESCRIPCIÓN PARA DESTINOS 00"/>
    <n v="12885209.890000001"/>
    <n v="12885209.890000001"/>
    <n v="12885209.890000001"/>
    <n v="18286105.68"/>
    <n v="7000000"/>
    <n v="14981184.48"/>
    <n v="14981184.48"/>
    <n v="31715986.490000002"/>
    <n v="31715986.490000002"/>
    <n v="0"/>
    <n v="17204100"/>
    <m/>
    <n v="13931541.380000001"/>
    <n v="13931541.380000001"/>
    <n v="13583814.789999999"/>
    <n v="13583814.789999999"/>
    <n v="13583814.789999999"/>
    <n v="13583814.789999999"/>
    <n v="13583814.789999999"/>
    <n v="17784445.109999999"/>
    <n v="25000000"/>
    <m/>
  </r>
  <r>
    <s v="1.1-00-2502_2553002_253411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3000"/>
    <s v="SERVICIOS GENERALES"/>
    <n v="3411"/>
    <s v="SERVICIOS FINANCIEROS Y BANCARIOS"/>
    <n v="0"/>
    <s v="SIN DESCRIPCIÓN PARA DESTINOS 00"/>
    <n v="2096912.6"/>
    <n v="2096912.6"/>
    <n v="2096912.6"/>
    <n v="966883.28"/>
    <n v="1000000"/>
    <n v="966883.28"/>
    <n v="966883.28"/>
    <n v="1400000"/>
    <n v="1400000"/>
    <n v="0"/>
    <n v="1200000"/>
    <m/>
    <n v="1265552.71"/>
    <n v="1230752.71"/>
    <n v="1019324.64"/>
    <n v="880936.64"/>
    <n v="880936.64"/>
    <n v="439245.73"/>
    <n v="439245.73"/>
    <n v="134447.29000000004"/>
    <n v="2000000"/>
    <m/>
  </r>
  <r>
    <s v="1.1-00-2503_2554003_2534110"/>
    <s v="1.1-00-25"/>
    <s v="RECURSOS FISCALES 2025"/>
    <s v="03_25"/>
    <x v="4"/>
    <n v="5"/>
    <s v="GOBIERNO INTELIGENTE"/>
    <s v="1.3.5"/>
    <s v="ASUNTOS JURIDICOS"/>
    <n v="6"/>
    <s v="TLAJO A FUTURO"/>
    <n v="4"/>
    <s v="DEFENSORÍA LEGAL"/>
    <s v="XXX"/>
    <s v="DEFENSORÍA LEGAL"/>
    <s v="003_25"/>
    <x v="5"/>
    <s v="XXX_26"/>
    <s v="DESPACHO DE LA SINDICATURA"/>
    <n v="3000"/>
    <s v="SERVICIOS GENERALES"/>
    <n v="3411"/>
    <s v="SERVICIOS FINANCIEROS Y BANCARIOS"/>
    <n v="0"/>
    <s v="SIN DESCRIPCIÓN PARA DESTINOS 00"/>
    <n v="0"/>
    <n v="0"/>
    <n v="0"/>
    <n v="0"/>
    <n v="0"/>
    <n v="0"/>
    <n v="0"/>
    <n v="75000"/>
    <n v="75000"/>
    <n v="0"/>
    <n v="0"/>
    <m/>
    <n v="48720"/>
    <n v="23200"/>
    <n v="23200"/>
    <n v="23200"/>
    <n v="23200"/>
    <n v="23200"/>
    <n v="23200"/>
    <n v="26280"/>
    <n v="50000"/>
    <m/>
  </r>
  <r>
    <s v="2023 y 202404_2555004_25341161"/>
    <s v="2023 y 2024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411"/>
    <s v="SERVICIOS FINANCIEROS Y BANCARIOS"/>
    <n v="61"/>
    <s v="CONVENIO"/>
    <n v="638092.61"/>
    <n v="638092.61"/>
    <n v="638092.61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5_2559007_25341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411"/>
    <s v="SERVICIOS FINANCIEROS Y BANCARIOS"/>
    <n v="0"/>
    <s v="SIN DESCRIPCIÓN PARA DESTINOS 00"/>
    <n v="0"/>
    <n v="0"/>
    <n v="0"/>
    <n v="121.3"/>
    <n v="0"/>
    <n v="121.3"/>
    <n v="121.3"/>
    <n v="0"/>
    <n v="0"/>
    <n v="0"/>
    <n v="0"/>
    <m/>
    <n v="0"/>
    <n v="0"/>
    <n v="0"/>
    <n v="0"/>
    <n v="0"/>
    <n v="0"/>
    <n v="0"/>
    <n v="0"/>
    <n v="0"/>
    <m/>
  </r>
  <r>
    <s v="1.1-00-2504_2555004_25342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421"/>
    <s v="SERVICIOS DE COBRANZA, INVESTIGACIÓN CREDITICIA Y SIMILAR"/>
    <n v="0"/>
    <s v="SIN DESCRIPCIÓN PARA DESTINOS 00"/>
    <n v="64859142.780000001"/>
    <n v="62464392.420000002"/>
    <n v="62464392.420000002"/>
    <n v="46412152.75"/>
    <n v="30000000"/>
    <n v="43893483.119999997"/>
    <n v="43893483.119999997"/>
    <n v="40000000"/>
    <n v="40000000"/>
    <n v="0"/>
    <n v="40000000"/>
    <m/>
    <n v="25068281.309999999"/>
    <n v="24968281.309999999"/>
    <n v="19984448.800000001"/>
    <n v="19984448.800000001"/>
    <n v="19984448.800000001"/>
    <n v="19984448.800000001"/>
    <n v="17558114.02"/>
    <n v="14931718.690000001"/>
    <n v="40000000"/>
    <n v="40000000"/>
  </r>
  <r>
    <s v="1.1-00-2504_2555004_25343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431"/>
    <s v="SERVICIOS DE RECAUDACIÓN, TRASLADO Y CUSTODIA DE VALORES"/>
    <n v="0"/>
    <s v="SIN DESCRIPCIÓN PARA DESTINOS 00"/>
    <n v="1700000"/>
    <n v="1592837.36"/>
    <n v="1592837.36"/>
    <n v="2230000"/>
    <n v="850000"/>
    <n v="1402317.92"/>
    <n v="1056614.52"/>
    <n v="2702616"/>
    <n v="2702616"/>
    <n v="0"/>
    <n v="0"/>
    <m/>
    <n v="2702616"/>
    <n v="2702616"/>
    <n v="0"/>
    <n v="0"/>
    <n v="0"/>
    <n v="0"/>
    <n v="0"/>
    <n v="0"/>
    <n v="6000000"/>
    <m/>
  </r>
  <r>
    <s v="1.1-00-2505_2559007_25344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441"/>
    <s v="SEGUROS DE RESPONSABILIDAD PATRIMONIAL Y FIANZAS"/>
    <n v="0"/>
    <s v="SIN DESCRIPCIÓN PARA DESTINOS 00"/>
    <n v="138003.72"/>
    <n v="126403.72"/>
    <n v="126403.72"/>
    <n v="298329"/>
    <n v="160000"/>
    <n v="138599.44"/>
    <n v="138599.44"/>
    <n v="340718.88"/>
    <n v="340718.88"/>
    <n v="0"/>
    <n v="150000"/>
    <m/>
    <n v="290718.88"/>
    <n v="290718.88"/>
    <n v="290718.88"/>
    <n v="290718.88"/>
    <n v="213905.82"/>
    <n v="128699.48"/>
    <n v="128699.48"/>
    <n v="50000"/>
    <n v="300000"/>
    <m/>
  </r>
  <r>
    <s v="1.1-00-2503_2554003_2534410"/>
    <s v="1.1-00-25"/>
    <s v="RECURSOS FISCALES 2025"/>
    <s v="03_25"/>
    <x v="4"/>
    <n v="5"/>
    <s v="GOBIERNO INTELIGENTE"/>
    <s v="1.3.5"/>
    <s v="ASUNTOS JURIDICOS"/>
    <n v="6"/>
    <s v="TLAJO A FUTURO"/>
    <n v="4"/>
    <s v="DEFENSORÍA LEGAL"/>
    <s v="XXX"/>
    <s v="DEFENSORÍA LEGAL"/>
    <s v="003_25"/>
    <x v="5"/>
    <s v="XXX_26"/>
    <s v="DESPACHO DE LA SINDICATURA"/>
    <n v="3000"/>
    <s v="SERVICIOS GENERALES"/>
    <n v="3441"/>
    <s v="SEGUROS DE RESPONSABILIDAD PATRIMONIAL Y FIANZAS"/>
    <n v="0"/>
    <s v="SIN DESCRIPCIÓN PARA DESTINOS 00"/>
    <n v="0"/>
    <n v="0"/>
    <n v="0"/>
    <n v="0"/>
    <n v="0"/>
    <n v="0"/>
    <n v="0"/>
    <n v="10000"/>
    <n v="10000"/>
    <n v="0"/>
    <n v="0"/>
    <m/>
    <n v="2192.4"/>
    <n v="2192.4"/>
    <n v="2192.4"/>
    <n v="2192.4"/>
    <n v="2192.4"/>
    <n v="0"/>
    <n v="0"/>
    <n v="7807.6"/>
    <n v="5000"/>
    <m/>
  </r>
  <r>
    <s v="1.1-00-2505_2559007_25345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451"/>
    <s v="SEGURO DE BIENES PATRIMONIALES"/>
    <n v="0"/>
    <s v="SIN DESCRIPCIÓN PARA DESTINOS 00"/>
    <n v="5375561.7699999996"/>
    <n v="5374582.1200000001"/>
    <n v="5374582.1200000001"/>
    <n v="5914360.3300000001"/>
    <n v="6000000"/>
    <n v="5910904.25"/>
    <n v="4706853.3600000003"/>
    <n v="8712506.8399999999"/>
    <n v="8712506.8399999999"/>
    <n v="0"/>
    <n v="5000000"/>
    <m/>
    <n v="8504238.8399999999"/>
    <n v="8504238.8399999999"/>
    <n v="8692875.9399999995"/>
    <n v="8112506.8399999999"/>
    <n v="8109050.7599999998"/>
    <n v="8109050.7599999998"/>
    <n v="8109050.7599999998"/>
    <n v="208268"/>
    <n v="8732945.1600000001"/>
    <n v="8732945.1600000001"/>
  </r>
  <r>
    <s v="1.1-00-2510_25044031_2534610"/>
    <s v="1.1-00-25"/>
    <s v="RECURSOS FISCALES 2025"/>
    <s v="10_25"/>
    <x v="1"/>
    <n v="0"/>
    <s v="CORRESPONSABILIDAD SOCIAL (TRANSVERSAL)"/>
    <s v="1.3.4"/>
    <s v="FUNCIÓN PÚBLICA"/>
    <n v="2"/>
    <s v="TLAJO CERCANO"/>
    <n v="44"/>
    <s v="PROGRAMA ESCOLAR"/>
    <s v="XXX"/>
    <s v="PROGRAMA ESCOLAR"/>
    <s v="031_25"/>
    <x v="7"/>
    <s v="XXX_26"/>
    <s v="DIRECCIÓN DE POLÍTICA SOCIAL"/>
    <n v="3000"/>
    <s v="SERVICIOS GENERALES"/>
    <n v="3461"/>
    <s v="ALMACENAJE, ENVASE Y EMBALAJE"/>
    <n v="0"/>
    <s v="SIN DESCRIPCIÓN PARA DESTINOS 00"/>
    <n v="0"/>
    <n v="0"/>
    <n v="0"/>
    <n v="0"/>
    <n v="0"/>
    <n v="0"/>
    <n v="0"/>
    <n v="17016040"/>
    <n v="17016040"/>
    <n v="0"/>
    <n v="0"/>
    <m/>
    <n v="17016040"/>
    <n v="17016040"/>
    <n v="17016040"/>
    <n v="17016040"/>
    <n v="17016040"/>
    <n v="8508020"/>
    <n v="8508020"/>
    <n v="0"/>
    <n v="0"/>
    <m/>
  </r>
  <r>
    <s v="2023 y 202414_25555039_2534710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471"/>
    <s v="FLETES Y MANIOBRAS"/>
    <n v="0"/>
    <s v="SIN DESCRIPCIÓN PARA DESTINOS 00"/>
    <n v="6960"/>
    <n v="6960"/>
    <n v="6960"/>
    <n v="0"/>
    <n v="40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5_2559007_25348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481"/>
    <s v="COMISIONES POR VENTAS"/>
    <n v="0"/>
    <s v="SIN DESCRIPCIÓN PARA DESTINOS 00"/>
    <n v="1039983.8"/>
    <n v="1039983.8"/>
    <n v="1039983.8"/>
    <n v="855031.6"/>
    <n v="1180000"/>
    <n v="855031.59"/>
    <n v="799651.49"/>
    <n v="350000"/>
    <n v="350000"/>
    <n v="0"/>
    <n v="100000"/>
    <m/>
    <n v="211654.72"/>
    <n v="211654.72"/>
    <n v="211654.72"/>
    <n v="211654.72"/>
    <n v="211654.72"/>
    <n v="111266.19"/>
    <n v="111266.19"/>
    <n v="138345.28"/>
    <n v="350000"/>
    <m/>
  </r>
  <r>
    <s v="1.1-00-2504_2555004_253511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511"/>
    <s v="CONSERVACIÓN Y MANTENIMIENTO MENOR DE INMUEBLES"/>
    <n v="10"/>
    <s v="CAT"/>
    <n v="17977837.739999998"/>
    <n v="17977837.739999998"/>
    <n v="17977837.739999998"/>
    <n v="21370861"/>
    <n v="18000000"/>
    <n v="18976257.59"/>
    <n v="18976257.59"/>
    <n v="20000000"/>
    <n v="20000000"/>
    <n v="0"/>
    <n v="20000000"/>
    <m/>
    <n v="16711130.460000001"/>
    <n v="16711130.460000001"/>
    <n v="13337966.439999999"/>
    <n v="13337966.439999999"/>
    <n v="13337966.439999999"/>
    <n v="13337966.439999999"/>
    <n v="13337966.439999999"/>
    <n v="3288869.5399999991"/>
    <n v="21000000"/>
    <m/>
  </r>
  <r>
    <s v="1.1-00-2509_25225017_25351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3000"/>
    <s v="SERVICIOS GENERALES"/>
    <n v="3511"/>
    <s v="CONSERVACIÓN Y MANTENIMIENTO MENOR DE INMUEBLES"/>
    <n v="0"/>
    <s v="SIN DESCRIPCIÓN PARA DESTINOS 00"/>
    <n v="0"/>
    <n v="0"/>
    <n v="0"/>
    <n v="0"/>
    <n v="0"/>
    <n v="0"/>
    <n v="0"/>
    <n v="4349720"/>
    <n v="4349720"/>
    <n v="0"/>
    <n v="0"/>
    <m/>
    <n v="1654160"/>
    <n v="0"/>
    <n v="0"/>
    <n v="0"/>
    <n v="0"/>
    <n v="0"/>
    <n v="0"/>
    <n v="2695560"/>
    <n v="5000000"/>
    <m/>
  </r>
  <r>
    <s v="1.1-00-2505_2559007_2535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511"/>
    <s v="CONSERVACIÓN Y MANTENIMIENTO MENOR DE INMUEBLES"/>
    <n v="0"/>
    <s v="SIN DESCRIPCIÓN PARA DESTINOS 00"/>
    <n v="126578.04"/>
    <n v="126578.04"/>
    <n v="126578.04"/>
    <n v="175579"/>
    <n v="685740"/>
    <n v="94933.53"/>
    <n v="94933.53"/>
    <n v="1800000"/>
    <n v="1800000"/>
    <n v="0"/>
    <n v="1000000"/>
    <m/>
    <n v="235248.88"/>
    <n v="119709.4"/>
    <n v="235248.88"/>
    <n v="42683.08"/>
    <n v="31300.94"/>
    <n v="31300.94"/>
    <n v="31300.94"/>
    <n v="1564751.12"/>
    <n v="8250000"/>
    <m/>
  </r>
  <r>
    <s v="1.1-00-2510_25039030_2535110"/>
    <s v="1.1-00-25"/>
    <s v="RECURSOS FISCALES 2025"/>
    <s v="10_25"/>
    <x v="1"/>
    <n v="0"/>
    <s v="CORRESPONSABILIDAD SOCIAL (TRANSVERSAL)"/>
    <s v="1.3.4"/>
    <s v="FUNCIÓN PÚBLICA"/>
    <n v="1"/>
    <s v="TLAJO DE PAZ"/>
    <n v="39"/>
    <s v="MEJORAMIENTO URBANO"/>
    <s v="XXX"/>
    <s v="MEJORAMIENTO URBANO"/>
    <s v="030_25"/>
    <x v="33"/>
    <s v="XXX_26"/>
    <s v="DIRECCION DE DESARROLLO Y CERCANIA SOCIA"/>
    <n v="3000"/>
    <s v="SERVICIOS GENERALES"/>
    <n v="3511"/>
    <s v="CONSERVACIÓN Y MANTENIMIENTO MENOR DE INMUEBLES"/>
    <n v="0"/>
    <s v="SIN DESCRIPCIÓN PARA DESTINOS 00"/>
    <n v="0"/>
    <n v="0"/>
    <n v="0"/>
    <n v="0"/>
    <n v="0"/>
    <n v="3915000"/>
    <n v="0"/>
    <n v="30226080"/>
    <n v="30226080"/>
    <n v="0"/>
    <n v="30226080"/>
    <m/>
    <n v="17052000"/>
    <n v="17052000"/>
    <n v="17052000"/>
    <n v="17052000"/>
    <n v="17052000"/>
    <n v="14616000"/>
    <n v="14616000"/>
    <n v="13174080"/>
    <n v="29232000"/>
    <n v="29232000"/>
  </r>
  <r>
    <s v="1.1-00-2505_2559007_25352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521"/>
    <s v="INSTALACIÓN, REPARACIÓN Y MANTENIMIENTO DE MOBILIARIO Y EQUIPO DE ADMINISTRACIÓN, EDUCACIONAL Y RECREATIVO"/>
    <n v="0"/>
    <s v="SIN DESCRIPCIÓN PARA DESTINOS 00"/>
    <n v="14913.43"/>
    <n v="14913.42"/>
    <n v="14913.42"/>
    <n v="25438.799999999999"/>
    <n v="26000"/>
    <n v="0"/>
    <n v="0"/>
    <n v="68600"/>
    <n v="68600"/>
    <n v="0"/>
    <n v="0"/>
    <m/>
    <n v="61248"/>
    <n v="61248"/>
    <n v="61248"/>
    <n v="61248"/>
    <n v="0"/>
    <n v="0"/>
    <n v="0"/>
    <n v="7352"/>
    <n v="40000"/>
    <m/>
  </r>
  <r>
    <s v="1.1-00-2514_25555039_25352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521"/>
    <s v="INSTALACIÓN, REPARACIÓN Y MANTENIMIENTO DE MOBILIARIO Y EQUIPO DE ADMINISTRACIÓN, EDUCACIONAL Y RECREATIVO"/>
    <n v="0"/>
    <s v="SIN DESCRIPCIÓN PARA DESTINOS 00"/>
    <n v="4988"/>
    <n v="4988"/>
    <n v="4988"/>
    <n v="44684"/>
    <n v="25000"/>
    <n v="44684"/>
    <n v="44684"/>
    <n v="28200"/>
    <n v="28200"/>
    <n v="0"/>
    <n v="0"/>
    <m/>
    <n v="28188"/>
    <n v="28188"/>
    <n v="28199.599999999999"/>
    <n v="0"/>
    <n v="0"/>
    <n v="0"/>
    <n v="0"/>
    <n v="12"/>
    <n v="30000"/>
    <m/>
  </r>
  <r>
    <s v="1.1-00-2508_25621015_2535210"/>
    <s v="1.1-00-25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3000"/>
    <s v="SERVICIOS GENERALES"/>
    <n v="3521"/>
    <s v="INSTALACIÓN, REPARACIÓN Y MANTENIMIENTO DE MOBILIARIO Y EQUIPO DE ADMINISTRACIÓN, EDUCACIONAL Y RECREATIVO"/>
    <n v="0"/>
    <s v="SIN DESCRIPCIÓN PARA DESTINOS 00"/>
    <n v="0"/>
    <n v="0"/>
    <n v="0"/>
    <n v="22177.05"/>
    <n v="0"/>
    <n v="22177.05"/>
    <n v="22177.05"/>
    <n v="40000"/>
    <n v="40000"/>
    <n v="0"/>
    <n v="40000"/>
    <m/>
    <n v="10579.2"/>
    <n v="0"/>
    <n v="10579.2"/>
    <n v="0"/>
    <n v="0"/>
    <n v="0"/>
    <n v="0"/>
    <n v="29420.799999999999"/>
    <n v="15000"/>
    <m/>
  </r>
  <r>
    <s v="2023 y 202403_2554003_2535210"/>
    <s v="2023 y 2024"/>
    <s v="RECURSOS FISCALES 2025"/>
    <s v="03_25"/>
    <x v="4"/>
    <n v="5"/>
    <s v="GOBIERNO INTELIGENTE"/>
    <s v="1.3.5"/>
    <s v="ASUNTOS JURIDICOS"/>
    <n v="6"/>
    <s v="TLAJO A FUTURO"/>
    <n v="4"/>
    <s v="DEFENSORÍA LEGAL"/>
    <s v="XXX"/>
    <s v="DEFENSORÍA LEGAL"/>
    <s v="003_25"/>
    <x v="5"/>
    <s v="XXX_26"/>
    <s v="DESPACHO DE LA SINDICATURA"/>
    <n v="3000"/>
    <s v="SERVICIOS GENERALES"/>
    <n v="3521"/>
    <s v="INSTALACIÓN, REPARACIÓN Y MANTENIMIENTO DE MOBILIARIO Y EQUIPO DE ADMINISTRACIÓN, EDUCACIONAL Y RECREATIVO"/>
    <n v="0"/>
    <s v="SIN DESCRIPCIÓN PARA DESTINOS 00"/>
    <n v="7656"/>
    <n v="0"/>
    <n v="0"/>
    <n v="0"/>
    <n v="800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4_2555004_2535210"/>
    <s v="2023 y 2024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521"/>
    <s v="INSTALACIÓN, REPARACIÓN Y MANTENIMIENTO DE MOBILIARIO Y EQUIPO DE ADMINISTRACIÓN, EDUCACIONAL Y RECREATIVO"/>
    <n v="0"/>
    <s v="SIN DESCRIPCIÓN PARA DESTINOS 00"/>
    <n v="0"/>
    <n v="0"/>
    <n v="0"/>
    <n v="348"/>
    <n v="0"/>
    <n v="348"/>
    <n v="348"/>
    <n v="0"/>
    <n v="0"/>
    <n v="0"/>
    <n v="0"/>
    <m/>
    <n v="0"/>
    <n v="0"/>
    <n v="0"/>
    <n v="0"/>
    <n v="0"/>
    <n v="0"/>
    <n v="0"/>
    <n v="0"/>
    <n v="0"/>
    <m/>
  </r>
  <r>
    <s v="1.1-00-2514_25555039_25353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531"/>
    <s v="INSTALACIÓN, REPARACIÓN Y MANTENIMIENTO DE EQUIPO DE CÓMPUTO Y TECNOLOGÍA DE LA INFORMACIÓN"/>
    <n v="0"/>
    <s v="SIN DESCRIPCIÓN PARA DESTINOS 00"/>
    <n v="128155.02"/>
    <n v="105169.62"/>
    <n v="2995.12"/>
    <n v="594574.73"/>
    <n v="129193"/>
    <n v="593814.73"/>
    <n v="593814.73"/>
    <n v="3596520"/>
    <n v="3596520"/>
    <n v="0"/>
    <n v="3738520"/>
    <m/>
    <n v="1460564"/>
    <n v="1460564"/>
    <n v="1460564"/>
    <n v="1460564"/>
    <n v="1112564"/>
    <n v="1034869.51"/>
    <n v="1034869.51"/>
    <n v="2135956"/>
    <n v="1500000"/>
    <m/>
  </r>
  <r>
    <s v="1.1-00-2508_25224016_25354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3000"/>
    <s v="SERVICIOS GENERALES"/>
    <n v="3541"/>
    <s v="INSTALACIÓN, REPARACIÓN Y MANTENIMIENTO DE EQUIPO E INSTRUMENTAL MÉDICO Y DE LABORATORIO"/>
    <n v="0"/>
    <s v="SIN DESCRIPCIÓN PARA DESTINOS 00"/>
    <n v="626843.77"/>
    <n v="625973.76000000001"/>
    <n v="573881.78"/>
    <n v="468827.83"/>
    <n v="650000"/>
    <n v="468827.82"/>
    <n v="364643.86"/>
    <n v="1200000"/>
    <n v="1200000"/>
    <n v="0"/>
    <n v="700000"/>
    <m/>
    <n v="907861.36"/>
    <n v="907861.36"/>
    <n v="907861.36"/>
    <n v="907861.36"/>
    <n v="280974.15999999997"/>
    <n v="155596.72"/>
    <n v="155596.72"/>
    <n v="292138.64"/>
    <n v="700000"/>
    <m/>
  </r>
  <r>
    <s v="1.1-00-2505_2559007_25355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551"/>
    <s v="REPARACIÓN Y MANTENIMIENTO DE EQUIPO DE TRANSPORTE"/>
    <n v="0"/>
    <s v="SIN DESCRIPCIÓN PARA DESTINOS 00"/>
    <n v="14398484.73"/>
    <n v="14340111.109999999"/>
    <n v="14176384.289999999"/>
    <n v="19745692.09"/>
    <n v="7000000"/>
    <n v="18245692.16"/>
    <n v="18245692.16"/>
    <n v="25300000"/>
    <n v="25300000"/>
    <n v="0"/>
    <n v="20000000"/>
    <m/>
    <n v="11824806.98"/>
    <n v="9775399.6300000008"/>
    <n v="6935718.3600000003"/>
    <n v="6121532.0199999996"/>
    <n v="5587649.0099999998"/>
    <n v="5171984.78"/>
    <n v="5062712.51"/>
    <n v="13475193.02"/>
    <n v="20000000"/>
    <m/>
  </r>
  <r>
    <s v="2023 y 202408_25619013_2535510"/>
    <s v="2023 y 2024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551"/>
    <s v="REPARACIÓN Y MANTENIMIENTO DE EQUIPO DE TRANSPORTE"/>
    <n v="0"/>
    <s v="SIN DESCRIPCIÓN PARA DESTINOS 00"/>
    <n v="0"/>
    <n v="0"/>
    <n v="0"/>
    <n v="1276"/>
    <n v="0"/>
    <n v="1276"/>
    <n v="1276"/>
    <n v="0"/>
    <n v="0"/>
    <n v="0"/>
    <n v="0"/>
    <m/>
    <n v="0"/>
    <n v="0"/>
    <n v="0"/>
    <n v="0"/>
    <n v="0"/>
    <n v="0"/>
    <n v="0"/>
    <n v="0"/>
    <n v="0"/>
    <m/>
  </r>
  <r>
    <s v="1.1-00-2508_25224016_25356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3000"/>
    <s v="SERVICIOS GENERALES"/>
    <n v="3561"/>
    <s v="REPARACIÓN Y MANTENIMIENTO DE EQUIPO DE DEFENSA Y SEGURIDAD"/>
    <n v="0"/>
    <s v="SIN DESCRIPCIÓN PARA DESTINOS 00"/>
    <n v="13058.12"/>
    <n v="13058.12"/>
    <n v="13058.12"/>
    <n v="11109.32"/>
    <n v="30000"/>
    <n v="8209.32"/>
    <n v="0"/>
    <n v="50000"/>
    <n v="50000"/>
    <n v="0"/>
    <n v="50000"/>
    <m/>
    <n v="1624"/>
    <n v="1624"/>
    <n v="1624"/>
    <n v="1624"/>
    <n v="1624"/>
    <n v="1624"/>
    <n v="1624"/>
    <n v="48376"/>
    <n v="0"/>
    <m/>
  </r>
  <r>
    <s v="1.1-00-2511_25163045_2535710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3000"/>
    <s v="SERVICIOS GENERALES"/>
    <n v="3571"/>
    <s v="INSTALACIÓN, REPARACIÓN Y MANTENIMIENTO DE MAQUINARIA, OTROS EQUIPOS Y HERRAMIENTA"/>
    <n v="0"/>
    <s v="SIN DESCRIPCIÓN PARA DESTINOS 00"/>
    <n v="0"/>
    <n v="210431209.46000001"/>
    <n v="0"/>
    <n v="0"/>
    <n v="0"/>
    <n v="257572643.41"/>
    <n v="0"/>
    <n v="196179000"/>
    <n v="194679000"/>
    <n v="1500000"/>
    <n v="0"/>
    <m/>
    <n v="189616649.19999999"/>
    <n v="157616652.91"/>
    <n v="62848782.700000003"/>
    <n v="62848782.700000003"/>
    <n v="62848782.689999998"/>
    <n v="40125540.82"/>
    <n v="40125540.82"/>
    <n v="5062350.8000000119"/>
    <n v="170000000"/>
    <n v="200000000"/>
  </r>
  <r>
    <s v="1.1-00-2505_2559007_25357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571"/>
    <s v="INSTALACIÓN, REPARACIÓN Y MANTENIMIENTO DE MAQUINARIA, OTROS EQUIPOS Y HERRAMIENTA"/>
    <n v="0"/>
    <s v="SIN DESCRIPCIÓN PARA DESTINOS 00"/>
    <n v="31110042.100000001"/>
    <n v="30387685.75"/>
    <n v="25569578.77"/>
    <n v="23485319.600000001"/>
    <n v="10000000"/>
    <n v="20979339.420000002"/>
    <n v="19316202.960000001"/>
    <n v="20158794"/>
    <n v="20158794"/>
    <n v="0"/>
    <n v="20000000"/>
    <m/>
    <n v="18090629.66"/>
    <n v="17300851.170000002"/>
    <n v="14762513.75"/>
    <n v="13972735.279999999"/>
    <n v="13046564.460000001"/>
    <n v="11543309.99"/>
    <n v="11239033.970000001"/>
    <n v="2068164.3399999999"/>
    <n v="20000000"/>
    <m/>
  </r>
  <r>
    <s v="1.1-00-2504_2555004_25357151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571"/>
    <s v="INSTALACIÓN, REPARACIÓN Y MANTENIMIENTO DE MAQUINARIA, OTROS EQUIPOS Y HERRAMIENTA"/>
    <n v="51"/>
    <s v="MEDIDORES"/>
    <n v="0"/>
    <n v="0"/>
    <n v="0"/>
    <n v="0"/>
    <n v="0"/>
    <n v="0"/>
    <n v="0"/>
    <n v="10000000"/>
    <n v="10000000"/>
    <n v="0"/>
    <n v="0"/>
    <m/>
    <n v="10000000"/>
    <n v="10000000"/>
    <n v="10000000"/>
    <n v="0"/>
    <n v="0"/>
    <n v="0"/>
    <n v="0"/>
    <n v="0"/>
    <n v="0"/>
    <m/>
  </r>
  <r>
    <s v="1.1-00-2509_25228020_2535710"/>
    <s v="1.1-00-25"/>
    <s v="RECURSOS FISCALES 2025"/>
    <s v="09_25"/>
    <x v="8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x v="14"/>
    <s v="XXX_26"/>
    <s v="DIRECCIÓN DE RASTROS MUNICIPALES"/>
    <n v="3000"/>
    <s v="SERVICIOS GENERALES"/>
    <n v="3571"/>
    <s v="INSTALACIÓN, REPARACIÓN Y MANTENIMIENTO DE MAQUINARIA, OTROS EQUIPOS Y HERRAMIENTA"/>
    <n v="0"/>
    <s v="SIN DESCRIPCIÓN PARA DESTINOS 00"/>
    <n v="197664"/>
    <n v="197664"/>
    <n v="197664"/>
    <n v="0"/>
    <n v="300000"/>
    <n v="0"/>
    <n v="0"/>
    <n v="400000"/>
    <n v="400000"/>
    <n v="0"/>
    <n v="400000"/>
    <m/>
    <n v="336197.66"/>
    <n v="0"/>
    <n v="271022.40000000002"/>
    <n v="0"/>
    <n v="0"/>
    <n v="0"/>
    <n v="0"/>
    <n v="63802.340000000026"/>
    <n v="400000"/>
    <m/>
  </r>
  <r>
    <s v="1.1-00-2508_25621015_2535710"/>
    <s v="1.1-00-25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3000"/>
    <s v="SERVICIOS GENERALES"/>
    <n v="3571"/>
    <s v="INSTALACIÓN, REPARACIÓN Y MANTENIMIENTO DE MAQUINARIA, OTROS EQUIPOS Y HERRAMIENTA"/>
    <n v="0"/>
    <s v="SIN DESCRIPCIÓN PARA DESTINOS 00"/>
    <n v="20000"/>
    <n v="0"/>
    <n v="0"/>
    <n v="0"/>
    <n v="80000"/>
    <n v="0"/>
    <n v="0"/>
    <n v="100000"/>
    <n v="100000"/>
    <n v="0"/>
    <n v="100000"/>
    <m/>
    <n v="69659.100000000006"/>
    <n v="69659.100000000006"/>
    <n v="69659.100000000006"/>
    <n v="69659.100000000006"/>
    <n v="69659.100000000006"/>
    <n v="69659.100000000006"/>
    <n v="69659.100000000006"/>
    <n v="30340.899999999994"/>
    <n v="100000"/>
    <m/>
  </r>
  <r>
    <s v="1.1-00-2509_25129021_25357111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3000"/>
    <s v="SERVICIOS GENERALES"/>
    <n v="3571"/>
    <s v="INSTALACIÓN, REPARACIÓN Y MANTENIMIENTO DE MAQUINARIA, OTROS EQUIPOS Y HERRAMIENTA"/>
    <n v="11"/>
    <s v="REACTIVOS"/>
    <n v="0"/>
    <n v="0"/>
    <n v="0"/>
    <n v="0"/>
    <n v="0"/>
    <n v="0"/>
    <n v="0"/>
    <n v="0"/>
    <n v="0"/>
    <n v="0"/>
    <n v="99999994.560000002"/>
    <m/>
    <n v="0"/>
    <n v="0"/>
    <n v="0"/>
    <n v="0"/>
    <n v="0"/>
    <n v="0"/>
    <n v="0"/>
    <n v="0"/>
    <n v="0"/>
    <m/>
  </r>
  <r>
    <s v="1.1-00-2509_25129021_25357112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3000"/>
    <s v="SERVICIOS GENERALES"/>
    <n v="3571"/>
    <s v="INSTALACIÓN, REPARACIÓN Y MANTENIMIENTO DE MAQUINARIA, OTROS EQUIPOS Y HERRAMIENTA"/>
    <n v="12"/>
    <s v="CORRECTIVOS"/>
    <n v="210431209.46000001"/>
    <n v="0"/>
    <n v="202275638.13"/>
    <n v="267175852.88"/>
    <n v="61975132.049999997"/>
    <n v="0"/>
    <n v="208860783.84"/>
    <n v="0"/>
    <n v="0"/>
    <n v="0"/>
    <n v="100000005.44"/>
    <m/>
    <n v="0"/>
    <n v="0"/>
    <n v="0"/>
    <n v="0"/>
    <n v="0"/>
    <n v="0"/>
    <n v="0"/>
    <n v="0"/>
    <n v="0"/>
    <m/>
  </r>
  <r>
    <s v="1.1-00-2511_25168050_25357112"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3000"/>
    <s v="SERVICIOS GENERALES"/>
    <n v="3571"/>
    <s v="INSTALACIÓN, REPARACIÓN Y MANTENIMIENTO DE MAQUINARIA, OTROS EQUIPOS Y HERRAMIENTA"/>
    <n v="12"/>
    <s v="CORRECTIVOS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100000000"/>
    <m/>
  </r>
  <r>
    <s v="1.1-00-2509_25126018_2535710"/>
    <s v="1.1-00-25"/>
    <s v="RECURSOS FISCALES 2025"/>
    <s v="09_25"/>
    <x v="8"/>
    <n v="1"/>
    <s v="GESTIÓN INTEGRAL DEL AGUA"/>
    <s v="1.3.4"/>
    <s v="FUNCIÓN PÚBLICA"/>
    <n v="2"/>
    <s v="TLAJO CERCANO"/>
    <n v="26"/>
    <s v="SERVICIO DE MANTENIMIENTO DE ALUMBRADO PÚBLICO"/>
    <s v="XXX"/>
    <s v="SERVICIO DE MANTENIMIENTO DE ALUMBRADO PÚBLICO"/>
    <s v="018_25"/>
    <x v="11"/>
    <s v="XXX_26"/>
    <s v="DIRECCIÓN ADMINISTRATIVA"/>
    <n v="3000"/>
    <s v="SERVICIOS GENERALES"/>
    <n v="3571"/>
    <s v="INSTALACIÓN, REPARACIÓN Y MANTENIMIENTO DE MAQUINARIA, OTROS EQUIPOS Y HERRAMIENTA"/>
    <n v="0"/>
    <s v="SIN DESCRIPCIÓN PARA DESTINOS 00"/>
    <n v="0"/>
    <n v="0"/>
    <n v="0"/>
    <n v="0"/>
    <n v="0"/>
    <n v="0"/>
    <n v="0"/>
    <n v="0"/>
    <n v="139243.57999999999"/>
    <n v="-139243.57999999999"/>
    <n v="0"/>
    <m/>
    <n v="0"/>
    <n v="0"/>
    <n v="0"/>
    <n v="0"/>
    <n v="0"/>
    <n v="0"/>
    <n v="0"/>
    <n v="139243.57999999999"/>
    <n v="2000000"/>
    <m/>
  </r>
  <r>
    <s v="2.5-02-2509_25227019_2535810"/>
    <s v="2.5-02-25"/>
    <s v="FONDO DE APORTACIÓN AL FORTALECIMIENTO MUNICIPAL 2025 (FORTAMUN)"/>
    <s v="09_25"/>
    <x v="8"/>
    <n v="2"/>
    <s v="INFRAESTRUCTURA Y SERVICIOS PÚBLICOS"/>
    <s v="2.1.1"/>
    <s v="ORDENACIÓN DE DESECHOS"/>
    <n v="3"/>
    <s v="TLAJO DINAMICO"/>
    <n v="27"/>
    <s v="RECOLECCION DE RESIDUOS SOLIDOS URBANOS"/>
    <s v="XXX"/>
    <s v="RECOLECCION DE RESIDUOS SOLIDOS URBANOS"/>
    <s v="019_25"/>
    <x v="13"/>
    <s v="XXX_26"/>
    <s v="DIRECCIÓN DE ASEO PÚBLICO"/>
    <n v="3000"/>
    <s v="SERVICIOS GENERALES"/>
    <n v="3581"/>
    <s v="SERVICIOS DE LIMPIEZA Y MANEJO DE DESECHOS"/>
    <n v="0"/>
    <s v="SIN DESCRIPCIÓN PARA DESTINOS 00"/>
    <n v="132529588.31"/>
    <n v="195975926.37"/>
    <n v="132529588.31"/>
    <n v="191627198.15000001"/>
    <n v="100000000"/>
    <n v="243928141.09999999"/>
    <n v="191627198.13999999"/>
    <n v="274843172.52999997"/>
    <n v="274843172.52999997"/>
    <n v="0"/>
    <n v="260000000"/>
    <m/>
    <n v="224564083.87"/>
    <n v="224564083.87"/>
    <n v="199164364.12"/>
    <n v="174569997.49000001"/>
    <n v="174569997.49000001"/>
    <n v="174569997.49000001"/>
    <n v="174569997.49000001"/>
    <n v="50279088.659999967"/>
    <n v="220000000"/>
    <m/>
  </r>
  <r>
    <s v="1.1-00-2508_25224016_25358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3000"/>
    <s v="SERVICIOS GENERALES"/>
    <n v="3581"/>
    <s v="SERVICIOS DE LIMPIEZA Y MANEJO DE DESECHOS"/>
    <n v="0"/>
    <s v="SIN DESCRIPCIÓN PARA DESTINOS 00"/>
    <n v="994604.12"/>
    <n v="744924.39"/>
    <n v="737906.39"/>
    <n v="1310921.07"/>
    <n v="1000000"/>
    <n v="686973.56"/>
    <n v="559254.92000000004"/>
    <n v="1700000"/>
    <n v="1700000"/>
    <n v="0"/>
    <n v="1200000"/>
    <m/>
    <n v="1435933.67"/>
    <n v="1435933.67"/>
    <n v="1435933.67"/>
    <n v="1435933.67"/>
    <n v="487843.33"/>
    <n v="329418.06"/>
    <n v="329418.06"/>
    <n v="264066.33000000007"/>
    <n v="800000"/>
    <m/>
  </r>
  <r>
    <s v="1.1-00-2506_25516011_2535810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ESPACHO DE LA JEFATURA DE GABINETE"/>
    <n v="3000"/>
    <s v="SERVICIOS GENERALES"/>
    <n v="3581"/>
    <s v="SERVICIOS DE LIMPIEZA Y MANEJO DE DESECHOS"/>
    <n v="0"/>
    <s v="SIN DESCRIPCIÓN PARA DESTINOS 00"/>
    <n v="2295.84"/>
    <n v="2087.04"/>
    <n v="2087.04"/>
    <n v="820.82"/>
    <n v="15000"/>
    <n v="820.82"/>
    <n v="820.82"/>
    <n v="10000"/>
    <n v="10000"/>
    <n v="0"/>
    <n v="10000"/>
    <m/>
    <n v="2411.04"/>
    <n v="2411.04"/>
    <n v="2411.04"/>
    <n v="2411.04"/>
    <n v="2411.04"/>
    <n v="2101.5500000000002"/>
    <n v="2101.5500000000002"/>
    <n v="7588.96"/>
    <n v="3000"/>
    <m/>
  </r>
  <r>
    <s v="1.1-00-2509_25227019_2535810"/>
    <s v="1.1-00-25"/>
    <s v="RECURSOS FISCALES 2025"/>
    <s v="09_25"/>
    <x v="8"/>
    <n v="2"/>
    <s v="INFRAESTRUCTURA Y SERVICIOS PÚBLICOS"/>
    <s v="2.1.1"/>
    <s v="ORDENACIÓN DE DESECHOS"/>
    <n v="3"/>
    <s v="TLAJO DINAMICO"/>
    <n v="27"/>
    <s v="RECOLECCION DE RESIDUOS SOLIDOS URBANOS"/>
    <s v="XXX"/>
    <s v="RECOLECCION DE RESIDUOS SOLIDOS URBANOS"/>
    <s v="019_25"/>
    <x v="13"/>
    <s v="XXX_26"/>
    <s v="DIRECCIÓN DE ASEO PÚBLICO"/>
    <n v="3000"/>
    <s v="SERVICIOS GENERALES"/>
    <n v="3581"/>
    <s v="SERVICIOS DE LIMPIEZA Y MANEJO DE DESECHOS"/>
    <n v="0"/>
    <s v="SIN DESCRIPCIÓN PARA DESTINOS 00"/>
    <n v="63446338.829999998"/>
    <n v="0"/>
    <n v="62286339.219999999"/>
    <n v="54655830.439999998"/>
    <n v="10000000"/>
    <n v="0"/>
    <n v="52300942.960000001"/>
    <n v="0"/>
    <n v="0"/>
    <n v="0"/>
    <n v="0"/>
    <m/>
    <n v="0"/>
    <n v="0"/>
    <n v="0"/>
    <n v="0"/>
    <n v="0"/>
    <n v="0"/>
    <n v="0"/>
    <n v="0"/>
    <n v="0"/>
    <m/>
  </r>
  <r>
    <s v="2023 y 202409_25330022_2535810"/>
    <s v="2023 y 2024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3000"/>
    <s v="SERVICIOS GENERALES"/>
    <n v="3581"/>
    <s v="SERVICIOS DE LIMPIEZA Y MANEJO DE DESECHOS"/>
    <n v="0"/>
    <s v="SIN DESCRIPCIÓN PARA DESTINOS 00"/>
    <n v="0"/>
    <n v="0"/>
    <n v="0"/>
    <n v="0"/>
    <n v="8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9_25225017_25359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3000"/>
    <s v="SERVICIOS GENERALES"/>
    <n v="3591"/>
    <s v="SERVICIOS DE JARDINERÍA Y FUMIGACIÓN"/>
    <n v="0"/>
    <s v="SIN DESCRIPCIÓN PARA DESTINOS 00"/>
    <n v="0"/>
    <n v="0"/>
    <n v="0"/>
    <n v="0"/>
    <n v="0"/>
    <n v="0"/>
    <n v="0"/>
    <n v="17993224"/>
    <n v="17993224"/>
    <n v="0"/>
    <n v="0"/>
    <m/>
    <n v="17993224"/>
    <n v="17993224"/>
    <n v="17993224"/>
    <n v="17993224"/>
    <n v="0"/>
    <n v="0"/>
    <n v="0"/>
    <n v="0"/>
    <n v="0"/>
    <m/>
  </r>
  <r>
    <s v="1.1-00-2506_25513008_2536110"/>
    <s v="1.1-00-25"/>
    <s v="RECURSOS FISCALES 2025"/>
    <s v="06_25"/>
    <x v="7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x v="30"/>
    <s v="XXX_26"/>
    <s v="COORDINACION GENERAL DE COMUNICACIÓN EST"/>
    <n v="3000"/>
    <s v="SERVICIOS GENERALES"/>
    <n v="3611"/>
    <s v="DIFUSIÓN POR RADIO, TELEVISIÓN Y OTROS MEDIOS DE MENSAJES SOBRE PROGRAMAS Y ACTIVIDADES GUBERNAMENTALES"/>
    <n v="0"/>
    <s v="SIN DESCRIPCIÓN PARA DESTINOS 00"/>
    <n v="33460043.5"/>
    <n v="33436725.870000001"/>
    <n v="33067672.539999999"/>
    <n v="29582163.629999999"/>
    <n v="27900000"/>
    <n v="27991302.420000002"/>
    <n v="25800610.370000001"/>
    <n v="32506735.879999999"/>
    <n v="32506735.879999999"/>
    <n v="0"/>
    <n v="30000000"/>
    <m/>
    <n v="31957589.579999998"/>
    <n v="31957589.579999998"/>
    <n v="31957589.579999998"/>
    <n v="31957589.579999998"/>
    <n v="12750459.779999999"/>
    <n v="11301299.16"/>
    <n v="11264935.529999999"/>
    <n v="549146.30000000075"/>
    <n v="32506735.879999999"/>
    <m/>
  </r>
  <r>
    <s v="1.1-00-2506_25513008_2536310"/>
    <s v="1.1-00-25"/>
    <s v="RECURSOS FISCALES 2025"/>
    <s v="06_25"/>
    <x v="7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x v="30"/>
    <s v="XXX_26"/>
    <s v="COORDINACION GENERAL DE COMUNICACIÓN EST"/>
    <n v="3000"/>
    <s v="SERVICIOS GENERALES"/>
    <n v="3631"/>
    <s v="SERVICIOS DE CREATIVIDAD, PREPRODUCCIÓN Y PRODUCCIÓN DE PUBLICIDAD, EXCEPTO INTERNET"/>
    <n v="0"/>
    <s v="SIN DESCRIPCIÓN PARA DESTINOS 00"/>
    <n v="0"/>
    <n v="0"/>
    <n v="0"/>
    <n v="0"/>
    <n v="0"/>
    <n v="0"/>
    <n v="0"/>
    <n v="6600000"/>
    <n v="6600000"/>
    <n v="0"/>
    <n v="4870000"/>
    <m/>
    <n v="6000000"/>
    <n v="6000000"/>
    <n v="6000000"/>
    <n v="6000000"/>
    <n v="3600000"/>
    <n v="3600000"/>
    <n v="3600000"/>
    <n v="600000"/>
    <n v="6600000"/>
    <m/>
  </r>
  <r>
    <s v="2023 y 202405_2559007_25363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631"/>
    <s v="SERVICIOS DE CREATIVIDAD, PREPRODUCCIÓN Y PRODUCCIÓN DE PUBLICIDAD, EXCEPTO INTERNET"/>
    <n v="0"/>
    <s v="SIN DESCRIPCIÓN PARA DESTINOS 00"/>
    <n v="4866666.5999999996"/>
    <n v="4866666.5999999996"/>
    <n v="4663888.83"/>
    <n v="4866666.5199999996"/>
    <n v="4866666.55"/>
    <n v="4866666.46"/>
    <n v="4461110.92"/>
    <n v="0"/>
    <n v="0"/>
    <n v="0"/>
    <n v="0"/>
    <m/>
    <n v="0"/>
    <n v="0"/>
    <n v="0"/>
    <n v="0"/>
    <n v="0"/>
    <n v="0"/>
    <n v="0"/>
    <n v="0"/>
    <n v="0"/>
    <m/>
  </r>
  <r>
    <s v="1.1-00-2506_25513008_2536510"/>
    <s v="1.1-00-25"/>
    <s v="RECURSOS FISCALES 2025"/>
    <s v="06_25"/>
    <x v="7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x v="30"/>
    <s v="XXX_26"/>
    <s v="COORDINACION GENERAL DE COMUNICACIÓN EST"/>
    <n v="3000"/>
    <s v="SERVICIOS GENERALES"/>
    <n v="3651"/>
    <s v="SERVICIOS DE LA INDUSTRIA FÍLMICA, DEL SONIDO Y DEL VIDEO"/>
    <n v="0"/>
    <s v="SIN DESCRIPCIÓN PARA DESTINOS 00"/>
    <n v="3115200"/>
    <n v="3115200"/>
    <n v="2596000"/>
    <n v="4728216"/>
    <n v="3000000"/>
    <n v="2336400"/>
    <n v="2336400"/>
    <n v="4200000"/>
    <n v="4200000"/>
    <n v="0"/>
    <n v="3200000"/>
    <m/>
    <n v="3818181.82"/>
    <n v="3818181.82"/>
    <n v="3818181.82"/>
    <n v="3818181.82"/>
    <n v="2290909.08"/>
    <n v="2290909.08"/>
    <n v="2290909.08"/>
    <n v="381818.18000000017"/>
    <n v="4200000"/>
    <m/>
  </r>
  <r>
    <s v="1.1-00-2506_25513008_2536610"/>
    <s v="1.1-00-25"/>
    <s v="RECURSOS FISCALES 2025"/>
    <s v="06_25"/>
    <x v="7"/>
    <n v="5"/>
    <s v="GOBIERNO INTELIGENTE"/>
    <s v="1.3.4"/>
    <s v="FUNCIÓN PÚBLICA"/>
    <n v="4"/>
    <s v="TLAJO EFICIENTE"/>
    <n v="13"/>
    <s v="COMUNICACIÓN ESTRATÉGICA DEL GOBIERNO"/>
    <s v="XXX"/>
    <s v="COMUNICACIÓN ESTRATÉGICA DEL GOBIERNO"/>
    <s v="008_25"/>
    <x v="30"/>
    <s v="XXX_26"/>
    <s v="COORDINACION GENERAL DE COMUNICACIÓN EST"/>
    <n v="3000"/>
    <s v="SERVICIOS GENERALES"/>
    <n v="3661"/>
    <s v="SERVICIO DE CREACIÓN Y DIFUSIÓN DE CONTENIDO EXCLUSIVAMENTE A  TRAVÉS DE INTERNET"/>
    <n v="0"/>
    <s v="SIN DESCRIPCIÓN PARA DESTINOS 00"/>
    <n v="6171220.2999999998"/>
    <n v="6171220.2999999998"/>
    <n v="5633183.4000000004"/>
    <n v="8995784"/>
    <n v="7000000"/>
    <n v="6071165.96"/>
    <n v="5421165.96"/>
    <n v="6223395"/>
    <n v="6223395"/>
    <n v="0"/>
    <n v="6200000"/>
    <m/>
    <n v="6200000.0099999998"/>
    <n v="6200000.0099999998"/>
    <n v="6200000.0099999998"/>
    <n v="6200000.0099999998"/>
    <n v="3833333.35"/>
    <n v="3833333.35"/>
    <n v="3833333.35"/>
    <n v="23394.990000000224"/>
    <n v="6223395"/>
    <m/>
  </r>
  <r>
    <s v="1.1-00-2508_25621015_2537110"/>
    <s v="1.1-00-25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3000"/>
    <s v="SERVICIOS GENERALES"/>
    <n v="3711"/>
    <s v="PASAJES AÉREOS"/>
    <n v="0"/>
    <s v="SIN DESCRIPCIÓN PARA DESTINOS 00"/>
    <n v="0"/>
    <n v="0"/>
    <n v="0"/>
    <n v="84316"/>
    <n v="0"/>
    <n v="0"/>
    <n v="0"/>
    <n v="54400"/>
    <n v="54400"/>
    <n v="0"/>
    <n v="0"/>
    <m/>
    <n v="54400"/>
    <n v="54400"/>
    <n v="0"/>
    <n v="0"/>
    <n v="0"/>
    <n v="0"/>
    <n v="0"/>
    <n v="0"/>
    <n v="0"/>
    <m/>
  </r>
  <r>
    <s v="2023 y 202410_25065048_25371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3000"/>
    <s v="SERVICIOS GENERALES"/>
    <n v="3711"/>
    <s v="PASAJES AÉREOS"/>
    <n v="0"/>
    <s v="SIN DESCRIPCIÓN PARA DESTINOS 00"/>
    <n v="8710"/>
    <n v="8710"/>
    <n v="871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4_2555004_25371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711"/>
    <s v="PASAJES AÉREOS"/>
    <n v="0"/>
    <s v="SIN DESCRIPCIÓN PARA DESTINOS 00"/>
    <n v="27083.9"/>
    <n v="27069.9"/>
    <n v="27069.9"/>
    <n v="8960"/>
    <n v="8960"/>
    <n v="0"/>
    <n v="0"/>
    <n v="25000"/>
    <n v="25000"/>
    <n v="0"/>
    <n v="25000"/>
    <m/>
    <n v="12628.33"/>
    <n v="12628.33"/>
    <n v="12628.33"/>
    <n v="12628.33"/>
    <n v="12628.33"/>
    <n v="12628.33"/>
    <n v="12628.33"/>
    <n v="12371.67"/>
    <n v="0"/>
    <m/>
  </r>
  <r>
    <s v="1.1-00-2508_25619013_25371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711"/>
    <s v="PASAJES AÉREOS"/>
    <n v="0"/>
    <s v="SIN DESCRIPCIÓN PARA DESTINOS 00"/>
    <n v="6755"/>
    <n v="6755"/>
    <n v="6755"/>
    <n v="35000"/>
    <n v="0"/>
    <n v="25193.52"/>
    <n v="25193.52"/>
    <n v="35000"/>
    <n v="35000"/>
    <n v="0"/>
    <n v="35000"/>
    <m/>
    <n v="10627"/>
    <n v="10627"/>
    <n v="10627"/>
    <n v="10627"/>
    <n v="10627"/>
    <n v="10627"/>
    <n v="10627"/>
    <n v="24373"/>
    <n v="0"/>
    <m/>
  </r>
  <r>
    <s v="1.1-00-2514_25555039_25371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711"/>
    <s v="PASAJES AÉREOS"/>
    <n v="0"/>
    <s v="SIN DESCRIPCIÓN PARA DESTINOS 00"/>
    <n v="2839.3"/>
    <n v="2839.3"/>
    <n v="2839.3"/>
    <n v="40000"/>
    <n v="0"/>
    <n v="37829"/>
    <n v="37829"/>
    <n v="30400"/>
    <n v="30400"/>
    <n v="0"/>
    <n v="35000"/>
    <m/>
    <n v="9461"/>
    <n v="9461"/>
    <n v="9450"/>
    <n v="9450"/>
    <n v="0"/>
    <n v="0"/>
    <n v="0"/>
    <n v="20939"/>
    <n v="0"/>
    <m/>
  </r>
  <r>
    <s v="1.1-00-2506_25514009_2537110"/>
    <s v="1.1-00-25"/>
    <s v="RECURSOS FISCALES 2025"/>
    <s v="06_25"/>
    <x v="7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x v="27"/>
    <s v="XXX_26"/>
    <s v="DESPACHO DE LA JEFATURA DE GABINETE"/>
    <n v="3000"/>
    <s v="SERVICIOS GENERALES"/>
    <n v="3711"/>
    <s v="PASAJES AÉREOS"/>
    <n v="0"/>
    <s v="SIN DESCRIPCIÓN PARA DESTINOS 00"/>
    <n v="30710.02"/>
    <n v="30710.02"/>
    <n v="30710.02"/>
    <n v="26105.64"/>
    <n v="26105.64"/>
    <n v="6886.34"/>
    <n v="6886.34"/>
    <n v="25000"/>
    <n v="25000"/>
    <n v="0"/>
    <n v="25000"/>
    <m/>
    <n v="8338.15"/>
    <n v="8338.15"/>
    <n v="17900"/>
    <n v="17900"/>
    <n v="0"/>
    <n v="0"/>
    <n v="0"/>
    <n v="16661.849999999999"/>
    <n v="30000"/>
    <m/>
  </r>
  <r>
    <s v="1.1-00-2505_2559007_2537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711"/>
    <s v="PASAJES AÉREOS"/>
    <n v="0"/>
    <s v="SIN DESCRIPCIÓN PARA DESTINOS 00"/>
    <n v="0"/>
    <n v="0"/>
    <n v="0"/>
    <n v="0"/>
    <n v="0"/>
    <n v="0"/>
    <n v="0"/>
    <n v="10000"/>
    <n v="10000"/>
    <n v="0"/>
    <n v="0"/>
    <m/>
    <n v="6555.96"/>
    <n v="6555.96"/>
    <n v="6555.96"/>
    <n v="6555.96"/>
    <n v="6555.96"/>
    <n v="6555.96"/>
    <n v="6555.96"/>
    <n v="3444.04"/>
    <n v="0"/>
    <m/>
  </r>
  <r>
    <s v="2023 y 202406_25515010_2537110"/>
    <s v="2023 y 2024"/>
    <s v="RECURSOS FISCALES 2025"/>
    <s v="06_25"/>
    <x v="7"/>
    <n v="5"/>
    <s v="GOBIERNO INTELIGENTE"/>
    <s v="1.3.4"/>
    <s v="FUNCIÓN PÚBLICA"/>
    <n v="4"/>
    <s v="TLAJO EFICIENTE"/>
    <n v="15"/>
    <s v="PROCESOS ESTADISTICOS DEL MUNICIPIO"/>
    <s v="XXX"/>
    <s v="PROCESOS ESTADISTICOS DEL MUNICIPIO"/>
    <s v="010_25"/>
    <x v="19"/>
    <s v="XXX_26"/>
    <s v="DIRECCIÓN DE CENSOS Y ESTADISTICAS"/>
    <n v="3000"/>
    <s v="SERVICIOS GENERALES"/>
    <n v="3711"/>
    <s v="PASAJES AÉREOS"/>
    <n v="0"/>
    <s v="SIN DESCRIPCIÓN PARA DESTINOS 00"/>
    <n v="0"/>
    <n v="0"/>
    <n v="0"/>
    <n v="18100"/>
    <n v="0"/>
    <n v="15804"/>
    <n v="15804"/>
    <n v="0"/>
    <n v="0"/>
    <n v="0"/>
    <n v="0"/>
    <m/>
    <n v="0"/>
    <n v="0"/>
    <n v="0"/>
    <n v="0"/>
    <n v="0"/>
    <n v="0"/>
    <n v="0"/>
    <n v="0"/>
    <n v="0"/>
    <m/>
  </r>
  <r>
    <s v="2023 y 202412_25753037_2537110"/>
    <s v="2023 y 2024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711"/>
    <s v="PASAJES AÉREOS"/>
    <n v="0"/>
    <s v="SIN DESCRIPCIÓN PARA DESTINOS 00"/>
    <n v="0"/>
    <n v="0"/>
    <n v="0"/>
    <n v="600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2_2553002_253711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3000"/>
    <s v="SERVICIOS GENERALES"/>
    <n v="3711"/>
    <s v="PASAJES AÉREOS"/>
    <n v="0"/>
    <s v="SIN DESCRIPCIÓN PARA DESTINOS 00"/>
    <n v="0"/>
    <n v="0"/>
    <n v="0"/>
    <n v="7200"/>
    <n v="0"/>
    <n v="6250"/>
    <n v="6250"/>
    <n v="7200"/>
    <n v="7200"/>
    <n v="0"/>
    <n v="7200"/>
    <m/>
    <n v="0"/>
    <n v="0"/>
    <n v="0"/>
    <n v="0"/>
    <n v="0"/>
    <n v="0"/>
    <n v="0"/>
    <n v="7200"/>
    <n v="0"/>
    <m/>
  </r>
  <r>
    <s v="1.1-00-2511_25364047_2537110"/>
    <s v="1.1-00-25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3000"/>
    <s v="SERVICIOS GENERALES"/>
    <n v="3711"/>
    <s v="PASAJES AÉREOS"/>
    <n v="0"/>
    <s v="SIN DESCRIPCIÓN PARA DESTINOS 00"/>
    <n v="0"/>
    <n v="0"/>
    <n v="0"/>
    <n v="0"/>
    <n v="0"/>
    <n v="0"/>
    <n v="0"/>
    <n v="10000"/>
    <n v="10000"/>
    <n v="0"/>
    <n v="0"/>
    <m/>
    <n v="0"/>
    <n v="0"/>
    <n v="0"/>
    <n v="0"/>
    <n v="0"/>
    <n v="0"/>
    <n v="0"/>
    <n v="10000"/>
    <n v="0"/>
    <m/>
  </r>
  <r>
    <s v="2023 y 202404_2555004_2537210"/>
    <s v="2023 y 2024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721"/>
    <s v="PASAJES TERRESTRES"/>
    <n v="0"/>
    <s v="SIN DESCRIPCIÓN PARA DESTINOS 00"/>
    <n v="0"/>
    <n v="0"/>
    <n v="0"/>
    <n v="0"/>
    <n v="248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6_25515010_2537210"/>
    <s v="2023 y 2024"/>
    <s v="RECURSOS FISCALES 2025"/>
    <s v="06_25"/>
    <x v="7"/>
    <n v="5"/>
    <s v="GOBIERNO INTELIGENTE"/>
    <s v="1.3.4"/>
    <s v="FUNCIÓN PÚBLICA"/>
    <n v="4"/>
    <s v="TLAJO EFICIENTE"/>
    <n v="15"/>
    <s v="PROCESOS ESTADISTICOS DEL MUNICIPIO"/>
    <s v="XXX"/>
    <s v="PROCESOS ESTADISTICOS DEL MUNICIPIO"/>
    <s v="010_25"/>
    <x v="19"/>
    <s v="XXX_26"/>
    <s v="DIRECCIÓN DE CENSOS Y ESTADISTICAS"/>
    <n v="3000"/>
    <s v="SERVICIOS GENERALES"/>
    <n v="3721"/>
    <s v="PASAJES TERRESTRES"/>
    <n v="0"/>
    <s v="SIN DESCRIPCIÓN PARA DESTINOS 00"/>
    <n v="0"/>
    <n v="0"/>
    <n v="0"/>
    <n v="4617.5"/>
    <n v="0"/>
    <n v="4617"/>
    <n v="4617"/>
    <n v="0"/>
    <n v="0"/>
    <n v="0"/>
    <n v="0"/>
    <m/>
    <n v="0"/>
    <n v="0"/>
    <n v="0"/>
    <n v="0"/>
    <n v="0"/>
    <n v="0"/>
    <n v="0"/>
    <n v="0"/>
    <n v="0"/>
    <m/>
  </r>
  <r>
    <s v="1.1-00-2506_25514009_2537210"/>
    <s v="1.1-00-25"/>
    <s v="RECURSOS FISCALES 2025"/>
    <s v="06_25"/>
    <x v="7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x v="27"/>
    <s v="XXX_26"/>
    <s v="DESPACHO DE LA JEFATURA DE GABINETE"/>
    <n v="3000"/>
    <s v="SERVICIOS GENERALES"/>
    <n v="3721"/>
    <s v="PASAJES TERRESTRES"/>
    <n v="0"/>
    <s v="SIN DESCRIPCIÓN PARA DESTINOS 00"/>
    <n v="0"/>
    <n v="0"/>
    <n v="0"/>
    <n v="0"/>
    <n v="0"/>
    <n v="0"/>
    <n v="0"/>
    <n v="1164"/>
    <n v="1164"/>
    <n v="0"/>
    <n v="0"/>
    <m/>
    <n v="0"/>
    <n v="0"/>
    <n v="0"/>
    <n v="0"/>
    <n v="0"/>
    <n v="0"/>
    <n v="0"/>
    <n v="1164"/>
    <n v="0"/>
    <m/>
  </r>
  <r>
    <s v="1.1-00-2509_25330022_2537210"/>
    <s v="1.1-00-25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3000"/>
    <s v="SERVICIOS GENERALES"/>
    <n v="3721"/>
    <s v="PASAJES TERRESTRES"/>
    <n v="0"/>
    <s v="SIN DESCRIPCIÓN PARA DESTINOS 00"/>
    <n v="0"/>
    <n v="0"/>
    <n v="0"/>
    <n v="2220"/>
    <n v="0"/>
    <n v="2220"/>
    <n v="2220"/>
    <n v="3000"/>
    <n v="3000"/>
    <n v="0"/>
    <n v="3000"/>
    <m/>
    <n v="0"/>
    <n v="0"/>
    <n v="0"/>
    <n v="0"/>
    <n v="0"/>
    <n v="0"/>
    <n v="0"/>
    <n v="3000"/>
    <n v="0"/>
    <m/>
  </r>
  <r>
    <s v="1.1-00-2508_25618013_2537210"/>
    <s v="1.1-00-25"/>
    <s v="RECURSOS FISCALES 2025"/>
    <s v="08_25"/>
    <x v="5"/>
    <n v="6"/>
    <s v="SEGURIDAD CIUDADANA"/>
    <s v="1.7.1"/>
    <s v="POLICIA"/>
    <n v="1"/>
    <s v="TLAJO DE PAZ"/>
    <n v="18"/>
    <s v="CAPACITACIÓN"/>
    <s v="XXX"/>
    <s v="CAPACITACIÓN"/>
    <s v="013_25"/>
    <x v="6"/>
    <s v="XXX_26"/>
    <s v="COMISARIA DE LA POLICIA PREVENTIVA MUNIC"/>
    <n v="3000"/>
    <s v="SERVICIOS GENERALES"/>
    <n v="3721"/>
    <s v="PASAJES TERRESTRES"/>
    <n v="0"/>
    <s v="SIN DESCRIPCIÓN PARA DESTINOS 00"/>
    <n v="0"/>
    <n v="0"/>
    <n v="0"/>
    <n v="6755.56"/>
    <n v="0"/>
    <n v="6755.56"/>
    <n v="6755.56"/>
    <n v="15000"/>
    <n v="15000"/>
    <n v="0"/>
    <n v="15000"/>
    <m/>
    <n v="0"/>
    <n v="0"/>
    <n v="0"/>
    <n v="0"/>
    <n v="0"/>
    <n v="0"/>
    <n v="0"/>
    <n v="15000"/>
    <n v="0"/>
    <m/>
  </r>
  <r>
    <s v="2023 y 202410_25065048_25375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3000"/>
    <s v="SERVICIOS GENERALES"/>
    <n v="3751"/>
    <s v="VIÁTICOS EN EL PAÍS"/>
    <n v="0"/>
    <s v="SIN DESCRIPCIÓN PARA DESTINOS 00"/>
    <n v="1357.98"/>
    <n v="1357.98"/>
    <n v="1357.98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6_25514009_2537510"/>
    <s v="1.1-00-25"/>
    <s v="RECURSOS FISCALES 2025"/>
    <s v="06_25"/>
    <x v="7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x v="27"/>
    <s v="XXX_26"/>
    <s v="DESPACHO DE LA JEFATURA DE GABINETE"/>
    <n v="3000"/>
    <s v="SERVICIOS GENERALES"/>
    <n v="3751"/>
    <s v="VIÁTICOS EN EL PAÍS"/>
    <n v="0"/>
    <s v="SIN DESCRIPCIÓN PARA DESTINOS 00"/>
    <n v="12309.98"/>
    <n v="12309.98"/>
    <n v="12309.98"/>
    <n v="11397.95"/>
    <n v="11397.95"/>
    <n v="4332.16"/>
    <n v="4332.16"/>
    <n v="18836"/>
    <n v="18836"/>
    <n v="0"/>
    <n v="20000"/>
    <m/>
    <n v="8730"/>
    <n v="8730"/>
    <n v="14730"/>
    <n v="14730"/>
    <n v="6630"/>
    <n v="6630"/>
    <n v="6630"/>
    <n v="10106"/>
    <n v="50000"/>
    <m/>
  </r>
  <r>
    <s v="1.1-00-2514_25555039_25375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751"/>
    <s v="VIÁTICOS EN EL PAÍS"/>
    <n v="0"/>
    <s v="SIN DESCRIPCIÓN PARA DESTINOS 00"/>
    <n v="2192.4"/>
    <n v="2192.4"/>
    <n v="2192.4"/>
    <n v="18006"/>
    <n v="0"/>
    <n v="16118.18"/>
    <n v="16118.18"/>
    <n v="35000"/>
    <n v="35000"/>
    <n v="0"/>
    <n v="35000"/>
    <m/>
    <n v="3680.21"/>
    <n v="3680.21"/>
    <n v="0"/>
    <n v="0"/>
    <n v="0"/>
    <n v="0"/>
    <n v="0"/>
    <n v="31319.79"/>
    <n v="0"/>
    <m/>
  </r>
  <r>
    <s v="1.1-00-2508_25619013_25375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751"/>
    <s v="VIÁTICOS EN EL PAÍS"/>
    <n v="0"/>
    <s v="SIN DESCRIPCIÓN PARA DESTINOS 00"/>
    <n v="1036"/>
    <n v="1035"/>
    <n v="1035"/>
    <n v="31513.360000000001"/>
    <n v="0"/>
    <n v="19848.97"/>
    <n v="19848.97"/>
    <n v="35000"/>
    <n v="35000"/>
    <n v="0"/>
    <n v="35000"/>
    <m/>
    <n v="402"/>
    <n v="402"/>
    <n v="402"/>
    <n v="402"/>
    <n v="402"/>
    <n v="402"/>
    <n v="402"/>
    <n v="34598"/>
    <n v="0"/>
    <m/>
  </r>
  <r>
    <s v="1.1-00-2504_2555004_25375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751"/>
    <s v="VIÁTICOS EN EL PAÍS"/>
    <n v="0"/>
    <s v="SIN DESCRIPCIÓN PARA DESTINOS 00"/>
    <n v="5173.8900000000003"/>
    <n v="5173.8900000000003"/>
    <n v="5173.8900000000003"/>
    <n v="0"/>
    <n v="0"/>
    <n v="0"/>
    <n v="0"/>
    <n v="20000"/>
    <n v="20000"/>
    <n v="0"/>
    <n v="20000"/>
    <m/>
    <n v="109"/>
    <n v="109"/>
    <n v="109"/>
    <n v="109"/>
    <n v="109"/>
    <n v="109"/>
    <n v="109"/>
    <n v="19891"/>
    <n v="0"/>
    <m/>
  </r>
  <r>
    <s v="1.1-00-2505_2559007_25375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751"/>
    <s v="VIÁTICOS EN EL PAÍS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6_25515010_2537510"/>
    <s v="2023 y 2024"/>
    <s v="RECURSOS FISCALES 2025"/>
    <s v="06_25"/>
    <x v="7"/>
    <n v="5"/>
    <s v="GOBIERNO INTELIGENTE"/>
    <s v="1.3.4"/>
    <s v="FUNCIÓN PÚBLICA"/>
    <n v="4"/>
    <s v="TLAJO EFICIENTE"/>
    <n v="15"/>
    <s v="PROCESOS ESTADISTICOS DEL MUNICIPIO"/>
    <s v="XXX"/>
    <s v="PROCESOS ESTADISTICOS DEL MUNICIPIO"/>
    <s v="010_25"/>
    <x v="19"/>
    <s v="XXX_26"/>
    <s v="DIRECCIÓN DE CENSOS Y ESTADISTICAS"/>
    <n v="3000"/>
    <s v="SERVICIOS GENERALES"/>
    <n v="3751"/>
    <s v="VIÁTICOS EN EL PAÍS"/>
    <n v="0"/>
    <s v="SIN DESCRIPCIÓN PARA DESTINOS 00"/>
    <n v="0"/>
    <n v="0"/>
    <n v="0"/>
    <n v="7282.5"/>
    <n v="0"/>
    <n v="7281.96"/>
    <n v="7281.96"/>
    <n v="0"/>
    <n v="0"/>
    <n v="0"/>
    <n v="0"/>
    <m/>
    <n v="0"/>
    <n v="0"/>
    <n v="0"/>
    <n v="0"/>
    <n v="0"/>
    <n v="0"/>
    <n v="0"/>
    <n v="0"/>
    <n v="0"/>
    <m/>
  </r>
  <r>
    <s v="2023 y 202412_25753037_2537510"/>
    <s v="2023 y 2024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751"/>
    <s v="VIÁTICOS EN EL PAÍS"/>
    <n v="0"/>
    <s v="SIN DESCRIPCIÓN PARA DESTINOS 00"/>
    <n v="0"/>
    <n v="0"/>
    <n v="0"/>
    <n v="1200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2_25750034_2537510"/>
    <s v="1.1-00-25"/>
    <s v="RECURSOS FISCALES 2025"/>
    <s v="12_25"/>
    <x v="10"/>
    <n v="7"/>
    <s v="DESARROLLO ECONÓMICO Y EMPLEO"/>
    <s v="2.2.7"/>
    <s v="DESARROLLO REGIONAL"/>
    <n v="5"/>
    <s v="TLAJO POTENCIA"/>
    <n v="50"/>
    <s v="ADMINISTRACIÓN CENTRAL DE LA COORDINACIÓN GENERAL DE POTENCIA ECONÓMICA"/>
    <s v="XXX"/>
    <s v="ADMINISTRACIÓN CENTRAL DE LA COORDINACIÓN GENERAL DE POTENCIA ECONÓMICA"/>
    <s v="034_25"/>
    <x v="24"/>
    <s v="XXX_26"/>
    <s v="DESPACHO DE LA COORDINACIÓN GENERAL DE P"/>
    <n v="3000"/>
    <s v="SERVICIOS GENERALES"/>
    <n v="3751"/>
    <s v="VIÁTICOS EN EL PAÍS"/>
    <n v="0"/>
    <s v="SIN DESCRIPCIÓN PARA DESTINOS 00"/>
    <n v="1154680"/>
    <n v="1102480"/>
    <n v="1013160"/>
    <n v="3723692"/>
    <n v="500000"/>
    <n v="3573692"/>
    <n v="3573692"/>
    <n v="0"/>
    <n v="0"/>
    <n v="0"/>
    <n v="30000"/>
    <m/>
    <n v="0"/>
    <n v="0"/>
    <n v="0"/>
    <n v="0"/>
    <n v="0"/>
    <n v="0"/>
    <n v="0"/>
    <n v="0"/>
    <n v="0"/>
    <m/>
  </r>
  <r>
    <s v="1.1-00-2502_2553002_253751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3000"/>
    <s v="SERVICIOS GENERALES"/>
    <n v="3751"/>
    <s v="VIÁTICOS EN EL PAÍS"/>
    <n v="0"/>
    <s v="SIN DESCRIPCIÓN PARA DESTINOS 00"/>
    <n v="0"/>
    <n v="0"/>
    <n v="0"/>
    <n v="5300"/>
    <n v="0"/>
    <n v="1165.96"/>
    <n v="1165.96"/>
    <n v="5300"/>
    <n v="5300"/>
    <n v="0"/>
    <n v="5300"/>
    <m/>
    <n v="0"/>
    <n v="0"/>
    <n v="0"/>
    <n v="0"/>
    <n v="0"/>
    <n v="0"/>
    <n v="0"/>
    <n v="5300"/>
    <n v="0"/>
    <m/>
  </r>
  <r>
    <s v="1.1-00-2511_25364047_2537510"/>
    <s v="1.1-00-25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3000"/>
    <s v="SERVICIOS GENERALES"/>
    <n v="3751"/>
    <s v="VIÁTICOS EN EL PAÍS"/>
    <n v="0"/>
    <s v="SIN DESCRIPCIÓN PARA DESTINOS 00"/>
    <n v="0"/>
    <n v="0"/>
    <n v="0"/>
    <n v="0"/>
    <n v="0"/>
    <n v="0"/>
    <n v="0"/>
    <n v="10000"/>
    <n v="10000"/>
    <n v="0"/>
    <n v="0"/>
    <m/>
    <n v="0"/>
    <n v="0"/>
    <n v="0"/>
    <n v="0"/>
    <n v="0"/>
    <n v="0"/>
    <n v="0"/>
    <n v="10000"/>
    <n v="0"/>
    <m/>
  </r>
  <r>
    <s v="1.1-00-2508_25621015_2537510"/>
    <s v="1.1-00-25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3000"/>
    <s v="SERVICIOS GENERALES"/>
    <n v="3751"/>
    <s v="VIÁTICOS EN EL PAÍS"/>
    <n v="0"/>
    <s v="SIN DESCRIPCIÓN PARA DESTINOS 00"/>
    <n v="0"/>
    <n v="0"/>
    <n v="0"/>
    <n v="0"/>
    <n v="0"/>
    <n v="0"/>
    <n v="0"/>
    <n v="50000"/>
    <n v="50000"/>
    <n v="0"/>
    <n v="50000"/>
    <m/>
    <n v="0"/>
    <n v="0"/>
    <n v="0"/>
    <n v="0"/>
    <n v="0"/>
    <n v="0"/>
    <n v="0"/>
    <n v="50000"/>
    <n v="0"/>
    <m/>
  </r>
  <r>
    <s v="1.1-00-2508_25621015_2537610"/>
    <s v="1.1-00-25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3000"/>
    <s v="SERVICIOS GENERALES"/>
    <n v="3761"/>
    <s v="VIÁTICOS EN EL EXTRANJERO"/>
    <n v="0"/>
    <s v="SIN DESCRIPCIÓN PARA DESTINOS 00"/>
    <n v="0"/>
    <n v="0"/>
    <n v="0"/>
    <n v="14116"/>
    <n v="0"/>
    <n v="0"/>
    <n v="0"/>
    <n v="33879"/>
    <n v="33879"/>
    <n v="0"/>
    <n v="0"/>
    <m/>
    <n v="31392.43"/>
    <n v="31392.43"/>
    <n v="0"/>
    <n v="0"/>
    <n v="0"/>
    <n v="0"/>
    <n v="0"/>
    <n v="2486.5699999999997"/>
    <n v="0"/>
    <m/>
  </r>
  <r>
    <s v="1.1-00-2514_25555039_25376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3000"/>
    <s v="SERVICIOS GENERALES"/>
    <n v="3761"/>
    <s v="VIÁTICOS EN EL EXTRANJERO"/>
    <n v="0"/>
    <s v="SIN DESCRIPCIÓN PARA DESTINOS 00"/>
    <n v="0"/>
    <n v="0"/>
    <n v="0"/>
    <n v="0"/>
    <n v="0"/>
    <n v="0"/>
    <n v="0"/>
    <n v="4600"/>
    <n v="4600"/>
    <n v="0"/>
    <n v="0"/>
    <m/>
    <n v="0"/>
    <n v="0"/>
    <n v="4600"/>
    <n v="4600"/>
    <n v="0"/>
    <n v="0"/>
    <n v="0"/>
    <n v="4600"/>
    <n v="0"/>
    <m/>
  </r>
  <r>
    <s v="2023 y 202410_25065048_25379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3000"/>
    <s v="SERVICIOS GENERALES"/>
    <n v="3791"/>
    <s v="OTROS SERVICIOS DE TRASLADO Y HOSPEDAJE"/>
    <n v="0"/>
    <s v="SIN DESCRIPCIÓN PARA DESTINOS 00"/>
    <n v="9324.6"/>
    <n v="9324.6"/>
    <n v="9324.6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4_2555004_2537910"/>
    <s v="2023 y 2024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791"/>
    <s v="OTROS SERVICIOS DE TRASLADO Y HOSPEDAJE"/>
    <n v="0"/>
    <s v="SIN DESCRIPCIÓN PARA DESTINOS 00"/>
    <n v="1771"/>
    <n v="1771"/>
    <n v="1771"/>
    <n v="0"/>
    <n v="35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2_2553002_253791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3000"/>
    <s v="SERVICIOS GENERALES"/>
    <n v="3791"/>
    <s v="OTROS SERVICIOS DE TRASLADO Y HOSPEDAJE"/>
    <n v="0"/>
    <s v="SIN DESCRIPCIÓN PARA DESTINOS 00"/>
    <n v="0"/>
    <n v="0"/>
    <n v="0"/>
    <n v="0"/>
    <n v="0"/>
    <n v="0"/>
    <n v="0"/>
    <n v="8000"/>
    <n v="8000"/>
    <n v="0"/>
    <n v="8000"/>
    <m/>
    <n v="0"/>
    <n v="0"/>
    <n v="0"/>
    <n v="0"/>
    <n v="0"/>
    <n v="0"/>
    <n v="0"/>
    <n v="8000"/>
    <n v="0"/>
    <m/>
  </r>
  <r>
    <s v="1.1-00-2503_2554003_2537910"/>
    <s v="1.1-00-25"/>
    <s v="RECURSOS FISCALES 2025"/>
    <s v="03_25"/>
    <x v="4"/>
    <n v="5"/>
    <s v="GOBIERNO INTELIGENTE"/>
    <s v="1.3.5"/>
    <s v="ASUNTOS JURIDICOS"/>
    <n v="6"/>
    <s v="TLAJO A FUTURO"/>
    <n v="4"/>
    <s v="DEFENSORÍA LEGAL"/>
    <s v="XXX"/>
    <s v="DEFENSORÍA LEGAL"/>
    <s v="003_25"/>
    <x v="5"/>
    <s v="XXX_26"/>
    <s v="DESPACHO DE LA SINDICATURA"/>
    <n v="3000"/>
    <s v="SERVICIOS GENERALES"/>
    <n v="3791"/>
    <s v="OTROS SERVICIOS DE TRASLADO Y HOSPEDAJE"/>
    <n v="0"/>
    <s v="SIN DESCRIPCIÓN PARA DESTINOS 00"/>
    <n v="0"/>
    <n v="0"/>
    <n v="0"/>
    <n v="0"/>
    <n v="0"/>
    <n v="0"/>
    <n v="0"/>
    <n v="50000"/>
    <n v="50000"/>
    <n v="0"/>
    <n v="50000"/>
    <m/>
    <n v="0"/>
    <n v="0"/>
    <n v="0"/>
    <n v="0"/>
    <n v="0"/>
    <n v="0"/>
    <n v="0"/>
    <n v="50000"/>
    <n v="0"/>
    <m/>
  </r>
  <r>
    <s v="1.1-00-2506_25516011_2538210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ESPACHO DE LA JEFATURA DE GABINETE"/>
    <n v="3000"/>
    <s v="SERVICIOS GENERALES"/>
    <n v="3821"/>
    <s v="GASTOS DE ORDEN  SOCIAL Y CULTURAL"/>
    <n v="0"/>
    <s v="SIN DESCRIPCIÓN PARA DESTINOS 00"/>
    <n v="3905238.23"/>
    <n v="3837474.23"/>
    <n v="2363056.23"/>
    <n v="828397.19"/>
    <n v="850588.4"/>
    <n v="828397.19"/>
    <n v="136197.20000000001"/>
    <n v="2700000"/>
    <n v="2700000"/>
    <n v="0"/>
    <n v="1000009.72"/>
    <m/>
    <n v="2678530.52"/>
    <n v="2678530.52"/>
    <n v="2678530.52"/>
    <n v="1503284.68"/>
    <n v="1153992.47"/>
    <n v="931342.07"/>
    <n v="931342.07"/>
    <n v="21469.479999999981"/>
    <n v="1500000"/>
    <m/>
  </r>
  <r>
    <s v="1.1-00-2506_25516011_25382113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ESPACHO DE LA JEFATURA DE GABINETE"/>
    <n v="3000"/>
    <s v="SERVICIOS GENERALES"/>
    <n v="3821"/>
    <s v="GASTOS DE ORDEN  SOCIAL Y CULTURAL"/>
    <n v="13"/>
    <s v="INFORME DE GOBIERNO"/>
    <n v="0"/>
    <n v="0"/>
    <n v="0"/>
    <n v="743560"/>
    <n v="0"/>
    <n v="743560"/>
    <n v="743560"/>
    <n v="1850000"/>
    <n v="1850000"/>
    <n v="0"/>
    <n v="749980.56"/>
    <m/>
    <n v="1797500.01"/>
    <n v="1797500.01"/>
    <n v="1797500.01"/>
    <n v="1797500.01"/>
    <n v="0"/>
    <n v="0"/>
    <n v="0"/>
    <n v="52499.989999999991"/>
    <n v="1500000"/>
    <m/>
  </r>
  <r>
    <s v="1.1-00-2512_25753037_25382134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34"/>
    <s v="MICTLAN"/>
    <n v="744720"/>
    <n v="744720"/>
    <n v="744720"/>
    <n v="694492.6"/>
    <n v="735000"/>
    <n v="694492"/>
    <n v="0"/>
    <n v="1200000"/>
    <n v="1200000"/>
    <n v="0"/>
    <n v="1500000"/>
    <m/>
    <n v="1199440"/>
    <n v="0"/>
    <n v="0"/>
    <n v="0"/>
    <n v="0"/>
    <n v="0"/>
    <n v="0"/>
    <n v="560"/>
    <n v="1500000"/>
    <m/>
  </r>
  <r>
    <s v="1.1-00-2505_2559007_25382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821"/>
    <s v="GASTOS DE ORDEN  SOCIAL Y CULTURAL"/>
    <n v="0"/>
    <s v="SIN DESCRIPCIÓN PARA DESTINOS 00"/>
    <n v="784437.28"/>
    <n v="776354.39"/>
    <n v="628841.82999999996"/>
    <n v="514777.21"/>
    <n v="639567.19999999995"/>
    <n v="514777.21"/>
    <n v="514777.21"/>
    <n v="1310566"/>
    <n v="1310566"/>
    <n v="0"/>
    <n v="450000"/>
    <m/>
    <n v="1167445.29"/>
    <n v="420496.97"/>
    <n v="420496.97"/>
    <n v="420496.97"/>
    <n v="420496.97"/>
    <n v="420496.97"/>
    <n v="420496.97"/>
    <n v="143120.70999999996"/>
    <n v="1000000"/>
    <m/>
  </r>
  <r>
    <s v="1.1-00-2512_25753037_25382133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33"/>
    <s v="CHARRERIA"/>
    <n v="591600"/>
    <n v="591600"/>
    <n v="591600"/>
    <n v="0"/>
    <n v="700000"/>
    <n v="0"/>
    <n v="0"/>
    <n v="1153601"/>
    <n v="1153601"/>
    <n v="0"/>
    <n v="1300009.68"/>
    <m/>
    <n v="1153600.28"/>
    <n v="1153600.28"/>
    <n v="1183200"/>
    <n v="0"/>
    <n v="0"/>
    <n v="0"/>
    <n v="0"/>
    <n v="0.71999999997206032"/>
    <n v="1150000"/>
    <m/>
  </r>
  <r>
    <s v="1.1-00-2512_25753037_25382132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32"/>
    <s v="ARBOL NAVIDEÑO Y PISTA HIELO"/>
    <n v="0"/>
    <n v="0"/>
    <n v="0"/>
    <n v="0"/>
    <n v="450000"/>
    <n v="0"/>
    <n v="0"/>
    <n v="500000"/>
    <n v="500000"/>
    <n v="0"/>
    <n v="500000"/>
    <m/>
    <n v="499960"/>
    <n v="0"/>
    <n v="0"/>
    <n v="0"/>
    <n v="0"/>
    <n v="0"/>
    <n v="0"/>
    <n v="40"/>
    <n v="1500000"/>
    <m/>
  </r>
  <r>
    <s v="1.1-00-2512_25751035_25382116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3000"/>
    <s v="SERVICIOS GENERALES"/>
    <n v="3821"/>
    <s v="GASTOS DE ORDEN  SOCIAL Y CULTURAL"/>
    <n v="16"/>
    <s v="EXPO AGROPECUARIA"/>
    <n v="448000"/>
    <n v="448000"/>
    <n v="448000"/>
    <n v="640000"/>
    <n v="500000"/>
    <n v="640000"/>
    <n v="640000"/>
    <n v="498500"/>
    <n v="498500"/>
    <n v="0"/>
    <n v="500000"/>
    <m/>
    <n v="498499.99"/>
    <n v="498499.99"/>
    <n v="498499.99"/>
    <n v="498499.99"/>
    <n v="498499.99"/>
    <n v="0"/>
    <n v="0"/>
    <n v="1.0000000009313226E-2"/>
    <n v="500000"/>
    <m/>
  </r>
  <r>
    <s v="1.1-00-2512_25753037_25382120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20"/>
    <s v="FESTIVAL DEL MARIACHI"/>
    <n v="0"/>
    <n v="0"/>
    <n v="0"/>
    <n v="0"/>
    <n v="0"/>
    <n v="0"/>
    <n v="0"/>
    <n v="494800"/>
    <n v="494800"/>
    <n v="0"/>
    <n v="300000"/>
    <m/>
    <n v="494799.16"/>
    <n v="494799.16"/>
    <n v="494799.16"/>
    <n v="494799.16"/>
    <n v="0"/>
    <n v="0"/>
    <n v="0"/>
    <n v="0.84000000002561137"/>
    <n v="500000"/>
    <m/>
  </r>
  <r>
    <s v="1.1-00-2512_25753037_25382115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15"/>
    <s v="CABALGATA"/>
    <n v="449500"/>
    <n v="440800"/>
    <n v="440800"/>
    <n v="740080"/>
    <n v="500000"/>
    <n v="740080"/>
    <n v="740080"/>
    <n v="481400"/>
    <n v="481400"/>
    <n v="0"/>
    <n v="750000"/>
    <m/>
    <n v="481400"/>
    <n v="481400"/>
    <n v="481400"/>
    <n v="481400"/>
    <n v="481400"/>
    <n v="481400"/>
    <n v="481400"/>
    <n v="0"/>
    <n v="500000"/>
    <m/>
  </r>
  <r>
    <s v="1.1-00-2512_25753037_25382130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30"/>
    <s v="FESTIVAL DEL CEMPASUCHIL"/>
    <n v="0"/>
    <n v="0"/>
    <n v="0"/>
    <n v="0"/>
    <n v="0"/>
    <n v="0"/>
    <n v="0"/>
    <n v="386337"/>
    <n v="386337"/>
    <n v="0"/>
    <n v="150000"/>
    <m/>
    <n v="384000"/>
    <n v="384000"/>
    <n v="0"/>
    <n v="0"/>
    <n v="0"/>
    <n v="0"/>
    <n v="0"/>
    <n v="2337"/>
    <n v="387000"/>
    <m/>
  </r>
  <r>
    <s v="1.1-00-2512_25750034_25382119"/>
    <s v="1.1-00-25"/>
    <s v="RECURSOS FISCALES 2025"/>
    <s v="12_25"/>
    <x v="10"/>
    <n v="7"/>
    <s v="DESARROLLO ECONÓMICO Y EMPLEO"/>
    <s v="2.2.7"/>
    <s v="DESARROLLO REGIONAL"/>
    <n v="5"/>
    <s v="TLAJO POTENCIA"/>
    <n v="50"/>
    <s v="ADMINISTRACIÓN CENTRAL DE LA COORDINACIÓN GENERAL DE POTENCIA ECONÓMICA"/>
    <s v="XXX"/>
    <s v="ADMINISTRACIÓN CENTRAL DE LA COORDINACIÓN GENERAL DE POTENCIA ECONÓMICA"/>
    <s v="034_25"/>
    <x v="24"/>
    <s v="XXX_26"/>
    <s v="DESPACHO DE LA COORDINACIÓN GENERAL DE P"/>
    <n v="3000"/>
    <s v="SERVICIOS GENERALES"/>
    <n v="3821"/>
    <s v="GASTOS DE ORDEN  SOCIAL Y CULTURAL"/>
    <n v="19"/>
    <s v="FERIAS DEL EMPLEO"/>
    <n v="0"/>
    <n v="0"/>
    <n v="0"/>
    <n v="0"/>
    <n v="0"/>
    <n v="0"/>
    <n v="0"/>
    <n v="270000"/>
    <n v="270000"/>
    <n v="0"/>
    <n v="300009.8"/>
    <m/>
    <n v="270000"/>
    <n v="0"/>
    <n v="270000"/>
    <n v="0"/>
    <n v="0"/>
    <n v="0"/>
    <n v="0"/>
    <n v="0"/>
    <n v="270000"/>
    <m/>
  </r>
  <r>
    <s v="1.1-00-2508_25621015_2538210"/>
    <s v="1.1-00-25"/>
    <s v="RECURSOS FISCALES 2025"/>
    <s v="08_25"/>
    <x v="5"/>
    <n v="6"/>
    <s v="SEGURIDAD CIUDADANA"/>
    <s v="1.7.2"/>
    <s v="PROTECCIÓN CIVIL"/>
    <n v="6"/>
    <s v="TLAJO A FUTURO"/>
    <n v="21"/>
    <s v="ADMINISTRACIÓN CENTRAL DE PROTECCIÓN CIVIL Y BOMBEROS"/>
    <s v="XXX"/>
    <s v="ADMINISTRACIÓN CENTRAL DE PROTECCIÓN CIVIL Y BOMBEROS"/>
    <s v="015_25"/>
    <x v="8"/>
    <s v="XXX_26"/>
    <s v="DIRECCIÓN DE PROTECCIÓN CIVIL Y BOMBEROS"/>
    <n v="3000"/>
    <s v="SERVICIOS GENERALES"/>
    <n v="3821"/>
    <s v="GASTOS DE ORDEN  SOCIAL Y CULTURAL"/>
    <n v="0"/>
    <s v="SIN DESCRIPCIÓN PARA DESTINOS 00"/>
    <n v="47281.599999999999"/>
    <n v="47281.599999999999"/>
    <n v="47281.599999999999"/>
    <n v="192844.2"/>
    <n v="200000"/>
    <n v="192844.2"/>
    <n v="192844.2"/>
    <n v="250000"/>
    <n v="250000"/>
    <n v="0"/>
    <n v="250000"/>
    <m/>
    <n v="249284"/>
    <n v="249284"/>
    <n v="249284"/>
    <n v="249284"/>
    <n v="0"/>
    <n v="0"/>
    <n v="0"/>
    <n v="716"/>
    <n v="250000"/>
    <m/>
  </r>
  <r>
    <s v="1.1-00-2512_25753037_25382117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17"/>
    <s v="FESTIVAL DEL SABOR"/>
    <n v="0"/>
    <n v="0"/>
    <n v="0"/>
    <n v="0"/>
    <n v="0"/>
    <n v="0"/>
    <n v="0"/>
    <n v="240001"/>
    <n v="240001"/>
    <n v="0"/>
    <n v="250009.68"/>
    <m/>
    <n v="240000.01"/>
    <n v="240000.01"/>
    <n v="240000.01"/>
    <n v="240000.01"/>
    <n v="240000.01"/>
    <n v="0"/>
    <n v="0"/>
    <n v="0.98999999999068677"/>
    <n v="240000"/>
    <m/>
  </r>
  <r>
    <s v="1.1-00-2506_25516011_25382114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ESPACHO DE LA JEFATURA DE GABINETE"/>
    <n v="3000"/>
    <s v="SERVICIOS GENERALES"/>
    <n v="3821"/>
    <s v="GASTOS DE ORDEN  SOCIAL Y CULTURAL"/>
    <n v="14"/>
    <s v="POSADA GENERAL"/>
    <n v="0"/>
    <n v="0"/>
    <n v="0"/>
    <n v="2576540"/>
    <n v="0"/>
    <n v="2576539.7999999998"/>
    <n v="0"/>
    <n v="2734781.68"/>
    <n v="2734781.68"/>
    <n v="0"/>
    <n v="2500009.7200000002"/>
    <m/>
    <n v="234781.68"/>
    <n v="234781.68"/>
    <n v="234781.68"/>
    <n v="234781.68"/>
    <n v="0"/>
    <n v="0"/>
    <n v="0"/>
    <n v="2500000"/>
    <n v="2700000"/>
    <m/>
  </r>
  <r>
    <s v="1.1-00-2504_2555004_25382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821"/>
    <s v="GASTOS DE ORDEN  SOCIAL Y CULTURAL"/>
    <n v="0"/>
    <s v="SIN DESCRIPCIÓN PARA DESTINOS 00"/>
    <n v="0"/>
    <n v="0"/>
    <n v="0"/>
    <n v="0"/>
    <n v="1000000"/>
    <n v="0"/>
    <n v="0"/>
    <n v="209500"/>
    <n v="209500"/>
    <n v="0"/>
    <n v="0"/>
    <m/>
    <n v="209500"/>
    <n v="209500"/>
    <n v="209500"/>
    <n v="209500"/>
    <n v="0"/>
    <n v="0"/>
    <n v="0"/>
    <n v="0"/>
    <n v="0"/>
    <m/>
  </r>
  <r>
    <s v="1.1-00-2512_25753037_25382135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35"/>
    <s v="ROSCA DE REYES"/>
    <n v="200000"/>
    <n v="200000"/>
    <n v="200000"/>
    <n v="200000"/>
    <n v="200000"/>
    <n v="200000"/>
    <n v="200000"/>
    <n v="200000"/>
    <n v="200000"/>
    <n v="0"/>
    <n v="199990.32"/>
    <m/>
    <n v="200000"/>
    <n v="200000"/>
    <n v="200000"/>
    <n v="200000"/>
    <n v="200000"/>
    <n v="200000"/>
    <n v="200000"/>
    <n v="0"/>
    <n v="250000"/>
    <m/>
  </r>
  <r>
    <s v="1.1-00-2509_25330022_2538210"/>
    <s v="1.1-00-25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3000"/>
    <s v="SERVICIOS GENERALES"/>
    <n v="3821"/>
    <s v="GASTOS DE ORDEN  SOCIAL Y CULTURAL"/>
    <n v="0"/>
    <s v="SIN DESCRIPCIÓN PARA DESTINOS 00"/>
    <n v="56004.800000000003"/>
    <n v="56004.800000000003"/>
    <n v="0"/>
    <n v="174000"/>
    <n v="100000"/>
    <n v="174000"/>
    <n v="174000"/>
    <n v="200000"/>
    <n v="200000"/>
    <n v="0"/>
    <n v="200000"/>
    <m/>
    <n v="199984"/>
    <n v="199984"/>
    <n v="199993.28"/>
    <n v="0"/>
    <n v="0"/>
    <n v="0"/>
    <n v="0"/>
    <n v="16"/>
    <n v="200000"/>
    <n v="200000"/>
  </r>
  <r>
    <s v="1.1-00-2512_25753037_25382147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47"/>
    <s v="FERIA DE LAS FLORES"/>
    <n v="0"/>
    <n v="0"/>
    <n v="0"/>
    <n v="0"/>
    <n v="0"/>
    <n v="0"/>
    <n v="0"/>
    <n v="200000"/>
    <n v="200000"/>
    <n v="0"/>
    <n v="0"/>
    <m/>
    <n v="198599.99"/>
    <n v="198599.99"/>
    <n v="198599.99"/>
    <n v="198599.99"/>
    <n v="198599.99"/>
    <n v="198599.99"/>
    <n v="198599.99"/>
    <n v="1400.0100000000093"/>
    <n v="200000"/>
    <m/>
  </r>
  <r>
    <s v="1.1-00-2512_25753037_25382129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29"/>
    <s v="FESTIVAL DEL TACO"/>
    <n v="0"/>
    <n v="0"/>
    <n v="0"/>
    <n v="0"/>
    <n v="0"/>
    <n v="0"/>
    <n v="0"/>
    <n v="195361"/>
    <n v="195361"/>
    <n v="0"/>
    <n v="199990.32"/>
    <m/>
    <n v="195360.99"/>
    <n v="195360.99"/>
    <n v="195360.99"/>
    <n v="195360.99"/>
    <n v="195360.99"/>
    <n v="0"/>
    <n v="0"/>
    <n v="1.0000000009313226E-2"/>
    <n v="196000"/>
    <m/>
  </r>
  <r>
    <s v="1.1-00-2512_25753037_25382131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31"/>
    <s v="CIERRE ANUAL DE LA ESCUELA DE CHARRERIA"/>
    <n v="0"/>
    <n v="0"/>
    <n v="0"/>
    <n v="1287600"/>
    <n v="615000"/>
    <n v="1287600"/>
    <n v="1287600"/>
    <n v="100000"/>
    <n v="100000"/>
    <n v="0"/>
    <n v="100009.68"/>
    <m/>
    <n v="99760"/>
    <n v="0"/>
    <n v="0"/>
    <n v="0"/>
    <n v="0"/>
    <n v="0"/>
    <n v="0"/>
    <n v="240"/>
    <n v="100000"/>
    <m/>
  </r>
  <r>
    <s v="2023 y 202410_25040031_2538210"/>
    <s v="2023 y 2024"/>
    <s v="RECURSOS FISCALES 2025"/>
    <s v="10_25"/>
    <x v="1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x v="7"/>
    <s v="XXX_26"/>
    <s v="DIRECCIÓN DE POLÍTICA SOCIAL"/>
    <n v="3000"/>
    <s v="SERVICIOS GENERALES"/>
    <n v="3821"/>
    <s v="GASTOS DE ORDEN  SOCIAL Y CULTURAL"/>
    <n v="0"/>
    <s v="SIN DESCRIPCIÓN PARA DESTINOS 00"/>
    <n v="240990"/>
    <n v="240990"/>
    <n v="24099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s v="2023 y 202410_25065048_25382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3000"/>
    <s v="SERVICIOS GENERALES"/>
    <n v="3821"/>
    <s v="GASTOS DE ORDEN  SOCIAL Y CULTURAL"/>
    <n v="0"/>
    <s v="SIN DESCRIPCIÓN PARA DESTINOS 00"/>
    <n v="3226408"/>
    <n v="3181408"/>
    <n v="3181408"/>
    <n v="603200"/>
    <n v="1000000"/>
    <n v="603200"/>
    <n v="603200"/>
    <n v="0"/>
    <n v="0"/>
    <n v="0"/>
    <n v="0"/>
    <m/>
    <n v="0"/>
    <n v="0"/>
    <n v="0"/>
    <n v="0"/>
    <n v="0"/>
    <n v="0"/>
    <n v="0"/>
    <n v="0"/>
    <n v="0"/>
    <m/>
  </r>
  <r>
    <s v="1.1-00-2510_25037029_25382121"/>
    <s v="1.1-00-25"/>
    <s v="RECURSOS FISCALES 2025"/>
    <s v="10_25"/>
    <x v="1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x v="26"/>
    <s v="XXX_26"/>
    <s v="DIRECCIÓN DE CULTURA"/>
    <n v="3000"/>
    <s v="SERVICIOS GENERALES"/>
    <n v="3821"/>
    <s v="GASTOS DE ORDEN  SOCIAL Y CULTURAL"/>
    <n v="21"/>
    <s v="FESTIVAL MAROMETA"/>
    <n v="0"/>
    <n v="0"/>
    <n v="0"/>
    <n v="1492920"/>
    <n v="1500000"/>
    <n v="1492920"/>
    <n v="1492920"/>
    <n v="0"/>
    <n v="0"/>
    <n v="0"/>
    <n v="1500000"/>
    <m/>
    <n v="0"/>
    <n v="0"/>
    <n v="0"/>
    <n v="0"/>
    <n v="0"/>
    <n v="0"/>
    <n v="0"/>
    <n v="0"/>
    <n v="0"/>
    <m/>
  </r>
  <r>
    <s v="2023 y 202411_25364047_2538210"/>
    <s v="2023 y 2024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3000"/>
    <s v="SERVICIOS GENERALES"/>
    <n v="3821"/>
    <s v="GASTOS DE ORDEN  SOCIAL Y CULTURAL"/>
    <n v="0"/>
    <s v="SIN DESCRIPCIÓN PARA DESTINOS 00"/>
    <n v="619981"/>
    <n v="619981"/>
    <n v="619981"/>
    <n v="0"/>
    <n v="619981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2_25753037_2538210"/>
    <s v="2023 y 2024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0"/>
    <s v="SIN DESCRIPCIÓN PARA DESTINOS 00"/>
    <n v="1154680"/>
    <n v="1102480"/>
    <n v="1013160"/>
    <n v="3723692"/>
    <n v="500000"/>
    <n v="3573692"/>
    <n v="3573692"/>
    <n v="0"/>
    <n v="0"/>
    <n v="0"/>
    <n v="0"/>
    <m/>
    <n v="0"/>
    <n v="0"/>
    <n v="0"/>
    <n v="0"/>
    <n v="0"/>
    <n v="0"/>
    <n v="0"/>
    <n v="0"/>
    <n v="0"/>
    <m/>
  </r>
  <r>
    <s v="1.1-00-2512_25753037_25382118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3000"/>
    <s v="SERVICIOS GENERALES"/>
    <n v="3821"/>
    <s v="GASTOS DE ORDEN  SOCIAL Y CULTURAL"/>
    <n v="18"/>
    <s v="FESTIVAL DEL PANADERO"/>
    <n v="0"/>
    <n v="0"/>
    <n v="0"/>
    <n v="0"/>
    <n v="0"/>
    <n v="0"/>
    <n v="0"/>
    <n v="0"/>
    <n v="0"/>
    <n v="0"/>
    <n v="199990.32"/>
    <m/>
    <n v="0"/>
    <n v="0"/>
    <n v="0"/>
    <n v="0"/>
    <n v="0"/>
    <n v="0"/>
    <n v="0"/>
    <n v="0"/>
    <n v="0"/>
    <m/>
  </r>
  <r>
    <s v="2023 y 202406_25514009_2538210"/>
    <s v="2023 y 2024"/>
    <s v="RECURSOS FISCALES 2025"/>
    <s v="06_25"/>
    <x v="7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x v="27"/>
    <s v="XXX_26"/>
    <s v="DESPACHO DE LA JEFATURA DE GABINETE"/>
    <n v="3000"/>
    <s v="SERVICIOS GENERALES"/>
    <n v="3821"/>
    <s v="GASTOS DE ORDEN  SOCIAL Y CULTURAL"/>
    <n v="0"/>
    <s v="SIN DESCRIPCIÓN PARA DESTINOS 00"/>
    <n v="0"/>
    <n v="0"/>
    <n v="0"/>
    <n v="313896"/>
    <n v="0"/>
    <n v="313896"/>
    <n v="0"/>
    <n v="0"/>
    <n v="0"/>
    <n v="0"/>
    <n v="0"/>
    <m/>
    <n v="0"/>
    <n v="0"/>
    <n v="0"/>
    <n v="0"/>
    <n v="0"/>
    <n v="0"/>
    <n v="0"/>
    <n v="0"/>
    <n v="0"/>
    <m/>
  </r>
  <r>
    <s v="1.1-00-2510_25037029_2538210"/>
    <s v="1.1-00-25"/>
    <s v="RECURSOS FISCALES 2025"/>
    <s v="10_25"/>
    <x v="1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x v="26"/>
    <s v="XXX_26"/>
    <s v="DIRECCIÓN DE CULTURA"/>
    <n v="3000"/>
    <s v="SERVICIOS GENERALES"/>
    <n v="3821"/>
    <s v="GASTOS DE ORDEN  SOCIAL Y CULTURAL"/>
    <n v="0"/>
    <s v="SIN DESCRIPCIÓN PARA DESTINOS 00"/>
    <n v="1246600"/>
    <n v="1171600"/>
    <n v="1171600"/>
    <n v="93171.199999999997"/>
    <n v="400000"/>
    <n v="74611.199999999997"/>
    <n v="74611.199999999997"/>
    <n v="249983.32"/>
    <n v="249983.32"/>
    <n v="0"/>
    <n v="332000"/>
    <m/>
    <n v="135024"/>
    <n v="135024"/>
    <n v="135024"/>
    <n v="135024"/>
    <n v="18560"/>
    <n v="18560"/>
    <n v="18560"/>
    <n v="114959.32"/>
    <n v="150000"/>
    <m/>
  </r>
  <r>
    <s v="1.1-00-2510_25057031_2538210"/>
    <s v="1.1-00-25"/>
    <s v="RECURSOS FISCALES 2025"/>
    <s v="10_25"/>
    <x v="1"/>
    <n v="0"/>
    <s v="CORRESPONSABILIDAD SOCIAL (TRANSVERSAL)"/>
    <s v="1.3.4"/>
    <s v="FUNCIÓN PÚBLICA"/>
    <n v="2"/>
    <s v="TLAJO CERCANO"/>
    <n v="57"/>
    <s v="PROGRAMAS CUIDADORAS"/>
    <s v="XXX"/>
    <s v="PROGRAMAS CUIDADORAS"/>
    <s v="031_25"/>
    <x v="7"/>
    <s v="XXX_26"/>
    <s v="DESPACHO DE LA COORDINACIÓN GENERAL DE C"/>
    <n v="3000"/>
    <s v="SERVICIOS GENERALES"/>
    <n v="3821"/>
    <s v="GASTOS DE ORDEN  SOCIAL Y CULTURAL"/>
    <n v="0"/>
    <s v="SIN DESCRIPCIÓN PARA DESTINOS 00"/>
    <n v="0"/>
    <n v="0"/>
    <n v="0"/>
    <n v="0"/>
    <n v="0"/>
    <n v="0"/>
    <n v="0"/>
    <n v="250000"/>
    <n v="250000"/>
    <n v="0"/>
    <n v="0"/>
    <n v="250000"/>
    <n v="250000"/>
    <n v="0"/>
    <n v="0"/>
    <n v="0"/>
    <n v="0"/>
    <n v="0"/>
    <n v="0"/>
    <n v="0"/>
    <n v="450000"/>
    <m/>
  </r>
  <r>
    <s v="1.1-00-2510_25037029_25382122"/>
    <s v="1.1-00-25"/>
    <s v="RECURSOS FISCALES 2025"/>
    <s v="10_25"/>
    <x v="1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x v="26"/>
    <s v="XXX_26"/>
    <s v="DIRECCION DE EDUCACION"/>
    <n v="3000"/>
    <s v="SERVICIOS GENERALES"/>
    <n v="3821"/>
    <s v="GASTOS DE ORDEN  SOCIAL Y CULTURAL"/>
    <n v="22"/>
    <s v="DIA DEL MAESTRO"/>
    <n v="2662328.16"/>
    <n v="2162328.16"/>
    <n v="2162328.16"/>
    <n v="589860"/>
    <n v="600000"/>
    <n v="589860"/>
    <n v="589860"/>
    <n v="1369040"/>
    <n v="1369040"/>
    <n v="0"/>
    <n v="600000"/>
    <n v="769040"/>
    <n v="1368567.99"/>
    <n v="1368567.99"/>
    <n v="1140473.33"/>
    <n v="1140473.33"/>
    <n v="1140473.33"/>
    <n v="1140473.33"/>
    <n v="1140473.33"/>
    <n v="472.01000000000931"/>
    <n v="1400000"/>
    <n v="0"/>
  </r>
  <r>
    <s v="1.1-00-2510_25043031_2538210"/>
    <s v="1.1-00-25"/>
    <s v="RECURSOS FISCALES 2025"/>
    <s v="10_25"/>
    <x v="1"/>
    <n v="0"/>
    <s v="CORRESPONSABILIDAD SOCIAL (TRANSVERSAL)"/>
    <s v="1.3.4"/>
    <s v="FUNCIÓN PÚBLICA"/>
    <n v="2"/>
    <s v="TLAJO CERCANO"/>
    <n v="43"/>
    <s v="PROGRAMA BECAS A SECUNDARIA"/>
    <s v="XXX"/>
    <s v="PROGRAMA BECAS A SECUNDARIA"/>
    <s v="031_25"/>
    <x v="7"/>
    <s v="XXX_26"/>
    <s v="DIRECCIÓN DE POLÍTICA SOCIAL"/>
    <n v="3000"/>
    <s v="SERVICIOS GENERALES"/>
    <n v="3821"/>
    <s v="GASTOS DE ORDEN  SOCIAL Y CULTURAL"/>
    <n v="0"/>
    <s v="SIN DESCRIPCIÓN PARA DESTINOS 00"/>
    <n v="74530"/>
    <n v="74530"/>
    <n v="74530"/>
    <n v="0"/>
    <n v="74530"/>
    <n v="0"/>
    <n v="0"/>
    <n v="1407780"/>
    <n v="1407780"/>
    <n v="0"/>
    <n v="75000"/>
    <n v="1332780"/>
    <n v="0"/>
    <n v="0"/>
    <n v="0"/>
    <n v="0"/>
    <n v="0"/>
    <n v="0"/>
    <n v="0"/>
    <n v="1407780"/>
    <n v="0"/>
    <m/>
  </r>
  <r>
    <s v="1.1-00-2510_25036028_25382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3000"/>
    <s v="SERVICIOS GENERALES"/>
    <n v="3821"/>
    <s v="GASTOS DE ORDEN  SOCIAL Y CULTURAL"/>
    <n v="0"/>
    <s v="SIN DESCRIPCIÓN PARA DESTINOS 00"/>
    <n v="4800000.08"/>
    <n v="0"/>
    <n v="0"/>
    <n v="1896600"/>
    <n v="1000000"/>
    <n v="1896600"/>
    <n v="1896600"/>
    <n v="2859091.31"/>
    <n v="2859091.31"/>
    <n v="0"/>
    <n v="2800000"/>
    <n v="59091.310000000056"/>
    <n v="2824661.48"/>
    <n v="2728320"/>
    <n v="2728320"/>
    <n v="2728320"/>
    <n v="0"/>
    <n v="0"/>
    <n v="0"/>
    <n v="34429.830000000075"/>
    <n v="1500000"/>
    <m/>
  </r>
  <r>
    <s v="1.1-00-2510_25038030_2538210"/>
    <s v="1.1-00-25"/>
    <s v="RECURSOS FISCALES 2025"/>
    <s v="10_25"/>
    <x v="1"/>
    <n v="0"/>
    <s v="CORRESPONSABILIDAD SOCIAL (TRANSVERSAL)"/>
    <s v="1.3.4"/>
    <s v="FUNCIÓN PÚBLICA"/>
    <n v="1"/>
    <s v="TLAJO DE PAZ"/>
    <n v="38"/>
    <s v="APOYO A LAS AGENCIAS Y DELEGACIONES DEL MUNICIPIO"/>
    <s v="XXX"/>
    <s v="APOYO A LAS AGENCIAS Y DELEGACIONES DEL MUNICIPIO"/>
    <s v="030_25"/>
    <x v="33"/>
    <s v="XXX_26"/>
    <s v="DIRECCION DE DESARROLLO Y CERCANIA SOCIA"/>
    <n v="3000"/>
    <s v="SERVICIOS GENERALES"/>
    <n v="3821"/>
    <s v="GASTOS DE ORDEN  SOCIAL Y CULTURAL"/>
    <n v="0"/>
    <s v="SIN DESCRIPCIÓN PARA DESTINOS 00"/>
    <n v="4000000"/>
    <n v="3943600"/>
    <n v="3943600"/>
    <n v="4000000"/>
    <n v="4000000"/>
    <n v="3942260"/>
    <n v="3942260"/>
    <n v="4000000"/>
    <n v="4000000"/>
    <n v="0"/>
    <n v="4000000"/>
    <n v="0"/>
    <n v="3997360"/>
    <n v="3997360"/>
    <n v="3997360"/>
    <n v="3997360"/>
    <n v="0"/>
    <n v="0"/>
    <n v="0"/>
    <n v="2640"/>
    <n v="4000000"/>
    <m/>
  </r>
  <r>
    <s v="1.1-00-2502_2553002_253821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3000"/>
    <s v="SERVICIOS GENERALES"/>
    <n v="3821"/>
    <s v="GASTOS DE ORDEN  SOCIAL Y CULTURAL"/>
    <n v="0"/>
    <s v="SIN DESCRIPCIÓN PARA DESTINOS 00"/>
    <n v="364187.8"/>
    <n v="131385.79999999999"/>
    <n v="131385.79999999999"/>
    <n v="145000"/>
    <n v="160000"/>
    <n v="14000.01"/>
    <n v="14000.01"/>
    <n v="145000"/>
    <n v="145000"/>
    <n v="0"/>
    <n v="145000"/>
    <m/>
    <n v="0"/>
    <n v="0"/>
    <n v="0"/>
    <n v="0"/>
    <n v="0"/>
    <n v="0"/>
    <n v="0"/>
    <n v="145000"/>
    <n v="0"/>
    <m/>
  </r>
  <r>
    <s v="1.1-00-2512_25750034_2538210"/>
    <s v="1.1-00-25"/>
    <s v="RECURSOS FISCALES 2025"/>
    <s v="12_25"/>
    <x v="10"/>
    <n v="7"/>
    <s v="DESARROLLO ECONÓMICO Y EMPLEO"/>
    <s v="2.2.7"/>
    <s v="DESARROLLO REGIONAL"/>
    <n v="5"/>
    <s v="TLAJO POTENCIA"/>
    <n v="50"/>
    <s v="ADMINISTRACIÓN CENTRAL DE LA COORDINACIÓN GENERAL DE POTENCIA ECONÓMICA"/>
    <s v="XXX"/>
    <s v="ADMINISTRACIÓN CENTRAL DE LA COORDINACIÓN GENERAL DE POTENCIA ECONÓMICA"/>
    <s v="034_25"/>
    <x v="24"/>
    <s v="XXX_26"/>
    <s v="DESPACHO DE LA COORDINACIÓN GENERAL DE P"/>
    <n v="3000"/>
    <s v="SERVICIOS GENERALES"/>
    <n v="3821"/>
    <s v="GASTOS DE ORDEN  SOCIAL Y CULTURAL"/>
    <n v="0"/>
    <s v="FORO EMPRESARIAL"/>
    <n v="445000"/>
    <n v="445000"/>
    <n v="445000"/>
    <n v="657870.80000000005"/>
    <n v="0"/>
    <n v="602699.19999999995"/>
    <n v="0"/>
    <n v="273432"/>
    <n v="273432"/>
    <n v="0"/>
    <n v="49990.2"/>
    <m/>
    <n v="0"/>
    <n v="0"/>
    <n v="0"/>
    <n v="0"/>
    <n v="0"/>
    <n v="0"/>
    <n v="0"/>
    <n v="273432"/>
    <n v="300000"/>
    <m/>
  </r>
  <r>
    <s v="2023 y 202408_25619013_2538310"/>
    <s v="2023 y 2024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831"/>
    <s v="CONGRESOS Y CONVENCIONES"/>
    <n v="0"/>
    <s v="SIN DESCRIPCIÓN PARA DESTINOS 00"/>
    <n v="0"/>
    <n v="0"/>
    <n v="0"/>
    <n v="25000"/>
    <n v="0"/>
    <n v="25000"/>
    <n v="25000"/>
    <n v="0"/>
    <n v="0"/>
    <n v="0"/>
    <n v="0"/>
    <m/>
    <n v="0"/>
    <n v="0"/>
    <n v="0"/>
    <n v="0"/>
    <n v="0"/>
    <n v="0"/>
    <n v="0"/>
    <n v="0"/>
    <n v="0"/>
    <m/>
  </r>
  <r>
    <s v="1.1-00-2510_25037029_2538410"/>
    <s v="1.1-00-25"/>
    <s v="RECURSOS FISCALES 2025"/>
    <s v="10_25"/>
    <x v="1"/>
    <n v="0"/>
    <s v="CORRESPONSABILIDAD SOCIAL (TRANSVERSAL)"/>
    <s v="2.4.2"/>
    <s v="CULTURA"/>
    <n v="2"/>
    <s v="TLAJO CERCANO"/>
    <n v="37"/>
    <s v="POLITICA CULTURAL DE TLAJOMULCO DE ZUÑIGA"/>
    <s v="XXX"/>
    <s v="POLITICA CULTURAL DE TLAJOMULCO DE ZUÑIGA"/>
    <s v="029_25"/>
    <x v="26"/>
    <s v="XXX_26"/>
    <s v="DIRECCIÓN DE CULTURA"/>
    <n v="3000"/>
    <s v="SERVICIOS GENERALES"/>
    <n v="3841"/>
    <s v="EXPOSICIONES"/>
    <n v="0"/>
    <s v="SIN DESCRIPCIÓN PARA DESTINOS 00"/>
    <n v="570000"/>
    <n v="570000"/>
    <n v="570000"/>
    <n v="0"/>
    <n v="0"/>
    <n v="0"/>
    <n v="0"/>
    <n v="100000"/>
    <n v="0"/>
    <n v="100000"/>
    <n v="566000"/>
    <n v="-466000"/>
    <n v="99864.49"/>
    <n v="0"/>
    <n v="0"/>
    <n v="0"/>
    <n v="0"/>
    <n v="0"/>
    <n v="0"/>
    <n v="-99864.49"/>
    <n v="100000"/>
    <m/>
  </r>
  <r>
    <s v="1.1-00-2505_2559007_2539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911"/>
    <s v="SERVICIOS FUNERARIOS Y DE CEMENTERIOS"/>
    <n v="0"/>
    <s v="SIN DESCRIPCIÓN PARA DESTINOS 00"/>
    <n v="769294.64"/>
    <n v="528693.30000000005"/>
    <n v="528693.30000000005"/>
    <n v="445766.8"/>
    <n v="700000"/>
    <n v="445766.8"/>
    <n v="445766.8"/>
    <n v="500000"/>
    <n v="500000"/>
    <n v="0"/>
    <n v="500000"/>
    <m/>
    <n v="466974"/>
    <n v="466974"/>
    <n v="430696.2"/>
    <n v="430696.2"/>
    <n v="430696.2"/>
    <n v="254056.8"/>
    <n v="254056.8"/>
    <n v="33026"/>
    <n v="500000"/>
    <m/>
  </r>
  <r>
    <s v="1.1-00-2511_25163045_25392253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3000"/>
    <s v="SERVICIOS GENERALES"/>
    <n v="3922"/>
    <s v="IMPUESTOS Y DERECHOS"/>
    <n v="53"/>
    <s v="CNA"/>
    <n v="0"/>
    <n v="0"/>
    <n v="0"/>
    <n v="0"/>
    <n v="0"/>
    <n v="0"/>
    <n v="0"/>
    <n v="0"/>
    <n v="8421546"/>
    <n v="-8421546"/>
    <n v="0"/>
    <m/>
    <n v="0"/>
    <n v="8106539"/>
    <n v="5394275"/>
    <n v="5394275"/>
    <n v="5394275"/>
    <n v="5394275"/>
    <n v="5394275"/>
    <n v="8421546"/>
    <n v="0"/>
    <n v="0"/>
  </r>
  <r>
    <m/>
    <s v="1.1-00-25"/>
    <s v="RECURSOS FISCALES 2025"/>
    <s v="11_25"/>
    <x v="9"/>
    <n v="1"/>
    <s v="GESTIÓN INTEGRAL DEL AGUA"/>
    <s v="2.2.3"/>
    <s v="ABASTECIMIENTO DE AGUA"/>
    <n v="6"/>
    <s v="TLAJO A FUTURO"/>
    <n v="68"/>
    <s v="SUMINISTRO DE AGUA"/>
    <s v="XXX"/>
    <s v="INFRAESTRUCTURA HIDRAULICA Y SUMINISTRO DE AGUA"/>
    <s v="050_25"/>
    <x v="23"/>
    <s v="XXX_26"/>
    <s v="DIRECCIÓN DE INFRAESTRUCTURA HIDRÁULICA Y SANEAMIENTO"/>
    <n v="3000"/>
    <s v="SERVICIOS GENERALES"/>
    <n v="3922"/>
    <s v="IMPUESTOS Y DERECHOS"/>
    <n v="0"/>
    <s v="CNA"/>
    <m/>
    <n v="9328218"/>
    <m/>
    <m/>
    <m/>
    <n v="10259700"/>
    <m/>
    <n v="10999990"/>
    <m/>
    <m/>
    <m/>
    <m/>
    <n v="10684983"/>
    <m/>
    <m/>
    <m/>
    <m/>
    <m/>
    <m/>
    <m/>
    <n v="11200000"/>
    <m/>
  </r>
  <r>
    <s v="1.1-00-2509_25129021_2539220"/>
    <s v="1.1-00-25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3000"/>
    <s v="SERVICIOS GENERALES"/>
    <n v="3922"/>
    <s v="IMPUESTOS Y DERECHOS"/>
    <n v="0"/>
    <s v="SIN DESCRIPCIÓN PARA DESTINOS 00"/>
    <n v="9375698"/>
    <n v="0"/>
    <n v="9328218"/>
    <n v="10259700"/>
    <n v="7000000"/>
    <n v="0"/>
    <n v="10259700"/>
    <n v="0"/>
    <n v="2578444"/>
    <n v="-2578444"/>
    <n v="11000000"/>
    <m/>
    <n v="0"/>
    <n v="2578444"/>
    <n v="2578444"/>
    <n v="2578444"/>
    <n v="2578444"/>
    <n v="2578444"/>
    <n v="2578444"/>
    <n v="2578444"/>
    <n v="0"/>
    <m/>
  </r>
  <r>
    <s v="1.1-00-2505_2559007_253922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922"/>
    <s v="IMPUESTOS Y DERECHOS"/>
    <n v="0"/>
    <s v="SIN DESCRIPCIÓN PARA DESTINOS 00"/>
    <n v="764694.38"/>
    <n v="733050.38"/>
    <n v="733050.38"/>
    <n v="1115936.99"/>
    <n v="1000000"/>
    <n v="545134.93000000005"/>
    <n v="545134.93000000005"/>
    <n v="520000"/>
    <n v="520000"/>
    <n v="0"/>
    <n v="1000000"/>
    <m/>
    <n v="516820"/>
    <n v="516820"/>
    <n v="446820"/>
    <n v="446820"/>
    <n v="446820"/>
    <n v="376820"/>
    <n v="376820"/>
    <n v="3180"/>
    <n v="500000"/>
    <m/>
  </r>
  <r>
    <s v="2023 y 202408_25619013_2539220"/>
    <s v="2023 y 2024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922"/>
    <s v="IMPUESTOS Y DERECHOS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8_25619013_2539220"/>
    <s v="2023 y 2024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922"/>
    <s v="IMPUESTOS Y DERECHOS"/>
    <n v="0"/>
    <s v="SIN DESCRIPCIÓN PARA DESTINOS 00"/>
    <n v="2500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2_2553002_253922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3000"/>
    <s v="SERVICIOS GENERALES"/>
    <n v="3922"/>
    <s v="IMPUESTOS Y DERECHOS"/>
    <n v="0"/>
    <s v="SIN DESCRIPCIÓN PARA DESTINOS 00"/>
    <n v="654168.37"/>
    <n v="792950.79"/>
    <n v="327084.45"/>
    <n v="1216175.0900000001"/>
    <n v="500000"/>
    <n v="752924.61"/>
    <n v="660945.14"/>
    <n v="500000"/>
    <n v="500000"/>
    <n v="0"/>
    <n v="0"/>
    <m/>
    <n v="0"/>
    <n v="0"/>
    <n v="0"/>
    <n v="0"/>
    <n v="0"/>
    <n v="0"/>
    <n v="0"/>
    <n v="500000"/>
    <n v="0"/>
    <m/>
  </r>
  <r>
    <s v="1.1-00-2505_2559007_25394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941"/>
    <s v="SENTENCIAS Y RESOLUCIONES POR AUTORIDAD COMPETENTE"/>
    <n v="0"/>
    <s v="SIN DESCRIPCIÓN PARA DESTINOS 00"/>
    <n v="19109339.18"/>
    <n v="18119512.100000001"/>
    <n v="17895046.039999999"/>
    <n v="10755000"/>
    <n v="10000000"/>
    <n v="10753577.1"/>
    <n v="10753577.1"/>
    <n v="23430446.73"/>
    <n v="23430446.73"/>
    <n v="0"/>
    <n v="15000000"/>
    <m/>
    <n v="19262099.32"/>
    <n v="19262099.32"/>
    <n v="19262099.32"/>
    <n v="19262099.32"/>
    <n v="19262099.32"/>
    <n v="17381406.719999999"/>
    <n v="17381406.719999999"/>
    <n v="4168347.41"/>
    <n v="20000000"/>
    <m/>
  </r>
  <r>
    <s v="1.1-00-2508_25619013_253941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941"/>
    <s v="SENTENCIAS Y RESOLUCIONES POR AUTORIDAD COMPETENTE"/>
    <n v="0"/>
    <s v="SIN DESCRIPCIÓN PARA DESTINOS 00"/>
    <n v="35121"/>
    <n v="0"/>
    <n v="0"/>
    <n v="0"/>
    <n v="50000"/>
    <n v="0"/>
    <n v="0"/>
    <n v="88000"/>
    <n v="88000"/>
    <n v="0"/>
    <n v="50000"/>
    <m/>
    <n v="64240"/>
    <n v="64240"/>
    <n v="64240"/>
    <n v="64240"/>
    <n v="0"/>
    <n v="0"/>
    <n v="0"/>
    <n v="23760"/>
    <n v="70000"/>
    <m/>
  </r>
  <r>
    <s v="1.1-00-2504_2555004_25394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941"/>
    <s v="SENTENCIAS Y RESOLUCIONES POR AUTORIDAD COMPETENTE"/>
    <n v="0"/>
    <s v="SIN DESCRIPCIÓN PARA DESTINOS 00"/>
    <n v="0"/>
    <n v="1661937.89"/>
    <n v="0"/>
    <n v="0"/>
    <n v="0"/>
    <n v="55672"/>
    <n v="0"/>
    <n v="1000000"/>
    <n v="1000000"/>
    <n v="0"/>
    <n v="1000000"/>
    <m/>
    <n v="22400"/>
    <n v="22400"/>
    <n v="22400"/>
    <n v="22400"/>
    <n v="22400"/>
    <n v="22400"/>
    <n v="22400"/>
    <n v="977600"/>
    <n v="500000"/>
    <m/>
  </r>
  <r>
    <s v="1.1-00-2504_2558006_2539420"/>
    <s v="1.1-00-25"/>
    <s v="RECURSOS FISCALES 2025"/>
    <s v="04_25"/>
    <x v="2"/>
    <n v="5"/>
    <s v="GOBIERNO INTELIGENTE"/>
    <s v="1.3.4"/>
    <s v="FUNCIÓN PÚBLICA"/>
    <n v="4"/>
    <s v="TLAJO EFICIENTE"/>
    <n v="8"/>
    <s v="RECURSOS RECAUDADOS DE MANERA EFICIENTE PROGRAMADOS"/>
    <s v="XXX"/>
    <s v="RECURSOS RECAUDADOS DE MANERA EFICIENTE PROGRAMADOS"/>
    <s v="006_25"/>
    <x v="17"/>
    <s v="XXX_26"/>
    <s v="DIRECCIÓN DE INGRESOS"/>
    <n v="3000"/>
    <s v="SERVICIOS GENERALES"/>
    <n v="3942"/>
    <s v="DIVERSAS DEVOLUCIONES"/>
    <n v="0"/>
    <s v="SIN DESCRIPCIÓN PARA DESTINOS 00"/>
    <n v="679879.74"/>
    <n v="679800.39"/>
    <n v="679574.82"/>
    <n v="277897.46999999997"/>
    <n v="450000"/>
    <n v="276939.45"/>
    <n v="260897.47"/>
    <n v="675000"/>
    <n v="675000"/>
    <n v="0"/>
    <n v="700000"/>
    <m/>
    <n v="87401.83"/>
    <n v="87401.83"/>
    <n v="51731.16"/>
    <n v="51731.16"/>
    <n v="51731.16"/>
    <n v="42845.21"/>
    <n v="42845.21"/>
    <n v="587598.17000000004"/>
    <n v="150000"/>
    <m/>
  </r>
  <r>
    <s v="2023 y 202404_2558006_2539510"/>
    <s v="2023 y 2024"/>
    <s v="RECURSOS FISCALES 2025"/>
    <s v="04_25"/>
    <x v="2"/>
    <n v="5"/>
    <s v="GOBIERNO INTELIGENTE"/>
    <s v="1.3.4"/>
    <s v="FUNCIÓN PÚBLICA"/>
    <n v="4"/>
    <s v="TLAJO EFICIENTE"/>
    <n v="8"/>
    <s v="RECURSOS RECAUDADOS DE MANERA EFICIENTE PROGRAMADOS"/>
    <s v="XXX"/>
    <s v="RECURSOS RECAUDADOS DE MANERA EFICIENTE PROGRAMADOS"/>
    <s v="006_25"/>
    <x v="17"/>
    <s v="XXX_26"/>
    <s v="DIRECCIÓN DE INGRESOS"/>
    <n v="3000"/>
    <s v="SERVICIOS GENERALES"/>
    <n v="3951"/>
    <s v="PENAS, MULTAS, ACCESORIOS Y ACTUALIZACIONES"/>
    <n v="0"/>
    <s v="SIN DESCRIPCIÓN PARA DESTINOS 00"/>
    <n v="0"/>
    <n v="0"/>
    <n v="0"/>
    <n v="0"/>
    <n v="30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4_2555004_25396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3000"/>
    <s v="SERVICIOS GENERALES"/>
    <n v="3961"/>
    <s v="OTROS GASTOS POR RESPONSABILIDADES"/>
    <n v="0"/>
    <s v="SIN DESCRIPCIÓN PARA DESTINOS 00"/>
    <n v="15940"/>
    <n v="15940"/>
    <n v="15940"/>
    <n v="69639"/>
    <n v="18000"/>
    <n v="69637.899999999994"/>
    <n v="69637.899999999994"/>
    <n v="80000"/>
    <n v="80000"/>
    <n v="0"/>
    <n v="80000"/>
    <m/>
    <n v="0"/>
    <n v="0"/>
    <n v="0"/>
    <n v="0"/>
    <n v="0"/>
    <n v="0"/>
    <n v="0"/>
    <n v="80000"/>
    <n v="50000"/>
    <m/>
  </r>
  <r>
    <s v="1.1-00-2505_2559007_253962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3000"/>
    <s v="SERVICIOS GENERALES"/>
    <n v="3962"/>
    <s v="DIVERSOS GASTOS POR INCIDENTE VIAL"/>
    <n v="0"/>
    <s v="SIN DESCRIPCIÓN PARA DESTINOS 00"/>
    <n v="11698"/>
    <n v="11697"/>
    <n v="11697"/>
    <n v="83080.800000000003"/>
    <n v="100000"/>
    <n v="83080.800000000003"/>
    <n v="83080.800000000003"/>
    <n v="100000"/>
    <n v="100000"/>
    <n v="0"/>
    <n v="100000"/>
    <m/>
    <n v="25015.47"/>
    <n v="25015.47"/>
    <n v="21581.67"/>
    <n v="21581.67"/>
    <n v="15842.67"/>
    <n v="15842.67"/>
    <n v="15842.67"/>
    <n v="74984.53"/>
    <n v="25000"/>
    <m/>
  </r>
  <r>
    <s v="1.1-00-2508_25619013_2539620"/>
    <s v="1.1-00-25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3000"/>
    <s v="SERVICIOS GENERALES"/>
    <n v="3962"/>
    <s v="DIVERSOS GASTOS POR INCIDENTE VIAL"/>
    <n v="0"/>
    <s v="SIN DESCRIPCIÓN PARA DESTINOS 00"/>
    <n v="86820"/>
    <n v="21243"/>
    <n v="21243"/>
    <n v="61602.36"/>
    <n v="120000"/>
    <n v="61602.36"/>
    <n v="61602.36"/>
    <n v="98680"/>
    <n v="98680"/>
    <n v="0"/>
    <n v="300000"/>
    <m/>
    <n v="6834"/>
    <n v="6834"/>
    <n v="46132.14"/>
    <n v="46132.14"/>
    <n v="3417"/>
    <n v="3417"/>
    <n v="3417"/>
    <n v="91846"/>
    <n v="50000"/>
    <m/>
  </r>
  <r>
    <s v="1.1-00-2519_25062044_2542110"/>
    <s v="1.1-00-25"/>
    <s v="RECURSOS FISCALES 2025"/>
    <s v="19_25"/>
    <x v="12"/>
    <n v="0"/>
    <s v="CORRESPONSABILIDAD SOCIAL (TRANSVERSAL)"/>
    <s v="2.6.3"/>
    <s v="FAMILIA E HIJOS"/>
    <n v="1"/>
    <s v="TLAJO DE PAZ"/>
    <n v="62"/>
    <s v="SISTEMA INTEGRAL PARA EL DESARROLLO DE LA FAMILIA"/>
    <s v="XXX"/>
    <s v="SISTEMA INTEGRAL PARA EL DESARROLLO DE LA FAMILIA"/>
    <s v="044_25"/>
    <x v="34"/>
    <s v="XXX_26"/>
    <s v="SISTEMA INTEGRAL PARA EL DESARROLLO DE L"/>
    <n v="4000"/>
    <s v="TRANSFERENCIAS, ASIGNACIONES, SUBSIDIOS Y OTRAS AYUDAS"/>
    <n v="4211"/>
    <s v="TRANSFERENCIAS OTORGADAS A ENTIDADES PARAESTATALES NO EMPRESARIALES Y NO FINANCIERAS"/>
    <n v="0"/>
    <s v="SIN DESCRIPCIÓN PARA DESTINOS 00"/>
    <n v="66533232.560000002"/>
    <n v="66533232.560000002"/>
    <n v="66533232.560000002"/>
    <n v="70858967.379999995"/>
    <n v="68471532.379999995"/>
    <n v="70858967.379999995"/>
    <n v="70858967.379999995"/>
    <n v="95000000"/>
    <n v="95000000"/>
    <n v="0"/>
    <n v="95000000"/>
    <m/>
    <n v="86000000"/>
    <n v="86000000"/>
    <n v="70000000"/>
    <n v="70000000"/>
    <n v="70000000"/>
    <n v="70000000"/>
    <n v="70000000"/>
    <n v="9000000"/>
    <n v="99750000"/>
    <m/>
  </r>
  <r>
    <s v="1.1-00-2516_25459041_2542110"/>
    <s v="1.1-00-25"/>
    <s v="RECURSOS FISCALES 2025"/>
    <s v="16_25"/>
    <x v="13"/>
    <n v="4"/>
    <s v="SOCIEDAD COHESIVA Y RESILENTE"/>
    <s v="2.4.1"/>
    <s v="DEPORTE Y RECREACIÓN"/>
    <n v="2"/>
    <s v="TLAJO CERCANO"/>
    <n v="59"/>
    <s v="ACTIVIDADES DEPORTIVAS Y RECREATIVAS EN EL MUNICIPIO"/>
    <s v="XXX"/>
    <s v="ACTIVIDADES DEPORTIVAS Y RECREATIVAS EN EL MUNICIPIO"/>
    <s v="041_25"/>
    <x v="35"/>
    <s v="XXX_26"/>
    <s v="CONSEJO MUNICIPAL DEL DEPORTE"/>
    <n v="4000"/>
    <s v="TRANSFERENCIAS, ASIGNACIONES, SUBSIDIOS Y OTRAS AYUDAS"/>
    <n v="4211"/>
    <s v="TRANSFERENCIAS OTORGADAS A ENTIDADES PARAESTATALES NO EMPRESARIALES Y NO FINANCIERAS"/>
    <n v="0"/>
    <s v="SIN DESCRIPCIÓN PARA DESTINOS 00"/>
    <n v="16510000"/>
    <n v="16510000"/>
    <n v="16510000"/>
    <n v="17127649.879999999"/>
    <n v="17059649.879999999"/>
    <n v="17127649.879999999"/>
    <n v="17127649.879999999"/>
    <n v="19813000"/>
    <n v="19813000"/>
    <n v="0"/>
    <n v="19813000"/>
    <m/>
    <n v="16943494.949999999"/>
    <n v="16943494.949999999"/>
    <n v="15203790.970000001"/>
    <n v="15203790.970000001"/>
    <n v="15203790.970000001"/>
    <n v="15203790.970000001"/>
    <n v="15203790.970000001"/>
    <n v="2869505.0500000007"/>
    <n v="20803650"/>
    <m/>
  </r>
  <r>
    <s v="1.1-00-2515_25058040_2542110"/>
    <s v="1.1-00-25"/>
    <s v="RECURSOS FISCALES 2025"/>
    <s v="15_25"/>
    <x v="14"/>
    <n v="0"/>
    <s v="CORRESPONSABILIDAD SOCIAL (TRANSVERSAL)"/>
    <s v="2.6.8"/>
    <s v="OTROS GRUPOS VULNERABLES"/>
    <n v="2"/>
    <s v="TLAJO CERCANO"/>
    <n v="58"/>
    <s v="ATENCIÓN PARA PERSONAS CON DISCAPACIDAD INTELECTUAL"/>
    <s v="XXX"/>
    <s v="ATENCIÓN PARA PERSONAS CON DISCAPACIDAD INTELECTUAL"/>
    <s v="040_25"/>
    <x v="36"/>
    <s v="XXX_26"/>
    <s v="CENTRO DE ESTIMULACIÓN PARA PERSONAS CON"/>
    <n v="4000"/>
    <s v="TRANSFERENCIAS, ASIGNACIONES, SUBSIDIOS Y OTRAS AYUDAS"/>
    <n v="4211"/>
    <s v="TRANSFERENCIAS OTORGADAS A ENTIDADES PARAESTATALES NO EMPRESARIALES Y NO FINANCIERAS"/>
    <n v="0"/>
    <s v="SIN DESCRIPCIÓN PARA DESTINOS 00"/>
    <n v="10000000"/>
    <n v="10000000"/>
    <n v="10000000"/>
    <n v="13523208.92"/>
    <n v="10523208.92"/>
    <n v="13523208.92"/>
    <n v="13523208.92"/>
    <n v="14064137.279999999"/>
    <n v="14064137.279999999"/>
    <n v="0"/>
    <n v="14064137.279999999"/>
    <m/>
    <n v="12720114.4"/>
    <n v="12720114.4"/>
    <n v="9204080.0800000001"/>
    <n v="9204080.0800000001"/>
    <n v="9204080.0800000001"/>
    <n v="8204080.0800000001"/>
    <n v="8204080.0800000001"/>
    <n v="1344022.879999999"/>
    <n v="14767344.143999999"/>
    <m/>
  </r>
  <r>
    <s v="1.1-00-2517_25460042_2542110"/>
    <s v="1.1-00-25"/>
    <s v="RECURSOS FISCALES 2025"/>
    <s v="17_25"/>
    <x v="15"/>
    <n v="4"/>
    <s v="SOCIEDAD COHESIVA Y RESILENTE"/>
    <s v="2.4.1"/>
    <s v="DEPORTE Y RECREACIÓN"/>
    <n v="1"/>
    <s v="TLAJO DE PAZ"/>
    <n v="60"/>
    <s v="PROGRAMAS Y ACCIONES CULTURALES, RECREATIVOS Y DEPORTIVAS"/>
    <s v="XXX"/>
    <s v="PROGRAMAS Y ACCIONES CULTURALES, RECREATIVOS Y DEPORTIVAS"/>
    <s v="042_25"/>
    <x v="37"/>
    <s v="XXX_26"/>
    <s v="INSTITUTO DE ALTERNATIVAS PARA LOS JÓVEN"/>
    <n v="4000"/>
    <s v="TRANSFERENCIAS, ASIGNACIONES, SUBSIDIOS Y OTRAS AYUDAS"/>
    <n v="4211"/>
    <s v="TRANSFERENCIAS OTORGADAS A ENTIDADES PARAESTATALES NO EMPRESARIALES Y NO FINANCIERAS"/>
    <n v="0"/>
    <s v="SIN DESCRIPCIÓN PARA DESTINOS 00"/>
    <n v="14625430"/>
    <n v="14625430"/>
    <n v="14625430"/>
    <n v="12391003.16"/>
    <n v="12778438.16"/>
    <n v="12391003.16"/>
    <n v="12391003.16"/>
    <n v="9360000"/>
    <n v="9360000"/>
    <n v="0"/>
    <n v="9360000"/>
    <m/>
    <n v="7935420.71"/>
    <n v="7935420.71"/>
    <n v="6348395.8499999996"/>
    <n v="6348395.8499999996"/>
    <n v="6348395.8499999996"/>
    <n v="6348395.8499999996"/>
    <n v="6348395.8499999996"/>
    <n v="1424579.29"/>
    <n v="9828000"/>
    <m/>
  </r>
  <r>
    <s v="1.1-00-2518_25061043_2542110"/>
    <s v="1.1-00-25"/>
    <s v="RECURSOS FISCALES 2025"/>
    <s v="18_25"/>
    <x v="16"/>
    <n v="0"/>
    <s v="CORRESPONSABILIDAD SOCIAL (TRANSVERSAL)"/>
    <s v="2.6.8"/>
    <s v="OTROS GRUPOS VULNERABLES"/>
    <n v="1"/>
    <s v="TLAJO DE PAZ"/>
    <n v="61"/>
    <s v="ATENCION A MUJERES DEL MUNICIPIO"/>
    <s v="XXX"/>
    <s v="ATENCION A MUJERES DEL MUNICIPIO"/>
    <s v="043_25"/>
    <x v="38"/>
    <s v="XXX_26"/>
    <s v="INSTITUTO MUNICIPAL DE LA MUJER TLAJOMUL"/>
    <n v="4000"/>
    <s v="TRANSFERENCIAS, ASIGNACIONES, SUBSIDIOS Y OTRAS AYUDAS"/>
    <n v="4211"/>
    <s v="TRANSFERENCIAS OTORGADAS A ENTIDADES PARAESTATALES NO EMPRESARIALES Y NO FINANCIERAS"/>
    <n v="0"/>
    <s v="SIN DESCRIPCIÓN PARA DESTINOS 00"/>
    <n v="5910000"/>
    <n v="5910000"/>
    <n v="5910000"/>
    <n v="6135546.4699999997"/>
    <n v="6135546.4699999997"/>
    <n v="6135546.4699999997"/>
    <n v="6135546.4699999997"/>
    <n v="7380968.3300000001"/>
    <n v="7380968.3300000001"/>
    <n v="0"/>
    <n v="6380968.3300000001"/>
    <m/>
    <n v="5489660.6200000001"/>
    <n v="5489660.6200000001"/>
    <n v="4950304.87"/>
    <n v="4950304.87"/>
    <n v="4950304.87"/>
    <n v="4950304.87"/>
    <n v="4950304.87"/>
    <n v="1891307.71"/>
    <n v="7750016.7465000004"/>
    <m/>
  </r>
  <r>
    <s v="1.1-00-2504_2557005_2542110"/>
    <s v="1.1-00-25"/>
    <s v="RECURSOS FISCALES 2025"/>
    <s v="04_25"/>
    <x v="2"/>
    <n v="5"/>
    <s v="GOBIERNO INTELIGENTE"/>
    <s v="1.3.4"/>
    <s v="FUNCIÓN PÚBLICA"/>
    <n v="4"/>
    <s v="TLAJO EFICIENTE"/>
    <n v="7"/>
    <s v="PROYECTO DE PRESUPUESTO"/>
    <s v="XXX"/>
    <s v="PROYECTO DE PRESUPUESTO"/>
    <s v="005_25"/>
    <x v="39"/>
    <s v="XXX_26"/>
    <s v="DIRECCIÓN DE FINANZAS"/>
    <n v="4000"/>
    <s v="TRANSFERENCIAS, ASIGNACIONES, SUBSIDIOS Y OTRAS AYUDAS"/>
    <n v="4211"/>
    <s v="TRANSFERENCIAS OTORGADAS A ENTIDADES PARAESTATALES NO EMPRESARIALES Y NO FINANCIERAS"/>
    <n v="0"/>
    <s v="SIN DESCRIPCIÓN PARA DESTINOS 00"/>
    <n v="2105566.7599999998"/>
    <n v="2105566.7599999998"/>
    <n v="2105566.7599999998"/>
    <n v="2200000"/>
    <n v="2200000"/>
    <n v="2105566.7599999998"/>
    <n v="2105566.7599999998"/>
    <n v="2500000"/>
    <n v="2500000"/>
    <n v="0"/>
    <n v="2500000"/>
    <m/>
    <n v="2105566.7599999998"/>
    <n v="2105566.7599999998"/>
    <n v="2105566.7599999998"/>
    <n v="2105566.7599999998"/>
    <n v="2105566.7599999998"/>
    <n v="2105566.7599999998"/>
    <n v="2105566.7599999998"/>
    <n v="394433.24000000022"/>
    <n v="2500000"/>
    <n v="2500000"/>
  </r>
  <r>
    <s v="1.1-00-2512_25753037_2542110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4000"/>
    <s v="TRANSFERENCIAS, ASIGNACIONES, SUBSIDIOS Y OTRAS AYUDAS"/>
    <n v="4211"/>
    <s v="TRANSFERENCIAS OTORGADAS A ENTIDADES PARAESTATALES NO EMPRESARIALES Y NO FINANCIERAS"/>
    <n v="0"/>
    <s v="FIC TLAJO"/>
    <n v="0"/>
    <n v="0"/>
    <n v="0"/>
    <n v="0"/>
    <n v="0"/>
    <n v="0"/>
    <n v="0"/>
    <n v="2000000"/>
    <n v="2000000"/>
    <n v="0"/>
    <n v="0"/>
    <m/>
    <n v="2000000"/>
    <n v="2000000"/>
    <n v="2000000"/>
    <n v="2000000"/>
    <n v="2000000"/>
    <n v="2000000"/>
    <n v="2000000"/>
    <n v="0"/>
    <n v="2000000"/>
    <m/>
  </r>
  <r>
    <s v="2023 y 202411_25364047_2542110"/>
    <s v="2023 y 2024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4000"/>
    <s v="TRANSFERENCIAS, ASIGNACIONES, SUBSIDIOS Y OTRAS AYUDAS"/>
    <n v="4211"/>
    <s v="TRANSFERENCIAS OTORGADAS A ENTIDADES PARAESTATALES NO EMPRESARIALES Y NO FINANCIERAS"/>
    <n v="0"/>
    <s v="SIN DESCRIPCIÓN PARA DESTINOS 00"/>
    <n v="398400"/>
    <n v="398400"/>
    <n v="398400"/>
    <n v="199200"/>
    <n v="199200"/>
    <n v="199200"/>
    <n v="199200"/>
    <n v="0"/>
    <n v="0"/>
    <n v="0"/>
    <n v="0"/>
    <m/>
    <n v="0"/>
    <n v="0"/>
    <n v="0"/>
    <n v="0"/>
    <n v="0"/>
    <n v="0"/>
    <n v="0"/>
    <n v="0"/>
    <n v="0"/>
    <m/>
  </r>
  <r>
    <s v="1.1-00-2511_25346032_2542110"/>
    <s v="1.1-00-25"/>
    <s v="RECURSOS FISCALES 2025"/>
    <s v="11_25"/>
    <x v="9"/>
    <n v="3"/>
    <s v="CIUDAD SUSTENTABLE"/>
    <s v="1.3.4"/>
    <s v="FUNCIÓN PÚBLICA"/>
    <n v="6"/>
    <s v="TLAJO A FUTURO"/>
    <n v="46"/>
    <s v="POLITICA AMBIENTAL DEL MUNICIPIO"/>
    <s v="XXX"/>
    <s v="POLITICA AMBIENTAL DEL MUNICIPIO"/>
    <s v="032_25"/>
    <x v="40"/>
    <s v="XXX_26"/>
    <s v="DIRECCIÓN DE GESTION DEL MEDIO AMBIENTE"/>
    <n v="4000"/>
    <s v="TRANSFERENCIAS, ASIGNACIONES, SUBSIDIOS Y OTRAS AYUDAS"/>
    <n v="4211"/>
    <s v="TRANSFERENCIAS OTORGADAS A ENTIDADES PARAESTATALES NO EMPRESARIALES Y NO FINANCIERAS"/>
    <n v="0"/>
    <s v="SIN DESCRIPCIÓN PARA DESTINOS 00"/>
    <n v="0"/>
    <n v="0"/>
    <n v="0"/>
    <n v="0"/>
    <n v="0"/>
    <n v="0"/>
    <n v="0"/>
    <n v="200000"/>
    <n v="200000"/>
    <n v="0"/>
    <n v="200000"/>
    <m/>
    <n v="0"/>
    <n v="0"/>
    <n v="0"/>
    <n v="0"/>
    <n v="0"/>
    <n v="0"/>
    <n v="0"/>
    <n v="200000"/>
    <n v="0"/>
    <m/>
  </r>
  <r>
    <s v="1.6-01-2504_2557005_2542110"/>
    <s v="1.6-01-25"/>
    <s v="PARTICIPACIONES ESTATALES 2025"/>
    <s v="04_25"/>
    <x v="2"/>
    <n v="5"/>
    <s v="GOBIERNO INTELIGENTE"/>
    <s v="1.3.4"/>
    <s v="FUNCIÓN PÚBLICA"/>
    <n v="4"/>
    <s v="TLAJO EFICIENTE"/>
    <n v="7"/>
    <s v="PROYECTO DE PRESUPUESTO"/>
    <s v="XXX"/>
    <s v="PROYECTO DE PRESUPUESTO"/>
    <s v="005_25"/>
    <x v="39"/>
    <s v="XXX_26"/>
    <s v="DIRECCIÓN DE FINANZAS"/>
    <n v="4000"/>
    <s v="TRANSFERENCIAS, ASIGNACIONES, SUBSIDIOS Y OTRAS AYUDAS"/>
    <n v="4211"/>
    <s v="TRANSFERENCIAS OTORGADAS A ENTIDADES PARAESTATALES NO EMPRESARIALES Y NO FINANCIERAS"/>
    <n v="0"/>
    <s v="SIN DESCRIPCIÓN PARA DESTINOS 00"/>
    <n v="0"/>
    <n v="0"/>
    <n v="0"/>
    <n v="0"/>
    <n v="0"/>
    <n v="0"/>
    <n v="0"/>
    <n v="0"/>
    <n v="12100000"/>
    <n v="-12100000"/>
    <n v="0"/>
    <m/>
    <n v="0"/>
    <n v="0"/>
    <n v="0"/>
    <n v="0"/>
    <n v="0"/>
    <n v="0"/>
    <n v="0"/>
    <n v="12100000"/>
    <m/>
    <m/>
  </r>
  <r>
    <s v="1.1-00-2504_2557005_2542510"/>
    <s v="1.1-00-25"/>
    <s v="RECURSOS FISCALES 2025"/>
    <s v="04_25"/>
    <x v="2"/>
    <n v="5"/>
    <s v="GOBIERNO INTELIGENTE"/>
    <s v="1.3.4"/>
    <s v="FUNCIÓN PÚBLICA"/>
    <n v="4"/>
    <s v="TLAJO EFICIENTE"/>
    <n v="7"/>
    <s v="PROYECTO DE PRESUPUESTO"/>
    <s v="XXX"/>
    <s v="PROYECTO DE PRESUPUESTO"/>
    <s v="005_25"/>
    <x v="39"/>
    <s v="XXX_26"/>
    <s v="DIRECCIÓN DE FINANZAS"/>
    <n v="4000"/>
    <s v="TRANSFERENCIAS, ASIGNACIONES, SUBSIDIOS Y OTRAS AYUDAS"/>
    <n v="4251"/>
    <s v="TRANSFERENCIAS A FIDEICOMISOS DE ENTIDADES FEDERATIVAS Y MUNICIPIOS"/>
    <n v="0"/>
    <s v="SIN DESCRIPCIÓN PARA DESTINOS 00"/>
    <n v="12473485.050000001"/>
    <n v="12473485.050000001"/>
    <n v="12473485.050000001"/>
    <n v="2436957.02"/>
    <n v="5000000"/>
    <n v="1465094.32"/>
    <n v="1465094.32"/>
    <n v="27917488.109999999"/>
    <n v="15817488.109999999"/>
    <n v="12100000"/>
    <n v="14000000"/>
    <m/>
    <n v="14450997.58"/>
    <n v="14450997.58"/>
    <n v="14450997.58"/>
    <n v="14450997.58"/>
    <n v="14450997.58"/>
    <n v="14450997.58"/>
    <n v="14450997.58"/>
    <n v="1366490.5299999993"/>
    <n v="25000000"/>
    <m/>
  </r>
  <r>
    <s v="1.1-00-2512_25751035_25431123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4000"/>
    <s v="TRANSFERENCIAS, ASIGNACIONES, SUBSIDIOS Y OTRAS AYUDAS"/>
    <n v="4311"/>
    <s v="SUBSIDIOS A LA PRODUCCIÓN"/>
    <n v="23"/>
    <s v="CAL AGRICOLA"/>
    <n v="1950000"/>
    <n v="1950000"/>
    <n v="1950000"/>
    <n v="3000000"/>
    <n v="3000000"/>
    <n v="2978400"/>
    <n v="2978400"/>
    <n v="2728000"/>
    <n v="2728000"/>
    <n v="0"/>
    <n v="3199989.56"/>
    <m/>
    <n v="2727812.5"/>
    <n v="2727812.5"/>
    <n v="2727812.5"/>
    <n v="2727812.5"/>
    <n v="2727812.5"/>
    <n v="2727812.5"/>
    <n v="2727812.5"/>
    <n v="187.5"/>
    <n v="2800000"/>
    <m/>
  </r>
  <r>
    <s v="1.1-00-2512_25751035_25431124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4000"/>
    <s v="TRANSFERENCIAS, ASIGNACIONES, SUBSIDIOS Y OTRAS AYUDAS"/>
    <n v="4311"/>
    <s v="SUBSIDIOS A LA PRODUCCIÓN"/>
    <n v="24"/>
    <s v="INDEMNIZACIÓN AL PRODUCTOR GANADERO"/>
    <n v="300000"/>
    <n v="295000"/>
    <n v="292500"/>
    <n v="400000"/>
    <n v="400000"/>
    <n v="381000"/>
    <n v="381000"/>
    <n v="300000"/>
    <n v="300000"/>
    <n v="0"/>
    <n v="350031.32"/>
    <m/>
    <n v="257000"/>
    <n v="257000"/>
    <n v="153000"/>
    <n v="153000"/>
    <n v="153000"/>
    <n v="73000"/>
    <n v="73000"/>
    <n v="43000"/>
    <n v="260000"/>
    <m/>
  </r>
  <r>
    <s v="1.1-00-2512_25751035_2543110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4000"/>
    <s v="TRANSFERENCIAS, ASIGNACIONES, SUBSIDIOS Y OTRAS AYUDAS"/>
    <n v="4311"/>
    <s v="SUBSIDIOS A LA PRODUCCIÓN"/>
    <n v="0"/>
    <s v="APICULTORES"/>
    <n v="0"/>
    <n v="0"/>
    <n v="0"/>
    <n v="0"/>
    <n v="0"/>
    <n v="0"/>
    <n v="0"/>
    <n v="200000"/>
    <n v="200000"/>
    <n v="0"/>
    <n v="199989.56"/>
    <m/>
    <n v="170000"/>
    <n v="170000"/>
    <n v="170000"/>
    <n v="170000"/>
    <n v="170000"/>
    <n v="170000"/>
    <n v="170000"/>
    <n v="30000"/>
    <n v="250000"/>
    <m/>
  </r>
  <r>
    <s v="1.1-00-2512_25751035_2543116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4000"/>
    <s v="TRANSFERENCIAS, ASIGNACIONES, SUBSIDIOS Y OTRAS AYUDAS"/>
    <n v="4311"/>
    <s v="SUBSIDIOS A LA PRODUCCIÓN"/>
    <n v="6"/>
    <s v="PRODUCTORES DE MAIZ"/>
    <n v="0"/>
    <n v="0"/>
    <n v="0"/>
    <n v="0"/>
    <n v="0"/>
    <n v="0"/>
    <n v="0"/>
    <n v="3150000"/>
    <n v="3150000"/>
    <n v="0"/>
    <n v="3499989.56"/>
    <m/>
    <n v="0"/>
    <n v="0"/>
    <n v="0"/>
    <n v="0"/>
    <n v="0"/>
    <n v="0"/>
    <n v="0"/>
    <n v="3150000"/>
    <n v="5000000"/>
    <m/>
  </r>
  <r>
    <s v="1.1-00-2512_25752036_25435127"/>
    <s v="1.1-00-25"/>
    <s v="RECURSOS FISCALES 2025"/>
    <s v="12_25"/>
    <x v="10"/>
    <n v="7"/>
    <s v="DESARROLLO ECONÓMICO Y EMPLEO"/>
    <s v="2.2.7"/>
    <s v="DESARROLLO REGIONAL"/>
    <n v="5"/>
    <s v="TLAJO POTENCIA"/>
    <n v="52"/>
    <s v="PROMOCIÓN ECONOMICA Y DE EMPLEO EN EL MUNICIPIO"/>
    <s v="XXX"/>
    <s v="PROMOCIÓN ECONOMICA Y DE EMPLEO EN EL MUNICIPIO"/>
    <s v="036_25"/>
    <x v="41"/>
    <s v="XXX_26"/>
    <s v="DIRECCIÓN DE PROMOCIÓN ECONÓMICA"/>
    <n v="4000"/>
    <s v="TRANSFERENCIAS, ASIGNACIONES, SUBSIDIOS Y OTRAS AYUDAS"/>
    <n v="4351"/>
    <s v="SUBSIDIOS PARA CUBRIR DIFERENCIALES DE TASAS DE PRECIOS"/>
    <n v="27"/>
    <s v="CREDITO A EMPRENDEDORES"/>
    <n v="0"/>
    <n v="0"/>
    <n v="0"/>
    <n v="0"/>
    <n v="0"/>
    <n v="0"/>
    <n v="0"/>
    <n v="0"/>
    <n v="0"/>
    <n v="0"/>
    <n v="10000000"/>
    <m/>
    <n v="0"/>
    <n v="0"/>
    <n v="0"/>
    <n v="0"/>
    <n v="0"/>
    <n v="0"/>
    <n v="0"/>
    <n v="0"/>
    <n v="0"/>
    <m/>
  </r>
  <r>
    <s v="1.1-00-2512_25752036_25439126"/>
    <s v="1.1-00-25"/>
    <s v="RECURSOS FISCALES 2025"/>
    <s v="12_25"/>
    <x v="10"/>
    <n v="7"/>
    <s v="DESARROLLO ECONÓMICO Y EMPLEO"/>
    <s v="2.2.7"/>
    <s v="DESARROLLO REGIONAL"/>
    <n v="5"/>
    <s v="TLAJO POTENCIA"/>
    <n v="52"/>
    <s v="PROMOCIÓN ECONOMICA Y DE EMPLEO EN EL MUNICIPIO"/>
    <s v="XXX"/>
    <s v="PROMOCIÓN ECONOMICA Y DE EMPLEO EN EL MUNICIPIO"/>
    <s v="036_25"/>
    <x v="41"/>
    <s v="XXX_26"/>
    <s v="DIRECCIÓN DE PROMOCIÓN ECONÓMICA"/>
    <n v="4000"/>
    <s v="TRANSFERENCIAS, ASIGNACIONES, SUBSIDIOS Y OTRAS AYUDAS"/>
    <n v="4391"/>
    <s v="OTROS SUBSIDIOS"/>
    <n v="26"/>
    <s v="INCUBADORA"/>
    <n v="0"/>
    <n v="0"/>
    <n v="0"/>
    <n v="0"/>
    <n v="0"/>
    <n v="0"/>
    <n v="0"/>
    <n v="500000"/>
    <n v="500000"/>
    <n v="0"/>
    <n v="500000"/>
    <m/>
    <n v="496480"/>
    <n v="496480"/>
    <n v="496480"/>
    <n v="496480"/>
    <n v="0"/>
    <n v="0"/>
    <n v="0"/>
    <n v="3520"/>
    <n v="650000"/>
    <m/>
  </r>
  <r>
    <s v="1.1-00-2501_2541001_2544110"/>
    <s v="1.1-00-25"/>
    <s v="RECURSOS FISCALES 2025"/>
    <s v="01_25"/>
    <x v="17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x v="42"/>
    <s v="XXX_26"/>
    <s v="SECRETARÍA PARTICULAR"/>
    <n v="4000"/>
    <s v="TRANSFERENCIAS, ASIGNACIONES, SUBSIDIOS Y OTRAS AYUDAS"/>
    <n v="4411"/>
    <s v="AYUDAS SOCIALES A PERSONAS"/>
    <n v="0"/>
    <s v="SIN DESCRIPCIÓN PARA DESTINOS 00"/>
    <n v="3617246"/>
    <n v="3413209"/>
    <n v="3146310"/>
    <n v="2686185"/>
    <n v="2163246"/>
    <n v="2749463.3"/>
    <n v="2588963.2999999998"/>
    <n v="3799000"/>
    <n v="3799000"/>
    <n v="0"/>
    <n v="3799000"/>
    <m/>
    <n v="2793736"/>
    <n v="2793736"/>
    <n v="2014607"/>
    <n v="2014607"/>
    <n v="2014607"/>
    <n v="1909607"/>
    <n v="1844607"/>
    <n v="1005264"/>
    <n v="3800000"/>
    <m/>
  </r>
  <r>
    <s v="1.1-00-2512_25751035_25441157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4000"/>
    <s v="TRANSFERENCIAS, ASIGNACIONES, SUBSIDIOS Y OTRAS AYUDAS"/>
    <n v="4411"/>
    <s v="AYUDAS SOCIALES A PERSONAS"/>
    <n v="57"/>
    <s v="APOYO AL SECTOR PESQUERO"/>
    <n v="0"/>
    <n v="0"/>
    <n v="0"/>
    <n v="0"/>
    <n v="0"/>
    <n v="0"/>
    <n v="0"/>
    <n v="2200000"/>
    <n v="2200000"/>
    <n v="0"/>
    <n v="0"/>
    <m/>
    <n v="510000"/>
    <n v="510000"/>
    <n v="255000"/>
    <n v="255000"/>
    <n v="255000"/>
    <n v="255000"/>
    <n v="255000"/>
    <n v="1690000"/>
    <n v="2200000"/>
    <m/>
  </r>
  <r>
    <s v="1.1-00-2511_25346032_25441128"/>
    <s v="1.1-00-25"/>
    <s v="RECURSOS FISCALES 2025"/>
    <s v="11_25"/>
    <x v="9"/>
    <n v="3"/>
    <s v="CIUDAD SUSTENTABLE"/>
    <s v="1.3.4"/>
    <s v="FUNCIÓN PÚBLICA"/>
    <n v="6"/>
    <s v="TLAJO A FUTURO"/>
    <n v="46"/>
    <s v="POLITICA AMBIENTAL DEL MUNICIPIO"/>
    <s v="XXX"/>
    <s v="POLITICA AMBIENTAL DEL MUNICIPIO"/>
    <s v="032_25"/>
    <x v="40"/>
    <s v="XXX_26"/>
    <s v="DIRECCIÓN DE GESTION DEL MEDIO AMBIENTE"/>
    <n v="4000"/>
    <s v="TRANSFERENCIAS, ASIGNACIONES, SUBSIDIOS Y OTRAS AYUDAS"/>
    <n v="4411"/>
    <s v="AYUDAS SOCIALES A PERSONAS"/>
    <n v="28"/>
    <s v="PROGRAMA DE APOYO A LADRILLEROS"/>
    <n v="0"/>
    <n v="0"/>
    <n v="0"/>
    <n v="0"/>
    <n v="0"/>
    <n v="0"/>
    <n v="0"/>
    <n v="450000"/>
    <n v="450000"/>
    <n v="0"/>
    <n v="300000"/>
    <m/>
    <n v="357335.68"/>
    <n v="357335.68"/>
    <n v="357335.68"/>
    <n v="357335.68"/>
    <n v="0"/>
    <n v="0"/>
    <n v="0"/>
    <n v="92664.320000000007"/>
    <n v="400000"/>
    <m/>
  </r>
  <r>
    <s v="1.1-00-2510_25044031_2544110"/>
    <s v="1.1-00-25"/>
    <s v="RECURSOS FISCALES 2025"/>
    <s v="10_25"/>
    <x v="1"/>
    <n v="0"/>
    <s v="CORRESPONSABILIDAD SOCIAL (TRANSVERSAL)"/>
    <s v="1.3.4"/>
    <s v="FUNCIÓN PÚBLICA"/>
    <n v="2"/>
    <s v="TLAJO CERCANO"/>
    <n v="44"/>
    <s v="PROGRAMA ESCOLAR"/>
    <s v="XXX"/>
    <s v="PROGRAMA ESCOLAR"/>
    <s v="031_25"/>
    <x v="7"/>
    <s v="XXX_26"/>
    <s v="DIRECCIÓN DE POLÍTICA SOCIAL"/>
    <n v="4000"/>
    <s v="TRANSFERENCIAS, ASIGNACIONES, SUBSIDIOS Y OTRAS AYUDAS"/>
    <n v="4411"/>
    <s v="AYUDAS SOCIALES A PERSONAS"/>
    <n v="0"/>
    <s v="MOCHILAS Y ÚTILES ESCOLARES"/>
    <n v="69319780.629999995"/>
    <n v="69209582.890000001"/>
    <n v="55046596.689999998"/>
    <n v="72216447.640000001"/>
    <n v="54793475.799999997"/>
    <n v="89103776.859999999"/>
    <n v="52216447.640000001"/>
    <n v="100738605.5"/>
    <n v="0"/>
    <n v="100738605.5"/>
    <n v="0"/>
    <n v="100738605.5"/>
    <n v="100738501.97"/>
    <n v="100494992.3"/>
    <n v="0"/>
    <n v="0"/>
    <n v="0"/>
    <n v="0"/>
    <n v="0"/>
    <n v="-100738501.97"/>
    <n v="100738501.97"/>
    <m/>
  </r>
  <r>
    <s v="2023 y 202410_25065048_2544118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4000"/>
    <s v="TRANSFERENCIAS, ASIGNACIONES, SUBSIDIOS Y OTRAS AYUDAS"/>
    <n v="4411"/>
    <s v="AYUDAS SOCIALES A PERSONAS"/>
    <n v="8"/>
    <s v="VIVIENDA PROTEGIDA"/>
    <n v="0"/>
    <n v="0"/>
    <n v="0"/>
    <n v="1000000"/>
    <n v="1000000"/>
    <n v="187640.09"/>
    <n v="187640.09"/>
    <n v="0"/>
    <n v="0"/>
    <n v="0"/>
    <n v="0"/>
    <n v="0"/>
    <n v="0"/>
    <n v="0"/>
    <n v="0"/>
    <n v="0"/>
    <n v="0"/>
    <n v="0"/>
    <n v="0"/>
    <n v="0"/>
    <n v="0"/>
    <m/>
  </r>
  <r>
    <s v="2023 y 202410_25065048_25441112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4000"/>
    <s v="TRANSFERENCIAS, ASIGNACIONES, SUBSIDIOS Y OTRAS AYUDAS"/>
    <n v="4411"/>
    <s v="AYUDAS SOCIALES A PERSONAS"/>
    <n v="12"/>
    <s v="VIVIENDA PROTEGIDA"/>
    <n v="1000000"/>
    <n v="767572"/>
    <n v="4747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s v="2023 y 202410_25040031_2544110"/>
    <s v="2023 y 2024"/>
    <s v="RECURSOS FISCALES 2025"/>
    <s v="10_25"/>
    <x v="1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x v="7"/>
    <s v="XXX_26"/>
    <s v="DIRECCIÓN DE POLÍTICA SOCIAL"/>
    <n v="4000"/>
    <s v="TRANSFERENCIAS, ASIGNACIONES, SUBSIDIOS Y OTRAS AYUDAS"/>
    <n v="4411"/>
    <s v="AYUDAS SOCIALES A PERSONAS"/>
    <n v="0"/>
    <s v="SIN DESCRIPCIÓN PARA DESTINOS 00"/>
    <n v="0"/>
    <n v="0"/>
    <n v="0"/>
    <n v="100000"/>
    <n v="100000"/>
    <n v="100000"/>
    <n v="100000"/>
    <n v="0"/>
    <n v="0"/>
    <n v="0"/>
    <n v="0"/>
    <n v="0"/>
    <n v="0"/>
    <n v="0"/>
    <n v="0"/>
    <n v="0"/>
    <n v="0"/>
    <n v="0"/>
    <n v="0"/>
    <n v="0"/>
    <n v="0"/>
    <m/>
  </r>
  <r>
    <s v="2023 y 202410_25040031_25441160"/>
    <s v="2023 y 2024"/>
    <s v="RECURSOS FISCALES 2025"/>
    <s v="10_25"/>
    <x v="1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x v="7"/>
    <s v="XXX_26"/>
    <s v="DIRECCIÓN DE POLÍTICA SOCIAL"/>
    <n v="4000"/>
    <s v="TRANSFERENCIAS, ASIGNACIONES, SUBSIDIOS Y OTRAS AYUDAS"/>
    <n v="4411"/>
    <s v="AYUDAS SOCIALES A PERSONAS"/>
    <n v="60"/>
    <s v="UNIFORMES DEPORTIVOS PARA ACADEMIAS DEPORTIVAS"/>
    <n v="57072"/>
    <n v="57072"/>
    <n v="57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s v="2023 y 202410_25041031_25441131"/>
    <s v="2023 y 2024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4000"/>
    <s v="TRANSFERENCIAS, ASIGNACIONES, SUBSIDIOS Y OTRAS AYUDAS"/>
    <n v="4411"/>
    <s v="AYUDAS SOCIALES A PERSONAS"/>
    <n v="31"/>
    <s v="TLAJOMULCO CUIDA A QUIEN CUIDA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s v="2023 y 202410_25065048_25441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4000"/>
    <s v="TRANSFERENCIAS, ASIGNACIONES, SUBSIDIOS Y OTRAS AYUDAS"/>
    <n v="4411"/>
    <s v="AYUDAS SOCIALES A PERSONAS"/>
    <n v="0"/>
    <s v="TLAJOMULCO CUIDA A QUIEN CUIDA"/>
    <n v="0"/>
    <n v="0"/>
    <n v="0"/>
    <n v="1200000"/>
    <n v="1200000"/>
    <n v="1200000"/>
    <n v="1200000"/>
    <n v="0"/>
    <n v="0"/>
    <n v="0"/>
    <n v="0"/>
    <n v="0"/>
    <n v="0"/>
    <n v="0"/>
    <n v="0"/>
    <n v="0"/>
    <n v="0"/>
    <n v="0"/>
    <n v="0"/>
    <n v="0"/>
    <n v="0"/>
    <m/>
  </r>
  <r>
    <s v="2023 y 202410_25065048_2544110"/>
    <s v="2023 y 2024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4000"/>
    <s v="TRANSFERENCIAS, ASIGNACIONES, SUBSIDIOS Y OTRAS AYUDAS"/>
    <n v="4411"/>
    <s v="AYUDAS SOCIALES A PERSONAS"/>
    <n v="0"/>
    <s v="APOYO A LAS ESTANCIAS INFANTILES"/>
    <n v="1000000"/>
    <n v="974380.22"/>
    <n v="689880.22"/>
    <n v="1000000"/>
    <n v="1000000"/>
    <n v="921341.03"/>
    <n v="921341.03"/>
    <n v="0"/>
    <n v="0"/>
    <n v="0"/>
    <n v="0"/>
    <n v="0"/>
    <n v="0"/>
    <n v="0"/>
    <n v="0"/>
    <n v="0"/>
    <n v="0"/>
    <n v="0"/>
    <n v="0"/>
    <n v="0"/>
    <n v="0"/>
    <m/>
  </r>
  <r>
    <s v="2023 y 202411_25364047_25441132"/>
    <s v="2023 y 2024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4000"/>
    <s v="TRANSFERENCIAS, ASIGNACIONES, SUBSIDIOS Y OTRAS AYUDAS"/>
    <n v="4411"/>
    <s v="AYUDAS SOCIALES A PERSONAS"/>
    <n v="32"/>
    <s v="PROGRAMA DE APOYO A LADRILLEROS"/>
    <n v="361439.79"/>
    <n v="166298.76"/>
    <n v="0"/>
    <n v="450000"/>
    <n v="450000"/>
    <n v="287797.15999999997"/>
    <n v="287797.15999999997"/>
    <n v="0"/>
    <n v="0"/>
    <n v="0"/>
    <n v="0"/>
    <m/>
    <n v="0"/>
    <n v="0"/>
    <n v="0"/>
    <n v="0"/>
    <n v="0"/>
    <n v="0"/>
    <n v="0"/>
    <n v="0"/>
    <n v="0"/>
    <m/>
  </r>
  <r>
    <s v="1.1-00-2510_25057031_2544110"/>
    <s v="1.1-00-25"/>
    <s v="RECURSOS FISCALES 2025"/>
    <s v="10_25"/>
    <x v="1"/>
    <n v="0"/>
    <s v="CORRESPONSABILIDAD SOCIAL (TRANSVERSAL)"/>
    <s v="1.3.4"/>
    <s v="FUNCIÓN PÚBLICA"/>
    <n v="2"/>
    <s v="TLAJO CERCANO"/>
    <n v="57"/>
    <s v="PROGRAMAS CUIDADORAS"/>
    <s v="XXX"/>
    <s v="PROGRAMAS CUIDADORAS"/>
    <s v="031_25"/>
    <x v="7"/>
    <s v="XXX_26"/>
    <s v="DESPACHO DE LA COORDINACIÓN GENERAL DE C"/>
    <n v="4000"/>
    <s v="TRANSFERENCIAS, ASIGNACIONES, SUBSIDIOS Y OTRAS AYUDAS"/>
    <n v="4411"/>
    <s v="AYUDAS SOCIALES A PERSONAS"/>
    <n v="0"/>
    <s v="SIN DESCRIPCIÓN PARA DESTINOS 00"/>
    <n v="0"/>
    <n v="0"/>
    <n v="0"/>
    <n v="0"/>
    <n v="0"/>
    <n v="0"/>
    <n v="0"/>
    <n v="1500000"/>
    <n v="1500000"/>
    <n v="0"/>
    <n v="0"/>
    <n v="1500000"/>
    <n v="1500000"/>
    <n v="1500000"/>
    <n v="735000"/>
    <n v="735000"/>
    <n v="735000"/>
    <n v="735000"/>
    <n v="735000"/>
    <n v="0"/>
    <n v="2000000"/>
    <m/>
  </r>
  <r>
    <s v="1.1-00-2510_25045031_2544110"/>
    <s v="1.1-00-25"/>
    <s v="RECURSOS FISCALES 2025"/>
    <s v="10_25"/>
    <x v="1"/>
    <n v="0"/>
    <s v="CORRESPONSABILIDAD SOCIAL (TRANSVERSAL)"/>
    <s v="1.3.4"/>
    <s v="FUNCIÓN PÚBLICA"/>
    <n v="2"/>
    <s v="TLAJO CERCANO"/>
    <n v="45"/>
    <s v="RENTA TU CASA"/>
    <s v="XXX"/>
    <s v="RENTA TU CASA"/>
    <s v="031_25"/>
    <x v="7"/>
    <s v="XXX_26"/>
    <s v="DIRECCIÓN DE POLÍTICA SOCIAL"/>
    <n v="4000"/>
    <s v="TRANSFERENCIAS, ASIGNACIONES, SUBSIDIOS Y OTRAS AYUDAS"/>
    <n v="4411"/>
    <s v="AYUDAS SOCIALES A PERSONAS"/>
    <n v="0"/>
    <s v="RENTA TU CASA"/>
    <n v="0"/>
    <n v="2463946.11"/>
    <n v="0"/>
    <n v="0"/>
    <n v="0"/>
    <n v="1454299.76"/>
    <n v="0"/>
    <n v="2000000"/>
    <n v="2000000"/>
    <n v="0"/>
    <n v="3500000"/>
    <n v="-1500000"/>
    <n v="542700"/>
    <n v="542700"/>
    <n v="0"/>
    <n v="0"/>
    <n v="0"/>
    <n v="0"/>
    <n v="0"/>
    <n v="1457300"/>
    <n v="2000000"/>
    <m/>
  </r>
  <r>
    <s v="1.1-00-2512_25753037_25441136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4000"/>
    <s v="TRANSFERENCIAS, ASIGNACIONES, SUBSIDIOS Y OTRAS AYUDAS"/>
    <n v="4411"/>
    <s v="AYUDAS SOCIALES A PERSONAS"/>
    <n v="36"/>
    <s v="APOYO A LAS TRADICIONES"/>
    <n v="50000"/>
    <n v="50000"/>
    <n v="50000"/>
    <n v="100000"/>
    <n v="100000"/>
    <n v="100000"/>
    <n v="100000"/>
    <n v="100000"/>
    <n v="100000"/>
    <n v="0"/>
    <n v="100000"/>
    <m/>
    <n v="0"/>
    <n v="0"/>
    <n v="0"/>
    <n v="0"/>
    <n v="0"/>
    <n v="0"/>
    <n v="0"/>
    <n v="100000"/>
    <n v="100000"/>
    <m/>
  </r>
  <r>
    <s v="1.1-00-2510_25043031_2544110"/>
    <s v="1.1-00-25"/>
    <s v="RECURSOS FISCALES 2025"/>
    <s v="10_25"/>
    <x v="1"/>
    <n v="0"/>
    <s v="CORRESPONSABILIDAD SOCIAL (TRANSVERSAL)"/>
    <s v="1.3.4"/>
    <s v="FUNCIÓN PÚBLICA"/>
    <n v="2"/>
    <s v="TLAJO CERCANO"/>
    <n v="43"/>
    <s v="PROGRAMA BECAS A SECUNDARIA"/>
    <s v="XXX"/>
    <s v="PROGRAMA BECAS A SECUNDARIA"/>
    <s v="031_25"/>
    <x v="7"/>
    <s v="XXX_26"/>
    <s v="DIRECCIÓN DE POLÍTICA SOCIAL"/>
    <n v="4000"/>
    <s v="TRANSFERENCIAS, ASIGNACIONES, SUBSIDIOS Y OTRAS AYUDAS"/>
    <n v="4411"/>
    <s v="AYUDAS SOCIALES A PERSONAS"/>
    <n v="0"/>
    <s v="SIN DESCRIPCIÓN PARA DESTINOS 00"/>
    <n v="10090000"/>
    <n v="10090000"/>
    <n v="10090000"/>
    <n v="12000000"/>
    <n v="12000000"/>
    <n v="11964000"/>
    <n v="11964000"/>
    <n v="12000000"/>
    <n v="12000000"/>
    <n v="0"/>
    <n v="12000000"/>
    <n v="0"/>
    <n v="11970016.800000001"/>
    <n v="11970016.800000001"/>
    <n v="11999999.99"/>
    <n v="0"/>
    <n v="0"/>
    <n v="0"/>
    <n v="0"/>
    <n v="29983.199999999255"/>
    <n v="11000000"/>
    <m/>
  </r>
  <r>
    <s v="1.1-00-2510_25041031_2544110"/>
    <s v="1.1-00-25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4000"/>
    <s v="TRANSFERENCIAS, ASIGNACIONES, SUBSIDIOS Y OTRAS AYUDAS"/>
    <n v="4411"/>
    <s v="AYUDAS SOCIALES A PERSONAS"/>
    <n v="0"/>
    <s v="SIN DESCRIPCIÓN PARA DESTINOS 00"/>
    <n v="5689448.2000000002"/>
    <n v="4980000"/>
    <n v="4980000"/>
    <n v="5600000"/>
    <n v="5600000"/>
    <n v="5600000"/>
    <n v="5600000"/>
    <n v="18720394.5"/>
    <n v="18720394.5"/>
    <n v="0"/>
    <n v="55000000"/>
    <n v="-36279605.5"/>
    <n v="17424000"/>
    <n v="17424000"/>
    <n v="14232000"/>
    <n v="14232000"/>
    <n v="14232000"/>
    <n v="12192000"/>
    <n v="12000000"/>
    <n v="1296394.5"/>
    <n v="20000000"/>
    <n v="0"/>
  </r>
  <r>
    <s v="1.1-00-2512_25752036_2544110"/>
    <s v="1.1-00-25"/>
    <s v="RECURSOS FISCALES 2025"/>
    <s v="12_25"/>
    <x v="10"/>
    <n v="7"/>
    <s v="DESARROLLO ECONÓMICO Y EMPLEO"/>
    <s v="2.2.7"/>
    <s v="DESARROLLO REGIONAL"/>
    <n v="5"/>
    <s v="TLAJO POTENCIA"/>
    <n v="52"/>
    <s v="PROMOCIÓN ECONOMICA Y DE EMPLEO EN EL MUNICIPIO"/>
    <s v="XXX"/>
    <s v="PROMOCIÓN ECONOMICA Y DE EMPLEO EN EL MUNICIPIO"/>
    <s v="036_25"/>
    <x v="41"/>
    <s v="XXX_26"/>
    <s v="DIRECCIÓN DE PROMOCIÓN ECONÓMICA"/>
    <n v="4000"/>
    <s v="TRANSFERENCIAS, ASIGNACIONES, SUBSIDIOS Y OTRAS AYUDAS"/>
    <n v="4411"/>
    <s v="AYUDAS SOCIALES A PERSONAS"/>
    <n v="0"/>
    <s v="SIN DESCRIPCIÓN PARA DESTINOS 00"/>
    <n v="0"/>
    <n v="0"/>
    <n v="0"/>
    <n v="0"/>
    <n v="0"/>
    <n v="0"/>
    <n v="0"/>
    <n v="8000000"/>
    <n v="8000000"/>
    <n v="0"/>
    <n v="0"/>
    <m/>
    <n v="0"/>
    <n v="0"/>
    <n v="0"/>
    <n v="0"/>
    <n v="0"/>
    <n v="0"/>
    <n v="0"/>
    <n v="8000000"/>
    <n v="5000000"/>
    <m/>
  </r>
  <r>
    <s v="1.1-00-2510_25042031_2544210"/>
    <s v="1.1-00-25"/>
    <s v="RECURSOS FISCALES 2025"/>
    <s v="10_25"/>
    <x v="1"/>
    <n v="0"/>
    <s v="CORRESPONSABILIDAD SOCIAL (TRANSVERSAL)"/>
    <s v="1.3.4"/>
    <s v="FUNCIÓN PÚBLICA"/>
    <n v="2"/>
    <s v="TLAJO CERCANO"/>
    <n v="42"/>
    <s v="PROGRAMA ABC Y REZAGO EDUCATIVO"/>
    <s v="XXX"/>
    <s v="PROGRAMA ABC Y REZAGO EDUCATIVO"/>
    <s v="031_25"/>
    <x v="7"/>
    <s v="XXX_26"/>
    <s v="DIRECCIÓN DE POLÍTICA SOCIAL"/>
    <n v="4000"/>
    <s v="TRANSFERENCIAS, ASIGNACIONES, SUBSIDIOS Y OTRAS AYUDAS"/>
    <n v="4421"/>
    <s v="BECAS Y OTRAS AYUDAS PARA PROGRAMAS DE CAPACITACIÓN"/>
    <n v="0"/>
    <s v="SIN DESCRIPCIÓN PARA DESTINOS 00"/>
    <n v="200000"/>
    <n v="200000"/>
    <n v="200000"/>
    <n v="200000"/>
    <n v="200000"/>
    <n v="199400"/>
    <n v="199400"/>
    <n v="200000"/>
    <n v="200000"/>
    <n v="0"/>
    <n v="200000"/>
    <n v="0"/>
    <n v="102700"/>
    <n v="102700"/>
    <n v="63500"/>
    <n v="63500"/>
    <n v="63500"/>
    <n v="63500"/>
    <n v="63500"/>
    <n v="97300"/>
    <n v="200000"/>
    <n v="0"/>
  </r>
  <r>
    <s v="2023 y 202410_25040031_25443117"/>
    <s v="2023 y 2024"/>
    <s v="RECURSOS FISCALES 2025"/>
    <s v="10_25"/>
    <x v="1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x v="7"/>
    <s v="XXX_26"/>
    <s v="DIRECCIÓN DE POLÍTICA SOCIAL"/>
    <n v="4000"/>
    <s v="TRANSFERENCIAS, ASIGNACIONES, SUBSIDIOS Y OTRAS AYUDAS"/>
    <n v="4431"/>
    <s v="AYUDAS SOCIALES A INSTITUCIONES DE ENSEÑANZA"/>
    <n v="17"/>
    <s v="RENOVANDO TU ESCUELA EN COMUNIDAD"/>
    <n v="0"/>
    <n v="0"/>
    <n v="0"/>
    <n v="400000"/>
    <n v="400000"/>
    <n v="160064"/>
    <n v="160064"/>
    <n v="0"/>
    <n v="0"/>
    <n v="0"/>
    <n v="0"/>
    <n v="0"/>
    <n v="0"/>
    <n v="0"/>
    <n v="0"/>
    <n v="0"/>
    <n v="0"/>
    <n v="0"/>
    <n v="0"/>
    <n v="0"/>
    <n v="0"/>
    <m/>
  </r>
  <r>
    <s v="2023 y 202410_25040031_25443141"/>
    <s v="2023 y 2024"/>
    <s v="RECURSOS FISCALES 2025"/>
    <s v="10_25"/>
    <x v="1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x v="7"/>
    <s v="XXX_26"/>
    <s v="DIRECCIÓN DE POLÍTICA SOCIAL"/>
    <n v="4000"/>
    <s v="TRANSFERENCIAS, ASIGNACIONES, SUBSIDIOS Y OTRAS AYUDAS"/>
    <n v="4431"/>
    <s v="AYUDAS SOCIALES A INSTITUCIONES DE ENSEÑANZA"/>
    <n v="41"/>
    <s v="PINTURA PARA ESCUELAS"/>
    <n v="298941.28000000003"/>
    <n v="298941.28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s v="1.1-00-2510_25040031_2544310"/>
    <s v="1.1-00-25"/>
    <s v="RECURSOS FISCALES 2025"/>
    <s v="10_25"/>
    <x v="1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x v="7"/>
    <s v="XXX_26"/>
    <s v="DIRECCIÓN DE POLÍTICA SOCIAL"/>
    <n v="4000"/>
    <s v="TRANSFERENCIAS, ASIGNACIONES, SUBSIDIOS Y OTRAS AYUDAS"/>
    <n v="4431"/>
    <s v="AYUDAS SOCIALES A INSTITUCIONES DE ENSEÑANZA"/>
    <n v="0"/>
    <s v="SIN DESCRIPCIÓN PARA DESTINOS 00"/>
    <n v="3853743.78"/>
    <n v="3489091"/>
    <n v="3489091"/>
    <n v="3900000"/>
    <n v="3900000"/>
    <n v="3875827"/>
    <n v="3875827"/>
    <n v="3900000"/>
    <n v="3900000"/>
    <n v="0"/>
    <n v="3900000"/>
    <n v="0"/>
    <n v="2917384"/>
    <n v="2917384"/>
    <n v="0"/>
    <n v="0"/>
    <n v="0"/>
    <n v="0"/>
    <n v="0"/>
    <n v="982616"/>
    <n v="3900000"/>
    <n v="0"/>
  </r>
  <r>
    <s v="1.1-00-2501_2541001_25445140"/>
    <s v="1.1-00-25"/>
    <s v="RECURSOS FISCALES 2025"/>
    <s v="01_25"/>
    <x v="17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x v="42"/>
    <s v="XXX_26"/>
    <s v="SECRETARÍA PARTICULAR"/>
    <n v="4000"/>
    <s v="TRANSFERENCIAS, ASIGNACIONES, SUBSIDIOS Y OTRAS AYUDAS"/>
    <n v="4451"/>
    <s v="AYUDAS SOCIALES A INSTITUCIONES SIN FINES DE LUCRO"/>
    <n v="40"/>
    <s v="TELETON"/>
    <n v="1000000"/>
    <n v="1000000"/>
    <n v="1000000"/>
    <n v="1000000"/>
    <n v="1000000"/>
    <n v="1000000"/>
    <n v="1000000"/>
    <n v="1000000"/>
    <n v="1000000"/>
    <n v="0"/>
    <n v="1000011.2"/>
    <m/>
    <n v="1000000"/>
    <n v="1000000"/>
    <n v="0"/>
    <n v="0"/>
    <n v="0"/>
    <n v="0"/>
    <n v="0"/>
    <n v="0"/>
    <n v="1000000"/>
    <m/>
  </r>
  <r>
    <s v="1.1-00-2501_2541001_25445163"/>
    <s v="1.1-00-25"/>
    <s v="RECURSOS FISCALES 2025"/>
    <s v="01_25"/>
    <x v="17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x v="42"/>
    <s v="XXX_26"/>
    <s v="SECRETARÍA PARTICULAR"/>
    <n v="4000"/>
    <s v="TRANSFERENCIAS, ASIGNACIONES, SUBSIDIOS Y OTRAS AYUDAS"/>
    <n v="4451"/>
    <s v="AYUDAS SOCIALES A INSTITUCIONES SIN FINES DE LUCRO"/>
    <n v="63"/>
    <s v="FIESTAS DE OCTUBRE"/>
    <n v="0"/>
    <n v="0"/>
    <n v="0"/>
    <n v="0"/>
    <n v="0"/>
    <n v="0"/>
    <n v="0"/>
    <n v="500000"/>
    <n v="500000"/>
    <n v="0"/>
    <n v="0"/>
    <m/>
    <n v="500000"/>
    <n v="500000"/>
    <n v="0"/>
    <n v="0"/>
    <n v="0"/>
    <n v="0"/>
    <n v="0"/>
    <n v="0"/>
    <n v="500000"/>
    <m/>
  </r>
  <r>
    <s v="1.1-00-2501_2541001_25445138"/>
    <s v="1.1-00-25"/>
    <s v="RECURSOS FISCALES 2025"/>
    <s v="01_25"/>
    <x v="17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x v="42"/>
    <s v="XXX_26"/>
    <s v="SECRETARÍA PARTICULAR"/>
    <n v="4000"/>
    <s v="TRANSFERENCIAS, ASIGNACIONES, SUBSIDIOS Y OTRAS AYUDAS"/>
    <n v="4451"/>
    <s v="AYUDAS SOCIALES A INSTITUCIONES SIN FINES DE LUCRO"/>
    <n v="38"/>
    <s v="ALDEA PASITOS"/>
    <n v="180000"/>
    <n v="165000"/>
    <n v="165000"/>
    <n v="180000"/>
    <n v="180000"/>
    <n v="180000"/>
    <n v="180000"/>
    <n v="240000"/>
    <n v="240000"/>
    <n v="0"/>
    <n v="179977.60000000001"/>
    <m/>
    <n v="200000"/>
    <n v="200000"/>
    <n v="180000"/>
    <n v="180000"/>
    <n v="180000"/>
    <n v="180000"/>
    <n v="180000"/>
    <n v="40000"/>
    <n v="240000"/>
    <m/>
  </r>
  <r>
    <s v="1.1-00-2501_2541001_2544510"/>
    <s v="1.1-00-25"/>
    <s v="RECURSOS FISCALES 2025"/>
    <s v="01_25"/>
    <x v="17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x v="42"/>
    <s v="XXX_26"/>
    <s v="SECRETARÍA PARTICULAR"/>
    <n v="4000"/>
    <s v="TRANSFERENCIAS, ASIGNACIONES, SUBSIDIOS Y OTRAS AYUDAS"/>
    <n v="4451"/>
    <s v="AYUDAS SOCIALES A INSTITUCIONES SIN FINES DE LUCRO"/>
    <n v="0"/>
    <s v="CAMPAMENTO AEROESPACIAL"/>
    <n v="165000"/>
    <n v="165000"/>
    <n v="165000"/>
    <n v="0"/>
    <n v="0"/>
    <n v="0"/>
    <n v="0"/>
    <n v="0"/>
    <n v="0"/>
    <n v="0"/>
    <n v="0"/>
    <m/>
    <n v="0"/>
    <n v="140000"/>
    <n v="0"/>
    <n v="0"/>
    <n v="0"/>
    <n v="0"/>
    <n v="0"/>
    <n v="0"/>
    <n v="0"/>
    <m/>
  </r>
  <r>
    <s v="1.1-00-2501_2541001_2544510"/>
    <s v="1.1-00-25"/>
    <s v="RECURSOS FISCALES 2025"/>
    <s v="01_25"/>
    <x v="17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x v="42"/>
    <s v="XXX_26"/>
    <s v="SECRETARÍA PARTICULAR"/>
    <n v="4000"/>
    <s v="TRANSFERENCIAS, ASIGNACIONES, SUBSIDIOS Y OTRAS AYUDAS"/>
    <n v="4451"/>
    <s v="AYUDAS SOCIALES A INSTITUCIONES SIN FINES DE LUCRO"/>
    <n v="0"/>
    <s v="MEXICO DANZA"/>
    <n v="95000"/>
    <n v="70000"/>
    <n v="70000"/>
    <n v="387061"/>
    <n v="640000"/>
    <n v="298530.5"/>
    <n v="298530.5"/>
    <n v="350000"/>
    <n v="350000"/>
    <n v="0"/>
    <n v="910011.2"/>
    <m/>
    <n v="140000"/>
    <n v="140000"/>
    <n v="120000"/>
    <n v="120000"/>
    <n v="120000"/>
    <n v="120000"/>
    <n v="120000"/>
    <n v="210000"/>
    <n v="0"/>
    <m/>
  </r>
  <r>
    <s v="1.1-00-2501_2541001_25445155"/>
    <s v="1.1-00-25"/>
    <s v="RECURSOS FISCALES 2025"/>
    <s v="01_25"/>
    <x v="17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x v="42"/>
    <s v="XXX_26"/>
    <s v="SECRETARÍA PARTICULAR"/>
    <n v="4000"/>
    <s v="TRANSFERENCIAS, ASIGNACIONES, SUBSIDIOS Y OTRAS AYUDAS"/>
    <n v="4451"/>
    <s v="AYUDAS SOCIALES A INSTITUCIONES SIN FINES DE LUCRO"/>
    <n v="55"/>
    <s v="BIBLIOREFRI"/>
    <n v="0"/>
    <n v="0"/>
    <n v="0"/>
    <n v="0"/>
    <n v="0"/>
    <n v="0"/>
    <n v="0"/>
    <n v="60000"/>
    <n v="60000"/>
    <n v="0"/>
    <n v="0"/>
    <m/>
    <n v="60000"/>
    <n v="60000"/>
    <n v="60000"/>
    <n v="60000"/>
    <n v="60000"/>
    <n v="60000"/>
    <n v="60000"/>
    <n v="0"/>
    <n v="60000"/>
    <m/>
  </r>
  <r>
    <s v="2023 y 202402_2553002_25445110"/>
    <s v="2023 y 2024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4000"/>
    <s v="TRANSFERENCIAS, ASIGNACIONES, SUBSIDIOS Y OTRAS AYUDAS"/>
    <n v="4451"/>
    <s v="AYUDAS SOCIALES A INSTITUCIONES SIN FINES DE LUCRO"/>
    <n v="10"/>
    <s v="FESTIVAL PAPIROLAS 2023"/>
    <n v="5000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2_2553002_25445110"/>
    <s v="2023 y 2024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4000"/>
    <s v="TRANSFERENCIAS, ASIGNACIONES, SUBSIDIOS Y OTRAS AYUDAS"/>
    <n v="4451"/>
    <s v="AYUDAS SOCIALES A INSTITUCIONES SIN FINES DE LUCRO"/>
    <n v="10"/>
    <s v="CLAD"/>
    <n v="210000"/>
    <n v="0"/>
    <n v="0"/>
    <n v="210000"/>
    <n v="19950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2_2553002_2544519"/>
    <s v="2023 y 2024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4000"/>
    <s v="TRANSFERENCIAS, ASIGNACIONES, SUBSIDIOS Y OTRAS AYUDAS"/>
    <n v="4451"/>
    <s v="AYUDAS SOCIALES A INSTITUCIONES SIN FINES DE LUCRO"/>
    <n v="9"/>
    <s v="FIL"/>
    <n v="700000"/>
    <n v="500000"/>
    <n v="500000"/>
    <n v="750000"/>
    <n v="760500"/>
    <n v="500000"/>
    <n v="500000"/>
    <n v="0"/>
    <n v="0"/>
    <n v="0"/>
    <n v="0"/>
    <m/>
    <n v="0"/>
    <n v="0"/>
    <n v="0"/>
    <n v="0"/>
    <n v="0"/>
    <n v="0"/>
    <n v="0"/>
    <n v="0"/>
    <n v="0"/>
    <m/>
  </r>
  <r>
    <s v="1.1-00-2510_25065048_25445166"/>
    <s v="1.1-00-25"/>
    <s v="RECURSOS FISCALES 2025"/>
    <s v="10_25"/>
    <x v="1"/>
    <n v="0"/>
    <s v="CORRESPONSABILIDAD SOCIAL (TRANSVERSAL)"/>
    <s v="1.3.4"/>
    <s v="FUNCIÓN PÚBLICA"/>
    <n v="1"/>
    <s v="TLAJO DE PAZ"/>
    <n v="65"/>
    <s v="DESPACHO DE LA COORDINACIÓN GENERAL DE CERCANÍA Y CORRESPONSABILIDAD SOCIAL"/>
    <s v="XXX"/>
    <s v="DESPACHO DE LA COORDINACIÓN GENERAL DE CERCANÍA Y CORRESPONSABILIDAD SOCIAL"/>
    <s v="048_25"/>
    <x v="15"/>
    <s v="XXX_26"/>
    <s v="DESPACHO DE LA COORDINACIÓN GENERAL DE C"/>
    <n v="4000"/>
    <s v="TRANSFERENCIAS, ASIGNACIONES, SUBSIDIOS Y OTRAS AYUDAS"/>
    <n v="4451"/>
    <s v="AYUDAS SOCIALES A INSTITUCIONES SIN FINES DE LUCRO"/>
    <n v="66"/>
    <s v="ENCHULEMOS JALISCO"/>
    <n v="0"/>
    <n v="29847740.09"/>
    <m/>
    <m/>
    <m/>
    <n v="0"/>
    <m/>
    <n v="8821054.0500000007"/>
    <n v="8821054.0500000007"/>
    <n v="0"/>
    <n v="0"/>
    <n v="8821054.0500000007"/>
    <n v="0"/>
    <n v="0"/>
    <n v="0"/>
    <m/>
    <m/>
    <m/>
    <m/>
    <n v="8821054.0500000007"/>
    <n v="0"/>
    <m/>
  </r>
  <r>
    <s v="1.1-00-2501_2541001_25445139"/>
    <s v="1.1-00-25"/>
    <s v="RECURSOS FISCALES 2025"/>
    <s v="01_25"/>
    <x v="17"/>
    <n v="4"/>
    <s v="SOCIEDAD COHESIVA Y RESILENTE"/>
    <s v="1.3.4"/>
    <s v="FUNCIÓN PÚBLICA"/>
    <n v="6"/>
    <s v="TLAJO A FUTURO"/>
    <n v="1"/>
    <s v="APOYO ECONÓMICO A PERSONAS FÍSICAS, ASOCIACIONES E INSTITUCIONES SIN FINES DE LUCRO"/>
    <s v="XXX"/>
    <s v="APOYO ECONÓMICO A PERSONAS FÍSICAS, ASOCIACIONES E INSTITUCIONES SIN FINES DE LUCRO"/>
    <s v="001_25"/>
    <x v="42"/>
    <s v="XXX_26"/>
    <s v="SECRETARÍA PARTICULAR"/>
    <n v="4000"/>
    <s v="TRANSFERENCIAS, ASIGNACIONES, SUBSIDIOS Y OTRAS AYUDAS"/>
    <n v="4451"/>
    <s v="AYUDAS SOCIALES A INSTITUCIONES SIN FINES DE LUCRO"/>
    <n v="39"/>
    <s v="FESTIVAL DEL CINE EN GUADALAJARA"/>
    <n v="0"/>
    <n v="0"/>
    <n v="0"/>
    <n v="300000"/>
    <n v="300000"/>
    <n v="0"/>
    <n v="0"/>
    <n v="300000"/>
    <n v="300000"/>
    <n v="0"/>
    <n v="300000"/>
    <m/>
    <n v="0"/>
    <n v="0"/>
    <n v="0"/>
    <n v="0"/>
    <n v="0"/>
    <n v="0"/>
    <n v="0"/>
    <n v="300000"/>
    <n v="0"/>
    <m/>
  </r>
  <r>
    <s v="1.1-00-2506_25514009_25445137"/>
    <s v="1.1-00-25"/>
    <s v="RECURSOS FISCALES 2025"/>
    <s v="06_25"/>
    <x v="7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x v="27"/>
    <s v="XXX_26"/>
    <s v="DESPACHO DE LA JEFATURA DE GABINETE"/>
    <n v="4000"/>
    <s v="TRANSFERENCIAS, ASIGNACIONES, SUBSIDIOS Y OTRAS AYUDAS"/>
    <n v="4451"/>
    <s v="AYUDAS SOCIALES A INSTITUCIONES SIN FINES DE LUCRO"/>
    <n v="37"/>
    <s v="FIL"/>
    <n v="2111015.56"/>
    <n v="1732776.01"/>
    <n v="1732776.01"/>
    <n v="2582239.5499999998"/>
    <n v="1570000"/>
    <n v="2582239.5499999998"/>
    <n v="2582239.5499999998"/>
    <n v="500000"/>
    <n v="500000"/>
    <n v="0"/>
    <n v="500000"/>
    <m/>
    <n v="0"/>
    <n v="0"/>
    <n v="0"/>
    <n v="0"/>
    <n v="0"/>
    <n v="0"/>
    <n v="0"/>
    <n v="500000"/>
    <n v="500000"/>
    <n v="500000"/>
  </r>
  <r>
    <s v="1.1-00-2501_2542001_2544810"/>
    <s v="1.1-00-25"/>
    <s v="RECURSOS FISCALES 2025"/>
    <s v="01_25"/>
    <x v="3"/>
    <n v="4"/>
    <s v="SOCIEDAD COHESIVA Y RESILENTE"/>
    <s v="1.3.4"/>
    <s v="FUNCIÓN PÚBLICA"/>
    <n v="6"/>
    <s v="TLAJO A FUTURO"/>
    <n v="2"/>
    <s v="FOEDEN"/>
    <s v="XXX"/>
    <s v="FOEDEN"/>
    <s v="001_25"/>
    <x v="42"/>
    <s v="XXX_26"/>
    <s v="DIRECCIÓN EJECUTIVA DE LA SECRETARIA GEN"/>
    <n v="4000"/>
    <s v="TRANSFERENCIAS, ASIGNACIONES, SUBSIDIOS Y OTRAS AYUDAS"/>
    <n v="4481"/>
    <s v="AYUDAS POR DESASTRES NATURALES Y OTROS SINIESTROS"/>
    <n v="0"/>
    <s v="FOEDEN"/>
    <n v="0"/>
    <n v="0"/>
    <n v="0"/>
    <n v="0"/>
    <n v="0"/>
    <n v="0"/>
    <n v="0"/>
    <n v="1361457.84"/>
    <n v="1361457.84"/>
    <n v="0"/>
    <n v="1000000"/>
    <m/>
    <n v="1361457.84"/>
    <n v="1361457.84"/>
    <n v="0"/>
    <n v="0"/>
    <n v="0"/>
    <n v="0"/>
    <n v="0"/>
    <n v="0"/>
    <n v="2000000"/>
    <m/>
  </r>
  <r>
    <s v="2023 y 202402_2553002_2544810"/>
    <s v="2023 y 2024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4000"/>
    <s v="TRANSFERENCIAS, ASIGNACIONES, SUBSIDIOS Y OTRAS AYUDAS"/>
    <n v="4481"/>
    <s v="AYUDAS POR DESASTRES NATURALES Y OTROS SINIESTROS"/>
    <n v="0"/>
    <s v="SIN DESCRIPCIÓN PARA DESTINOS 00"/>
    <n v="1458174.06"/>
    <n v="1458174.06"/>
    <n v="1089485.31"/>
    <n v="1000000"/>
    <n v="100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5_2559007_2551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111"/>
    <s v="MUEBLES DE OFICINA Y ESTANTERÍA"/>
    <n v="0"/>
    <s v="SIN DESCRIPCIÓN PARA DESTINOS 00"/>
    <n v="621837.72"/>
    <n v="621837.72"/>
    <n v="621837.72"/>
    <n v="637615.25"/>
    <n v="1185000"/>
    <n v="432826.51"/>
    <n v="432826.51"/>
    <n v="2911420.2"/>
    <n v="2911420.2"/>
    <n v="0"/>
    <n v="1500000"/>
    <m/>
    <n v="1911852.56"/>
    <n v="1911852.56"/>
    <n v="1911852.56"/>
    <n v="1911852.56"/>
    <n v="1911852.56"/>
    <n v="1911852.56"/>
    <n v="1911852.56"/>
    <n v="999567.64000000013"/>
    <n v="40000000"/>
    <m/>
  </r>
  <r>
    <s v="1.1-00-2508_25224016_25511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5000"/>
    <s v="BIENES MUEBLES, INMUEBLES E INTANGIBLES"/>
    <n v="5111"/>
    <s v="MUEBLES DE OFICINA Y ESTANTERÍA"/>
    <n v="0"/>
    <s v="SIN DESCRIPCIÓN PARA DESTINOS 00"/>
    <n v="162539.20000000001"/>
    <n v="162539.20000000001"/>
    <n v="162539.20000000001"/>
    <n v="0"/>
    <n v="0"/>
    <n v="0"/>
    <n v="0"/>
    <n v="400000"/>
    <n v="400000"/>
    <n v="0"/>
    <n v="500000"/>
    <m/>
    <n v="379658.69"/>
    <n v="0"/>
    <n v="0"/>
    <n v="0"/>
    <n v="0"/>
    <n v="0"/>
    <n v="0"/>
    <n v="20341.309999999998"/>
    <n v="0"/>
    <m/>
  </r>
  <r>
    <s v="1.1-00-2510_25041031_2551110"/>
    <s v="1.1-00-25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5000"/>
    <s v="BIENES MUEBLES, INMUEBLES E INTANGIBLES"/>
    <n v="5111"/>
    <s v="MUEBLES DE OFICINA Y ESTANTERÍA"/>
    <n v="0"/>
    <s v="SIN DESCRIPCIÓN PARA DESTINOS 00"/>
    <n v="0"/>
    <n v="0"/>
    <n v="0"/>
    <n v="0"/>
    <n v="0"/>
    <n v="0"/>
    <n v="0"/>
    <n v="22700"/>
    <n v="22700"/>
    <n v="0"/>
    <n v="0"/>
    <n v="22700"/>
    <n v="22665.59"/>
    <n v="0"/>
    <n v="0"/>
    <n v="0"/>
    <n v="0"/>
    <n v="0"/>
    <n v="0"/>
    <n v="34.409999999999854"/>
    <m/>
    <m/>
  </r>
  <r>
    <s v="1.1-00-2502_2553002_25511141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5000"/>
    <s v="BIENES MUEBLES, INMUEBLES E INTANGIBLES"/>
    <n v="5111"/>
    <s v="MUEBLES DE OFICINA Y ESTANTERÍA"/>
    <n v="41"/>
    <s v="EQUIPAMIENTO DEL ARCHIVO MUNICIPAL"/>
    <n v="0"/>
    <n v="0"/>
    <n v="0"/>
    <n v="0"/>
    <n v="0"/>
    <n v="0"/>
    <n v="0"/>
    <n v="0"/>
    <n v="0"/>
    <n v="0"/>
    <n v="4000000"/>
    <m/>
    <n v="0"/>
    <n v="0"/>
    <n v="0"/>
    <n v="0"/>
    <n v="0"/>
    <n v="0"/>
    <n v="0"/>
    <n v="0"/>
    <n v="0"/>
    <m/>
  </r>
  <r>
    <s v="2023 y 202404_2555004_2551110"/>
    <s v="2023 y 2024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5000"/>
    <s v="BIENES MUEBLES, INMUEBLES E INTANGIBLES"/>
    <n v="5111"/>
    <s v="MUEBLES DE OFICINA Y ESTANTERÍA"/>
    <n v="0"/>
    <s v="SIN DESCRIPCIÓN PARA DESTINOS 00"/>
    <n v="384189.25"/>
    <n v="7598"/>
    <n v="7598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m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5000"/>
    <s v="BIENES MUEBLES, INMUEBLES E INTANGIBLES"/>
    <n v="5121"/>
    <s v="MUEBLES, EXCEPTO DE OFICINA Y ESTANTERÍA"/>
    <n v="0"/>
    <s v="SIN DESCRIPCIÓN PARA DESTINOS 00"/>
    <n v="0"/>
    <n v="0"/>
    <n v="0"/>
    <n v="0"/>
    <n v="0"/>
    <n v="0"/>
    <n v="0"/>
    <n v="100000"/>
    <n v="0"/>
    <n v="100000"/>
    <n v="0"/>
    <m/>
    <n v="22666.32"/>
    <m/>
    <m/>
    <m/>
    <m/>
    <m/>
    <m/>
    <m/>
    <n v="0"/>
    <m/>
  </r>
  <r>
    <s v="1.1-00-2506_25516011_2551210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ESPACHO DE LA JEFATURA DE GABINETE"/>
    <n v="5000"/>
    <s v="BIENES MUEBLES, INMUEBLES E INTANGIBLES"/>
    <n v="5121"/>
    <s v="MUEBLES, EXCEPTO DE OFICINA Y ESTANTERÍA"/>
    <n v="0"/>
    <s v="SIN DESCRIPCIÓN PARA DESTINOS 00"/>
    <n v="0"/>
    <n v="0"/>
    <n v="0"/>
    <n v="0"/>
    <n v="0"/>
    <n v="0"/>
    <n v="0"/>
    <n v="500000"/>
    <n v="500000"/>
    <n v="0"/>
    <n v="500000"/>
    <m/>
    <n v="452748"/>
    <n v="452748"/>
    <n v="452748"/>
    <n v="452748"/>
    <n v="452748"/>
    <n v="452748"/>
    <n v="452748"/>
    <n v="47252"/>
    <n v="1000000"/>
    <m/>
  </r>
  <r>
    <s v="1.1-00-2505_2559007_25512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121"/>
    <s v="MUEBLES, EXCEPTO DE OFICINA Y ESTANTERÍA"/>
    <n v="0"/>
    <s v="SIN DESCRIPCIÓN PARA DESTINOS 00"/>
    <n v="0"/>
    <n v="0"/>
    <n v="0"/>
    <n v="264480"/>
    <n v="0"/>
    <n v="264480"/>
    <n v="264480"/>
    <n v="0"/>
    <n v="0"/>
    <n v="0"/>
    <n v="200000"/>
    <m/>
    <n v="0"/>
    <n v="0"/>
    <n v="0"/>
    <n v="0"/>
    <n v="0"/>
    <n v="0"/>
    <n v="0"/>
    <n v="0"/>
    <n v="0"/>
    <m/>
  </r>
  <r>
    <s v="2023 y 202414_25555039_2551310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5000"/>
    <s v="BIENES MUEBLES, INMUEBLES E INTANGIBLES"/>
    <n v="5131"/>
    <s v="BIENES ARTÍSTICOS CULTURALES Y CIENTÍFICOS"/>
    <n v="0"/>
    <s v="SIN DESCRIPCIÓN PARA DESTINOS 00"/>
    <n v="20893.919999999998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4_25555039_25515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5000"/>
    <s v="BIENES MUEBLES, INMUEBLES E INTANGIBLES"/>
    <n v="5151"/>
    <s v="EQUIPO DE CÓMPUTO DE TECNOLOGÍAS DE LA INFORMACIÓN"/>
    <n v="0"/>
    <s v="SIN DESCRIPCIÓN PARA DESTINOS 00"/>
    <n v="1063572.75"/>
    <n v="1025113.22"/>
    <n v="969471.41"/>
    <n v="869388.94"/>
    <n v="645000"/>
    <n v="869388.94"/>
    <n v="869388.94"/>
    <n v="400000"/>
    <n v="400000"/>
    <n v="0"/>
    <n v="0"/>
    <m/>
    <n v="298932"/>
    <n v="298932"/>
    <n v="298932"/>
    <n v="298932"/>
    <n v="298932"/>
    <n v="0"/>
    <n v="0"/>
    <n v="101068"/>
    <n v="0"/>
    <m/>
  </r>
  <r>
    <s v="1.1-00-2504_2555004_25515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5000"/>
    <s v="BIENES MUEBLES, INMUEBLES E INTANGIBLES"/>
    <n v="5151"/>
    <s v="EQUIPO DE CÓMPUTO DE TECNOLOGÍAS DE LA INFORMACIÓN"/>
    <n v="0"/>
    <s v="SIN DESCRIPCIÓN PARA DESTINOS 00"/>
    <n v="3852.81"/>
    <n v="3852.81"/>
    <n v="3852.81"/>
    <n v="114344.75"/>
    <n v="0"/>
    <n v="0"/>
    <n v="0"/>
    <n v="568100"/>
    <n v="568100"/>
    <n v="0"/>
    <n v="1000000"/>
    <m/>
    <n v="164784"/>
    <n v="164784"/>
    <n v="137808"/>
    <n v="137808"/>
    <n v="0"/>
    <n v="0"/>
    <n v="0"/>
    <n v="403316"/>
    <n v="200000"/>
    <m/>
  </r>
  <r>
    <s v="1.1-00-2510_25041031_2551510"/>
    <s v="1.1-00-25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5000"/>
    <s v="BIENES MUEBLES, INMUEBLES E INTANGIBLES"/>
    <n v="5151"/>
    <s v="EQUIPO DE CÓMPUTO DE TECNOLOGÍAS DE LA INFORMACIÓN"/>
    <n v="0"/>
    <s v="SIN DESCRIPCIÓN PARA DESTINOS 00"/>
    <n v="0"/>
    <n v="0"/>
    <n v="0"/>
    <n v="0"/>
    <n v="0"/>
    <n v="0"/>
    <n v="0"/>
    <n v="17700"/>
    <n v="17700"/>
    <n v="0"/>
    <n v="0"/>
    <n v="17700"/>
    <n v="17510.52"/>
    <n v="0"/>
    <n v="0"/>
    <n v="0"/>
    <n v="0"/>
    <n v="0"/>
    <n v="0"/>
    <n v="189.47999999999956"/>
    <m/>
    <m/>
  </r>
  <r>
    <s v="2023 y 202408_25619013_2554910"/>
    <s v="2023 y 2024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5000"/>
    <s v="BIENES MUEBLES, INMUEBLES E INTANGIBLES"/>
    <n v="5491"/>
    <s v="OTROS EQUIPOS DE TRANSPORTE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8_25619013_2551510"/>
    <s v="2023 y 2024"/>
    <s v="RECURSOS FISCALES 2025"/>
    <s v="08_25"/>
    <x v="5"/>
    <n v="6"/>
    <s v="SEGURIDAD CIUDADANA"/>
    <s v="1.7.1"/>
    <s v="POLICIA"/>
    <n v="1"/>
    <s v="TLAJO DE PAZ"/>
    <n v="19"/>
    <s v="EQUIPAMIENTO"/>
    <s v="XXX"/>
    <s v="EQUIPAMIENTO"/>
    <s v="013_25"/>
    <x v="6"/>
    <s v="XXX_26"/>
    <s v="COMISARIA DE LA POLICIA PREVENTIVA MUNIC"/>
    <n v="5000"/>
    <s v="BIENES MUEBLES, INMUEBLES E INTANGIBLES"/>
    <n v="5151"/>
    <s v="EQUIPO DE CÓMPUTO DE TECNOLOGÍAS DE LA INFORMACIÓN"/>
    <n v="0"/>
    <s v="SIN DESCRIPCIÓN PARA DESTINOS 00"/>
    <n v="1628"/>
    <n v="1627.01"/>
    <n v="1627.01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2_2553002_255151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5000"/>
    <s v="BIENES MUEBLES, INMUEBLES E INTANGIBLES"/>
    <n v="5151"/>
    <s v="EQUIPO DE CÓMPUTO DE TECNOLOGÍAS DE LA INFORMACIÓN"/>
    <n v="0"/>
    <s v="SIN DESCRIPCIÓN PARA DESTINOS 00"/>
    <n v="0"/>
    <n v="0"/>
    <n v="0"/>
    <n v="0"/>
    <n v="0"/>
    <n v="0"/>
    <n v="0"/>
    <n v="1300"/>
    <n v="1300"/>
    <n v="0"/>
    <n v="0"/>
    <m/>
    <n v="0"/>
    <n v="0"/>
    <n v="0"/>
    <n v="0"/>
    <n v="0"/>
    <n v="0"/>
    <n v="0"/>
    <n v="1300"/>
    <n v="0"/>
    <m/>
  </r>
  <r>
    <s v="1.1-00-2514_25555039_25519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5000"/>
    <s v="BIENES MUEBLES, INMUEBLES E INTANGIBLES"/>
    <n v="5191"/>
    <s v="OTROS MOBILIARIOS Y EQUIPOS DE ADMINISTRACIÓN"/>
    <n v="0"/>
    <s v="SIN DESCRIPCIÓN PARA DESTINOS 00"/>
    <n v="0"/>
    <n v="0"/>
    <n v="0"/>
    <n v="0"/>
    <n v="0"/>
    <n v="0"/>
    <n v="0"/>
    <n v="413214.06"/>
    <n v="413214.06"/>
    <n v="0"/>
    <n v="450000"/>
    <m/>
    <n v="413214.06"/>
    <n v="413214.06"/>
    <n v="413214.06"/>
    <n v="413214.06"/>
    <n v="0"/>
    <n v="0"/>
    <n v="0"/>
    <n v="0"/>
    <n v="0"/>
    <m/>
  </r>
  <r>
    <s v="1.1-00-2504_2555004_25519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5000"/>
    <s v="BIENES MUEBLES, INMUEBLES E INTANGIBLES"/>
    <n v="5191"/>
    <s v="OTROS MOBILIARIOS Y EQUIPOS DE ADMINISTRACIÓN"/>
    <n v="0"/>
    <s v="SIN DESCRIPCIÓN PARA DESTINOS 00"/>
    <n v="0"/>
    <n v="0"/>
    <n v="0"/>
    <n v="14100"/>
    <n v="0"/>
    <n v="14093.88"/>
    <n v="0"/>
    <n v="418000"/>
    <n v="418000"/>
    <n v="0"/>
    <n v="0"/>
    <m/>
    <n v="400303.01"/>
    <n v="400303.01"/>
    <n v="400303.01"/>
    <n v="400303.01"/>
    <n v="400303.01"/>
    <n v="42976.61"/>
    <n v="42976.61"/>
    <n v="17696.989999999991"/>
    <n v="0"/>
    <m/>
  </r>
  <r>
    <s v="1.1-00-2505_2559007_25519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191"/>
    <s v="OTROS MOBILIARIOS Y EQUIPOS DE ADMINISTRACIÓN"/>
    <n v="0"/>
    <s v="SIN DESCRIPCIÓN PARA DESTINOS 00"/>
    <n v="0"/>
    <n v="0"/>
    <n v="0"/>
    <n v="42891"/>
    <n v="68041"/>
    <n v="35517.79"/>
    <n v="35517.79"/>
    <n v="4368.8"/>
    <n v="4368.8"/>
    <n v="0"/>
    <n v="50000"/>
    <m/>
    <n v="4368.8"/>
    <n v="4368.8"/>
    <n v="4368.8"/>
    <n v="4368.8"/>
    <n v="4368.8"/>
    <n v="4368.8"/>
    <n v="4368.8"/>
    <n v="0"/>
    <n v="5000"/>
    <m/>
  </r>
  <r>
    <s v="2023 y 202410_25036028_2551910"/>
    <s v="2023 y 2024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5000"/>
    <s v="BIENES MUEBLES, INMUEBLES E INTANGIBLES"/>
    <n v="5191"/>
    <s v="OTROS MOBILIARIOS Y EQUIPOS DE ADMINISTRACIÓN"/>
    <n v="0"/>
    <s v="SIN DESCRIPCIÓN PARA DESTINOS 00"/>
    <n v="0"/>
    <n v="0"/>
    <n v="0"/>
    <n v="25000"/>
    <n v="0"/>
    <n v="24821.68"/>
    <n v="24821.68"/>
    <n v="0"/>
    <n v="0"/>
    <n v="0"/>
    <n v="0"/>
    <n v="0"/>
    <n v="0"/>
    <n v="0"/>
    <n v="0"/>
    <n v="0"/>
    <n v="0"/>
    <n v="0"/>
    <n v="0"/>
    <n v="0"/>
    <n v="0"/>
    <m/>
  </r>
  <r>
    <s v="1.1-00-2510_25041031_2551910"/>
    <s v="1.1-00-25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5000"/>
    <s v="BIENES MUEBLES, INMUEBLES E INTANGIBLES"/>
    <n v="5191"/>
    <s v="OTROS MOBILIARIOS Y EQUIPOS DE ADMINISTRACIÓN"/>
    <n v="0"/>
    <s v="SIN DESCRIPCIÓN PARA DESTINOS 00"/>
    <n v="0"/>
    <n v="0"/>
    <n v="0"/>
    <n v="0"/>
    <n v="0"/>
    <n v="0"/>
    <n v="0"/>
    <n v="14000"/>
    <n v="14000"/>
    <n v="0"/>
    <n v="0"/>
    <n v="14000"/>
    <n v="13776.8"/>
    <n v="0"/>
    <n v="0"/>
    <n v="0"/>
    <n v="0"/>
    <n v="0"/>
    <n v="0"/>
    <n v="223.20000000000073"/>
    <m/>
    <m/>
  </r>
  <r>
    <s v="1.1-00-2513_25554038_25519142"/>
    <s v="1.1-00-25"/>
    <s v="RECURSOS FISCALES 2025"/>
    <s v="13_25"/>
    <x v="18"/>
    <n v="5"/>
    <s v="GOBIERNO INTELIGENTE"/>
    <s v="1.3.4"/>
    <s v="FUNCIÓN PÚBLICA"/>
    <n v="4"/>
    <s v="TLAJO EFICIENTE"/>
    <n v="54"/>
    <s v="ATENCIÓN DE TRAMITES Y SERVICIOS DEL GOBIERNO MUNICIPAL"/>
    <s v="XXX"/>
    <s v="ATENCIÓN DE TRAMITES Y SERVICIOS DEL GOBIERNO MUNICIPAL"/>
    <s v="038_25"/>
    <x v="43"/>
    <s v="XXX_26"/>
    <s v="DIRECCION DE ENLACE CON LA SECRETARIA DE"/>
    <n v="5000"/>
    <s v="BIENES MUEBLES, INMUEBLES E INTANGIBLES"/>
    <n v="5191"/>
    <s v="OTROS MOBILIARIOS Y EQUIPOS DE ADMINISTRACIÓN"/>
    <n v="42"/>
    <s v="EXPEDICION DE PASAPORTES"/>
    <n v="0"/>
    <n v="0"/>
    <n v="0"/>
    <n v="0"/>
    <n v="0"/>
    <n v="0"/>
    <n v="0"/>
    <n v="0"/>
    <n v="0"/>
    <n v="0"/>
    <n v="4000000"/>
    <m/>
    <n v="0"/>
    <n v="0"/>
    <n v="0"/>
    <n v="0"/>
    <n v="0"/>
    <n v="0"/>
    <n v="0"/>
    <n v="0"/>
    <n v="0"/>
    <n v="0"/>
  </r>
  <r>
    <s v="2023 y 202414_25555039_25519137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5000"/>
    <s v="BIENES MUEBLES, INMUEBLES E INTANGIBLES"/>
    <n v="5191"/>
    <s v="OTROS MOBILIARIOS Y EQUIPOS DE ADMINISTRACIÓN"/>
    <n v="37"/>
    <s v="EQUIPAMIENTO TECNOLOGICO PROTECCIÓN CIVIL Y BOMBEROS"/>
    <n v="165489.07999999999"/>
    <n v="165489.07999999999"/>
    <n v="165489.07999999999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4_25555039_25519131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5000"/>
    <s v="BIENES MUEBLES, INMUEBLES E INTANGIBLES"/>
    <n v="5191"/>
    <s v="OTROS MOBILIARIOS Y EQUIPOS DE ADMINISTRACIÓN"/>
    <n v="31"/>
    <s v="EXPEDICION DE PASAPORTES"/>
    <n v="0"/>
    <n v="0"/>
    <n v="0"/>
    <n v="249342"/>
    <n v="1135081"/>
    <n v="240584"/>
    <n v="240584"/>
    <n v="0"/>
    <n v="0"/>
    <n v="0"/>
    <n v="0"/>
    <m/>
    <n v="0"/>
    <n v="0"/>
    <n v="0"/>
    <n v="0"/>
    <n v="0"/>
    <n v="0"/>
    <n v="0"/>
    <n v="0"/>
    <n v="0"/>
    <m/>
  </r>
  <r>
    <s v="1.1-00-2509_25330022_2551910"/>
    <s v="1.1-00-25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5000"/>
    <s v="BIENES MUEBLES, INMUEBLES E INTANGIBLES"/>
    <n v="5191"/>
    <s v="OTROS MOBILIARIOS Y EQUIPOS DE ADMINISTRACIÓN"/>
    <n v="0"/>
    <s v="SIN DESCRIPCIÓN PARA DESTINOS 00"/>
    <n v="0"/>
    <n v="0"/>
    <n v="0"/>
    <n v="32000"/>
    <n v="0"/>
    <n v="29889.72"/>
    <n v="29889.72"/>
    <n v="30000"/>
    <n v="30000"/>
    <n v="0"/>
    <n v="30000"/>
    <m/>
    <n v="0"/>
    <n v="0"/>
    <n v="0"/>
    <n v="0"/>
    <n v="0"/>
    <n v="0"/>
    <n v="0"/>
    <n v="30000"/>
    <n v="0"/>
    <m/>
  </r>
  <r>
    <s v="1.1-00-2514_25555039_25521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5000"/>
    <s v="BIENES MUEBLES, INMUEBLES E INTANGIBLES"/>
    <n v="5211"/>
    <s v="EQUIPOS Y APARATOS AUDIOVISUALES"/>
    <n v="0"/>
    <s v="SIN DESCRIPCIÓN PARA DESTINOS 00"/>
    <n v="28433.919999999998"/>
    <n v="22065.52"/>
    <n v="22065.52"/>
    <n v="14704.71"/>
    <n v="0"/>
    <n v="14704.7"/>
    <n v="14704.7"/>
    <n v="689153"/>
    <n v="0"/>
    <n v="689153"/>
    <n v="1000000"/>
    <m/>
    <n v="689152.93"/>
    <n v="689152.93"/>
    <n v="689152.93"/>
    <n v="689152.93"/>
    <n v="689152.93"/>
    <n v="0"/>
    <n v="0"/>
    <n v="-689152.93"/>
    <n v="100000"/>
    <m/>
  </r>
  <r>
    <s v="1.1-00-2506_25514009_2552110"/>
    <s v="1.1-00-25"/>
    <s v="RECURSOS FISCALES 2025"/>
    <s v="06_25"/>
    <x v="7"/>
    <n v="5"/>
    <s v="GOBIERNO INTELIGENTE"/>
    <s v="1.3.4"/>
    <s v="FUNCIÓN PÚBLICA"/>
    <n v="4"/>
    <s v="TLAJO EFICIENTE"/>
    <n v="14"/>
    <s v="SEGUIMIENTO A LA POLÍTICA PÚBLICA DE GOBIERNO E IMAGEN INSTITUCIONAL"/>
    <s v="XXX"/>
    <s v="SEGUIMIENTO A LA POLÍTICA PÚBLICA DE GOBIERNO E IMAGEN INSTITUCIONAL"/>
    <s v="009_25"/>
    <x v="27"/>
    <s v="XXX_26"/>
    <s v="DESPACHO DE LA JEFATURA DE GABINETE"/>
    <n v="5000"/>
    <s v="BIENES MUEBLES, INMUEBLES E INTANGIBLES"/>
    <n v="5211"/>
    <s v="EQUIPOS Y APARATOS AUDIOVISUALES"/>
    <n v="0"/>
    <s v="SIN DESCRIPCIÓN PARA DESTINOS 00"/>
    <n v="0"/>
    <n v="0"/>
    <n v="0"/>
    <n v="0"/>
    <n v="0"/>
    <n v="0"/>
    <n v="0"/>
    <n v="670000"/>
    <n v="670000"/>
    <n v="0"/>
    <n v="0"/>
    <m/>
    <n v="558348.02"/>
    <n v="0"/>
    <n v="0"/>
    <n v="0"/>
    <n v="0"/>
    <n v="0"/>
    <n v="0"/>
    <n v="111651.97999999998"/>
    <n v="0"/>
    <m/>
  </r>
  <r>
    <s v="1.1-00-2512_25751035_2556710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5000"/>
    <s v="BIENES MUEBLES, INMUEBLES E INTANGIBLES"/>
    <n v="5671"/>
    <s v="MAQUINAS, HERRAMIENTAS"/>
    <n v="0"/>
    <s v="SIN DESCRIPCIÓN PARA DESTINOS 00"/>
    <n v="0"/>
    <n v="0"/>
    <n v="0"/>
    <n v="0"/>
    <n v="0"/>
    <n v="0"/>
    <n v="0"/>
    <n v="230000"/>
    <n v="0"/>
    <n v="230000"/>
    <n v="0"/>
    <m/>
    <n v="230000"/>
    <n v="230000"/>
    <n v="230000"/>
    <n v="230000"/>
    <n v="230000"/>
    <n v="0"/>
    <n v="0"/>
    <n v="-230000"/>
    <n v="50000"/>
    <m/>
  </r>
  <r>
    <s v="1.1-00-2504_2555004_25521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5000"/>
    <s v="BIENES MUEBLES, INMUEBLES E INTANGIBLES"/>
    <n v="5211"/>
    <s v="EQUIPOS Y APARATOS AUDIOVISUALES"/>
    <n v="0"/>
    <s v="SIN DESCRIPCIÓN PARA DESTINOS 00"/>
    <n v="0"/>
    <n v="0"/>
    <n v="0"/>
    <n v="0"/>
    <n v="0"/>
    <n v="0"/>
    <n v="0"/>
    <n v="12600"/>
    <n v="12600"/>
    <n v="0"/>
    <n v="0"/>
    <m/>
    <n v="12057.99"/>
    <n v="12057.99"/>
    <n v="12057.99"/>
    <n v="12057.99"/>
    <n v="12057.99"/>
    <n v="12057.99"/>
    <n v="12057.99"/>
    <n v="542.01000000000022"/>
    <n v="0"/>
    <m/>
  </r>
  <r>
    <s v="1.1-00-2510_25041031_2552110"/>
    <s v="1.1-00-25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5000"/>
    <s v="BIENES MUEBLES, INMUEBLES E INTANGIBLES"/>
    <n v="5211"/>
    <s v="EQUIPOS Y APARATOS AUDIOVISUALES"/>
    <n v="0"/>
    <s v="SIN DESCRIPCIÓN PARA DESTINOS 00"/>
    <n v="0"/>
    <n v="0"/>
    <n v="0"/>
    <n v="0"/>
    <n v="0"/>
    <n v="0"/>
    <n v="0"/>
    <n v="3000"/>
    <n v="3000"/>
    <n v="0"/>
    <n v="0"/>
    <n v="3000"/>
    <n v="2422.8000000000002"/>
    <n v="0"/>
    <n v="0"/>
    <n v="0"/>
    <n v="0"/>
    <n v="0"/>
    <n v="0"/>
    <n v="577.19999999999982"/>
    <m/>
    <m/>
  </r>
  <r>
    <s v="1.1-00-2506_25516011_2552110"/>
    <s v="1.1-00-25"/>
    <s v="RECURSOS FISCALES 2025"/>
    <s v="06_25"/>
    <x v="7"/>
    <n v="5"/>
    <s v="GOBIERNO INTELIGENTE"/>
    <s v="1.3.4"/>
    <s v="FUNCIÓN PÚBLICA"/>
    <n v="4"/>
    <s v="TLAJO EFICIENTE"/>
    <n v="16"/>
    <s v="ATENCIÓN A EVENTOS DEL GOBIERNO MUNICIPAL  Y AGENDA GUBERNAMENTAL"/>
    <s v="XXX"/>
    <s v="ATENCIÓN A EVENTOS DEL GOBIERNO MUNICIPAL  Y AGENDA GUBERNAMENTAL"/>
    <s v="011_25"/>
    <x v="10"/>
    <s v="XXX_26"/>
    <s v="DIRECCIÓN DE RELACIONES PÚBLICAS"/>
    <n v="5000"/>
    <s v="BIENES MUEBLES, INMUEBLES E INTANGIBLES"/>
    <n v="5211"/>
    <s v="EQUIPOS Y APARATOS AUDIOVISUALES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05_2559007_25521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211"/>
    <s v="EQUIPOS Y APARATOS AUDIOVISUALES"/>
    <n v="0"/>
    <s v="SIN DESCRIPCIÓN PARA DESTINOS 00"/>
    <n v="108130.56"/>
    <n v="108130.56"/>
    <n v="108130.56"/>
    <n v="15000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2_25753037_2552310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5000"/>
    <s v="BIENES MUEBLES, INMUEBLES E INTANGIBLES"/>
    <n v="5231"/>
    <s v="CÁMARAS FOTOGRÁFICAS Y DE VIDEO"/>
    <n v="0"/>
    <s v="SIN DESCRIPCIÓN PARA DESTINOS 00"/>
    <n v="0"/>
    <n v="0"/>
    <n v="0"/>
    <n v="0"/>
    <n v="0"/>
    <n v="0"/>
    <n v="0"/>
    <n v="76083"/>
    <n v="76083"/>
    <n v="0"/>
    <n v="50000"/>
    <m/>
    <n v="74786.42"/>
    <n v="0"/>
    <n v="49532"/>
    <n v="0"/>
    <n v="0"/>
    <n v="0"/>
    <n v="0"/>
    <n v="1296.5800000000017"/>
    <n v="0"/>
    <m/>
  </r>
  <r>
    <s v="2023 y 202410_25036028_2552310"/>
    <s v="2023 y 2024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5000"/>
    <s v="BIENES MUEBLES, INMUEBLES E INTANGIBLES"/>
    <n v="5231"/>
    <s v="CÁMARAS FOTOGRÁFICAS Y DE VIDEO"/>
    <n v="0"/>
    <s v="SIN DESCRIPCIÓN PARA DESTINOS 00"/>
    <n v="0"/>
    <n v="0"/>
    <n v="0"/>
    <n v="0"/>
    <n v="125000"/>
    <n v="0"/>
    <n v="0"/>
    <n v="0"/>
    <n v="0"/>
    <n v="0"/>
    <n v="0"/>
    <n v="0"/>
    <n v="0"/>
    <n v="0"/>
    <n v="0"/>
    <n v="0"/>
    <n v="0"/>
    <n v="0"/>
    <n v="0"/>
    <n v="0"/>
    <n v="0"/>
    <m/>
  </r>
  <r>
    <s v="1.1-00-2514_25555039_25523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5000"/>
    <s v="BIENES MUEBLES, INMUEBLES E INTANGIBLES"/>
    <n v="5231"/>
    <s v="CÁMARAS FOTOGRÁFICAS Y DE VIDEO"/>
    <n v="0"/>
    <s v="SIN DESCRIPCIÓN PARA DESTINOS 00"/>
    <n v="237054.45"/>
    <n v="237054.44"/>
    <n v="237054.44"/>
    <n v="1269.28"/>
    <n v="147400"/>
    <n v="1269.28"/>
    <n v="1269.28"/>
    <n v="0"/>
    <n v="100000"/>
    <n v="-100000"/>
    <n v="200000"/>
    <m/>
    <n v="0"/>
    <n v="0"/>
    <n v="0"/>
    <n v="0"/>
    <n v="0"/>
    <n v="0"/>
    <n v="0"/>
    <n v="100000"/>
    <n v="0"/>
    <m/>
  </r>
  <r>
    <s v="1.1-00-2509_25330022_2553110"/>
    <s v="1.1-00-25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5000"/>
    <s v="BIENES MUEBLES, INMUEBLES E INTANGIBLES"/>
    <n v="5311"/>
    <s v="EQUIPO MÉDICO Y DE LABORATORIO"/>
    <n v="0"/>
    <s v="SIN DESCRIPCIÓN PARA DESTINOS 00"/>
    <n v="73486"/>
    <n v="73486"/>
    <n v="73486"/>
    <n v="230000"/>
    <n v="200000"/>
    <n v="224576"/>
    <n v="224576"/>
    <n v="547000"/>
    <n v="547000"/>
    <n v="0"/>
    <n v="500000"/>
    <m/>
    <n v="540908"/>
    <n v="540908"/>
    <n v="505551.2"/>
    <n v="0"/>
    <n v="0"/>
    <n v="0"/>
    <n v="0"/>
    <n v="6092"/>
    <n v="500000"/>
    <m/>
  </r>
  <r>
    <s v="1.1-00-2508_25224016_25531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5000"/>
    <s v="BIENES MUEBLES, INMUEBLES E INTANGIBLES"/>
    <n v="5311"/>
    <s v="EQUIPO MÉDICO Y DE LABORATORIO"/>
    <n v="0"/>
    <s v="SIN DESCRIPCIÓN PARA DESTINOS 00"/>
    <n v="3780301.57"/>
    <n v="3746086.21"/>
    <n v="2586666.21"/>
    <n v="4923129"/>
    <n v="2000000"/>
    <n v="1889385.38"/>
    <n v="1871992.34"/>
    <n v="3850000"/>
    <n v="3850000"/>
    <n v="0"/>
    <n v="4000000"/>
    <m/>
    <n v="162018.51"/>
    <n v="5100.43"/>
    <n v="5100.43"/>
    <n v="5100.43"/>
    <n v="5100.43"/>
    <n v="5100.43"/>
    <n v="5100.43"/>
    <n v="3687981.49"/>
    <n v="13000000"/>
    <m/>
  </r>
  <r>
    <s v="1.1-00-2512_25751035_2553110"/>
    <s v="1.1-00-25"/>
    <s v="RECURSOS FISCALES 2025"/>
    <s v="12_25"/>
    <x v="10"/>
    <n v="7"/>
    <s v="DESARROLLO ECONÓMICO Y EMPLEO"/>
    <s v="3.2.1"/>
    <s v="AGROPECUARIA"/>
    <n v="5"/>
    <s v="TLAJO POTENCIA"/>
    <n v="51"/>
    <s v="DESARROLLO RURAL Y AGRICOLA EN EL MUNICIPIO"/>
    <s v="XXX"/>
    <s v="DESARROLLO RURAL Y AGRICOLA EN EL MUNICIPIO"/>
    <s v="035_25"/>
    <x v="21"/>
    <s v="XXX_26"/>
    <s v="DIRECCIÓN DE DESARROLLO RURAL"/>
    <n v="5000"/>
    <s v="BIENES MUEBLES, INMUEBLES E INTANGIBLES"/>
    <n v="5311"/>
    <s v="EQUIPO MÉDICO Y DE LABORATORIO"/>
    <n v="0"/>
    <s v="SIN DESCRIPCIÓN PARA DESTINOS 00"/>
    <n v="187410.41"/>
    <n v="187410.41"/>
    <n v="187410.41"/>
    <n v="179572"/>
    <n v="250000"/>
    <n v="143414.79999999999"/>
    <n v="143414.79999999999"/>
    <n v="0"/>
    <n v="0"/>
    <n v="0"/>
    <n v="150000"/>
    <m/>
    <n v="0"/>
    <n v="0"/>
    <n v="0"/>
    <n v="0"/>
    <n v="0"/>
    <n v="0"/>
    <n v="0"/>
    <n v="0"/>
    <n v="0"/>
    <m/>
  </r>
  <r>
    <s v="1.1-00-2512_25753037_2553110"/>
    <s v="1.1-00-25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5000"/>
    <s v="BIENES MUEBLES, INMUEBLES E INTANGIBLES"/>
    <n v="5311"/>
    <s v="EQUIPO MÉDICO Y DE LABORATORIO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8_25224016_25532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5000"/>
    <s v="BIENES MUEBLES, INMUEBLES E INTANGIBLES"/>
    <n v="5321"/>
    <s v="INSTRUMENTAL MÉDICO Y DE LABORATORIO"/>
    <n v="0"/>
    <s v="SIN DESCRIPCIÓN PARA DESTINOS 00"/>
    <n v="990060.77"/>
    <n v="656038.77"/>
    <n v="656038.77"/>
    <n v="975112"/>
    <n v="1005112"/>
    <n v="830851.16"/>
    <n v="830851.16"/>
    <n v="1000000"/>
    <n v="1000000"/>
    <n v="0"/>
    <n v="1000000"/>
    <m/>
    <n v="152585.62"/>
    <n v="34800"/>
    <n v="34800"/>
    <n v="34800"/>
    <n v="34800"/>
    <n v="34800"/>
    <n v="34800"/>
    <n v="847414.38"/>
    <n v="300000"/>
    <m/>
  </r>
  <r>
    <s v="1.1-00-2509_25330022_2553210"/>
    <s v="1.1-00-25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5000"/>
    <s v="BIENES MUEBLES, INMUEBLES E INTANGIBLES"/>
    <n v="5321"/>
    <s v="INSTRUMENTAL MÉDICO Y DE LABORATORIO"/>
    <n v="0"/>
    <s v="SIN DESCRIPCIÓN PARA DESTINOS 00"/>
    <n v="3677.2"/>
    <n v="3677.2"/>
    <n v="3677.2"/>
    <n v="55000"/>
    <n v="100000"/>
    <n v="7492.01"/>
    <n v="7492.01"/>
    <n v="53000"/>
    <n v="53000"/>
    <n v="0"/>
    <n v="100000"/>
    <m/>
    <n v="0"/>
    <n v="0"/>
    <n v="0"/>
    <n v="0"/>
    <n v="0"/>
    <n v="0"/>
    <n v="0"/>
    <n v="53000"/>
    <n v="0"/>
    <m/>
  </r>
  <r>
    <s v="1.1-00-2505_2559007_2554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411"/>
    <s v="VEHICULOS Y EQUIPO DE TRANSPORTE"/>
    <n v="0"/>
    <s v="SIN DESCRIPCIÓN PARA DESTINOS 00"/>
    <n v="0"/>
    <n v="3380000"/>
    <n v="0"/>
    <n v="0"/>
    <n v="0"/>
    <n v="1665000"/>
    <n v="0"/>
    <n v="6100000"/>
    <n v="6100000"/>
    <n v="0"/>
    <n v="0"/>
    <m/>
    <n v="926418.78"/>
    <n v="0"/>
    <n v="0"/>
    <n v="0"/>
    <n v="0"/>
    <n v="0"/>
    <n v="0"/>
    <n v="5173581.22"/>
    <n v="0"/>
    <m/>
  </r>
  <r>
    <s v="2023 y 202405_2559007_25541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411"/>
    <s v="VEHICULOS Y EQUIPO DE TRANSPORTE"/>
    <n v="0"/>
    <s v="SIN DESCRIPCIÓN PARA DESTINOS 00"/>
    <n v="3380000"/>
    <n v="0"/>
    <n v="3380000"/>
    <n v="1670012"/>
    <n v="0"/>
    <n v="0"/>
    <n v="0"/>
    <n v="0"/>
    <n v="6100000"/>
    <n v="-6100000"/>
    <n v="0"/>
    <m/>
    <n v="0"/>
    <n v="0"/>
    <n v="0"/>
    <n v="0"/>
    <n v="0"/>
    <n v="0"/>
    <n v="0"/>
    <n v="6100000"/>
    <n v="0"/>
    <m/>
  </r>
  <r>
    <s v="2.5-02-2505_2559007_2554110"/>
    <s v="2.5-02-25"/>
    <s v="FONDO DE APORTACIÓN AL FORTALECIMIENTO MUNICIPAL 2025 (FORTAMUN)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411"/>
    <s v="VEHICULOS Y EQUIPO DE TRANSPORTE"/>
    <n v="0"/>
    <s v="SIN DESCRIPCIÓN PARA DESTINOS 00"/>
    <n v="0"/>
    <n v="0"/>
    <n v="0"/>
    <n v="0"/>
    <n v="0"/>
    <n v="0"/>
    <n v="0"/>
    <n v="20539635.069999933"/>
    <n v="20539635.069999933"/>
    <n v="0"/>
    <n v="0"/>
    <m/>
    <n v="0"/>
    <n v="0"/>
    <n v="0"/>
    <n v="0"/>
    <n v="0"/>
    <n v="0"/>
    <n v="0"/>
    <n v="20539635.069999933"/>
    <n v="0"/>
    <m/>
  </r>
  <r>
    <s v="2023 y 202412_25753037_2554510"/>
    <s v="2023 y 2024"/>
    <s v="RECURSOS FISCALES 2025"/>
    <s v="12_25"/>
    <x v="10"/>
    <n v="7"/>
    <s v="DESARROLLO ECONÓMICO Y EMPLEO"/>
    <s v="3.7.1"/>
    <s v="TURISMO"/>
    <n v="5"/>
    <s v="TLAJO POTENCIA"/>
    <n v="53"/>
    <s v="PROMOCIÓN CULTURAL Y APOYO A LAS TRADICIONES"/>
    <s v="XXX"/>
    <s v="PROMOCIÓN CULTURAL Y APOYO A LAS TRADICIONES"/>
    <s v="037_25"/>
    <x v="18"/>
    <s v="XXX_26"/>
    <s v="DIRECCIÓN DE TURISMO Y PROMOCIÓN A LAS T"/>
    <n v="5000"/>
    <s v="BIENES MUEBLES, INMUEBLES E INTANGIBLES"/>
    <n v="5451"/>
    <s v="EMBARCACIONES"/>
    <n v="0"/>
    <s v="SIN DESCRIPCIÓN PARA DESTINOS 00"/>
    <n v="106000"/>
    <n v="106000"/>
    <n v="106000"/>
    <n v="0"/>
    <n v="12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5_2559007_25561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611"/>
    <s v="MAQUINARIA Y EQUIPO AGROPECUARIO"/>
    <n v="0"/>
    <s v="SIN DESCRIPCIÓN PARA DESTINOS 00"/>
    <n v="0"/>
    <n v="0"/>
    <n v="0"/>
    <n v="0"/>
    <n v="0"/>
    <n v="0"/>
    <n v="0"/>
    <n v="1600000"/>
    <n v="1600000"/>
    <n v="0"/>
    <n v="0"/>
    <m/>
    <n v="1594608.99"/>
    <n v="0"/>
    <n v="0"/>
    <n v="0"/>
    <n v="0"/>
    <n v="0"/>
    <n v="0"/>
    <n v="5391.0100000000093"/>
    <n v="0"/>
    <m/>
  </r>
  <r>
    <s v="1.1-00-2509_25225017_25561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5000"/>
    <s v="BIENES MUEBLES, INMUEBLES E INTANGIBLES"/>
    <n v="5611"/>
    <s v="MAQUINARIA Y EQUIPO AGROPECUARIO"/>
    <n v="0"/>
    <s v="SIN DESCRIPCIÓN PARA DESTINOS 00"/>
    <n v="102605.1"/>
    <n v="102605.1"/>
    <n v="102605.1"/>
    <n v="34442.42"/>
    <n v="70064.399999999994"/>
    <n v="34442.42"/>
    <n v="34442.42"/>
    <n v="579000"/>
    <n v="579000"/>
    <n v="0"/>
    <n v="196000"/>
    <m/>
    <n v="555620.38"/>
    <n v="555620.38"/>
    <n v="578057.02"/>
    <n v="308120.38"/>
    <n v="0"/>
    <n v="0"/>
    <n v="0"/>
    <n v="23379.619999999995"/>
    <n v="0"/>
    <m/>
  </r>
  <r>
    <s v="1.1-00-2510_25036028_25561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5000"/>
    <s v="BIENES MUEBLES, INMUEBLES E INTANGIBLES"/>
    <n v="5611"/>
    <s v="MAQUINARIA Y EQUIPO AGROPECUARIO"/>
    <n v="0"/>
    <s v="SIN DESCRIPCIÓN PARA DESTINOS 00"/>
    <n v="0"/>
    <n v="0"/>
    <n v="0"/>
    <n v="0"/>
    <n v="0"/>
    <n v="0"/>
    <n v="0"/>
    <n v="19000"/>
    <n v="19000"/>
    <n v="0"/>
    <n v="0"/>
    <n v="19000"/>
    <n v="13796.74"/>
    <n v="13796.74"/>
    <n v="0"/>
    <n v="0"/>
    <n v="0"/>
    <n v="0"/>
    <n v="0"/>
    <n v="5203.26"/>
    <n v="0"/>
    <m/>
  </r>
  <r>
    <s v="2023 y 202409_25330022_2556110"/>
    <s v="2023 y 2024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5000"/>
    <s v="BIENES MUEBLES, INMUEBLES E INTANGIBLES"/>
    <n v="5611"/>
    <s v="MAQUINARIA Y EQUIPO AGROPECUARIO"/>
    <n v="0"/>
    <s v="SIN DESCRIPCIÓN PARA DESTINOS 00"/>
    <n v="0"/>
    <n v="0"/>
    <n v="0"/>
    <n v="13000"/>
    <n v="0"/>
    <n v="12191.6"/>
    <n v="12191.6"/>
    <n v="0"/>
    <n v="0"/>
    <n v="0"/>
    <n v="0"/>
    <m/>
    <n v="0"/>
    <n v="0"/>
    <n v="0"/>
    <n v="0"/>
    <n v="0"/>
    <n v="0"/>
    <n v="0"/>
    <n v="0"/>
    <n v="0"/>
    <m/>
  </r>
  <r>
    <s v="2023 y 202409_25129021_2556110"/>
    <s v="2023 y 2024"/>
    <s v="RECURSOS FISCALES 2025"/>
    <s v="09_25"/>
    <x v="8"/>
    <n v="1"/>
    <s v="GESTIÓN INTEGRAL DEL AGUA"/>
    <s v="2.2.3"/>
    <s v="ABASTECIMIENTO DE AGUA"/>
    <n v="6"/>
    <s v="TLAJO A FUTURO"/>
    <n v="29"/>
    <s v="SUMINISTRO DE AGUA"/>
    <s v="XXX"/>
    <s v="SUMINISTRO DE AGUA"/>
    <s v="021_25"/>
    <x v="22"/>
    <s v="XXX_26"/>
    <s v="DIRECCIÓN DE INFRAESTRUCTURA HIDRÁULICA"/>
    <n v="5000"/>
    <s v="BIENES MUEBLES, INMUEBLES E INTANGIBLES"/>
    <n v="5611"/>
    <s v="MAQUINARIA Y EQUIPO AGROPECUARIO"/>
    <n v="0"/>
    <s v="SIN DESCRIPCIÓN PARA DESTINOS 00"/>
    <n v="0"/>
    <n v="0"/>
    <n v="0"/>
    <n v="128500"/>
    <n v="1285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9_25228020_2556210"/>
    <s v="1.1-00-25"/>
    <s v="RECURSOS FISCALES 2025"/>
    <s v="09_25"/>
    <x v="8"/>
    <n v="2"/>
    <s v="INFRAESTRUCTURA Y SERVICIOS PÚBLICOS"/>
    <s v="1.3.4"/>
    <s v="FUNCIÓN PÚBLICA"/>
    <n v="2"/>
    <s v="TLAJO CERCANO"/>
    <n v="28"/>
    <s v="SACRIFICIO DE BOVINOS Y PORCINOS EN EL RASTRO MUNICIPAL"/>
    <s v="XXX"/>
    <s v="SACRIFICIO DE BOVINOS Y PORCINOS EN EL RASTRO MUNICIPAL"/>
    <s v="020_25"/>
    <x v="14"/>
    <s v="XXX_26"/>
    <s v="DIRECCIÓN DE RASTROS MUNICIPALES"/>
    <n v="5000"/>
    <s v="BIENES MUEBLES, INMUEBLES E INTANGIBLES"/>
    <n v="5621"/>
    <s v="MAQUINARIA Y EQUIPO INDUSTRIAL"/>
    <n v="0"/>
    <s v="SIN DESCRIPCIÓN PARA DESTINOS 00"/>
    <n v="0"/>
    <n v="0"/>
    <n v="0"/>
    <n v="0"/>
    <n v="0"/>
    <n v="0"/>
    <n v="0"/>
    <n v="200000"/>
    <n v="200000"/>
    <n v="0"/>
    <n v="200000"/>
    <m/>
    <n v="192143.93"/>
    <n v="192143.93"/>
    <n v="192143.93"/>
    <n v="192143.93"/>
    <n v="0"/>
    <n v="0"/>
    <n v="0"/>
    <n v="7856.070000000007"/>
    <n v="180000"/>
    <m/>
  </r>
  <r>
    <s v="2023 y 202409_25330022_2556210"/>
    <s v="2023 y 2024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5000"/>
    <s v="BIENES MUEBLES, INMUEBLES E INTANGIBLES"/>
    <n v="5621"/>
    <s v="MAQUINARIA Y EQUIPO INDUSTRIAL"/>
    <n v="0"/>
    <s v="SIN DESCRIPCIÓN PARA DESTINOS 00"/>
    <n v="0"/>
    <n v="0"/>
    <n v="0"/>
    <n v="26000"/>
    <n v="0"/>
    <n v="25254"/>
    <n v="25254"/>
    <n v="0"/>
    <n v="0"/>
    <n v="0"/>
    <n v="0"/>
    <m/>
    <n v="0"/>
    <n v="0"/>
    <n v="0"/>
    <n v="0"/>
    <n v="0"/>
    <n v="0"/>
    <n v="0"/>
    <n v="0"/>
    <n v="0"/>
    <m/>
  </r>
  <r>
    <s v="2023 y 202409_25225017_2556310"/>
    <s v="2023 y 2024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5000"/>
    <s v="BIENES MUEBLES, INMUEBLES E INTANGIBLES"/>
    <n v="5631"/>
    <s v="MAQUINARIA Y EQUIPO DE CONSTRUCCIÓN"/>
    <n v="0"/>
    <s v="SIN DESCRIPCIÓN PARA DESTINOS 00"/>
    <n v="41050"/>
    <n v="41050"/>
    <n v="41050"/>
    <n v="0"/>
    <n v="45765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5_2559007_25564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641"/>
    <s v="SISTEMAS DE AIRE ACONDICIONADO, CALEFACCIÓN Y DE REFRIGERACIÓN INDUSTRIAL Y COMERCIAL"/>
    <n v="0"/>
    <s v="SIN DESCRIPCIÓN PARA DESTINOS 00"/>
    <n v="78913.64"/>
    <n v="78913.64"/>
    <n v="78913.64"/>
    <n v="133632.64000000001"/>
    <n v="61745.64"/>
    <n v="123839.98"/>
    <n v="123839.98"/>
    <n v="250000"/>
    <n v="250000"/>
    <n v="0"/>
    <n v="150000"/>
    <m/>
    <n v="248148.34"/>
    <n v="248148.34"/>
    <n v="248148.34"/>
    <n v="248148.34"/>
    <n v="0"/>
    <n v="0"/>
    <n v="0"/>
    <n v="1851.6600000000035"/>
    <n v="250000"/>
    <m/>
  </r>
  <r>
    <s v="1.1-00-2508_25224016_25564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5000"/>
    <s v="BIENES MUEBLES, INMUEBLES E INTANGIBLES"/>
    <n v="5641"/>
    <s v="SISTEMAS DE AIRE ACONDICIONADO, CALEFACCIÓN Y DE REFRIGERACIÓN INDUSTRIAL Y COMERCIAL"/>
    <n v="0"/>
    <s v="SIN DESCRIPCIÓN PARA DESTINOS 00"/>
    <n v="190820"/>
    <n v="176842"/>
    <n v="176842"/>
    <n v="30000"/>
    <n v="400000"/>
    <n v="26448"/>
    <n v="26448"/>
    <n v="300000"/>
    <n v="300000"/>
    <n v="0"/>
    <n v="100000"/>
    <m/>
    <n v="0"/>
    <n v="0"/>
    <n v="0"/>
    <n v="0"/>
    <n v="0"/>
    <n v="0"/>
    <n v="0"/>
    <n v="300000"/>
    <n v="0"/>
    <m/>
  </r>
  <r>
    <s v="1.1-00-2514_25556039_2556510"/>
    <s v="1.1-00-25"/>
    <s v="RECURSOS FISCALES 2025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5000"/>
    <s v="BIENES MUEBLES, INMUEBLES E INTANGIBLES"/>
    <n v="5651"/>
    <s v="EQUIPO DE COMUNICACIÓN Y TELECOMUNICACIÓN"/>
    <n v="0"/>
    <s v="SIN DESCRIPCIÓN PARA DESTINOS 00"/>
    <n v="0"/>
    <n v="0"/>
    <n v="0"/>
    <n v="4378873.0999999996"/>
    <n v="0"/>
    <n v="4378860.8"/>
    <n v="0"/>
    <n v="1749101.07"/>
    <n v="1749101.07"/>
    <n v="0"/>
    <n v="112250.88"/>
    <m/>
    <n v="1387302"/>
    <n v="0"/>
    <n v="0"/>
    <n v="0"/>
    <n v="0"/>
    <n v="0"/>
    <n v="0"/>
    <n v="361799.07000000007"/>
    <n v="1500000"/>
    <m/>
  </r>
  <r>
    <s v="2023 y 202410_25041031_2556510"/>
    <s v="2023 y 2024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5000"/>
    <s v="BIENES MUEBLES, INMUEBLES E INTANGIBLES"/>
    <n v="5651"/>
    <s v="EQUIPO DE COMUNICACIÓN Y TELECOMUNICACIÓN"/>
    <n v="0"/>
    <s v="SIN DESCRIPCIÓN PARA DESTINOS 00"/>
    <n v="0"/>
    <n v="0"/>
    <n v="0"/>
    <n v="10000"/>
    <n v="10000"/>
    <n v="6960"/>
    <n v="6960"/>
    <n v="0"/>
    <n v="0"/>
    <n v="0"/>
    <n v="0"/>
    <n v="0"/>
    <n v="0"/>
    <n v="0"/>
    <n v="0"/>
    <n v="0"/>
    <n v="0"/>
    <n v="0"/>
    <n v="0"/>
    <n v="0"/>
    <m/>
    <m/>
  </r>
  <r>
    <s v="2023 y 202410_25036028_2556510"/>
    <s v="2023 y 2024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5000"/>
    <s v="BIENES MUEBLES, INMUEBLES E INTANGIBLES"/>
    <n v="5651"/>
    <s v="EQUIPO DE COMUNICACIÓN Y TELECOMUNICACIÓN"/>
    <n v="0"/>
    <s v="SIN DESCRIPCIÓN PARA DESTINOS 0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n v="0"/>
    <m/>
  </r>
  <r>
    <s v="2023 y 202408_25622015_2556510"/>
    <s v="2023 y 2024"/>
    <s v="RECURSOS FISCALES 2025"/>
    <s v="08_25"/>
    <x v="5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x v="8"/>
    <s v="XXX_26"/>
    <s v="DIRECCIÓN DE PROTECCIÓN CIVIL Y BOMBEROS"/>
    <n v="5000"/>
    <s v="BIENES MUEBLES, INMUEBLES E INTANGIBLES"/>
    <n v="5651"/>
    <s v="EQUIPO DE COMUNICACIÓN Y TELECOMUNICACIÓN"/>
    <n v="0"/>
    <s v="SIN DESCRIPCIÓN PARA DESTINOS 00"/>
    <n v="71050"/>
    <n v="71050"/>
    <n v="71050"/>
    <n v="100000"/>
    <n v="100000"/>
    <n v="86721.600000000006"/>
    <n v="86721.600000000006"/>
    <n v="0"/>
    <n v="0"/>
    <n v="0"/>
    <n v="0"/>
    <m/>
    <n v="0"/>
    <n v="0"/>
    <n v="0"/>
    <n v="0"/>
    <n v="0"/>
    <n v="0"/>
    <n v="0"/>
    <n v="0"/>
    <n v="800000"/>
    <m/>
  </r>
  <r>
    <s v="2023 y 202414_25555039_2556510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5000"/>
    <s v="BIENES MUEBLES, INMUEBLES E INTANGIBLES"/>
    <n v="5651"/>
    <s v="EQUIPO DE COMUNICACIÓN Y TELECOMUNICACIÓN"/>
    <n v="0"/>
    <s v="SIN DESCRIPCIÓN PARA DESTINOS 00"/>
    <n v="3239497.2"/>
    <n v="3239497.2"/>
    <n v="1814701.68"/>
    <n v="171000"/>
    <n v="0"/>
    <n v="160729.99"/>
    <n v="0"/>
    <n v="0"/>
    <n v="0"/>
    <n v="0"/>
    <n v="0"/>
    <m/>
    <n v="0"/>
    <n v="0"/>
    <n v="0"/>
    <n v="0"/>
    <n v="0"/>
    <n v="0"/>
    <n v="0"/>
    <n v="0"/>
    <n v="0"/>
    <m/>
  </r>
  <r>
    <s v="1.1-00-2508_25224016_25566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5000"/>
    <s v="BIENES MUEBLES, INMUEBLES E INTANGIBLES"/>
    <n v="5661"/>
    <s v="EQUIPO DE GENERACIÓN ELÉCTRICA, APARATOS Y ACCESORIOS ELÉCTRICOS"/>
    <n v="0"/>
    <s v="SIN DESCRIPCIÓN PARA DESTINOS 00"/>
    <n v="27747.200000000001"/>
    <n v="27747.200000000001"/>
    <n v="27747.200000000001"/>
    <n v="111805"/>
    <n v="81805"/>
    <n v="100630"/>
    <n v="100630"/>
    <n v="500000"/>
    <n v="500000"/>
    <n v="0"/>
    <n v="500000"/>
    <m/>
    <n v="499944.75"/>
    <n v="499944.75"/>
    <n v="499944.75"/>
    <n v="499944.75"/>
    <n v="0"/>
    <n v="0"/>
    <n v="0"/>
    <n v="55.25"/>
    <n v="500000"/>
    <m/>
  </r>
  <r>
    <s v="1.1-00-2514_25556039_2556610"/>
    <s v="1.1-00-25"/>
    <s v="RECURSOS FISCALES 2025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5000"/>
    <s v="BIENES MUEBLES, INMUEBLES E INTANGIBLES"/>
    <n v="5661"/>
    <s v="EQUIPO DE GENERACIÓN ELÉCTRICA, APARATOS Y ACCESORIOS ELÉCTRICOS"/>
    <n v="0"/>
    <s v="SIN DESCRIPCIÓN PARA DESTINOS 00"/>
    <m/>
    <n v="0"/>
    <m/>
    <m/>
    <m/>
    <n v="0"/>
    <m/>
    <n v="485000"/>
    <n v="485000"/>
    <n v="0"/>
    <n v="0"/>
    <m/>
    <n v="0"/>
    <n v="0"/>
    <n v="0"/>
    <n v="0"/>
    <n v="0"/>
    <n v="0"/>
    <n v="0"/>
    <n v="485000"/>
    <n v="0"/>
    <m/>
  </r>
  <r>
    <s v="2023 y 202405_2559007_255662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662"/>
    <s v="PANELES SOLARES"/>
    <n v="0"/>
    <s v="SIN DESCRIPCIÓN PARA DESTINOS 00"/>
    <n v="42224"/>
    <n v="42224"/>
    <n v="42224"/>
    <n v="0"/>
    <n v="0"/>
    <n v="0"/>
    <n v="0"/>
    <n v="0"/>
    <n v="0"/>
    <n v="0"/>
    <n v="0"/>
    <m/>
    <n v="0"/>
    <n v="0"/>
    <n v="0"/>
    <n v="0"/>
    <n v="0"/>
    <n v="0"/>
    <n v="0"/>
    <n v="0"/>
    <n v="5000000"/>
    <m/>
  </r>
  <r>
    <s v="1.1-00-2509_25225017_2556710"/>
    <s v="1.1-00-25"/>
    <s v="RECURSOS FISCALES 2025"/>
    <s v="09_25"/>
    <x v="8"/>
    <n v="2"/>
    <s v="INFRAESTRUCTURA Y SERVICIOS PÚBLICOS"/>
    <s v="1.3.4"/>
    <s v="FUNCIÓN PÚBLICA"/>
    <n v="2"/>
    <s v="TLAJO CERCANO"/>
    <n v="25"/>
    <s v="SERVICIO DE MANTENIMIENTO EN LOS ESPACIOS PÚBLICOS"/>
    <s v="XXX"/>
    <s v="SERVICIO DE MANTENIMIENTO EN LOS ESPACIOS PÚBLICOS"/>
    <s v="017_25"/>
    <x v="11"/>
    <s v="XXX_26"/>
    <s v="DIRECCIÓN ADMINISTRATIVA"/>
    <n v="5000"/>
    <s v="BIENES MUEBLES, INMUEBLES E INTANGIBLES"/>
    <n v="5671"/>
    <s v="HERRAMIENTAS Y MÁQUINAS-HERRAMIENTA"/>
    <n v="0"/>
    <s v="SIN DESCRIPCIÓN PARA DESTINOS 00"/>
    <n v="1890309.48"/>
    <n v="1890309.48"/>
    <n v="1890309.48"/>
    <n v="883586.88"/>
    <n v="1000000"/>
    <n v="883586.88"/>
    <n v="883586.88"/>
    <n v="3256243.58"/>
    <n v="3256243.58"/>
    <n v="0"/>
    <n v="2300000"/>
    <m/>
    <n v="2939290"/>
    <n v="2939290"/>
    <n v="2939290"/>
    <n v="2939290"/>
    <n v="0"/>
    <n v="0"/>
    <n v="0"/>
    <n v="316953.58000000007"/>
    <n v="1500000"/>
    <m/>
  </r>
  <r>
    <s v="1.1-00-2512_25750034_2556710"/>
    <s v="1.1-00-25"/>
    <s v="RECURSOS FISCALES 2025"/>
    <s v="12_25"/>
    <x v="10"/>
    <n v="7"/>
    <s v="DESARROLLO ECONÓMICO Y EMPLEO"/>
    <s v="2.2.7"/>
    <s v="DESARROLLO REGIONAL"/>
    <n v="5"/>
    <s v="TLAJO POTENCIA"/>
    <n v="50"/>
    <s v="ADMINISTRACIÓN CENTRAL DE LA COORDINACIÓN GENERAL DE POTENCIA ECONÓMICA"/>
    <s v="XXX"/>
    <s v="ADMINISTRACIÓN CENTRAL DE LA COORDINACIÓN GENERAL DE POTENCIA ECONÓMICA"/>
    <s v="034_25"/>
    <x v="24"/>
    <s v="XXX_26"/>
    <s v="DESPACHO DE LA COORDINACIÓN GENERAL DE P"/>
    <n v="5000"/>
    <s v="BIENES MUEBLES, INMUEBLES E INTANGIBLES"/>
    <n v="5671"/>
    <s v="HERRAMIENTAS Y MÁQUINAS-HERRAMIENTA"/>
    <n v="0"/>
    <s v="SIN DESCRIPCIÓN PARA DESTINOS 00"/>
    <n v="148480"/>
    <n v="148480"/>
    <n v="148480"/>
    <n v="170000"/>
    <n v="150000"/>
    <n v="167040"/>
    <n v="167040"/>
    <n v="43917"/>
    <n v="43917"/>
    <n v="0"/>
    <n v="170000"/>
    <m/>
    <n v="37771.82"/>
    <n v="37771.82"/>
    <n v="43916.25"/>
    <n v="0"/>
    <n v="0"/>
    <n v="0"/>
    <n v="0"/>
    <n v="6145.18"/>
    <n v="50000"/>
    <m/>
  </r>
  <r>
    <s v="1.1-00-2510_25036028_2556710"/>
    <s v="1.1-00-25"/>
    <s v="RECURSOS FISCALES 2025"/>
    <s v="10_25"/>
    <x v="1"/>
    <n v="0"/>
    <s v="CORRESPONSABILIDAD SOCIAL (TRANSVERSAL)"/>
    <s v="1.3.4"/>
    <s v="FUNCIÓN PÚBLICA"/>
    <n v="1"/>
    <s v="TLAJO DE PAZ"/>
    <n v="36"/>
    <s v="RED DE BASES DEL MUNICIPIO"/>
    <s v="XXX"/>
    <s v="RED DE BASES DEL MUNICIPIO"/>
    <s v="028_25"/>
    <x v="2"/>
    <s v="XXX_26"/>
    <s v="DIRECCIÓN DE RED DE BASES Y COLMENAS"/>
    <n v="5000"/>
    <s v="BIENES MUEBLES, INMUEBLES E INTANGIBLES"/>
    <n v="5671"/>
    <s v="HERRAMIENTAS Y MÁQUINAS-HERRAMIENTA"/>
    <n v="0"/>
    <s v="SIN DESCRIPCIÓN PARA DESTINOS 00"/>
    <n v="0"/>
    <n v="0"/>
    <n v="0"/>
    <n v="78000"/>
    <n v="0"/>
    <n v="63892.800000000003"/>
    <n v="63892.800000000003"/>
    <n v="31000"/>
    <n v="31000"/>
    <n v="0"/>
    <n v="50000"/>
    <n v="-19000"/>
    <n v="24766.51"/>
    <n v="24766.51"/>
    <n v="18369.93"/>
    <n v="15974.99"/>
    <n v="0"/>
    <n v="0"/>
    <n v="0"/>
    <n v="6233.4900000000016"/>
    <n v="150000"/>
    <m/>
  </r>
  <r>
    <s v="1.1-00-2510_25040031_2556710"/>
    <s v="1.1-00-25"/>
    <s v="RECURSOS FISCALES 2025"/>
    <s v="10_25"/>
    <x v="1"/>
    <n v="0"/>
    <s v="CORRESPONSABILIDAD SOCIAL (TRANSVERSAL)"/>
    <s v="1.3.4"/>
    <s v="FUNCIÓN PÚBLICA"/>
    <n v="2"/>
    <s v="TLAJO CERCANO"/>
    <n v="40"/>
    <s v="APOYO A INSTITUCIONES EDUCATIVAS"/>
    <s v="XXX"/>
    <s v="APOYO A INSTITUCIONES EDUCATIVAS"/>
    <s v="031_25"/>
    <x v="7"/>
    <s v="XXX_26"/>
    <s v="DIRECCIÓN DE POLÍTICA SOCIAL"/>
    <n v="5000"/>
    <s v="BIENES MUEBLES, INMUEBLES E INTANGIBLES"/>
    <n v="5671"/>
    <s v="HERRAMIENTAS Y MÁQUINAS-HERRAMIENTA"/>
    <n v="0"/>
    <s v="SIN DESCRIPCIÓN PARA DESTINOS 00"/>
    <n v="186600"/>
    <n v="186600"/>
    <n v="186600"/>
    <n v="250000"/>
    <n v="250000"/>
    <n v="62081.2"/>
    <n v="58777.55"/>
    <n v="200000"/>
    <n v="200000"/>
    <n v="0"/>
    <n v="500000"/>
    <n v="-300000"/>
    <n v="185343"/>
    <n v="0"/>
    <n v="0"/>
    <n v="0"/>
    <n v="0"/>
    <n v="0"/>
    <n v="0"/>
    <n v="14657"/>
    <n v="100000"/>
    <m/>
  </r>
  <r>
    <s v="2023 y 202409_25330022_2556710"/>
    <s v="2023 y 2024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5000"/>
    <s v="BIENES MUEBLES, INMUEBLES E INTANGIBLES"/>
    <n v="5671"/>
    <s v="HERRAMIENTAS Y MÁQUINAS-HERRAMIENTA"/>
    <n v="0"/>
    <s v="SIN DESCRIPCIÓN PARA DESTINOS 00"/>
    <n v="2611.6799999999998"/>
    <n v="2611.6799999999998"/>
    <n v="2611.6799999999998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1_25364047_2556710"/>
    <s v="2023 y 2024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5000"/>
    <s v="BIENES MUEBLES, INMUEBLES E INTANGIBLES"/>
    <n v="5671"/>
    <s v="HERRAMIENTAS Y MÁQUINAS-HERRAMIENTA"/>
    <n v="0"/>
    <s v="SIN DESCRIPCIÓN PARA DESTINOS 00"/>
    <n v="0"/>
    <n v="0"/>
    <n v="0"/>
    <n v="100000"/>
    <n v="10000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4_25555039_2556710"/>
    <s v="2023 y 2024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5000"/>
    <s v="BIENES MUEBLES, INMUEBLES E INTANGIBLES"/>
    <n v="5671"/>
    <s v="HERRAMIENTAS Y MÁQUINAS-HERRAMIENTA"/>
    <n v="0"/>
    <s v="SIN DESCRIPCIÓN PARA DESTINOS 00"/>
    <n v="0"/>
    <n v="0"/>
    <n v="0"/>
    <n v="0"/>
    <n v="60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0_25041031_2556710"/>
    <s v="1.1-00-25"/>
    <s v="RECURSOS FISCALES 2025"/>
    <s v="10_25"/>
    <x v="1"/>
    <n v="0"/>
    <s v="CORRESPONSABILIDAD SOCIAL (TRANSVERSAL)"/>
    <s v="1.3.4"/>
    <s v="FUNCIÓN PÚBLICA"/>
    <n v="2"/>
    <s v="TLAJO CERCANO"/>
    <n v="41"/>
    <s v="CHAMBA PARA TODOS"/>
    <s v="XXX"/>
    <s v="CHAMBA PARA TODOS"/>
    <s v="031_25"/>
    <x v="7"/>
    <s v="XXX_26"/>
    <s v="DIRECCIÓN DE POLÍTICA SOCIAL"/>
    <n v="5000"/>
    <s v="BIENES MUEBLES, INMUEBLES E INTANGIBLES"/>
    <n v="5671"/>
    <s v="HERRAMIENTAS Y MÁQUINAS-HERRAMIENTA"/>
    <n v="0"/>
    <s v="SIN DESCRIPCIÓN PARA DESTINOS 00"/>
    <n v="0"/>
    <n v="0"/>
    <n v="0"/>
    <n v="40000"/>
    <n v="70000"/>
    <n v="34985.599999999999"/>
    <n v="34985.599999999999"/>
    <n v="322100"/>
    <n v="322100"/>
    <n v="0"/>
    <n v="0"/>
    <n v="322100"/>
    <n v="0"/>
    <n v="0"/>
    <n v="0"/>
    <n v="0"/>
    <n v="0"/>
    <n v="0"/>
    <n v="0"/>
    <n v="322100"/>
    <m/>
    <m/>
  </r>
  <r>
    <s v="1.1-00-2514_25556039_2556910"/>
    <s v="1.1-00-25"/>
    <s v="RECURSOS FISCALES 2025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5000"/>
    <s v="BIENES MUEBLES, INMUEBLES E INTANGIBLES"/>
    <n v="5691"/>
    <s v="OTROS EQUIPOS"/>
    <n v="0"/>
    <s v="C5"/>
    <n v="0"/>
    <n v="0"/>
    <n v="0"/>
    <n v="4378873.0999999996"/>
    <n v="0"/>
    <n v="4378860.8"/>
    <n v="0"/>
    <n v="20000000"/>
    <n v="20000000"/>
    <n v="0"/>
    <n v="250000"/>
    <m/>
    <n v="20000000"/>
    <n v="20000000"/>
    <n v="20000000"/>
    <n v="0"/>
    <n v="0"/>
    <n v="0"/>
    <n v="0"/>
    <n v="0"/>
    <n v="145000000"/>
    <n v="145000000"/>
  </r>
  <r>
    <s v="1.1-00-2508_25622015_2556910"/>
    <s v="1.1-00-25"/>
    <s v="RECURSOS FISCALES 2025"/>
    <s v="08_25"/>
    <x v="5"/>
    <n v="6"/>
    <s v="SEGURIDAD CIUDADANA"/>
    <s v="1.7.2"/>
    <s v="PROTECCIÓN CIVIL"/>
    <n v="6"/>
    <s v="TLAJO A FUTURO"/>
    <n v="22"/>
    <s v="EQUIPOS DE PROTECCIÓN  Y HERRAMIENTA MANUAL"/>
    <s v="XXX"/>
    <s v="EQUIPOS DE PROTECCIÓN  Y HERRAMIENTA MANUAL"/>
    <s v="015_25"/>
    <x v="8"/>
    <s v="XXX_26"/>
    <s v="DIRECCIÓN DE PROTECCIÓN CIVIL Y BOMBEROS"/>
    <n v="5000"/>
    <s v="BIENES MUEBLES, INMUEBLES E INTANGIBLES"/>
    <n v="5691"/>
    <s v="OTROS EQUIPOS"/>
    <n v="0"/>
    <s v="SIN DESCRIPCIÓN PARA DESTINOS 00"/>
    <n v="1581950"/>
    <n v="1581950"/>
    <n v="1581950"/>
    <n v="845000"/>
    <n v="1000000"/>
    <n v="739807.05"/>
    <n v="739807.05"/>
    <n v="2000000"/>
    <n v="2000000"/>
    <n v="0"/>
    <n v="2000000"/>
    <m/>
    <n v="1983720"/>
    <n v="1983720"/>
    <n v="1983720"/>
    <n v="1983720"/>
    <n v="1983720"/>
    <n v="0"/>
    <n v="0"/>
    <n v="16280"/>
    <n v="2000000"/>
    <m/>
  </r>
  <r>
    <s v="1.1-00-2511_25163045_25569150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5000"/>
    <s v="BIENES MUEBLES, INMUEBLES E INTANGIBLES"/>
    <n v="5691"/>
    <s v="OTROS EQUIPOS"/>
    <n v="50"/>
    <s v="CISTERNAS"/>
    <n v="0"/>
    <n v="0"/>
    <n v="0"/>
    <n v="0"/>
    <n v="0"/>
    <n v="0"/>
    <n v="0"/>
    <n v="900000"/>
    <n v="900000"/>
    <n v="0"/>
    <n v="0"/>
    <m/>
    <n v="706213.93"/>
    <n v="706213.93"/>
    <n v="706213.93"/>
    <n v="706213.93"/>
    <n v="0"/>
    <n v="0"/>
    <n v="0"/>
    <n v="193786.06999999995"/>
    <n v="0"/>
    <m/>
  </r>
  <r>
    <s v="1.1-00-2505_2559007_2556910"/>
    <s v="1.1-00-25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691"/>
    <s v="OTROS EQUIPOS"/>
    <n v="0"/>
    <s v="SIN DESCRIPCIÓN PARA DESTINOS 0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1_25163045_25569156"/>
    <s v="1.1-00-25"/>
    <s v="RECURSOS FISCALES 2025"/>
    <s v="11_25"/>
    <x v="9"/>
    <n v="1"/>
    <s v="GESTIÓN INTEGRAL DEL AGUA"/>
    <s v="2.2.3"/>
    <s v="ABASTECIMIENTO DE AGUA"/>
    <n v="6"/>
    <s v="TLAJO A FUTURO"/>
    <n v="63"/>
    <s v="INFRAESTRUCTURA HIDRÁULICA PARA EL SUMINISTRO DE AGUA"/>
    <s v="XXX"/>
    <s v="INFRAESTRUCTURA HIDRAULICA Y SUMINISTRO DE AGUA"/>
    <s v="045_25"/>
    <x v="22"/>
    <s v="XXX_26"/>
    <s v="DIRECCIÓN DE INFRAESTRUCTURA HIDRÁULICA Y SANEAMIENTO"/>
    <n v="5000"/>
    <s v="BIENES MUEBLES, INMUEBLES E INTANGIBLES"/>
    <n v="5691"/>
    <s v="OTROS EQUIPOS"/>
    <n v="56"/>
    <s v="C5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4_25556039_2556910"/>
    <s v="2023 y 2024"/>
    <s v="FONDO DE APORTACIÓN AL FORTALECIMIENTO MUNICIPAL 2024 (FORTAMUN)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5000"/>
    <s v="BIENES MUEBLES, INMUEBLES E INTANGIBLES"/>
    <n v="5691"/>
    <s v="OTROS EQUIPOS"/>
    <n v="0"/>
    <s v="SIN DESCRIPCIÓN PARA DESTINOS 00"/>
    <n v="70723059.019999996"/>
    <n v="70723059.019999996"/>
    <n v="70723059.019999996"/>
    <n v="70723059.019999996"/>
    <n v="70724000"/>
    <n v="70723059.019999996"/>
    <n v="70723059.019999996"/>
    <n v="0"/>
    <n v="0"/>
    <n v="0"/>
    <n v="0"/>
    <m/>
    <n v="0"/>
    <n v="0"/>
    <n v="0"/>
    <n v="0"/>
    <n v="0"/>
    <n v="0"/>
    <n v="0"/>
    <n v="0"/>
    <n v="0"/>
    <m/>
  </r>
  <r>
    <s v="1.1-00-2508_25224016_2556910"/>
    <s v="1.1-00-25"/>
    <s v="RECURSOS FISCALES 2025"/>
    <s v="08_25"/>
    <x v="5"/>
    <n v="2"/>
    <s v="INFRAESTRUCTURA Y SERVICIOS PÚBLICOS"/>
    <s v="2.3.1"/>
    <s v="PRESTACIÓN DE SERVICIOS DE SALUD A LA COMUNIDAD"/>
    <n v="2"/>
    <s v="TLAJO CERCANO"/>
    <n v="24"/>
    <s v="SERVICIOS MÉDICOS DE CALIDAD"/>
    <s v="XXX"/>
    <s v="SERVICIOS MÉDICOS DE CALIDAD"/>
    <s v="016_25"/>
    <x v="12"/>
    <s v="XXX_26"/>
    <s v="DIRECCIÓN DE SALUD PÚBLICA"/>
    <n v="5000"/>
    <s v="BIENES MUEBLES, INMUEBLES E INTANGIBLES"/>
    <n v="5691"/>
    <s v="OTROS EQUIPOS"/>
    <n v="0"/>
    <s v="SIN DESCRIPCIÓN PARA DESTINOS 00"/>
    <n v="66575.839999999997"/>
    <n v="66575.839999999997"/>
    <n v="66575.839999999997"/>
    <n v="42000"/>
    <n v="92000"/>
    <n v="31320"/>
    <n v="31320"/>
    <n v="0"/>
    <n v="0"/>
    <n v="0"/>
    <n v="50000"/>
    <m/>
    <n v="0"/>
    <n v="0"/>
    <n v="0"/>
    <n v="0"/>
    <n v="0"/>
    <n v="0"/>
    <n v="0"/>
    <n v="0"/>
    <n v="0"/>
    <m/>
  </r>
  <r>
    <s v="1.1-00-2509_25330022_2556910"/>
    <s v="1.1-00-25"/>
    <s v="RECURSOS FISCALES 2025"/>
    <s v="09_25"/>
    <x v="8"/>
    <n v="3"/>
    <s v="CIUDAD SUSTENTABLE"/>
    <s v="2.1.5"/>
    <s v="PROTECCIÓN DE LA DIVERSIDAD BIOLÓGICA Y DEL PAISAJE"/>
    <n v="6"/>
    <s v="TLAJO A FUTURO"/>
    <n v="30"/>
    <s v="CONTROL DE FELINOS, CANINOS Y VIDA SILVESTRE EN EL MUNICIPIO"/>
    <s v="XXX"/>
    <s v="CONTROL DE FELINOS, CANINOS Y VIDA SILVESTRE EN EL MUNICIPIO"/>
    <s v="022_25"/>
    <x v="20"/>
    <s v="XXX_26"/>
    <s v="UNIDAD DE ACOPIO Y SALUD ANIMAL TLAJOMUL"/>
    <n v="5000"/>
    <s v="BIENES MUEBLES, INMUEBLES E INTANGIBLES"/>
    <n v="5691"/>
    <s v="OTROS EQUIPOS"/>
    <n v="0"/>
    <s v="SIN DESCRIPCIÓN PARA DESTINOS 00"/>
    <n v="0"/>
    <n v="0"/>
    <n v="0"/>
    <n v="1149000"/>
    <n v="1500000"/>
    <n v="1148400"/>
    <n v="1148400"/>
    <n v="200000"/>
    <n v="200000"/>
    <n v="0"/>
    <n v="200000"/>
    <m/>
    <n v="0"/>
    <n v="0"/>
    <n v="0"/>
    <n v="0"/>
    <n v="0"/>
    <n v="0"/>
    <n v="0"/>
    <n v="200000"/>
    <n v="150000"/>
    <m/>
  </r>
  <r>
    <s v="1.1-00-2511_25346032_2557810"/>
    <s v="1.1-00-25"/>
    <s v="RECURSOS FISCALES 2025"/>
    <s v="11_25"/>
    <x v="9"/>
    <n v="3"/>
    <s v="CIUDAD SUSTENTABLE"/>
    <s v="1.3.4"/>
    <s v="FUNCIÓN PÚBLICA"/>
    <n v="6"/>
    <s v="TLAJO A FUTURO"/>
    <n v="46"/>
    <s v="POLITICA AMBIENTAL DEL MUNICIPIO"/>
    <s v="XXX"/>
    <s v="POLITICA AMBIENTAL DEL MUNICIPIO"/>
    <s v="032_25"/>
    <x v="40"/>
    <s v="XXX_26"/>
    <s v="DIRECCIÓN DE GESTION DEL MEDIO AMBIENTE"/>
    <n v="5000"/>
    <s v="BIENES MUEBLES, INMUEBLES E INTANGIBLES"/>
    <n v="5781"/>
    <s v="ÁRBOLES Y PLANTAS"/>
    <n v="0"/>
    <s v="SIN DESCRIPCIÓN PARA DESTINOS 00"/>
    <n v="0"/>
    <n v="0"/>
    <n v="0"/>
    <n v="0"/>
    <n v="0"/>
    <n v="0"/>
    <n v="0"/>
    <n v="200000"/>
    <n v="200000"/>
    <n v="0"/>
    <n v="200000"/>
    <m/>
    <n v="199770"/>
    <n v="0"/>
    <n v="0"/>
    <n v="0"/>
    <n v="0"/>
    <n v="0"/>
    <n v="0"/>
    <n v="230"/>
    <n v="1000000"/>
    <m/>
  </r>
  <r>
    <s v="2023 y 202411_25364047_2557810"/>
    <s v="2023 y 2024"/>
    <s v="RECURSOS FISCALES 2025"/>
    <s v="11_25"/>
    <x v="9"/>
    <n v="3"/>
    <s v="CIUDAD SUSTENTABLE"/>
    <s v="1.3.4"/>
    <s v="FUNCIÓN PÚBLICA"/>
    <n v="6"/>
    <s v="TLAJO A FUTURO"/>
    <n v="64"/>
    <s v="DESPACHO DE LA COORDINACIÓN GENERAL DE TERRITORIO Y OBRAS PÚBLICAS"/>
    <s v="XXX"/>
    <s v="DESPACHO DE LA COORDINACIÓN GENERAL DE TERRITORIO Y OBRAS PÚBLICAS"/>
    <s v="047_25"/>
    <x v="16"/>
    <s v="XXX_26"/>
    <s v="DESPACHO DE LA COORDINACIÓN GENERAL DE T"/>
    <n v="5000"/>
    <s v="BIENES MUEBLES, INMUEBLES E INTANGIBLES"/>
    <n v="5781"/>
    <s v="ÁRBOLES Y PLANTAS"/>
    <n v="0"/>
    <s v="SIN DESCRIPCIÓN PARA DESTINOS 00"/>
    <n v="0"/>
    <n v="0"/>
    <n v="0"/>
    <n v="50000"/>
    <n v="5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04_2555004_25581163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5000"/>
    <s v="BIENES MUEBLES, INMUEBLES E INTANGIBLES"/>
    <n v="5811"/>
    <s v="TERRENOS"/>
    <n v="63"/>
    <s v="RECONOCIMIENTO CONTRA DERECHOS"/>
    <n v="0"/>
    <n v="0"/>
    <n v="0"/>
    <n v="0"/>
    <n v="0"/>
    <n v="0"/>
    <n v="0"/>
    <n v="8443490"/>
    <n v="8443490"/>
    <n v="0"/>
    <n v="0"/>
    <m/>
    <n v="3507496"/>
    <n v="3507496"/>
    <n v="3507496"/>
    <n v="3507496"/>
    <n v="3507496"/>
    <n v="3507496"/>
    <n v="3507496"/>
    <n v="4935994"/>
    <n v="5000000"/>
    <m/>
  </r>
  <r>
    <s v="1.1-00-2502_2553002_25581146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5000"/>
    <s v="BIENES MUEBLES, INMUEBLES E INTANGIBLES"/>
    <n v="5811"/>
    <s v="TERRENOS"/>
    <n v="46"/>
    <s v="RECONOCIMIENTO CONTRA DERECHOS"/>
    <n v="0"/>
    <n v="0"/>
    <n v="0"/>
    <n v="0"/>
    <n v="0"/>
    <n v="0"/>
    <n v="0"/>
    <n v="103734.1"/>
    <n v="103734.1"/>
    <n v="0"/>
    <n v="0"/>
    <m/>
    <n v="103734.1"/>
    <n v="103734.1"/>
    <n v="103734.1"/>
    <n v="103734.1"/>
    <n v="103734.1"/>
    <n v="103734.1"/>
    <n v="103734.1"/>
    <n v="0"/>
    <n v="0"/>
    <m/>
  </r>
  <r>
    <s v="1.1-00-2502_2553002_2558110"/>
    <s v="1.1-00-25"/>
    <s v="RECURSOS FISCALES 2025"/>
    <s v="02_25"/>
    <x v="3"/>
    <n v="5"/>
    <s v="GOBIERNO INTELIGENTE"/>
    <s v="1.3.4"/>
    <s v="FUNCIÓN PÚBLICA"/>
    <n v="4"/>
    <s v="TLAJO EFICIENTE"/>
    <n v="3"/>
    <s v="DESPACHO DE LA SECRETARÍA GENERAL"/>
    <s v="XXX"/>
    <s v="DESPACHO DE LA SECRETARÍA GENERAL"/>
    <s v="002_25"/>
    <x v="4"/>
    <s v="XXX_26"/>
    <s v="DIRECCIÓN EJECUTIVA DE LA SECRETARIA GEN"/>
    <n v="5000"/>
    <s v="BIENES MUEBLES, INMUEBLES E INTANGIBLES"/>
    <n v="5811"/>
    <s v="TERRENOS"/>
    <n v="0"/>
    <s v="SIN DESCRIPCIÓN PARA DESTINOS 00"/>
    <n v="34325555.600000001"/>
    <n v="30202068.09"/>
    <n v="29504344.09"/>
    <n v="53832695.100000001"/>
    <n v="0"/>
    <n v="50860130.490000002"/>
    <n v="49458695.090000004"/>
    <n v="0"/>
    <n v="0"/>
    <n v="0"/>
    <n v="10000000"/>
    <m/>
    <n v="0"/>
    <n v="0"/>
    <n v="0"/>
    <n v="0"/>
    <n v="0"/>
    <n v="0"/>
    <n v="0"/>
    <n v="0"/>
    <n v="0"/>
    <m/>
  </r>
  <r>
    <s v="2023 y 202404_2557005_2558110"/>
    <s v="2023 y 2024"/>
    <s v="RECURSOS FISCALES 2023"/>
    <s v="04_25"/>
    <x v="2"/>
    <n v="5"/>
    <s v="GOBIERNO INTELIGENTE"/>
    <s v="1.3.4"/>
    <s v="FUNCIÓN PÚBLICA"/>
    <n v="4"/>
    <s v="TLAJO EFICIENTE"/>
    <n v="7"/>
    <s v="PROYECTO DE PRESUPUESTO"/>
    <s v="XXX"/>
    <s v="PROYECTO DE PRESUPUESTO"/>
    <s v="005_25"/>
    <x v="39"/>
    <s v="XXX_26"/>
    <s v="DIRECCIÓN DE FINANZAS"/>
    <n v="5000"/>
    <s v="BIENES MUEBLES, INMUEBLES E INTANGIBLES"/>
    <n v="5811"/>
    <s v="TERRENOS"/>
    <n v="0"/>
    <s v="SIN DESCRIPCIÓN PARA DESTINOS 00"/>
    <n v="4224116.51"/>
    <n v="1750138.99"/>
    <n v="1750138.99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4_25555039_2559110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5000"/>
    <s v="BIENES MUEBLES, INMUEBLES E INTANGIBLES"/>
    <n v="5911"/>
    <s v="SOFTWARE"/>
    <n v="0"/>
    <s v="SIN DESCRIPCIÓN PARA DESTINOS 00"/>
    <n v="0"/>
    <n v="0"/>
    <n v="0"/>
    <n v="0"/>
    <n v="0"/>
    <n v="0"/>
    <n v="0"/>
    <n v="28341424"/>
    <n v="28341424"/>
    <n v="0"/>
    <n v="32724441.25"/>
    <m/>
    <n v="28299047.350000001"/>
    <n v="23608007.350000001"/>
    <n v="28341424"/>
    <n v="21641424"/>
    <n v="8809504.0299999993"/>
    <n v="7314070.6900000004"/>
    <n v="7314070.6900000004"/>
    <n v="42376.64999999851"/>
    <n v="10000000"/>
    <m/>
  </r>
  <r>
    <s v="1.1-00-2514_25555039_25591148"/>
    <s v="1.1-00-25"/>
    <s v="RECURSOS FISCALES 2025"/>
    <s v="14_25"/>
    <x v="6"/>
    <n v="5"/>
    <s v="GOBIERNO INTELIGENTE"/>
    <s v="3.8.4"/>
    <s v="INNOVACIÓN SOCIAL"/>
    <n v="4"/>
    <s v="TLAJO EFICIENTE"/>
    <n v="55"/>
    <s v="INFRAESTRUCTURA TECNOLOGICA ENTREGADA"/>
    <s v="XXX"/>
    <s v="INFRAESTRUCTURA TECNOLOGICA ENTREGADA"/>
    <s v="039_25"/>
    <x v="9"/>
    <s v="XXX_26"/>
    <s v="DESPACHO DE LA COORDINACIÓN GENERAL DE I"/>
    <n v="5000"/>
    <s v="BIENES MUEBLES, INMUEBLES E INTANGIBLES"/>
    <n v="5911"/>
    <s v="SOFTWARE"/>
    <n v="48"/>
    <s v="SOFTWARE CONTABLE"/>
    <n v="0"/>
    <n v="0"/>
    <n v="0"/>
    <n v="0"/>
    <n v="0"/>
    <n v="0"/>
    <n v="0"/>
    <n v="17342000"/>
    <n v="17342000"/>
    <n v="0"/>
    <n v="0"/>
    <m/>
    <n v="17342000"/>
    <n v="17342000"/>
    <n v="17342000"/>
    <n v="17342000"/>
    <n v="0"/>
    <n v="0"/>
    <n v="0"/>
    <n v="0"/>
    <n v="1400000"/>
    <n v="1400000"/>
  </r>
  <r>
    <s v="1.1-00-2504_2555004_25591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5000"/>
    <s v="BIENES MUEBLES, INMUEBLES E INTANGIBLES"/>
    <n v="5911"/>
    <s v="SOFTWARE"/>
    <n v="0"/>
    <s v="SIN DESCRIPCIÓN PARA DESTINOS 00"/>
    <n v="7540"/>
    <n v="7540"/>
    <n v="7540"/>
    <n v="0"/>
    <n v="0"/>
    <n v="0"/>
    <n v="0"/>
    <n v="2644510"/>
    <n v="2644510"/>
    <n v="0"/>
    <n v="2008000"/>
    <m/>
    <n v="2644510"/>
    <n v="7830"/>
    <n v="2644510"/>
    <n v="7830"/>
    <n v="7830"/>
    <n v="7830"/>
    <n v="7830"/>
    <n v="0"/>
    <n v="3010000"/>
    <m/>
  </r>
  <r>
    <s v="2023 y 202405_2559007_2559110"/>
    <s v="2023 y 2024"/>
    <s v="RECURSOS FISCALES 2025"/>
    <s v="05_25"/>
    <x v="0"/>
    <n v="5"/>
    <s v="GOBIERNO INTELIGENTE"/>
    <s v="1.3.4"/>
    <s v="FUNCIÓN PÚBLICA"/>
    <n v="4"/>
    <s v="TLAJO EFICIENTE"/>
    <n v="9"/>
    <s v="BIENES ADQUIRIDOS"/>
    <s v="XXX"/>
    <s v="BIENES ADQUIRIDOS"/>
    <s v="007_25"/>
    <x v="0"/>
    <s v="XXX_26"/>
    <s v="DIRECCIÓN DE ADMINISTRACIÓN"/>
    <n v="5000"/>
    <s v="BIENES MUEBLES, INMUEBLES E INTANGIBLES"/>
    <n v="5911"/>
    <s v="SOFTWARE"/>
    <n v="0"/>
    <s v="SIN DESCRIPCIÓN PARA DESTINOS 00"/>
    <n v="0"/>
    <n v="0"/>
    <n v="0"/>
    <n v="1800"/>
    <n v="0"/>
    <n v="1670"/>
    <n v="1670"/>
    <n v="0"/>
    <n v="0"/>
    <n v="0"/>
    <n v="0"/>
    <m/>
    <n v="0"/>
    <n v="0"/>
    <n v="0"/>
    <n v="0"/>
    <n v="0"/>
    <n v="0"/>
    <n v="0"/>
    <n v="0"/>
    <n v="0"/>
    <m/>
  </r>
  <r>
    <s v="2023 y 202414_25556039_2559110"/>
    <s v="2023 y 2024"/>
    <s v="RECURSOS FISCALES 2025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5000"/>
    <s v="BIENES MUEBLES, INMUEBLES E INTANGIBLES"/>
    <n v="5911"/>
    <s v="SOFTWARE"/>
    <n v="0"/>
    <s v="SIN DESCRIPCIÓN PARA DESTINOS 00"/>
    <n v="6020779.5999999996"/>
    <n v="6020779.5599999996"/>
    <n v="5409079.9299999997"/>
    <n v="9216264.6999999993"/>
    <n v="4000000"/>
    <n v="8515264.6699999999"/>
    <n v="8515264.6699999999"/>
    <n v="0"/>
    <n v="0"/>
    <n v="0"/>
    <n v="0"/>
    <m/>
    <n v="0"/>
    <n v="0"/>
    <n v="0"/>
    <n v="0"/>
    <n v="0"/>
    <n v="0"/>
    <n v="0"/>
    <n v="0"/>
    <n v="0"/>
    <m/>
  </r>
  <r>
    <s v="1.1-00-2514_25556039_2559710"/>
    <s v="1.1-00-25"/>
    <s v="RECURSOS FISCALES 2025"/>
    <s v="14_25"/>
    <x v="6"/>
    <n v="5"/>
    <s v="GOBIERNO INTELIGENTE"/>
    <s v="3.8.4"/>
    <s v="INNOVACIÓN SOCIAL"/>
    <n v="4"/>
    <s v="TLAJO EFICIENTE"/>
    <n v="56"/>
    <s v="SISTEMAS INFORMATICOS MODERNIZADOS RECIBIDOS"/>
    <s v="XXX"/>
    <s v="SISTEMAS INFORMATICOS MODERNIZADOS RECIBIDOS"/>
    <s v="039_25"/>
    <x v="9"/>
    <s v="XXX_26"/>
    <s v="DESPACHO DE LA COORDINACIÓN GENERAL DE I"/>
    <n v="5000"/>
    <s v="BIENES MUEBLES, INMUEBLES E INTANGIBLES"/>
    <n v="5971"/>
    <s v="LICENCIAS INFORMÁTICAS E INTELECTUALES"/>
    <n v="0"/>
    <s v="SIN DESCRIPCIÓN PARA DESTINOS 00"/>
    <n v="8047461.0199999996"/>
    <n v="8047461.0199999996"/>
    <n v="8003439.0199999996"/>
    <n v="13212168.699999999"/>
    <n v="3000000"/>
    <n v="13147786.93"/>
    <n v="13147786.93"/>
    <n v="9782541.4000000004"/>
    <n v="9782541.4000000004"/>
    <n v="0"/>
    <n v="4217741.4000000004"/>
    <m/>
    <n v="9782516.8699999992"/>
    <n v="9731515.1500000004"/>
    <n v="9782516.8699999992"/>
    <n v="9731515.1500000004"/>
    <n v="8025208.5099999998"/>
    <n v="5386063.5099999998"/>
    <n v="5386063.5099999998"/>
    <n v="24.530000001192093"/>
    <n v="10000000"/>
    <m/>
  </r>
  <r>
    <s v="1.1-00-2511_25249033_2561210"/>
    <s v="1.1-00-25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21"/>
    <s v="EDIFICACIÓN NO  HABITACIONAL"/>
    <n v="0"/>
    <s v="SIN DESCRIPCIÓN PARA DESTINOS 00"/>
    <n v="8700000"/>
    <n v="8151633.8799999999"/>
    <n v="4763029.21"/>
    <n v="109969123.25"/>
    <n v="0"/>
    <n v="101691653.31999999"/>
    <n v="18854983.010000002"/>
    <n v="162611843.13"/>
    <n v="162611843.13"/>
    <n v="0"/>
    <n v="131280727.16"/>
    <m/>
    <n v="137133830.25999999"/>
    <n v="137133830.25999999"/>
    <n v="121767718.72"/>
    <n v="121767718.72"/>
    <n v="71212548.799999997"/>
    <n v="66278664.310000002"/>
    <n v="66278664.310000002"/>
    <n v="25478012.870000005"/>
    <n v="0"/>
    <m/>
  </r>
  <r>
    <s v="1.1-00-2511_25247033_2561210"/>
    <s v="1.1-00-25"/>
    <s v="RECURSOS FISCALES 2025"/>
    <s v="11_25"/>
    <x v="9"/>
    <n v="2"/>
    <s v="INFRAESTRUCTURA Y SERVICIOS PÚBLICOS"/>
    <s v="1.3.4"/>
    <s v="FUNCIÓN PÚBLICA"/>
    <n v="1"/>
    <s v="TLAJO DE PAZ"/>
    <n v="47"/>
    <s v="OBRAS MULTIANUALES"/>
    <s v="XXX"/>
    <s v="OBRAS MULTIANUALES"/>
    <s v="033_25"/>
    <x v="28"/>
    <s v="XXX_26"/>
    <s v="DIRECCIÓN DE OBRAS PÚBLICAS"/>
    <n v="6000"/>
    <s v="INVERSION PUBLICA"/>
    <n v="6121"/>
    <s v="EDIFICACIÓN NO  HABITACIONAL"/>
    <n v="0"/>
    <s v="SIN DESCRIPCIÓN PARA DESTINOS 00"/>
    <n v="0"/>
    <n v="0"/>
    <n v="0"/>
    <n v="0"/>
    <n v="0"/>
    <n v="0"/>
    <n v="0"/>
    <n v="109464792.40000001"/>
    <n v="109464792.40000001"/>
    <n v="0"/>
    <n v="140000000"/>
    <m/>
    <n v="109464792.40000001"/>
    <n v="109464792.40000001"/>
    <n v="73516404.010000005"/>
    <n v="73516404.010000005"/>
    <n v="73516404.010000005"/>
    <n v="37183834.259999998"/>
    <n v="37183834.259999998"/>
    <n v="0"/>
    <n v="221450365.79999998"/>
    <n v="221450365.79999998"/>
  </r>
  <r>
    <s v="1.1-00-2511_25248033_2561210"/>
    <s v="1.1-00-25"/>
    <s v="RECURSOS FISCALES 2025"/>
    <s v="11_25"/>
    <x v="9"/>
    <n v="2"/>
    <s v="INFRAESTRUCTURA Y SERVICIOS PÚBLICOS"/>
    <s v="1.3.4"/>
    <s v="FUNCIÓN PÚBLICA"/>
    <n v="1"/>
    <s v="TLAJO DE PAZ"/>
    <n v="48"/>
    <s v="PRESUPUESTO PARTICIPATIVO"/>
    <s v="XXX"/>
    <s v="PRESUPUESTO PARTICIPATIVO"/>
    <s v="033_25"/>
    <x v="28"/>
    <s v="XXX_26"/>
    <s v="DIRECCIÓN DE OBRAS PÚBLICAS"/>
    <n v="6000"/>
    <s v="INVERSION PUBLICA"/>
    <n v="6121"/>
    <s v="EDIFICACIÓN NO  HABITACIONAL"/>
    <n v="0"/>
    <s v="SIN DESCRIPCIÓN PARA DESTINOS 00"/>
    <n v="3998966.69"/>
    <n v="3998966.68"/>
    <n v="3686713.17"/>
    <n v="14240403.02"/>
    <n v="0"/>
    <n v="14239952.9"/>
    <n v="4743995.82"/>
    <n v="24430703.740000002"/>
    <n v="24430703.740000002"/>
    <n v="0"/>
    <n v="45325115.149999999"/>
    <m/>
    <n v="24430703.739999998"/>
    <n v="24430703.739999998"/>
    <n v="24430703.739999998"/>
    <n v="24430703.739999998"/>
    <n v="10267387.560000001"/>
    <n v="10267387.560000001"/>
    <n v="10267387.560000001"/>
    <n v="0"/>
    <n v="24500000"/>
    <m/>
  </r>
  <r>
    <s v="2.5-02-2511_25249033_2561210"/>
    <s v="2.5-02-25"/>
    <s v="FONDO DE APORTACIÓN AL FORTALECIMIENTO MUNICIPAL 2025 (FORTAMUN)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21"/>
    <s v="EDIFICACIÓN NO  HABITACIONAL"/>
    <n v="0"/>
    <s v="SIN DESCRIPCIÓN PARA DESTINOS 00"/>
    <n v="32240246.460000001"/>
    <n v="32240246.460000001"/>
    <n v="28611991.719999999"/>
    <n v="36222388.590000004"/>
    <n v="10000000"/>
    <n v="36222388.340000004"/>
    <n v="35655487.490000002"/>
    <n v="7496240"/>
    <n v="5500000"/>
    <n v="1996240"/>
    <n v="0"/>
    <m/>
    <n v="7496240"/>
    <n v="7496240"/>
    <n v="4712593.79"/>
    <n v="4712593.79"/>
    <n v="2227342.1800000002"/>
    <n v="2227342.1800000002"/>
    <n v="2227342.1800000002"/>
    <n v="-1996240"/>
    <n v="5000000"/>
    <m/>
  </r>
  <r>
    <s v="1.1-00-2511_25247033_25612165"/>
    <s v="1.1-00-25"/>
    <s v="RECURSOS FISCALES 2025"/>
    <s v="11_25"/>
    <x v="9"/>
    <n v="2"/>
    <s v="INFRAESTRUCTURA Y SERVICIOS PÚBLICOS"/>
    <s v="1.3.4"/>
    <s v="FUNCIÓN PÚBLICA"/>
    <n v="1"/>
    <s v="TLAJO DE PAZ"/>
    <n v="47"/>
    <s v="OBRAS MULTIANUALES"/>
    <s v="XXX"/>
    <s v="OBRAS MULTIANUALES"/>
    <s v="033_25"/>
    <x v="28"/>
    <s v="XXX_26"/>
    <s v="DIRECCIÓN DE OBRAS PÚBLICAS"/>
    <n v="6000"/>
    <s v="INVERSION PUBLICA"/>
    <n v="6121"/>
    <s v="EDIFICACIÓN NO  HABITACIONAL"/>
    <n v="65"/>
    <s v="C5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37122359.280000001"/>
    <n v="37122359.280000001"/>
  </r>
  <r>
    <s v="1.1-00-2511_25249033_25612152"/>
    <s v="1.1-00-25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21"/>
    <s v="EDIFICACIÓN NO  HABITACIONAL"/>
    <n v="52"/>
    <s v="C4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1_25249033_25612168"/>
    <s v="2023 y 2024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21"/>
    <s v="EDIFICACIÓN NO  HABITACIONAL"/>
    <n v="68"/>
    <s v="OBRAS MULTIANUALES"/>
    <n v="58472967.090000004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1_25249033_25612119"/>
    <s v="2023 y 2024"/>
    <s v="FONDO DE APORTACIÓN AL FORTALECIMIENTO MUNICIPAL 2025 (FORTAMUN)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21"/>
    <s v="EDIFICACIÓN NO  HABITACIONAL"/>
    <n v="19"/>
    <s v="OBRAS MULTIANUALES"/>
    <n v="24417490.75"/>
    <n v="24417490.75"/>
    <n v="24417490.75"/>
    <n v="72999256.519999996"/>
    <n v="73000000"/>
    <n v="72999256.540000007"/>
    <n v="72999256.540000007"/>
    <n v="0"/>
    <n v="0"/>
    <n v="0"/>
    <n v="0"/>
    <m/>
    <n v="0"/>
    <n v="0"/>
    <n v="0"/>
    <n v="0"/>
    <n v="0"/>
    <n v="0"/>
    <n v="0"/>
    <n v="0"/>
    <n v="0"/>
    <m/>
  </r>
  <r>
    <s v="2023 y 202411_25249033_2561210"/>
    <s v="2023 y 2024"/>
    <s v="FONDO DE APORTACIÓN A LA INFRAESTRUCTURA SOCIAL MUNICIPAL 2025 (FAISMUN)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21"/>
    <s v="EDIFICACIÓN NO  HABITACIONAL"/>
    <n v="0"/>
    <s v="SIN DESCRIPCIÓN PARA DESTINOS 00"/>
    <n v="3584500"/>
    <n v="3584228.54"/>
    <n v="1054491.9099999999"/>
    <n v="0"/>
    <n v="320000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1_25249033_2561310"/>
    <s v="1.1-00-25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31"/>
    <s v="CONSTRUCCIÓN DE OBRAS PARA EL ABASTECIMIENTO DE AGUA, PETRÓLEO, GAS, ELECTRICIDAD Y TELECOMUNICACIONES"/>
    <n v="0"/>
    <s v="SIN DESCRIPCIÓN PARA DESTINOS 00"/>
    <n v="17550875.18"/>
    <n v="17500470.329999998"/>
    <n v="10014721.289999999"/>
    <n v="110838931.16"/>
    <n v="0"/>
    <n v="108333447.42"/>
    <n v="42974590.649999999"/>
    <n v="205245592.02000001"/>
    <n v="205245592.02000001"/>
    <n v="0"/>
    <n v="56576707.039999999"/>
    <m/>
    <n v="195239538.61000001"/>
    <n v="195239538.61000001"/>
    <n v="165992377.18000001"/>
    <n v="165992377.18000001"/>
    <n v="95900176.689999998"/>
    <n v="95900176.689999998"/>
    <n v="94371345.310000002"/>
    <n v="10006053.409999996"/>
    <n v="0"/>
    <m/>
  </r>
  <r>
    <s v="2.5-01-2511_25249033_2561310"/>
    <s v="2.5-01-25"/>
    <s v="FONDO DE APORTACIÓN A LA INFRAESTRUCTURA SOCIAL MUNICIPAL 2025 (FAISMUN)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31"/>
    <s v="CONSTRUCCIÓN DE OBRAS PARA EL ABASTECIMIENTO DE AGUA, PETRÓLEO, GAS, ELECTRICIDAD Y TELECOMUNICACIONES"/>
    <n v="0"/>
    <s v="SIN DESCRIPCIÓN PARA DESTINOS 00"/>
    <n v="67705780.079999998"/>
    <n v="67705780.049999997"/>
    <n v="33860961.43"/>
    <n v="111063039"/>
    <n v="31103392"/>
    <n v="104107584.54000001"/>
    <n v="98659123.859999999"/>
    <n v="26948579.219999999"/>
    <n v="37975438.600000001"/>
    <n v="-11026859.380000003"/>
    <n v="37975439.359999999"/>
    <m/>
    <n v="18796622.899999999"/>
    <n v="18796622.899999999"/>
    <n v="3823869.32"/>
    <n v="3823869.32"/>
    <n v="1147160.8"/>
    <n v="1147160.8"/>
    <n v="1147160.8"/>
    <n v="19178815.700000003"/>
    <n v="37975438.600000001"/>
    <n v="0"/>
  </r>
  <r>
    <s v="1.1-00-2511_25247033_2561310"/>
    <s v="1.1-00-25"/>
    <s v="RECURSOS FISCALES 2025"/>
    <s v="11_25"/>
    <x v="9"/>
    <n v="2"/>
    <s v="INFRAESTRUCTURA Y SERVICIOS PÚBLICOS"/>
    <s v="1.3.4"/>
    <s v="FUNCIÓN PÚBLICA"/>
    <n v="1"/>
    <s v="TLAJO DE PAZ"/>
    <n v="47"/>
    <s v="OBRAS MULTIANUALES"/>
    <s v="XXX"/>
    <s v="OBRAS MULTIANUALES"/>
    <s v="033_25"/>
    <x v="28"/>
    <s v="XXX_26"/>
    <s v="DIRECCIÓN DE OBRAS PÚBLICAS"/>
    <n v="6000"/>
    <s v="INVERSION PUBLICA"/>
    <n v="6131"/>
    <s v="CONSTRUCCIÓN DE OBRAS PARA EL ABASTECIMIENTO DE AGUA, PETRÓLEO, GAS, ELECTRICIDAD Y TELECOMUNICACIONES"/>
    <n v="0"/>
    <s v="SIN DESCRIPCIÓN PARA DESTINOS 00"/>
    <n v="0"/>
    <n v="0"/>
    <n v="0"/>
    <n v="0"/>
    <n v="0"/>
    <n v="0"/>
    <n v="0"/>
    <n v="7340966.3599999994"/>
    <n v="7340966.3599999994"/>
    <n v="0"/>
    <n v="16670000"/>
    <m/>
    <n v="7340966.3600000003"/>
    <n v="7340966.3600000003"/>
    <n v="7340966.3600000003"/>
    <n v="7340966.3600000003"/>
    <n v="7340966.3600000003"/>
    <n v="7340966.3600000003"/>
    <n v="7340966.3600000003"/>
    <n v="0"/>
    <n v="26624817.599999998"/>
    <n v="26624817.599999998"/>
  </r>
  <r>
    <s v="2.5-02-2511_25249033_2561310"/>
    <s v="2.5-02-25"/>
    <s v="FONDO DE APORTACIÓN AL FORTALECIMIENTO MUNICIPAL 2025 (FORTAMUN)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31"/>
    <s v="CONSTRUCCIÓN DE OBRAS PARA EL ABASTECIMIENTO DE AGUA, PETRÓLEO, GAS, ELECTRICIDAD Y TELECOMUNICACIONES"/>
    <n v="0"/>
    <s v="SIN DESCRIPCIÓN PARA DESTINOS 00"/>
    <n v="65612734.740000002"/>
    <n v="65612734.740000002"/>
    <n v="55378473.460000001"/>
    <n v="78856369.670000002"/>
    <n v="9999999.0500000007"/>
    <n v="78436712.909999996"/>
    <n v="76227445.569999993"/>
    <n v="26607921.300000001"/>
    <n v="28604161.300000001"/>
    <n v="-1996240"/>
    <n v="19604161.489999998"/>
    <m/>
    <n v="2666217.14"/>
    <n v="2666217.14"/>
    <n v="0"/>
    <n v="0"/>
    <n v="0"/>
    <n v="0"/>
    <n v="0"/>
    <n v="25937944.16"/>
    <n v="2000000"/>
    <m/>
  </r>
  <r>
    <s v="2023 y 202404_2555004_25613166"/>
    <s v="2023 y 2024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6000"/>
    <s v="INVERSION PUBLICA"/>
    <n v="6131"/>
    <s v="CONSTRUCCIÓN DE OBRAS PARA EL ABASTECIMIENTO DE AGUA, PETRÓLEO, GAS, ELECTRICIDAD Y TELECOMUNICACIONES"/>
    <n v="66"/>
    <s v="RECONOCIMIENTO CONTRA DERECHOS"/>
    <n v="34168648.600000001"/>
    <n v="28299479.25"/>
    <n v="28299479.25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023 y 202411_25248033_2561310"/>
    <s v="2023 y 2024"/>
    <s v="RECURSOS FISCALES 2025"/>
    <s v="11_25"/>
    <x v="9"/>
    <n v="2"/>
    <s v="INFRAESTRUCTURA Y SERVICIOS PÚBLICOS"/>
    <s v="1.3.4"/>
    <s v="FUNCIÓN PÚBLICA"/>
    <n v="1"/>
    <s v="TLAJO DE PAZ"/>
    <n v="48"/>
    <s v="PRESUPUESTO PARTICIPATIVO"/>
    <s v="XXX"/>
    <s v="PRESUPUESTO PARTICIPATIVO"/>
    <s v="033_25"/>
    <x v="28"/>
    <s v="XXX_26"/>
    <s v="DIRECCIÓN DE OBRAS PÚBLICAS"/>
    <n v="6000"/>
    <s v="INVERSION PUBLICA"/>
    <n v="6131"/>
    <s v="CONSTRUCCIÓN DE OBRAS PARA EL ABASTECIMIENTO DE AGUA, PETRÓLEO, GAS, ELECTRICIDAD Y TELECOMUNICACIONES"/>
    <n v="0"/>
    <s v="SIN DESCRIPCIÓN PARA DESTINOS 00"/>
    <n v="0"/>
    <n v="0"/>
    <n v="0"/>
    <n v="9165607.3699999992"/>
    <n v="0"/>
    <n v="6892547.2300000004"/>
    <n v="3089669.74"/>
    <n v="0"/>
    <n v="0"/>
    <n v="0"/>
    <n v="0"/>
    <m/>
    <n v="0"/>
    <n v="0"/>
    <n v="0"/>
    <n v="0"/>
    <n v="0"/>
    <n v="0"/>
    <n v="0"/>
    <n v="0"/>
    <n v="0"/>
    <m/>
  </r>
  <r>
    <s v="2023 y 202411_25249033_25613133"/>
    <s v="2023 y 2024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31"/>
    <s v="CONSTRUCCIÓN DE OBRAS PARA EL ABASTECIMIENTO DE AGUA, PETRÓLEO, GAS, ELECTRICIDAD Y TELECOMUNICACIONES"/>
    <n v="33"/>
    <s v="ROMPEDORA"/>
    <n v="0"/>
    <n v="0"/>
    <n v="0"/>
    <n v="52691398.899999999"/>
    <n v="0"/>
    <n v="52691398.880000003"/>
    <n v="48212528.43"/>
    <n v="0"/>
    <n v="0"/>
    <n v="0"/>
    <n v="0"/>
    <m/>
    <n v="0"/>
    <n v="0"/>
    <n v="0"/>
    <n v="0"/>
    <n v="0"/>
    <n v="0"/>
    <n v="0"/>
    <n v="0"/>
    <n v="0"/>
    <m/>
  </r>
  <r>
    <s v="2023 y 202411_25249033_25613128"/>
    <s v="2023 y 2024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31"/>
    <s v="CONSTRUCCIÓN DE OBRAS PARA EL ABASTECIMIENTO DE AGUA, PETRÓLEO, GAS, ELECTRICIDAD Y TELECOMUNICACIONES"/>
    <n v="28"/>
    <s v="PLANTA POTABILIZADORA"/>
    <n v="70368847.269999996"/>
    <n v="70368847.260000005"/>
    <n v="41316364.780000001"/>
    <n v="0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1.1-00-2511_25247033_25613164"/>
    <s v="1.1-00-25"/>
    <s v="RECURSOS FISCALES 2025"/>
    <s v="11_25"/>
    <x v="9"/>
    <n v="2"/>
    <s v="INFRAESTRUCTURA Y SERVICIOS PÚBLICOS"/>
    <s v="1.3.4"/>
    <s v="FUNCIÓN PÚBLICA"/>
    <n v="1"/>
    <s v="TLAJO DE PAZ"/>
    <n v="47"/>
    <s v="OBRAS MULTIANUALES"/>
    <s v="XXX"/>
    <s v="OBRAS MULTIANUALES"/>
    <s v="033_25"/>
    <x v="28"/>
    <s v="XXX_26"/>
    <s v="DIRECCIÓN DE OBRAS PÚBLICAS"/>
    <n v="6000"/>
    <s v="INVERSION PUBLICA"/>
    <n v="6131"/>
    <s v="CONSTRUCCIÓN DE OBRAS PARA EL ABASTECIMIENTO DE AGUA, PETRÓLEO, GAS, ELECTRICIDAD Y TELECOMUNICACIONES"/>
    <n v="64"/>
    <s v="MULTIANUAL DE POZOS"/>
    <n v="0"/>
    <n v="0"/>
    <n v="0"/>
    <n v="0"/>
    <n v="0"/>
    <n v="0"/>
    <n v="0"/>
    <n v="97199793.900000006"/>
    <n v="97199793.900000006"/>
    <n v="0"/>
    <n v="0"/>
    <m/>
    <n v="0"/>
    <n v="0"/>
    <n v="0"/>
    <n v="0"/>
    <n v="0"/>
    <n v="0"/>
    <n v="0"/>
    <n v="97199793.900000006"/>
    <n v="62500000"/>
    <n v="62500000"/>
  </r>
  <r>
    <s v="1.1-00-2511_25249033_2561510"/>
    <s v="1.1-00-25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51"/>
    <s v="CONSTRUCCIÓN DE VÍAS DE COMUNICACIÓN"/>
    <n v="0"/>
    <s v="SIN DESCRIPCIÓN PARA DESTINOS 00"/>
    <n v="10186470.58"/>
    <n v="10186470.57"/>
    <n v="9383995.3000000007"/>
    <n v="56764356.049999997"/>
    <n v="21369154.550000001"/>
    <n v="54981325.990000002"/>
    <n v="22974249.370000001"/>
    <n v="254394959.06999999"/>
    <n v="254394959.06999999"/>
    <n v="0"/>
    <n v="158055130.22999999"/>
    <m/>
    <n v="229994793.40000001"/>
    <n v="229994793.40000001"/>
    <n v="217003365.43000001"/>
    <n v="217003365.43000001"/>
    <n v="122854432.91"/>
    <n v="118211574.15000001"/>
    <n v="116427164.18000001"/>
    <n v="24400165.669999987"/>
    <n v="0"/>
    <m/>
  </r>
  <r>
    <s v="1.1-00-2511_25247033_2561510"/>
    <s v="1.1-00-25"/>
    <s v="RECURSOS FISCALES 2025"/>
    <s v="11_25"/>
    <x v="9"/>
    <n v="2"/>
    <s v="INFRAESTRUCTURA Y SERVICIOS PÚBLICOS"/>
    <s v="1.3.4"/>
    <s v="FUNCIÓN PÚBLICA"/>
    <n v="1"/>
    <s v="TLAJO DE PAZ"/>
    <n v="47"/>
    <s v="OBRAS MULTIANUALES"/>
    <s v="XXX"/>
    <s v="OBRAS MULTIANUALES"/>
    <s v="033_25"/>
    <x v="28"/>
    <s v="XXX_26"/>
    <s v="DIRECCIÓN DE OBRAS PÚBLICAS"/>
    <n v="6000"/>
    <s v="INVERSION PUBLICA"/>
    <n v="6151"/>
    <s v="CONSTRUCCIÓN DE VÍAS DE COMUNICACIÓN"/>
    <n v="0"/>
    <s v="SIN DESCRIPCIÓN PARA DESTINOS 00"/>
    <n v="0"/>
    <n v="0"/>
    <n v="0"/>
    <n v="0"/>
    <n v="0"/>
    <n v="0"/>
    <n v="0"/>
    <n v="139324447.33999997"/>
    <n v="139324447.33999997"/>
    <n v="0"/>
    <n v="176660000"/>
    <m/>
    <n v="153952615.90000001"/>
    <n v="153952615.90000001"/>
    <n v="108444279.51000001"/>
    <n v="108444279.51000001"/>
    <n v="53737416.149999999"/>
    <n v="53737416.149999999"/>
    <n v="53737416.149999999"/>
    <n v="-14628168.560000032"/>
    <n v="270180971.16000003"/>
    <n v="270180971.16000003"/>
  </r>
  <r>
    <s v="2.5-02-2511_25249033_2561510"/>
    <s v="2.5-02-25"/>
    <s v="FONDO DE APORTACIÓN AL FORTALECIMIENTO MUNICIPAL 2025 (FORTAMUN)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51"/>
    <s v="CONSTRUCCIÓN DE VÍAS DE COMUNICACIÓN"/>
    <n v="0"/>
    <s v="SIN DESCRIPCIÓN PARA DESTINOS 00"/>
    <n v="46822219.18"/>
    <n v="46822219.18"/>
    <n v="44395897.159999996"/>
    <n v="9274794.4000000004"/>
    <n v="10000000"/>
    <n v="9267188.0500000007"/>
    <n v="9267188.0500000007"/>
    <n v="142656551.19"/>
    <n v="142656551.19"/>
    <n v="0"/>
    <n v="106767598.31999999"/>
    <m/>
    <n v="116416492.44"/>
    <n v="116416492.44"/>
    <n v="111239767.19"/>
    <n v="111239767.19"/>
    <n v="33843724.229999997"/>
    <n v="32847929.800000001"/>
    <n v="32463527.489999998"/>
    <n v="26240058.75"/>
    <n v="46110768.367549896"/>
    <m/>
  </r>
  <r>
    <s v="2.5-01-2511_25249033_2561510"/>
    <s v="2.5-01-25"/>
    <s v="FONDO DE APORTACIÓN A LA INFRAESTRUCTURA SOCIAL MUNICIPAL 2025 (FAISMUN)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51"/>
    <s v="CONSTRUCCIÓN DE VÍAS DE COMUNICACIÓN"/>
    <n v="0"/>
    <s v="SIN DESCRIPCIÓN PARA DESTINOS 00"/>
    <n v="51800335.920000002"/>
    <n v="51779315.490000002"/>
    <n v="36998267.979999997"/>
    <n v="0"/>
    <n v="25000000"/>
    <n v="0"/>
    <n v="0"/>
    <n v="77757090.780000001"/>
    <n v="66730231.399999999"/>
    <n v="11026859.380000003"/>
    <n v="74687600.400000006"/>
    <m/>
    <n v="77757090.780000001"/>
    <n v="77757090.780000001"/>
    <n v="57187062.009999998"/>
    <n v="57187062.009999998"/>
    <n v="14309538.25"/>
    <n v="8432199.8800000008"/>
    <n v="4748323.66"/>
    <n v="-11026859.380000003"/>
    <n v="66730231.399999999"/>
    <n v="0"/>
  </r>
  <r>
    <s v="1.1-00-2511_25248033_2561510"/>
    <s v="1.1-00-25"/>
    <s v="RECURSOS FISCALES 2025"/>
    <s v="11_25"/>
    <x v="9"/>
    <n v="2"/>
    <s v="INFRAESTRUCTURA Y SERVICIOS PÚBLICOS"/>
    <s v="1.3.4"/>
    <s v="FUNCIÓN PÚBLICA"/>
    <n v="1"/>
    <s v="TLAJO DE PAZ"/>
    <n v="48"/>
    <s v="PRESUPUESTO PARTICIPATIVO"/>
    <s v="XXX"/>
    <s v="PRESUPUESTO PARTICIPATIVO"/>
    <s v="033_25"/>
    <x v="28"/>
    <s v="XXX_26"/>
    <s v="DIRECCIÓN DE OBRAS PÚBLICAS"/>
    <n v="6000"/>
    <s v="INVERSION PUBLICA"/>
    <n v="6151"/>
    <s v="CONSTRUCCIÓN DE VÍAS DE COMUNICACIÓN"/>
    <n v="0"/>
    <s v="SIN DESCRIPCIÓN PARA DESTINOS 00"/>
    <n v="27730027.27"/>
    <n v="27730027.27"/>
    <n v="20240306.289999999"/>
    <n v="12099443.810000001"/>
    <n v="30000000"/>
    <n v="12099443.82"/>
    <n v="11916428.449999999"/>
    <n v="33063150.550000001"/>
    <n v="33063150.550000001"/>
    <n v="0"/>
    <n v="28397520.850000001"/>
    <m/>
    <n v="33063150.550000001"/>
    <n v="33063150.550000001"/>
    <n v="28082901.510000002"/>
    <n v="28082901.510000002"/>
    <n v="16769697.380000001"/>
    <n v="16769697.380000001"/>
    <n v="16769697.380000001"/>
    <n v="0"/>
    <n v="35000000"/>
    <m/>
  </r>
  <r>
    <s v="2023 y 202411_25249033_25615133"/>
    <s v="2023 y 2024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51"/>
    <s v="CONSTRUCCIÓN DE VÍAS DE COMUNICACIÓN"/>
    <n v="33"/>
    <s v="ROMPEDORA"/>
    <n v="0"/>
    <n v="0"/>
    <n v="0"/>
    <n v="34265600"/>
    <n v="0"/>
    <n v="31084043.68"/>
    <n v="26269191.57"/>
    <n v="0"/>
    <n v="0"/>
    <n v="0"/>
    <n v="0"/>
    <m/>
    <n v="0"/>
    <n v="0"/>
    <n v="0"/>
    <n v="0"/>
    <n v="0"/>
    <n v="0"/>
    <n v="0"/>
    <n v="0"/>
    <n v="0"/>
    <m/>
  </r>
  <r>
    <s v="2023 y 202411_25249033_25615141"/>
    <s v="2023 y 2024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51"/>
    <s v="CONSTRUCCIÓN DE VÍAS DE COMUNICACIÓN"/>
    <n v="41"/>
    <s v="SIN DESCRIPCIÓN PARA DESTINOS 00"/>
    <n v="0"/>
    <n v="0"/>
    <n v="0"/>
    <n v="98439476.290000007"/>
    <n v="0"/>
    <n v="92738547.920000002"/>
    <n v="65123492.420000002"/>
    <n v="0"/>
    <n v="0"/>
    <n v="0"/>
    <n v="0"/>
    <m/>
    <n v="0"/>
    <n v="0"/>
    <n v="0"/>
    <n v="0"/>
    <n v="0"/>
    <n v="0"/>
    <n v="0"/>
    <n v="0"/>
    <n v="0"/>
    <m/>
  </r>
  <r>
    <s v="2023 y 202411_25249033_25615142"/>
    <s v="2023 y 2024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51"/>
    <s v="CONSTRUCCIÓN DE VÍAS DE COMUNICACIÓN"/>
    <n v="42"/>
    <s v="RECONOCIMIENTO CONTRA DERECHOS"/>
    <n v="0"/>
    <n v="0"/>
    <n v="0"/>
    <n v="28055191.829999998"/>
    <n v="0"/>
    <n v="0"/>
    <n v="0"/>
    <n v="0"/>
    <n v="0"/>
    <n v="0"/>
    <n v="0"/>
    <m/>
    <n v="0"/>
    <n v="0"/>
    <n v="0"/>
    <n v="0"/>
    <n v="0"/>
    <n v="0"/>
    <n v="0"/>
    <n v="0"/>
    <n v="0"/>
    <m/>
  </r>
  <r>
    <s v="2.5-01-2511_25249033_25615154"/>
    <s v="2.5-01-25"/>
    <s v="FONDO DE APORTACIÓN A LA INFRAESTRUCTURA SOCIAL MUNICIPAL 2025 (FAISMUN)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151"/>
    <s v="CONSTRUCCIÓN DE VÍAS DE COMUNICACIÓN"/>
    <n v="54"/>
    <s v="INTERESES FAISMUN"/>
    <n v="4000000"/>
    <n v="3999303.73"/>
    <n v="0"/>
    <n v="2248650"/>
    <n v="0"/>
    <n v="0"/>
    <n v="0"/>
    <n v="2500000"/>
    <n v="2500000"/>
    <n v="0"/>
    <n v="0"/>
    <m/>
    <n v="0"/>
    <n v="0"/>
    <n v="0"/>
    <n v="0"/>
    <n v="0"/>
    <n v="0"/>
    <n v="0"/>
    <n v="2500000"/>
    <n v="0"/>
    <m/>
  </r>
  <r>
    <s v="1.1-00-2504_2555004_256321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6000"/>
    <s v="INVERSION PUBLICA"/>
    <n v="6321"/>
    <s v="EJECUCIÓN DE PROYECTOS PRODUCTIVOS NO INCLUIDOS EN CONCEPTOS ANTERIORES DE ESTE CAPÍTULO"/>
    <n v="10"/>
    <s v="CAT"/>
    <n v="75751651.719999999"/>
    <n v="74178870.290000007"/>
    <n v="74178870.290000007"/>
    <n v="78842899.939999998"/>
    <n v="70000000"/>
    <n v="78298478.969999999"/>
    <n v="78298478.969999999"/>
    <n v="95100000"/>
    <n v="95100000"/>
    <n v="0"/>
    <n v="85600011.480000004"/>
    <m/>
    <n v="75871215.840000004"/>
    <n v="75871215.840000004"/>
    <n v="61953107.350000001"/>
    <n v="61953107.350000001"/>
    <n v="61953107.350000001"/>
    <n v="55034164.700000003"/>
    <n v="55034164.700000003"/>
    <n v="19228784.159999996"/>
    <n v="95100000"/>
    <n v="95100000"/>
  </r>
  <r>
    <s v="1.1-00-2504_2555004_2579910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7000"/>
    <s v="INVERSIONES FINANCIERAS Y OTRAS PROVISIONES"/>
    <n v="7991"/>
    <s v="OTRAS EROGACIONES ESPECIALES"/>
    <n v="0"/>
    <s v="SIN DESCRIPCIÓN PARA DESTINOS 00"/>
    <m/>
    <n v="0"/>
    <m/>
    <m/>
    <m/>
    <n v="0"/>
    <m/>
    <n v="0"/>
    <m/>
    <m/>
    <n v="0"/>
    <m/>
    <n v="0"/>
    <m/>
    <m/>
    <m/>
    <m/>
    <m/>
    <m/>
    <m/>
    <n v="5000000"/>
    <m/>
  </r>
  <r>
    <s v="1.1-00-2504_2555004_25632144"/>
    <s v="1.1-00-25"/>
    <s v="RECURSOS FISCALES 2025"/>
    <s v="04_25"/>
    <x v="2"/>
    <n v="5"/>
    <s v="GOBIERNO INTELIGENTE"/>
    <s v="1.3.4"/>
    <s v="FUNCIÓN PÚBLICA"/>
    <n v="4"/>
    <s v="TLAJO EFICIENTE"/>
    <n v="5"/>
    <s v="DESPACHO DE LA TESORERÍA MUNICIPAL"/>
    <s v="XXX"/>
    <s v="DESPACHO DE LA TESORERÍA MUNICIPAL"/>
    <s v="004_25"/>
    <x v="3"/>
    <s v="XXX_26"/>
    <s v="DIRECCIÓN DE PROCESOS ADMINISTRATIVOS Y"/>
    <n v="6000"/>
    <s v="INVERSION PUBLICA"/>
    <n v="6321"/>
    <s v="EJECUCIÓN DE PROYECTOS PRODUCTIVOS NO INCLUIDOS EN CONCEPTOS ANTERIORES DE ESTE CAPÍTULO"/>
    <n v="44"/>
    <s v="PLANTAS DE TRATAMIENTO"/>
    <n v="23580360"/>
    <n v="21615330"/>
    <n v="21615330"/>
    <n v="25545390"/>
    <n v="25108346.399999999"/>
    <n v="25545390"/>
    <n v="25545390"/>
    <n v="23580360"/>
    <n v="23580360"/>
    <n v="0"/>
    <n v="23580348.52"/>
    <m/>
    <n v="19650300"/>
    <n v="19650300"/>
    <n v="17685270"/>
    <n v="17685270"/>
    <n v="17685270"/>
    <n v="17685270"/>
    <n v="17685270"/>
    <n v="3930060"/>
    <n v="23580360"/>
    <n v="23580360"/>
  </r>
  <r>
    <s v="1.1-00-2511_25249033_2563210"/>
    <s v="1.1-00-25"/>
    <s v="RECURSOS FISCALES 2025"/>
    <s v="11_25"/>
    <x v="9"/>
    <n v="2"/>
    <s v="INFRAESTRUCTURA Y SERVICIOS PÚBLICOS"/>
    <s v="1.3.4"/>
    <s v="FUNCIÓN PÚBLICA"/>
    <n v="1"/>
    <s v="TLAJO DE PAZ"/>
    <n v="49"/>
    <s v="OBRAS DE INFRAESTRUCTURA MUNICIPAL"/>
    <s v="XXX"/>
    <s v="OBRAS DE INFRAESTRUCTURA MUNICIPAL"/>
    <s v="033_25"/>
    <x v="28"/>
    <s v="XXX_26"/>
    <s v="DIRECCIÓN DE OBRAS PÚBLICAS"/>
    <n v="6000"/>
    <s v="INVERSION PUBLICA"/>
    <n v="6321"/>
    <s v="EJECUCIÓN DE PROYECTOS PRODUCTIVOS NO INCLUIDOS EN CONCEPTOS ANTERIORES DE ESTE CAPÍTULO"/>
    <n v="0"/>
    <s v="SIN DESCRIPCIÓN PARA DESTINOS 00"/>
    <n v="0"/>
    <n v="0"/>
    <n v="0"/>
    <n v="0"/>
    <n v="0"/>
    <n v="0"/>
    <n v="0"/>
    <n v="9500000"/>
    <n v="9500000"/>
    <n v="0"/>
    <n v="8000000"/>
    <m/>
    <n v="7984277.71"/>
    <n v="7984277.71"/>
    <n v="7984277.71"/>
    <n v="7984277.71"/>
    <n v="4463470.97"/>
    <n v="4463470.97"/>
    <n v="4463470.97"/>
    <n v="1515722.29"/>
    <n v="0"/>
    <m/>
  </r>
  <r>
    <s v="1.5-01-2504_2557005_2591110"/>
    <s v="1.5-01-25"/>
    <s v="PARTICIPACIONES FEDERALES 2025"/>
    <s v="04_25"/>
    <x v="2"/>
    <n v="5"/>
    <s v="GOBIERNO INTELIGENTE"/>
    <s v="1.3.4"/>
    <s v="FUNCIÓN PÚBLICA"/>
    <n v="4"/>
    <s v="TLAJO EFICIENTE"/>
    <n v="7"/>
    <s v="PROYECTO DE PRESUPUESTO"/>
    <s v="XXX"/>
    <s v="PROYECTO DE PRESUPUESTO"/>
    <s v="005_25"/>
    <x v="39"/>
    <s v="XXX_26"/>
    <s v="DIRECCIÓN DE FINANZAS"/>
    <n v="9000"/>
    <s v="DEUDA PUBLICA"/>
    <n v="9111"/>
    <s v="AMORTIZACIÓN DE LA DEUDA INTERNA CON INSTITUCIONES DE CRÉDITO"/>
    <n v="0"/>
    <s v="SIN DESCRIPCIÓN PARA DESTINOS 00"/>
    <n v="15141504.83"/>
    <n v="15141504.83"/>
    <n v="15141504.83"/>
    <n v="49578726.579999998"/>
    <n v="43522784.549999997"/>
    <n v="49578725.93"/>
    <n v="49578725.93"/>
    <n v="38364867"/>
    <n v="38364867"/>
    <n v="0"/>
    <n v="38364867"/>
    <m/>
    <n v="32740923.030000001"/>
    <n v="32740923.030000001"/>
    <n v="30912370.960000001"/>
    <n v="30912370.960000001"/>
    <n v="30912370.960000001"/>
    <n v="30912370.960000001"/>
    <n v="30912370.960000001"/>
    <n v="5623943.9699999988"/>
    <n v="24713862.890000001"/>
    <n v="0"/>
  </r>
  <r>
    <s v="2023 y 202404_2557005_2591110"/>
    <s v="2023 y 2024"/>
    <s v="FONDO DE APORTACIÓN AL FORTALECIMIENTO MUNICIPAL 2025 (FORTAMUN)"/>
    <s v="04_25"/>
    <x v="2"/>
    <n v="5"/>
    <s v="GOBIERNO INTELIGENTE"/>
    <s v="1.3.4"/>
    <s v="FUNCIÓN PÚBLICA"/>
    <n v="4"/>
    <s v="TLAJO EFICIENTE"/>
    <n v="7"/>
    <s v="PROYECTO DE PRESUPUESTO"/>
    <s v="XXX"/>
    <s v="PROYECTO DE PRESUPUESTO"/>
    <s v="005_25"/>
    <x v="39"/>
    <s v="XXX_26"/>
    <s v="DIRECCIÓN DE FINANZAS"/>
    <n v="9000"/>
    <s v="DEUDA PUBLICA"/>
    <n v="9111"/>
    <s v="AMORTIZACIÓN DE LA DEUDA INTERNA CON INSTITUCIONES DE CRÉDITO"/>
    <n v="0"/>
    <s v="SIN DESCRIPCIÓN PARA DESTINOS 00"/>
    <n v="28381279.719999999"/>
    <n v="28381279.719999999"/>
    <n v="28381279.719999999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  <r>
    <s v="1.5-01-2504_2557005_2592110"/>
    <s v="1.5-01-25"/>
    <s v="PARTICIPACIONES FEDERALES 2025"/>
    <s v="04_25"/>
    <x v="2"/>
    <n v="5"/>
    <s v="GOBIERNO INTELIGENTE"/>
    <s v="1.3.4"/>
    <s v="FUNCIÓN PÚBLICA"/>
    <n v="4"/>
    <s v="TLAJO EFICIENTE"/>
    <n v="7"/>
    <s v="PROYECTO DE PRESUPUESTO"/>
    <s v="XXX"/>
    <s v="PROYECTO DE PRESUPUESTO"/>
    <s v="005_25"/>
    <x v="39"/>
    <s v="XXX_26"/>
    <s v="DIRECCIÓN DE FINANZAS"/>
    <n v="9000"/>
    <s v="DEUDA PUBLICA"/>
    <n v="9211"/>
    <s v="INTERESES DE LA DEUDA INTERNA CON INSTITUCIONES  DE CRÉDITO"/>
    <n v="0"/>
    <s v="SIN DESCRIPCIÓN PARA DESTINOS 00"/>
    <n v="8187007.1900000004"/>
    <n v="7990511.0300000003"/>
    <n v="7990511.0300000003"/>
    <n v="19002111"/>
    <n v="26300000"/>
    <n v="19002110.059999999"/>
    <n v="19002110.059999999"/>
    <n v="11300000"/>
    <n v="11300000"/>
    <n v="0"/>
    <n v="10000000"/>
    <m/>
    <n v="8573335.1300000008"/>
    <n v="8573335.1300000008"/>
    <n v="7873847.4500000002"/>
    <n v="7873847.4500000002"/>
    <n v="7873847.4500000002"/>
    <n v="7873847.4500000002"/>
    <n v="7873847.4500000002"/>
    <n v="2726664.8699999992"/>
    <n v="11000000"/>
    <n v="0"/>
  </r>
  <r>
    <s v="2023 y 202404_2557005_2592110"/>
    <s v="2023 y 2024"/>
    <s v="FONDO DE APORTACIÓN AL FORTALECIMIENTO MUNICIPAL 2025 (FORTAMUN)"/>
    <s v="04_25"/>
    <x v="2"/>
    <n v="5"/>
    <s v="GOBIERNO INTELIGENTE"/>
    <s v="1.3.4"/>
    <s v="FUNCIÓN PÚBLICA"/>
    <n v="4"/>
    <s v="TLAJO EFICIENTE"/>
    <n v="7"/>
    <s v="PROYECTO DE PRESUPUESTO"/>
    <s v="XXX"/>
    <s v="PROYECTO DE PRESUPUESTO"/>
    <s v="005_25"/>
    <x v="39"/>
    <s v="XXX_26"/>
    <s v="DIRECCIÓN DE FINANZAS"/>
    <n v="9000"/>
    <s v="DEUDA PUBLICA"/>
    <n v="9211"/>
    <s v="INTERESES DE LA DEUDA INTERNA CON INSTITUCIONES  DE CRÉDITO"/>
    <n v="0"/>
    <s v="SIN DESCRIPCIÓN PARA DESTINOS 00"/>
    <n v="17104464.09"/>
    <n v="17104464.09"/>
    <n v="17104464.09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s v="511111120115"/>
    <n v="5"/>
    <s v="111"/>
    <s v="1"/>
    <s v="1"/>
    <s v="12"/>
    <s v="01"/>
    <n v="15"/>
    <s v="1.5-01-26"/>
    <x v="0"/>
    <n v="15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0"/>
    <x v="0"/>
    <s v="01"/>
    <x v="0"/>
    <n v="0"/>
    <m/>
    <n v="14346960"/>
  </r>
  <r>
    <s v="512211120216"/>
    <n v="5"/>
    <s v="122"/>
    <s v="1"/>
    <s v="1"/>
    <s v="12"/>
    <s v="02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1"/>
    <x v="1"/>
    <s v="02"/>
    <x v="1"/>
    <n v="76446056.280000001"/>
    <m/>
    <n v="76813145.879999891"/>
  </r>
  <r>
    <s v="513211120216"/>
    <n v="5"/>
    <s v="132"/>
    <s v="1"/>
    <s v="1"/>
    <s v="12"/>
    <s v="02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2"/>
    <x v="2"/>
    <s v="02"/>
    <x v="1"/>
    <n v="1061750.78"/>
    <m/>
    <n v="1066849.2483333286"/>
  </r>
  <r>
    <s v="513221120216"/>
    <n v="5"/>
    <s v="132"/>
    <s v="2"/>
    <s v="1"/>
    <s v="12"/>
    <s v="02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3"/>
    <x v="3"/>
    <s v="02"/>
    <x v="1"/>
    <n v="0"/>
    <m/>
    <n v="2537716.9951790571"/>
  </r>
  <r>
    <s v="513221120215"/>
    <n v="5"/>
    <s v="132"/>
    <s v="2"/>
    <s v="1"/>
    <s v="12"/>
    <s v="02"/>
    <n v="15"/>
    <s v="1.5-01-26"/>
    <x v="0"/>
    <n v="15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3"/>
    <x v="3"/>
    <s v="02"/>
    <x v="1"/>
    <n v="10617507.82"/>
    <m/>
    <n v="8130775.4881542809"/>
  </r>
  <r>
    <s v="514111120216"/>
    <n v="5"/>
    <s v="141"/>
    <s v="1"/>
    <s v="1"/>
    <s v="12"/>
    <s v="02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4"/>
    <x v="4"/>
    <s v="02"/>
    <x v="1"/>
    <n v="4586763.38"/>
    <m/>
    <n v="4608788.7527999906"/>
  </r>
  <r>
    <s v="514211120216"/>
    <n v="5"/>
    <s v="142"/>
    <s v="1"/>
    <s v="1"/>
    <s v="12"/>
    <s v="02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5"/>
    <x v="5"/>
    <s v="02"/>
    <x v="1"/>
    <n v="2293381.69"/>
    <m/>
    <n v="2304394.3763999953"/>
  </r>
  <r>
    <s v="514311120216"/>
    <n v="5"/>
    <s v="143"/>
    <s v="1"/>
    <s v="1"/>
    <s v="12"/>
    <s v="02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6"/>
    <x v="6"/>
    <s v="02"/>
    <x v="1"/>
    <n v="1528921.13"/>
    <m/>
    <n v="1536262.9175999919"/>
  </r>
  <r>
    <s v="514321120216"/>
    <n v="5"/>
    <s v="143"/>
    <s v="2"/>
    <s v="1"/>
    <s v="12"/>
    <s v="02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7"/>
    <x v="7"/>
    <s v="02"/>
    <x v="1"/>
    <n v="13378059.85"/>
    <m/>
    <n v="13442300.528999988"/>
  </r>
  <r>
    <s v="511311120115"/>
    <n v="5"/>
    <s v="113"/>
    <s v="1"/>
    <s v="1"/>
    <s v="12"/>
    <s v="01"/>
    <n v="15"/>
    <s v="1.5-01-26"/>
    <x v="0"/>
    <n v="15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8"/>
    <x v="8"/>
    <s v="01"/>
    <x v="0"/>
    <n v="703500481.51185715"/>
    <m/>
    <n v="705161521.27185714"/>
  </r>
  <r>
    <s v="513211120115"/>
    <n v="5"/>
    <s v="132"/>
    <s v="1"/>
    <s v="1"/>
    <s v="12"/>
    <s v="01"/>
    <n v="15"/>
    <s v="1.5-01-26"/>
    <x v="0"/>
    <n v="15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2"/>
    <x v="2"/>
    <s v="01"/>
    <x v="0"/>
    <n v="9970103.354331119"/>
    <m/>
    <n v="9993173.3509977832"/>
  </r>
  <r>
    <s v="513221120115"/>
    <n v="5"/>
    <s v="132"/>
    <s v="2"/>
    <s v="1"/>
    <s v="12"/>
    <s v="01"/>
    <n v="15"/>
    <s v="1.5-01-26"/>
    <x v="0"/>
    <n v="15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3"/>
    <x v="3"/>
    <s v="01"/>
    <x v="0"/>
    <n v="99701033.543313622"/>
    <m/>
    <n v="99931733.509980276"/>
  </r>
  <r>
    <s v="514111120115"/>
    <n v="5"/>
    <s v="141"/>
    <s v="1"/>
    <s v="1"/>
    <s v="12"/>
    <s v="01"/>
    <n v="15"/>
    <s v="1.5-01-26"/>
    <x v="0"/>
    <n v="15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4"/>
    <x v="4"/>
    <s v="01"/>
    <x v="0"/>
    <n v="43070846.490710661"/>
    <m/>
    <n v="43170508.876310661"/>
  </r>
  <r>
    <s v="514211120115"/>
    <n v="5"/>
    <s v="142"/>
    <s v="1"/>
    <s v="1"/>
    <s v="12"/>
    <s v="01"/>
    <n v="15"/>
    <s v="1.5-01-26"/>
    <x v="0"/>
    <n v="15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5"/>
    <x v="5"/>
    <s v="01"/>
    <x v="0"/>
    <n v="21535423.24535533"/>
    <m/>
    <n v="21585254.438155331"/>
  </r>
  <r>
    <s v="514311120115"/>
    <n v="5"/>
    <s v="143"/>
    <s v="1"/>
    <s v="1"/>
    <s v="12"/>
    <s v="01"/>
    <n v="15"/>
    <s v="1.5-01-26"/>
    <x v="0"/>
    <n v="15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6"/>
    <x v="6"/>
    <s v="01"/>
    <x v="0"/>
    <n v="14356948.830237141"/>
    <m/>
    <n v="14390169.625437146"/>
  </r>
  <r>
    <s v="514321120115"/>
    <n v="5"/>
    <s v="143"/>
    <s v="2"/>
    <s v="1"/>
    <s v="12"/>
    <s v="01"/>
    <n v="15"/>
    <s v="1.5-01-26"/>
    <x v="0"/>
    <n v="15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7"/>
    <x v="7"/>
    <s v="01"/>
    <x v="0"/>
    <n v="125623302.26457524"/>
    <m/>
    <n v="125913984.22257525"/>
  </r>
  <r>
    <s v="515911120116"/>
    <n v="5"/>
    <s v="159"/>
    <s v="1"/>
    <s v="1"/>
    <s v="12"/>
    <s v="01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9"/>
    <x v="9"/>
    <s v="01"/>
    <x v="0"/>
    <n v="96000715.219655305"/>
    <m/>
    <n v="96017961.159655303"/>
  </r>
  <r>
    <s v="511311130315"/>
    <n v="5"/>
    <s v="113"/>
    <s v="1"/>
    <s v="1"/>
    <s v="13"/>
    <s v="03"/>
    <n v="15"/>
    <s v="1.5-01-26"/>
    <x v="0"/>
    <n v="15"/>
    <x v="0"/>
    <s v="05_26"/>
    <x v="0"/>
    <x v="0"/>
    <x v="0"/>
    <x v="0"/>
    <x v="0"/>
    <n v="1"/>
    <x v="1"/>
    <s v="13"/>
    <x v="1"/>
    <s v="08_26"/>
    <s v="DIRECCIÓN DE ADMINISTRACIÓN DE PERSONAL"/>
    <x v="0"/>
    <x v="0"/>
    <x v="0"/>
    <x v="8"/>
    <x v="8"/>
    <s v="03"/>
    <x v="2"/>
    <n v="0"/>
    <m/>
    <n v="212353767.59999999"/>
  </r>
  <r>
    <s v="513211130315"/>
    <n v="5"/>
    <s v="132"/>
    <s v="1"/>
    <s v="1"/>
    <s v="13"/>
    <s v="03"/>
    <n v="15"/>
    <s v="1.5-01-26"/>
    <x v="0"/>
    <n v="15"/>
    <x v="0"/>
    <s v="05_26"/>
    <x v="0"/>
    <x v="0"/>
    <x v="0"/>
    <x v="0"/>
    <x v="0"/>
    <n v="1"/>
    <x v="1"/>
    <s v="13"/>
    <x v="1"/>
    <s v="08_26"/>
    <s v="DIRECCIÓN DE ADMINISTRACIÓN DE PERSONAL"/>
    <x v="0"/>
    <x v="0"/>
    <x v="0"/>
    <x v="2"/>
    <x v="2"/>
    <s v="03"/>
    <x v="2"/>
    <n v="0"/>
    <m/>
    <n v="2949357.88"/>
  </r>
  <r>
    <s v="513221130315"/>
    <n v="5"/>
    <s v="132"/>
    <s v="2"/>
    <s v="1"/>
    <s v="13"/>
    <s v="03"/>
    <n v="15"/>
    <s v="1.5-01-26"/>
    <x v="0"/>
    <n v="15"/>
    <x v="0"/>
    <s v="05_26"/>
    <x v="0"/>
    <x v="0"/>
    <x v="0"/>
    <x v="0"/>
    <x v="0"/>
    <n v="1"/>
    <x v="1"/>
    <s v="13"/>
    <x v="1"/>
    <s v="08_26"/>
    <s v="DIRECCIÓN DE ADMINISTRACIÓN DE PERSONAL"/>
    <x v="0"/>
    <x v="0"/>
    <x v="0"/>
    <x v="3"/>
    <x v="3"/>
    <s v="03"/>
    <x v="2"/>
    <n v="0"/>
    <m/>
    <n v="29493578.829999998"/>
  </r>
  <r>
    <s v="514111130315"/>
    <n v="5"/>
    <s v="141"/>
    <s v="1"/>
    <s v="1"/>
    <s v="13"/>
    <s v="03"/>
    <n v="15"/>
    <s v="1.5-01-26"/>
    <x v="0"/>
    <n v="15"/>
    <x v="0"/>
    <s v="05_26"/>
    <x v="0"/>
    <x v="0"/>
    <x v="0"/>
    <x v="0"/>
    <x v="0"/>
    <n v="1"/>
    <x v="1"/>
    <s v="13"/>
    <x v="1"/>
    <s v="08_26"/>
    <s v="DIRECCIÓN DE ADMINISTRACIÓN DE PERSONAL"/>
    <x v="0"/>
    <x v="0"/>
    <x v="0"/>
    <x v="4"/>
    <x v="4"/>
    <s v="03"/>
    <x v="2"/>
    <n v="0"/>
    <m/>
    <n v="12741226.060000001"/>
  </r>
  <r>
    <s v="514211130315"/>
    <n v="5"/>
    <s v="142"/>
    <s v="1"/>
    <s v="1"/>
    <s v="13"/>
    <s v="03"/>
    <n v="15"/>
    <s v="1.5-01-26"/>
    <x v="0"/>
    <n v="15"/>
    <x v="0"/>
    <s v="05_26"/>
    <x v="0"/>
    <x v="0"/>
    <x v="0"/>
    <x v="0"/>
    <x v="0"/>
    <n v="1"/>
    <x v="1"/>
    <s v="13"/>
    <x v="1"/>
    <s v="08_26"/>
    <s v="DIRECCIÓN DE ADMINISTRACIÓN DE PERSONAL"/>
    <x v="0"/>
    <x v="0"/>
    <x v="0"/>
    <x v="5"/>
    <x v="5"/>
    <s v="03"/>
    <x v="2"/>
    <n v="0"/>
    <m/>
    <n v="6370613.0300000003"/>
  </r>
  <r>
    <s v="514311130315"/>
    <n v="5"/>
    <s v="143"/>
    <s v="1"/>
    <s v="1"/>
    <s v="13"/>
    <s v="03"/>
    <n v="15"/>
    <s v="1.5-01-26"/>
    <x v="0"/>
    <n v="15"/>
    <x v="0"/>
    <s v="05_26"/>
    <x v="0"/>
    <x v="0"/>
    <x v="0"/>
    <x v="0"/>
    <x v="0"/>
    <n v="1"/>
    <x v="1"/>
    <s v="13"/>
    <x v="1"/>
    <s v="08_26"/>
    <s v="DIRECCIÓN DE ADMINISTRACIÓN DE PERSONAL"/>
    <x v="0"/>
    <x v="0"/>
    <x v="0"/>
    <x v="6"/>
    <x v="6"/>
    <s v="03"/>
    <x v="2"/>
    <n v="0"/>
    <m/>
    <n v="4247075.3499999996"/>
  </r>
  <r>
    <s v="514321130315"/>
    <n v="5"/>
    <s v="143"/>
    <s v="2"/>
    <s v="1"/>
    <s v="13"/>
    <s v="03"/>
    <n v="15"/>
    <s v="1.5-01-26"/>
    <x v="0"/>
    <n v="15"/>
    <x v="0"/>
    <s v="05_26"/>
    <x v="0"/>
    <x v="0"/>
    <x v="0"/>
    <x v="0"/>
    <x v="0"/>
    <n v="1"/>
    <x v="1"/>
    <s v="13"/>
    <x v="1"/>
    <s v="08_26"/>
    <s v="DIRECCIÓN DE ADMINISTRACIÓN DE PERSONAL"/>
    <x v="0"/>
    <x v="0"/>
    <x v="0"/>
    <x v="7"/>
    <x v="7"/>
    <s v="03"/>
    <x v="2"/>
    <n v="0"/>
    <m/>
    <n v="37161909.329999998"/>
  </r>
  <r>
    <s v="544110402611"/>
    <n v="5"/>
    <s v="441"/>
    <s v="1"/>
    <s v="0"/>
    <s v="40"/>
    <n v="26"/>
    <n v="11"/>
    <s v="1.1-00-26"/>
    <x v="2"/>
    <n v="11"/>
    <x v="0"/>
    <s v="09_26"/>
    <x v="1"/>
    <x v="1"/>
    <x v="1"/>
    <x v="0"/>
    <x v="0"/>
    <n v="2"/>
    <x v="2"/>
    <s v="40"/>
    <x v="2"/>
    <s v="29_26"/>
    <s v="DIRECCIÓN DE POLÍTICA SOCIAL"/>
    <x v="0"/>
    <x v="1"/>
    <x v="1"/>
    <x v="10"/>
    <x v="10"/>
    <n v="26"/>
    <x v="3"/>
    <n v="100738501.97"/>
    <m/>
    <n v="100738501.97"/>
  </r>
  <r>
    <s v="515911130316"/>
    <n v="5"/>
    <s v="159"/>
    <s v="1"/>
    <s v="1"/>
    <s v="13"/>
    <s v="03"/>
    <n v="16"/>
    <s v="1.6-01-26"/>
    <x v="1"/>
    <n v="16"/>
    <x v="0"/>
    <s v="05_26"/>
    <x v="0"/>
    <x v="0"/>
    <x v="0"/>
    <x v="0"/>
    <x v="0"/>
    <n v="1"/>
    <x v="1"/>
    <s v="13"/>
    <x v="1"/>
    <s v="08_26"/>
    <s v="DIRECCIÓN DE ADMINISTRACIÓN DE PERSONAL"/>
    <x v="0"/>
    <x v="0"/>
    <x v="0"/>
    <x v="9"/>
    <x v="9"/>
    <s v="03"/>
    <x v="2"/>
    <n v="0"/>
    <m/>
    <n v="26077752.86399927"/>
  </r>
  <r>
    <s v="516111120016"/>
    <n v="5"/>
    <s v="161"/>
    <s v="1"/>
    <s v="1"/>
    <s v="12"/>
    <s v="00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11"/>
    <x v="11"/>
    <s v="00"/>
    <x v="4"/>
    <n v="0"/>
    <m/>
    <n v="6193943.2770332005"/>
  </r>
  <r>
    <s v="535712433225"/>
    <n v="5"/>
    <s v="357"/>
    <s v="1"/>
    <s v="2"/>
    <s v="43"/>
    <n v="32"/>
    <n v="25"/>
    <s v="2.5-02-26"/>
    <x v="3"/>
    <n v="25"/>
    <x v="1"/>
    <s v="10_26"/>
    <x v="2"/>
    <x v="2"/>
    <x v="2"/>
    <x v="1"/>
    <x v="1"/>
    <n v="6"/>
    <x v="3"/>
    <s v="43"/>
    <x v="3"/>
    <s v="31_26"/>
    <s v="DIRECCIÓN DE AGUA POTABLE E INFRAESTRUCTURA HIDRAULICA"/>
    <x v="0"/>
    <x v="2"/>
    <x v="2"/>
    <x v="12"/>
    <x v="12"/>
    <n v="32"/>
    <x v="5"/>
    <n v="50000000"/>
    <m/>
    <n v="50000000"/>
  </r>
  <r>
    <s v="535710433311"/>
    <n v="5"/>
    <s v="357"/>
    <s v="1"/>
    <s v="0"/>
    <s v="43"/>
    <n v="33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2"/>
    <x v="2"/>
    <x v="12"/>
    <x v="12"/>
    <n v="33"/>
    <x v="5"/>
    <n v="50000000"/>
    <m/>
    <n v="50000000"/>
  </r>
  <r>
    <s v="513411120016"/>
    <n v="5"/>
    <s v="134"/>
    <s v="1"/>
    <s v="1"/>
    <s v="12"/>
    <s v="00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13"/>
    <x v="13"/>
    <s v="00"/>
    <x v="4"/>
    <n v="0"/>
    <m/>
    <n v="1500000"/>
  </r>
  <r>
    <s v="512311120016"/>
    <n v="5"/>
    <s v="123"/>
    <s v="1"/>
    <s v="1"/>
    <s v="12"/>
    <s v="00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14"/>
    <x v="14"/>
    <s v="00"/>
    <x v="4"/>
    <n v="0"/>
    <m/>
    <n v="26400"/>
  </r>
  <r>
    <s v="513311120016"/>
    <n v="5"/>
    <s v="133"/>
    <s v="1"/>
    <s v="1"/>
    <s v="12"/>
    <s v="00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15"/>
    <x v="15"/>
    <s v="00"/>
    <x v="4"/>
    <n v="0"/>
    <m/>
    <n v="730000"/>
  </r>
  <r>
    <s v="515211120016"/>
    <n v="5"/>
    <s v="152"/>
    <s v="1"/>
    <s v="1"/>
    <s v="12"/>
    <s v="00"/>
    <n v="16"/>
    <s v="1.6-01-26"/>
    <x v="1"/>
    <n v="16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16"/>
    <x v="16"/>
    <s v="00"/>
    <x v="4"/>
    <n v="0"/>
    <m/>
    <n v="1000000"/>
  </r>
  <r>
    <s v="514410120011"/>
    <n v="5"/>
    <s v="144"/>
    <s v="1"/>
    <s v="0"/>
    <s v="12"/>
    <s v="00"/>
    <n v="11"/>
    <s v="1.1-00-26"/>
    <x v="2"/>
    <n v="11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17"/>
    <x v="17"/>
    <s v="00"/>
    <x v="4"/>
    <n v="0"/>
    <m/>
    <n v="15000000"/>
  </r>
  <r>
    <s v="514410130011"/>
    <n v="5"/>
    <s v="144"/>
    <s v="1"/>
    <s v="0"/>
    <s v="13"/>
    <s v="00"/>
    <n v="11"/>
    <s v="1.1-00-26"/>
    <x v="2"/>
    <n v="11"/>
    <x v="0"/>
    <s v="05_26"/>
    <x v="0"/>
    <x v="0"/>
    <x v="0"/>
    <x v="0"/>
    <x v="0"/>
    <n v="1"/>
    <x v="1"/>
    <s v="13"/>
    <x v="1"/>
    <s v="08_26"/>
    <s v="DIRECCIÓN DE ADMINISTRACIÓN DE PERSONAL"/>
    <x v="0"/>
    <x v="0"/>
    <x v="0"/>
    <x v="17"/>
    <x v="17"/>
    <s v="00"/>
    <x v="4"/>
    <n v="21662943.789999999"/>
    <n v="21662943.789999999"/>
    <n v="9500000"/>
  </r>
  <r>
    <s v="535710430011"/>
    <n v="5"/>
    <s v="357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2"/>
    <x v="2"/>
    <x v="12"/>
    <x v="12"/>
    <s v="00"/>
    <x v="4"/>
    <n v="170000000"/>
    <n v="200000000"/>
    <n v="170000000"/>
  </r>
  <r>
    <s v="556910665911"/>
    <n v="5"/>
    <s v="569"/>
    <s v="1"/>
    <s v="0"/>
    <s v="66"/>
    <n v="59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1"/>
    <x v="3"/>
    <x v="3"/>
    <x v="18"/>
    <x v="18"/>
    <n v="59"/>
    <x v="6"/>
    <n v="145000000"/>
    <n v="145000000"/>
    <n v="145000000"/>
  </r>
  <r>
    <s v="532610090011"/>
    <n v="5"/>
    <s v="326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19"/>
    <x v="19"/>
    <s v="00"/>
    <x v="4"/>
    <n v="109386058.31999999"/>
    <n v="109386058.31999999"/>
    <n v="109386058.31999999"/>
  </r>
  <r>
    <s v="542110710011"/>
    <n v="5"/>
    <s v="421"/>
    <s v="1"/>
    <s v="0"/>
    <s v="71"/>
    <s v="00"/>
    <n v="11"/>
    <s v="1.1-00-26"/>
    <x v="2"/>
    <n v="11"/>
    <x v="0"/>
    <s v="17_26"/>
    <x v="4"/>
    <x v="2"/>
    <x v="2"/>
    <x v="3"/>
    <x v="3"/>
    <n v="1"/>
    <x v="1"/>
    <s v="71"/>
    <x v="6"/>
    <s v="43_26"/>
    <s v="SISTEMA INTEGRAL PARA EL DESARROLLO DE L"/>
    <x v="0"/>
    <x v="1"/>
    <x v="1"/>
    <x v="20"/>
    <x v="20"/>
    <s v="00"/>
    <x v="4"/>
    <n v="99750000"/>
    <m/>
    <n v="99750000"/>
  </r>
  <r>
    <s v="563210061011"/>
    <n v="5"/>
    <s v="632"/>
    <s v="1"/>
    <s v="0"/>
    <s v="06"/>
    <s v="1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1"/>
    <x v="4"/>
    <x v="4"/>
    <x v="21"/>
    <x v="21"/>
    <s v="10"/>
    <x v="7"/>
    <n v="95100000"/>
    <n v="95100000"/>
    <n v="95100000"/>
  </r>
  <r>
    <s v="532610430011"/>
    <n v="5"/>
    <s v="326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2"/>
    <x v="2"/>
    <x v="19"/>
    <x v="19"/>
    <s v="00"/>
    <x v="4"/>
    <n v="50000000"/>
    <m/>
    <n v="50000000"/>
  </r>
  <r>
    <s v="533810090011"/>
    <n v="5"/>
    <s v="338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22"/>
    <x v="22"/>
    <s v="00"/>
    <x v="4"/>
    <n v="77442266.879999995"/>
    <n v="77442266.879999995"/>
    <n v="77442266.879999995"/>
  </r>
  <r>
    <s v="561510480011"/>
    <n v="5"/>
    <s v="615"/>
    <s v="1"/>
    <s v="0"/>
    <s v="48"/>
    <s v="00"/>
    <n v="11"/>
    <s v="1.1-00-26"/>
    <x v="2"/>
    <n v="11"/>
    <x v="1"/>
    <s v="10_26"/>
    <x v="2"/>
    <x v="4"/>
    <x v="4"/>
    <x v="0"/>
    <x v="0"/>
    <n v="1"/>
    <x v="1"/>
    <s v="48"/>
    <x v="8"/>
    <s v="33_26"/>
    <s v="DIRECCIÓN DE OBRAS PÚBLICAS"/>
    <x v="1"/>
    <x v="4"/>
    <x v="4"/>
    <x v="23"/>
    <x v="23"/>
    <s v="00"/>
    <x v="4"/>
    <n v="46000000"/>
    <m/>
    <n v="46000000"/>
  </r>
  <r>
    <s v="531110430011"/>
    <n v="5"/>
    <s v="311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2"/>
    <x v="2"/>
    <x v="24"/>
    <x v="24"/>
    <s v="00"/>
    <x v="4"/>
    <n v="207924759.05594921"/>
    <m/>
    <n v="43803489.273499131"/>
  </r>
  <r>
    <s v="526110090011"/>
    <n v="5"/>
    <s v="261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25"/>
    <x v="25"/>
    <s v="00"/>
    <x v="4"/>
    <n v="40000000"/>
    <m/>
    <n v="40000000"/>
  </r>
  <r>
    <s v="534210060011"/>
    <n v="5"/>
    <s v="342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2"/>
    <x v="2"/>
    <x v="26"/>
    <x v="26"/>
    <s v="00"/>
    <x v="4"/>
    <n v="40000000"/>
    <n v="40000000"/>
    <n v="40000000"/>
  </r>
  <r>
    <s v="551110090011"/>
    <n v="5"/>
    <s v="511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1"/>
    <x v="3"/>
    <x v="3"/>
    <x v="27"/>
    <x v="27"/>
    <s v="00"/>
    <x v="4"/>
    <n v="40000000"/>
    <m/>
    <n v="40000000"/>
  </r>
  <r>
    <s v="532310666011"/>
    <n v="5"/>
    <s v="323"/>
    <s v="1"/>
    <s v="0"/>
    <s v="66"/>
    <s v="6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2"/>
    <x v="2"/>
    <x v="28"/>
    <x v="28"/>
    <s v="60"/>
    <x v="8"/>
    <n v="37000000"/>
    <n v="37000000"/>
    <n v="37000000"/>
  </r>
  <r>
    <s v="561510470011"/>
    <n v="5"/>
    <s v="615"/>
    <s v="1"/>
    <s v="0"/>
    <s v="47"/>
    <s v="00"/>
    <n v="11"/>
    <s v="1.1-00-26"/>
    <x v="2"/>
    <n v="11"/>
    <x v="0"/>
    <s v="10_26"/>
    <x v="2"/>
    <x v="4"/>
    <x v="4"/>
    <x v="0"/>
    <x v="0"/>
    <n v="1"/>
    <x v="1"/>
    <s v="47"/>
    <x v="9"/>
    <s v="33_26"/>
    <s v="DIRECCIÓN DE OBRAS PÚBLICAS"/>
    <x v="1"/>
    <x v="4"/>
    <x v="4"/>
    <x v="23"/>
    <x v="23"/>
    <s v="00"/>
    <x v="4"/>
    <n v="35000000"/>
    <m/>
    <n v="35000000"/>
  </r>
  <r>
    <s v="535110340011"/>
    <n v="5"/>
    <s v="351"/>
    <s v="1"/>
    <s v="0"/>
    <s v="34"/>
    <s v="00"/>
    <n v="11"/>
    <s v="1.1-00-26"/>
    <x v="2"/>
    <n v="11"/>
    <x v="0"/>
    <s v="09_26"/>
    <x v="1"/>
    <x v="2"/>
    <x v="2"/>
    <x v="0"/>
    <x v="0"/>
    <n v="1"/>
    <x v="1"/>
    <s v="34"/>
    <x v="10"/>
    <s v="27_26"/>
    <s v="DIRECCION DE DESARROLLO Y CERCANIA SOCIA"/>
    <x v="0"/>
    <x v="2"/>
    <x v="2"/>
    <x v="29"/>
    <x v="29"/>
    <s v="00"/>
    <x v="4"/>
    <n v="29232000"/>
    <n v="29232000"/>
    <n v="29232000"/>
  </r>
  <r>
    <s v="536110180011"/>
    <n v="5"/>
    <s v="361"/>
    <s v="1"/>
    <s v="0"/>
    <s v="18"/>
    <s v="00"/>
    <n v="11"/>
    <s v="1.1-00-26"/>
    <x v="2"/>
    <n v="11"/>
    <x v="0"/>
    <s v="06_26"/>
    <x v="6"/>
    <x v="2"/>
    <x v="2"/>
    <x v="0"/>
    <x v="0"/>
    <n v="4"/>
    <x v="0"/>
    <s v="18"/>
    <x v="11"/>
    <s v="13_26"/>
    <s v="COORDINACION GENERAL DE COMUNICACIÓN EST"/>
    <x v="0"/>
    <x v="2"/>
    <x v="2"/>
    <x v="30"/>
    <x v="30"/>
    <s v="00"/>
    <x v="4"/>
    <n v="32506735.879999999"/>
    <m/>
    <n v="32506735.879999999"/>
  </r>
  <r>
    <s v="534110060011"/>
    <n v="5"/>
    <s v="341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2"/>
    <x v="2"/>
    <x v="31"/>
    <x v="31"/>
    <s v="00"/>
    <x v="4"/>
    <n v="25000000"/>
    <m/>
    <n v="23700000"/>
  </r>
  <r>
    <s v="561210470011"/>
    <n v="5"/>
    <s v="612"/>
    <s v="1"/>
    <s v="0"/>
    <s v="47"/>
    <s v="00"/>
    <n v="11"/>
    <s v="1.1-00-26"/>
    <x v="2"/>
    <n v="11"/>
    <x v="0"/>
    <s v="10_26"/>
    <x v="2"/>
    <x v="4"/>
    <x v="4"/>
    <x v="0"/>
    <x v="0"/>
    <n v="1"/>
    <x v="1"/>
    <s v="47"/>
    <x v="9"/>
    <s v="33_26"/>
    <s v="DIRECCIÓN DE OBRAS PÚBLICAS"/>
    <x v="1"/>
    <x v="4"/>
    <x v="4"/>
    <x v="32"/>
    <x v="32"/>
    <s v="00"/>
    <x v="4"/>
    <n v="24500000"/>
    <m/>
    <n v="24500000"/>
  </r>
  <r>
    <s v="563210061111"/>
    <n v="5"/>
    <s v="632"/>
    <s v="1"/>
    <s v="0"/>
    <s v="06"/>
    <s v="11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1"/>
    <x v="4"/>
    <x v="4"/>
    <x v="21"/>
    <x v="21"/>
    <s v="11"/>
    <x v="9"/>
    <n v="23580360"/>
    <n v="23580360"/>
    <n v="23580360"/>
  </r>
  <r>
    <s v="535110061211"/>
    <n v="5"/>
    <s v="351"/>
    <s v="1"/>
    <s v="0"/>
    <s v="06"/>
    <s v="12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2"/>
    <x v="2"/>
    <x v="29"/>
    <x v="29"/>
    <s v="12"/>
    <x v="7"/>
    <n v="21000000"/>
    <m/>
    <n v="21000000"/>
  </r>
  <r>
    <s v="542110680011"/>
    <n v="5"/>
    <s v="421"/>
    <s v="1"/>
    <s v="0"/>
    <s v="68"/>
    <s v="00"/>
    <n v="11"/>
    <s v="1.1-00-26"/>
    <x v="2"/>
    <n v="11"/>
    <x v="0"/>
    <s v="14_26"/>
    <x v="7"/>
    <x v="2"/>
    <x v="2"/>
    <x v="4"/>
    <x v="4"/>
    <n v="2"/>
    <x v="2"/>
    <s v="68"/>
    <x v="12"/>
    <s v="40_26"/>
    <s v="CONSEJO MUNICIPAL DEL DEPORTE"/>
    <x v="0"/>
    <x v="1"/>
    <x v="1"/>
    <x v="20"/>
    <x v="20"/>
    <s v="00"/>
    <x v="4"/>
    <n v="20803650"/>
    <m/>
    <n v="20803650"/>
  </r>
  <r>
    <s v="524610262411"/>
    <n v="5"/>
    <s v="246"/>
    <s v="1"/>
    <s v="0"/>
    <s v="26"/>
    <n v="24"/>
    <n v="11"/>
    <s v="1.1-00-26"/>
    <x v="2"/>
    <n v="11"/>
    <x v="0"/>
    <s v="08_26"/>
    <x v="8"/>
    <x v="2"/>
    <x v="2"/>
    <x v="5"/>
    <x v="5"/>
    <n v="3"/>
    <x v="4"/>
    <s v="26"/>
    <x v="13"/>
    <s v="20_26"/>
    <s v="DIRECCIÓN DE ALUMBRADO PÚBLICO"/>
    <x v="0"/>
    <x v="5"/>
    <x v="5"/>
    <x v="33"/>
    <x v="33"/>
    <n v="24"/>
    <x v="10"/>
    <n v="20180000"/>
    <m/>
    <n v="20180000"/>
  </r>
  <r>
    <s v="535510090011"/>
    <n v="5"/>
    <s v="355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34"/>
    <x v="34"/>
    <s v="00"/>
    <x v="4"/>
    <n v="20000000"/>
    <m/>
    <n v="20000000"/>
  </r>
  <r>
    <s v="533910070011"/>
    <n v="5"/>
    <s v="339"/>
    <s v="1"/>
    <s v="0"/>
    <s v="07"/>
    <s v="00"/>
    <n v="11"/>
    <s v="1.1-00-26"/>
    <x v="2"/>
    <n v="11"/>
    <x v="0"/>
    <s v="04_26"/>
    <x v="5"/>
    <x v="2"/>
    <x v="2"/>
    <x v="0"/>
    <x v="0"/>
    <n v="4"/>
    <x v="0"/>
    <s v="07"/>
    <x v="14"/>
    <s v="05_26"/>
    <s v="DIRECCIÓN DE PROCESOS ADMINISTRATIVOS Y PROYECTOS"/>
    <x v="0"/>
    <x v="2"/>
    <x v="2"/>
    <x v="35"/>
    <x v="35"/>
    <s v="00"/>
    <x v="4"/>
    <n v="17000000"/>
    <n v="17000000"/>
    <n v="17000000"/>
  </r>
  <r>
    <s v="535710090011"/>
    <n v="5"/>
    <s v="357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12"/>
    <x v="12"/>
    <s v="00"/>
    <x v="4"/>
    <n v="20000000"/>
    <m/>
    <n v="20000000"/>
  </r>
  <r>
    <s v="539410120011"/>
    <n v="5"/>
    <s v="394"/>
    <s v="1"/>
    <s v="0"/>
    <s v="12"/>
    <s v="00"/>
    <n v="11"/>
    <s v="1.1-00-26"/>
    <x v="2"/>
    <n v="11"/>
    <x v="0"/>
    <s v="05_26"/>
    <x v="0"/>
    <x v="0"/>
    <x v="0"/>
    <x v="0"/>
    <x v="0"/>
    <n v="4"/>
    <x v="0"/>
    <s v="12"/>
    <x v="0"/>
    <s v="08_26"/>
    <s v="DIRECCIÓN DE ADMINISTRACIÓN DE PERSONAL"/>
    <x v="0"/>
    <x v="2"/>
    <x v="2"/>
    <x v="36"/>
    <x v="36"/>
    <s v="00"/>
    <x v="4"/>
    <n v="20000000"/>
    <m/>
    <n v="20000000"/>
  </r>
  <r>
    <s v="544110370011"/>
    <n v="5"/>
    <s v="441"/>
    <s v="1"/>
    <s v="0"/>
    <s v="37"/>
    <s v="00"/>
    <n v="11"/>
    <s v="1.1-00-26"/>
    <x v="2"/>
    <n v="11"/>
    <x v="0"/>
    <s v="09_26"/>
    <x v="1"/>
    <x v="1"/>
    <x v="1"/>
    <x v="0"/>
    <x v="0"/>
    <n v="2"/>
    <x v="2"/>
    <s v="37"/>
    <x v="15"/>
    <s v="29_26"/>
    <s v="DIRECCIÓN DE POLÍTICA SOCIAL"/>
    <x v="0"/>
    <x v="1"/>
    <x v="1"/>
    <x v="10"/>
    <x v="10"/>
    <s v="00"/>
    <x v="4"/>
    <n v="20000000"/>
    <n v="0"/>
    <n v="20000000"/>
  </r>
  <r>
    <s v="542110670011"/>
    <n v="5"/>
    <s v="421"/>
    <s v="1"/>
    <s v="0"/>
    <s v="67"/>
    <s v="00"/>
    <n v="11"/>
    <s v="1.1-00-26"/>
    <x v="2"/>
    <n v="11"/>
    <x v="0"/>
    <s v="13_26"/>
    <x v="9"/>
    <x v="2"/>
    <x v="2"/>
    <x v="6"/>
    <x v="6"/>
    <n v="2"/>
    <x v="2"/>
    <s v="67"/>
    <x v="16"/>
    <s v="39_26"/>
    <s v="CENTRO DE ESTIMULACIÓN PARA PERSONAS CON"/>
    <x v="0"/>
    <x v="1"/>
    <x v="1"/>
    <x v="20"/>
    <x v="20"/>
    <s v="00"/>
    <x v="4"/>
    <n v="14767344.143999999"/>
    <m/>
    <n v="14767344.143999999"/>
  </r>
  <r>
    <s v="553110240011"/>
    <n v="5"/>
    <s v="531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1"/>
    <x v="3"/>
    <x v="3"/>
    <x v="37"/>
    <x v="37"/>
    <s v="00"/>
    <x v="4"/>
    <n v="13000000"/>
    <m/>
    <n v="13000000"/>
  </r>
  <r>
    <s v="533610170011"/>
    <n v="5"/>
    <s v="336"/>
    <s v="1"/>
    <s v="0"/>
    <s v="17"/>
    <s v="00"/>
    <n v="11"/>
    <s v="1.1-00-26"/>
    <x v="2"/>
    <n v="11"/>
    <x v="0"/>
    <s v="06_26"/>
    <x v="6"/>
    <x v="2"/>
    <x v="2"/>
    <x v="0"/>
    <x v="0"/>
    <n v="4"/>
    <x v="0"/>
    <s v="17"/>
    <x v="18"/>
    <s v="12_26"/>
    <s v="DESPACHO DE LA JEFATURA DE GABINETE"/>
    <x v="0"/>
    <x v="2"/>
    <x v="2"/>
    <x v="38"/>
    <x v="38"/>
    <s v="00"/>
    <x v="4"/>
    <n v="10000000"/>
    <n v="10000000"/>
    <n v="10000000"/>
  </r>
  <r>
    <s v="539220433411"/>
    <n v="5"/>
    <s v="392"/>
    <s v="2"/>
    <s v="0"/>
    <s v="43"/>
    <n v="34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2"/>
    <x v="2"/>
    <x v="39"/>
    <x v="39"/>
    <n v="34"/>
    <x v="11"/>
    <n v="11200000"/>
    <m/>
    <n v="11200000"/>
  </r>
  <r>
    <s v="544110412711"/>
    <n v="5"/>
    <s v="441"/>
    <s v="1"/>
    <s v="0"/>
    <s v="41"/>
    <s v="27"/>
    <n v="11"/>
    <s v="1.1-00-26"/>
    <x v="2"/>
    <n v="11"/>
    <x v="0"/>
    <s v="09_26"/>
    <x v="1"/>
    <x v="1"/>
    <x v="1"/>
    <x v="0"/>
    <x v="0"/>
    <n v="2"/>
    <x v="2"/>
    <s v="41"/>
    <x v="19"/>
    <s v="29_26"/>
    <s v="DIRECCIÓN DE POLÍTICA SOCIAL"/>
    <x v="0"/>
    <x v="1"/>
    <x v="1"/>
    <x v="10"/>
    <x v="10"/>
    <s v="27"/>
    <x v="12"/>
    <n v="11000000"/>
    <m/>
    <n v="12000000"/>
  </r>
  <r>
    <s v="512110120011"/>
    <n v="5"/>
    <s v="121"/>
    <s v="1"/>
    <s v="0"/>
    <s v="12"/>
    <s v="00"/>
    <n v="11"/>
    <s v="1.1-00-26"/>
    <x v="2"/>
    <n v="11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40"/>
    <x v="40"/>
    <s v="00"/>
    <x v="4"/>
    <n v="0"/>
    <m/>
    <n v="10000000"/>
  </r>
  <r>
    <s v="524610260011"/>
    <n v="5"/>
    <s v="246"/>
    <s v="1"/>
    <s v="0"/>
    <s v="26"/>
    <s v="00"/>
    <n v="11"/>
    <s v="1.1-00-26"/>
    <x v="2"/>
    <n v="11"/>
    <x v="0"/>
    <s v="08_26"/>
    <x v="8"/>
    <x v="2"/>
    <x v="2"/>
    <x v="5"/>
    <x v="5"/>
    <n v="3"/>
    <x v="4"/>
    <s v="26"/>
    <x v="13"/>
    <s v="20_26"/>
    <s v="DIRECCIÓN DE ALUMBRADO PÚBLICO"/>
    <x v="0"/>
    <x v="5"/>
    <x v="5"/>
    <x v="33"/>
    <x v="33"/>
    <s v="00"/>
    <x v="4"/>
    <n v="10000000"/>
    <m/>
    <n v="10000000"/>
  </r>
  <r>
    <s v="533910240011"/>
    <n v="5"/>
    <s v="339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0"/>
    <x v="2"/>
    <x v="2"/>
    <x v="35"/>
    <x v="35"/>
    <s v="00"/>
    <x v="4"/>
    <n v="10000000"/>
    <n v="0"/>
    <n v="10000000"/>
  </r>
  <r>
    <s v="534510090011"/>
    <n v="5"/>
    <s v="345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41"/>
    <x v="41"/>
    <s v="00"/>
    <x v="4"/>
    <n v="8732945.1600000001"/>
    <n v="8732945.1600000001"/>
    <n v="8732945.1600000001"/>
  </r>
  <r>
    <s v="559710660011"/>
    <n v="5"/>
    <s v="597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1"/>
    <x v="3"/>
    <x v="3"/>
    <x v="42"/>
    <x v="42"/>
    <s v="00"/>
    <x v="4"/>
    <n v="10000000"/>
    <m/>
    <n v="10000000"/>
  </r>
  <r>
    <s v="542110690011"/>
    <n v="5"/>
    <s v="421"/>
    <s v="1"/>
    <s v="0"/>
    <s v="69"/>
    <s v="00"/>
    <n v="11"/>
    <s v="1.1-00-26"/>
    <x v="2"/>
    <n v="11"/>
    <x v="0"/>
    <s v="15_26"/>
    <x v="11"/>
    <x v="2"/>
    <x v="2"/>
    <x v="4"/>
    <x v="4"/>
    <n v="1"/>
    <x v="1"/>
    <s v="69"/>
    <x v="20"/>
    <s v="41_26"/>
    <s v="INSTITUTO DE ALTERNATIVAS PARA LOS JÓVEN"/>
    <x v="0"/>
    <x v="1"/>
    <x v="1"/>
    <x v="20"/>
    <x v="20"/>
    <s v="00"/>
    <x v="4"/>
    <n v="9828000"/>
    <m/>
    <n v="9828000"/>
  </r>
  <r>
    <s v="559110660011"/>
    <n v="5"/>
    <s v="591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1"/>
    <x v="3"/>
    <x v="3"/>
    <x v="43"/>
    <x v="43"/>
    <s v="00"/>
    <x v="4"/>
    <n v="10000000"/>
    <m/>
    <n v="9650000"/>
  </r>
  <r>
    <s v="531110090011"/>
    <n v="5"/>
    <s v="311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24"/>
    <x v="24"/>
    <s v="00"/>
    <x v="4"/>
    <n v="9000000"/>
    <m/>
    <n v="9000000"/>
  </r>
  <r>
    <s v="533210430011"/>
    <n v="5"/>
    <s v="332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2"/>
    <x v="2"/>
    <x v="44"/>
    <x v="44"/>
    <s v="00"/>
    <x v="4"/>
    <n v="8500000"/>
    <m/>
    <n v="8500000"/>
  </r>
  <r>
    <s v="535110090011"/>
    <n v="5"/>
    <s v="351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29"/>
    <x v="29"/>
    <s v="00"/>
    <x v="4"/>
    <n v="8250000"/>
    <m/>
    <n v="8250000"/>
  </r>
  <r>
    <s v="542110700011"/>
    <n v="5"/>
    <s v="421"/>
    <s v="1"/>
    <s v="0"/>
    <s v="70"/>
    <s v="00"/>
    <n v="11"/>
    <s v="1.1-00-26"/>
    <x v="2"/>
    <n v="11"/>
    <x v="0"/>
    <s v="16_26"/>
    <x v="12"/>
    <x v="2"/>
    <x v="2"/>
    <x v="6"/>
    <x v="6"/>
    <n v="1"/>
    <x v="1"/>
    <s v="70"/>
    <x v="21"/>
    <s v="42_26"/>
    <s v="INSTITUTO MUNICIPAL DE LA MUJER TLAJOMUL"/>
    <x v="0"/>
    <x v="1"/>
    <x v="1"/>
    <x v="20"/>
    <x v="20"/>
    <s v="00"/>
    <x v="4"/>
    <n v="7750016.7465000004"/>
    <m/>
    <n v="7750016.7465000004"/>
  </r>
  <r>
    <s v="536310180011"/>
    <n v="5"/>
    <s v="363"/>
    <s v="1"/>
    <s v="0"/>
    <s v="18"/>
    <s v="00"/>
    <n v="11"/>
    <s v="1.1-00-26"/>
    <x v="2"/>
    <n v="11"/>
    <x v="0"/>
    <s v="06_26"/>
    <x v="6"/>
    <x v="2"/>
    <x v="2"/>
    <x v="0"/>
    <x v="0"/>
    <n v="4"/>
    <x v="0"/>
    <s v="18"/>
    <x v="11"/>
    <s v="13_26"/>
    <s v="COORDINACION GENERAL DE COMUNICACIÓN EST"/>
    <x v="0"/>
    <x v="2"/>
    <x v="2"/>
    <x v="45"/>
    <x v="45"/>
    <s v="00"/>
    <x v="4"/>
    <n v="6600000"/>
    <m/>
    <n v="6600000"/>
  </r>
  <r>
    <s v="524910250011"/>
    <n v="5"/>
    <s v="249"/>
    <s v="1"/>
    <s v="0"/>
    <s v="25"/>
    <s v="00"/>
    <n v="11"/>
    <s v="1.1-00-26"/>
    <x v="2"/>
    <n v="11"/>
    <x v="0"/>
    <s v="08_26"/>
    <x v="8"/>
    <x v="2"/>
    <x v="2"/>
    <x v="0"/>
    <x v="0"/>
    <n v="2"/>
    <x v="2"/>
    <s v="25"/>
    <x v="22"/>
    <s v="19_26"/>
    <s v="DIRECCIÓN ADMINISTRATIVA"/>
    <x v="0"/>
    <x v="5"/>
    <x v="5"/>
    <x v="46"/>
    <x v="46"/>
    <s v="00"/>
    <x v="4"/>
    <n v="6500000"/>
    <m/>
    <n v="6500000"/>
  </r>
  <r>
    <s v="536610180011"/>
    <n v="5"/>
    <s v="366"/>
    <s v="1"/>
    <s v="0"/>
    <s v="18"/>
    <s v="00"/>
    <n v="11"/>
    <s v="1.1-00-26"/>
    <x v="2"/>
    <n v="11"/>
    <x v="0"/>
    <s v="06_26"/>
    <x v="6"/>
    <x v="2"/>
    <x v="2"/>
    <x v="0"/>
    <x v="0"/>
    <n v="4"/>
    <x v="0"/>
    <s v="18"/>
    <x v="11"/>
    <s v="13_26"/>
    <s v="COORDINACION GENERAL DE COMUNICACIÓN EST"/>
    <x v="0"/>
    <x v="2"/>
    <x v="2"/>
    <x v="47"/>
    <x v="47"/>
    <s v="00"/>
    <x v="4"/>
    <n v="6223395"/>
    <m/>
    <n v="6223395"/>
  </r>
  <r>
    <s v="531710666111"/>
    <n v="5"/>
    <s v="317"/>
    <s v="1"/>
    <s v="0"/>
    <s v="66"/>
    <n v="61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2"/>
    <x v="2"/>
    <x v="48"/>
    <x v="48"/>
    <n v="61"/>
    <x v="13"/>
    <n v="6000000"/>
    <m/>
    <n v="6000000"/>
  </r>
  <r>
    <s v="534310060011"/>
    <n v="5"/>
    <s v="343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2"/>
    <x v="2"/>
    <x v="49"/>
    <x v="49"/>
    <s v="00"/>
    <x v="4"/>
    <n v="6000000"/>
    <m/>
    <n v="4100000"/>
  </r>
  <r>
    <s v="521810060011"/>
    <n v="5"/>
    <s v="218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50"/>
    <x v="50"/>
    <s v="00"/>
    <x v="4"/>
    <n v="5973500"/>
    <m/>
    <n v="5273500"/>
  </r>
  <r>
    <s v="532210090011"/>
    <n v="5"/>
    <s v="322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51"/>
    <x v="51"/>
    <s v="00"/>
    <x v="4"/>
    <n v="5820000"/>
    <m/>
    <n v="5820000"/>
  </r>
  <r>
    <s v="525410240011"/>
    <n v="5"/>
    <s v="254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0"/>
    <x v="5"/>
    <x v="5"/>
    <x v="52"/>
    <x v="52"/>
    <s v="00"/>
    <x v="4"/>
    <n v="5200000"/>
    <m/>
    <n v="5200000"/>
  </r>
  <r>
    <s v="533310660011"/>
    <n v="5"/>
    <s v="333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2"/>
    <x v="2"/>
    <x v="53"/>
    <x v="53"/>
    <s v="00"/>
    <x v="4"/>
    <n v="4800000"/>
    <m/>
    <n v="5150000"/>
  </r>
  <r>
    <s v="524210250011"/>
    <n v="5"/>
    <s v="242"/>
    <s v="1"/>
    <s v="0"/>
    <s v="25"/>
    <s v="00"/>
    <n v="11"/>
    <s v="1.1-00-26"/>
    <x v="2"/>
    <n v="11"/>
    <x v="0"/>
    <s v="08_26"/>
    <x v="8"/>
    <x v="2"/>
    <x v="2"/>
    <x v="0"/>
    <x v="0"/>
    <n v="2"/>
    <x v="2"/>
    <s v="25"/>
    <x v="22"/>
    <s v="19_26"/>
    <s v="DIRECCIÓN ADMINISTRATIVA"/>
    <x v="0"/>
    <x v="5"/>
    <x v="5"/>
    <x v="54"/>
    <x v="54"/>
    <s v="00"/>
    <x v="4"/>
    <n v="5000000"/>
    <m/>
    <n v="5000000"/>
  </r>
  <r>
    <s v="525310240011"/>
    <n v="5"/>
    <s v="253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0"/>
    <x v="5"/>
    <x v="5"/>
    <x v="55"/>
    <x v="55"/>
    <s v="00"/>
    <x v="4"/>
    <n v="5000000"/>
    <m/>
    <n v="5000000"/>
  </r>
  <r>
    <s v="535110250011"/>
    <n v="5"/>
    <s v="351"/>
    <s v="1"/>
    <s v="0"/>
    <s v="25"/>
    <s v="00"/>
    <n v="11"/>
    <s v="1.1-00-26"/>
    <x v="2"/>
    <n v="11"/>
    <x v="0"/>
    <s v="08_26"/>
    <x v="8"/>
    <x v="2"/>
    <x v="2"/>
    <x v="0"/>
    <x v="0"/>
    <n v="2"/>
    <x v="2"/>
    <s v="25"/>
    <x v="22"/>
    <s v="19_26"/>
    <s v="DIRECCIÓN ADMINISTRATIVA"/>
    <x v="0"/>
    <x v="2"/>
    <x v="2"/>
    <x v="29"/>
    <x v="29"/>
    <s v="00"/>
    <x v="4"/>
    <n v="5000000"/>
    <m/>
    <n v="5000000"/>
  </r>
  <r>
    <s v="543110513811"/>
    <n v="5"/>
    <s v="431"/>
    <s v="1"/>
    <s v="0"/>
    <s v="51"/>
    <n v="38"/>
    <n v="11"/>
    <s v="1.1-00-26"/>
    <x v="2"/>
    <n v="11"/>
    <x v="0"/>
    <s v="11_26"/>
    <x v="13"/>
    <x v="1"/>
    <x v="1"/>
    <x v="8"/>
    <x v="8"/>
    <n v="5"/>
    <x v="5"/>
    <s v="51"/>
    <x v="23"/>
    <s v="35_26"/>
    <s v="DIRECCIÓN DE DESARROLLO RURAL"/>
    <x v="0"/>
    <x v="1"/>
    <x v="1"/>
    <x v="56"/>
    <x v="56"/>
    <n v="38"/>
    <x v="14"/>
    <n v="5000000"/>
    <m/>
    <n v="5000000"/>
  </r>
  <r>
    <s v="544110610011"/>
    <n v="5"/>
    <s v="441"/>
    <s v="1"/>
    <s v="0"/>
    <s v="61"/>
    <s v="00"/>
    <n v="11"/>
    <s v="1.1-00-26"/>
    <x v="2"/>
    <n v="11"/>
    <x v="0"/>
    <s v="11_26"/>
    <x v="13"/>
    <x v="2"/>
    <x v="2"/>
    <x v="9"/>
    <x v="9"/>
    <n v="5"/>
    <x v="5"/>
    <s v="61"/>
    <x v="24"/>
    <s v="36_26"/>
    <s v="DIRECCIÓN DE PROMOCIÓN ECONÓMICA"/>
    <x v="0"/>
    <x v="1"/>
    <x v="1"/>
    <x v="10"/>
    <x v="10"/>
    <s v="00"/>
    <x v="4"/>
    <n v="5000000"/>
    <m/>
    <n v="5000000"/>
  </r>
  <r>
    <s v="532310666211"/>
    <n v="5"/>
    <s v="323"/>
    <s v="1"/>
    <s v="0"/>
    <s v="66"/>
    <s v="62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2"/>
    <x v="2"/>
    <x v="28"/>
    <x v="28"/>
    <s v="62"/>
    <x v="15"/>
    <n v="4200000"/>
    <n v="4200000"/>
    <n v="4200000"/>
  </r>
  <r>
    <s v="556620090011"/>
    <n v="5"/>
    <s v="566"/>
    <s v="2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1"/>
    <x v="3"/>
    <x v="3"/>
    <x v="57"/>
    <x v="57"/>
    <s v="00"/>
    <x v="4"/>
    <n v="5000000"/>
    <m/>
    <n v="5000000"/>
  </r>
  <r>
    <s v="558110061311"/>
    <n v="5"/>
    <s v="581"/>
    <s v="1"/>
    <s v="0"/>
    <s v="06"/>
    <s v="13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1"/>
    <x v="3"/>
    <x v="3"/>
    <x v="58"/>
    <x v="58"/>
    <s v="13"/>
    <x v="16"/>
    <n v="5000000"/>
    <m/>
    <n v="5000000"/>
  </r>
  <r>
    <s v="579910060011"/>
    <n v="5"/>
    <s v="799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2"/>
    <x v="6"/>
    <x v="6"/>
    <x v="59"/>
    <x v="59"/>
    <s v="00"/>
    <x v="4"/>
    <n v="5000000"/>
    <m/>
    <n v="5000000"/>
  </r>
  <r>
    <s v="521810050011"/>
    <n v="5"/>
    <s v="218"/>
    <s v="1"/>
    <s v="0"/>
    <s v="05"/>
    <s v="00"/>
    <n v="11"/>
    <s v="1.1-00-26"/>
    <x v="2"/>
    <n v="11"/>
    <x v="0"/>
    <s v="04_26"/>
    <x v="5"/>
    <x v="2"/>
    <x v="2"/>
    <x v="0"/>
    <x v="0"/>
    <n v="4"/>
    <x v="0"/>
    <s v="05"/>
    <x v="25"/>
    <s v="04_26"/>
    <s v="DIRECCIÓN DE INGRESOS"/>
    <x v="0"/>
    <x v="5"/>
    <x v="5"/>
    <x v="50"/>
    <x v="50"/>
    <s v="00"/>
    <x v="4"/>
    <n v="4954000"/>
    <m/>
    <n v="5954000"/>
  </r>
  <r>
    <s v="526110110011"/>
    <n v="5"/>
    <s v="261"/>
    <s v="1"/>
    <s v="0"/>
    <s v="11"/>
    <s v="00"/>
    <n v="11"/>
    <s v="1.1-00-26"/>
    <x v="2"/>
    <n v="11"/>
    <x v="0"/>
    <s v="05_26"/>
    <x v="0"/>
    <x v="2"/>
    <x v="2"/>
    <x v="0"/>
    <x v="0"/>
    <n v="6"/>
    <x v="3"/>
    <s v="11"/>
    <x v="26"/>
    <s v="07_26"/>
    <s v="DIRECCIÓN DE ADMINISTRACIÓN"/>
    <x v="0"/>
    <x v="5"/>
    <x v="5"/>
    <x v="25"/>
    <x v="25"/>
    <s v="00"/>
    <x v="4"/>
    <n v="4800000"/>
    <m/>
    <n v="4800000"/>
  </r>
  <r>
    <s v="536510180011"/>
    <n v="5"/>
    <s v="365"/>
    <s v="1"/>
    <s v="0"/>
    <s v="18"/>
    <s v="00"/>
    <n v="11"/>
    <s v="1.1-00-26"/>
    <x v="2"/>
    <n v="11"/>
    <x v="0"/>
    <s v="06_26"/>
    <x v="6"/>
    <x v="2"/>
    <x v="2"/>
    <x v="0"/>
    <x v="0"/>
    <n v="4"/>
    <x v="0"/>
    <s v="18"/>
    <x v="11"/>
    <s v="13_26"/>
    <s v="COORDINACION GENERAL DE COMUNICACIÓN EST"/>
    <x v="0"/>
    <x v="2"/>
    <x v="2"/>
    <x v="60"/>
    <x v="60"/>
    <s v="00"/>
    <x v="4"/>
    <n v="4200000"/>
    <m/>
    <n v="4200000"/>
  </r>
  <r>
    <s v="527110190011"/>
    <n v="5"/>
    <s v="271"/>
    <s v="1"/>
    <s v="0"/>
    <s v="19"/>
    <s v="00"/>
    <n v="11"/>
    <s v="1.1-00-26"/>
    <x v="2"/>
    <n v="11"/>
    <x v="0"/>
    <s v="06_26"/>
    <x v="6"/>
    <x v="2"/>
    <x v="2"/>
    <x v="0"/>
    <x v="0"/>
    <n v="6"/>
    <x v="3"/>
    <s v="19"/>
    <x v="27"/>
    <s v="14_26"/>
    <s v="COORDINACION GENERAL DE PROYECTOS ESTRATEGICOS"/>
    <x v="0"/>
    <x v="5"/>
    <x v="5"/>
    <x v="61"/>
    <x v="61"/>
    <s v="00"/>
    <x v="4"/>
    <n v="0"/>
    <n v="0"/>
    <n v="100000"/>
  </r>
  <r>
    <s v="529110190011"/>
    <n v="5"/>
    <s v="291"/>
    <s v="1"/>
    <s v="0"/>
    <s v="19"/>
    <s v="00"/>
    <n v="11"/>
    <s v="1.1-00-26"/>
    <x v="2"/>
    <n v="11"/>
    <x v="0"/>
    <s v="06_26"/>
    <x v="6"/>
    <x v="2"/>
    <x v="2"/>
    <x v="0"/>
    <x v="0"/>
    <n v="6"/>
    <x v="3"/>
    <s v="19"/>
    <x v="27"/>
    <s v="14_26"/>
    <s v="COORDINACION GENERAL DE PROYECTOS ESTRATEGICOS"/>
    <x v="0"/>
    <x v="5"/>
    <x v="5"/>
    <x v="62"/>
    <x v="62"/>
    <s v="00"/>
    <x v="4"/>
    <n v="0"/>
    <n v="0"/>
    <n v="300000"/>
  </r>
  <r>
    <s v="533610196511"/>
    <n v="5"/>
    <s v="336"/>
    <s v="1"/>
    <s v="0"/>
    <s v="19"/>
    <s v="65"/>
    <n v="11"/>
    <s v="1.1-00-26"/>
    <x v="2"/>
    <n v="11"/>
    <x v="0"/>
    <s v="06_26"/>
    <x v="6"/>
    <x v="2"/>
    <x v="2"/>
    <x v="0"/>
    <x v="0"/>
    <n v="6"/>
    <x v="3"/>
    <s v="19"/>
    <x v="27"/>
    <s v="14_26"/>
    <s v="COORDINACION GENERAL DE PROYECTOS ESTRATEGICOS"/>
    <x v="0"/>
    <x v="2"/>
    <x v="2"/>
    <x v="38"/>
    <x v="38"/>
    <s v="65"/>
    <x v="17"/>
    <m/>
    <m/>
    <n v="500000"/>
  </r>
  <r>
    <s v="556710196611"/>
    <n v="5"/>
    <s v="567"/>
    <s v="1"/>
    <s v="0"/>
    <s v="19"/>
    <s v="66"/>
    <n v="11"/>
    <s v="1.1-00-26"/>
    <x v="2"/>
    <n v="11"/>
    <x v="0"/>
    <s v="06_26"/>
    <x v="6"/>
    <x v="2"/>
    <x v="2"/>
    <x v="0"/>
    <x v="0"/>
    <n v="6"/>
    <x v="3"/>
    <s v="19"/>
    <x v="27"/>
    <s v="14_26"/>
    <s v="COORDINACION GENERAL DE PROYECTOS ESTRATEGICOS"/>
    <x v="1"/>
    <x v="3"/>
    <x v="3"/>
    <x v="63"/>
    <x v="63"/>
    <s v="66"/>
    <x v="18"/>
    <m/>
    <m/>
    <n v="200000"/>
  </r>
  <r>
    <s v="525910191411"/>
    <n v="5"/>
    <s v="259"/>
    <s v="1"/>
    <s v="0"/>
    <s v="19"/>
    <n v="14"/>
    <n v="11"/>
    <s v="1.1-00-26"/>
    <x v="2"/>
    <n v="11"/>
    <x v="0"/>
    <s v="06_26"/>
    <x v="6"/>
    <x v="2"/>
    <x v="2"/>
    <x v="0"/>
    <x v="0"/>
    <n v="6"/>
    <x v="3"/>
    <s v="19"/>
    <x v="27"/>
    <s v="14_26"/>
    <s v="COORDINACION GENERAL DE PROYECTOS ESTRATEGICOS"/>
    <x v="0"/>
    <x v="5"/>
    <x v="5"/>
    <x v="64"/>
    <x v="64"/>
    <n v="14"/>
    <x v="19"/>
    <n v="4000000"/>
    <n v="4000000"/>
    <n v="4000000"/>
  </r>
  <r>
    <s v="538210350011"/>
    <n v="5"/>
    <s v="382"/>
    <s v="1"/>
    <s v="0"/>
    <s v="35"/>
    <s v="00"/>
    <n v="11"/>
    <s v="1.1-00-26"/>
    <x v="2"/>
    <n v="11"/>
    <x v="0"/>
    <s v="09_26"/>
    <x v="1"/>
    <x v="2"/>
    <x v="2"/>
    <x v="0"/>
    <x v="0"/>
    <n v="1"/>
    <x v="1"/>
    <s v="35"/>
    <x v="28"/>
    <s v="27_26"/>
    <s v="DIRECCION DE DESARROLLO Y CERCANIA SOCIA"/>
    <x v="0"/>
    <x v="2"/>
    <x v="2"/>
    <x v="65"/>
    <x v="65"/>
    <s v="00"/>
    <x v="4"/>
    <n v="4000000"/>
    <m/>
    <n v="4500000"/>
  </r>
  <r>
    <s v="531610090011"/>
    <n v="5"/>
    <s v="316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66"/>
    <x v="66"/>
    <s v="00"/>
    <x v="4"/>
    <n v="2800000"/>
    <n v="2800000"/>
    <n v="2800000"/>
  </r>
  <r>
    <s v="561310480011"/>
    <n v="5"/>
    <s v="613"/>
    <s v="1"/>
    <s v="0"/>
    <s v="48"/>
    <s v="00"/>
    <n v="11"/>
    <s v="1.1-00-26"/>
    <x v="2"/>
    <n v="11"/>
    <x v="1"/>
    <s v="10_26"/>
    <x v="2"/>
    <x v="4"/>
    <x v="4"/>
    <x v="0"/>
    <x v="0"/>
    <n v="1"/>
    <x v="1"/>
    <s v="48"/>
    <x v="8"/>
    <s v="33_26"/>
    <s v="DIRECCIÓN DE OBRAS PÚBLICAS"/>
    <x v="1"/>
    <x v="4"/>
    <x v="4"/>
    <x v="67"/>
    <x v="67"/>
    <s v="00"/>
    <x v="4"/>
    <n v="4000000"/>
    <m/>
    <n v="4000000"/>
  </r>
  <r>
    <s v="544310360011"/>
    <n v="5"/>
    <s v="443"/>
    <s v="1"/>
    <s v="0"/>
    <s v="36"/>
    <s v="00"/>
    <n v="11"/>
    <s v="1.1-00-26"/>
    <x v="2"/>
    <n v="11"/>
    <x v="0"/>
    <s v="09_26"/>
    <x v="1"/>
    <x v="2"/>
    <x v="2"/>
    <x v="0"/>
    <x v="0"/>
    <n v="2"/>
    <x v="2"/>
    <s v="36"/>
    <x v="29"/>
    <s v="28_26"/>
    <s v="DIRECCIÓN DE EDUCACIÓN"/>
    <x v="0"/>
    <x v="1"/>
    <x v="1"/>
    <x v="68"/>
    <x v="68"/>
    <s v="00"/>
    <x v="4"/>
    <n v="3900000"/>
    <n v="0"/>
    <n v="3900000"/>
  </r>
  <r>
    <s v="544110010011"/>
    <n v="5"/>
    <s v="441"/>
    <s v="1"/>
    <s v="0"/>
    <s v="01"/>
    <s v="00"/>
    <n v="11"/>
    <s v="1.1-00-26"/>
    <x v="2"/>
    <n v="11"/>
    <x v="0"/>
    <s v="01_26"/>
    <x v="14"/>
    <x v="2"/>
    <x v="2"/>
    <x v="0"/>
    <x v="0"/>
    <n v="6"/>
    <x v="3"/>
    <s v="01"/>
    <x v="30"/>
    <s v="01_26"/>
    <s v="SECRETARÍA PARTICULAR DE PRESIDENCIA"/>
    <x v="0"/>
    <x v="1"/>
    <x v="1"/>
    <x v="10"/>
    <x v="10"/>
    <s v="00"/>
    <x v="4"/>
    <n v="3800000"/>
    <m/>
    <n v="3800000"/>
  </r>
  <r>
    <s v="526112100025"/>
    <n v="5"/>
    <s v="261"/>
    <s v="1"/>
    <s v="2"/>
    <s v="10"/>
    <s v="00"/>
    <n v="25"/>
    <s v="2.5-02-26"/>
    <x v="3"/>
    <n v="25"/>
    <x v="1"/>
    <s v="05_26"/>
    <x v="0"/>
    <x v="2"/>
    <x v="2"/>
    <x v="0"/>
    <x v="0"/>
    <n v="1"/>
    <x v="1"/>
    <s v="10"/>
    <x v="1"/>
    <s v="07_26"/>
    <s v="DIRECCIÓN DE ADMINISTRACIÓN"/>
    <x v="0"/>
    <x v="5"/>
    <x v="5"/>
    <x v="25"/>
    <x v="25"/>
    <s v="00"/>
    <x v="4"/>
    <n v="20300000"/>
    <m/>
    <n v="20300000"/>
  </r>
  <r>
    <s v="527110230011"/>
    <n v="5"/>
    <s v="271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0"/>
    <x v="5"/>
    <x v="5"/>
    <x v="61"/>
    <x v="61"/>
    <s v="00"/>
    <x v="4"/>
    <n v="2200000"/>
    <m/>
    <n v="3700000"/>
  </r>
  <r>
    <s v="516111120015"/>
    <n v="5"/>
    <s v="161"/>
    <s v="1"/>
    <s v="1"/>
    <s v="12"/>
    <s v="00"/>
    <n v="15"/>
    <s v="1.5-01-26"/>
    <x v="0"/>
    <n v="15"/>
    <x v="0"/>
    <s v="05_26"/>
    <x v="0"/>
    <x v="0"/>
    <x v="0"/>
    <x v="0"/>
    <x v="0"/>
    <n v="4"/>
    <x v="0"/>
    <s v="12"/>
    <x v="0"/>
    <s v="08_26"/>
    <s v="DIRECCIÓN DE ADMINISTRACIÓN DE PERSONAL"/>
    <x v="0"/>
    <x v="0"/>
    <x v="0"/>
    <x v="11"/>
    <x v="11"/>
    <s v="00"/>
    <x v="4"/>
    <n v="0"/>
    <m/>
    <n v="23638562.136912398"/>
  </r>
  <r>
    <s v="515910130311"/>
    <n v="5"/>
    <s v="159"/>
    <s v="1"/>
    <s v="0"/>
    <s v="13"/>
    <s v="03"/>
    <n v="11"/>
    <s v="1.1-00-26"/>
    <x v="2"/>
    <n v="11"/>
    <x v="0"/>
    <s v="05_26"/>
    <x v="0"/>
    <x v="0"/>
    <x v="0"/>
    <x v="0"/>
    <x v="0"/>
    <n v="1"/>
    <x v="1"/>
    <s v="13"/>
    <x v="1"/>
    <s v="08_26"/>
    <s v="DIRECCIÓN DE ADMINISTRACIÓN DE PERSONAL"/>
    <x v="0"/>
    <x v="0"/>
    <x v="0"/>
    <x v="9"/>
    <x v="9"/>
    <s v="03"/>
    <x v="2"/>
    <n v="0"/>
    <m/>
    <n v="3554427.7860007286"/>
  </r>
  <r>
    <s v="533110040011"/>
    <n v="5"/>
    <s v="331"/>
    <s v="1"/>
    <s v="0"/>
    <s v="04"/>
    <s v="00"/>
    <n v="11"/>
    <s v="1.1-00-26"/>
    <x v="2"/>
    <n v="11"/>
    <x v="0"/>
    <s v="03_26"/>
    <x v="15"/>
    <x v="2"/>
    <x v="2"/>
    <x v="11"/>
    <x v="11"/>
    <n v="6"/>
    <x v="3"/>
    <s v="04"/>
    <x v="32"/>
    <s v="03_26"/>
    <s v="DESPACHO DE LA SINDICATURA"/>
    <x v="0"/>
    <x v="2"/>
    <x v="2"/>
    <x v="69"/>
    <x v="69"/>
    <s v="00"/>
    <x v="4"/>
    <n v="3200000"/>
    <m/>
    <n v="3200000"/>
  </r>
  <r>
    <s v="559110060011"/>
    <n v="5"/>
    <s v="591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1"/>
    <x v="3"/>
    <x v="3"/>
    <x v="43"/>
    <x v="43"/>
    <s v="00"/>
    <x v="4"/>
    <n v="3010000"/>
    <m/>
    <n v="3010000"/>
  </r>
  <r>
    <s v="543110523911"/>
    <n v="5"/>
    <s v="431"/>
    <s v="1"/>
    <s v="0"/>
    <s v="52"/>
    <n v="39"/>
    <n v="11"/>
    <s v="1.1-00-26"/>
    <x v="2"/>
    <n v="11"/>
    <x v="0"/>
    <s v="11_26"/>
    <x v="13"/>
    <x v="1"/>
    <x v="1"/>
    <x v="8"/>
    <x v="8"/>
    <n v="5"/>
    <x v="5"/>
    <s v="52"/>
    <x v="33"/>
    <s v="35_26"/>
    <s v="DIRECCIÓN DE DESARROLLO RURAL"/>
    <x v="0"/>
    <x v="1"/>
    <x v="1"/>
    <x v="56"/>
    <x v="56"/>
    <n v="39"/>
    <x v="20"/>
    <n v="2800000"/>
    <m/>
    <n v="2800000"/>
  </r>
  <r>
    <s v="528312200025"/>
    <n v="5"/>
    <s v="283"/>
    <s v="1"/>
    <s v="2"/>
    <s v="20"/>
    <s v="00"/>
    <n v="25"/>
    <s v="2.5-02-26"/>
    <x v="3"/>
    <n v="25"/>
    <x v="1"/>
    <s v="07_26"/>
    <x v="10"/>
    <x v="2"/>
    <x v="2"/>
    <x v="12"/>
    <x v="12"/>
    <n v="1"/>
    <x v="1"/>
    <s v="20"/>
    <x v="34"/>
    <s v="15_26"/>
    <s v="COMISARIA DE LA POLICIA PREVENTIVA MUNIC"/>
    <x v="0"/>
    <x v="5"/>
    <x v="5"/>
    <x v="70"/>
    <x v="70"/>
    <s v="00"/>
    <x v="4"/>
    <n v="7200000"/>
    <m/>
    <n v="7200000"/>
  </r>
  <r>
    <s v="538210151511"/>
    <n v="5"/>
    <s v="382"/>
    <s v="1"/>
    <s v="0"/>
    <s v="15"/>
    <n v="15"/>
    <n v="11"/>
    <s v="1.1-00-26"/>
    <x v="2"/>
    <n v="11"/>
    <x v="0"/>
    <s v="06_26"/>
    <x v="6"/>
    <x v="2"/>
    <x v="2"/>
    <x v="0"/>
    <x v="0"/>
    <n v="4"/>
    <x v="0"/>
    <s v="15"/>
    <x v="35"/>
    <s v="10_26"/>
    <s v="DIRECCIÓN DE PROTOCOLO"/>
    <x v="0"/>
    <x v="2"/>
    <x v="2"/>
    <x v="65"/>
    <x v="65"/>
    <n v="15"/>
    <x v="21"/>
    <n v="2700000"/>
    <m/>
    <n v="2700000"/>
  </r>
  <r>
    <s v="524710430011"/>
    <n v="5"/>
    <s v="247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5"/>
    <x v="5"/>
    <x v="71"/>
    <x v="71"/>
    <s v="00"/>
    <x v="4"/>
    <n v="2500000"/>
    <m/>
    <n v="2500000"/>
  </r>
  <r>
    <s v="525610430011"/>
    <n v="5"/>
    <s v="256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5"/>
    <x v="5"/>
    <x v="72"/>
    <x v="72"/>
    <s v="00"/>
    <x v="4"/>
    <n v="2500000"/>
    <m/>
    <n v="2500000"/>
  </r>
  <r>
    <s v="542110080011"/>
    <n v="5"/>
    <s v="421"/>
    <s v="1"/>
    <s v="0"/>
    <s v="08"/>
    <s v="00"/>
    <n v="11"/>
    <s v="1.1-00-26"/>
    <x v="2"/>
    <n v="11"/>
    <x v="0"/>
    <s v="04_26"/>
    <x v="5"/>
    <x v="2"/>
    <x v="2"/>
    <x v="0"/>
    <x v="0"/>
    <n v="4"/>
    <x v="0"/>
    <s v="08"/>
    <x v="36"/>
    <s v="06_26"/>
    <s v="DIRECCIÓN DE FINANZAS"/>
    <x v="0"/>
    <x v="1"/>
    <x v="1"/>
    <x v="20"/>
    <x v="20"/>
    <s v="00"/>
    <x v="4"/>
    <n v="2500000"/>
    <n v="2500000"/>
    <n v="2500000"/>
  </r>
  <r>
    <s v="521110090011"/>
    <n v="5"/>
    <s v="211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73"/>
    <x v="73"/>
    <s v="00"/>
    <x v="4"/>
    <n v="2400000"/>
    <m/>
    <n v="2400000"/>
  </r>
  <r>
    <s v="527210230011"/>
    <n v="5"/>
    <s v="272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0"/>
    <x v="5"/>
    <x v="5"/>
    <x v="74"/>
    <x v="74"/>
    <s v="00"/>
    <x v="4"/>
    <n v="2400000"/>
    <m/>
    <n v="2400000"/>
  </r>
  <r>
    <s v="533910210011"/>
    <n v="5"/>
    <s v="339"/>
    <s v="1"/>
    <s v="0"/>
    <s v="21"/>
    <s v="00"/>
    <n v="11"/>
    <s v="1.1-00-26"/>
    <x v="2"/>
    <n v="11"/>
    <x v="0"/>
    <s v="07_26"/>
    <x v="10"/>
    <x v="2"/>
    <x v="2"/>
    <x v="12"/>
    <x v="12"/>
    <n v="1"/>
    <x v="1"/>
    <s v="21"/>
    <x v="37"/>
    <s v="15_26"/>
    <s v="COMISARIA DE LA POLICIA PREVENTIVA MUNIC"/>
    <x v="0"/>
    <x v="2"/>
    <x v="2"/>
    <x v="35"/>
    <x v="35"/>
    <s v="00"/>
    <x v="4"/>
    <n v="2300000"/>
    <m/>
    <n v="2300000"/>
  </r>
  <r>
    <s v="544110534011"/>
    <n v="5"/>
    <s v="441"/>
    <s v="1"/>
    <s v="0"/>
    <s v="53"/>
    <n v="40"/>
    <n v="11"/>
    <s v="1.1-00-26"/>
    <x v="2"/>
    <n v="11"/>
    <x v="0"/>
    <s v="11_26"/>
    <x v="13"/>
    <x v="1"/>
    <x v="1"/>
    <x v="8"/>
    <x v="8"/>
    <n v="5"/>
    <x v="5"/>
    <s v="53"/>
    <x v="38"/>
    <s v="35_26"/>
    <s v="DIRECCIÓN DE DESARROLLO RURAL"/>
    <x v="0"/>
    <x v="1"/>
    <x v="1"/>
    <x v="10"/>
    <x v="10"/>
    <n v="40"/>
    <x v="22"/>
    <n v="2200000"/>
    <m/>
    <n v="2200000"/>
  </r>
  <r>
    <s v="535710260011"/>
    <n v="5"/>
    <s v="357"/>
    <s v="1"/>
    <s v="0"/>
    <s v="26"/>
    <s v="00"/>
    <n v="11"/>
    <s v="1.1-00-26"/>
    <x v="2"/>
    <n v="11"/>
    <x v="0"/>
    <s v="08_26"/>
    <x v="8"/>
    <x v="2"/>
    <x v="2"/>
    <x v="5"/>
    <x v="5"/>
    <n v="3"/>
    <x v="4"/>
    <s v="26"/>
    <x v="13"/>
    <s v="20_26"/>
    <s v="DIRECCIÓN DE ALUMBRADO PÚBLICO"/>
    <x v="0"/>
    <x v="2"/>
    <x v="2"/>
    <x v="12"/>
    <x v="12"/>
    <s v="00"/>
    <x v="4"/>
    <n v="2100000"/>
    <n v="0"/>
    <n v="2100000"/>
  </r>
  <r>
    <s v="525110430011"/>
    <n v="5"/>
    <s v="251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5"/>
    <x v="5"/>
    <x v="75"/>
    <x v="75"/>
    <s v="00"/>
    <x v="4"/>
    <n v="2000000"/>
    <m/>
    <n v="2000000"/>
  </r>
  <r>
    <s v="533110430011"/>
    <n v="5"/>
    <s v="331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2"/>
    <x v="2"/>
    <x v="69"/>
    <x v="69"/>
    <s v="00"/>
    <x v="4"/>
    <n v="2000000"/>
    <m/>
    <n v="2000000"/>
  </r>
  <r>
    <s v="534110020011"/>
    <n v="5"/>
    <s v="341"/>
    <s v="1"/>
    <s v="0"/>
    <s v="02"/>
    <s v="00"/>
    <n v="11"/>
    <s v="1.1-00-26"/>
    <x v="2"/>
    <n v="11"/>
    <x v="0"/>
    <s v="02_26"/>
    <x v="16"/>
    <x v="2"/>
    <x v="2"/>
    <x v="0"/>
    <x v="0"/>
    <n v="4"/>
    <x v="0"/>
    <s v="02"/>
    <x v="39"/>
    <s v="02_26"/>
    <s v="DIRECCIÓN EJECUTIVA DE LA SECRETARIA GENERAL"/>
    <x v="0"/>
    <x v="2"/>
    <x v="2"/>
    <x v="31"/>
    <x v="31"/>
    <s v="00"/>
    <x v="4"/>
    <n v="2000000"/>
    <m/>
    <n v="2000000"/>
  </r>
  <r>
    <s v="531112260025"/>
    <n v="5"/>
    <s v="311"/>
    <s v="1"/>
    <s v="2"/>
    <s v="26"/>
    <s v="00"/>
    <n v="25"/>
    <s v="2.5-02-26"/>
    <x v="3"/>
    <n v="25"/>
    <x v="1"/>
    <s v="08_26"/>
    <x v="8"/>
    <x v="2"/>
    <x v="2"/>
    <x v="5"/>
    <x v="5"/>
    <n v="3"/>
    <x v="4"/>
    <s v="26"/>
    <x v="13"/>
    <s v="20_26"/>
    <s v="DIRECCIÓN DE ALUMBRADO PÚBLICO"/>
    <x v="0"/>
    <x v="2"/>
    <x v="2"/>
    <x v="24"/>
    <x v="24"/>
    <s v="00"/>
    <x v="4"/>
    <n v="60000000"/>
    <m/>
    <n v="60000000"/>
  </r>
  <r>
    <s v="535710250011"/>
    <n v="5"/>
    <s v="357"/>
    <s v="1"/>
    <s v="0"/>
    <s v="25"/>
    <s v="00"/>
    <n v="11"/>
    <s v="1.1-00-26"/>
    <x v="2"/>
    <n v="11"/>
    <x v="0"/>
    <s v="08_26"/>
    <x v="8"/>
    <x v="2"/>
    <x v="2"/>
    <x v="0"/>
    <x v="0"/>
    <n v="2"/>
    <x v="2"/>
    <s v="25"/>
    <x v="22"/>
    <s v="19_26"/>
    <s v="DIRECCIÓN ADMINISTRATIVA"/>
    <x v="0"/>
    <x v="2"/>
    <x v="2"/>
    <x v="12"/>
    <x v="12"/>
    <s v="00"/>
    <x v="4"/>
    <n v="2000000"/>
    <m/>
    <n v="2000000"/>
  </r>
  <r>
    <s v="542110630011"/>
    <n v="5"/>
    <s v="421"/>
    <s v="1"/>
    <s v="0"/>
    <s v="63"/>
    <s v="00"/>
    <n v="11"/>
    <s v="1.1-00-26"/>
    <x v="2"/>
    <n v="11"/>
    <x v="0"/>
    <s v="11_26"/>
    <x v="13"/>
    <x v="2"/>
    <x v="2"/>
    <x v="13"/>
    <x v="13"/>
    <n v="5"/>
    <x v="5"/>
    <s v="63"/>
    <x v="40"/>
    <s v="37_26"/>
    <s v="DIRECCIÓN DE TURISMO Y PROMOCIÓN A LAS T"/>
    <x v="0"/>
    <x v="1"/>
    <x v="1"/>
    <x v="20"/>
    <x v="20"/>
    <s v="00"/>
    <x v="4"/>
    <n v="2000000"/>
    <m/>
    <n v="2000000"/>
  </r>
  <r>
    <s v="544110320011"/>
    <n v="5"/>
    <s v="441"/>
    <s v="1"/>
    <s v="0"/>
    <s v="32"/>
    <s v="00"/>
    <n v="11"/>
    <s v="1.1-00-26"/>
    <x v="2"/>
    <n v="11"/>
    <x v="0"/>
    <s v="09_26"/>
    <x v="1"/>
    <x v="1"/>
    <x v="1"/>
    <x v="0"/>
    <x v="0"/>
    <n v="2"/>
    <x v="2"/>
    <s v="32"/>
    <x v="41"/>
    <s v="25_26"/>
    <s v="DESPACHO DE LA COORDINACIÓN GENERAL DE C"/>
    <x v="0"/>
    <x v="1"/>
    <x v="1"/>
    <x v="10"/>
    <x v="10"/>
    <s v="00"/>
    <x v="4"/>
    <n v="2000000"/>
    <m/>
    <n v="2000000"/>
  </r>
  <r>
    <s v="544110392811"/>
    <n v="5"/>
    <s v="441"/>
    <s v="1"/>
    <s v="0"/>
    <s v="39"/>
    <n v="28"/>
    <n v="11"/>
    <s v="1.1-00-26"/>
    <x v="2"/>
    <n v="11"/>
    <x v="0"/>
    <s v="09_26"/>
    <x v="1"/>
    <x v="1"/>
    <x v="1"/>
    <x v="0"/>
    <x v="0"/>
    <n v="2"/>
    <x v="2"/>
    <s v="39"/>
    <x v="42"/>
    <s v="29_26"/>
    <s v="DIRECCIÓN DE POLÍTICA SOCIAL"/>
    <x v="0"/>
    <x v="1"/>
    <x v="1"/>
    <x v="10"/>
    <x v="10"/>
    <n v="28"/>
    <x v="23"/>
    <n v="2000000"/>
    <m/>
    <n v="2000000"/>
  </r>
  <r>
    <s v="544810030811"/>
    <n v="5"/>
    <s v="448"/>
    <s v="1"/>
    <s v="0"/>
    <s v="03"/>
    <s v="08"/>
    <n v="11"/>
    <s v="1.1-00-26"/>
    <x v="2"/>
    <n v="11"/>
    <x v="0"/>
    <s v="02_26"/>
    <x v="16"/>
    <x v="5"/>
    <x v="5"/>
    <x v="0"/>
    <x v="0"/>
    <n v="6"/>
    <x v="3"/>
    <s v="03"/>
    <x v="43"/>
    <s v="02_26"/>
    <s v="DIRECCIÓN EJECUTIVA DE LA SECRETARIA GENERAL"/>
    <x v="0"/>
    <x v="1"/>
    <x v="1"/>
    <x v="76"/>
    <x v="76"/>
    <s v="08"/>
    <x v="24"/>
    <n v="0"/>
    <m/>
    <n v="1600000"/>
  </r>
  <r>
    <s v="544810030911"/>
    <n v="5"/>
    <s v="448"/>
    <s v="1"/>
    <s v="0"/>
    <s v="03"/>
    <s v="09"/>
    <n v="11"/>
    <s v="1.1-00-26"/>
    <x v="2"/>
    <n v="11"/>
    <x v="0"/>
    <s v="02_26"/>
    <x v="16"/>
    <x v="5"/>
    <x v="5"/>
    <x v="0"/>
    <x v="0"/>
    <n v="6"/>
    <x v="3"/>
    <s v="03"/>
    <x v="43"/>
    <s v="02_26"/>
    <s v="DIRECCIÓN EJECUTIVA DE LA SECRETARIA GENERAL"/>
    <x v="0"/>
    <x v="1"/>
    <x v="1"/>
    <x v="76"/>
    <x v="76"/>
    <s v="09"/>
    <x v="25"/>
    <n v="2000000"/>
    <m/>
    <n v="1500000"/>
  </r>
  <r>
    <s v="556910230011"/>
    <n v="5"/>
    <s v="569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1"/>
    <x v="3"/>
    <x v="3"/>
    <x v="18"/>
    <x v="18"/>
    <s v="00"/>
    <x v="4"/>
    <n v="2000000"/>
    <m/>
    <n v="2000000"/>
  </r>
  <r>
    <s v="529610090011"/>
    <n v="5"/>
    <s v="296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77"/>
    <x v="77"/>
    <s v="00"/>
    <x v="4"/>
    <n v="1900000"/>
    <m/>
    <n v="1900000"/>
  </r>
  <r>
    <s v="533910660011"/>
    <n v="5"/>
    <s v="339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2"/>
    <x v="2"/>
    <x v="35"/>
    <x v="35"/>
    <s v="00"/>
    <x v="4"/>
    <n v="1800000"/>
    <m/>
    <n v="1800000"/>
  </r>
  <r>
    <s v="522110220011"/>
    <n v="5"/>
    <s v="221"/>
    <s v="1"/>
    <s v="0"/>
    <s v="22"/>
    <s v="00"/>
    <n v="11"/>
    <s v="1.1-00-26"/>
    <x v="2"/>
    <n v="11"/>
    <x v="0"/>
    <s v="07_26"/>
    <x v="10"/>
    <x v="2"/>
    <x v="2"/>
    <x v="12"/>
    <x v="12"/>
    <n v="1"/>
    <x v="1"/>
    <s v="22"/>
    <x v="44"/>
    <s v="16_26"/>
    <s v="DESPACHO DE LA COORDINACIÓN GENERAL DE PREVENCIÓN Y SERVICIOS DE EMERGENCIA"/>
    <x v="0"/>
    <x v="5"/>
    <x v="5"/>
    <x v="78"/>
    <x v="78"/>
    <s v="00"/>
    <x v="4"/>
    <n v="1551260"/>
    <m/>
    <n v="1551260"/>
  </r>
  <r>
    <s v="527110280011"/>
    <n v="5"/>
    <s v="271"/>
    <s v="1"/>
    <s v="0"/>
    <s v="28"/>
    <s v="00"/>
    <n v="11"/>
    <s v="1.1-00-26"/>
    <x v="2"/>
    <n v="11"/>
    <x v="0"/>
    <s v="08_26"/>
    <x v="8"/>
    <x v="2"/>
    <x v="2"/>
    <x v="14"/>
    <x v="14"/>
    <n v="6"/>
    <x v="3"/>
    <s v="28"/>
    <x v="45"/>
    <s v="22_26"/>
    <s v="DIRECCIÓN DE MOVILIDAD"/>
    <x v="0"/>
    <x v="5"/>
    <x v="5"/>
    <x v="61"/>
    <x v="61"/>
    <s v="00"/>
    <x v="4"/>
    <n v="1500000"/>
    <m/>
    <n v="1500000"/>
  </r>
  <r>
    <s v="533910160011"/>
    <n v="5"/>
    <s v="339"/>
    <s v="1"/>
    <s v="0"/>
    <s v="16"/>
    <s v="00"/>
    <n v="11"/>
    <s v="1.1-00-26"/>
    <x v="2"/>
    <n v="11"/>
    <x v="0"/>
    <s v="06_26"/>
    <x v="6"/>
    <x v="2"/>
    <x v="2"/>
    <x v="0"/>
    <x v="0"/>
    <n v="4"/>
    <x v="0"/>
    <s v="16"/>
    <x v="46"/>
    <s v="11_26"/>
    <s v="DIRECCIÓN DE CENSOS Y ESTADISTICAS"/>
    <x v="0"/>
    <x v="2"/>
    <x v="2"/>
    <x v="35"/>
    <x v="35"/>
    <s v="00"/>
    <x v="4"/>
    <n v="1500000"/>
    <m/>
    <n v="3985000"/>
  </r>
  <r>
    <s v="535310660011"/>
    <n v="5"/>
    <s v="353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2"/>
    <x v="2"/>
    <x v="79"/>
    <x v="79"/>
    <s v="00"/>
    <x v="4"/>
    <n v="1500000"/>
    <m/>
    <n v="1500000"/>
  </r>
  <r>
    <s v="559110666311"/>
    <n v="5"/>
    <s v="591"/>
    <s v="1"/>
    <s v="0"/>
    <s v="66"/>
    <n v="63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1"/>
    <x v="3"/>
    <x v="3"/>
    <x v="43"/>
    <x v="43"/>
    <n v="63"/>
    <x v="26"/>
    <n v="1400000"/>
    <n v="1400000"/>
    <n v="1400000"/>
  </r>
  <r>
    <s v="538210151611"/>
    <n v="5"/>
    <s v="382"/>
    <s v="1"/>
    <s v="0"/>
    <s v="15"/>
    <n v="16"/>
    <n v="11"/>
    <s v="1.1-00-26"/>
    <x v="2"/>
    <n v="11"/>
    <x v="0"/>
    <s v="06_26"/>
    <x v="6"/>
    <x v="2"/>
    <x v="2"/>
    <x v="0"/>
    <x v="0"/>
    <n v="4"/>
    <x v="0"/>
    <s v="15"/>
    <x v="35"/>
    <s v="10_26"/>
    <s v="DIRECCIÓN DE PROTOCOLO"/>
    <x v="0"/>
    <x v="2"/>
    <x v="2"/>
    <x v="65"/>
    <x v="65"/>
    <n v="16"/>
    <x v="27"/>
    <n v="1500000"/>
    <m/>
    <n v="1500000"/>
  </r>
  <r>
    <s v="538210151711"/>
    <n v="5"/>
    <s v="382"/>
    <s v="1"/>
    <s v="0"/>
    <s v="15"/>
    <n v="17"/>
    <n v="11"/>
    <s v="1.1-00-26"/>
    <x v="2"/>
    <n v="11"/>
    <x v="0"/>
    <s v="06_26"/>
    <x v="6"/>
    <x v="2"/>
    <x v="2"/>
    <x v="0"/>
    <x v="0"/>
    <n v="4"/>
    <x v="0"/>
    <s v="15"/>
    <x v="35"/>
    <s v="10_26"/>
    <s v="DIRECCIÓN DE PROTOCOLO"/>
    <x v="0"/>
    <x v="2"/>
    <x v="2"/>
    <x v="65"/>
    <x v="65"/>
    <n v="17"/>
    <x v="28"/>
    <n v="1500000"/>
    <m/>
    <n v="1500000"/>
  </r>
  <r>
    <s v="538210640011"/>
    <n v="5"/>
    <s v="382"/>
    <s v="1"/>
    <s v="0"/>
    <s v="64"/>
    <s v="00"/>
    <n v="11"/>
    <s v="1.1-00-26"/>
    <x v="2"/>
    <n v="11"/>
    <x v="0"/>
    <s v="11_26"/>
    <x v="13"/>
    <x v="2"/>
    <x v="2"/>
    <x v="13"/>
    <x v="13"/>
    <n v="5"/>
    <x v="5"/>
    <s v="64"/>
    <x v="47"/>
    <s v="37_26"/>
    <s v="DIRECCIÓN DE TURISMO Y PROMOCIÓN A LAS T"/>
    <x v="0"/>
    <x v="2"/>
    <x v="2"/>
    <x v="65"/>
    <x v="65"/>
    <s v="00"/>
    <x v="4"/>
    <n v="1500000"/>
    <m/>
    <n v="1500000"/>
  </r>
  <r>
    <s v="538210654111"/>
    <n v="5"/>
    <s v="382"/>
    <s v="1"/>
    <s v="0"/>
    <s v="65"/>
    <n v="41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2"/>
    <x v="2"/>
    <x v="65"/>
    <x v="65"/>
    <n v="41"/>
    <x v="29"/>
    <n v="1500000"/>
    <m/>
    <n v="1500000"/>
  </r>
  <r>
    <s v="538210420011"/>
    <n v="5"/>
    <s v="382"/>
    <s v="1"/>
    <s v="0"/>
    <s v="42"/>
    <s v="00"/>
    <n v="11"/>
    <s v="1.1-00-26"/>
    <x v="2"/>
    <n v="11"/>
    <x v="0"/>
    <s v="09_26"/>
    <x v="1"/>
    <x v="2"/>
    <x v="2"/>
    <x v="0"/>
    <x v="0"/>
    <n v="1"/>
    <x v="1"/>
    <s v="42"/>
    <x v="49"/>
    <s v="30_26"/>
    <s v="DIRECCIÓN DE RED DE BASES Y COLMENAS"/>
    <x v="0"/>
    <x v="2"/>
    <x v="2"/>
    <x v="65"/>
    <x v="65"/>
    <s v="00"/>
    <x v="4"/>
    <n v="1500000"/>
    <m/>
    <n v="1500000"/>
  </r>
  <r>
    <s v="556510660011"/>
    <n v="5"/>
    <s v="565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1"/>
    <x v="3"/>
    <x v="3"/>
    <x v="80"/>
    <x v="80"/>
    <s v="00"/>
    <x v="4"/>
    <n v="1500000"/>
    <m/>
    <n v="1500000"/>
  </r>
  <r>
    <s v="531112430025"/>
    <n v="5"/>
    <s v="311"/>
    <s v="1"/>
    <s v="2"/>
    <s v="43"/>
    <s v="00"/>
    <n v="25"/>
    <s v="2.5-02-26"/>
    <x v="3"/>
    <n v="25"/>
    <x v="1"/>
    <s v="10_26"/>
    <x v="2"/>
    <x v="2"/>
    <x v="2"/>
    <x v="1"/>
    <x v="1"/>
    <n v="6"/>
    <x v="3"/>
    <s v="43"/>
    <x v="3"/>
    <s v="31_26"/>
    <s v="DIRECCIÓN DE AGUA POTABLE E INFRAESTRUCTURA HIDRAULICA"/>
    <x v="0"/>
    <x v="2"/>
    <x v="2"/>
    <x v="24"/>
    <x v="24"/>
    <s v="00"/>
    <x v="4"/>
    <n v="0"/>
    <m/>
    <n v="164121269.78245008"/>
  </r>
  <r>
    <s v="531712666425"/>
    <n v="5"/>
    <s v="317"/>
    <s v="1"/>
    <s v="2"/>
    <s v="66"/>
    <n v="64"/>
    <n v="25"/>
    <s v="2.5-02-26"/>
    <x v="3"/>
    <n v="25"/>
    <x v="1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2"/>
    <x v="2"/>
    <x v="48"/>
    <x v="48"/>
    <n v="64"/>
    <x v="13"/>
    <n v="40000000"/>
    <m/>
    <n v="40000000"/>
  </r>
  <r>
    <s v="556710250011"/>
    <n v="5"/>
    <s v="567"/>
    <s v="1"/>
    <s v="0"/>
    <s v="25"/>
    <s v="00"/>
    <n v="11"/>
    <s v="1.1-00-26"/>
    <x v="2"/>
    <n v="11"/>
    <x v="0"/>
    <s v="08_26"/>
    <x v="8"/>
    <x v="2"/>
    <x v="2"/>
    <x v="0"/>
    <x v="0"/>
    <n v="2"/>
    <x v="2"/>
    <s v="25"/>
    <x v="22"/>
    <s v="19_26"/>
    <s v="DIRECCIÓN ADMINISTRATIVA"/>
    <x v="1"/>
    <x v="3"/>
    <x v="3"/>
    <x v="63"/>
    <x v="63"/>
    <s v="00"/>
    <x v="4"/>
    <n v="1500000"/>
    <m/>
    <n v="1500000"/>
  </r>
  <r>
    <s v="535810240011"/>
    <n v="5"/>
    <s v="358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0"/>
    <x v="2"/>
    <x v="2"/>
    <x v="81"/>
    <x v="81"/>
    <s v="00"/>
    <x v="4"/>
    <n v="1202000"/>
    <m/>
    <n v="1202000"/>
  </r>
  <r>
    <s v="527110200011"/>
    <n v="5"/>
    <s v="271"/>
    <s v="1"/>
    <s v="0"/>
    <s v="20"/>
    <s v="00"/>
    <n v="11"/>
    <s v="1.1-00-26"/>
    <x v="2"/>
    <n v="11"/>
    <x v="0"/>
    <s v="07_26"/>
    <x v="10"/>
    <x v="2"/>
    <x v="2"/>
    <x v="12"/>
    <x v="12"/>
    <n v="1"/>
    <x v="1"/>
    <s v="20"/>
    <x v="34"/>
    <s v="15_26"/>
    <s v="COMISARIA DE LA POLICIA PREVENTIVA MUNIC"/>
    <x v="0"/>
    <x v="5"/>
    <x v="5"/>
    <x v="61"/>
    <x v="61"/>
    <s v="00"/>
    <x v="4"/>
    <n v="1200000"/>
    <m/>
    <n v="1200000"/>
  </r>
  <r>
    <s v="524910370011"/>
    <n v="5"/>
    <s v="249"/>
    <s v="1"/>
    <s v="0"/>
    <s v="37"/>
    <s v="00"/>
    <n v="11"/>
    <s v="1.1-00-26"/>
    <x v="2"/>
    <n v="11"/>
    <x v="0"/>
    <s v="09_26"/>
    <x v="1"/>
    <x v="1"/>
    <x v="1"/>
    <x v="0"/>
    <x v="0"/>
    <n v="2"/>
    <x v="2"/>
    <s v="37"/>
    <x v="15"/>
    <s v="29_26"/>
    <s v="DIRECCIÓN DE POLÍTICA SOCIAL"/>
    <x v="0"/>
    <x v="5"/>
    <x v="5"/>
    <x v="46"/>
    <x v="46"/>
    <s v="00"/>
    <x v="4"/>
    <n v="2000000"/>
    <n v="0"/>
    <n v="1175000"/>
  </r>
  <r>
    <s v="531610660011"/>
    <n v="5"/>
    <s v="316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2"/>
    <x v="2"/>
    <x v="66"/>
    <x v="66"/>
    <s v="00"/>
    <x v="4"/>
    <n v="70000"/>
    <m/>
    <n v="1150000"/>
  </r>
  <r>
    <s v="538210620011"/>
    <n v="5"/>
    <s v="382"/>
    <s v="1"/>
    <s v="0"/>
    <s v="62"/>
    <s v="00"/>
    <n v="11"/>
    <s v="1.1-00-26"/>
    <x v="2"/>
    <n v="11"/>
    <x v="0"/>
    <s v="11_26"/>
    <x v="13"/>
    <x v="2"/>
    <x v="2"/>
    <x v="13"/>
    <x v="13"/>
    <n v="5"/>
    <x v="5"/>
    <s v="62"/>
    <x v="50"/>
    <s v="37_26"/>
    <s v="DIRECCIÓN DE TURISMO Y PROMOCIÓN A LAS T"/>
    <x v="0"/>
    <x v="2"/>
    <x v="2"/>
    <x v="65"/>
    <x v="65"/>
    <s v="00"/>
    <x v="4"/>
    <n v="1150000"/>
    <m/>
    <n v="1150000"/>
  </r>
  <r>
    <s v="533610212111"/>
    <n v="5"/>
    <s v="336"/>
    <s v="1"/>
    <s v="0"/>
    <s v="21"/>
    <n v="21"/>
    <n v="11"/>
    <s v="1.1-00-26"/>
    <x v="2"/>
    <n v="11"/>
    <x v="0"/>
    <s v="07_26"/>
    <x v="10"/>
    <x v="2"/>
    <x v="2"/>
    <x v="12"/>
    <x v="12"/>
    <n v="1"/>
    <x v="1"/>
    <s v="21"/>
    <x v="37"/>
    <s v="15_26"/>
    <s v="COMISARIA DE LA POLICIA PREVENTIVA MUNIC"/>
    <x v="0"/>
    <x v="2"/>
    <x v="2"/>
    <x v="38"/>
    <x v="38"/>
    <n v="21"/>
    <x v="30"/>
    <n v="1050000"/>
    <m/>
    <n v="1050000"/>
  </r>
  <r>
    <s v="521610250011"/>
    <n v="5"/>
    <s v="216"/>
    <s v="1"/>
    <s v="0"/>
    <s v="25"/>
    <s v="00"/>
    <n v="11"/>
    <s v="1.1-00-26"/>
    <x v="2"/>
    <n v="11"/>
    <x v="0"/>
    <s v="08_26"/>
    <x v="8"/>
    <x v="2"/>
    <x v="2"/>
    <x v="0"/>
    <x v="0"/>
    <n v="2"/>
    <x v="2"/>
    <s v="25"/>
    <x v="22"/>
    <s v="19_26"/>
    <s v="DIRECCIÓN ADMINISTRATIVA"/>
    <x v="0"/>
    <x v="5"/>
    <x v="5"/>
    <x v="82"/>
    <x v="82"/>
    <s v="00"/>
    <x v="4"/>
    <n v="1000000"/>
    <m/>
    <n v="1000000"/>
  </r>
  <r>
    <s v="532512100025"/>
    <n v="5"/>
    <s v="325"/>
    <s v="1"/>
    <s v="2"/>
    <s v="10"/>
    <s v="00"/>
    <n v="25"/>
    <s v="2.5-02-26"/>
    <x v="3"/>
    <n v="25"/>
    <x v="1"/>
    <s v="05_26"/>
    <x v="0"/>
    <x v="2"/>
    <x v="2"/>
    <x v="0"/>
    <x v="0"/>
    <n v="1"/>
    <x v="1"/>
    <s v="10"/>
    <x v="1"/>
    <s v="07_26"/>
    <s v="DIRECCIÓN DE ADMINISTRACIÓN"/>
    <x v="0"/>
    <x v="2"/>
    <x v="2"/>
    <x v="83"/>
    <x v="83"/>
    <s v="00"/>
    <x v="4"/>
    <n v="68958396.960000008"/>
    <n v="68958396.960000008"/>
    <n v="68958396.960000008"/>
  </r>
  <r>
    <s v="524110250011"/>
    <n v="5"/>
    <s v="241"/>
    <s v="1"/>
    <s v="0"/>
    <s v="25"/>
    <s v="00"/>
    <n v="11"/>
    <s v="1.1-00-26"/>
    <x v="2"/>
    <n v="11"/>
    <x v="0"/>
    <s v="08_26"/>
    <x v="8"/>
    <x v="2"/>
    <x v="2"/>
    <x v="0"/>
    <x v="0"/>
    <n v="2"/>
    <x v="2"/>
    <s v="25"/>
    <x v="22"/>
    <s v="19_26"/>
    <s v="DIRECCIÓN ADMINISTRATIVA"/>
    <x v="0"/>
    <x v="5"/>
    <x v="5"/>
    <x v="84"/>
    <x v="84"/>
    <s v="00"/>
    <x v="4"/>
    <n v="1000000"/>
    <m/>
    <n v="1000000"/>
  </r>
  <r>
    <s v="524610262511"/>
    <n v="5"/>
    <s v="246"/>
    <s v="1"/>
    <s v="0"/>
    <s v="26"/>
    <n v="25"/>
    <n v="11"/>
    <s v="1.1-00-26"/>
    <x v="2"/>
    <n v="11"/>
    <x v="0"/>
    <s v="08_26"/>
    <x v="8"/>
    <x v="2"/>
    <x v="2"/>
    <x v="5"/>
    <x v="5"/>
    <n v="3"/>
    <x v="4"/>
    <s v="26"/>
    <x v="13"/>
    <s v="20_26"/>
    <s v="DIRECCIÓN DE ALUMBRADO PÚBLICO"/>
    <x v="0"/>
    <x v="5"/>
    <x v="5"/>
    <x v="33"/>
    <x v="33"/>
    <n v="25"/>
    <x v="31"/>
    <n v="1000000"/>
    <m/>
    <n v="1000000"/>
  </r>
  <r>
    <s v="524610430011"/>
    <n v="5"/>
    <s v="246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5"/>
    <x v="5"/>
    <x v="33"/>
    <x v="33"/>
    <s v="00"/>
    <x v="4"/>
    <n v="1000000"/>
    <m/>
    <n v="1000000"/>
  </r>
  <r>
    <s v="525310300011"/>
    <n v="5"/>
    <s v="253"/>
    <s v="1"/>
    <s v="0"/>
    <s v="30"/>
    <s v="00"/>
    <n v="11"/>
    <s v="1.1-00-26"/>
    <x v="2"/>
    <n v="11"/>
    <x v="0"/>
    <s v="08_26"/>
    <x v="8"/>
    <x v="6"/>
    <x v="6"/>
    <x v="14"/>
    <x v="14"/>
    <n v="6"/>
    <x v="3"/>
    <s v="30"/>
    <x v="51"/>
    <s v="24_26"/>
    <s v="UNIDAD DE ACOPIO Y SALUD ANIMAL TLAJOMUL"/>
    <x v="0"/>
    <x v="5"/>
    <x v="5"/>
    <x v="55"/>
    <x v="55"/>
    <s v="00"/>
    <x v="4"/>
    <n v="1000000"/>
    <m/>
    <n v="1000000"/>
  </r>
  <r>
    <s v="527110170011"/>
    <n v="5"/>
    <s v="271"/>
    <s v="1"/>
    <s v="0"/>
    <s v="17"/>
    <s v="00"/>
    <n v="11"/>
    <s v="1.1-00-26"/>
    <x v="2"/>
    <n v="11"/>
    <x v="0"/>
    <s v="06_26"/>
    <x v="6"/>
    <x v="2"/>
    <x v="2"/>
    <x v="0"/>
    <x v="0"/>
    <n v="4"/>
    <x v="0"/>
    <s v="17"/>
    <x v="18"/>
    <s v="12_26"/>
    <s v="DESPACHO DE LA JEFATURA DE GABINETE"/>
    <x v="0"/>
    <x v="5"/>
    <x v="5"/>
    <x v="61"/>
    <x v="61"/>
    <s v="00"/>
    <x v="4"/>
    <n v="1000000"/>
    <m/>
    <n v="1000000"/>
  </r>
  <r>
    <s v="532512090025"/>
    <n v="5"/>
    <s v="325"/>
    <s v="1"/>
    <s v="2"/>
    <s v="09"/>
    <s v="00"/>
    <n v="25"/>
    <s v="2.5-02-26"/>
    <x v="3"/>
    <n v="25"/>
    <x v="1"/>
    <s v="05_26"/>
    <x v="0"/>
    <x v="2"/>
    <x v="2"/>
    <x v="0"/>
    <x v="0"/>
    <n v="4"/>
    <x v="0"/>
    <s v="09"/>
    <x v="5"/>
    <s v="07_26"/>
    <s v="DIRECCIÓN DE ADMINISTRACIÓN"/>
    <x v="0"/>
    <x v="2"/>
    <x v="2"/>
    <x v="83"/>
    <x v="83"/>
    <s v="00"/>
    <x v="4"/>
    <n v="44329640"/>
    <n v="44329640"/>
    <n v="44329640"/>
  </r>
  <r>
    <s v="532512232225"/>
    <n v="5"/>
    <s v="325"/>
    <s v="1"/>
    <s v="2"/>
    <s v="23"/>
    <s v="22"/>
    <n v="25"/>
    <s v="2.5-02-26"/>
    <x v="3"/>
    <n v="25"/>
    <x v="1"/>
    <s v="07_26"/>
    <x v="10"/>
    <x v="2"/>
    <x v="2"/>
    <x v="10"/>
    <x v="10"/>
    <n v="6"/>
    <x v="3"/>
    <s v="23"/>
    <x v="31"/>
    <s v="17_26"/>
    <s v="DIRECCIÓN DE PROTECCIÓN CIVIL Y BOMBEROS"/>
    <x v="0"/>
    <x v="2"/>
    <x v="2"/>
    <x v="83"/>
    <x v="83"/>
    <s v="22"/>
    <x v="32"/>
    <n v="7000000"/>
    <m/>
    <n v="7000000"/>
  </r>
  <r>
    <s v="533310060011"/>
    <n v="5"/>
    <s v="333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2"/>
    <x v="2"/>
    <x v="53"/>
    <x v="53"/>
    <s v="00"/>
    <x v="4"/>
    <n v="1000000"/>
    <m/>
    <n v="500000"/>
  </r>
  <r>
    <s v="538210090011"/>
    <n v="5"/>
    <s v="382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65"/>
    <x v="65"/>
    <s v="00"/>
    <x v="4"/>
    <n v="1000000"/>
    <m/>
    <n v="1000000"/>
  </r>
  <r>
    <s v="538210362911"/>
    <n v="5"/>
    <s v="382"/>
    <s v="1"/>
    <s v="0"/>
    <s v="36"/>
    <n v="29"/>
    <n v="11"/>
    <s v="1.1-00-26"/>
    <x v="2"/>
    <n v="11"/>
    <x v="0"/>
    <s v="09_26"/>
    <x v="1"/>
    <x v="2"/>
    <x v="2"/>
    <x v="15"/>
    <x v="15"/>
    <n v="2"/>
    <x v="2"/>
    <s v="36"/>
    <x v="29"/>
    <s v="28_26"/>
    <s v="DIRECCIÓN DE EDUCACIÓN"/>
    <x v="0"/>
    <x v="2"/>
    <x v="2"/>
    <x v="65"/>
    <x v="65"/>
    <n v="29"/>
    <x v="33"/>
    <n v="1400000"/>
    <n v="0"/>
    <n v="1000000"/>
  </r>
  <r>
    <s v="544510010411"/>
    <n v="5"/>
    <s v="445"/>
    <s v="1"/>
    <s v="0"/>
    <s v="01"/>
    <s v="04"/>
    <n v="11"/>
    <s v="1.1-00-26"/>
    <x v="2"/>
    <n v="11"/>
    <x v="0"/>
    <s v="01_26"/>
    <x v="14"/>
    <x v="2"/>
    <x v="2"/>
    <x v="0"/>
    <x v="0"/>
    <n v="6"/>
    <x v="3"/>
    <s v="01"/>
    <x v="30"/>
    <s v="01_26"/>
    <s v="SECRETARÍA PARTICULAR DE PRESIDENCIA"/>
    <x v="0"/>
    <x v="1"/>
    <x v="1"/>
    <x v="85"/>
    <x v="85"/>
    <s v="04"/>
    <x v="34"/>
    <n v="1000000"/>
    <m/>
    <n v="1000000"/>
  </r>
  <r>
    <s v="551210151811"/>
    <n v="5"/>
    <s v="512"/>
    <s v="1"/>
    <s v="0"/>
    <s v="15"/>
    <n v="18"/>
    <n v="11"/>
    <s v="1.1-00-26"/>
    <x v="2"/>
    <n v="11"/>
    <x v="0"/>
    <s v="06_26"/>
    <x v="6"/>
    <x v="2"/>
    <x v="2"/>
    <x v="0"/>
    <x v="0"/>
    <n v="4"/>
    <x v="0"/>
    <s v="15"/>
    <x v="35"/>
    <s v="10_26"/>
    <s v="DIRECCIÓN DE PROTOCOLO"/>
    <x v="1"/>
    <x v="3"/>
    <x v="3"/>
    <x v="86"/>
    <x v="86"/>
    <n v="18"/>
    <x v="35"/>
    <n v="1000000"/>
    <m/>
    <n v="1000000"/>
  </r>
  <r>
    <s v="557810450011"/>
    <n v="5"/>
    <s v="578"/>
    <s v="1"/>
    <s v="0"/>
    <s v="45"/>
    <s v="00"/>
    <n v="11"/>
    <s v="1.1-00-26"/>
    <x v="2"/>
    <n v="11"/>
    <x v="0"/>
    <s v="10_26"/>
    <x v="2"/>
    <x v="2"/>
    <x v="2"/>
    <x v="0"/>
    <x v="0"/>
    <n v="6"/>
    <x v="3"/>
    <s v="45"/>
    <x v="52"/>
    <s v="32_26"/>
    <s v="DIRECCIÓN DE GESTION DEL MEDIO AMBIENTE"/>
    <x v="1"/>
    <x v="3"/>
    <x v="3"/>
    <x v="87"/>
    <x v="87"/>
    <s v="00"/>
    <x v="4"/>
    <n v="1000000"/>
    <m/>
    <n v="200000"/>
  </r>
  <r>
    <s v="523910550011"/>
    <n v="5"/>
    <s v="239"/>
    <s v="1"/>
    <s v="0"/>
    <s v="55"/>
    <s v="00"/>
    <n v="11"/>
    <s v="1.1-00-26"/>
    <x v="2"/>
    <n v="11"/>
    <x v="0"/>
    <s v="11_26"/>
    <x v="13"/>
    <x v="2"/>
    <x v="2"/>
    <x v="8"/>
    <x v="8"/>
    <n v="5"/>
    <x v="5"/>
    <s v="55"/>
    <x v="53"/>
    <s v="35_26"/>
    <s v="DIRECCIÓN DE DESARROLLO RURAL"/>
    <x v="0"/>
    <x v="5"/>
    <x v="5"/>
    <x v="88"/>
    <x v="88"/>
    <s v="00"/>
    <x v="4"/>
    <n v="920000"/>
    <m/>
    <n v="920000"/>
  </r>
  <r>
    <s v="524210430011"/>
    <n v="5"/>
    <s v="242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5"/>
    <x v="5"/>
    <x v="54"/>
    <x v="54"/>
    <s v="00"/>
    <x v="4"/>
    <n v="900000"/>
    <m/>
    <n v="900000"/>
  </r>
  <r>
    <s v="525210240011"/>
    <n v="5"/>
    <s v="252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0"/>
    <x v="5"/>
    <x v="5"/>
    <x v="89"/>
    <x v="89"/>
    <s v="00"/>
    <x v="4"/>
    <n v="900000"/>
    <m/>
    <n v="900000"/>
  </r>
  <r>
    <s v="522210300011"/>
    <n v="5"/>
    <s v="222"/>
    <s v="1"/>
    <s v="0"/>
    <s v="30"/>
    <s v="00"/>
    <n v="11"/>
    <s v="1.1-00-26"/>
    <x v="2"/>
    <n v="11"/>
    <x v="0"/>
    <s v="08_26"/>
    <x v="8"/>
    <x v="6"/>
    <x v="6"/>
    <x v="14"/>
    <x v="14"/>
    <n v="6"/>
    <x v="3"/>
    <s v="30"/>
    <x v="51"/>
    <s v="24_26"/>
    <s v="UNIDAD DE ACOPIO Y SALUD ANIMAL TLAJOMUL"/>
    <x v="0"/>
    <x v="5"/>
    <x v="5"/>
    <x v="90"/>
    <x v="90"/>
    <s v="00"/>
    <x v="4"/>
    <n v="800000"/>
    <m/>
    <n v="800000"/>
  </r>
  <r>
    <s v="524710250011"/>
    <n v="5"/>
    <s v="247"/>
    <s v="1"/>
    <s v="0"/>
    <s v="25"/>
    <s v="00"/>
    <n v="11"/>
    <s v="1.1-00-26"/>
    <x v="2"/>
    <n v="11"/>
    <x v="0"/>
    <s v="08_26"/>
    <x v="8"/>
    <x v="2"/>
    <x v="2"/>
    <x v="0"/>
    <x v="0"/>
    <n v="2"/>
    <x v="2"/>
    <s v="25"/>
    <x v="22"/>
    <s v="19_26"/>
    <s v="DIRECCIÓN ADMINISTRATIVA"/>
    <x v="0"/>
    <x v="5"/>
    <x v="5"/>
    <x v="71"/>
    <x v="71"/>
    <s v="00"/>
    <x v="4"/>
    <n v="800000"/>
    <m/>
    <n v="800000"/>
  </r>
  <r>
    <s v="556510230011"/>
    <n v="5"/>
    <s v="565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1"/>
    <x v="3"/>
    <x v="3"/>
    <x v="80"/>
    <x v="80"/>
    <s v="00"/>
    <x v="4"/>
    <n v="800000"/>
    <m/>
    <n v="800000"/>
  </r>
  <r>
    <s v="527210250011"/>
    <n v="5"/>
    <s v="272"/>
    <s v="1"/>
    <s v="0"/>
    <s v="25"/>
    <s v="00"/>
    <n v="11"/>
    <s v="1.1-00-26"/>
    <x v="2"/>
    <n v="11"/>
    <x v="0"/>
    <s v="08_26"/>
    <x v="8"/>
    <x v="2"/>
    <x v="2"/>
    <x v="0"/>
    <x v="0"/>
    <n v="2"/>
    <x v="2"/>
    <s v="25"/>
    <x v="22"/>
    <s v="19_26"/>
    <s v="DIRECCIÓN ADMINISTRATIVA"/>
    <x v="0"/>
    <x v="5"/>
    <x v="5"/>
    <x v="74"/>
    <x v="74"/>
    <s v="00"/>
    <x v="4"/>
    <n v="750000"/>
    <m/>
    <n v="750000"/>
  </r>
  <r>
    <s v="533412200025"/>
    <n v="5"/>
    <s v="334"/>
    <s v="1"/>
    <s v="2"/>
    <s v="20"/>
    <s v="00"/>
    <n v="25"/>
    <s v="2.5-02-26"/>
    <x v="3"/>
    <n v="25"/>
    <x v="1"/>
    <s v="07_26"/>
    <x v="10"/>
    <x v="2"/>
    <x v="2"/>
    <x v="12"/>
    <x v="12"/>
    <n v="1"/>
    <x v="1"/>
    <s v="20"/>
    <x v="34"/>
    <s v="15_26"/>
    <s v="COMISARIA DE LA POLICIA PREVENTIVA MUNIC"/>
    <x v="0"/>
    <x v="2"/>
    <x v="2"/>
    <x v="91"/>
    <x v="91"/>
    <s v="00"/>
    <x v="4"/>
    <n v="3000000"/>
    <m/>
    <n v="3000000"/>
  </r>
  <r>
    <s v="531410090011"/>
    <n v="5"/>
    <s v="314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92"/>
    <x v="92"/>
    <s v="00"/>
    <x v="4"/>
    <n v="700000"/>
    <m/>
    <n v="700000"/>
  </r>
  <r>
    <s v="535410240011"/>
    <n v="5"/>
    <s v="354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0"/>
    <x v="2"/>
    <x v="2"/>
    <x v="93"/>
    <x v="93"/>
    <s v="00"/>
    <x v="4"/>
    <n v="700000"/>
    <m/>
    <n v="700000"/>
  </r>
  <r>
    <s v="521610090011"/>
    <n v="5"/>
    <s v="216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82"/>
    <x v="82"/>
    <s v="00"/>
    <x v="4"/>
    <n v="650000"/>
    <m/>
    <n v="650000"/>
  </r>
  <r>
    <s v="543910604211"/>
    <n v="5"/>
    <s v="439"/>
    <s v="1"/>
    <s v="0"/>
    <s v="60"/>
    <n v="42"/>
    <n v="11"/>
    <s v="1.1-00-26"/>
    <x v="2"/>
    <n v="11"/>
    <x v="0"/>
    <s v="11_26"/>
    <x v="13"/>
    <x v="2"/>
    <x v="2"/>
    <x v="9"/>
    <x v="9"/>
    <n v="5"/>
    <x v="5"/>
    <s v="60"/>
    <x v="54"/>
    <s v="36_26"/>
    <s v="DIRECCIÓN DE PROMOCIÓN ECONÓMICA"/>
    <x v="0"/>
    <x v="1"/>
    <x v="1"/>
    <x v="94"/>
    <x v="94"/>
    <n v="42"/>
    <x v="36"/>
    <n v="650000"/>
    <m/>
    <n v="650000"/>
  </r>
  <r>
    <s v="531610210011"/>
    <n v="5"/>
    <s v="316"/>
    <s v="1"/>
    <s v="0"/>
    <s v="21"/>
    <s v="00"/>
    <n v="11"/>
    <s v="1.1-00-26"/>
    <x v="2"/>
    <n v="11"/>
    <x v="0"/>
    <s v="07_26"/>
    <x v="10"/>
    <x v="2"/>
    <x v="2"/>
    <x v="12"/>
    <x v="12"/>
    <n v="1"/>
    <x v="1"/>
    <s v="21"/>
    <x v="37"/>
    <s v="15_26"/>
    <s v="COMISARIA DE LA POLICIA PREVENTIVA MUNIC"/>
    <x v="0"/>
    <x v="2"/>
    <x v="2"/>
    <x v="66"/>
    <x v="66"/>
    <s v="00"/>
    <x v="4"/>
    <n v="591000"/>
    <m/>
    <n v="591000"/>
  </r>
  <r>
    <s v="522110654311"/>
    <n v="5"/>
    <s v="221"/>
    <s v="1"/>
    <s v="0"/>
    <s v="65"/>
    <n v="43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5"/>
    <x v="5"/>
    <x v="78"/>
    <x v="78"/>
    <n v="43"/>
    <x v="37"/>
    <n v="580000"/>
    <m/>
    <n v="580000"/>
  </r>
  <r>
    <s v="532610654411"/>
    <n v="5"/>
    <s v="326"/>
    <s v="1"/>
    <s v="0"/>
    <s v="65"/>
    <n v="44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2"/>
    <x v="2"/>
    <x v="19"/>
    <x v="19"/>
    <n v="44"/>
    <x v="38"/>
    <n v="560000"/>
    <m/>
    <n v="560000"/>
  </r>
  <r>
    <s v="533110060011"/>
    <n v="5"/>
    <s v="331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2"/>
    <x v="2"/>
    <x v="69"/>
    <x v="69"/>
    <s v="00"/>
    <x v="4"/>
    <n v="550000"/>
    <m/>
    <n v="550000"/>
  </r>
  <r>
    <s v="522110090011"/>
    <n v="5"/>
    <s v="221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78"/>
    <x v="78"/>
    <s v="00"/>
    <x v="4"/>
    <n v="500000"/>
    <m/>
    <n v="500000"/>
  </r>
  <r>
    <s v="523510540011"/>
    <n v="5"/>
    <s v="235"/>
    <s v="1"/>
    <s v="0"/>
    <s v="54"/>
    <s v="00"/>
    <n v="11"/>
    <s v="1.1-00-26"/>
    <x v="2"/>
    <n v="11"/>
    <x v="0"/>
    <s v="11_26"/>
    <x v="13"/>
    <x v="2"/>
    <x v="2"/>
    <x v="8"/>
    <x v="8"/>
    <n v="5"/>
    <x v="5"/>
    <s v="54"/>
    <x v="55"/>
    <s v="35_26"/>
    <s v="DIRECCIÓN DE DESARROLLO RURAL"/>
    <x v="0"/>
    <x v="5"/>
    <x v="5"/>
    <x v="95"/>
    <x v="95"/>
    <s v="00"/>
    <x v="4"/>
    <n v="500000"/>
    <m/>
    <n v="500000"/>
  </r>
  <r>
    <s v="524910090011"/>
    <n v="5"/>
    <s v="249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46"/>
    <x v="46"/>
    <s v="00"/>
    <x v="4"/>
    <n v="500000"/>
    <m/>
    <n v="500000"/>
  </r>
  <r>
    <s v="525410300011"/>
    <n v="5"/>
    <s v="254"/>
    <s v="1"/>
    <s v="0"/>
    <s v="30"/>
    <s v="00"/>
    <n v="11"/>
    <s v="1.1-00-26"/>
    <x v="2"/>
    <n v="11"/>
    <x v="0"/>
    <s v="08_26"/>
    <x v="8"/>
    <x v="6"/>
    <x v="6"/>
    <x v="14"/>
    <x v="14"/>
    <n v="6"/>
    <x v="3"/>
    <s v="30"/>
    <x v="51"/>
    <s v="24_26"/>
    <s v="UNIDAD DE ACOPIO Y SALUD ANIMAL TLAJOMUL"/>
    <x v="0"/>
    <x v="5"/>
    <x v="5"/>
    <x v="52"/>
    <x v="52"/>
    <s v="00"/>
    <x v="4"/>
    <n v="500000"/>
    <m/>
    <n v="500000"/>
  </r>
  <r>
    <s v="527110240011"/>
    <n v="5"/>
    <s v="271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0"/>
    <x v="5"/>
    <x v="5"/>
    <x v="61"/>
    <x v="61"/>
    <s v="00"/>
    <x v="4"/>
    <n v="500000"/>
    <m/>
    <n v="500000"/>
  </r>
  <r>
    <s v="528210210011"/>
    <n v="5"/>
    <s v="282"/>
    <s v="1"/>
    <s v="0"/>
    <s v="21"/>
    <s v="00"/>
    <n v="11"/>
    <s v="1.1-00-26"/>
    <x v="2"/>
    <n v="11"/>
    <x v="0"/>
    <s v="07_26"/>
    <x v="10"/>
    <x v="2"/>
    <x v="2"/>
    <x v="12"/>
    <x v="12"/>
    <n v="1"/>
    <x v="1"/>
    <s v="21"/>
    <x v="37"/>
    <s v="15_26"/>
    <s v="COMISARIA DE LA POLICIA PREVENTIVA MUNIC"/>
    <x v="0"/>
    <x v="5"/>
    <x v="5"/>
    <x v="96"/>
    <x v="96"/>
    <s v="00"/>
    <x v="4"/>
    <n v="500000"/>
    <m/>
    <n v="500000"/>
  </r>
  <r>
    <s v="529110250011"/>
    <n v="5"/>
    <s v="291"/>
    <s v="1"/>
    <s v="0"/>
    <s v="25"/>
    <s v="00"/>
    <n v="11"/>
    <s v="1.1-00-26"/>
    <x v="2"/>
    <n v="11"/>
    <x v="0"/>
    <s v="08_26"/>
    <x v="8"/>
    <x v="2"/>
    <x v="2"/>
    <x v="0"/>
    <x v="0"/>
    <n v="2"/>
    <x v="2"/>
    <s v="25"/>
    <x v="22"/>
    <s v="19_26"/>
    <s v="DIRECCIÓN ADMINISTRATIVA"/>
    <x v="0"/>
    <x v="5"/>
    <x v="5"/>
    <x v="62"/>
    <x v="62"/>
    <s v="00"/>
    <x v="4"/>
    <n v="500000"/>
    <m/>
    <n v="500000"/>
  </r>
  <r>
    <s v="529110430011"/>
    <n v="5"/>
    <s v="291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5"/>
    <x v="5"/>
    <x v="62"/>
    <x v="62"/>
    <s v="00"/>
    <x v="4"/>
    <n v="500000"/>
    <m/>
    <n v="500000"/>
  </r>
  <r>
    <s v="529410660011"/>
    <n v="5"/>
    <s v="294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5"/>
    <x v="5"/>
    <x v="97"/>
    <x v="97"/>
    <s v="00"/>
    <x v="4"/>
    <n v="500000"/>
    <m/>
    <n v="500000"/>
  </r>
  <r>
    <s v="529810250011"/>
    <n v="5"/>
    <s v="298"/>
    <s v="1"/>
    <s v="0"/>
    <s v="25"/>
    <s v="00"/>
    <n v="11"/>
    <s v="1.1-00-26"/>
    <x v="2"/>
    <n v="11"/>
    <x v="0"/>
    <s v="08_26"/>
    <x v="8"/>
    <x v="2"/>
    <x v="2"/>
    <x v="0"/>
    <x v="0"/>
    <n v="2"/>
    <x v="2"/>
    <s v="25"/>
    <x v="22"/>
    <s v="19_26"/>
    <s v="DIRECCIÓN ADMINISTRATIVA"/>
    <x v="0"/>
    <x v="5"/>
    <x v="5"/>
    <x v="98"/>
    <x v="98"/>
    <s v="00"/>
    <x v="4"/>
    <n v="500000"/>
    <m/>
    <n v="500000"/>
  </r>
  <r>
    <s v="529810430011"/>
    <n v="5"/>
    <s v="298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5"/>
    <x v="5"/>
    <x v="98"/>
    <x v="98"/>
    <s v="00"/>
    <x v="4"/>
    <n v="500000"/>
    <m/>
    <n v="500000"/>
  </r>
  <r>
    <s v="529810090011"/>
    <n v="5"/>
    <s v="298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98"/>
    <x v="98"/>
    <s v="00"/>
    <x v="4"/>
    <n v="500000"/>
    <m/>
    <n v="500000"/>
  </r>
  <r>
    <s v="533410090011"/>
    <n v="5"/>
    <s v="334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91"/>
    <x v="91"/>
    <s v="00"/>
    <x v="4"/>
    <n v="500000"/>
    <m/>
    <n v="1600000"/>
  </r>
  <r>
    <s v="538210564511"/>
    <n v="5"/>
    <s v="382"/>
    <s v="1"/>
    <s v="0"/>
    <s v="56"/>
    <n v="45"/>
    <n v="11"/>
    <s v="1.1-00-26"/>
    <x v="2"/>
    <n v="11"/>
    <x v="0"/>
    <s v="11_26"/>
    <x v="13"/>
    <x v="2"/>
    <x v="2"/>
    <x v="8"/>
    <x v="8"/>
    <n v="5"/>
    <x v="5"/>
    <s v="56"/>
    <x v="56"/>
    <s v="35_26"/>
    <s v="DIRECCIÓN DE DESARROLLO RURAL"/>
    <x v="0"/>
    <x v="2"/>
    <x v="2"/>
    <x v="65"/>
    <x v="65"/>
    <n v="45"/>
    <x v="39"/>
    <n v="500000"/>
    <m/>
    <n v="500000"/>
  </r>
  <r>
    <s v="538210654611"/>
    <n v="5"/>
    <s v="382"/>
    <s v="1"/>
    <s v="0"/>
    <s v="65"/>
    <n v="46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2"/>
    <x v="2"/>
    <x v="65"/>
    <x v="65"/>
    <n v="46"/>
    <x v="40"/>
    <n v="500000"/>
    <m/>
    <n v="500000"/>
  </r>
  <r>
    <s v="538210654711"/>
    <n v="5"/>
    <s v="382"/>
    <s v="1"/>
    <s v="0"/>
    <s v="65"/>
    <n v="47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2"/>
    <x v="2"/>
    <x v="65"/>
    <x v="65"/>
    <n v="47"/>
    <x v="41"/>
    <n v="500000"/>
    <m/>
    <n v="500000"/>
  </r>
  <r>
    <s v="539110120011"/>
    <n v="5"/>
    <s v="391"/>
    <s v="1"/>
    <s v="0"/>
    <s v="12"/>
    <s v="00"/>
    <n v="11"/>
    <s v="1.1-00-26"/>
    <x v="2"/>
    <n v="11"/>
    <x v="0"/>
    <s v="05_26"/>
    <x v="0"/>
    <x v="0"/>
    <x v="0"/>
    <x v="0"/>
    <x v="0"/>
    <n v="4"/>
    <x v="0"/>
    <s v="12"/>
    <x v="0"/>
    <s v="08_26"/>
    <s v="DIRECCIÓN DE ADMINISTRACIÓN DE PERSONAL"/>
    <x v="0"/>
    <x v="2"/>
    <x v="2"/>
    <x v="99"/>
    <x v="99"/>
    <s v="00"/>
    <x v="4"/>
    <n v="500000"/>
    <m/>
    <n v="500000"/>
  </r>
  <r>
    <s v="539220090011"/>
    <n v="5"/>
    <s v="392"/>
    <s v="2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39"/>
    <x v="39"/>
    <s v="00"/>
    <x v="4"/>
    <n v="500000"/>
    <m/>
    <n v="500000"/>
  </r>
  <r>
    <s v="539410060011"/>
    <n v="5"/>
    <s v="394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2"/>
    <x v="2"/>
    <x v="36"/>
    <x v="36"/>
    <s v="00"/>
    <x v="4"/>
    <n v="500000"/>
    <m/>
    <n v="500000"/>
  </r>
  <r>
    <s v="544510010511"/>
    <n v="5"/>
    <s v="445"/>
    <s v="1"/>
    <s v="0"/>
    <s v="01"/>
    <s v="05"/>
    <n v="11"/>
    <s v="1.1-00-26"/>
    <x v="2"/>
    <n v="11"/>
    <x v="0"/>
    <s v="01_26"/>
    <x v="14"/>
    <x v="2"/>
    <x v="2"/>
    <x v="0"/>
    <x v="0"/>
    <n v="6"/>
    <x v="3"/>
    <s v="01"/>
    <x v="30"/>
    <s v="01_26"/>
    <s v="SECRETARÍA PARTICULAR DE PRESIDENCIA"/>
    <x v="0"/>
    <x v="1"/>
    <x v="1"/>
    <x v="85"/>
    <x v="85"/>
    <s v="05"/>
    <x v="42"/>
    <n v="500000"/>
    <m/>
    <n v="500000"/>
  </r>
  <r>
    <s v="544510171911"/>
    <n v="5"/>
    <s v="445"/>
    <s v="1"/>
    <s v="0"/>
    <s v="17"/>
    <n v="19"/>
    <n v="11"/>
    <s v="1.1-00-26"/>
    <x v="2"/>
    <n v="11"/>
    <x v="0"/>
    <s v="06_26"/>
    <x v="6"/>
    <x v="2"/>
    <x v="2"/>
    <x v="0"/>
    <x v="0"/>
    <n v="4"/>
    <x v="0"/>
    <s v="17"/>
    <x v="18"/>
    <s v="12_26"/>
    <s v="DESPACHO DE LA JEFATURA DE GABINETE"/>
    <x v="0"/>
    <x v="1"/>
    <x v="1"/>
    <x v="85"/>
    <x v="85"/>
    <n v="19"/>
    <x v="43"/>
    <n v="500000"/>
    <n v="500000"/>
    <n v="500000"/>
  </r>
  <r>
    <s v="553110300011"/>
    <n v="5"/>
    <s v="531"/>
    <s v="1"/>
    <s v="0"/>
    <s v="30"/>
    <s v="00"/>
    <n v="11"/>
    <s v="1.1-00-26"/>
    <x v="2"/>
    <n v="11"/>
    <x v="0"/>
    <s v="08_26"/>
    <x v="8"/>
    <x v="6"/>
    <x v="6"/>
    <x v="14"/>
    <x v="14"/>
    <n v="6"/>
    <x v="3"/>
    <s v="30"/>
    <x v="51"/>
    <s v="24_26"/>
    <s v="UNIDAD DE ACOPIO Y SALUD ANIMAL TLAJOMUL"/>
    <x v="1"/>
    <x v="3"/>
    <x v="3"/>
    <x v="37"/>
    <x v="37"/>
    <s v="00"/>
    <x v="4"/>
    <n v="500000"/>
    <m/>
    <n v="500000"/>
  </r>
  <r>
    <s v="556610240011"/>
    <n v="5"/>
    <s v="566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1"/>
    <x v="3"/>
    <x v="3"/>
    <x v="100"/>
    <x v="100"/>
    <s v="00"/>
    <x v="4"/>
    <n v="500000"/>
    <m/>
    <n v="500000"/>
  </r>
  <r>
    <s v="538210313011"/>
    <n v="5"/>
    <s v="382"/>
    <s v="1"/>
    <s v="0"/>
    <s v="31"/>
    <s v="30"/>
    <n v="11"/>
    <s v="1.1-00-26"/>
    <x v="2"/>
    <n v="11"/>
    <x v="0"/>
    <s v="09_26"/>
    <x v="1"/>
    <x v="1"/>
    <x v="1"/>
    <x v="0"/>
    <x v="0"/>
    <n v="2"/>
    <x v="2"/>
    <s v="31"/>
    <x v="57"/>
    <s v="25_26"/>
    <s v="DESPACHO DE LA COORDINACIÓN GENERAL DE C"/>
    <x v="0"/>
    <x v="2"/>
    <x v="2"/>
    <x v="65"/>
    <x v="65"/>
    <s v="30"/>
    <x v="44"/>
    <n v="450000"/>
    <m/>
    <n v="450000"/>
  </r>
  <r>
    <s v="521610240011"/>
    <n v="5"/>
    <s v="216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0"/>
    <x v="5"/>
    <x v="5"/>
    <x v="82"/>
    <x v="82"/>
    <s v="00"/>
    <x v="4"/>
    <n v="400000"/>
    <m/>
    <n v="400000"/>
  </r>
  <r>
    <s v="534510590011"/>
    <n v="5"/>
    <s v="345"/>
    <s v="1"/>
    <s v="0"/>
    <s v="59"/>
    <s v="00"/>
    <n v="11"/>
    <s v="1.1-00-26"/>
    <x v="2"/>
    <n v="11"/>
    <x v="0"/>
    <s v="11_26"/>
    <x v="13"/>
    <x v="2"/>
    <x v="2"/>
    <x v="8"/>
    <x v="8"/>
    <n v="5"/>
    <x v="5"/>
    <s v="59"/>
    <x v="58"/>
    <s v="35_26"/>
    <s v="DIRECCIÓN DE DESARROLLO RURAL"/>
    <x v="0"/>
    <x v="2"/>
    <x v="2"/>
    <x v="41"/>
    <x v="41"/>
    <s v="00"/>
    <x v="4"/>
    <n v="400000"/>
    <m/>
    <n v="400000"/>
  </r>
  <r>
    <s v="527210430011"/>
    <n v="5"/>
    <s v="272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5"/>
    <x v="5"/>
    <x v="74"/>
    <x v="74"/>
    <s v="00"/>
    <x v="4"/>
    <n v="400000"/>
    <m/>
    <n v="400000"/>
  </r>
  <r>
    <s v="535710290011"/>
    <n v="5"/>
    <s v="357"/>
    <s v="1"/>
    <s v="0"/>
    <s v="29"/>
    <s v="00"/>
    <n v="11"/>
    <s v="1.1-00-26"/>
    <x v="2"/>
    <n v="11"/>
    <x v="0"/>
    <s v="08_26"/>
    <x v="8"/>
    <x v="2"/>
    <x v="2"/>
    <x v="0"/>
    <x v="0"/>
    <n v="2"/>
    <x v="2"/>
    <s v="29"/>
    <x v="59"/>
    <s v="23_26"/>
    <s v="DIRECCIÓN DE RASTROS MUNICIPALES"/>
    <x v="0"/>
    <x v="2"/>
    <x v="2"/>
    <x v="12"/>
    <x v="12"/>
    <s v="00"/>
    <x v="4"/>
    <n v="400000"/>
    <m/>
    <n v="400000"/>
  </r>
  <r>
    <s v="538210310011"/>
    <n v="5"/>
    <s v="382"/>
    <s v="1"/>
    <s v="0"/>
    <s v="31"/>
    <s v="00"/>
    <n v="11"/>
    <s v="1.1-00-26"/>
    <x v="2"/>
    <n v="11"/>
    <x v="0"/>
    <s v="09_26"/>
    <x v="1"/>
    <x v="1"/>
    <x v="1"/>
    <x v="0"/>
    <x v="0"/>
    <n v="2"/>
    <x v="2"/>
    <s v="31"/>
    <x v="57"/>
    <s v="25_26"/>
    <s v="DESPACHO DE LA COORDINACIÓN GENERAL DE C"/>
    <x v="0"/>
    <x v="2"/>
    <x v="2"/>
    <x v="65"/>
    <x v="65"/>
    <s v="00"/>
    <x v="4"/>
    <n v="0"/>
    <m/>
    <n v="400000"/>
  </r>
  <r>
    <s v="544110443511"/>
    <n v="5"/>
    <s v="441"/>
    <s v="1"/>
    <s v="0"/>
    <s v="44"/>
    <n v="35"/>
    <n v="11"/>
    <s v="1.1-00-26"/>
    <x v="2"/>
    <n v="11"/>
    <x v="0"/>
    <s v="10_26"/>
    <x v="2"/>
    <x v="2"/>
    <x v="2"/>
    <x v="0"/>
    <x v="0"/>
    <n v="6"/>
    <x v="3"/>
    <s v="44"/>
    <x v="60"/>
    <s v="32_26"/>
    <s v="DIRECCIÓN DE GESTION DEL MEDIO AMBIENTE"/>
    <x v="0"/>
    <x v="1"/>
    <x v="1"/>
    <x v="10"/>
    <x v="10"/>
    <n v="35"/>
    <x v="45"/>
    <n v="400000"/>
    <m/>
    <n v="400000"/>
  </r>
  <r>
    <s v="535812270025"/>
    <n v="5"/>
    <s v="358"/>
    <s v="1"/>
    <s v="2"/>
    <s v="27"/>
    <s v="00"/>
    <n v="25"/>
    <s v="2.5-02-26"/>
    <x v="3"/>
    <n v="25"/>
    <x v="1"/>
    <s v="08_26"/>
    <x v="8"/>
    <x v="2"/>
    <x v="2"/>
    <x v="16"/>
    <x v="16"/>
    <n v="3"/>
    <x v="4"/>
    <s v="27"/>
    <x v="61"/>
    <s v="21_26"/>
    <s v="DIRECCIÓN DE ASEO PÚBLICO"/>
    <x v="0"/>
    <x v="2"/>
    <x v="2"/>
    <x v="81"/>
    <x v="81"/>
    <s v="00"/>
    <x v="4"/>
    <n v="220000000"/>
    <m/>
    <n v="216425740"/>
  </r>
  <r>
    <s v="538210654811"/>
    <n v="5"/>
    <s v="382"/>
    <s v="1"/>
    <s v="0"/>
    <s v="65"/>
    <n v="48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2"/>
    <x v="2"/>
    <x v="65"/>
    <x v="65"/>
    <n v="48"/>
    <x v="46"/>
    <n v="387000"/>
    <m/>
    <n v="387000"/>
  </r>
  <r>
    <s v="534810090011"/>
    <n v="5"/>
    <s v="348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101"/>
    <x v="101"/>
    <s v="00"/>
    <x v="4"/>
    <n v="350000"/>
    <m/>
    <n v="350000"/>
  </r>
  <r>
    <s v="527210590011"/>
    <n v="5"/>
    <s v="272"/>
    <s v="1"/>
    <s v="0"/>
    <s v="59"/>
    <s v="00"/>
    <n v="11"/>
    <s v="1.1-00-26"/>
    <x v="2"/>
    <n v="11"/>
    <x v="0"/>
    <s v="11_26"/>
    <x v="13"/>
    <x v="2"/>
    <x v="2"/>
    <x v="8"/>
    <x v="8"/>
    <n v="5"/>
    <x v="5"/>
    <s v="59"/>
    <x v="58"/>
    <s v="35_26"/>
    <s v="DIRECCIÓN DE DESARROLLO RURAL"/>
    <x v="0"/>
    <x v="5"/>
    <x v="5"/>
    <x v="74"/>
    <x v="74"/>
    <s v="00"/>
    <x v="4"/>
    <n v="320000"/>
    <m/>
    <n v="320000"/>
  </r>
  <r>
    <s v="533110090011"/>
    <n v="5"/>
    <s v="331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69"/>
    <x v="69"/>
    <s v="00"/>
    <x v="4"/>
    <n v="300000"/>
    <m/>
    <n v="1800000"/>
  </r>
  <r>
    <s v="534410090011"/>
    <n v="5"/>
    <s v="344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102"/>
    <x v="102"/>
    <s v="00"/>
    <x v="4"/>
    <n v="300000"/>
    <m/>
    <n v="300000"/>
  </r>
  <r>
    <s v="538210494911"/>
    <n v="5"/>
    <s v="382"/>
    <s v="1"/>
    <s v="0"/>
    <s v="49"/>
    <n v="49"/>
    <n v="11"/>
    <s v="1.1-00-26"/>
    <x v="2"/>
    <n v="11"/>
    <x v="0"/>
    <s v="11_26"/>
    <x v="13"/>
    <x v="2"/>
    <x v="2"/>
    <x v="9"/>
    <x v="9"/>
    <n v="5"/>
    <x v="5"/>
    <s v="49"/>
    <x v="62"/>
    <s v="34_26"/>
    <s v="DESPACHO DE LA COORDINACIÓN GENERAL DE DE POTENCIA ECONÓMICA"/>
    <x v="0"/>
    <x v="2"/>
    <x v="2"/>
    <x v="65"/>
    <x v="65"/>
    <n v="49"/>
    <x v="47"/>
    <n v="300000"/>
    <m/>
    <n v="300000"/>
  </r>
  <r>
    <s v="553210240011"/>
    <n v="5"/>
    <s v="532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1"/>
    <x v="3"/>
    <x v="3"/>
    <x v="103"/>
    <x v="103"/>
    <s v="00"/>
    <x v="4"/>
    <n v="300000"/>
    <m/>
    <n v="300000"/>
  </r>
  <r>
    <s v="538210495011"/>
    <n v="5"/>
    <s v="382"/>
    <s v="1"/>
    <s v="0"/>
    <s v="49"/>
    <n v="50"/>
    <n v="11"/>
    <s v="1.1-00-26"/>
    <x v="2"/>
    <n v="11"/>
    <x v="0"/>
    <s v="11_26"/>
    <x v="13"/>
    <x v="2"/>
    <x v="2"/>
    <x v="9"/>
    <x v="9"/>
    <n v="5"/>
    <x v="5"/>
    <s v="49"/>
    <x v="62"/>
    <s v="34_26"/>
    <s v="DESPACHO DE LA COORDINACIÓN GENERAL DE DE POTENCIA ECONÓMICA"/>
    <x v="0"/>
    <x v="2"/>
    <x v="2"/>
    <x v="65"/>
    <x v="65"/>
    <n v="50"/>
    <x v="48"/>
    <n v="270000"/>
    <m/>
    <n v="270000"/>
  </r>
  <r>
    <s v="543110585111"/>
    <n v="5"/>
    <s v="431"/>
    <s v="1"/>
    <s v="0"/>
    <s v="58"/>
    <n v="51"/>
    <n v="11"/>
    <s v="1.1-00-26"/>
    <x v="2"/>
    <n v="11"/>
    <x v="0"/>
    <s v="11_26"/>
    <x v="13"/>
    <x v="1"/>
    <x v="1"/>
    <x v="8"/>
    <x v="8"/>
    <n v="5"/>
    <x v="5"/>
    <s v="58"/>
    <x v="63"/>
    <s v="35_26"/>
    <s v="DIRECCIÓN DE DESARROLLO RURAL"/>
    <x v="0"/>
    <x v="1"/>
    <x v="1"/>
    <x v="56"/>
    <x v="56"/>
    <n v="51"/>
    <x v="49"/>
    <n v="260000"/>
    <m/>
    <n v="260000"/>
  </r>
  <r>
    <s v="527210240011"/>
    <n v="5"/>
    <s v="272"/>
    <s v="1"/>
    <s v="0"/>
    <s v="24"/>
    <s v="00"/>
    <n v="11"/>
    <s v="1.1-00-26"/>
    <x v="2"/>
    <n v="11"/>
    <x v="0"/>
    <s v="07_26"/>
    <x v="10"/>
    <x v="2"/>
    <x v="2"/>
    <x v="7"/>
    <x v="7"/>
    <n v="2"/>
    <x v="2"/>
    <s v="24"/>
    <x v="17"/>
    <s v="18_26"/>
    <s v="DIRECCIÓN DE SALUD PÚBLICA"/>
    <x v="0"/>
    <x v="5"/>
    <x v="5"/>
    <x v="74"/>
    <x v="74"/>
    <s v="00"/>
    <x v="4"/>
    <n v="250000"/>
    <m/>
    <n v="250000"/>
  </r>
  <r>
    <s v="538210230011"/>
    <n v="5"/>
    <s v="382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0"/>
    <x v="2"/>
    <x v="2"/>
    <x v="65"/>
    <x v="65"/>
    <s v="00"/>
    <x v="4"/>
    <n v="250000"/>
    <m/>
    <n v="250000"/>
  </r>
  <r>
    <s v="538210655211"/>
    <n v="5"/>
    <s v="382"/>
    <s v="1"/>
    <s v="0"/>
    <s v="65"/>
    <n v="52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2"/>
    <x v="2"/>
    <x v="65"/>
    <x v="65"/>
    <n v="52"/>
    <x v="50"/>
    <n v="250000"/>
    <m/>
    <n v="250000"/>
  </r>
  <r>
    <s v="543110505311"/>
    <n v="5"/>
    <s v="431"/>
    <s v="1"/>
    <s v="0"/>
    <s v="50"/>
    <n v="53"/>
    <n v="11"/>
    <s v="1.1-00-26"/>
    <x v="2"/>
    <n v="11"/>
    <x v="0"/>
    <s v="11_26"/>
    <x v="13"/>
    <x v="1"/>
    <x v="1"/>
    <x v="8"/>
    <x v="8"/>
    <n v="5"/>
    <x v="5"/>
    <s v="50"/>
    <x v="64"/>
    <s v="35_26"/>
    <s v="DIRECCIÓN DE DESARROLLO RURAL"/>
    <x v="0"/>
    <x v="1"/>
    <x v="1"/>
    <x v="56"/>
    <x v="56"/>
    <n v="53"/>
    <x v="51"/>
    <n v="250000"/>
    <m/>
    <n v="250000"/>
  </r>
  <r>
    <s v="556410090011"/>
    <n v="5"/>
    <s v="564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1"/>
    <x v="3"/>
    <x v="3"/>
    <x v="104"/>
    <x v="104"/>
    <s v="00"/>
    <x v="4"/>
    <n v="250000"/>
    <m/>
    <n v="250000"/>
  </r>
  <r>
    <s v="538210655411"/>
    <n v="5"/>
    <s v="382"/>
    <s v="1"/>
    <s v="0"/>
    <s v="65"/>
    <n v="54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2"/>
    <x v="2"/>
    <x v="65"/>
    <x v="65"/>
    <n v="54"/>
    <x v="52"/>
    <n v="240000"/>
    <m/>
    <n v="240000"/>
  </r>
  <r>
    <s v="544510010611"/>
    <n v="5"/>
    <s v="445"/>
    <s v="1"/>
    <s v="0"/>
    <s v="01"/>
    <s v="06"/>
    <n v="11"/>
    <s v="1.1-00-26"/>
    <x v="2"/>
    <n v="11"/>
    <x v="0"/>
    <s v="01_26"/>
    <x v="14"/>
    <x v="2"/>
    <x v="2"/>
    <x v="0"/>
    <x v="0"/>
    <n v="6"/>
    <x v="3"/>
    <s v="01"/>
    <x v="30"/>
    <s v="01_26"/>
    <s v="SECRETARÍA PARTICULAR DE PRESIDENCIA"/>
    <x v="0"/>
    <x v="1"/>
    <x v="1"/>
    <x v="85"/>
    <x v="85"/>
    <s v="06"/>
    <x v="53"/>
    <n v="240000"/>
    <m/>
    <n v="240000"/>
  </r>
  <r>
    <s v="533410330011"/>
    <n v="5"/>
    <s v="334"/>
    <s v="1"/>
    <s v="0"/>
    <s v="33"/>
    <s v="00"/>
    <n v="11"/>
    <s v="1.1-00-26"/>
    <x v="2"/>
    <n v="11"/>
    <x v="0"/>
    <s v="09_26"/>
    <x v="1"/>
    <x v="2"/>
    <x v="2"/>
    <x v="15"/>
    <x v="15"/>
    <n v="2"/>
    <x v="2"/>
    <s v="33"/>
    <x v="65"/>
    <s v="26_26"/>
    <s v="DIRECCIÓN DE CULTURA"/>
    <x v="0"/>
    <x v="2"/>
    <x v="2"/>
    <x v="91"/>
    <x v="91"/>
    <s v="00"/>
    <x v="4"/>
    <n v="230000"/>
    <m/>
    <n v="230000"/>
  </r>
  <r>
    <s v="521710420011"/>
    <n v="5"/>
    <s v="217"/>
    <s v="1"/>
    <s v="0"/>
    <s v="42"/>
    <s v="00"/>
    <n v="11"/>
    <s v="1.1-00-26"/>
    <x v="2"/>
    <n v="11"/>
    <x v="0"/>
    <s v="09_26"/>
    <x v="1"/>
    <x v="2"/>
    <x v="2"/>
    <x v="0"/>
    <x v="0"/>
    <n v="1"/>
    <x v="1"/>
    <s v="42"/>
    <x v="49"/>
    <s v="30_26"/>
    <s v="DIRECCIÓN DE RED DE BASES Y COLMENAS"/>
    <x v="0"/>
    <x v="5"/>
    <x v="5"/>
    <x v="105"/>
    <x v="105"/>
    <s v="00"/>
    <x v="4"/>
    <n v="200000"/>
    <m/>
    <n v="200000"/>
  </r>
  <r>
    <s v="544110650011"/>
    <n v="5"/>
    <s v="441"/>
    <s v="1"/>
    <s v="0"/>
    <s v="65"/>
    <s v="00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1"/>
    <x v="1"/>
    <x v="10"/>
    <x v="10"/>
    <s v="00"/>
    <x v="4"/>
    <n v="200000"/>
    <m/>
    <n v="200000"/>
  </r>
  <r>
    <s v="527210260011"/>
    <n v="5"/>
    <s v="272"/>
    <s v="1"/>
    <s v="0"/>
    <s v="26"/>
    <s v="00"/>
    <n v="11"/>
    <s v="1.1-00-26"/>
    <x v="2"/>
    <n v="11"/>
    <x v="0"/>
    <s v="08_26"/>
    <x v="8"/>
    <x v="2"/>
    <x v="2"/>
    <x v="5"/>
    <x v="5"/>
    <n v="3"/>
    <x v="4"/>
    <s v="26"/>
    <x v="13"/>
    <s v="20_26"/>
    <s v="DIRECCIÓN DE ALUMBRADO PÚBLICO"/>
    <x v="0"/>
    <x v="5"/>
    <x v="5"/>
    <x v="74"/>
    <x v="74"/>
    <s v="00"/>
    <x v="4"/>
    <n v="200000"/>
    <m/>
    <n v="200000"/>
  </r>
  <r>
    <s v="529110290011"/>
    <n v="5"/>
    <s v="291"/>
    <s v="1"/>
    <s v="0"/>
    <s v="29"/>
    <s v="00"/>
    <n v="11"/>
    <s v="1.1-00-26"/>
    <x v="2"/>
    <n v="11"/>
    <x v="0"/>
    <s v="08_26"/>
    <x v="8"/>
    <x v="2"/>
    <x v="2"/>
    <x v="0"/>
    <x v="0"/>
    <n v="2"/>
    <x v="2"/>
    <s v="29"/>
    <x v="59"/>
    <s v="23_26"/>
    <s v="DIRECCIÓN DE RASTROS MUNICIPALES"/>
    <x v="0"/>
    <x v="5"/>
    <x v="5"/>
    <x v="62"/>
    <x v="62"/>
    <s v="00"/>
    <x v="4"/>
    <n v="200000"/>
    <m/>
    <n v="200000"/>
  </r>
  <r>
    <s v="529110260011"/>
    <n v="5"/>
    <s v="291"/>
    <s v="1"/>
    <s v="0"/>
    <s v="26"/>
    <s v="00"/>
    <n v="11"/>
    <s v="1.1-00-26"/>
    <x v="2"/>
    <n v="11"/>
    <x v="0"/>
    <s v="08_26"/>
    <x v="8"/>
    <x v="2"/>
    <x v="2"/>
    <x v="5"/>
    <x v="5"/>
    <n v="3"/>
    <x v="4"/>
    <s v="26"/>
    <x v="13"/>
    <s v="20_26"/>
    <s v="DIRECCIÓN DE ALUMBRADO PÚBLICO"/>
    <x v="0"/>
    <x v="5"/>
    <x v="5"/>
    <x v="62"/>
    <x v="62"/>
    <s v="00"/>
    <x v="4"/>
    <n v="200000"/>
    <m/>
    <n v="200000"/>
  </r>
  <r>
    <s v="538210300011"/>
    <n v="5"/>
    <s v="382"/>
    <s v="1"/>
    <s v="0"/>
    <s v="30"/>
    <s v="00"/>
    <n v="11"/>
    <s v="1.1-00-26"/>
    <x v="2"/>
    <n v="11"/>
    <x v="0"/>
    <s v="08_26"/>
    <x v="8"/>
    <x v="6"/>
    <x v="6"/>
    <x v="14"/>
    <x v="14"/>
    <n v="6"/>
    <x v="3"/>
    <s v="30"/>
    <x v="51"/>
    <s v="24_26"/>
    <s v="UNIDAD DE ACOPIO Y SALUD ANIMAL TLAJOMUL"/>
    <x v="0"/>
    <x v="2"/>
    <x v="2"/>
    <x v="65"/>
    <x v="65"/>
    <s v="00"/>
    <x v="4"/>
    <n v="200000"/>
    <n v="200000"/>
    <n v="200000"/>
  </r>
  <r>
    <s v="538210655511"/>
    <n v="5"/>
    <s v="382"/>
    <s v="1"/>
    <s v="0"/>
    <s v="65"/>
    <n v="55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2"/>
    <x v="2"/>
    <x v="65"/>
    <x v="65"/>
    <n v="55"/>
    <x v="54"/>
    <n v="200000"/>
    <m/>
    <n v="200000"/>
  </r>
  <r>
    <s v="544210383111"/>
    <n v="5"/>
    <s v="442"/>
    <s v="1"/>
    <s v="0"/>
    <s v="38"/>
    <s v="31"/>
    <n v="11"/>
    <s v="1.1-00-26"/>
    <x v="2"/>
    <n v="11"/>
    <x v="0"/>
    <s v="09_26"/>
    <x v="1"/>
    <x v="1"/>
    <x v="1"/>
    <x v="0"/>
    <x v="0"/>
    <n v="2"/>
    <x v="2"/>
    <s v="38"/>
    <x v="66"/>
    <s v="29_26"/>
    <s v="DIRECCIÓN DE POLÍTICA SOCIAL"/>
    <x v="0"/>
    <x v="1"/>
    <x v="1"/>
    <x v="106"/>
    <x v="106"/>
    <s v="31"/>
    <x v="55"/>
    <n v="200000"/>
    <n v="0"/>
    <n v="200000"/>
  </r>
  <r>
    <s v="551510060011"/>
    <n v="5"/>
    <s v="515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1"/>
    <x v="3"/>
    <x v="3"/>
    <x v="107"/>
    <x v="107"/>
    <s v="00"/>
    <x v="4"/>
    <n v="200000"/>
    <m/>
    <n v="200000"/>
  </r>
  <r>
    <s v="538210655611"/>
    <n v="5"/>
    <s v="382"/>
    <s v="1"/>
    <s v="0"/>
    <s v="65"/>
    <n v="56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2"/>
    <x v="2"/>
    <x v="65"/>
    <x v="65"/>
    <n v="56"/>
    <x v="56"/>
    <n v="196000"/>
    <m/>
    <n v="196000"/>
  </r>
  <r>
    <s v="556210290011"/>
    <n v="5"/>
    <s v="562"/>
    <s v="1"/>
    <s v="0"/>
    <s v="29"/>
    <s v="00"/>
    <n v="11"/>
    <s v="1.1-00-26"/>
    <x v="2"/>
    <n v="11"/>
    <x v="0"/>
    <s v="08_26"/>
    <x v="8"/>
    <x v="2"/>
    <x v="2"/>
    <x v="0"/>
    <x v="0"/>
    <n v="2"/>
    <x v="2"/>
    <s v="29"/>
    <x v="59"/>
    <s v="23_26"/>
    <s v="DIRECCIÓN DE RASTROS MUNICIPALES"/>
    <x v="1"/>
    <x v="3"/>
    <x v="3"/>
    <x v="108"/>
    <x v="108"/>
    <s v="00"/>
    <x v="4"/>
    <n v="180000"/>
    <m/>
    <n v="180000"/>
  </r>
  <r>
    <s v="521610270011"/>
    <n v="5"/>
    <s v="216"/>
    <s v="1"/>
    <s v="0"/>
    <s v="27"/>
    <s v="00"/>
    <n v="11"/>
    <s v="1.1-00-26"/>
    <x v="2"/>
    <n v="11"/>
    <x v="0"/>
    <s v="08_26"/>
    <x v="8"/>
    <x v="2"/>
    <x v="2"/>
    <x v="16"/>
    <x v="16"/>
    <n v="3"/>
    <x v="4"/>
    <s v="27"/>
    <x v="61"/>
    <s v="21_26"/>
    <s v="DIRECCIÓN DE ASEO PÚBLICO"/>
    <x v="0"/>
    <x v="5"/>
    <x v="5"/>
    <x v="82"/>
    <x v="82"/>
    <s v="00"/>
    <x v="4"/>
    <n v="170000"/>
    <m/>
    <n v="170000"/>
  </r>
  <r>
    <s v="522110140011"/>
    <n v="5"/>
    <s v="221"/>
    <s v="1"/>
    <s v="0"/>
    <s v="14"/>
    <s v="00"/>
    <n v="11"/>
    <s v="1.1-00-26"/>
    <x v="2"/>
    <n v="11"/>
    <x v="0"/>
    <s v="06_26"/>
    <x v="6"/>
    <x v="2"/>
    <x v="2"/>
    <x v="0"/>
    <x v="0"/>
    <n v="4"/>
    <x v="0"/>
    <s v="14"/>
    <x v="67"/>
    <s v="09_26"/>
    <s v="DIRECCIÓN DE RELACIONES PÚBLICAS"/>
    <x v="0"/>
    <x v="5"/>
    <x v="5"/>
    <x v="78"/>
    <x v="78"/>
    <s v="00"/>
    <x v="4"/>
    <n v="150000"/>
    <m/>
    <n v="150000"/>
  </r>
  <r>
    <s v="522210620011"/>
    <n v="5"/>
    <s v="222"/>
    <s v="1"/>
    <s v="0"/>
    <s v="62"/>
    <s v="00"/>
    <n v="11"/>
    <s v="1.1-00-26"/>
    <x v="2"/>
    <n v="11"/>
    <x v="0"/>
    <s v="11_26"/>
    <x v="13"/>
    <x v="2"/>
    <x v="2"/>
    <x v="13"/>
    <x v="13"/>
    <n v="5"/>
    <x v="5"/>
    <s v="62"/>
    <x v="50"/>
    <s v="37_26"/>
    <s v="DIRECCIÓN DE TURISMO Y PROMOCIÓN A LAS T"/>
    <x v="0"/>
    <x v="5"/>
    <x v="5"/>
    <x v="90"/>
    <x v="90"/>
    <s v="00"/>
    <x v="4"/>
    <n v="150000"/>
    <m/>
    <n v="150000"/>
  </r>
  <r>
    <s v="524710090011"/>
    <n v="5"/>
    <s v="247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71"/>
    <x v="71"/>
    <s v="00"/>
    <x v="4"/>
    <n v="150000"/>
    <m/>
    <n v="150000"/>
  </r>
  <r>
    <s v="524910360011"/>
    <n v="5"/>
    <s v="249"/>
    <s v="1"/>
    <s v="0"/>
    <s v="36"/>
    <s v="00"/>
    <n v="11"/>
    <s v="1.1-00-26"/>
    <x v="2"/>
    <n v="11"/>
    <x v="0"/>
    <s v="09_26"/>
    <x v="1"/>
    <x v="2"/>
    <x v="2"/>
    <x v="0"/>
    <x v="0"/>
    <n v="2"/>
    <x v="2"/>
    <s v="36"/>
    <x v="29"/>
    <s v="28_26"/>
    <s v="DIRECCIÓN DE EDUCACIÓN"/>
    <x v="0"/>
    <x v="5"/>
    <x v="5"/>
    <x v="46"/>
    <x v="46"/>
    <s v="00"/>
    <x v="4"/>
    <n v="150000"/>
    <m/>
    <n v="150000"/>
  </r>
  <r>
    <s v="533310090011"/>
    <n v="5"/>
    <s v="333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53"/>
    <x v="53"/>
    <s v="00"/>
    <x v="4"/>
    <n v="150000"/>
    <m/>
    <n v="950000"/>
  </r>
  <r>
    <s v="538210330011"/>
    <n v="5"/>
    <s v="382"/>
    <s v="1"/>
    <s v="0"/>
    <s v="33"/>
    <s v="00"/>
    <n v="11"/>
    <s v="1.1-00-26"/>
    <x v="2"/>
    <n v="11"/>
    <x v="0"/>
    <s v="09_26"/>
    <x v="1"/>
    <x v="2"/>
    <x v="2"/>
    <x v="15"/>
    <x v="15"/>
    <n v="2"/>
    <x v="2"/>
    <s v="33"/>
    <x v="65"/>
    <s v="26_26"/>
    <s v="DIRECCIÓN DE CULTURA"/>
    <x v="0"/>
    <x v="2"/>
    <x v="2"/>
    <x v="65"/>
    <x v="65"/>
    <s v="00"/>
    <x v="4"/>
    <n v="150000"/>
    <m/>
    <n v="150000"/>
  </r>
  <r>
    <s v="539420050011"/>
    <n v="5"/>
    <s v="394"/>
    <s v="2"/>
    <s v="0"/>
    <s v="05"/>
    <s v="00"/>
    <n v="11"/>
    <s v="1.1-00-26"/>
    <x v="2"/>
    <n v="11"/>
    <x v="0"/>
    <s v="04_26"/>
    <x v="5"/>
    <x v="2"/>
    <x v="2"/>
    <x v="0"/>
    <x v="0"/>
    <n v="4"/>
    <x v="0"/>
    <s v="05"/>
    <x v="25"/>
    <s v="04_26"/>
    <s v="DIRECCIÓN DE INGRESOS"/>
    <x v="0"/>
    <x v="2"/>
    <x v="2"/>
    <x v="109"/>
    <x v="109"/>
    <s v="00"/>
    <x v="4"/>
    <n v="150000"/>
    <m/>
    <n v="150000"/>
  </r>
  <r>
    <s v="556710420011"/>
    <n v="5"/>
    <s v="567"/>
    <s v="1"/>
    <s v="0"/>
    <s v="42"/>
    <s v="00"/>
    <n v="11"/>
    <s v="1.1-00-26"/>
    <x v="2"/>
    <n v="11"/>
    <x v="0"/>
    <s v="09_26"/>
    <x v="1"/>
    <x v="2"/>
    <x v="2"/>
    <x v="0"/>
    <x v="0"/>
    <n v="1"/>
    <x v="1"/>
    <s v="42"/>
    <x v="49"/>
    <s v="30_26"/>
    <s v="DIRECCIÓN DE RED DE BASES Y COLMENAS"/>
    <x v="1"/>
    <x v="3"/>
    <x v="3"/>
    <x v="63"/>
    <x v="63"/>
    <s v="00"/>
    <x v="4"/>
    <n v="150000"/>
    <m/>
    <n v="150000"/>
  </r>
  <r>
    <s v="556910300011"/>
    <n v="5"/>
    <s v="569"/>
    <s v="1"/>
    <s v="0"/>
    <s v="30"/>
    <s v="00"/>
    <n v="11"/>
    <s v="1.1-00-26"/>
    <x v="2"/>
    <n v="11"/>
    <x v="0"/>
    <s v="08_26"/>
    <x v="8"/>
    <x v="6"/>
    <x v="6"/>
    <x v="14"/>
    <x v="14"/>
    <n v="6"/>
    <x v="3"/>
    <s v="30"/>
    <x v="51"/>
    <s v="24_26"/>
    <s v="UNIDAD DE ACOPIO Y SALUD ANIMAL TLAJOMUL"/>
    <x v="1"/>
    <x v="3"/>
    <x v="3"/>
    <x v="18"/>
    <x v="18"/>
    <s v="00"/>
    <x v="4"/>
    <n v="150000"/>
    <m/>
    <n v="150000"/>
  </r>
  <r>
    <s v="529210090011"/>
    <n v="5"/>
    <s v="292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110"/>
    <x v="110"/>
    <s v="00"/>
    <x v="4"/>
    <n v="120000"/>
    <m/>
    <n v="120000"/>
  </r>
  <r>
    <s v="531410660011"/>
    <n v="5"/>
    <s v="314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2"/>
    <x v="2"/>
    <x v="92"/>
    <x v="92"/>
    <s v="00"/>
    <x v="4"/>
    <n v="1200000"/>
    <m/>
    <n v="120000"/>
  </r>
  <r>
    <s v="521110060011"/>
    <n v="5"/>
    <s v="211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73"/>
    <x v="73"/>
    <s v="00"/>
    <x v="4"/>
    <n v="100000"/>
    <m/>
    <n v="100000"/>
  </r>
  <r>
    <s v="524610660011"/>
    <n v="5"/>
    <s v="246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5"/>
    <x v="5"/>
    <x v="33"/>
    <x v="33"/>
    <s v="00"/>
    <x v="4"/>
    <n v="100000"/>
    <m/>
    <n v="100000"/>
  </r>
  <r>
    <s v="527210270011"/>
    <n v="5"/>
    <s v="272"/>
    <s v="1"/>
    <s v="0"/>
    <s v="27"/>
    <s v="00"/>
    <n v="11"/>
    <s v="1.1-00-26"/>
    <x v="2"/>
    <n v="11"/>
    <x v="0"/>
    <s v="08_26"/>
    <x v="8"/>
    <x v="2"/>
    <x v="2"/>
    <x v="16"/>
    <x v="16"/>
    <n v="3"/>
    <x v="4"/>
    <s v="27"/>
    <x v="61"/>
    <s v="21_26"/>
    <s v="DIRECCIÓN DE ASEO PÚBLICO"/>
    <x v="0"/>
    <x v="5"/>
    <x v="5"/>
    <x v="74"/>
    <x v="74"/>
    <s v="00"/>
    <x v="4"/>
    <n v="100000"/>
    <m/>
    <n v="100000"/>
  </r>
  <r>
    <s v="529110090011"/>
    <n v="5"/>
    <s v="291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62"/>
    <x v="62"/>
    <s v="00"/>
    <x v="4"/>
    <n v="100000"/>
    <m/>
    <n v="100000"/>
  </r>
  <r>
    <s v="535710230011"/>
    <n v="5"/>
    <s v="357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0"/>
    <x v="2"/>
    <x v="2"/>
    <x v="12"/>
    <x v="12"/>
    <s v="00"/>
    <x v="4"/>
    <n v="100000"/>
    <m/>
    <n v="100000"/>
  </r>
  <r>
    <s v="529110270011"/>
    <n v="5"/>
    <s v="291"/>
    <s v="1"/>
    <s v="0"/>
    <s v="27"/>
    <s v="00"/>
    <n v="11"/>
    <s v="1.1-00-26"/>
    <x v="2"/>
    <n v="11"/>
    <x v="0"/>
    <s v="08_26"/>
    <x v="8"/>
    <x v="2"/>
    <x v="2"/>
    <x v="16"/>
    <x v="16"/>
    <n v="3"/>
    <x v="4"/>
    <s v="27"/>
    <x v="61"/>
    <s v="21_26"/>
    <s v="DIRECCIÓN DE ASEO PÚBLICO"/>
    <x v="0"/>
    <x v="5"/>
    <x v="5"/>
    <x v="62"/>
    <x v="62"/>
    <s v="00"/>
    <x v="4"/>
    <n v="100000"/>
    <m/>
    <n v="100000"/>
  </r>
  <r>
    <s v="538210625711"/>
    <n v="5"/>
    <s v="382"/>
    <s v="1"/>
    <s v="0"/>
    <s v="62"/>
    <n v="57"/>
    <n v="11"/>
    <s v="1.1-00-26"/>
    <x v="2"/>
    <n v="11"/>
    <x v="0"/>
    <s v="11_26"/>
    <x v="13"/>
    <x v="2"/>
    <x v="2"/>
    <x v="13"/>
    <x v="13"/>
    <n v="5"/>
    <x v="5"/>
    <s v="62"/>
    <x v="50"/>
    <s v="37_26"/>
    <s v="DIRECCIÓN DE TURISMO Y PROMOCIÓN A LAS T"/>
    <x v="0"/>
    <x v="2"/>
    <x v="2"/>
    <x v="65"/>
    <x v="65"/>
    <n v="57"/>
    <x v="57"/>
    <n v="100000"/>
    <m/>
    <n v="100000"/>
  </r>
  <r>
    <s v="538410330011"/>
    <n v="5"/>
    <s v="384"/>
    <s v="1"/>
    <s v="0"/>
    <s v="33"/>
    <s v="00"/>
    <n v="11"/>
    <s v="1.1-00-26"/>
    <x v="2"/>
    <n v="11"/>
    <x v="0"/>
    <s v="09_26"/>
    <x v="1"/>
    <x v="2"/>
    <x v="2"/>
    <x v="15"/>
    <x v="15"/>
    <n v="2"/>
    <x v="2"/>
    <s v="33"/>
    <x v="65"/>
    <s v="26_26"/>
    <s v="DIRECCIÓN DE CULTURA"/>
    <x v="0"/>
    <x v="2"/>
    <x v="2"/>
    <x v="111"/>
    <x v="111"/>
    <s v="00"/>
    <x v="4"/>
    <n v="100000"/>
    <m/>
    <n v="100000"/>
  </r>
  <r>
    <s v="544110655811"/>
    <n v="5"/>
    <s v="441"/>
    <s v="1"/>
    <s v="0"/>
    <s v="65"/>
    <n v="58"/>
    <n v="11"/>
    <s v="1.1-00-26"/>
    <x v="2"/>
    <n v="11"/>
    <x v="0"/>
    <s v="11_26"/>
    <x v="13"/>
    <x v="2"/>
    <x v="2"/>
    <x v="13"/>
    <x v="13"/>
    <n v="5"/>
    <x v="5"/>
    <s v="65"/>
    <x v="48"/>
    <s v="37_26"/>
    <s v="DIRECCIÓN DE TURISMO Y PROMOCIÓN A LAS T"/>
    <x v="0"/>
    <x v="1"/>
    <x v="1"/>
    <x v="10"/>
    <x v="10"/>
    <n v="58"/>
    <x v="58"/>
    <n v="100000"/>
    <m/>
    <n v="100000"/>
  </r>
  <r>
    <s v="552110660011"/>
    <n v="5"/>
    <s v="521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1"/>
    <x v="3"/>
    <x v="3"/>
    <x v="112"/>
    <x v="112"/>
    <s v="00"/>
    <x v="4"/>
    <n v="100000"/>
    <m/>
    <n v="100000"/>
  </r>
  <r>
    <s v="527210290011"/>
    <n v="5"/>
    <s v="272"/>
    <s v="1"/>
    <s v="0"/>
    <s v="29"/>
    <s v="00"/>
    <n v="11"/>
    <s v="1.1-00-26"/>
    <x v="2"/>
    <n v="11"/>
    <x v="0"/>
    <s v="08_26"/>
    <x v="8"/>
    <x v="2"/>
    <x v="2"/>
    <x v="0"/>
    <x v="0"/>
    <n v="2"/>
    <x v="2"/>
    <s v="29"/>
    <x v="59"/>
    <s v="23_26"/>
    <s v="DIRECCIÓN DE RASTROS MUNICIPALES"/>
    <x v="0"/>
    <x v="5"/>
    <x v="5"/>
    <x v="74"/>
    <x v="74"/>
    <s v="00"/>
    <x v="4"/>
    <n v="90000"/>
    <m/>
    <n v="90000"/>
  </r>
  <r>
    <s v="524210090011"/>
    <n v="5"/>
    <s v="242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54"/>
    <x v="54"/>
    <s v="00"/>
    <x v="4"/>
    <n v="80000"/>
    <m/>
    <n v="80000"/>
  </r>
  <r>
    <s v="542511080016"/>
    <n v="5"/>
    <s v="425"/>
    <s v="1"/>
    <s v="1"/>
    <s v="08"/>
    <s v="00"/>
    <n v="16"/>
    <s v="1.6-01-26"/>
    <x v="1"/>
    <n v="16"/>
    <x v="0"/>
    <s v="04_26"/>
    <x v="5"/>
    <x v="2"/>
    <x v="2"/>
    <x v="0"/>
    <x v="0"/>
    <n v="4"/>
    <x v="0"/>
    <s v="08"/>
    <x v="36"/>
    <s v="06_26"/>
    <s v="DIRECCIÓN DE FINANZAS"/>
    <x v="0"/>
    <x v="1"/>
    <x v="1"/>
    <x v="113"/>
    <x v="113"/>
    <s v="00"/>
    <x v="4"/>
    <n v="25000000"/>
    <m/>
    <n v="25000000"/>
  </r>
  <r>
    <s v="524410490011"/>
    <n v="5"/>
    <s v="244"/>
    <s v="1"/>
    <s v="0"/>
    <s v="49"/>
    <s v="00"/>
    <n v="11"/>
    <s v="1.1-00-26"/>
    <x v="2"/>
    <n v="11"/>
    <x v="0"/>
    <s v="11_26"/>
    <x v="13"/>
    <x v="2"/>
    <x v="2"/>
    <x v="9"/>
    <x v="9"/>
    <n v="5"/>
    <x v="5"/>
    <s v="49"/>
    <x v="62"/>
    <s v="34_26"/>
    <s v="DESPACHO DE LA COORDINACIÓN GENERAL DE DE POTENCIA ECONÓMICA"/>
    <x v="0"/>
    <x v="5"/>
    <x v="5"/>
    <x v="114"/>
    <x v="114"/>
    <s v="00"/>
    <x v="4"/>
    <n v="80000"/>
    <m/>
    <n v="80000"/>
  </r>
  <r>
    <s v="539410210011"/>
    <n v="5"/>
    <s v="394"/>
    <s v="1"/>
    <s v="0"/>
    <s v="21"/>
    <s v="00"/>
    <n v="11"/>
    <s v="1.1-00-26"/>
    <x v="2"/>
    <n v="11"/>
    <x v="0"/>
    <s v="07_26"/>
    <x v="10"/>
    <x v="2"/>
    <x v="2"/>
    <x v="12"/>
    <x v="12"/>
    <n v="1"/>
    <x v="1"/>
    <s v="21"/>
    <x v="37"/>
    <s v="15_26"/>
    <s v="COMISARIA DE LA POLICIA PREVENTIVA MUNIC"/>
    <x v="0"/>
    <x v="2"/>
    <x v="2"/>
    <x v="36"/>
    <x v="36"/>
    <s v="00"/>
    <x v="4"/>
    <n v="70000"/>
    <m/>
    <n v="70000"/>
  </r>
  <r>
    <s v="544510010711"/>
    <n v="5"/>
    <s v="445"/>
    <s v="1"/>
    <s v="0"/>
    <s v="01"/>
    <s v="07"/>
    <n v="11"/>
    <s v="1.1-00-26"/>
    <x v="2"/>
    <n v="11"/>
    <x v="0"/>
    <s v="01_26"/>
    <x v="14"/>
    <x v="2"/>
    <x v="2"/>
    <x v="0"/>
    <x v="0"/>
    <n v="6"/>
    <x v="3"/>
    <s v="01"/>
    <x v="30"/>
    <s v="01_26"/>
    <s v="SECRETARÍA PARTICULAR DE PRESIDENCIA"/>
    <x v="0"/>
    <x v="1"/>
    <x v="1"/>
    <x v="85"/>
    <x v="85"/>
    <s v="07"/>
    <x v="59"/>
    <n v="60000"/>
    <m/>
    <n v="60000"/>
  </r>
  <r>
    <s v="529110590011"/>
    <n v="5"/>
    <s v="291"/>
    <s v="1"/>
    <s v="0"/>
    <s v="59"/>
    <s v="00"/>
    <n v="11"/>
    <s v="1.1-00-26"/>
    <x v="2"/>
    <n v="11"/>
    <x v="0"/>
    <s v="11_26"/>
    <x v="13"/>
    <x v="2"/>
    <x v="2"/>
    <x v="8"/>
    <x v="8"/>
    <n v="5"/>
    <x v="5"/>
    <s v="59"/>
    <x v="58"/>
    <s v="35_26"/>
    <s v="DIRECCIÓN DE DESARROLLO RURAL"/>
    <x v="0"/>
    <x v="5"/>
    <x v="5"/>
    <x v="62"/>
    <x v="62"/>
    <s v="00"/>
    <x v="4"/>
    <n v="55000"/>
    <m/>
    <n v="55000"/>
  </r>
  <r>
    <s v="521610290011"/>
    <n v="5"/>
    <s v="216"/>
    <s v="1"/>
    <s v="0"/>
    <s v="29"/>
    <s v="00"/>
    <n v="11"/>
    <s v="1.1-00-26"/>
    <x v="2"/>
    <n v="11"/>
    <x v="0"/>
    <s v="08_26"/>
    <x v="8"/>
    <x v="2"/>
    <x v="2"/>
    <x v="0"/>
    <x v="0"/>
    <n v="2"/>
    <x v="2"/>
    <s v="29"/>
    <x v="59"/>
    <s v="23_26"/>
    <s v="DIRECCIÓN DE RASTROS MUNICIPALES"/>
    <x v="0"/>
    <x v="5"/>
    <x v="5"/>
    <x v="82"/>
    <x v="82"/>
    <s v="00"/>
    <x v="4"/>
    <n v="50000"/>
    <m/>
    <n v="50000"/>
  </r>
  <r>
    <s v="521810210011"/>
    <n v="5"/>
    <s v="218"/>
    <s v="1"/>
    <s v="0"/>
    <s v="21"/>
    <s v="00"/>
    <n v="11"/>
    <s v="1.1-00-26"/>
    <x v="2"/>
    <n v="11"/>
    <x v="0"/>
    <s v="07_26"/>
    <x v="10"/>
    <x v="2"/>
    <x v="2"/>
    <x v="12"/>
    <x v="12"/>
    <n v="1"/>
    <x v="1"/>
    <s v="21"/>
    <x v="37"/>
    <s v="15_26"/>
    <s v="COMISARIA DE LA POLICIA PREVENTIVA MUNIC"/>
    <x v="0"/>
    <x v="5"/>
    <x v="5"/>
    <x v="50"/>
    <x v="50"/>
    <s v="00"/>
    <x v="4"/>
    <n v="50000"/>
    <m/>
    <n v="50000"/>
  </r>
  <r>
    <s v="524110430011"/>
    <n v="5"/>
    <s v="241"/>
    <s v="1"/>
    <s v="0"/>
    <s v="43"/>
    <s v="00"/>
    <n v="11"/>
    <s v="1.1-00-26"/>
    <x v="2"/>
    <n v="11"/>
    <x v="0"/>
    <s v="10_26"/>
    <x v="2"/>
    <x v="2"/>
    <x v="2"/>
    <x v="1"/>
    <x v="1"/>
    <n v="6"/>
    <x v="3"/>
    <s v="43"/>
    <x v="3"/>
    <s v="31_26"/>
    <s v="DIRECCIÓN DE AGUA POTABLE E INFRAESTRUCTURA HIDRAULICA"/>
    <x v="0"/>
    <x v="5"/>
    <x v="5"/>
    <x v="84"/>
    <x v="84"/>
    <s v="00"/>
    <x v="4"/>
    <n v="50000"/>
    <m/>
    <n v="50000"/>
  </r>
  <r>
    <s v="525210360011"/>
    <n v="5"/>
    <s v="252"/>
    <s v="1"/>
    <s v="0"/>
    <s v="36"/>
    <s v="00"/>
    <n v="11"/>
    <s v="1.1-00-26"/>
    <x v="2"/>
    <n v="11"/>
    <x v="0"/>
    <s v="09_26"/>
    <x v="1"/>
    <x v="2"/>
    <x v="2"/>
    <x v="0"/>
    <x v="0"/>
    <n v="2"/>
    <x v="2"/>
    <s v="36"/>
    <x v="29"/>
    <s v="28_26"/>
    <s v="DIRECCIÓN DE EDUCACIÓN"/>
    <x v="0"/>
    <x v="5"/>
    <x v="5"/>
    <x v="89"/>
    <x v="89"/>
    <s v="00"/>
    <x v="4"/>
    <n v="50000"/>
    <m/>
    <n v="50000"/>
  </r>
  <r>
    <s v="527210300011"/>
    <n v="5"/>
    <s v="272"/>
    <s v="1"/>
    <s v="0"/>
    <s v="30"/>
    <s v="00"/>
    <n v="11"/>
    <s v="1.1-00-26"/>
    <x v="2"/>
    <n v="11"/>
    <x v="0"/>
    <s v="08_26"/>
    <x v="8"/>
    <x v="6"/>
    <x v="6"/>
    <x v="14"/>
    <x v="14"/>
    <n v="6"/>
    <x v="3"/>
    <s v="30"/>
    <x v="51"/>
    <s v="24_26"/>
    <s v="UNIDAD DE ACOPIO Y SALUD ANIMAL TLAJOMUL"/>
    <x v="0"/>
    <x v="5"/>
    <x v="5"/>
    <x v="74"/>
    <x v="74"/>
    <s v="00"/>
    <x v="4"/>
    <n v="50000"/>
    <m/>
    <n v="50000"/>
  </r>
  <r>
    <s v="529110300011"/>
    <n v="5"/>
    <s v="291"/>
    <s v="1"/>
    <s v="0"/>
    <s v="30"/>
    <s v="00"/>
    <n v="11"/>
    <s v="1.1-00-26"/>
    <x v="2"/>
    <n v="11"/>
    <x v="0"/>
    <s v="08_26"/>
    <x v="8"/>
    <x v="6"/>
    <x v="6"/>
    <x v="14"/>
    <x v="14"/>
    <n v="6"/>
    <x v="3"/>
    <s v="30"/>
    <x v="51"/>
    <s v="24_26"/>
    <s v="UNIDAD DE ACOPIO Y SALUD ANIMAL TLAJOMUL"/>
    <x v="0"/>
    <x v="5"/>
    <x v="5"/>
    <x v="62"/>
    <x v="62"/>
    <s v="00"/>
    <x v="4"/>
    <n v="50000"/>
    <m/>
    <n v="50000"/>
  </r>
  <r>
    <s v="534110040011"/>
    <n v="5"/>
    <s v="341"/>
    <s v="1"/>
    <s v="0"/>
    <s v="04"/>
    <s v="00"/>
    <n v="11"/>
    <s v="1.1-00-26"/>
    <x v="2"/>
    <n v="11"/>
    <x v="0"/>
    <s v="03_26"/>
    <x v="15"/>
    <x v="2"/>
    <x v="2"/>
    <x v="11"/>
    <x v="11"/>
    <n v="6"/>
    <x v="3"/>
    <s v="04"/>
    <x v="32"/>
    <s v="03_26"/>
    <s v="DESPACHO DE LA SINDICATURA"/>
    <x v="0"/>
    <x v="2"/>
    <x v="2"/>
    <x v="31"/>
    <x v="31"/>
    <s v="00"/>
    <x v="4"/>
    <n v="50000"/>
    <m/>
    <n v="50000"/>
  </r>
  <r>
    <s v="529110230011"/>
    <n v="5"/>
    <s v="291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0"/>
    <x v="5"/>
    <x v="5"/>
    <x v="62"/>
    <x v="62"/>
    <s v="00"/>
    <x v="4"/>
    <n v="50000"/>
    <m/>
    <n v="50000"/>
  </r>
  <r>
    <s v="537510170011"/>
    <n v="5"/>
    <s v="375"/>
    <s v="1"/>
    <s v="0"/>
    <s v="17"/>
    <s v="00"/>
    <n v="11"/>
    <s v="1.1-00-26"/>
    <x v="2"/>
    <n v="11"/>
    <x v="0"/>
    <s v="06_26"/>
    <x v="6"/>
    <x v="2"/>
    <x v="2"/>
    <x v="0"/>
    <x v="0"/>
    <n v="4"/>
    <x v="0"/>
    <s v="17"/>
    <x v="18"/>
    <s v="12_26"/>
    <s v="DESPACHO DE LA JEFATURA DE GABINETE"/>
    <x v="0"/>
    <x v="2"/>
    <x v="2"/>
    <x v="115"/>
    <x v="115"/>
    <s v="00"/>
    <x v="4"/>
    <n v="50000"/>
    <m/>
    <n v="50000"/>
  </r>
  <r>
    <s v="538210360011"/>
    <n v="5"/>
    <s v="382"/>
    <s v="1"/>
    <s v="0"/>
    <s v="36"/>
    <s v="00"/>
    <n v="11"/>
    <s v="1.1-00-26"/>
    <x v="2"/>
    <n v="11"/>
    <x v="0"/>
    <s v="09_26"/>
    <x v="1"/>
    <x v="2"/>
    <x v="2"/>
    <x v="15"/>
    <x v="15"/>
    <n v="2"/>
    <x v="2"/>
    <s v="36"/>
    <x v="29"/>
    <s v="28_26"/>
    <s v="DIRECCIÓN DE EDUCACIÓN"/>
    <x v="0"/>
    <x v="2"/>
    <x v="2"/>
    <x v="65"/>
    <x v="65"/>
    <s v="00"/>
    <x v="4"/>
    <n v="0"/>
    <m/>
    <n v="50000"/>
  </r>
  <r>
    <s v="539610060011"/>
    <n v="5"/>
    <s v="396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2"/>
    <x v="2"/>
    <x v="116"/>
    <x v="116"/>
    <s v="00"/>
    <x v="4"/>
    <n v="50000"/>
    <m/>
    <n v="50000"/>
  </r>
  <r>
    <s v="539620210011"/>
    <n v="5"/>
    <s v="396"/>
    <s v="2"/>
    <s v="0"/>
    <s v="21"/>
    <s v="00"/>
    <n v="11"/>
    <s v="1.1-00-26"/>
    <x v="2"/>
    <n v="11"/>
    <x v="0"/>
    <s v="07_26"/>
    <x v="10"/>
    <x v="2"/>
    <x v="2"/>
    <x v="12"/>
    <x v="12"/>
    <n v="1"/>
    <x v="1"/>
    <s v="21"/>
    <x v="37"/>
    <s v="15_26"/>
    <s v="COMISARIA DE LA POLICIA PREVENTIVA MUNIC"/>
    <x v="0"/>
    <x v="2"/>
    <x v="2"/>
    <x v="117"/>
    <x v="117"/>
    <s v="00"/>
    <x v="4"/>
    <n v="50000"/>
    <m/>
    <n v="50000"/>
  </r>
  <r>
    <s v="556710570011"/>
    <n v="5"/>
    <s v="567"/>
    <s v="1"/>
    <s v="0"/>
    <s v="57"/>
    <s v="00"/>
    <n v="11"/>
    <s v="1.1-00-26"/>
    <x v="2"/>
    <n v="11"/>
    <x v="0"/>
    <s v="11_26"/>
    <x v="13"/>
    <x v="2"/>
    <x v="2"/>
    <x v="8"/>
    <x v="8"/>
    <n v="5"/>
    <x v="5"/>
    <s v="57"/>
    <x v="68"/>
    <s v="35_26"/>
    <s v="DIRECCIÓN DE DESARROLLO RURAL"/>
    <x v="1"/>
    <x v="3"/>
    <x v="3"/>
    <x v="63"/>
    <x v="63"/>
    <s v="00"/>
    <x v="4"/>
    <n v="50000"/>
    <m/>
    <n v="50000"/>
  </r>
  <r>
    <s v="556710490011"/>
    <n v="5"/>
    <s v="567"/>
    <s v="1"/>
    <s v="0"/>
    <s v="49"/>
    <s v="00"/>
    <n v="11"/>
    <s v="1.1-00-26"/>
    <x v="2"/>
    <n v="11"/>
    <x v="0"/>
    <s v="11_26"/>
    <x v="13"/>
    <x v="2"/>
    <x v="2"/>
    <x v="9"/>
    <x v="9"/>
    <n v="5"/>
    <x v="5"/>
    <s v="49"/>
    <x v="62"/>
    <s v="34_26"/>
    <s v="DESPACHO DE LA COORDINACIÓN GENERAL DE DE POTENCIA ECONÓMICA"/>
    <x v="1"/>
    <x v="3"/>
    <x v="3"/>
    <x v="63"/>
    <x v="63"/>
    <s v="00"/>
    <x v="4"/>
    <n v="50000"/>
    <m/>
    <n v="50000"/>
  </r>
  <r>
    <s v="556710360011"/>
    <n v="5"/>
    <s v="567"/>
    <s v="1"/>
    <s v="0"/>
    <s v="36"/>
    <s v="00"/>
    <n v="11"/>
    <s v="1.1-00-26"/>
    <x v="2"/>
    <n v="11"/>
    <x v="0"/>
    <s v="09_26"/>
    <x v="1"/>
    <x v="2"/>
    <x v="2"/>
    <x v="0"/>
    <x v="0"/>
    <n v="2"/>
    <x v="2"/>
    <s v="36"/>
    <x v="29"/>
    <s v="28_26"/>
    <s v="DIRECCIÓN DE EDUCACIÓN"/>
    <x v="1"/>
    <x v="3"/>
    <x v="3"/>
    <x v="63"/>
    <x v="63"/>
    <s v="00"/>
    <x v="4"/>
    <n v="100000"/>
    <m/>
    <n v="50000"/>
  </r>
  <r>
    <s v="522210290011"/>
    <n v="5"/>
    <s v="222"/>
    <s v="1"/>
    <s v="0"/>
    <s v="29"/>
    <s v="00"/>
    <n v="11"/>
    <s v="1.1-00-26"/>
    <x v="2"/>
    <n v="11"/>
    <x v="0"/>
    <s v="08_26"/>
    <x v="8"/>
    <x v="2"/>
    <x v="2"/>
    <x v="0"/>
    <x v="0"/>
    <n v="2"/>
    <x v="2"/>
    <s v="29"/>
    <x v="59"/>
    <s v="23_26"/>
    <s v="DIRECCIÓN DE RASTROS MUNICIPALES"/>
    <x v="0"/>
    <x v="5"/>
    <x v="5"/>
    <x v="90"/>
    <x v="90"/>
    <s v="00"/>
    <x v="4"/>
    <n v="40000"/>
    <m/>
    <n v="40000"/>
  </r>
  <r>
    <s v="525210290011"/>
    <n v="5"/>
    <s v="252"/>
    <s v="1"/>
    <s v="0"/>
    <s v="29"/>
    <s v="00"/>
    <n v="11"/>
    <s v="1.1-00-26"/>
    <x v="2"/>
    <n v="11"/>
    <x v="0"/>
    <s v="08_26"/>
    <x v="8"/>
    <x v="2"/>
    <x v="2"/>
    <x v="0"/>
    <x v="0"/>
    <n v="2"/>
    <x v="2"/>
    <s v="29"/>
    <x v="59"/>
    <s v="23_26"/>
    <s v="DIRECCIÓN DE RASTROS MUNICIPALES"/>
    <x v="0"/>
    <x v="5"/>
    <x v="5"/>
    <x v="89"/>
    <x v="89"/>
    <s v="00"/>
    <x v="4"/>
    <n v="40000"/>
    <m/>
    <n v="40000"/>
  </r>
  <r>
    <s v="525310230011"/>
    <n v="5"/>
    <s v="253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0"/>
    <x v="5"/>
    <x v="5"/>
    <x v="55"/>
    <x v="55"/>
    <s v="00"/>
    <x v="4"/>
    <n v="40000"/>
    <m/>
    <n v="40000"/>
  </r>
  <r>
    <s v="525410230011"/>
    <n v="5"/>
    <s v="254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0"/>
    <x v="5"/>
    <x v="5"/>
    <x v="52"/>
    <x v="52"/>
    <s v="00"/>
    <x v="4"/>
    <n v="40000"/>
    <m/>
    <n v="40000"/>
  </r>
  <r>
    <s v="535210090011"/>
    <n v="5"/>
    <s v="352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118"/>
    <x v="118"/>
    <s v="00"/>
    <x v="4"/>
    <n v="40000"/>
    <m/>
    <n v="40000"/>
  </r>
  <r>
    <s v="521410660011"/>
    <n v="5"/>
    <s v="214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5"/>
    <x v="5"/>
    <x v="119"/>
    <x v="119"/>
    <s v="00"/>
    <x v="4"/>
    <n v="30000"/>
    <m/>
    <n v="30000"/>
  </r>
  <r>
    <s v="535210660011"/>
    <n v="5"/>
    <s v="352"/>
    <s v="1"/>
    <s v="0"/>
    <s v="66"/>
    <s v="00"/>
    <n v="11"/>
    <s v="1.1-00-26"/>
    <x v="2"/>
    <n v="11"/>
    <x v="0"/>
    <s v="12_26"/>
    <x v="3"/>
    <x v="3"/>
    <x v="3"/>
    <x v="2"/>
    <x v="2"/>
    <n v="4"/>
    <x v="0"/>
    <s v="66"/>
    <x v="4"/>
    <s v="38_26"/>
    <s v="DESPACHO DE LA COORDINACIÓN GENERAL DE INTELIGENCIA E INNOVACIÓN SOCIAL"/>
    <x v="0"/>
    <x v="2"/>
    <x v="2"/>
    <x v="118"/>
    <x v="118"/>
    <s v="00"/>
    <x v="4"/>
    <n v="30000"/>
    <m/>
    <n v="30000"/>
  </r>
  <r>
    <s v="537110170011"/>
    <n v="5"/>
    <s v="371"/>
    <s v="1"/>
    <s v="0"/>
    <s v="17"/>
    <s v="00"/>
    <n v="11"/>
    <s v="1.1-00-26"/>
    <x v="2"/>
    <n v="11"/>
    <x v="0"/>
    <s v="06_26"/>
    <x v="6"/>
    <x v="2"/>
    <x v="2"/>
    <x v="0"/>
    <x v="0"/>
    <n v="4"/>
    <x v="0"/>
    <s v="17"/>
    <x v="18"/>
    <s v="12_26"/>
    <s v="DESPACHO DE LA JEFATURA DE GABINETE"/>
    <x v="0"/>
    <x v="2"/>
    <x v="2"/>
    <x v="120"/>
    <x v="120"/>
    <s v="00"/>
    <x v="4"/>
    <n v="30000"/>
    <m/>
    <n v="30000"/>
  </r>
  <r>
    <s v="522110060011"/>
    <n v="5"/>
    <s v="221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78"/>
    <x v="78"/>
    <s v="00"/>
    <x v="4"/>
    <n v="25000"/>
    <m/>
    <n v="25000"/>
  </r>
  <r>
    <s v="524510090011"/>
    <n v="5"/>
    <s v="245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121"/>
    <x v="121"/>
    <s v="00"/>
    <x v="4"/>
    <n v="25000"/>
    <m/>
    <n v="25000"/>
  </r>
  <r>
    <s v="529610230011"/>
    <n v="5"/>
    <s v="296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0"/>
    <x v="5"/>
    <x v="5"/>
    <x v="77"/>
    <x v="77"/>
    <s v="00"/>
    <x v="4"/>
    <n v="25000"/>
    <m/>
    <n v="25000"/>
  </r>
  <r>
    <s v="532910090011"/>
    <n v="5"/>
    <s v="329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122"/>
    <x v="122"/>
    <s v="00"/>
    <x v="4"/>
    <n v="25000"/>
    <m/>
    <n v="25000"/>
  </r>
  <r>
    <s v="539620090011"/>
    <n v="5"/>
    <s v="396"/>
    <s v="2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2"/>
    <x v="2"/>
    <x v="117"/>
    <x v="117"/>
    <s v="00"/>
    <x v="4"/>
    <n v="25000"/>
    <m/>
    <n v="25000"/>
  </r>
  <r>
    <s v="521110040011"/>
    <n v="5"/>
    <s v="211"/>
    <s v="1"/>
    <s v="0"/>
    <s v="04"/>
    <s v="00"/>
    <n v="11"/>
    <s v="1.1-00-26"/>
    <x v="2"/>
    <n v="11"/>
    <x v="0"/>
    <s v="03_26"/>
    <x v="15"/>
    <x v="2"/>
    <x v="2"/>
    <x v="11"/>
    <x v="11"/>
    <n v="6"/>
    <x v="3"/>
    <s v="04"/>
    <x v="32"/>
    <s v="03_26"/>
    <s v="DESPACHO DE LA SINDICATURA"/>
    <x v="0"/>
    <x v="5"/>
    <x v="5"/>
    <x v="73"/>
    <x v="73"/>
    <s v="00"/>
    <x v="4"/>
    <n v="20000"/>
    <m/>
    <n v="20000"/>
  </r>
  <r>
    <s v="524110090011"/>
    <n v="5"/>
    <s v="241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84"/>
    <x v="84"/>
    <s v="00"/>
    <x v="4"/>
    <n v="20000"/>
    <m/>
    <n v="20000"/>
  </r>
  <r>
    <s v="535210230011"/>
    <n v="5"/>
    <s v="352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0"/>
    <x v="2"/>
    <x v="2"/>
    <x v="118"/>
    <x v="118"/>
    <s v="00"/>
    <x v="4"/>
    <n v="15000"/>
    <m/>
    <n v="15000"/>
  </r>
  <r>
    <s v="527210060011"/>
    <n v="5"/>
    <s v="272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74"/>
    <x v="74"/>
    <s v="00"/>
    <x v="4"/>
    <n v="15000"/>
    <m/>
    <n v="15000"/>
  </r>
  <r>
    <s v="529410060011"/>
    <n v="5"/>
    <s v="294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97"/>
    <x v="97"/>
    <s v="00"/>
    <x v="4"/>
    <n v="15000"/>
    <m/>
    <n v="15000"/>
  </r>
  <r>
    <s v="524710060011"/>
    <n v="5"/>
    <s v="247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71"/>
    <x v="71"/>
    <s v="00"/>
    <x v="4"/>
    <n v="11000"/>
    <m/>
    <n v="11000"/>
  </r>
  <r>
    <s v="521110020011"/>
    <n v="5"/>
    <s v="211"/>
    <s v="1"/>
    <s v="0"/>
    <s v="02"/>
    <s v="00"/>
    <n v="11"/>
    <s v="1.1-00-26"/>
    <x v="2"/>
    <n v="11"/>
    <x v="0"/>
    <s v="02_26"/>
    <x v="16"/>
    <x v="2"/>
    <x v="2"/>
    <x v="0"/>
    <x v="0"/>
    <n v="4"/>
    <x v="0"/>
    <s v="02"/>
    <x v="39"/>
    <s v="02_26"/>
    <s v="DIRECCIÓN EJECUTIVA DE LA SECRETARIA GENERAL"/>
    <x v="0"/>
    <x v="5"/>
    <x v="5"/>
    <x v="73"/>
    <x v="73"/>
    <s v="00"/>
    <x v="4"/>
    <n v="10000"/>
    <m/>
    <n v="10000"/>
  </r>
  <r>
    <s v="521410060011"/>
    <n v="5"/>
    <s v="214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119"/>
    <x v="119"/>
    <s v="00"/>
    <x v="4"/>
    <n v="10000"/>
    <m/>
    <n v="10000"/>
  </r>
  <r>
    <s v="522110020011"/>
    <n v="5"/>
    <s v="221"/>
    <s v="1"/>
    <s v="0"/>
    <s v="02"/>
    <s v="00"/>
    <n v="11"/>
    <s v="1.1-00-26"/>
    <x v="2"/>
    <n v="11"/>
    <x v="0"/>
    <s v="02_26"/>
    <x v="16"/>
    <x v="2"/>
    <x v="2"/>
    <x v="0"/>
    <x v="0"/>
    <n v="4"/>
    <x v="0"/>
    <s v="02"/>
    <x v="39"/>
    <s v="02_26"/>
    <s v="DIRECCIÓN EJECUTIVA DE LA SECRETARIA GENERAL"/>
    <x v="0"/>
    <x v="5"/>
    <x v="5"/>
    <x v="78"/>
    <x v="78"/>
    <s v="00"/>
    <x v="4"/>
    <n v="10000"/>
    <m/>
    <n v="10000"/>
  </r>
  <r>
    <s v="522110040011"/>
    <n v="5"/>
    <s v="221"/>
    <s v="1"/>
    <s v="0"/>
    <s v="04"/>
    <s v="00"/>
    <n v="11"/>
    <s v="1.1-00-26"/>
    <x v="2"/>
    <n v="11"/>
    <x v="0"/>
    <s v="03_26"/>
    <x v="15"/>
    <x v="2"/>
    <x v="2"/>
    <x v="11"/>
    <x v="11"/>
    <n v="6"/>
    <x v="3"/>
    <s v="04"/>
    <x v="32"/>
    <s v="03_26"/>
    <s v="DESPACHO DE LA SINDICATURA"/>
    <x v="0"/>
    <x v="5"/>
    <x v="5"/>
    <x v="78"/>
    <x v="78"/>
    <s v="00"/>
    <x v="4"/>
    <n v="10000"/>
    <m/>
    <n v="10000"/>
  </r>
  <r>
    <s v="554912212325"/>
    <n v="5"/>
    <s v="549"/>
    <s v="1"/>
    <s v="2"/>
    <s v="21"/>
    <s v="23"/>
    <n v="25"/>
    <s v="2.5-02-26"/>
    <x v="3"/>
    <n v="25"/>
    <x v="1"/>
    <s v="07_26"/>
    <x v="10"/>
    <x v="2"/>
    <x v="2"/>
    <x v="12"/>
    <x v="12"/>
    <n v="1"/>
    <x v="1"/>
    <s v="21"/>
    <x v="37"/>
    <s v="15_26"/>
    <s v="COMISARIA DE LA POLICIA PREVENTIVA MUNIC"/>
    <x v="0"/>
    <x v="3"/>
    <x v="3"/>
    <x v="123"/>
    <x v="123"/>
    <s v="23"/>
    <x v="60"/>
    <n v="0"/>
    <m/>
    <n v="3000000"/>
  </r>
  <r>
    <s v="529610060011"/>
    <n v="5"/>
    <s v="296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77"/>
    <x v="77"/>
    <s v="00"/>
    <x v="4"/>
    <n v="8000"/>
    <m/>
    <n v="8000"/>
  </r>
  <r>
    <s v="531810060011"/>
    <n v="5"/>
    <s v="318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2"/>
    <x v="2"/>
    <x v="124"/>
    <x v="124"/>
    <s v="00"/>
    <x v="4"/>
    <n v="7000"/>
    <m/>
    <n v="7000"/>
  </r>
  <r>
    <s v="522310230011"/>
    <n v="5"/>
    <s v="223"/>
    <s v="1"/>
    <s v="0"/>
    <s v="23"/>
    <s v="00"/>
    <n v="11"/>
    <s v="1.1-00-26"/>
    <x v="2"/>
    <n v="11"/>
    <x v="0"/>
    <s v="07_26"/>
    <x v="10"/>
    <x v="2"/>
    <x v="2"/>
    <x v="10"/>
    <x v="10"/>
    <n v="6"/>
    <x v="3"/>
    <s v="23"/>
    <x v="31"/>
    <s v="17_26"/>
    <s v="DIRECCIÓN DE PROTECCIÓN CIVIL Y BOMBEROS"/>
    <x v="0"/>
    <x v="5"/>
    <x v="5"/>
    <x v="125"/>
    <x v="125"/>
    <s v="00"/>
    <x v="4"/>
    <n v="5000"/>
    <m/>
    <n v="5000"/>
  </r>
  <r>
    <s v="524610140011"/>
    <n v="5"/>
    <s v="246"/>
    <s v="1"/>
    <s v="0"/>
    <s v="14"/>
    <s v="00"/>
    <n v="11"/>
    <s v="1.1-00-26"/>
    <x v="2"/>
    <n v="11"/>
    <x v="0"/>
    <s v="06_26"/>
    <x v="6"/>
    <x v="2"/>
    <x v="2"/>
    <x v="0"/>
    <x v="0"/>
    <n v="4"/>
    <x v="0"/>
    <s v="14"/>
    <x v="67"/>
    <s v="09_26"/>
    <s v="DIRECCIÓN DE RELACIONES PÚBLICAS"/>
    <x v="0"/>
    <x v="5"/>
    <x v="5"/>
    <x v="33"/>
    <x v="33"/>
    <s v="00"/>
    <x v="4"/>
    <n v="5000"/>
    <m/>
    <n v="5000"/>
  </r>
  <r>
    <s v="534410040011"/>
    <n v="5"/>
    <s v="344"/>
    <s v="1"/>
    <s v="0"/>
    <s v="04"/>
    <s v="00"/>
    <n v="11"/>
    <s v="1.1-00-26"/>
    <x v="2"/>
    <n v="11"/>
    <x v="0"/>
    <s v="03_26"/>
    <x v="15"/>
    <x v="2"/>
    <x v="2"/>
    <x v="11"/>
    <x v="11"/>
    <n v="6"/>
    <x v="3"/>
    <s v="04"/>
    <x v="32"/>
    <s v="03_26"/>
    <s v="DESPACHO DE LA SINDICATURA"/>
    <x v="0"/>
    <x v="2"/>
    <x v="2"/>
    <x v="102"/>
    <x v="102"/>
    <s v="00"/>
    <x v="4"/>
    <n v="5000"/>
    <m/>
    <n v="5000"/>
  </r>
  <r>
    <s v="551910090011"/>
    <n v="5"/>
    <s v="519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1"/>
    <x v="3"/>
    <x v="3"/>
    <x v="126"/>
    <x v="126"/>
    <s v="00"/>
    <x v="4"/>
    <n v="5000"/>
    <m/>
    <n v="5000"/>
  </r>
  <r>
    <s v="524410060011"/>
    <n v="5"/>
    <s v="244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114"/>
    <x v="114"/>
    <s v="00"/>
    <x v="4"/>
    <n v="4000"/>
    <m/>
    <n v="4000"/>
  </r>
  <r>
    <s v="561212480025"/>
    <n v="5"/>
    <s v="612"/>
    <s v="1"/>
    <s v="2"/>
    <s v="48"/>
    <s v="00"/>
    <n v="25"/>
    <s v="2.5-02-26"/>
    <x v="3"/>
    <n v="25"/>
    <x v="1"/>
    <s v="10_26"/>
    <x v="2"/>
    <x v="4"/>
    <x v="4"/>
    <x v="0"/>
    <x v="0"/>
    <n v="1"/>
    <x v="1"/>
    <s v="48"/>
    <x v="8"/>
    <s v="33_26"/>
    <s v="DIRECCIÓN DE OBRAS PÚBLICAS"/>
    <x v="1"/>
    <x v="4"/>
    <x v="4"/>
    <x v="32"/>
    <x v="32"/>
    <s v="00"/>
    <x v="4"/>
    <n v="3110768.37"/>
    <m/>
    <n v="3110768.37"/>
  </r>
  <r>
    <s v="561311480025"/>
    <n v="5"/>
    <s v="613"/>
    <s v="1"/>
    <s v="1"/>
    <s v="48"/>
    <s v="00"/>
    <n v="25"/>
    <s v="2.5-01-26"/>
    <x v="4"/>
    <n v="25"/>
    <x v="1"/>
    <s v="10_26"/>
    <x v="2"/>
    <x v="4"/>
    <x v="4"/>
    <x v="0"/>
    <x v="0"/>
    <n v="1"/>
    <x v="1"/>
    <s v="48"/>
    <x v="8"/>
    <s v="33_26"/>
    <s v="DIRECCIÓN DE OBRAS PÚBLICAS"/>
    <x v="1"/>
    <x v="4"/>
    <x v="4"/>
    <x v="67"/>
    <x v="67"/>
    <s v="00"/>
    <x v="4"/>
    <n v="37975438.600000001"/>
    <n v="0"/>
    <n v="37975438.600000001"/>
  </r>
  <r>
    <s v="524610090011"/>
    <n v="5"/>
    <s v="246"/>
    <s v="1"/>
    <s v="0"/>
    <s v="09"/>
    <s v="00"/>
    <n v="11"/>
    <s v="1.1-00-26"/>
    <x v="2"/>
    <n v="11"/>
    <x v="0"/>
    <s v="05_26"/>
    <x v="0"/>
    <x v="2"/>
    <x v="2"/>
    <x v="0"/>
    <x v="0"/>
    <n v="4"/>
    <x v="0"/>
    <s v="09"/>
    <x v="5"/>
    <s v="07_26"/>
    <s v="DIRECCIÓN DE ADMINISTRACIÓN"/>
    <x v="0"/>
    <x v="5"/>
    <x v="5"/>
    <x v="33"/>
    <x v="33"/>
    <s v="00"/>
    <x v="4"/>
    <n v="3000"/>
    <m/>
    <n v="3000"/>
  </r>
  <r>
    <s v="529210060011"/>
    <n v="5"/>
    <s v="292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110"/>
    <x v="110"/>
    <s v="00"/>
    <x v="4"/>
    <n v="3000"/>
    <m/>
    <n v="3000"/>
  </r>
  <r>
    <s v="561511480025"/>
    <n v="5"/>
    <s v="615"/>
    <s v="1"/>
    <s v="1"/>
    <s v="48"/>
    <s v="00"/>
    <n v="25"/>
    <s v="2.5-01-26"/>
    <x v="4"/>
    <n v="25"/>
    <x v="1"/>
    <s v="10_26"/>
    <x v="2"/>
    <x v="4"/>
    <x v="4"/>
    <x v="0"/>
    <x v="0"/>
    <n v="1"/>
    <x v="1"/>
    <s v="48"/>
    <x v="8"/>
    <s v="33_26"/>
    <s v="DIRECCIÓN DE OBRAS PÚBLICAS"/>
    <x v="1"/>
    <x v="4"/>
    <x v="4"/>
    <x v="23"/>
    <x v="23"/>
    <s v="00"/>
    <x v="4"/>
    <n v="66730231.399999999"/>
    <n v="0"/>
    <n v="66730231.399999999"/>
  </r>
  <r>
    <s v="561210460011"/>
    <n v="5"/>
    <s v="612"/>
    <s v="1"/>
    <s v="0"/>
    <s v="46"/>
    <s v="00"/>
    <n v="11"/>
    <s v="1.1-00-26"/>
    <x v="2"/>
    <n v="11"/>
    <x v="0"/>
    <s v="10_26"/>
    <x v="2"/>
    <x v="4"/>
    <x v="4"/>
    <x v="0"/>
    <x v="0"/>
    <n v="1"/>
    <x v="1"/>
    <s v="46"/>
    <x v="69"/>
    <s v="33_26"/>
    <s v="DIRECCIÓN DE OBRAS PÚBLICAS"/>
    <x v="1"/>
    <x v="4"/>
    <x v="4"/>
    <x v="32"/>
    <x v="32"/>
    <s v="00"/>
    <x v="4"/>
    <n v="221450365.79999998"/>
    <n v="221450365.79999998"/>
    <n v="221450365.79999998"/>
  </r>
  <r>
    <s v="561210463611"/>
    <n v="5"/>
    <s v="612"/>
    <s v="1"/>
    <s v="0"/>
    <s v="46"/>
    <n v="36"/>
    <n v="11"/>
    <s v="1.1-00-26"/>
    <x v="2"/>
    <n v="11"/>
    <x v="0"/>
    <s v="10_26"/>
    <x v="2"/>
    <x v="4"/>
    <x v="4"/>
    <x v="0"/>
    <x v="0"/>
    <n v="1"/>
    <x v="1"/>
    <s v="46"/>
    <x v="69"/>
    <s v="33_26"/>
    <s v="DIRECCIÓN DE OBRAS PÚBLICAS"/>
    <x v="1"/>
    <x v="4"/>
    <x v="4"/>
    <x v="32"/>
    <x v="32"/>
    <n v="36"/>
    <x v="6"/>
    <n v="37122359.280000001"/>
    <n v="37122359.280000001"/>
    <n v="37122359.280000001"/>
  </r>
  <r>
    <s v="561310460011"/>
    <n v="5"/>
    <s v="613"/>
    <s v="1"/>
    <s v="0"/>
    <s v="46"/>
    <s v="00"/>
    <n v="11"/>
    <s v="1.1-00-26"/>
    <x v="2"/>
    <n v="11"/>
    <x v="0"/>
    <s v="10_26"/>
    <x v="2"/>
    <x v="4"/>
    <x v="4"/>
    <x v="0"/>
    <x v="0"/>
    <n v="1"/>
    <x v="1"/>
    <s v="46"/>
    <x v="69"/>
    <s v="33_26"/>
    <s v="DIRECCIÓN DE OBRAS PÚBLICAS"/>
    <x v="1"/>
    <x v="4"/>
    <x v="4"/>
    <x v="67"/>
    <x v="67"/>
    <s v="00"/>
    <x v="4"/>
    <n v="26624817.599999998"/>
    <n v="26624817.599999998"/>
    <n v="26624817.599999998"/>
  </r>
  <r>
    <s v="561310463711"/>
    <n v="5"/>
    <s v="613"/>
    <s v="1"/>
    <s v="0"/>
    <s v="46"/>
    <n v="37"/>
    <n v="11"/>
    <s v="1.1-00-26"/>
    <x v="2"/>
    <n v="11"/>
    <x v="0"/>
    <s v="10_26"/>
    <x v="2"/>
    <x v="4"/>
    <x v="4"/>
    <x v="0"/>
    <x v="0"/>
    <n v="1"/>
    <x v="1"/>
    <s v="46"/>
    <x v="69"/>
    <s v="33_26"/>
    <s v="DIRECCIÓN DE OBRAS PÚBLICAS"/>
    <x v="1"/>
    <x v="4"/>
    <x v="4"/>
    <x v="67"/>
    <x v="67"/>
    <n v="37"/>
    <x v="61"/>
    <n v="62500000"/>
    <n v="62500000"/>
    <n v="62500000"/>
  </r>
  <r>
    <s v="561510460011"/>
    <n v="5"/>
    <s v="615"/>
    <s v="1"/>
    <s v="0"/>
    <s v="46"/>
    <s v="00"/>
    <n v="11"/>
    <s v="1.1-00-26"/>
    <x v="2"/>
    <n v="11"/>
    <x v="0"/>
    <s v="10_26"/>
    <x v="2"/>
    <x v="4"/>
    <x v="4"/>
    <x v="0"/>
    <x v="0"/>
    <n v="1"/>
    <x v="1"/>
    <s v="46"/>
    <x v="69"/>
    <s v="33_26"/>
    <s v="DIRECCIÓN DE OBRAS PÚBLICAS"/>
    <x v="1"/>
    <x v="4"/>
    <x v="4"/>
    <x v="23"/>
    <x v="23"/>
    <s v="00"/>
    <x v="4"/>
    <n v="270180971.16000003"/>
    <n v="270180971.16000003"/>
    <n v="270180971.16000003"/>
  </r>
  <r>
    <s v="535810152011"/>
    <n v="5"/>
    <s v="358"/>
    <s v="1"/>
    <s v="0"/>
    <s v="15"/>
    <n v="20"/>
    <n v="11"/>
    <s v="1.1-00-26"/>
    <x v="2"/>
    <n v="11"/>
    <x v="0"/>
    <s v="06_26"/>
    <x v="6"/>
    <x v="2"/>
    <x v="2"/>
    <x v="0"/>
    <x v="0"/>
    <n v="4"/>
    <x v="0"/>
    <s v="15"/>
    <x v="35"/>
    <s v="10_26"/>
    <s v="DIRECCIÓN DE PROTOCOLO"/>
    <x v="0"/>
    <x v="2"/>
    <x v="2"/>
    <x v="81"/>
    <x v="81"/>
    <n v="20"/>
    <x v="62"/>
    <n v="3000"/>
    <m/>
    <n v="3000"/>
  </r>
  <r>
    <s v="521610060011"/>
    <n v="5"/>
    <s v="216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82"/>
    <x v="82"/>
    <s v="00"/>
    <x v="4"/>
    <n v="2000"/>
    <m/>
    <n v="2000"/>
  </r>
  <r>
    <s v="524610060011"/>
    <n v="5"/>
    <s v="246"/>
    <s v="1"/>
    <s v="0"/>
    <s v="06"/>
    <s v="00"/>
    <n v="11"/>
    <s v="1.1-00-26"/>
    <x v="2"/>
    <n v="11"/>
    <x v="0"/>
    <s v="04_26"/>
    <x v="5"/>
    <x v="2"/>
    <x v="2"/>
    <x v="0"/>
    <x v="0"/>
    <n v="4"/>
    <x v="0"/>
    <s v="06"/>
    <x v="7"/>
    <s v="05_26"/>
    <s v="DIRECCIÓN DE PROCESOS ADMINISTRATIVOS Y PROYECTOS"/>
    <x v="0"/>
    <x v="5"/>
    <x v="5"/>
    <x v="33"/>
    <x v="33"/>
    <s v="00"/>
    <x v="4"/>
    <n v="500"/>
    <m/>
    <n v="500"/>
  </r>
  <r>
    <s v="591112080025"/>
    <n v="5"/>
    <s v="911"/>
    <s v="1"/>
    <s v="2"/>
    <s v="08"/>
    <s v="00"/>
    <n v="25"/>
    <s v="2.5-02-26"/>
    <x v="3"/>
    <n v="25"/>
    <x v="1"/>
    <s v="04_26"/>
    <x v="5"/>
    <x v="2"/>
    <x v="2"/>
    <x v="0"/>
    <x v="0"/>
    <n v="4"/>
    <x v="0"/>
    <s v="08"/>
    <x v="36"/>
    <s v="06_26"/>
    <s v="DIRECCIÓN DE FINANZAS"/>
    <x v="2"/>
    <x v="7"/>
    <x v="7"/>
    <x v="127"/>
    <x v="127"/>
    <s v="00"/>
    <x v="4"/>
    <n v="24713862.890000001"/>
    <n v="0"/>
    <n v="24713862.890000001"/>
  </r>
  <r>
    <s v="592112080025"/>
    <n v="5"/>
    <s v="921"/>
    <s v="1"/>
    <s v="2"/>
    <s v="08"/>
    <s v="00"/>
    <n v="25"/>
    <s v="2.5-02-26"/>
    <x v="3"/>
    <n v="25"/>
    <x v="1"/>
    <s v="04_26"/>
    <x v="5"/>
    <x v="2"/>
    <x v="2"/>
    <x v="0"/>
    <x v="0"/>
    <n v="4"/>
    <x v="0"/>
    <s v="08"/>
    <x v="36"/>
    <s v="06_26"/>
    <s v="DIRECCIÓN DE FINANZAS"/>
    <x v="2"/>
    <x v="7"/>
    <x v="7"/>
    <x v="128"/>
    <x v="128"/>
    <s v="00"/>
    <x v="4"/>
    <n v="11000000"/>
    <n v="0"/>
    <n v="11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1" firstHeaderRow="1" firstDataRow="1" firstDataCol="1"/>
  <pivotFields count="5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0"/>
        <item x="1"/>
        <item x="3"/>
        <item x="2"/>
        <item x="4"/>
        <item x="5"/>
        <item x="7"/>
        <item h="1" x="8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1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Anteproyecto 2026" fld="4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B1391-BBF9-487C-801D-9CDCD2419F0F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 rowHeaderCaption="Fuente de Financiamiento">
  <location ref="A3:F13" firstHeaderRow="1" firstDataRow="2" firstDataCol="2"/>
  <pivotFields count="3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2"/>
        <item x="0"/>
        <item x="1"/>
        <item m="1" x="3"/>
        <item t="default"/>
      </items>
    </pivotField>
    <pivotField name="CAPITULO" axis="axisRow" compact="0" outline="0" showAll="0" defaultSubtotal="0">
      <items count="8">
        <item x="0"/>
        <item x="5"/>
        <item x="2"/>
        <item x="1"/>
        <item x="3"/>
        <item x="4"/>
        <item x="6"/>
        <item x="7"/>
      </items>
    </pivotField>
    <pivotField name="NOMBRE" axis="axisRow" compact="0" outline="0" showAll="0">
      <items count="10">
        <item x="3"/>
        <item x="7"/>
        <item x="4"/>
        <item x="6"/>
        <item x="5"/>
        <item x="2"/>
        <item x="0"/>
        <item x="1"/>
        <item m="1"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2">
    <field x="25"/>
    <field x="26"/>
  </rowFields>
  <rowItems count="9">
    <i>
      <x/>
      <x v="6"/>
    </i>
    <i>
      <x v="1"/>
      <x v="4"/>
    </i>
    <i>
      <x v="2"/>
      <x v="5"/>
    </i>
    <i>
      <x v="3"/>
      <x v="7"/>
    </i>
    <i>
      <x v="4"/>
      <x/>
    </i>
    <i>
      <x v="5"/>
      <x v="2"/>
    </i>
    <i>
      <x v="6"/>
      <x v="3"/>
    </i>
    <i>
      <x v="7"/>
      <x v="1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 Anteproyecto 2026" fld="33" baseField="0" baseItem="0" numFmtId="4"/>
  </dataFields>
  <formats count="53">
    <format dxfId="621">
      <pivotArea dataOnly="0" labelOnly="1" outline="0" fieldPosition="0">
        <references count="1">
          <reference field="25" count="0"/>
        </references>
      </pivotArea>
    </format>
    <format dxfId="620">
      <pivotArea dataOnly="0" labelOnly="1" outline="0" fieldPosition="0">
        <references count="1">
          <reference field="25" count="0"/>
        </references>
      </pivotArea>
    </format>
    <format dxfId="619">
      <pivotArea dataOnly="0" labelOnly="1" outline="0" fieldPosition="0">
        <references count="2">
          <reference field="25" count="1" selected="0">
            <x v="0"/>
          </reference>
          <reference field="26" count="1">
            <x v="6"/>
          </reference>
        </references>
      </pivotArea>
    </format>
    <format dxfId="618">
      <pivotArea dataOnly="0" labelOnly="1" outline="0" fieldPosition="0">
        <references count="2">
          <reference field="25" count="1" selected="0">
            <x v="1"/>
          </reference>
          <reference field="26" count="1">
            <x v="4"/>
          </reference>
        </references>
      </pivotArea>
    </format>
    <format dxfId="617">
      <pivotArea dataOnly="0" labelOnly="1" outline="0" fieldPosition="0">
        <references count="2">
          <reference field="25" count="1" selected="0">
            <x v="2"/>
          </reference>
          <reference field="26" count="1">
            <x v="5"/>
          </reference>
        </references>
      </pivotArea>
    </format>
    <format dxfId="616">
      <pivotArea dataOnly="0" labelOnly="1" outline="0" fieldPosition="0">
        <references count="2">
          <reference field="25" count="1" selected="0">
            <x v="3"/>
          </reference>
          <reference field="26" count="1">
            <x v="7"/>
          </reference>
        </references>
      </pivotArea>
    </format>
    <format dxfId="615">
      <pivotArea dataOnly="0" labelOnly="1" outline="0" fieldPosition="0">
        <references count="2">
          <reference field="25" count="1" selected="0">
            <x v="4"/>
          </reference>
          <reference field="26" count="1">
            <x v="0"/>
          </reference>
        </references>
      </pivotArea>
    </format>
    <format dxfId="614">
      <pivotArea dataOnly="0" labelOnly="1" outline="0" fieldPosition="0">
        <references count="2">
          <reference field="25" count="1" selected="0">
            <x v="5"/>
          </reference>
          <reference field="26" count="1">
            <x v="2"/>
          </reference>
        </references>
      </pivotArea>
    </format>
    <format dxfId="613">
      <pivotArea dataOnly="0" labelOnly="1" outline="0" fieldPosition="0">
        <references count="2">
          <reference field="25" count="1" selected="0">
            <x v="6"/>
          </reference>
          <reference field="26" count="1">
            <x v="3"/>
          </reference>
        </references>
      </pivotArea>
    </format>
    <format dxfId="612">
      <pivotArea dataOnly="0" labelOnly="1" outline="0" fieldPosition="0">
        <references count="2">
          <reference field="25" count="1" selected="0">
            <x v="7"/>
          </reference>
          <reference field="26" count="1">
            <x v="1"/>
          </reference>
        </references>
      </pivotArea>
    </format>
    <format dxfId="611">
      <pivotArea dataOnly="0" labelOnly="1" outline="0" fieldPosition="0">
        <references count="1">
          <reference field="25" count="0"/>
        </references>
      </pivotArea>
    </format>
    <format dxfId="610">
      <pivotArea dataOnly="0" labelOnly="1" outline="0" fieldPosition="0">
        <references count="2">
          <reference field="25" count="1" selected="0">
            <x v="0"/>
          </reference>
          <reference field="26" count="1">
            <x v="6"/>
          </reference>
        </references>
      </pivotArea>
    </format>
    <format dxfId="609">
      <pivotArea dataOnly="0" labelOnly="1" outline="0" fieldPosition="0">
        <references count="2">
          <reference field="25" count="1" selected="0">
            <x v="1"/>
          </reference>
          <reference field="26" count="1">
            <x v="4"/>
          </reference>
        </references>
      </pivotArea>
    </format>
    <format dxfId="608">
      <pivotArea dataOnly="0" labelOnly="1" outline="0" fieldPosition="0">
        <references count="2">
          <reference field="25" count="1" selected="0">
            <x v="2"/>
          </reference>
          <reference field="26" count="1">
            <x v="5"/>
          </reference>
        </references>
      </pivotArea>
    </format>
    <format dxfId="607">
      <pivotArea dataOnly="0" labelOnly="1" outline="0" fieldPosition="0">
        <references count="2">
          <reference field="25" count="1" selected="0">
            <x v="3"/>
          </reference>
          <reference field="26" count="1">
            <x v="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4"/>
          </reference>
          <reference field="26" count="1">
            <x v="0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5"/>
          </reference>
          <reference field="26" count="1">
            <x v="2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6"/>
          </reference>
          <reference field="26" count="1"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7"/>
          </reference>
          <reference field="26" count="1">
            <x v="1"/>
          </reference>
        </references>
      </pivotArea>
    </format>
    <format dxfId="602">
      <pivotArea field="25" type="button" dataOnly="0" labelOnly="1" outline="0" axis="axisRow" fieldPosition="0"/>
    </format>
    <format dxfId="601">
      <pivotArea field="26" type="button" dataOnly="0" labelOnly="1" outline="0" axis="axisRow" fieldPosition="1"/>
    </format>
    <format dxfId="600">
      <pivotArea dataOnly="0" labelOnly="1" outline="0" fieldPosition="0">
        <references count="1">
          <reference field="24" count="0"/>
        </references>
      </pivotArea>
    </format>
    <format dxfId="599">
      <pivotArea dataOnly="0" labelOnly="1" grandCol="1" outline="0" fieldPosition="0"/>
    </format>
    <format dxfId="598">
      <pivotArea field="25" type="button" dataOnly="0" labelOnly="1" outline="0" axis="axisRow" fieldPosition="0"/>
    </format>
    <format dxfId="597">
      <pivotArea field="26" type="button" dataOnly="0" labelOnly="1" outline="0" axis="axisRow" fieldPosition="1"/>
    </format>
    <format dxfId="596">
      <pivotArea dataOnly="0" labelOnly="1" outline="0" fieldPosition="0">
        <references count="1">
          <reference field="24" count="0"/>
        </references>
      </pivotArea>
    </format>
    <format dxfId="595">
      <pivotArea dataOnly="0" labelOnly="1" grandCol="1" outline="0" fieldPosition="0"/>
    </format>
    <format dxfId="594">
      <pivotArea outline="0" collapsedLevelsAreSubtotals="1" fieldPosition="0"/>
    </format>
    <format dxfId="593">
      <pivotArea dataOnly="0" labelOnly="1" grandRow="1" outline="0" fieldPosition="0"/>
    </format>
    <format dxfId="592">
      <pivotArea dataOnly="0" labelOnly="1" outline="0" fieldPosition="0">
        <references count="2">
          <reference field="25" count="1" selected="0">
            <x v="0"/>
          </reference>
          <reference field="26" count="1">
            <x v="6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"/>
          </reference>
          <reference field="26" count="1"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2"/>
          </reference>
          <reference field="26" count="1">
            <x v="5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3"/>
          </reference>
          <reference field="26" count="1">
            <x v="7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4"/>
          </reference>
          <reference field="26" count="1">
            <x v="0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5"/>
          </reference>
          <reference field="26" count="1">
            <x v="2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6"/>
          </reference>
          <reference field="26" count="1">
            <x v="3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7"/>
          </reference>
          <reference field="26" count="1">
            <x v="1"/>
          </reference>
        </references>
      </pivotArea>
    </format>
    <format dxfId="584">
      <pivotArea type="origin" dataOnly="0" labelOnly="1" outline="0" fieldPosition="0"/>
    </format>
    <format dxfId="583">
      <pivotArea field="24" type="button" dataOnly="0" labelOnly="1" outline="0" axis="axisCol" fieldPosition="0"/>
    </format>
    <format dxfId="582">
      <pivotArea field="25" type="button" dataOnly="0" labelOnly="1" outline="0" axis="axisRow" fieldPosition="0"/>
    </format>
    <format dxfId="581">
      <pivotArea field="26" type="button" dataOnly="0" labelOnly="1" outline="0" axis="axisRow" fieldPosition="1"/>
    </format>
    <format dxfId="580">
      <pivotArea dataOnly="0" labelOnly="1" outline="0" fieldPosition="0">
        <references count="1">
          <reference field="24" count="0"/>
        </references>
      </pivotArea>
    </format>
    <format dxfId="579">
      <pivotArea dataOnly="0" labelOnly="1" grandCol="1" outline="0" fieldPosition="0"/>
    </format>
    <format dxfId="578">
      <pivotArea outline="0" fieldPosition="0">
        <references count="2">
          <reference field="25" count="0" selected="0"/>
          <reference field="26" count="0" selected="0"/>
        </references>
      </pivotArea>
    </format>
    <format dxfId="577">
      <pivotArea dataOnly="0" labelOnly="1" outline="0" fieldPosition="0">
        <references count="1">
          <reference field="25" count="0"/>
        </references>
      </pivotArea>
    </format>
    <format dxfId="576">
      <pivotArea dataOnly="0" labelOnly="1" outline="0" fieldPosition="0">
        <references count="2">
          <reference field="25" count="1" selected="0">
            <x v="0"/>
          </reference>
          <reference field="26" count="1">
            <x v="6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1"/>
          </reference>
          <reference field="26" count="1">
            <x v="4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2"/>
          </reference>
          <reference field="26" count="1">
            <x v="5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3"/>
          </reference>
          <reference field="26" count="1">
            <x v="7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"/>
          </reference>
          <reference field="26" count="1">
            <x v="0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5"/>
          </reference>
          <reference field="26" count="1">
            <x v="2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6"/>
          </reference>
          <reference field="26" count="1">
            <x v="3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7"/>
          </reference>
          <reference field="26" count="1">
            <x v="1"/>
          </reference>
        </references>
      </pivotArea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3A48B7-AB0A-433E-A1D6-84D2A02F956C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 rowHeaderCaption="Fuente de Financiamiento">
  <location ref="A3:C21" firstHeaderRow="1" firstDataRow="1" firstDataCol="2"/>
  <pivotFields count="34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8">
        <item x="0"/>
        <item x="11"/>
        <item x="12"/>
        <item x="10"/>
        <item x="16"/>
        <item x="14"/>
        <item x="1"/>
        <item x="5"/>
        <item x="9"/>
        <item x="7"/>
        <item x="4"/>
        <item x="15"/>
        <item x="3"/>
        <item x="6"/>
        <item x="8"/>
        <item x="13"/>
        <item x="2"/>
        <item m="1" x="17"/>
      </items>
    </pivotField>
    <pivotField axis="axisRow" compact="0" outline="0" showAll="0" defaultSubtotal="0">
      <items count="18">
        <item x="1"/>
        <item x="8"/>
        <item x="5"/>
        <item x="11"/>
        <item x="15"/>
        <item x="4"/>
        <item x="9"/>
        <item x="3"/>
        <item x="0"/>
        <item x="2"/>
        <item x="16"/>
        <item x="6"/>
        <item x="12"/>
        <item x="7"/>
        <item x="10"/>
        <item x="14"/>
        <item x="13"/>
        <item m="1" x="1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Capitulo " compact="0" outline="0" showAll="0" defaultSubtotal="0"/>
    <pivotField name="Nombre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numFmtId="4" outline="0" showAll="0" defaultSubtotal="0"/>
  </pivotFields>
  <rowFields count="2">
    <field x="16"/>
    <field x="17"/>
  </rowFields>
  <rowItems count="18">
    <i>
      <x/>
      <x v="8"/>
    </i>
    <i>
      <x v="1"/>
      <x v="3"/>
    </i>
    <i>
      <x v="2"/>
      <x v="12"/>
    </i>
    <i>
      <x v="3"/>
      <x v="14"/>
    </i>
    <i>
      <x v="4"/>
      <x v="10"/>
    </i>
    <i>
      <x v="5"/>
      <x v="15"/>
    </i>
    <i>
      <x v="6"/>
      <x/>
    </i>
    <i>
      <x v="7"/>
      <x v="2"/>
    </i>
    <i>
      <x v="8"/>
      <x v="6"/>
    </i>
    <i>
      <x v="9"/>
      <x v="13"/>
    </i>
    <i>
      <x v="10"/>
      <x v="5"/>
    </i>
    <i>
      <x v="11"/>
      <x v="4"/>
    </i>
    <i>
      <x v="12"/>
      <x v="7"/>
    </i>
    <i>
      <x v="13"/>
      <x v="11"/>
    </i>
    <i>
      <x v="14"/>
      <x v="1"/>
    </i>
    <i>
      <x v="15"/>
      <x v="16"/>
    </i>
    <i>
      <x v="16"/>
      <x v="9"/>
    </i>
    <i t="grand">
      <x/>
    </i>
  </rowItems>
  <colItems count="1">
    <i/>
  </colItems>
  <dataFields count="1">
    <dataField name="Presupuesto  2026" fld="33" baseField="0" baseItem="0" numFmtId="4"/>
  </dataField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33B1B1-613E-4A10-83BE-1AFBA17B8E22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 rowHeaderCaption="Fuente de Financiamiento">
  <location ref="A3:C133" firstHeaderRow="1" firstDataRow="1" firstDataCol="2"/>
  <pivotFields count="34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Capitulo " compact="0" outline="0" showAll="0" defaultSubtotal="0"/>
    <pivotField name="Nombre" compact="0" outline="0" showAll="0" defaultSubtotal="0"/>
    <pivotField axis="axisRow" compact="0" outline="0" showAll="0" defaultSubtotal="0">
      <items count="129">
        <item x="0"/>
        <item x="8"/>
        <item x="40"/>
        <item x="1"/>
        <item x="14"/>
        <item x="2"/>
        <item x="3"/>
        <item x="15"/>
        <item x="13"/>
        <item x="4"/>
        <item x="5"/>
        <item x="6"/>
        <item x="7"/>
        <item x="17"/>
        <item x="16"/>
        <item x="9"/>
        <item x="11"/>
        <item x="73"/>
        <item x="119"/>
        <item x="82"/>
        <item x="105"/>
        <item x="50"/>
        <item x="78"/>
        <item x="90"/>
        <item x="125"/>
        <item x="95"/>
        <item x="88"/>
        <item x="84"/>
        <item x="54"/>
        <item x="114"/>
        <item x="121"/>
        <item x="33"/>
        <item x="71"/>
        <item x="46"/>
        <item x="75"/>
        <item x="89"/>
        <item x="55"/>
        <item x="52"/>
        <item x="72"/>
        <item x="64"/>
        <item x="25"/>
        <item x="61"/>
        <item x="74"/>
        <item x="96"/>
        <item x="70"/>
        <item x="62"/>
        <item x="110"/>
        <item x="97"/>
        <item x="77"/>
        <item x="98"/>
        <item x="24"/>
        <item x="92"/>
        <item x="66"/>
        <item x="48"/>
        <item x="124"/>
        <item x="51"/>
        <item x="28"/>
        <item x="83"/>
        <item x="19"/>
        <item x="122"/>
        <item x="69"/>
        <item x="44"/>
        <item x="53"/>
        <item x="91"/>
        <item x="38"/>
        <item x="22"/>
        <item x="35"/>
        <item x="31"/>
        <item x="26"/>
        <item x="49"/>
        <item x="102"/>
        <item x="41"/>
        <item x="101"/>
        <item x="29"/>
        <item x="118"/>
        <item x="79"/>
        <item x="93"/>
        <item x="34"/>
        <item x="12"/>
        <item x="81"/>
        <item x="30"/>
        <item x="45"/>
        <item x="60"/>
        <item x="47"/>
        <item x="120"/>
        <item x="115"/>
        <item x="65"/>
        <item x="111"/>
        <item x="99"/>
        <item x="39"/>
        <item x="36"/>
        <item x="109"/>
        <item x="116"/>
        <item x="117"/>
        <item x="20"/>
        <item x="113"/>
        <item x="56"/>
        <item x="94"/>
        <item x="10"/>
        <item x="106"/>
        <item x="68"/>
        <item x="85"/>
        <item x="76"/>
        <item x="27"/>
        <item x="86"/>
        <item x="107"/>
        <item x="126"/>
        <item x="112"/>
        <item x="37"/>
        <item x="103"/>
        <item x="123"/>
        <item x="108"/>
        <item x="104"/>
        <item x="80"/>
        <item x="100"/>
        <item x="57"/>
        <item x="63"/>
        <item x="18"/>
        <item x="87"/>
        <item x="58"/>
        <item x="43"/>
        <item x="42"/>
        <item x="32"/>
        <item x="67"/>
        <item x="23"/>
        <item x="21"/>
        <item x="59"/>
        <item x="127"/>
        <item x="128"/>
      </items>
    </pivotField>
    <pivotField axis="axisRow" compact="0" outline="0" showAll="0" defaultSubtotal="0">
      <items count="134">
        <item x="127"/>
        <item x="5"/>
        <item m="1" x="133"/>
        <item x="7"/>
        <item x="6"/>
        <item x="17"/>
        <item x="87"/>
        <item x="51"/>
        <item x="83"/>
        <item x="19"/>
        <item x="28"/>
        <item x="71"/>
        <item x="76"/>
        <item x="68"/>
        <item x="85"/>
        <item x="10"/>
        <item x="106"/>
        <item x="54"/>
        <item x="25"/>
        <item x="101"/>
        <item x="13"/>
        <item x="29"/>
        <item x="67"/>
        <item x="23"/>
        <item x="4"/>
        <item m="1" x="130"/>
        <item m="1" x="132"/>
        <item x="0"/>
        <item m="1" x="131"/>
        <item x="30"/>
        <item x="109"/>
        <item x="117"/>
        <item x="32"/>
        <item x="21"/>
        <item x="24"/>
        <item x="107"/>
        <item x="80"/>
        <item x="100"/>
        <item x="37"/>
        <item x="112"/>
        <item x="111"/>
        <item x="89"/>
        <item x="72"/>
        <item x="65"/>
        <item x="3"/>
        <item x="62"/>
        <item x="63"/>
        <item x="40"/>
        <item x="15"/>
        <item x="11"/>
        <item x="39"/>
        <item x="16"/>
        <item x="79"/>
        <item x="93"/>
        <item x="12"/>
        <item x="118"/>
        <item x="103"/>
        <item x="128"/>
        <item x="42"/>
        <item x="114"/>
        <item x="108"/>
        <item x="82"/>
        <item x="33"/>
        <item x="50"/>
        <item x="105"/>
        <item x="52"/>
        <item x="73"/>
        <item x="119"/>
        <item x="96"/>
        <item x="55"/>
        <item x="27"/>
        <item x="86"/>
        <item x="59"/>
        <item x="9"/>
        <item x="122"/>
        <item x="18"/>
        <item x="123"/>
        <item x="116"/>
        <item x="46"/>
        <item x="126"/>
        <item x="88"/>
        <item x="64"/>
        <item x="94"/>
        <item x="57"/>
        <item x="120"/>
        <item x="70"/>
        <item x="74"/>
        <item x="2"/>
        <item x="90"/>
        <item x="78"/>
        <item x="84"/>
        <item x="75"/>
        <item x="95"/>
        <item x="110"/>
        <item x="97"/>
        <item x="77"/>
        <item x="98"/>
        <item x="34"/>
        <item x="14"/>
        <item x="41"/>
        <item x="102"/>
        <item x="36"/>
        <item x="47"/>
        <item x="48"/>
        <item x="38"/>
        <item x="91"/>
        <item x="26"/>
        <item x="53"/>
        <item x="45"/>
        <item x="44"/>
        <item x="60"/>
        <item x="81"/>
        <item x="49"/>
        <item x="66"/>
        <item x="22"/>
        <item x="31"/>
        <item x="99"/>
        <item x="69"/>
        <item x="124"/>
        <item x="35"/>
        <item x="104"/>
        <item x="43"/>
        <item x="56"/>
        <item x="8"/>
        <item x="1"/>
        <item x="92"/>
        <item x="58"/>
        <item x="113"/>
        <item x="20"/>
        <item x="125"/>
        <item x="61"/>
        <item x="115"/>
        <item x="121"/>
        <item m="1" x="12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numFmtId="4" outline="0" showAll="0" defaultSubtotal="0"/>
  </pivotFields>
  <rowFields count="2">
    <field x="27"/>
    <field x="28"/>
  </rowFields>
  <rowItems count="130">
    <i>
      <x/>
      <x v="27"/>
    </i>
    <i>
      <x v="1"/>
      <x v="123"/>
    </i>
    <i>
      <x v="2"/>
      <x v="47"/>
    </i>
    <i>
      <x v="3"/>
      <x v="124"/>
    </i>
    <i>
      <x v="4"/>
      <x v="98"/>
    </i>
    <i>
      <x v="5"/>
      <x v="87"/>
    </i>
    <i>
      <x v="6"/>
      <x v="44"/>
    </i>
    <i>
      <x v="7"/>
      <x v="48"/>
    </i>
    <i>
      <x v="8"/>
      <x v="20"/>
    </i>
    <i>
      <x v="9"/>
      <x v="24"/>
    </i>
    <i>
      <x v="10"/>
      <x v="1"/>
    </i>
    <i>
      <x v="11"/>
      <x v="4"/>
    </i>
    <i>
      <x v="12"/>
      <x v="3"/>
    </i>
    <i>
      <x v="13"/>
      <x v="5"/>
    </i>
    <i>
      <x v="14"/>
      <x v="51"/>
    </i>
    <i>
      <x v="15"/>
      <x v="73"/>
    </i>
    <i>
      <x v="16"/>
      <x v="49"/>
    </i>
    <i>
      <x v="17"/>
      <x v="66"/>
    </i>
    <i>
      <x v="18"/>
      <x v="67"/>
    </i>
    <i>
      <x v="19"/>
      <x v="61"/>
    </i>
    <i>
      <x v="20"/>
      <x v="64"/>
    </i>
    <i>
      <x v="21"/>
      <x v="63"/>
    </i>
    <i>
      <x v="22"/>
      <x v="89"/>
    </i>
    <i>
      <x v="23"/>
      <x v="88"/>
    </i>
    <i>
      <x v="24"/>
      <x v="129"/>
    </i>
    <i>
      <x v="25"/>
      <x v="92"/>
    </i>
    <i>
      <x v="26"/>
      <x v="80"/>
    </i>
    <i>
      <x v="27"/>
      <x v="90"/>
    </i>
    <i>
      <x v="28"/>
      <x v="17"/>
    </i>
    <i>
      <x v="29"/>
      <x v="59"/>
    </i>
    <i>
      <x v="30"/>
      <x v="132"/>
    </i>
    <i>
      <x v="31"/>
      <x v="62"/>
    </i>
    <i>
      <x v="32"/>
      <x v="11"/>
    </i>
    <i>
      <x v="33"/>
      <x v="78"/>
    </i>
    <i>
      <x v="34"/>
      <x v="91"/>
    </i>
    <i>
      <x v="35"/>
      <x v="41"/>
    </i>
    <i>
      <x v="36"/>
      <x v="69"/>
    </i>
    <i>
      <x v="37"/>
      <x v="65"/>
    </i>
    <i>
      <x v="38"/>
      <x v="42"/>
    </i>
    <i>
      <x v="39"/>
      <x v="81"/>
    </i>
    <i>
      <x v="40"/>
      <x v="18"/>
    </i>
    <i>
      <x v="41"/>
      <x v="130"/>
    </i>
    <i>
      <x v="42"/>
      <x v="86"/>
    </i>
    <i>
      <x v="43"/>
      <x v="68"/>
    </i>
    <i>
      <x v="44"/>
      <x v="85"/>
    </i>
    <i>
      <x v="45"/>
      <x v="45"/>
    </i>
    <i>
      <x v="46"/>
      <x v="93"/>
    </i>
    <i>
      <x v="47"/>
      <x v="94"/>
    </i>
    <i>
      <x v="48"/>
      <x v="95"/>
    </i>
    <i>
      <x v="49"/>
      <x v="96"/>
    </i>
    <i>
      <x v="50"/>
      <x v="34"/>
    </i>
    <i>
      <x v="51"/>
      <x v="125"/>
    </i>
    <i>
      <x v="52"/>
      <x v="113"/>
    </i>
    <i>
      <x v="53"/>
      <x v="103"/>
    </i>
    <i>
      <x v="54"/>
      <x v="118"/>
    </i>
    <i>
      <x v="55"/>
      <x v="7"/>
    </i>
    <i>
      <x v="56"/>
      <x v="10"/>
    </i>
    <i>
      <x v="57"/>
      <x v="8"/>
    </i>
    <i>
      <x v="58"/>
      <x v="9"/>
    </i>
    <i>
      <x v="59"/>
      <x v="74"/>
    </i>
    <i>
      <x v="60"/>
      <x v="117"/>
    </i>
    <i>
      <x v="61"/>
      <x v="109"/>
    </i>
    <i>
      <x v="62"/>
      <x v="107"/>
    </i>
    <i>
      <x v="63"/>
      <x v="105"/>
    </i>
    <i>
      <x v="64"/>
      <x v="104"/>
    </i>
    <i>
      <x v="65"/>
      <x v="114"/>
    </i>
    <i>
      <x v="66"/>
      <x v="119"/>
    </i>
    <i>
      <x v="67"/>
      <x v="115"/>
    </i>
    <i>
      <x v="68"/>
      <x v="106"/>
    </i>
    <i>
      <x v="69"/>
      <x v="112"/>
    </i>
    <i>
      <x v="70"/>
      <x v="100"/>
    </i>
    <i>
      <x v="71"/>
      <x v="99"/>
    </i>
    <i>
      <x v="72"/>
      <x v="19"/>
    </i>
    <i>
      <x v="73"/>
      <x v="21"/>
    </i>
    <i>
      <x v="74"/>
      <x v="55"/>
    </i>
    <i>
      <x v="75"/>
      <x v="52"/>
    </i>
    <i>
      <x v="76"/>
      <x v="53"/>
    </i>
    <i>
      <x v="77"/>
      <x v="97"/>
    </i>
    <i>
      <x v="78"/>
      <x v="54"/>
    </i>
    <i>
      <x v="79"/>
      <x v="111"/>
    </i>
    <i>
      <x v="80"/>
      <x v="29"/>
    </i>
    <i>
      <x v="81"/>
      <x v="108"/>
    </i>
    <i>
      <x v="82"/>
      <x v="110"/>
    </i>
    <i>
      <x v="83"/>
      <x v="102"/>
    </i>
    <i>
      <x v="84"/>
      <x v="84"/>
    </i>
    <i>
      <x v="85"/>
      <x v="131"/>
    </i>
    <i>
      <x v="86"/>
      <x v="43"/>
    </i>
    <i>
      <x v="87"/>
      <x v="40"/>
    </i>
    <i>
      <x v="88"/>
      <x v="116"/>
    </i>
    <i>
      <x v="89"/>
      <x v="50"/>
    </i>
    <i>
      <x v="90"/>
      <x v="101"/>
    </i>
    <i>
      <x v="91"/>
      <x v="30"/>
    </i>
    <i>
      <x v="92"/>
      <x v="77"/>
    </i>
    <i>
      <x v="93"/>
      <x v="31"/>
    </i>
    <i>
      <x v="94"/>
      <x v="128"/>
    </i>
    <i>
      <x v="95"/>
      <x v="127"/>
    </i>
    <i>
      <x v="96"/>
      <x v="122"/>
    </i>
    <i>
      <x v="97"/>
      <x v="82"/>
    </i>
    <i>
      <x v="98"/>
      <x v="15"/>
    </i>
    <i>
      <x v="99"/>
      <x v="16"/>
    </i>
    <i>
      <x v="100"/>
      <x v="13"/>
    </i>
    <i>
      <x v="101"/>
      <x v="14"/>
    </i>
    <i>
      <x v="102"/>
      <x v="12"/>
    </i>
    <i>
      <x v="103"/>
      <x v="70"/>
    </i>
    <i>
      <x v="104"/>
      <x v="71"/>
    </i>
    <i>
      <x v="105"/>
      <x v="35"/>
    </i>
    <i>
      <x v="106"/>
      <x v="79"/>
    </i>
    <i>
      <x v="107"/>
      <x v="39"/>
    </i>
    <i>
      <x v="108"/>
      <x v="38"/>
    </i>
    <i>
      <x v="109"/>
      <x v="56"/>
    </i>
    <i>
      <x v="110"/>
      <x v="76"/>
    </i>
    <i>
      <x v="111"/>
      <x v="60"/>
    </i>
    <i>
      <x v="112"/>
      <x v="120"/>
    </i>
    <i>
      <x v="113"/>
      <x v="36"/>
    </i>
    <i>
      <x v="114"/>
      <x v="37"/>
    </i>
    <i>
      <x v="115"/>
      <x v="83"/>
    </i>
    <i>
      <x v="116"/>
      <x v="46"/>
    </i>
    <i>
      <x v="117"/>
      <x v="75"/>
    </i>
    <i>
      <x v="118"/>
      <x v="6"/>
    </i>
    <i>
      <x v="119"/>
      <x v="126"/>
    </i>
    <i>
      <x v="120"/>
      <x v="121"/>
    </i>
    <i>
      <x v="121"/>
      <x v="58"/>
    </i>
    <i>
      <x v="122"/>
      <x v="32"/>
    </i>
    <i>
      <x v="123"/>
      <x v="22"/>
    </i>
    <i>
      <x v="124"/>
      <x v="23"/>
    </i>
    <i>
      <x v="125"/>
      <x v="33"/>
    </i>
    <i>
      <x v="126"/>
      <x v="72"/>
    </i>
    <i>
      <x v="127"/>
      <x/>
    </i>
    <i>
      <x v="128"/>
      <x v="57"/>
    </i>
    <i t="grand">
      <x/>
    </i>
  </rowItems>
  <colItems count="1">
    <i/>
  </colItems>
  <dataFields count="1">
    <dataField name="Presupuesto  2026" fld="33" baseField="0" baseItem="0" numFmtId="4"/>
  </dataFields>
  <formats count="144">
    <format dxfId="568">
      <pivotArea outline="0" fieldPosition="0">
        <references count="2">
          <reference field="27" count="0" selected="0"/>
          <reference field="28" count="0" selected="0"/>
        </references>
      </pivotArea>
    </format>
    <format dxfId="567">
      <pivotArea dataOnly="0" labelOnly="1" outline="0" fieldPosition="0">
        <references count="1">
          <reference field="2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6">
      <pivotArea dataOnly="0" labelOnly="1" outline="0" fieldPosition="0">
        <references count="1">
          <reference field="2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65">
      <pivotArea dataOnly="0" labelOnly="1" outline="0" fieldPosition="0">
        <references count="1">
          <reference field="27" count="29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564">
      <pivotArea dataOnly="0" labelOnly="1" outline="0" fieldPosition="0">
        <references count="2">
          <reference field="27" count="1" selected="0">
            <x v="0"/>
          </reference>
          <reference field="28" count="1">
            <x v="27"/>
          </reference>
        </references>
      </pivotArea>
    </format>
    <format dxfId="563">
      <pivotArea dataOnly="0" labelOnly="1" outline="0" fieldPosition="0">
        <references count="2">
          <reference field="27" count="1" selected="0">
            <x v="1"/>
          </reference>
          <reference field="28" count="1">
            <x v="123"/>
          </reference>
        </references>
      </pivotArea>
    </format>
    <format dxfId="562">
      <pivotArea dataOnly="0" labelOnly="1" outline="0" fieldPosition="0">
        <references count="2">
          <reference field="27" count="1" selected="0">
            <x v="2"/>
          </reference>
          <reference field="28" count="1">
            <x v="47"/>
          </reference>
        </references>
      </pivotArea>
    </format>
    <format dxfId="561">
      <pivotArea dataOnly="0" labelOnly="1" outline="0" fieldPosition="0">
        <references count="2">
          <reference field="27" count="1" selected="0">
            <x v="3"/>
          </reference>
          <reference field="28" count="1">
            <x v="124"/>
          </reference>
        </references>
      </pivotArea>
    </format>
    <format dxfId="560">
      <pivotArea dataOnly="0" labelOnly="1" outline="0" fieldPosition="0">
        <references count="2">
          <reference field="27" count="1" selected="0">
            <x v="4"/>
          </reference>
          <reference field="28" count="1">
            <x v="98"/>
          </reference>
        </references>
      </pivotArea>
    </format>
    <format dxfId="559">
      <pivotArea dataOnly="0" labelOnly="1" outline="0" fieldPosition="0">
        <references count="2">
          <reference field="27" count="1" selected="0">
            <x v="5"/>
          </reference>
          <reference field="28" count="1">
            <x v="87"/>
          </reference>
        </references>
      </pivotArea>
    </format>
    <format dxfId="558">
      <pivotArea dataOnly="0" labelOnly="1" outline="0" fieldPosition="0">
        <references count="2">
          <reference field="27" count="1" selected="0">
            <x v="6"/>
          </reference>
          <reference field="28" count="1">
            <x v="44"/>
          </reference>
        </references>
      </pivotArea>
    </format>
    <format dxfId="557">
      <pivotArea dataOnly="0" labelOnly="1" outline="0" fieldPosition="0">
        <references count="2">
          <reference field="27" count="1" selected="0">
            <x v="7"/>
          </reference>
          <reference field="28" count="1">
            <x v="48"/>
          </reference>
        </references>
      </pivotArea>
    </format>
    <format dxfId="556">
      <pivotArea dataOnly="0" labelOnly="1" outline="0" fieldPosition="0">
        <references count="2">
          <reference field="27" count="1" selected="0">
            <x v="8"/>
          </reference>
          <reference field="28" count="1">
            <x v="20"/>
          </reference>
        </references>
      </pivotArea>
    </format>
    <format dxfId="555">
      <pivotArea dataOnly="0" labelOnly="1" outline="0" fieldPosition="0">
        <references count="2">
          <reference field="27" count="1" selected="0">
            <x v="9"/>
          </reference>
          <reference field="28" count="1">
            <x v="24"/>
          </reference>
        </references>
      </pivotArea>
    </format>
    <format dxfId="554">
      <pivotArea dataOnly="0" labelOnly="1" outline="0" fieldPosition="0">
        <references count="2">
          <reference field="27" count="1" selected="0">
            <x v="10"/>
          </reference>
          <reference field="28" count="1">
            <x v="1"/>
          </reference>
        </references>
      </pivotArea>
    </format>
    <format dxfId="553">
      <pivotArea dataOnly="0" labelOnly="1" outline="0" fieldPosition="0">
        <references count="2">
          <reference field="27" count="1" selected="0">
            <x v="11"/>
          </reference>
          <reference field="28" count="1">
            <x v="4"/>
          </reference>
        </references>
      </pivotArea>
    </format>
    <format dxfId="552">
      <pivotArea dataOnly="0" labelOnly="1" outline="0" fieldPosition="0">
        <references count="2">
          <reference field="27" count="1" selected="0">
            <x v="12"/>
          </reference>
          <reference field="28" count="1">
            <x v="3"/>
          </reference>
        </references>
      </pivotArea>
    </format>
    <format dxfId="551">
      <pivotArea dataOnly="0" labelOnly="1" outline="0" fieldPosition="0">
        <references count="2">
          <reference field="27" count="1" selected="0">
            <x v="13"/>
          </reference>
          <reference field="28" count="1">
            <x v="5"/>
          </reference>
        </references>
      </pivotArea>
    </format>
    <format dxfId="550">
      <pivotArea dataOnly="0" labelOnly="1" outline="0" fieldPosition="0">
        <references count="2">
          <reference field="27" count="1" selected="0">
            <x v="14"/>
          </reference>
          <reference field="28" count="1">
            <x v="51"/>
          </reference>
        </references>
      </pivotArea>
    </format>
    <format dxfId="549">
      <pivotArea dataOnly="0" labelOnly="1" outline="0" fieldPosition="0">
        <references count="2">
          <reference field="27" count="1" selected="0">
            <x v="15"/>
          </reference>
          <reference field="28" count="1">
            <x v="73"/>
          </reference>
        </references>
      </pivotArea>
    </format>
    <format dxfId="548">
      <pivotArea dataOnly="0" labelOnly="1" outline="0" fieldPosition="0">
        <references count="2">
          <reference field="27" count="1" selected="0">
            <x v="16"/>
          </reference>
          <reference field="28" count="1">
            <x v="49"/>
          </reference>
        </references>
      </pivotArea>
    </format>
    <format dxfId="547">
      <pivotArea dataOnly="0" labelOnly="1" outline="0" fieldPosition="0">
        <references count="2">
          <reference field="27" count="1" selected="0">
            <x v="17"/>
          </reference>
          <reference field="28" count="1">
            <x v="66"/>
          </reference>
        </references>
      </pivotArea>
    </format>
    <format dxfId="546">
      <pivotArea dataOnly="0" labelOnly="1" outline="0" fieldPosition="0">
        <references count="2">
          <reference field="27" count="1" selected="0">
            <x v="18"/>
          </reference>
          <reference field="28" count="1">
            <x v="67"/>
          </reference>
        </references>
      </pivotArea>
    </format>
    <format dxfId="545">
      <pivotArea dataOnly="0" labelOnly="1" outline="0" fieldPosition="0">
        <references count="2">
          <reference field="27" count="1" selected="0">
            <x v="19"/>
          </reference>
          <reference field="28" count="1">
            <x v="61"/>
          </reference>
        </references>
      </pivotArea>
    </format>
    <format dxfId="544">
      <pivotArea dataOnly="0" labelOnly="1" outline="0" fieldPosition="0">
        <references count="2">
          <reference field="27" count="1" selected="0">
            <x v="20"/>
          </reference>
          <reference field="28" count="1">
            <x v="64"/>
          </reference>
        </references>
      </pivotArea>
    </format>
    <format dxfId="543">
      <pivotArea dataOnly="0" labelOnly="1" outline="0" fieldPosition="0">
        <references count="2">
          <reference field="27" count="1" selected="0">
            <x v="21"/>
          </reference>
          <reference field="28" count="1">
            <x v="63"/>
          </reference>
        </references>
      </pivotArea>
    </format>
    <format dxfId="542">
      <pivotArea dataOnly="0" labelOnly="1" outline="0" fieldPosition="0">
        <references count="2">
          <reference field="27" count="1" selected="0">
            <x v="22"/>
          </reference>
          <reference field="28" count="1">
            <x v="89"/>
          </reference>
        </references>
      </pivotArea>
    </format>
    <format dxfId="541">
      <pivotArea dataOnly="0" labelOnly="1" outline="0" fieldPosition="0">
        <references count="2">
          <reference field="27" count="1" selected="0">
            <x v="23"/>
          </reference>
          <reference field="28" count="1">
            <x v="88"/>
          </reference>
        </references>
      </pivotArea>
    </format>
    <format dxfId="540">
      <pivotArea dataOnly="0" labelOnly="1" outline="0" fieldPosition="0">
        <references count="2">
          <reference field="27" count="1" selected="0">
            <x v="24"/>
          </reference>
          <reference field="28" count="1">
            <x v="129"/>
          </reference>
        </references>
      </pivotArea>
    </format>
    <format dxfId="539">
      <pivotArea dataOnly="0" labelOnly="1" outline="0" fieldPosition="0">
        <references count="2">
          <reference field="27" count="1" selected="0">
            <x v="25"/>
          </reference>
          <reference field="28" count="1">
            <x v="92"/>
          </reference>
        </references>
      </pivotArea>
    </format>
    <format dxfId="538">
      <pivotArea dataOnly="0" labelOnly="1" outline="0" fieldPosition="0">
        <references count="2">
          <reference field="27" count="1" selected="0">
            <x v="26"/>
          </reference>
          <reference field="28" count="1">
            <x v="80"/>
          </reference>
        </references>
      </pivotArea>
    </format>
    <format dxfId="537">
      <pivotArea dataOnly="0" labelOnly="1" outline="0" fieldPosition="0">
        <references count="2">
          <reference field="27" count="1" selected="0">
            <x v="27"/>
          </reference>
          <reference field="28" count="1">
            <x v="90"/>
          </reference>
        </references>
      </pivotArea>
    </format>
    <format dxfId="536">
      <pivotArea dataOnly="0" labelOnly="1" outline="0" fieldPosition="0">
        <references count="2">
          <reference field="27" count="1" selected="0">
            <x v="28"/>
          </reference>
          <reference field="28" count="1">
            <x v="17"/>
          </reference>
        </references>
      </pivotArea>
    </format>
    <format dxfId="535">
      <pivotArea dataOnly="0" labelOnly="1" outline="0" fieldPosition="0">
        <references count="2">
          <reference field="27" count="1" selected="0">
            <x v="29"/>
          </reference>
          <reference field="28" count="1">
            <x v="59"/>
          </reference>
        </references>
      </pivotArea>
    </format>
    <format dxfId="534">
      <pivotArea dataOnly="0" labelOnly="1" outline="0" fieldPosition="0">
        <references count="2">
          <reference field="27" count="1" selected="0">
            <x v="30"/>
          </reference>
          <reference field="28" count="1">
            <x v="132"/>
          </reference>
        </references>
      </pivotArea>
    </format>
    <format dxfId="533">
      <pivotArea dataOnly="0" labelOnly="1" outline="0" fieldPosition="0">
        <references count="2">
          <reference field="27" count="1" selected="0">
            <x v="31"/>
          </reference>
          <reference field="28" count="1">
            <x v="62"/>
          </reference>
        </references>
      </pivotArea>
    </format>
    <format dxfId="532">
      <pivotArea dataOnly="0" labelOnly="1" outline="0" fieldPosition="0">
        <references count="2">
          <reference field="27" count="1" selected="0">
            <x v="32"/>
          </reference>
          <reference field="28" count="1">
            <x v="11"/>
          </reference>
        </references>
      </pivotArea>
    </format>
    <format dxfId="531">
      <pivotArea dataOnly="0" labelOnly="1" outline="0" fieldPosition="0">
        <references count="2">
          <reference field="27" count="1" selected="0">
            <x v="33"/>
          </reference>
          <reference field="28" count="1">
            <x v="78"/>
          </reference>
        </references>
      </pivotArea>
    </format>
    <format dxfId="530">
      <pivotArea dataOnly="0" labelOnly="1" outline="0" fieldPosition="0">
        <references count="2">
          <reference field="27" count="1" selected="0">
            <x v="34"/>
          </reference>
          <reference field="28" count="1">
            <x v="91"/>
          </reference>
        </references>
      </pivotArea>
    </format>
    <format dxfId="529">
      <pivotArea dataOnly="0" labelOnly="1" outline="0" fieldPosition="0">
        <references count="2">
          <reference field="27" count="1" selected="0">
            <x v="35"/>
          </reference>
          <reference field="28" count="1">
            <x v="41"/>
          </reference>
        </references>
      </pivotArea>
    </format>
    <format dxfId="528">
      <pivotArea dataOnly="0" labelOnly="1" outline="0" fieldPosition="0">
        <references count="2">
          <reference field="27" count="1" selected="0">
            <x v="36"/>
          </reference>
          <reference field="28" count="1">
            <x v="69"/>
          </reference>
        </references>
      </pivotArea>
    </format>
    <format dxfId="527">
      <pivotArea dataOnly="0" labelOnly="1" outline="0" fieldPosition="0">
        <references count="2">
          <reference field="27" count="1" selected="0">
            <x v="37"/>
          </reference>
          <reference field="28" count="1">
            <x v="65"/>
          </reference>
        </references>
      </pivotArea>
    </format>
    <format dxfId="526">
      <pivotArea dataOnly="0" labelOnly="1" outline="0" fieldPosition="0">
        <references count="2">
          <reference field="27" count="1" selected="0">
            <x v="38"/>
          </reference>
          <reference field="28" count="1">
            <x v="42"/>
          </reference>
        </references>
      </pivotArea>
    </format>
    <format dxfId="525">
      <pivotArea dataOnly="0" labelOnly="1" outline="0" fieldPosition="0">
        <references count="2">
          <reference field="27" count="1" selected="0">
            <x v="39"/>
          </reference>
          <reference field="28" count="1">
            <x v="81"/>
          </reference>
        </references>
      </pivotArea>
    </format>
    <format dxfId="524">
      <pivotArea dataOnly="0" labelOnly="1" outline="0" fieldPosition="0">
        <references count="2">
          <reference field="27" count="1" selected="0">
            <x v="40"/>
          </reference>
          <reference field="28" count="1">
            <x v="18"/>
          </reference>
        </references>
      </pivotArea>
    </format>
    <format dxfId="523">
      <pivotArea dataOnly="0" labelOnly="1" outline="0" fieldPosition="0">
        <references count="2">
          <reference field="27" count="1" selected="0">
            <x v="41"/>
          </reference>
          <reference field="28" count="1">
            <x v="130"/>
          </reference>
        </references>
      </pivotArea>
    </format>
    <format dxfId="522">
      <pivotArea dataOnly="0" labelOnly="1" outline="0" fieldPosition="0">
        <references count="2">
          <reference field="27" count="1" selected="0">
            <x v="42"/>
          </reference>
          <reference field="28" count="1">
            <x v="86"/>
          </reference>
        </references>
      </pivotArea>
    </format>
    <format dxfId="521">
      <pivotArea dataOnly="0" labelOnly="1" outline="0" fieldPosition="0">
        <references count="2">
          <reference field="27" count="1" selected="0">
            <x v="43"/>
          </reference>
          <reference field="28" count="1">
            <x v="68"/>
          </reference>
        </references>
      </pivotArea>
    </format>
    <format dxfId="520">
      <pivotArea dataOnly="0" labelOnly="1" outline="0" fieldPosition="0">
        <references count="2">
          <reference field="27" count="1" selected="0">
            <x v="44"/>
          </reference>
          <reference field="28" count="1">
            <x v="85"/>
          </reference>
        </references>
      </pivotArea>
    </format>
    <format dxfId="519">
      <pivotArea dataOnly="0" labelOnly="1" outline="0" fieldPosition="0">
        <references count="2">
          <reference field="27" count="1" selected="0">
            <x v="45"/>
          </reference>
          <reference field="28" count="1">
            <x v="45"/>
          </reference>
        </references>
      </pivotArea>
    </format>
    <format dxfId="518">
      <pivotArea dataOnly="0" labelOnly="1" outline="0" fieldPosition="0">
        <references count="2">
          <reference field="27" count="1" selected="0">
            <x v="46"/>
          </reference>
          <reference field="28" count="1">
            <x v="93"/>
          </reference>
        </references>
      </pivotArea>
    </format>
    <format dxfId="517">
      <pivotArea dataOnly="0" labelOnly="1" outline="0" fieldPosition="0">
        <references count="2">
          <reference field="27" count="1" selected="0">
            <x v="47"/>
          </reference>
          <reference field="28" count="1">
            <x v="94"/>
          </reference>
        </references>
      </pivotArea>
    </format>
    <format dxfId="516">
      <pivotArea dataOnly="0" labelOnly="1" outline="0" fieldPosition="0">
        <references count="2">
          <reference field="27" count="1" selected="0">
            <x v="48"/>
          </reference>
          <reference field="28" count="1">
            <x v="95"/>
          </reference>
        </references>
      </pivotArea>
    </format>
    <format dxfId="515">
      <pivotArea dataOnly="0" labelOnly="1" outline="0" fieldPosition="0">
        <references count="2">
          <reference field="27" count="1" selected="0">
            <x v="49"/>
          </reference>
          <reference field="28" count="1">
            <x v="96"/>
          </reference>
        </references>
      </pivotArea>
    </format>
    <format dxfId="514">
      <pivotArea dataOnly="0" labelOnly="1" outline="0" fieldPosition="0">
        <references count="2">
          <reference field="27" count="1" selected="0">
            <x v="50"/>
          </reference>
          <reference field="28" count="1">
            <x v="34"/>
          </reference>
        </references>
      </pivotArea>
    </format>
    <format dxfId="513">
      <pivotArea dataOnly="0" labelOnly="1" outline="0" fieldPosition="0">
        <references count="2">
          <reference field="27" count="1" selected="0">
            <x v="51"/>
          </reference>
          <reference field="28" count="1">
            <x v="125"/>
          </reference>
        </references>
      </pivotArea>
    </format>
    <format dxfId="512">
      <pivotArea dataOnly="0" labelOnly="1" outline="0" fieldPosition="0">
        <references count="2">
          <reference field="27" count="1" selected="0">
            <x v="52"/>
          </reference>
          <reference field="28" count="1">
            <x v="113"/>
          </reference>
        </references>
      </pivotArea>
    </format>
    <format dxfId="511">
      <pivotArea dataOnly="0" labelOnly="1" outline="0" fieldPosition="0">
        <references count="2">
          <reference field="27" count="1" selected="0">
            <x v="53"/>
          </reference>
          <reference field="28" count="1">
            <x v="103"/>
          </reference>
        </references>
      </pivotArea>
    </format>
    <format dxfId="510">
      <pivotArea dataOnly="0" labelOnly="1" outline="0" fieldPosition="0">
        <references count="2">
          <reference field="27" count="1" selected="0">
            <x v="54"/>
          </reference>
          <reference field="28" count="1">
            <x v="118"/>
          </reference>
        </references>
      </pivotArea>
    </format>
    <format dxfId="509">
      <pivotArea dataOnly="0" labelOnly="1" outline="0" fieldPosition="0">
        <references count="2">
          <reference field="27" count="1" selected="0">
            <x v="55"/>
          </reference>
          <reference field="28" count="1">
            <x v="7"/>
          </reference>
        </references>
      </pivotArea>
    </format>
    <format dxfId="508">
      <pivotArea dataOnly="0" labelOnly="1" outline="0" fieldPosition="0">
        <references count="2">
          <reference field="27" count="1" selected="0">
            <x v="56"/>
          </reference>
          <reference field="28" count="1">
            <x v="10"/>
          </reference>
        </references>
      </pivotArea>
    </format>
    <format dxfId="507">
      <pivotArea dataOnly="0" labelOnly="1" outline="0" fieldPosition="0">
        <references count="2">
          <reference field="27" count="1" selected="0">
            <x v="57"/>
          </reference>
          <reference field="28" count="1">
            <x v="8"/>
          </reference>
        </references>
      </pivotArea>
    </format>
    <format dxfId="506">
      <pivotArea dataOnly="0" labelOnly="1" outline="0" fieldPosition="0">
        <references count="2">
          <reference field="27" count="1" selected="0">
            <x v="58"/>
          </reference>
          <reference field="28" count="1">
            <x v="9"/>
          </reference>
        </references>
      </pivotArea>
    </format>
    <format dxfId="505">
      <pivotArea dataOnly="0" labelOnly="1" outline="0" fieldPosition="0">
        <references count="2">
          <reference field="27" count="1" selected="0">
            <x v="59"/>
          </reference>
          <reference field="28" count="1">
            <x v="74"/>
          </reference>
        </references>
      </pivotArea>
    </format>
    <format dxfId="504">
      <pivotArea dataOnly="0" labelOnly="1" outline="0" fieldPosition="0">
        <references count="2">
          <reference field="27" count="1" selected="0">
            <x v="60"/>
          </reference>
          <reference field="28" count="1">
            <x v="117"/>
          </reference>
        </references>
      </pivotArea>
    </format>
    <format dxfId="503">
      <pivotArea dataOnly="0" labelOnly="1" outline="0" fieldPosition="0">
        <references count="2">
          <reference field="27" count="1" selected="0">
            <x v="61"/>
          </reference>
          <reference field="28" count="1">
            <x v="109"/>
          </reference>
        </references>
      </pivotArea>
    </format>
    <format dxfId="502">
      <pivotArea dataOnly="0" labelOnly="1" outline="0" fieldPosition="0">
        <references count="2">
          <reference field="27" count="1" selected="0">
            <x v="62"/>
          </reference>
          <reference field="28" count="1">
            <x v="107"/>
          </reference>
        </references>
      </pivotArea>
    </format>
    <format dxfId="501">
      <pivotArea dataOnly="0" labelOnly="1" outline="0" fieldPosition="0">
        <references count="2">
          <reference field="27" count="1" selected="0">
            <x v="63"/>
          </reference>
          <reference field="28" count="1">
            <x v="105"/>
          </reference>
        </references>
      </pivotArea>
    </format>
    <format dxfId="500">
      <pivotArea dataOnly="0" labelOnly="1" outline="0" fieldPosition="0">
        <references count="2">
          <reference field="27" count="1" selected="0">
            <x v="64"/>
          </reference>
          <reference field="28" count="1">
            <x v="104"/>
          </reference>
        </references>
      </pivotArea>
    </format>
    <format dxfId="499">
      <pivotArea dataOnly="0" labelOnly="1" outline="0" fieldPosition="0">
        <references count="2">
          <reference field="27" count="1" selected="0">
            <x v="65"/>
          </reference>
          <reference field="28" count="1">
            <x v="114"/>
          </reference>
        </references>
      </pivotArea>
    </format>
    <format dxfId="498">
      <pivotArea dataOnly="0" labelOnly="1" outline="0" fieldPosition="0">
        <references count="2">
          <reference field="27" count="1" selected="0">
            <x v="66"/>
          </reference>
          <reference field="28" count="1">
            <x v="119"/>
          </reference>
        </references>
      </pivotArea>
    </format>
    <format dxfId="497">
      <pivotArea dataOnly="0" labelOnly="1" outline="0" fieldPosition="0">
        <references count="2">
          <reference field="27" count="1" selected="0">
            <x v="67"/>
          </reference>
          <reference field="28" count="1">
            <x v="115"/>
          </reference>
        </references>
      </pivotArea>
    </format>
    <format dxfId="496">
      <pivotArea dataOnly="0" labelOnly="1" outline="0" fieldPosition="0">
        <references count="2">
          <reference field="27" count="1" selected="0">
            <x v="68"/>
          </reference>
          <reference field="28" count="1">
            <x v="106"/>
          </reference>
        </references>
      </pivotArea>
    </format>
    <format dxfId="495">
      <pivotArea dataOnly="0" labelOnly="1" outline="0" fieldPosition="0">
        <references count="2">
          <reference field="27" count="1" selected="0">
            <x v="69"/>
          </reference>
          <reference field="28" count="1">
            <x v="112"/>
          </reference>
        </references>
      </pivotArea>
    </format>
    <format dxfId="494">
      <pivotArea dataOnly="0" labelOnly="1" outline="0" fieldPosition="0">
        <references count="2">
          <reference field="27" count="1" selected="0">
            <x v="70"/>
          </reference>
          <reference field="28" count="1">
            <x v="100"/>
          </reference>
        </references>
      </pivotArea>
    </format>
    <format dxfId="493">
      <pivotArea dataOnly="0" labelOnly="1" outline="0" fieldPosition="0">
        <references count="2">
          <reference field="27" count="1" selected="0">
            <x v="71"/>
          </reference>
          <reference field="28" count="1">
            <x v="99"/>
          </reference>
        </references>
      </pivotArea>
    </format>
    <format dxfId="492">
      <pivotArea dataOnly="0" labelOnly="1" outline="0" fieldPosition="0">
        <references count="2">
          <reference field="27" count="1" selected="0">
            <x v="72"/>
          </reference>
          <reference field="28" count="1">
            <x v="19"/>
          </reference>
        </references>
      </pivotArea>
    </format>
    <format dxfId="491">
      <pivotArea dataOnly="0" labelOnly="1" outline="0" fieldPosition="0">
        <references count="2">
          <reference field="27" count="1" selected="0">
            <x v="73"/>
          </reference>
          <reference field="28" count="1">
            <x v="21"/>
          </reference>
        </references>
      </pivotArea>
    </format>
    <format dxfId="490">
      <pivotArea dataOnly="0" labelOnly="1" outline="0" fieldPosition="0">
        <references count="2">
          <reference field="27" count="1" selected="0">
            <x v="74"/>
          </reference>
          <reference field="28" count="1">
            <x v="55"/>
          </reference>
        </references>
      </pivotArea>
    </format>
    <format dxfId="489">
      <pivotArea dataOnly="0" labelOnly="1" outline="0" fieldPosition="0">
        <references count="2">
          <reference field="27" count="1" selected="0">
            <x v="75"/>
          </reference>
          <reference field="28" count="1">
            <x v="52"/>
          </reference>
        </references>
      </pivotArea>
    </format>
    <format dxfId="488">
      <pivotArea dataOnly="0" labelOnly="1" outline="0" fieldPosition="0">
        <references count="2">
          <reference field="27" count="1" selected="0">
            <x v="76"/>
          </reference>
          <reference field="28" count="1">
            <x v="53"/>
          </reference>
        </references>
      </pivotArea>
    </format>
    <format dxfId="487">
      <pivotArea dataOnly="0" labelOnly="1" outline="0" fieldPosition="0">
        <references count="2">
          <reference field="27" count="1" selected="0">
            <x v="77"/>
          </reference>
          <reference field="28" count="1">
            <x v="97"/>
          </reference>
        </references>
      </pivotArea>
    </format>
    <format dxfId="486">
      <pivotArea dataOnly="0" labelOnly="1" outline="0" fieldPosition="0">
        <references count="2">
          <reference field="27" count="1" selected="0">
            <x v="78"/>
          </reference>
          <reference field="28" count="1">
            <x v="54"/>
          </reference>
        </references>
      </pivotArea>
    </format>
    <format dxfId="485">
      <pivotArea dataOnly="0" labelOnly="1" outline="0" fieldPosition="0">
        <references count="2">
          <reference field="27" count="1" selected="0">
            <x v="79"/>
          </reference>
          <reference field="28" count="1">
            <x v="111"/>
          </reference>
        </references>
      </pivotArea>
    </format>
    <format dxfId="484">
      <pivotArea dataOnly="0" labelOnly="1" outline="0" fieldPosition="0">
        <references count="2">
          <reference field="27" count="1" selected="0">
            <x v="80"/>
          </reference>
          <reference field="28" count="1">
            <x v="29"/>
          </reference>
        </references>
      </pivotArea>
    </format>
    <format dxfId="483">
      <pivotArea dataOnly="0" labelOnly="1" outline="0" fieldPosition="0">
        <references count="2">
          <reference field="27" count="1" selected="0">
            <x v="81"/>
          </reference>
          <reference field="28" count="1">
            <x v="108"/>
          </reference>
        </references>
      </pivotArea>
    </format>
    <format dxfId="482">
      <pivotArea dataOnly="0" labelOnly="1" outline="0" fieldPosition="0">
        <references count="2">
          <reference field="27" count="1" selected="0">
            <x v="82"/>
          </reference>
          <reference field="28" count="1">
            <x v="110"/>
          </reference>
        </references>
      </pivotArea>
    </format>
    <format dxfId="481">
      <pivotArea dataOnly="0" labelOnly="1" outline="0" fieldPosition="0">
        <references count="2">
          <reference field="27" count="1" selected="0">
            <x v="83"/>
          </reference>
          <reference field="28" count="1">
            <x v="102"/>
          </reference>
        </references>
      </pivotArea>
    </format>
    <format dxfId="480">
      <pivotArea dataOnly="0" labelOnly="1" outline="0" fieldPosition="0">
        <references count="2">
          <reference field="27" count="1" selected="0">
            <x v="84"/>
          </reference>
          <reference field="28" count="1">
            <x v="84"/>
          </reference>
        </references>
      </pivotArea>
    </format>
    <format dxfId="479">
      <pivotArea dataOnly="0" labelOnly="1" outline="0" fieldPosition="0">
        <references count="2">
          <reference field="27" count="1" selected="0">
            <x v="85"/>
          </reference>
          <reference field="28" count="1">
            <x v="131"/>
          </reference>
        </references>
      </pivotArea>
    </format>
    <format dxfId="478">
      <pivotArea dataOnly="0" labelOnly="1" outline="0" fieldPosition="0">
        <references count="2">
          <reference field="27" count="1" selected="0">
            <x v="86"/>
          </reference>
          <reference field="28" count="1">
            <x v="43"/>
          </reference>
        </references>
      </pivotArea>
    </format>
    <format dxfId="477">
      <pivotArea dataOnly="0" labelOnly="1" outline="0" fieldPosition="0">
        <references count="2">
          <reference field="27" count="1" selected="0">
            <x v="87"/>
          </reference>
          <reference field="28" count="1">
            <x v="40"/>
          </reference>
        </references>
      </pivotArea>
    </format>
    <format dxfId="476">
      <pivotArea dataOnly="0" labelOnly="1" outline="0" fieldPosition="0">
        <references count="2">
          <reference field="27" count="1" selected="0">
            <x v="88"/>
          </reference>
          <reference field="28" count="1">
            <x v="116"/>
          </reference>
        </references>
      </pivotArea>
    </format>
    <format dxfId="475">
      <pivotArea dataOnly="0" labelOnly="1" outline="0" fieldPosition="0">
        <references count="2">
          <reference field="27" count="1" selected="0">
            <x v="89"/>
          </reference>
          <reference field="28" count="1">
            <x v="50"/>
          </reference>
        </references>
      </pivotArea>
    </format>
    <format dxfId="474">
      <pivotArea dataOnly="0" labelOnly="1" outline="0" fieldPosition="0">
        <references count="2">
          <reference field="27" count="1" selected="0">
            <x v="90"/>
          </reference>
          <reference field="28" count="1">
            <x v="101"/>
          </reference>
        </references>
      </pivotArea>
    </format>
    <format dxfId="473">
      <pivotArea dataOnly="0" labelOnly="1" outline="0" fieldPosition="0">
        <references count="2">
          <reference field="27" count="1" selected="0">
            <x v="91"/>
          </reference>
          <reference field="28" count="1">
            <x v="30"/>
          </reference>
        </references>
      </pivotArea>
    </format>
    <format dxfId="472">
      <pivotArea dataOnly="0" labelOnly="1" outline="0" fieldPosition="0">
        <references count="2">
          <reference field="27" count="1" selected="0">
            <x v="92"/>
          </reference>
          <reference field="28" count="1">
            <x v="77"/>
          </reference>
        </references>
      </pivotArea>
    </format>
    <format dxfId="471">
      <pivotArea dataOnly="0" labelOnly="1" outline="0" fieldPosition="0">
        <references count="2">
          <reference field="27" count="1" selected="0">
            <x v="93"/>
          </reference>
          <reference field="28" count="1">
            <x v="31"/>
          </reference>
        </references>
      </pivotArea>
    </format>
    <format dxfId="470">
      <pivotArea dataOnly="0" labelOnly="1" outline="0" fieldPosition="0">
        <references count="2">
          <reference field="27" count="1" selected="0">
            <x v="94"/>
          </reference>
          <reference field="28" count="1">
            <x v="128"/>
          </reference>
        </references>
      </pivotArea>
    </format>
    <format dxfId="469">
      <pivotArea dataOnly="0" labelOnly="1" outline="0" fieldPosition="0">
        <references count="2">
          <reference field="27" count="1" selected="0">
            <x v="95"/>
          </reference>
          <reference field="28" count="1">
            <x v="127"/>
          </reference>
        </references>
      </pivotArea>
    </format>
    <format dxfId="468">
      <pivotArea dataOnly="0" labelOnly="1" outline="0" fieldPosition="0">
        <references count="2">
          <reference field="27" count="1" selected="0">
            <x v="96"/>
          </reference>
          <reference field="28" count="1">
            <x v="122"/>
          </reference>
        </references>
      </pivotArea>
    </format>
    <format dxfId="467">
      <pivotArea dataOnly="0" labelOnly="1" outline="0" fieldPosition="0">
        <references count="2">
          <reference field="27" count="1" selected="0">
            <x v="97"/>
          </reference>
          <reference field="28" count="1">
            <x v="82"/>
          </reference>
        </references>
      </pivotArea>
    </format>
    <format dxfId="466">
      <pivotArea dataOnly="0" labelOnly="1" outline="0" fieldPosition="0">
        <references count="2">
          <reference field="27" count="1" selected="0">
            <x v="98"/>
          </reference>
          <reference field="28" count="1">
            <x v="15"/>
          </reference>
        </references>
      </pivotArea>
    </format>
    <format dxfId="465">
      <pivotArea dataOnly="0" labelOnly="1" outline="0" fieldPosition="0">
        <references count="2">
          <reference field="27" count="1" selected="0">
            <x v="99"/>
          </reference>
          <reference field="28" count="1">
            <x v="16"/>
          </reference>
        </references>
      </pivotArea>
    </format>
    <format dxfId="464">
      <pivotArea dataOnly="0" labelOnly="1" outline="0" fieldPosition="0">
        <references count="2">
          <reference field="27" count="1" selected="0">
            <x v="100"/>
          </reference>
          <reference field="28" count="1">
            <x v="13"/>
          </reference>
        </references>
      </pivotArea>
    </format>
    <format dxfId="463">
      <pivotArea dataOnly="0" labelOnly="1" outline="0" fieldPosition="0">
        <references count="2">
          <reference field="27" count="1" selected="0">
            <x v="101"/>
          </reference>
          <reference field="28" count="1">
            <x v="14"/>
          </reference>
        </references>
      </pivotArea>
    </format>
    <format dxfId="462">
      <pivotArea dataOnly="0" labelOnly="1" outline="0" fieldPosition="0">
        <references count="2">
          <reference field="27" count="1" selected="0">
            <x v="102"/>
          </reference>
          <reference field="28" count="1">
            <x v="12"/>
          </reference>
        </references>
      </pivotArea>
    </format>
    <format dxfId="461">
      <pivotArea dataOnly="0" labelOnly="1" outline="0" fieldPosition="0">
        <references count="2">
          <reference field="27" count="1" selected="0">
            <x v="103"/>
          </reference>
          <reference field="28" count="1">
            <x v="70"/>
          </reference>
        </references>
      </pivotArea>
    </format>
    <format dxfId="460">
      <pivotArea dataOnly="0" labelOnly="1" outline="0" fieldPosition="0">
        <references count="2">
          <reference field="27" count="1" selected="0">
            <x v="104"/>
          </reference>
          <reference field="28" count="1">
            <x v="71"/>
          </reference>
        </references>
      </pivotArea>
    </format>
    <format dxfId="459">
      <pivotArea dataOnly="0" labelOnly="1" outline="0" fieldPosition="0">
        <references count="2">
          <reference field="27" count="1" selected="0">
            <x v="105"/>
          </reference>
          <reference field="28" count="1">
            <x v="35"/>
          </reference>
        </references>
      </pivotArea>
    </format>
    <format dxfId="458">
      <pivotArea dataOnly="0" labelOnly="1" outline="0" fieldPosition="0">
        <references count="2">
          <reference field="27" count="1" selected="0">
            <x v="106"/>
          </reference>
          <reference field="28" count="1">
            <x v="79"/>
          </reference>
        </references>
      </pivotArea>
    </format>
    <format dxfId="457">
      <pivotArea dataOnly="0" labelOnly="1" outline="0" fieldPosition="0">
        <references count="2">
          <reference field="27" count="1" selected="0">
            <x v="107"/>
          </reference>
          <reference field="28" count="1">
            <x v="39"/>
          </reference>
        </references>
      </pivotArea>
    </format>
    <format dxfId="456">
      <pivotArea dataOnly="0" labelOnly="1" outline="0" fieldPosition="0">
        <references count="2">
          <reference field="27" count="1" selected="0">
            <x v="108"/>
          </reference>
          <reference field="28" count="1">
            <x v="38"/>
          </reference>
        </references>
      </pivotArea>
    </format>
    <format dxfId="455">
      <pivotArea dataOnly="0" labelOnly="1" outline="0" fieldPosition="0">
        <references count="2">
          <reference field="27" count="1" selected="0">
            <x v="109"/>
          </reference>
          <reference field="28" count="1">
            <x v="56"/>
          </reference>
        </references>
      </pivotArea>
    </format>
    <format dxfId="454">
      <pivotArea dataOnly="0" labelOnly="1" outline="0" fieldPosition="0">
        <references count="2">
          <reference field="27" count="1" selected="0">
            <x v="110"/>
          </reference>
          <reference field="28" count="1">
            <x v="76"/>
          </reference>
        </references>
      </pivotArea>
    </format>
    <format dxfId="453">
      <pivotArea dataOnly="0" labelOnly="1" outline="0" fieldPosition="0">
        <references count="2">
          <reference field="27" count="1" selected="0">
            <x v="111"/>
          </reference>
          <reference field="28" count="1">
            <x v="60"/>
          </reference>
        </references>
      </pivotArea>
    </format>
    <format dxfId="452">
      <pivotArea dataOnly="0" labelOnly="1" outline="0" fieldPosition="0">
        <references count="2">
          <reference field="27" count="1" selected="0">
            <x v="112"/>
          </reference>
          <reference field="28" count="1">
            <x v="120"/>
          </reference>
        </references>
      </pivotArea>
    </format>
    <format dxfId="451">
      <pivotArea dataOnly="0" labelOnly="1" outline="0" fieldPosition="0">
        <references count="2">
          <reference field="27" count="1" selected="0">
            <x v="113"/>
          </reference>
          <reference field="28" count="1">
            <x v="36"/>
          </reference>
        </references>
      </pivotArea>
    </format>
    <format dxfId="450">
      <pivotArea dataOnly="0" labelOnly="1" outline="0" fieldPosition="0">
        <references count="2">
          <reference field="27" count="1" selected="0">
            <x v="114"/>
          </reference>
          <reference field="28" count="1">
            <x v="37"/>
          </reference>
        </references>
      </pivotArea>
    </format>
    <format dxfId="449">
      <pivotArea dataOnly="0" labelOnly="1" outline="0" fieldPosition="0">
        <references count="2">
          <reference field="27" count="1" selected="0">
            <x v="115"/>
          </reference>
          <reference field="28" count="1">
            <x v="83"/>
          </reference>
        </references>
      </pivotArea>
    </format>
    <format dxfId="448">
      <pivotArea dataOnly="0" labelOnly="1" outline="0" fieldPosition="0">
        <references count="2">
          <reference field="27" count="1" selected="0">
            <x v="116"/>
          </reference>
          <reference field="28" count="1">
            <x v="46"/>
          </reference>
        </references>
      </pivotArea>
    </format>
    <format dxfId="447">
      <pivotArea dataOnly="0" labelOnly="1" outline="0" fieldPosition="0">
        <references count="2">
          <reference field="27" count="1" selected="0">
            <x v="117"/>
          </reference>
          <reference field="28" count="1">
            <x v="75"/>
          </reference>
        </references>
      </pivotArea>
    </format>
    <format dxfId="446">
      <pivotArea dataOnly="0" labelOnly="1" outline="0" fieldPosition="0">
        <references count="2">
          <reference field="27" count="1" selected="0">
            <x v="118"/>
          </reference>
          <reference field="28" count="1">
            <x v="6"/>
          </reference>
        </references>
      </pivotArea>
    </format>
    <format dxfId="445">
      <pivotArea dataOnly="0" labelOnly="1" outline="0" fieldPosition="0">
        <references count="2">
          <reference field="27" count="1" selected="0">
            <x v="119"/>
          </reference>
          <reference field="28" count="1">
            <x v="126"/>
          </reference>
        </references>
      </pivotArea>
    </format>
    <format dxfId="444">
      <pivotArea dataOnly="0" labelOnly="1" outline="0" fieldPosition="0">
        <references count="2">
          <reference field="27" count="1" selected="0">
            <x v="120"/>
          </reference>
          <reference field="28" count="1">
            <x v="121"/>
          </reference>
        </references>
      </pivotArea>
    </format>
    <format dxfId="443">
      <pivotArea dataOnly="0" labelOnly="1" outline="0" fieldPosition="0">
        <references count="2">
          <reference field="27" count="1" selected="0">
            <x v="121"/>
          </reference>
          <reference field="28" count="1">
            <x v="58"/>
          </reference>
        </references>
      </pivotArea>
    </format>
    <format dxfId="442">
      <pivotArea dataOnly="0" labelOnly="1" outline="0" fieldPosition="0">
        <references count="2">
          <reference field="27" count="1" selected="0">
            <x v="122"/>
          </reference>
          <reference field="28" count="1">
            <x v="32"/>
          </reference>
        </references>
      </pivotArea>
    </format>
    <format dxfId="441">
      <pivotArea dataOnly="0" labelOnly="1" outline="0" fieldPosition="0">
        <references count="2">
          <reference field="27" count="1" selected="0">
            <x v="123"/>
          </reference>
          <reference field="28" count="1">
            <x v="22"/>
          </reference>
        </references>
      </pivotArea>
    </format>
    <format dxfId="440">
      <pivotArea dataOnly="0" labelOnly="1" outline="0" fieldPosition="0">
        <references count="2">
          <reference field="27" count="1" selected="0">
            <x v="124"/>
          </reference>
          <reference field="28" count="1">
            <x v="23"/>
          </reference>
        </references>
      </pivotArea>
    </format>
    <format dxfId="439">
      <pivotArea dataOnly="0" labelOnly="1" outline="0" fieldPosition="0">
        <references count="2">
          <reference field="27" count="1" selected="0">
            <x v="125"/>
          </reference>
          <reference field="28" count="1">
            <x v="33"/>
          </reference>
        </references>
      </pivotArea>
    </format>
    <format dxfId="438">
      <pivotArea dataOnly="0" labelOnly="1" outline="0" fieldPosition="0">
        <references count="2">
          <reference field="27" count="1" selected="0">
            <x v="126"/>
          </reference>
          <reference field="28" count="1">
            <x v="72"/>
          </reference>
        </references>
      </pivotArea>
    </format>
    <format dxfId="437">
      <pivotArea dataOnly="0" labelOnly="1" outline="0" fieldPosition="0">
        <references count="2">
          <reference field="27" count="1" selected="0">
            <x v="127"/>
          </reference>
          <reference field="28" count="1">
            <x v="0"/>
          </reference>
        </references>
      </pivotArea>
    </format>
    <format dxfId="436">
      <pivotArea dataOnly="0" labelOnly="1" outline="0" fieldPosition="0">
        <references count="2">
          <reference field="27" count="1" selected="0">
            <x v="128"/>
          </reference>
          <reference field="28" count="1">
            <x v="57"/>
          </reference>
        </references>
      </pivotArea>
    </format>
    <format dxfId="435">
      <pivotArea field="27" type="button" dataOnly="0" labelOnly="1" outline="0" axis="axisRow" fieldPosition="0"/>
    </format>
    <format dxfId="434">
      <pivotArea field="28" type="button" dataOnly="0" labelOnly="1" outline="0" axis="axisRow" fieldPosition="1"/>
    </format>
    <format dxfId="433">
      <pivotArea dataOnly="0" labelOnly="1" outline="0" axis="axisValues" fieldPosition="0"/>
    </format>
    <format dxfId="432">
      <pivotArea grandRow="1" outline="0" collapsedLevelsAreSubtotals="1" fieldPosition="0"/>
    </format>
    <format dxfId="431">
      <pivotArea dataOnly="0" labelOnly="1" grandRow="1" outline="0" fieldPosition="0"/>
    </format>
    <format dxfId="430">
      <pivotArea field="27" type="button" dataOnly="0" labelOnly="1" outline="0" axis="axisRow" fieldPosition="0"/>
    </format>
    <format dxfId="429">
      <pivotArea dataOnly="0" labelOnly="1" outline="0" fieldPosition="0">
        <references count="1">
          <reference field="2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28">
      <pivotArea dataOnly="0" labelOnly="1" outline="0" fieldPosition="0">
        <references count="1">
          <reference field="2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27">
      <pivotArea dataOnly="0" labelOnly="1" outline="0" fieldPosition="0">
        <references count="1">
          <reference field="27" count="29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26">
      <pivotArea dataOnly="0" grandRow="1" outline="0" fieldPosition="0"/>
    </format>
    <format dxfId="425">
      <pivotArea grandRow="1" outline="0" collapsedLevelsAreSubtotals="1" fieldPosition="0"/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D122E0-3BCA-4A87-B4EC-D8AC047E009E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MDG - Programa / Proyecto">
  <location ref="A3:B80" firstHeaderRow="1" firstDataRow="1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3"/>
        <item x="2"/>
        <item x="1"/>
        <item x="4"/>
        <item x="0"/>
        <item x="5"/>
        <item m="1" x="6"/>
        <item t="default"/>
      </items>
    </pivotField>
    <pivotField showAll="0"/>
    <pivotField axis="axisRow" showAll="0">
      <items count="76">
        <item m="1" x="70"/>
        <item x="51"/>
        <item x="12"/>
        <item x="62"/>
        <item x="64"/>
        <item x="23"/>
        <item x="33"/>
        <item x="28"/>
        <item x="38"/>
        <item x="24"/>
        <item x="67"/>
        <item x="21"/>
        <item x="16"/>
        <item x="5"/>
        <item x="55"/>
        <item x="34"/>
        <item x="15"/>
        <item x="11"/>
        <item x="54"/>
        <item x="32"/>
        <item x="57"/>
        <item x="4"/>
        <item x="44"/>
        <item m="1" x="71"/>
        <item x="30"/>
        <item x="39"/>
        <item x="7"/>
        <item x="1"/>
        <item x="26"/>
        <item x="66"/>
        <item x="53"/>
        <item x="50"/>
        <item x="56"/>
        <item x="40"/>
        <item x="47"/>
        <item m="1" x="73"/>
        <item x="31"/>
        <item x="17"/>
        <item x="68"/>
        <item x="63"/>
        <item x="14"/>
        <item x="69"/>
        <item x="3"/>
        <item x="45"/>
        <item x="58"/>
        <item x="52"/>
        <item x="65"/>
        <item x="9"/>
        <item x="46"/>
        <item x="60"/>
        <item x="8"/>
        <item x="20"/>
        <item x="48"/>
        <item x="36"/>
        <item x="25"/>
        <item x="42"/>
        <item x="37"/>
        <item x="35"/>
        <item x="18"/>
        <item m="1" x="74"/>
        <item x="22"/>
        <item x="59"/>
        <item x="61"/>
        <item x="0"/>
        <item x="29"/>
        <item x="10"/>
        <item x="2"/>
        <item x="19"/>
        <item x="13"/>
        <item x="6"/>
        <item x="49"/>
        <item x="41"/>
        <item x="43"/>
        <item m="1" x="72"/>
        <item x="2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</pivotFields>
  <rowFields count="2">
    <field x="19"/>
    <field x="21"/>
  </rowFields>
  <rowItems count="77">
    <i>
      <x/>
    </i>
    <i r="1">
      <x v="1"/>
    </i>
    <i r="1">
      <x v="19"/>
    </i>
    <i r="1">
      <x v="24"/>
    </i>
    <i r="1">
      <x v="28"/>
    </i>
    <i r="1">
      <x v="36"/>
    </i>
    <i r="1">
      <x v="42"/>
    </i>
    <i r="1">
      <x v="43"/>
    </i>
    <i r="1">
      <x v="45"/>
    </i>
    <i r="1">
      <x v="49"/>
    </i>
    <i r="1">
      <x v="72"/>
    </i>
    <i r="1">
      <x v="74"/>
    </i>
    <i>
      <x v="1"/>
    </i>
    <i r="1">
      <x v="2"/>
    </i>
    <i r="1">
      <x v="12"/>
    </i>
    <i r="1">
      <x v="16"/>
    </i>
    <i r="1">
      <x v="20"/>
    </i>
    <i r="1">
      <x v="29"/>
    </i>
    <i r="1">
      <x v="37"/>
    </i>
    <i r="1">
      <x v="46"/>
    </i>
    <i r="1">
      <x v="55"/>
    </i>
    <i r="1">
      <x v="60"/>
    </i>
    <i r="1">
      <x v="61"/>
    </i>
    <i r="1">
      <x v="64"/>
    </i>
    <i r="1">
      <x v="66"/>
    </i>
    <i r="1">
      <x v="67"/>
    </i>
    <i r="1">
      <x v="71"/>
    </i>
    <i>
      <x v="2"/>
    </i>
    <i r="1">
      <x v="7"/>
    </i>
    <i r="1">
      <x v="11"/>
    </i>
    <i r="1">
      <x v="15"/>
    </i>
    <i r="1">
      <x v="22"/>
    </i>
    <i r="1">
      <x v="27"/>
    </i>
    <i r="1">
      <x v="41"/>
    </i>
    <i r="1">
      <x v="47"/>
    </i>
    <i r="1">
      <x v="50"/>
    </i>
    <i r="1">
      <x v="51"/>
    </i>
    <i r="1">
      <x v="56"/>
    </i>
    <i r="1">
      <x v="65"/>
    </i>
    <i r="1">
      <x v="69"/>
    </i>
    <i r="1">
      <x v="70"/>
    </i>
    <i>
      <x v="3"/>
    </i>
    <i r="1">
      <x v="62"/>
    </i>
    <i r="1">
      <x v="68"/>
    </i>
    <i>
      <x v="4"/>
    </i>
    <i r="1">
      <x v="10"/>
    </i>
    <i r="1">
      <x v="13"/>
    </i>
    <i r="1">
      <x v="17"/>
    </i>
    <i r="1">
      <x v="21"/>
    </i>
    <i r="1">
      <x v="25"/>
    </i>
    <i r="1">
      <x v="26"/>
    </i>
    <i r="1">
      <x v="40"/>
    </i>
    <i r="1">
      <x v="48"/>
    </i>
    <i r="1">
      <x v="53"/>
    </i>
    <i r="1">
      <x v="54"/>
    </i>
    <i r="1">
      <x v="57"/>
    </i>
    <i r="1">
      <x v="58"/>
    </i>
    <i r="1">
      <x v="63"/>
    </i>
    <i>
      <x v="5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4"/>
    </i>
    <i r="1">
      <x v="18"/>
    </i>
    <i r="1">
      <x v="30"/>
    </i>
    <i r="1">
      <x v="31"/>
    </i>
    <i r="1">
      <x v="32"/>
    </i>
    <i r="1">
      <x v="33"/>
    </i>
    <i r="1">
      <x v="34"/>
    </i>
    <i r="1">
      <x v="38"/>
    </i>
    <i r="1">
      <x v="39"/>
    </i>
    <i r="1">
      <x v="44"/>
    </i>
    <i r="1">
      <x v="52"/>
    </i>
    <i t="grand">
      <x/>
    </i>
  </rowItems>
  <colItems count="1">
    <i/>
  </colItems>
  <dataFields count="1">
    <dataField name="Presupuesto 2026" fld="33" baseField="0" baseItem="0" numFmtId="4"/>
  </dataField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095131-E07A-496A-952B-26B12E81DC01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Tipo de Gasto">
  <location ref="A3:B7" firstHeaderRow="1" firstDataRow="1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2"/>
        <item x="0"/>
        <item x="1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</pivotFields>
  <rowFields count="1">
    <field x="2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Presupuesto  2026" fld="33" baseField="0" baseItem="0" numFmtId="4"/>
  </dataField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F9EE4A-1DE8-4413-834D-CD1F17263E42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Fuente de Financiamiento">
  <location ref="A3:B13" firstHeaderRow="1" firstDataRow="1" firstDataCol="1" rowPageCount="1" colPageCount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4"/>
        <item x="3"/>
        <item x="1"/>
        <item x="0"/>
        <item x="2"/>
        <item m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6">
        <item m="1" x="70"/>
        <item x="51"/>
        <item x="12"/>
        <item x="62"/>
        <item x="64"/>
        <item x="23"/>
        <item x="33"/>
        <item x="28"/>
        <item x="38"/>
        <item x="24"/>
        <item x="67"/>
        <item x="21"/>
        <item x="16"/>
        <item x="5"/>
        <item x="55"/>
        <item x="34"/>
        <item x="15"/>
        <item x="11"/>
        <item x="54"/>
        <item x="32"/>
        <item x="57"/>
        <item x="4"/>
        <item x="44"/>
        <item m="1" x="71"/>
        <item x="30"/>
        <item x="39"/>
        <item x="7"/>
        <item x="1"/>
        <item x="26"/>
        <item x="66"/>
        <item x="53"/>
        <item x="50"/>
        <item x="56"/>
        <item x="40"/>
        <item x="47"/>
        <item m="1" x="73"/>
        <item x="31"/>
        <item x="17"/>
        <item x="68"/>
        <item x="63"/>
        <item x="14"/>
        <item x="69"/>
        <item x="3"/>
        <item x="45"/>
        <item x="58"/>
        <item x="52"/>
        <item x="65"/>
        <item x="9"/>
        <item x="46"/>
        <item x="60"/>
        <item x="8"/>
        <item x="20"/>
        <item x="48"/>
        <item x="36"/>
        <item x="25"/>
        <item x="42"/>
        <item x="37"/>
        <item x="35"/>
        <item x="18"/>
        <item m="1" x="74"/>
        <item x="22"/>
        <item x="59"/>
        <item x="61"/>
        <item x="0"/>
        <item x="29"/>
        <item x="10"/>
        <item x="2"/>
        <item x="19"/>
        <item x="13"/>
        <item x="6"/>
        <item x="49"/>
        <item x="41"/>
        <item x="43"/>
        <item m="1" x="72"/>
        <item x="27"/>
        <item t="default"/>
      </items>
    </pivotField>
    <pivotField showAll="0"/>
    <pivotField showAll="0"/>
    <pivotField showAll="0"/>
    <pivotField axis="axisPage" multipleItemSelectionAllowed="1" showAll="0">
      <items count="9">
        <item h="1" x="0"/>
        <item h="1" x="5"/>
        <item h="1" x="2"/>
        <item h="1" x="1"/>
        <item h="1" x="3"/>
        <item x="4"/>
        <item h="1" x="6"/>
        <item h="1"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4" showAll="0"/>
  </pivotFields>
  <rowFields count="2">
    <field x="9"/>
    <field x="21"/>
  </rowFields>
  <rowItems count="10">
    <i>
      <x/>
    </i>
    <i r="1">
      <x v="50"/>
    </i>
    <i>
      <x v="1"/>
    </i>
    <i r="1">
      <x v="50"/>
    </i>
    <i>
      <x v="4"/>
    </i>
    <i r="1">
      <x v="26"/>
    </i>
    <i r="1">
      <x v="41"/>
    </i>
    <i r="1">
      <x v="47"/>
    </i>
    <i r="1">
      <x v="50"/>
    </i>
    <i t="grand">
      <x/>
    </i>
  </rowItems>
  <colItems count="1">
    <i/>
  </colItems>
  <pageFields count="1">
    <pageField fld="25" hier="-1"/>
  </pageFields>
  <dataFields count="1">
    <dataField name="Presupuesto 2026" fld="33" baseField="0" baseItem="0" numFmtId="4"/>
  </dataField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39781-021E-4273-85B6-B12D465F8553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Deuda Pública">
  <location ref="A3:B8" firstHeaderRow="1" firstDataRow="1" firstDataCol="1" rowPageCount="1" colPageCount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9">
        <item h="1" x="0"/>
        <item h="1" x="5"/>
        <item h="1" x="2"/>
        <item h="1" x="1"/>
        <item h="1" x="3"/>
        <item h="1" x="4"/>
        <item h="1" x="6"/>
        <item x="7"/>
        <item t="default"/>
      </items>
    </pivotField>
    <pivotField showAll="0"/>
    <pivotField axis="axisRow" showAll="0">
      <items count="130">
        <item x="0"/>
        <item x="8"/>
        <item x="40"/>
        <item x="1"/>
        <item x="14"/>
        <item x="2"/>
        <item x="3"/>
        <item x="15"/>
        <item x="13"/>
        <item x="4"/>
        <item x="5"/>
        <item x="6"/>
        <item x="7"/>
        <item x="17"/>
        <item x="16"/>
        <item x="9"/>
        <item x="11"/>
        <item x="73"/>
        <item x="119"/>
        <item x="82"/>
        <item x="105"/>
        <item x="50"/>
        <item x="78"/>
        <item x="90"/>
        <item x="125"/>
        <item x="95"/>
        <item x="88"/>
        <item x="84"/>
        <item x="54"/>
        <item x="114"/>
        <item x="121"/>
        <item x="33"/>
        <item x="71"/>
        <item x="46"/>
        <item x="75"/>
        <item x="89"/>
        <item x="55"/>
        <item x="52"/>
        <item x="72"/>
        <item x="64"/>
        <item x="25"/>
        <item x="61"/>
        <item x="74"/>
        <item x="96"/>
        <item x="70"/>
        <item x="62"/>
        <item x="110"/>
        <item x="97"/>
        <item x="77"/>
        <item x="98"/>
        <item x="24"/>
        <item x="92"/>
        <item x="66"/>
        <item x="48"/>
        <item x="124"/>
        <item x="51"/>
        <item x="28"/>
        <item x="83"/>
        <item x="19"/>
        <item x="122"/>
        <item x="69"/>
        <item x="44"/>
        <item x="53"/>
        <item x="91"/>
        <item x="38"/>
        <item x="22"/>
        <item x="35"/>
        <item x="31"/>
        <item x="26"/>
        <item x="49"/>
        <item x="102"/>
        <item x="41"/>
        <item x="101"/>
        <item x="29"/>
        <item x="118"/>
        <item x="79"/>
        <item x="93"/>
        <item x="34"/>
        <item x="12"/>
        <item x="81"/>
        <item x="30"/>
        <item x="45"/>
        <item x="60"/>
        <item x="47"/>
        <item x="120"/>
        <item x="115"/>
        <item x="65"/>
        <item x="111"/>
        <item x="99"/>
        <item x="39"/>
        <item x="36"/>
        <item x="109"/>
        <item x="116"/>
        <item x="117"/>
        <item x="20"/>
        <item x="113"/>
        <item x="56"/>
        <item x="94"/>
        <item x="10"/>
        <item x="106"/>
        <item x="68"/>
        <item x="85"/>
        <item x="76"/>
        <item x="27"/>
        <item x="86"/>
        <item x="107"/>
        <item x="126"/>
        <item x="112"/>
        <item x="37"/>
        <item x="103"/>
        <item x="123"/>
        <item x="108"/>
        <item x="104"/>
        <item x="80"/>
        <item x="100"/>
        <item x="57"/>
        <item x="63"/>
        <item x="18"/>
        <item x="87"/>
        <item x="58"/>
        <item x="43"/>
        <item x="42"/>
        <item x="32"/>
        <item x="67"/>
        <item x="23"/>
        <item x="21"/>
        <item x="59"/>
        <item x="127"/>
        <item x="128"/>
        <item t="default"/>
      </items>
    </pivotField>
    <pivotField axis="axisRow" showAll="0">
      <items count="135">
        <item x="127"/>
        <item m="1" x="133"/>
        <item x="7"/>
        <item x="6"/>
        <item x="17"/>
        <item x="87"/>
        <item x="51"/>
        <item x="83"/>
        <item x="19"/>
        <item x="28"/>
        <item x="71"/>
        <item x="76"/>
        <item x="68"/>
        <item x="85"/>
        <item x="10"/>
        <item x="106"/>
        <item x="54"/>
        <item x="25"/>
        <item x="101"/>
        <item x="13"/>
        <item x="29"/>
        <item x="67"/>
        <item x="23"/>
        <item m="1" x="132"/>
        <item m="1" x="131"/>
        <item x="30"/>
        <item x="109"/>
        <item x="117"/>
        <item x="32"/>
        <item x="21"/>
        <item x="24"/>
        <item x="107"/>
        <item x="80"/>
        <item x="100"/>
        <item x="37"/>
        <item x="112"/>
        <item x="111"/>
        <item x="89"/>
        <item x="72"/>
        <item x="65"/>
        <item x="3"/>
        <item x="62"/>
        <item x="63"/>
        <item x="40"/>
        <item x="15"/>
        <item x="11"/>
        <item x="39"/>
        <item x="16"/>
        <item x="79"/>
        <item x="93"/>
        <item x="12"/>
        <item x="118"/>
        <item x="103"/>
        <item x="128"/>
        <item x="42"/>
        <item x="114"/>
        <item x="108"/>
        <item x="82"/>
        <item x="33"/>
        <item x="50"/>
        <item x="105"/>
        <item x="52"/>
        <item x="73"/>
        <item x="119"/>
        <item x="96"/>
        <item x="55"/>
        <item x="27"/>
        <item x="86"/>
        <item x="59"/>
        <item x="9"/>
        <item x="122"/>
        <item x="18"/>
        <item x="123"/>
        <item x="116"/>
        <item x="46"/>
        <item x="126"/>
        <item x="88"/>
        <item x="64"/>
        <item x="94"/>
        <item x="57"/>
        <item x="120"/>
        <item x="70"/>
        <item x="74"/>
        <item x="2"/>
        <item x="90"/>
        <item x="78"/>
        <item x="84"/>
        <item x="75"/>
        <item x="95"/>
        <item x="110"/>
        <item x="97"/>
        <item x="77"/>
        <item x="98"/>
        <item x="34"/>
        <item x="14"/>
        <item x="41"/>
        <item x="102"/>
        <item x="36"/>
        <item x="47"/>
        <item x="48"/>
        <item x="38"/>
        <item x="91"/>
        <item x="26"/>
        <item x="53"/>
        <item x="45"/>
        <item x="44"/>
        <item x="60"/>
        <item x="81"/>
        <item x="49"/>
        <item x="66"/>
        <item x="22"/>
        <item x="31"/>
        <item x="99"/>
        <item x="69"/>
        <item x="124"/>
        <item x="35"/>
        <item x="104"/>
        <item x="43"/>
        <item x="56"/>
        <item x="8"/>
        <item x="1"/>
        <item x="92"/>
        <item x="58"/>
        <item x="113"/>
        <item x="20"/>
        <item x="125"/>
        <item x="61"/>
        <item x="115"/>
        <item x="121"/>
        <item x="0"/>
        <item x="4"/>
        <item x="5"/>
        <item m="1" x="130"/>
        <item m="1" x="129"/>
        <item t="default"/>
      </items>
    </pivotField>
    <pivotField showAll="0"/>
    <pivotField showAll="0"/>
    <pivotField showAll="0"/>
    <pivotField showAll="0"/>
    <pivotField dataField="1" numFmtId="4" showAll="0"/>
  </pivotFields>
  <rowFields count="2">
    <field x="27"/>
    <field x="28"/>
  </rowFields>
  <rowItems count="5">
    <i>
      <x v="127"/>
    </i>
    <i r="1">
      <x/>
    </i>
    <i>
      <x v="128"/>
    </i>
    <i r="1">
      <x v="53"/>
    </i>
    <i t="grand">
      <x/>
    </i>
  </rowItems>
  <colItems count="1">
    <i/>
  </colItems>
  <pageFields count="1">
    <pageField fld="25" hier="-1"/>
  </pageFields>
  <dataFields count="1">
    <dataField name="Presupuesto 2026" fld="33" baseField="0" baseItem="0" numFmtId="4"/>
  </dataField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E38EB1-D240-426A-B47E-9553CA7CDD31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Etiquetado">
  <location ref="A3:B30" firstHeaderRow="1" firstDataRow="1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m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0"/>
        <item x="5"/>
        <item x="2"/>
        <item x="1"/>
        <item x="3"/>
        <item x="4"/>
        <item x="6"/>
        <item x="7"/>
        <item t="default"/>
      </items>
    </pivotField>
    <pivotField axis="axisRow" showAll="0">
      <items count="10">
        <item x="3"/>
        <item x="7"/>
        <item x="4"/>
        <item x="6"/>
        <item x="5"/>
        <item x="2"/>
        <item x="0"/>
        <item x="1"/>
        <item m="1" x="8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4" showAll="0"/>
  </pivotFields>
  <rowFields count="3">
    <field x="11"/>
    <field x="25"/>
    <field x="26"/>
  </rowFields>
  <rowItems count="27">
    <i>
      <x/>
    </i>
    <i r="1">
      <x/>
    </i>
    <i r="2">
      <x v="6"/>
    </i>
    <i r="1">
      <x v="1"/>
    </i>
    <i r="2">
      <x v="4"/>
    </i>
    <i r="1">
      <x v="2"/>
    </i>
    <i r="2">
      <x v="5"/>
    </i>
    <i r="1">
      <x v="3"/>
    </i>
    <i r="2">
      <x v="7"/>
    </i>
    <i r="1">
      <x v="4"/>
    </i>
    <i r="2">
      <x/>
    </i>
    <i r="1">
      <x v="5"/>
    </i>
    <i r="2">
      <x v="2"/>
    </i>
    <i r="1">
      <x v="6"/>
    </i>
    <i r="2">
      <x v="3"/>
    </i>
    <i>
      <x v="1"/>
    </i>
    <i r="1">
      <x v="1"/>
    </i>
    <i r="2">
      <x v="4"/>
    </i>
    <i r="1">
      <x v="2"/>
    </i>
    <i r="2">
      <x v="5"/>
    </i>
    <i r="1">
      <x v="4"/>
    </i>
    <i r="2">
      <x/>
    </i>
    <i r="1">
      <x v="5"/>
    </i>
    <i r="2">
      <x v="2"/>
    </i>
    <i r="1">
      <x v="7"/>
    </i>
    <i r="2">
      <x v="1"/>
    </i>
    <i t="grand">
      <x/>
    </i>
  </rowItems>
  <colItems count="1">
    <i/>
  </colItems>
  <dataFields count="1">
    <dataField name="Presupuesto 2026" fld="33" baseField="0" baseItem="0" numFmtId="4"/>
  </dataField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F208FA-2D29-4AF0-9E89-C8F04AC4423A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Clasificación Programatica">
  <location ref="A3:B18" firstHeaderRow="1" firstDataRow="1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">
        <item m="1" x="9"/>
        <item x="2"/>
        <item m="1" x="7"/>
        <item x="4"/>
        <item x="0"/>
        <item x="5"/>
        <item x="3"/>
        <item m="1" x="10"/>
        <item x="1"/>
        <item x="6"/>
        <item m="1" x="8"/>
        <item t="default"/>
      </items>
    </pivotField>
    <pivotField axis="axisRow" showAll="0">
      <items count="12">
        <item x="0"/>
        <item x="5"/>
        <item m="1" x="9"/>
        <item x="3"/>
        <item x="2"/>
        <item m="1" x="10"/>
        <item x="4"/>
        <item m="1" x="7"/>
        <item x="6"/>
        <item x="1"/>
        <item m="1"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</pivotFields>
  <rowFields count="2">
    <field x="14"/>
    <field x="15"/>
  </rowFields>
  <rowItems count="15">
    <i>
      <x v="1"/>
    </i>
    <i r="1">
      <x v="4"/>
    </i>
    <i>
      <x v="3"/>
    </i>
    <i r="1">
      <x v="6"/>
    </i>
    <i>
      <x v="4"/>
    </i>
    <i r="1">
      <x/>
    </i>
    <i>
      <x v="5"/>
    </i>
    <i r="1">
      <x v="1"/>
    </i>
    <i>
      <x v="6"/>
    </i>
    <i r="1">
      <x v="3"/>
    </i>
    <i>
      <x v="8"/>
    </i>
    <i r="1">
      <x v="9"/>
    </i>
    <i>
      <x v="9"/>
    </i>
    <i r="1">
      <x v="8"/>
    </i>
    <i t="grand">
      <x/>
    </i>
  </rowItems>
  <colItems count="1">
    <i/>
  </colItems>
  <dataFields count="1">
    <dataField name="Presupuesto 2026" fld="33" baseField="0" baseItem="0" numFmtId="4"/>
  </dataField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32C4C6-ACA8-4183-93D4-C64236777396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ESTADO DEL PRESUPUESTO">
  <location ref="A1:B714" firstHeaderRow="1" firstDataRow="1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0">
        <item x="9"/>
        <item x="7"/>
        <item x="1"/>
        <item x="8"/>
        <item x="2"/>
        <item x="3"/>
        <item x="13"/>
        <item x="10"/>
        <item x="11"/>
        <item x="12"/>
        <item x="6"/>
        <item x="0"/>
        <item m="1" x="17"/>
        <item x="14"/>
        <item x="16"/>
        <item x="15"/>
        <item x="4"/>
        <item x="5"/>
        <item m="1" x="18"/>
        <item t="default"/>
      </items>
    </pivotField>
    <pivotField showAll="0"/>
    <pivotField showAll="0"/>
    <pivotField showAll="0"/>
    <pivotField showAll="0"/>
    <pivotField showAll="0"/>
    <pivotField axis="axisRow" showAll="0">
      <items count="8">
        <item x="3"/>
        <item x="2"/>
        <item x="1"/>
        <item x="4"/>
        <item x="0"/>
        <item x="5"/>
        <item m="1" x="6"/>
        <item t="default"/>
      </items>
    </pivotField>
    <pivotField showAll="0"/>
    <pivotField axis="axisRow" showAll="0">
      <items count="76">
        <item m="1" x="70"/>
        <item x="51"/>
        <item x="12"/>
        <item x="62"/>
        <item x="64"/>
        <item x="23"/>
        <item x="33"/>
        <item x="28"/>
        <item x="38"/>
        <item x="24"/>
        <item x="67"/>
        <item x="21"/>
        <item x="16"/>
        <item x="5"/>
        <item x="55"/>
        <item x="34"/>
        <item x="15"/>
        <item x="11"/>
        <item x="54"/>
        <item x="32"/>
        <item x="57"/>
        <item x="4"/>
        <item x="44"/>
        <item m="1" x="71"/>
        <item x="30"/>
        <item x="39"/>
        <item x="7"/>
        <item x="1"/>
        <item x="26"/>
        <item x="66"/>
        <item x="53"/>
        <item x="50"/>
        <item x="56"/>
        <item x="40"/>
        <item x="47"/>
        <item m="1" x="73"/>
        <item x="31"/>
        <item x="17"/>
        <item x="68"/>
        <item x="63"/>
        <item x="14"/>
        <item x="69"/>
        <item x="3"/>
        <item x="45"/>
        <item x="58"/>
        <item x="52"/>
        <item x="65"/>
        <item x="9"/>
        <item x="46"/>
        <item x="60"/>
        <item x="8"/>
        <item x="20"/>
        <item x="48"/>
        <item x="36"/>
        <item x="25"/>
        <item x="42"/>
        <item x="37"/>
        <item x="35"/>
        <item x="18"/>
        <item m="1" x="74"/>
        <item x="22"/>
        <item x="59"/>
        <item x="61"/>
        <item x="0"/>
        <item x="29"/>
        <item x="10"/>
        <item x="2"/>
        <item x="19"/>
        <item x="13"/>
        <item x="6"/>
        <item x="49"/>
        <item x="41"/>
        <item x="43"/>
        <item m="1" x="72"/>
        <item x="27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30">
        <item x="0"/>
        <item x="8"/>
        <item x="40"/>
        <item x="1"/>
        <item x="14"/>
        <item x="2"/>
        <item x="3"/>
        <item x="15"/>
        <item x="13"/>
        <item x="4"/>
        <item x="5"/>
        <item x="6"/>
        <item x="7"/>
        <item x="17"/>
        <item x="16"/>
        <item x="9"/>
        <item x="11"/>
        <item x="73"/>
        <item x="119"/>
        <item x="82"/>
        <item x="105"/>
        <item x="50"/>
        <item x="78"/>
        <item x="90"/>
        <item x="125"/>
        <item x="95"/>
        <item x="88"/>
        <item x="84"/>
        <item x="54"/>
        <item x="114"/>
        <item x="121"/>
        <item x="33"/>
        <item x="71"/>
        <item x="46"/>
        <item x="75"/>
        <item x="89"/>
        <item x="55"/>
        <item x="52"/>
        <item x="72"/>
        <item x="64"/>
        <item x="25"/>
        <item x="61"/>
        <item x="74"/>
        <item x="96"/>
        <item x="70"/>
        <item x="62"/>
        <item x="110"/>
        <item x="97"/>
        <item x="77"/>
        <item x="98"/>
        <item x="24"/>
        <item x="92"/>
        <item x="66"/>
        <item x="48"/>
        <item x="124"/>
        <item x="51"/>
        <item x="28"/>
        <item x="83"/>
        <item x="19"/>
        <item x="122"/>
        <item x="69"/>
        <item x="44"/>
        <item x="53"/>
        <item x="91"/>
        <item x="38"/>
        <item x="22"/>
        <item x="35"/>
        <item x="31"/>
        <item x="26"/>
        <item x="49"/>
        <item x="102"/>
        <item x="41"/>
        <item x="101"/>
        <item x="29"/>
        <item x="118"/>
        <item x="79"/>
        <item x="93"/>
        <item x="34"/>
        <item x="12"/>
        <item x="81"/>
        <item x="30"/>
        <item x="45"/>
        <item x="60"/>
        <item x="47"/>
        <item x="120"/>
        <item x="115"/>
        <item x="65"/>
        <item x="111"/>
        <item x="99"/>
        <item x="39"/>
        <item x="36"/>
        <item x="109"/>
        <item x="116"/>
        <item x="117"/>
        <item x="20"/>
        <item x="113"/>
        <item x="56"/>
        <item x="94"/>
        <item x="10"/>
        <item x="106"/>
        <item x="68"/>
        <item x="85"/>
        <item x="76"/>
        <item x="27"/>
        <item x="86"/>
        <item x="107"/>
        <item x="126"/>
        <item x="112"/>
        <item x="37"/>
        <item x="103"/>
        <item x="123"/>
        <item x="108"/>
        <item x="104"/>
        <item x="80"/>
        <item x="100"/>
        <item x="57"/>
        <item x="63"/>
        <item x="18"/>
        <item x="87"/>
        <item x="58"/>
        <item x="43"/>
        <item x="42"/>
        <item x="32"/>
        <item x="67"/>
        <item x="23"/>
        <item x="21"/>
        <item x="59"/>
        <item x="127"/>
        <item x="128"/>
        <item t="default"/>
      </items>
    </pivotField>
    <pivotField axis="axisRow" showAll="0">
      <items count="135">
        <item x="127"/>
        <item x="5"/>
        <item m="1" x="133"/>
        <item x="7"/>
        <item x="6"/>
        <item x="17"/>
        <item x="87"/>
        <item x="51"/>
        <item x="83"/>
        <item x="19"/>
        <item x="28"/>
        <item x="71"/>
        <item x="76"/>
        <item x="68"/>
        <item x="85"/>
        <item x="10"/>
        <item x="106"/>
        <item x="54"/>
        <item x="25"/>
        <item x="101"/>
        <item x="13"/>
        <item x="29"/>
        <item x="67"/>
        <item x="23"/>
        <item x="4"/>
        <item m="1" x="130"/>
        <item m="1" x="132"/>
        <item x="0"/>
        <item m="1" x="131"/>
        <item x="30"/>
        <item x="109"/>
        <item x="117"/>
        <item x="32"/>
        <item x="21"/>
        <item x="24"/>
        <item x="107"/>
        <item x="80"/>
        <item x="100"/>
        <item x="37"/>
        <item x="112"/>
        <item x="111"/>
        <item x="89"/>
        <item x="72"/>
        <item x="65"/>
        <item x="3"/>
        <item x="62"/>
        <item x="63"/>
        <item x="40"/>
        <item x="15"/>
        <item x="11"/>
        <item x="39"/>
        <item x="16"/>
        <item x="79"/>
        <item x="93"/>
        <item x="12"/>
        <item x="118"/>
        <item x="103"/>
        <item x="128"/>
        <item x="42"/>
        <item x="114"/>
        <item x="108"/>
        <item x="82"/>
        <item x="33"/>
        <item x="50"/>
        <item x="105"/>
        <item x="52"/>
        <item x="73"/>
        <item x="119"/>
        <item x="96"/>
        <item x="55"/>
        <item x="27"/>
        <item x="86"/>
        <item x="59"/>
        <item x="9"/>
        <item x="122"/>
        <item x="18"/>
        <item x="123"/>
        <item x="116"/>
        <item x="46"/>
        <item x="126"/>
        <item x="88"/>
        <item x="64"/>
        <item x="94"/>
        <item x="57"/>
        <item x="120"/>
        <item x="70"/>
        <item x="74"/>
        <item x="2"/>
        <item x="90"/>
        <item x="78"/>
        <item x="84"/>
        <item x="75"/>
        <item x="95"/>
        <item x="110"/>
        <item x="97"/>
        <item x="77"/>
        <item x="98"/>
        <item x="34"/>
        <item x="14"/>
        <item x="41"/>
        <item x="102"/>
        <item x="36"/>
        <item x="47"/>
        <item x="48"/>
        <item x="38"/>
        <item x="91"/>
        <item x="26"/>
        <item x="53"/>
        <item x="45"/>
        <item x="44"/>
        <item x="60"/>
        <item x="81"/>
        <item x="49"/>
        <item x="66"/>
        <item x="22"/>
        <item x="31"/>
        <item x="99"/>
        <item x="69"/>
        <item x="124"/>
        <item x="35"/>
        <item x="104"/>
        <item x="43"/>
        <item x="56"/>
        <item x="8"/>
        <item x="1"/>
        <item x="92"/>
        <item x="58"/>
        <item x="113"/>
        <item x="20"/>
        <item x="125"/>
        <item x="61"/>
        <item x="115"/>
        <item x="121"/>
        <item m="1" x="129"/>
        <item t="default"/>
      </items>
    </pivotField>
    <pivotField showAll="0"/>
    <pivotField showAll="0"/>
    <pivotField showAll="0"/>
    <pivotField showAll="0"/>
    <pivotField dataField="1" numFmtId="4" showAll="0"/>
  </pivotFields>
  <rowFields count="5">
    <field x="13"/>
    <field x="19"/>
    <field x="21"/>
    <field x="27"/>
    <field x="28"/>
  </rowFields>
  <rowItems count="713">
    <i>
      <x/>
    </i>
    <i r="1">
      <x v="1"/>
    </i>
    <i r="2">
      <x v="12"/>
    </i>
    <i r="3">
      <x v="94"/>
    </i>
    <i r="4">
      <x v="128"/>
    </i>
    <i>
      <x v="1"/>
    </i>
    <i r="1">
      <x v="1"/>
    </i>
    <i r="2">
      <x v="2"/>
    </i>
    <i r="3">
      <x v="94"/>
    </i>
    <i r="4">
      <x v="128"/>
    </i>
    <i>
      <x v="2"/>
    </i>
    <i r="1">
      <x v="1"/>
    </i>
    <i r="2">
      <x v="16"/>
    </i>
    <i r="3">
      <x v="33"/>
    </i>
    <i r="4">
      <x v="78"/>
    </i>
    <i r="3">
      <x v="98"/>
    </i>
    <i r="4">
      <x v="15"/>
    </i>
    <i r="2">
      <x v="20"/>
    </i>
    <i r="3">
      <x v="86"/>
    </i>
    <i r="4">
      <x v="43"/>
    </i>
    <i r="2">
      <x v="29"/>
    </i>
    <i r="3">
      <x v="99"/>
    </i>
    <i r="4">
      <x v="16"/>
    </i>
    <i r="2">
      <x v="46"/>
    </i>
    <i r="3">
      <x v="63"/>
    </i>
    <i r="4">
      <x v="105"/>
    </i>
    <i r="3">
      <x v="86"/>
    </i>
    <i r="4">
      <x v="43"/>
    </i>
    <i r="3">
      <x v="87"/>
    </i>
    <i r="4">
      <x v="40"/>
    </i>
    <i r="2">
      <x v="55"/>
    </i>
    <i r="3">
      <x v="98"/>
    </i>
    <i r="4">
      <x v="15"/>
    </i>
    <i r="2">
      <x v="64"/>
    </i>
    <i r="3">
      <x v="33"/>
    </i>
    <i r="4">
      <x v="78"/>
    </i>
    <i r="3">
      <x v="35"/>
    </i>
    <i r="4">
      <x v="41"/>
    </i>
    <i r="3">
      <x v="86"/>
    </i>
    <i r="4">
      <x v="43"/>
    </i>
    <i r="3">
      <x v="100"/>
    </i>
    <i r="4">
      <x v="13"/>
    </i>
    <i r="3">
      <x v="116"/>
    </i>
    <i r="4">
      <x v="46"/>
    </i>
    <i r="2">
      <x v="66"/>
    </i>
    <i r="3">
      <x v="98"/>
    </i>
    <i r="4">
      <x v="15"/>
    </i>
    <i r="2">
      <x v="67"/>
    </i>
    <i r="3">
      <x v="98"/>
    </i>
    <i r="4">
      <x v="15"/>
    </i>
    <i r="2">
      <x v="71"/>
    </i>
    <i r="3">
      <x v="98"/>
    </i>
    <i r="4">
      <x v="15"/>
    </i>
    <i r="1">
      <x v="2"/>
    </i>
    <i r="2">
      <x v="7"/>
    </i>
    <i r="3">
      <x v="86"/>
    </i>
    <i r="4">
      <x v="43"/>
    </i>
    <i r="2">
      <x v="65"/>
    </i>
    <i r="3">
      <x v="73"/>
    </i>
    <i r="4">
      <x v="21"/>
    </i>
    <i r="2">
      <x v="70"/>
    </i>
    <i r="3">
      <x v="20"/>
    </i>
    <i r="4">
      <x v="64"/>
    </i>
    <i r="3">
      <x v="86"/>
    </i>
    <i r="4">
      <x v="43"/>
    </i>
    <i r="3">
      <x v="116"/>
    </i>
    <i r="4">
      <x v="46"/>
    </i>
    <i>
      <x v="3"/>
    </i>
    <i r="1">
      <x/>
    </i>
    <i r="2">
      <x v="1"/>
    </i>
    <i r="3">
      <x v="23"/>
    </i>
    <i r="4">
      <x v="88"/>
    </i>
    <i r="3">
      <x v="36"/>
    </i>
    <i r="4">
      <x v="69"/>
    </i>
    <i r="3">
      <x v="37"/>
    </i>
    <i r="4">
      <x v="65"/>
    </i>
    <i r="3">
      <x v="42"/>
    </i>
    <i r="4">
      <x v="86"/>
    </i>
    <i r="3">
      <x v="45"/>
    </i>
    <i r="4">
      <x v="45"/>
    </i>
    <i r="3">
      <x v="86"/>
    </i>
    <i r="4">
      <x v="43"/>
    </i>
    <i r="3">
      <x v="108"/>
    </i>
    <i r="4">
      <x v="38"/>
    </i>
    <i r="3">
      <x v="117"/>
    </i>
    <i r="4">
      <x v="75"/>
    </i>
    <i r="2">
      <x v="43"/>
    </i>
    <i r="3">
      <x v="41"/>
    </i>
    <i r="4">
      <x v="130"/>
    </i>
    <i r="1">
      <x v="1"/>
    </i>
    <i r="2">
      <x v="60"/>
    </i>
    <i r="3">
      <x v="19"/>
    </i>
    <i r="4">
      <x v="61"/>
    </i>
    <i r="3">
      <x v="27"/>
    </i>
    <i r="4">
      <x v="90"/>
    </i>
    <i r="3">
      <x v="28"/>
    </i>
    <i r="4">
      <x v="17"/>
    </i>
    <i r="3">
      <x v="32"/>
    </i>
    <i r="4">
      <x v="11"/>
    </i>
    <i r="3">
      <x v="33"/>
    </i>
    <i r="4">
      <x v="78"/>
    </i>
    <i r="3">
      <x v="42"/>
    </i>
    <i r="4">
      <x v="86"/>
    </i>
    <i r="3">
      <x v="45"/>
    </i>
    <i r="4">
      <x v="45"/>
    </i>
    <i r="3">
      <x v="49"/>
    </i>
    <i r="4">
      <x v="96"/>
    </i>
    <i r="3">
      <x v="73"/>
    </i>
    <i r="4">
      <x v="21"/>
    </i>
    <i r="3">
      <x v="78"/>
    </i>
    <i r="4">
      <x v="54"/>
    </i>
    <i r="3">
      <x v="116"/>
    </i>
    <i r="4">
      <x v="46"/>
    </i>
    <i r="2">
      <x v="61"/>
    </i>
    <i r="3">
      <x v="19"/>
    </i>
    <i r="4">
      <x v="61"/>
    </i>
    <i r="3">
      <x v="23"/>
    </i>
    <i r="4">
      <x v="88"/>
    </i>
    <i r="3">
      <x v="35"/>
    </i>
    <i r="4">
      <x v="41"/>
    </i>
    <i r="3">
      <x v="42"/>
    </i>
    <i r="4">
      <x v="86"/>
    </i>
    <i r="3">
      <x v="45"/>
    </i>
    <i r="4">
      <x v="45"/>
    </i>
    <i r="3">
      <x v="78"/>
    </i>
    <i r="4">
      <x v="54"/>
    </i>
    <i r="3">
      <x v="111"/>
    </i>
    <i r="4">
      <x v="60"/>
    </i>
    <i r="1">
      <x v="3"/>
    </i>
    <i r="2">
      <x v="62"/>
    </i>
    <i r="3">
      <x v="19"/>
    </i>
    <i r="4">
      <x v="61"/>
    </i>
    <i r="3">
      <x v="42"/>
    </i>
    <i r="4">
      <x v="86"/>
    </i>
    <i r="3">
      <x v="45"/>
    </i>
    <i r="4">
      <x v="45"/>
    </i>
    <i r="3">
      <x v="79"/>
    </i>
    <i r="4">
      <x v="111"/>
    </i>
    <i r="2">
      <x v="68"/>
    </i>
    <i r="3">
      <x v="31"/>
    </i>
    <i r="4">
      <x v="62"/>
    </i>
    <i r="3">
      <x v="42"/>
    </i>
    <i r="4">
      <x v="86"/>
    </i>
    <i r="3">
      <x v="45"/>
    </i>
    <i r="4">
      <x v="45"/>
    </i>
    <i r="3">
      <x v="50"/>
    </i>
    <i r="4">
      <x v="34"/>
    </i>
    <i r="3">
      <x v="78"/>
    </i>
    <i r="4">
      <x v="54"/>
    </i>
    <i>
      <x v="4"/>
    </i>
    <i r="1">
      <x/>
    </i>
    <i r="2">
      <x v="42"/>
    </i>
    <i r="3">
      <x v="27"/>
    </i>
    <i r="4">
      <x v="90"/>
    </i>
    <i r="3">
      <x v="28"/>
    </i>
    <i r="4">
      <x v="17"/>
    </i>
    <i r="3">
      <x v="31"/>
    </i>
    <i r="4">
      <x v="62"/>
    </i>
    <i r="3">
      <x v="32"/>
    </i>
    <i r="4">
      <x v="11"/>
    </i>
    <i r="3">
      <x v="34"/>
    </i>
    <i r="4">
      <x v="91"/>
    </i>
    <i r="3">
      <x v="38"/>
    </i>
    <i r="4">
      <x v="42"/>
    </i>
    <i r="3">
      <x v="42"/>
    </i>
    <i r="4">
      <x v="86"/>
    </i>
    <i r="3">
      <x v="45"/>
    </i>
    <i r="4">
      <x v="45"/>
    </i>
    <i r="3">
      <x v="49"/>
    </i>
    <i r="4">
      <x v="96"/>
    </i>
    <i r="3">
      <x v="50"/>
    </i>
    <i r="4">
      <x v="34"/>
    </i>
    <i r="3">
      <x v="58"/>
    </i>
    <i r="4">
      <x v="9"/>
    </i>
    <i r="3">
      <x v="60"/>
    </i>
    <i r="4">
      <x v="117"/>
    </i>
    <i r="3">
      <x v="61"/>
    </i>
    <i r="4">
      <x v="109"/>
    </i>
    <i r="3">
      <x v="78"/>
    </i>
    <i r="4">
      <x v="54"/>
    </i>
    <i r="3">
      <x v="89"/>
    </i>
    <i r="4">
      <x v="50"/>
    </i>
    <i r="2">
      <x v="45"/>
    </i>
    <i r="3">
      <x v="118"/>
    </i>
    <i r="4">
      <x v="6"/>
    </i>
    <i r="2">
      <x v="49"/>
    </i>
    <i r="3">
      <x v="98"/>
    </i>
    <i r="4">
      <x v="15"/>
    </i>
    <i r="1">
      <x v="2"/>
    </i>
    <i r="2">
      <x v="41"/>
    </i>
    <i r="3">
      <x v="122"/>
    </i>
    <i r="4">
      <x v="32"/>
    </i>
    <i r="3">
      <x v="123"/>
    </i>
    <i r="4">
      <x v="22"/>
    </i>
    <i r="3">
      <x v="124"/>
    </i>
    <i r="4">
      <x v="23"/>
    </i>
    <i r="2">
      <x v="47"/>
    </i>
    <i r="3">
      <x v="122"/>
    </i>
    <i r="4">
      <x v="32"/>
    </i>
    <i r="3">
      <x v="124"/>
    </i>
    <i r="4">
      <x v="23"/>
    </i>
    <i r="2">
      <x v="50"/>
    </i>
    <i r="3">
      <x v="122"/>
    </i>
    <i r="4">
      <x v="32"/>
    </i>
    <i r="3">
      <x v="123"/>
    </i>
    <i r="4">
      <x v="22"/>
    </i>
    <i r="3">
      <x v="124"/>
    </i>
    <i r="4">
      <x v="23"/>
    </i>
    <i>
      <x v="5"/>
    </i>
    <i r="1">
      <x v="4"/>
    </i>
    <i r="2">
      <x v="21"/>
    </i>
    <i r="3">
      <x v="18"/>
    </i>
    <i r="4">
      <x v="67"/>
    </i>
    <i r="3">
      <x v="31"/>
    </i>
    <i r="4">
      <x v="62"/>
    </i>
    <i r="3">
      <x v="47"/>
    </i>
    <i r="4">
      <x v="94"/>
    </i>
    <i r="3">
      <x v="51"/>
    </i>
    <i r="4">
      <x v="125"/>
    </i>
    <i r="3">
      <x v="52"/>
    </i>
    <i r="4">
      <x v="113"/>
    </i>
    <i r="3">
      <x v="53"/>
    </i>
    <i r="4">
      <x v="103"/>
    </i>
    <i r="3">
      <x v="56"/>
    </i>
    <i r="4">
      <x v="10"/>
    </i>
    <i r="3">
      <x v="62"/>
    </i>
    <i r="4">
      <x v="107"/>
    </i>
    <i r="3">
      <x v="66"/>
    </i>
    <i r="4">
      <x v="119"/>
    </i>
    <i r="3">
      <x v="74"/>
    </i>
    <i r="4">
      <x v="55"/>
    </i>
    <i r="3">
      <x v="75"/>
    </i>
    <i r="4">
      <x v="52"/>
    </i>
    <i r="3">
      <x v="107"/>
    </i>
    <i r="4">
      <x v="39"/>
    </i>
    <i r="3">
      <x v="113"/>
    </i>
    <i r="4">
      <x v="36"/>
    </i>
    <i r="3">
      <x v="117"/>
    </i>
    <i r="4">
      <x v="75"/>
    </i>
    <i r="3">
      <x v="120"/>
    </i>
    <i r="4">
      <x v="121"/>
    </i>
    <i r="3">
      <x v="121"/>
    </i>
    <i r="4">
      <x v="58"/>
    </i>
    <i>
      <x v="6"/>
    </i>
    <i r="1">
      <x v="5"/>
    </i>
    <i r="2">
      <x v="3"/>
    </i>
    <i r="3">
      <x v="29"/>
    </i>
    <i r="4">
      <x v="59"/>
    </i>
    <i r="3">
      <x v="86"/>
    </i>
    <i r="4">
      <x v="43"/>
    </i>
    <i r="3">
      <x v="116"/>
    </i>
    <i r="4">
      <x v="46"/>
    </i>
    <i r="2">
      <x v="4"/>
    </i>
    <i r="3">
      <x v="96"/>
    </i>
    <i r="4">
      <x v="122"/>
    </i>
    <i r="2">
      <x v="5"/>
    </i>
    <i r="3">
      <x v="96"/>
    </i>
    <i r="4">
      <x v="122"/>
    </i>
    <i r="2">
      <x v="6"/>
    </i>
    <i r="3">
      <x v="96"/>
    </i>
    <i r="4">
      <x v="122"/>
    </i>
    <i r="2">
      <x v="8"/>
    </i>
    <i r="3">
      <x v="98"/>
    </i>
    <i r="4">
      <x v="15"/>
    </i>
    <i r="2">
      <x v="9"/>
    </i>
    <i r="3">
      <x v="98"/>
    </i>
    <i r="4">
      <x v="15"/>
    </i>
    <i r="2">
      <x v="14"/>
    </i>
    <i r="3">
      <x v="25"/>
    </i>
    <i r="4">
      <x v="92"/>
    </i>
    <i r="2">
      <x v="18"/>
    </i>
    <i r="3">
      <x v="97"/>
    </i>
    <i r="4">
      <x v="82"/>
    </i>
    <i r="2">
      <x v="30"/>
    </i>
    <i r="3">
      <x v="26"/>
    </i>
    <i r="4">
      <x v="80"/>
    </i>
    <i r="2">
      <x v="31"/>
    </i>
    <i r="3">
      <x v="23"/>
    </i>
    <i r="4">
      <x v="88"/>
    </i>
    <i r="3">
      <x v="86"/>
    </i>
    <i r="4">
      <x v="43"/>
    </i>
    <i r="2">
      <x v="32"/>
    </i>
    <i r="3">
      <x v="86"/>
    </i>
    <i r="4">
      <x v="43"/>
    </i>
    <i r="2">
      <x v="33"/>
    </i>
    <i r="3">
      <x v="94"/>
    </i>
    <i r="4">
      <x v="128"/>
    </i>
    <i r="2">
      <x v="34"/>
    </i>
    <i r="3">
      <x v="86"/>
    </i>
    <i r="4">
      <x v="43"/>
    </i>
    <i r="2">
      <x v="38"/>
    </i>
    <i r="3">
      <x v="116"/>
    </i>
    <i r="4">
      <x v="46"/>
    </i>
    <i r="2">
      <x v="39"/>
    </i>
    <i r="3">
      <x v="96"/>
    </i>
    <i r="4">
      <x v="122"/>
    </i>
    <i r="2">
      <x v="44"/>
    </i>
    <i r="3">
      <x v="42"/>
    </i>
    <i r="4">
      <x v="86"/>
    </i>
    <i r="3">
      <x v="45"/>
    </i>
    <i r="4">
      <x v="45"/>
    </i>
    <i r="3">
      <x v="71"/>
    </i>
    <i r="4">
      <x v="99"/>
    </i>
    <i r="2">
      <x v="52"/>
    </i>
    <i r="3">
      <x v="22"/>
    </i>
    <i r="4">
      <x v="89"/>
    </i>
    <i r="3">
      <x v="58"/>
    </i>
    <i r="4">
      <x v="9"/>
    </i>
    <i r="3">
      <x v="86"/>
    </i>
    <i r="4">
      <x v="43"/>
    </i>
    <i r="3">
      <x v="98"/>
    </i>
    <i r="4">
      <x v="15"/>
    </i>
    <i>
      <x v="7"/>
    </i>
    <i r="1">
      <x/>
    </i>
    <i r="2">
      <x v="36"/>
    </i>
    <i r="3">
      <x v="24"/>
    </i>
    <i r="4">
      <x v="129"/>
    </i>
    <i r="3">
      <x v="36"/>
    </i>
    <i r="4">
      <x v="69"/>
    </i>
    <i r="3">
      <x v="37"/>
    </i>
    <i r="4">
      <x v="65"/>
    </i>
    <i r="3">
      <x v="41"/>
    </i>
    <i r="4">
      <x v="130"/>
    </i>
    <i r="3">
      <x v="42"/>
    </i>
    <i r="4">
      <x v="86"/>
    </i>
    <i r="3">
      <x v="45"/>
    </i>
    <i r="4">
      <x v="45"/>
    </i>
    <i r="3">
      <x v="48"/>
    </i>
    <i r="4">
      <x v="95"/>
    </i>
    <i r="3">
      <x v="57"/>
    </i>
    <i r="4">
      <x v="8"/>
    </i>
    <i r="3">
      <x v="74"/>
    </i>
    <i r="4">
      <x v="55"/>
    </i>
    <i r="3">
      <x v="78"/>
    </i>
    <i r="4">
      <x v="54"/>
    </i>
    <i r="3">
      <x v="86"/>
    </i>
    <i r="4">
      <x v="43"/>
    </i>
    <i r="3">
      <x v="113"/>
    </i>
    <i r="4">
      <x v="36"/>
    </i>
    <i r="3">
      <x v="117"/>
    </i>
    <i r="4">
      <x v="75"/>
    </i>
    <i r="1">
      <x v="1"/>
    </i>
    <i r="2">
      <x v="37"/>
    </i>
    <i r="3">
      <x v="19"/>
    </i>
    <i r="4">
      <x v="61"/>
    </i>
    <i r="3">
      <x v="35"/>
    </i>
    <i r="4">
      <x v="41"/>
    </i>
    <i r="3">
      <x v="36"/>
    </i>
    <i r="4">
      <x v="69"/>
    </i>
    <i r="3">
      <x v="37"/>
    </i>
    <i r="4">
      <x v="65"/>
    </i>
    <i r="3">
      <x v="41"/>
    </i>
    <i r="4">
      <x v="130"/>
    </i>
    <i r="3">
      <x v="42"/>
    </i>
    <i r="4">
      <x v="86"/>
    </i>
    <i r="3">
      <x v="66"/>
    </i>
    <i r="4">
      <x v="119"/>
    </i>
    <i r="3">
      <x v="76"/>
    </i>
    <i r="4">
      <x v="53"/>
    </i>
    <i r="3">
      <x v="79"/>
    </i>
    <i r="4">
      <x v="111"/>
    </i>
    <i r="3">
      <x v="108"/>
    </i>
    <i r="4">
      <x v="38"/>
    </i>
    <i r="3">
      <x v="109"/>
    </i>
    <i r="4">
      <x v="56"/>
    </i>
    <i r="3">
      <x v="114"/>
    </i>
    <i r="4">
      <x v="37"/>
    </i>
    <i r="1">
      <x v="2"/>
    </i>
    <i r="2">
      <x v="15"/>
    </i>
    <i r="3">
      <x v="41"/>
    </i>
    <i r="4">
      <x v="130"/>
    </i>
    <i r="3">
      <x v="44"/>
    </i>
    <i r="4">
      <x v="85"/>
    </i>
    <i r="3">
      <x v="63"/>
    </i>
    <i r="4">
      <x v="105"/>
    </i>
    <i r="2">
      <x v="22"/>
    </i>
    <i r="3">
      <x v="22"/>
    </i>
    <i r="4">
      <x v="89"/>
    </i>
    <i r="2">
      <x v="56"/>
    </i>
    <i r="3">
      <x v="21"/>
    </i>
    <i r="4">
      <x v="63"/>
    </i>
    <i r="3">
      <x v="43"/>
    </i>
    <i r="4">
      <x v="68"/>
    </i>
    <i r="3">
      <x v="52"/>
    </i>
    <i r="4">
      <x v="113"/>
    </i>
    <i r="3">
      <x v="64"/>
    </i>
    <i r="4">
      <x v="104"/>
    </i>
    <i r="3">
      <x v="66"/>
    </i>
    <i r="4">
      <x v="119"/>
    </i>
    <i r="3">
      <x v="90"/>
    </i>
    <i r="4">
      <x v="101"/>
    </i>
    <i r="3">
      <x v="93"/>
    </i>
    <i r="4">
      <x v="31"/>
    </i>
    <i r="3">
      <x v="110"/>
    </i>
    <i r="4">
      <x v="76"/>
    </i>
    <i>
      <x v="8"/>
    </i>
    <i r="1">
      <x v="2"/>
    </i>
    <i r="2">
      <x v="51"/>
    </i>
    <i r="3">
      <x v="94"/>
    </i>
    <i r="4">
      <x v="128"/>
    </i>
    <i>
      <x v="9"/>
    </i>
    <i r="1">
      <x v="2"/>
    </i>
    <i r="2">
      <x v="11"/>
    </i>
    <i r="3">
      <x v="94"/>
    </i>
    <i r="4">
      <x v="128"/>
    </i>
    <i>
      <x v="10"/>
    </i>
    <i r="1">
      <x/>
    </i>
    <i r="2">
      <x v="74"/>
    </i>
    <i r="3">
      <x v="39"/>
    </i>
    <i r="4">
      <x v="81"/>
    </i>
    <i r="3">
      <x v="41"/>
    </i>
    <i r="4">
      <x v="130"/>
    </i>
    <i r="3">
      <x v="45"/>
    </i>
    <i r="4">
      <x v="45"/>
    </i>
    <i r="3">
      <x v="64"/>
    </i>
    <i r="4">
      <x v="104"/>
    </i>
    <i r="3">
      <x v="116"/>
    </i>
    <i r="4">
      <x v="46"/>
    </i>
    <i r="1">
      <x v="4"/>
    </i>
    <i r="2">
      <x v="10"/>
    </i>
    <i r="3">
      <x v="22"/>
    </i>
    <i r="4">
      <x v="89"/>
    </i>
    <i r="3">
      <x v="31"/>
    </i>
    <i r="4">
      <x v="62"/>
    </i>
    <i r="2">
      <x v="17"/>
    </i>
    <i r="3">
      <x v="80"/>
    </i>
    <i r="4">
      <x v="29"/>
    </i>
    <i r="3">
      <x v="81"/>
    </i>
    <i r="4">
      <x v="108"/>
    </i>
    <i r="3">
      <x v="82"/>
    </i>
    <i r="4">
      <x v="110"/>
    </i>
    <i r="3">
      <x v="83"/>
    </i>
    <i r="4">
      <x v="102"/>
    </i>
    <i r="2">
      <x v="48"/>
    </i>
    <i r="3">
      <x v="66"/>
    </i>
    <i r="4">
      <x v="119"/>
    </i>
    <i r="2">
      <x v="57"/>
    </i>
    <i r="3">
      <x v="79"/>
    </i>
    <i r="4">
      <x v="111"/>
    </i>
    <i r="3">
      <x v="86"/>
    </i>
    <i r="4">
      <x v="43"/>
    </i>
    <i r="3">
      <x v="104"/>
    </i>
    <i r="4">
      <x v="71"/>
    </i>
    <i r="2">
      <x v="58"/>
    </i>
    <i r="3">
      <x v="41"/>
    </i>
    <i r="4">
      <x v="130"/>
    </i>
    <i r="3">
      <x v="64"/>
    </i>
    <i r="4">
      <x v="104"/>
    </i>
    <i r="3">
      <x v="84"/>
    </i>
    <i r="4">
      <x v="84"/>
    </i>
    <i r="3">
      <x v="85"/>
    </i>
    <i r="4">
      <x v="131"/>
    </i>
    <i r="3">
      <x v="101"/>
    </i>
    <i r="4">
      <x v="14"/>
    </i>
    <i>
      <x v="11"/>
    </i>
    <i r="1">
      <x/>
    </i>
    <i r="2">
      <x v="28"/>
    </i>
    <i r="3">
      <x v="40"/>
    </i>
    <i r="4">
      <x v="18"/>
    </i>
    <i r="1">
      <x v="2"/>
    </i>
    <i r="2">
      <x v="27"/>
    </i>
    <i r="3">
      <x v="1"/>
    </i>
    <i r="4">
      <x v="123"/>
    </i>
    <i r="3">
      <x v="5"/>
    </i>
    <i r="4">
      <x v="87"/>
    </i>
    <i r="3">
      <x v="6"/>
    </i>
    <i r="4">
      <x v="44"/>
    </i>
    <i r="3">
      <x v="9"/>
    </i>
    <i r="4">
      <x v="24"/>
    </i>
    <i r="3">
      <x v="10"/>
    </i>
    <i r="4">
      <x v="1"/>
    </i>
    <i r="3">
      <x v="11"/>
    </i>
    <i r="4">
      <x v="4"/>
    </i>
    <i r="3">
      <x v="12"/>
    </i>
    <i r="4">
      <x v="3"/>
    </i>
    <i r="3">
      <x v="13"/>
    </i>
    <i r="4">
      <x v="5"/>
    </i>
    <i r="3">
      <x v="15"/>
    </i>
    <i r="4">
      <x v="73"/>
    </i>
    <i r="3">
      <x v="40"/>
    </i>
    <i r="4">
      <x v="18"/>
    </i>
    <i r="3">
      <x v="57"/>
    </i>
    <i r="4">
      <x v="8"/>
    </i>
    <i r="1">
      <x v="4"/>
    </i>
    <i r="2">
      <x v="13"/>
    </i>
    <i r="3">
      <x v="17"/>
    </i>
    <i r="4">
      <x v="66"/>
    </i>
    <i r="3">
      <x v="19"/>
    </i>
    <i r="4">
      <x v="61"/>
    </i>
    <i r="3">
      <x v="22"/>
    </i>
    <i r="4">
      <x v="89"/>
    </i>
    <i r="3">
      <x v="27"/>
    </i>
    <i r="4">
      <x v="90"/>
    </i>
    <i r="3">
      <x v="28"/>
    </i>
    <i r="4">
      <x v="17"/>
    </i>
    <i r="3">
      <x v="30"/>
    </i>
    <i r="4">
      <x v="132"/>
    </i>
    <i r="3">
      <x v="31"/>
    </i>
    <i r="4">
      <x v="62"/>
    </i>
    <i r="3">
      <x v="32"/>
    </i>
    <i r="4">
      <x v="11"/>
    </i>
    <i r="3">
      <x v="33"/>
    </i>
    <i r="4">
      <x v="78"/>
    </i>
    <i r="3">
      <x v="40"/>
    </i>
    <i r="4">
      <x v="18"/>
    </i>
    <i r="3">
      <x v="45"/>
    </i>
    <i r="4">
      <x v="45"/>
    </i>
    <i r="3">
      <x v="46"/>
    </i>
    <i r="4">
      <x v="93"/>
    </i>
    <i r="3">
      <x v="48"/>
    </i>
    <i r="4">
      <x v="95"/>
    </i>
    <i r="3">
      <x v="49"/>
    </i>
    <i r="4">
      <x v="96"/>
    </i>
    <i r="3">
      <x v="50"/>
    </i>
    <i r="4">
      <x v="34"/>
    </i>
    <i r="3">
      <x v="51"/>
    </i>
    <i r="4">
      <x v="125"/>
    </i>
    <i r="3">
      <x v="52"/>
    </i>
    <i r="4">
      <x v="113"/>
    </i>
    <i r="3">
      <x v="55"/>
    </i>
    <i r="4">
      <x v="7"/>
    </i>
    <i r="3">
      <x v="57"/>
    </i>
    <i r="4">
      <x v="8"/>
    </i>
    <i r="3">
      <x v="58"/>
    </i>
    <i r="4">
      <x v="9"/>
    </i>
    <i r="3">
      <x v="59"/>
    </i>
    <i r="4">
      <x v="74"/>
    </i>
    <i r="3">
      <x v="60"/>
    </i>
    <i r="4">
      <x v="117"/>
    </i>
    <i r="3">
      <x v="62"/>
    </i>
    <i r="4">
      <x v="107"/>
    </i>
    <i r="3">
      <x v="63"/>
    </i>
    <i r="4">
      <x v="105"/>
    </i>
    <i r="3">
      <x v="65"/>
    </i>
    <i r="4">
      <x v="114"/>
    </i>
    <i r="3">
      <x v="70"/>
    </i>
    <i r="4">
      <x v="100"/>
    </i>
    <i r="3">
      <x v="71"/>
    </i>
    <i r="4">
      <x v="99"/>
    </i>
    <i r="3">
      <x v="72"/>
    </i>
    <i r="4">
      <x v="19"/>
    </i>
    <i r="3">
      <x v="73"/>
    </i>
    <i r="4">
      <x v="21"/>
    </i>
    <i r="3">
      <x v="74"/>
    </i>
    <i r="4">
      <x v="55"/>
    </i>
    <i r="3">
      <x v="77"/>
    </i>
    <i r="4">
      <x v="97"/>
    </i>
    <i r="3">
      <x v="78"/>
    </i>
    <i r="4">
      <x v="54"/>
    </i>
    <i r="3">
      <x v="86"/>
    </i>
    <i r="4">
      <x v="43"/>
    </i>
    <i r="3">
      <x v="89"/>
    </i>
    <i r="4">
      <x v="50"/>
    </i>
    <i r="3">
      <x v="93"/>
    </i>
    <i r="4">
      <x v="31"/>
    </i>
    <i r="3">
      <x v="103"/>
    </i>
    <i r="4">
      <x v="70"/>
    </i>
    <i r="3">
      <x v="106"/>
    </i>
    <i r="4">
      <x v="79"/>
    </i>
    <i r="3">
      <x v="112"/>
    </i>
    <i r="4">
      <x v="120"/>
    </i>
    <i r="3">
      <x v="115"/>
    </i>
    <i r="4">
      <x v="83"/>
    </i>
    <i r="2">
      <x v="63"/>
    </i>
    <i r="3">
      <x/>
    </i>
    <i r="4">
      <x v="27"/>
    </i>
    <i r="3">
      <x v="1"/>
    </i>
    <i r="4">
      <x v="123"/>
    </i>
    <i r="3">
      <x v="2"/>
    </i>
    <i r="4">
      <x v="47"/>
    </i>
    <i r="3">
      <x v="3"/>
    </i>
    <i r="4">
      <x v="124"/>
    </i>
    <i r="3">
      <x v="4"/>
    </i>
    <i r="4">
      <x v="98"/>
    </i>
    <i r="3">
      <x v="5"/>
    </i>
    <i r="4">
      <x v="87"/>
    </i>
    <i r="3">
      <x v="6"/>
    </i>
    <i r="4">
      <x v="44"/>
    </i>
    <i r="3">
      <x v="7"/>
    </i>
    <i r="4">
      <x v="48"/>
    </i>
    <i r="3">
      <x v="8"/>
    </i>
    <i r="4">
      <x v="20"/>
    </i>
    <i r="3">
      <x v="9"/>
    </i>
    <i r="4">
      <x v="24"/>
    </i>
    <i r="3">
      <x v="10"/>
    </i>
    <i r="4">
      <x v="1"/>
    </i>
    <i r="3">
      <x v="11"/>
    </i>
    <i r="4">
      <x v="4"/>
    </i>
    <i r="3">
      <x v="12"/>
    </i>
    <i r="4">
      <x v="3"/>
    </i>
    <i r="3">
      <x v="13"/>
    </i>
    <i r="4">
      <x v="5"/>
    </i>
    <i r="3">
      <x v="14"/>
    </i>
    <i r="4">
      <x v="51"/>
    </i>
    <i r="3">
      <x v="15"/>
    </i>
    <i r="4">
      <x v="73"/>
    </i>
    <i r="3">
      <x v="16"/>
    </i>
    <i r="4">
      <x v="49"/>
    </i>
    <i r="3">
      <x v="88"/>
    </i>
    <i r="4">
      <x v="116"/>
    </i>
    <i r="3">
      <x v="90"/>
    </i>
    <i r="4">
      <x v="101"/>
    </i>
    <i>
      <x v="13"/>
    </i>
    <i r="1">
      <x/>
    </i>
    <i r="2">
      <x v="24"/>
    </i>
    <i r="3">
      <x v="98"/>
    </i>
    <i r="4">
      <x v="15"/>
    </i>
    <i r="3">
      <x v="101"/>
    </i>
    <i r="4">
      <x v="14"/>
    </i>
    <i>
      <x v="14"/>
    </i>
    <i r="1">
      <x/>
    </i>
    <i r="2">
      <x v="72"/>
    </i>
    <i r="3">
      <x v="102"/>
    </i>
    <i r="4">
      <x v="12"/>
    </i>
    <i r="1">
      <x v="4"/>
    </i>
    <i r="2">
      <x v="25"/>
    </i>
    <i r="3">
      <x v="17"/>
    </i>
    <i r="4">
      <x v="66"/>
    </i>
    <i r="3">
      <x v="22"/>
    </i>
    <i r="4">
      <x v="89"/>
    </i>
    <i r="3">
      <x v="67"/>
    </i>
    <i r="4">
      <x v="115"/>
    </i>
    <i>
      <x v="15"/>
    </i>
    <i r="1">
      <x/>
    </i>
    <i r="2">
      <x v="19"/>
    </i>
    <i r="3">
      <x v="17"/>
    </i>
    <i r="4">
      <x v="66"/>
    </i>
    <i r="3">
      <x v="22"/>
    </i>
    <i r="4">
      <x v="89"/>
    </i>
    <i r="3">
      <x v="60"/>
    </i>
    <i r="4">
      <x v="117"/>
    </i>
    <i r="3">
      <x v="67"/>
    </i>
    <i r="4">
      <x v="115"/>
    </i>
    <i r="3">
      <x v="70"/>
    </i>
    <i r="4">
      <x v="100"/>
    </i>
    <i>
      <x v="16"/>
    </i>
    <i r="1">
      <x v="2"/>
    </i>
    <i r="2">
      <x v="69"/>
    </i>
    <i r="3">
      <x v="94"/>
    </i>
    <i r="4">
      <x v="128"/>
    </i>
    <i>
      <x v="17"/>
    </i>
    <i r="1">
      <x v="4"/>
    </i>
    <i r="2">
      <x v="26"/>
    </i>
    <i r="3">
      <x v="17"/>
    </i>
    <i r="4">
      <x v="66"/>
    </i>
    <i r="3">
      <x v="18"/>
    </i>
    <i r="4">
      <x v="67"/>
    </i>
    <i r="3">
      <x v="19"/>
    </i>
    <i r="4">
      <x v="61"/>
    </i>
    <i r="3">
      <x v="21"/>
    </i>
    <i r="4">
      <x v="63"/>
    </i>
    <i r="3">
      <x v="22"/>
    </i>
    <i r="4">
      <x v="89"/>
    </i>
    <i r="3">
      <x v="29"/>
    </i>
    <i r="4">
      <x v="59"/>
    </i>
    <i r="3">
      <x v="31"/>
    </i>
    <i r="4">
      <x v="62"/>
    </i>
    <i r="3">
      <x v="32"/>
    </i>
    <i r="4">
      <x v="11"/>
    </i>
    <i r="3">
      <x v="42"/>
    </i>
    <i r="4">
      <x v="86"/>
    </i>
    <i r="3">
      <x v="46"/>
    </i>
    <i r="4">
      <x v="93"/>
    </i>
    <i r="3">
      <x v="47"/>
    </i>
    <i r="4">
      <x v="94"/>
    </i>
    <i r="3">
      <x v="48"/>
    </i>
    <i r="4">
      <x v="95"/>
    </i>
    <i r="3">
      <x v="54"/>
    </i>
    <i r="4">
      <x v="118"/>
    </i>
    <i r="3">
      <x v="60"/>
    </i>
    <i r="4">
      <x v="117"/>
    </i>
    <i r="3">
      <x v="62"/>
    </i>
    <i r="4">
      <x v="107"/>
    </i>
    <i r="3">
      <x v="67"/>
    </i>
    <i r="4">
      <x v="115"/>
    </i>
    <i r="3">
      <x v="68"/>
    </i>
    <i r="4">
      <x v="106"/>
    </i>
    <i r="3">
      <x v="69"/>
    </i>
    <i r="4">
      <x v="112"/>
    </i>
    <i r="3">
      <x v="73"/>
    </i>
    <i r="4">
      <x v="21"/>
    </i>
    <i r="3">
      <x v="90"/>
    </i>
    <i r="4">
      <x v="101"/>
    </i>
    <i r="3">
      <x v="92"/>
    </i>
    <i r="4">
      <x v="77"/>
    </i>
    <i r="3">
      <x v="105"/>
    </i>
    <i r="4">
      <x v="35"/>
    </i>
    <i r="3">
      <x v="119"/>
    </i>
    <i r="4">
      <x v="126"/>
    </i>
    <i r="3">
      <x v="120"/>
    </i>
    <i r="4">
      <x v="121"/>
    </i>
    <i r="3">
      <x v="125"/>
    </i>
    <i r="4">
      <x v="33"/>
    </i>
    <i r="3">
      <x v="126"/>
    </i>
    <i r="4">
      <x v="72"/>
    </i>
    <i r="2">
      <x v="40"/>
    </i>
    <i r="3">
      <x v="66"/>
    </i>
    <i r="4">
      <x v="119"/>
    </i>
    <i r="2">
      <x v="53"/>
    </i>
    <i r="3">
      <x v="94"/>
    </i>
    <i r="4">
      <x v="128"/>
    </i>
    <i r="3">
      <x v="95"/>
    </i>
    <i r="4">
      <x v="127"/>
    </i>
    <i r="3">
      <x v="127"/>
    </i>
    <i r="4">
      <x/>
    </i>
    <i r="3">
      <x v="128"/>
    </i>
    <i r="4">
      <x v="57"/>
    </i>
    <i r="2">
      <x v="54"/>
    </i>
    <i r="3">
      <x v="21"/>
    </i>
    <i r="4">
      <x v="63"/>
    </i>
    <i r="3">
      <x v="91"/>
    </i>
    <i r="4">
      <x v="30"/>
    </i>
    <i t="grand">
      <x/>
    </i>
  </rowItems>
  <colItems count="1">
    <i/>
  </colItems>
  <dataFields count="1">
    <dataField name="Presupuesto 2026" fld="33" baseField="0" baseItem="0" numFmtId="4"/>
  </dataFields>
  <formats count="425">
    <format dxfId="424">
      <pivotArea outline="0" collapsedLevelsAreSubtotals="1" fieldPosition="0"/>
    </format>
    <format dxfId="423">
      <pivotArea dataOnly="0" labelOnly="1" fieldPosition="0">
        <references count="1">
          <reference field="13" count="0"/>
        </references>
      </pivotArea>
    </format>
    <format dxfId="422">
      <pivotArea dataOnly="0" labelOnly="1" grandRow="1" outline="0" fieldPosition="0"/>
    </format>
    <format dxfId="421">
      <pivotArea dataOnly="0" labelOnly="1" fieldPosition="0">
        <references count="2">
          <reference field="13" count="1" selected="0">
            <x v="0"/>
          </reference>
          <reference field="19" count="1">
            <x v="1"/>
          </reference>
        </references>
      </pivotArea>
    </format>
    <format dxfId="420">
      <pivotArea dataOnly="0" labelOnly="1" fieldPosition="0">
        <references count="2">
          <reference field="13" count="1" selected="0">
            <x v="1"/>
          </reference>
          <reference field="19" count="1">
            <x v="1"/>
          </reference>
        </references>
      </pivotArea>
    </format>
    <format dxfId="419">
      <pivotArea dataOnly="0" labelOnly="1" fieldPosition="0">
        <references count="2">
          <reference field="13" count="1" selected="0">
            <x v="2"/>
          </reference>
          <reference field="19" count="2">
            <x v="1"/>
            <x v="2"/>
          </reference>
        </references>
      </pivotArea>
    </format>
    <format dxfId="418">
      <pivotArea dataOnly="0" labelOnly="1" fieldPosition="0">
        <references count="2">
          <reference field="13" count="1" selected="0">
            <x v="3"/>
          </reference>
          <reference field="19" count="3">
            <x v="0"/>
            <x v="1"/>
            <x v="3"/>
          </reference>
        </references>
      </pivotArea>
    </format>
    <format dxfId="417">
      <pivotArea dataOnly="0" labelOnly="1" fieldPosition="0">
        <references count="2">
          <reference field="13" count="1" selected="0">
            <x v="4"/>
          </reference>
          <reference field="19" count="2">
            <x v="0"/>
            <x v="2"/>
          </reference>
        </references>
      </pivotArea>
    </format>
    <format dxfId="416">
      <pivotArea dataOnly="0" labelOnly="1" fieldPosition="0">
        <references count="2">
          <reference field="13" count="1" selected="0">
            <x v="5"/>
          </reference>
          <reference field="19" count="1">
            <x v="4"/>
          </reference>
        </references>
      </pivotArea>
    </format>
    <format dxfId="415">
      <pivotArea dataOnly="0" labelOnly="1" fieldPosition="0">
        <references count="2">
          <reference field="13" count="1" selected="0">
            <x v="6"/>
          </reference>
          <reference field="19" count="1">
            <x v="5"/>
          </reference>
        </references>
      </pivotArea>
    </format>
    <format dxfId="414">
      <pivotArea dataOnly="0" labelOnly="1" fieldPosition="0">
        <references count="2">
          <reference field="13" count="1" selected="0">
            <x v="7"/>
          </reference>
          <reference field="19" count="3">
            <x v="0"/>
            <x v="1"/>
            <x v="2"/>
          </reference>
        </references>
      </pivotArea>
    </format>
    <format dxfId="413">
      <pivotArea dataOnly="0" labelOnly="1" fieldPosition="0">
        <references count="2">
          <reference field="13" count="1" selected="0">
            <x v="8"/>
          </reference>
          <reference field="19" count="1">
            <x v="2"/>
          </reference>
        </references>
      </pivotArea>
    </format>
    <format dxfId="412">
      <pivotArea dataOnly="0" labelOnly="1" fieldPosition="0">
        <references count="2">
          <reference field="13" count="1" selected="0">
            <x v="9"/>
          </reference>
          <reference field="19" count="1">
            <x v="2"/>
          </reference>
        </references>
      </pivotArea>
    </format>
    <format dxfId="411">
      <pivotArea dataOnly="0" labelOnly="1" fieldPosition="0">
        <references count="2">
          <reference field="13" count="1" selected="0">
            <x v="10"/>
          </reference>
          <reference field="19" count="1">
            <x v="4"/>
          </reference>
        </references>
      </pivotArea>
    </format>
    <format dxfId="410">
      <pivotArea dataOnly="0" labelOnly="1" fieldPosition="0">
        <references count="2">
          <reference field="13" count="1" selected="0">
            <x v="11"/>
          </reference>
          <reference field="19" count="3">
            <x v="0"/>
            <x v="2"/>
            <x v="4"/>
          </reference>
        </references>
      </pivotArea>
    </format>
    <format dxfId="409">
      <pivotArea dataOnly="0" labelOnly="1" fieldPosition="0">
        <references count="2">
          <reference field="13" count="1" selected="0">
            <x v="12"/>
          </reference>
          <reference field="19" count="1">
            <x v="4"/>
          </reference>
        </references>
      </pivotArea>
    </format>
    <format dxfId="408">
      <pivotArea dataOnly="0" labelOnly="1" fieldPosition="0">
        <references count="2">
          <reference field="13" count="1" selected="0">
            <x v="13"/>
          </reference>
          <reference field="19" count="1">
            <x v="0"/>
          </reference>
        </references>
      </pivotArea>
    </format>
    <format dxfId="407">
      <pivotArea dataOnly="0" labelOnly="1" fieldPosition="0">
        <references count="2">
          <reference field="13" count="1" selected="0">
            <x v="14"/>
          </reference>
          <reference field="19" count="2">
            <x v="0"/>
            <x v="4"/>
          </reference>
        </references>
      </pivotArea>
    </format>
    <format dxfId="406">
      <pivotArea dataOnly="0" labelOnly="1" fieldPosition="0">
        <references count="2">
          <reference field="13" count="1" selected="0">
            <x v="15"/>
          </reference>
          <reference field="19" count="1">
            <x v="0"/>
          </reference>
        </references>
      </pivotArea>
    </format>
    <format dxfId="405">
      <pivotArea dataOnly="0" labelOnly="1" fieldPosition="0">
        <references count="2">
          <reference field="13" count="1" selected="0">
            <x v="16"/>
          </reference>
          <reference field="19" count="1">
            <x v="2"/>
          </reference>
        </references>
      </pivotArea>
    </format>
    <format dxfId="404">
      <pivotArea dataOnly="0" labelOnly="1" fieldPosition="0">
        <references count="2">
          <reference field="13" count="1" selected="0">
            <x v="17"/>
          </reference>
          <reference field="19" count="1">
            <x v="4"/>
          </reference>
        </references>
      </pivotArea>
    </format>
    <format dxfId="403">
      <pivotArea dataOnly="0" labelOnly="1" fieldPosition="0">
        <references count="3">
          <reference field="13" count="1" selected="0">
            <x v="0"/>
          </reference>
          <reference field="19" count="1" selected="0">
            <x v="1"/>
          </reference>
          <reference field="21" count="1">
            <x v="12"/>
          </reference>
        </references>
      </pivotArea>
    </format>
    <format dxfId="402">
      <pivotArea dataOnly="0" labelOnly="1" fieldPosition="0">
        <references count="3">
          <reference field="13" count="1" selected="0">
            <x v="1"/>
          </reference>
          <reference field="19" count="1" selected="0">
            <x v="1"/>
          </reference>
          <reference field="21" count="1">
            <x v="2"/>
          </reference>
        </references>
      </pivotArea>
    </format>
    <format dxfId="401">
      <pivotArea dataOnly="0" labelOnly="1" fieldPosition="0">
        <references count="3">
          <reference field="13" count="1" selected="0">
            <x v="2"/>
          </reference>
          <reference field="19" count="1" selected="0">
            <x v="1"/>
          </reference>
          <reference field="21" count="9">
            <x v="16"/>
            <x v="20"/>
            <x v="29"/>
            <x v="46"/>
            <x v="55"/>
            <x v="64"/>
            <x v="66"/>
            <x v="67"/>
            <x v="71"/>
          </reference>
        </references>
      </pivotArea>
    </format>
    <format dxfId="400">
      <pivotArea dataOnly="0" labelOnly="1" fieldPosition="0">
        <references count="3">
          <reference field="13" count="1" selected="0">
            <x v="2"/>
          </reference>
          <reference field="19" count="1" selected="0">
            <x v="2"/>
          </reference>
          <reference field="21" count="3">
            <x v="7"/>
            <x v="65"/>
            <x v="70"/>
          </reference>
        </references>
      </pivotArea>
    </format>
    <format dxfId="399">
      <pivotArea dataOnly="0" labelOnly="1" fieldPosition="0">
        <references count="3">
          <reference field="13" count="1" selected="0">
            <x v="3"/>
          </reference>
          <reference field="19" count="1" selected="0">
            <x v="0"/>
          </reference>
          <reference field="21" count="2">
            <x v="1"/>
            <x v="43"/>
          </reference>
        </references>
      </pivotArea>
    </format>
    <format dxfId="398">
      <pivotArea dataOnly="0" labelOnly="1" fieldPosition="0">
        <references count="3">
          <reference field="13" count="1" selected="0">
            <x v="3"/>
          </reference>
          <reference field="19" count="1" selected="0">
            <x v="1"/>
          </reference>
          <reference field="21" count="2">
            <x v="60"/>
            <x v="61"/>
          </reference>
        </references>
      </pivotArea>
    </format>
    <format dxfId="397">
      <pivotArea dataOnly="0" labelOnly="1" fieldPosition="0">
        <references count="3">
          <reference field="13" count="1" selected="0">
            <x v="3"/>
          </reference>
          <reference field="19" count="1" selected="0">
            <x v="3"/>
          </reference>
          <reference field="21" count="2">
            <x v="62"/>
            <x v="68"/>
          </reference>
        </references>
      </pivotArea>
    </format>
    <format dxfId="396">
      <pivotArea dataOnly="0" labelOnly="1" fieldPosition="0">
        <references count="3">
          <reference field="13" count="1" selected="0">
            <x v="4"/>
          </reference>
          <reference field="19" count="1" selected="0">
            <x v="0"/>
          </reference>
          <reference field="21" count="4">
            <x v="23"/>
            <x v="42"/>
            <x v="45"/>
            <x v="49"/>
          </reference>
        </references>
      </pivotArea>
    </format>
    <format dxfId="395">
      <pivotArea dataOnly="0" labelOnly="1" fieldPosition="0">
        <references count="3">
          <reference field="13" count="1" selected="0">
            <x v="4"/>
          </reference>
          <reference field="19" count="1" selected="0">
            <x v="2"/>
          </reference>
          <reference field="21" count="3">
            <x v="41"/>
            <x v="47"/>
            <x v="50"/>
          </reference>
        </references>
      </pivotArea>
    </format>
    <format dxfId="394">
      <pivotArea dataOnly="0" labelOnly="1" fieldPosition="0">
        <references count="3">
          <reference field="13" count="1" selected="0">
            <x v="5"/>
          </reference>
          <reference field="19" count="1" selected="0">
            <x v="4"/>
          </reference>
          <reference field="21" count="1">
            <x v="21"/>
          </reference>
        </references>
      </pivotArea>
    </format>
    <format dxfId="393">
      <pivotArea dataOnly="0" labelOnly="1" fieldPosition="0">
        <references count="3">
          <reference field="13" count="1" selected="0">
            <x v="6"/>
          </reference>
          <reference field="19" count="1" selected="0">
            <x v="5"/>
          </reference>
          <reference field="21" count="17">
            <x v="3"/>
            <x v="4"/>
            <x v="5"/>
            <x v="6"/>
            <x v="8"/>
            <x v="9"/>
            <x v="14"/>
            <x v="18"/>
            <x v="30"/>
            <x v="31"/>
            <x v="32"/>
            <x v="33"/>
            <x v="34"/>
            <x v="38"/>
            <x v="39"/>
            <x v="44"/>
            <x v="52"/>
          </reference>
        </references>
      </pivotArea>
    </format>
    <format dxfId="392">
      <pivotArea dataOnly="0" labelOnly="1" fieldPosition="0">
        <references count="3">
          <reference field="13" count="1" selected="0">
            <x v="7"/>
          </reference>
          <reference field="19" count="1" selected="0">
            <x v="0"/>
          </reference>
          <reference field="21" count="1">
            <x v="36"/>
          </reference>
        </references>
      </pivotArea>
    </format>
    <format dxfId="391">
      <pivotArea dataOnly="0" labelOnly="1" fieldPosition="0">
        <references count="3">
          <reference field="13" count="1" selected="0">
            <x v="7"/>
          </reference>
          <reference field="19" count="1" selected="0">
            <x v="1"/>
          </reference>
          <reference field="21" count="1">
            <x v="37"/>
          </reference>
        </references>
      </pivotArea>
    </format>
    <format dxfId="390">
      <pivotArea dataOnly="0" labelOnly="1" fieldPosition="0">
        <references count="3">
          <reference field="13" count="1" selected="0">
            <x v="7"/>
          </reference>
          <reference field="19" count="1" selected="0">
            <x v="2"/>
          </reference>
          <reference field="21" count="3">
            <x v="15"/>
            <x v="22"/>
            <x v="56"/>
          </reference>
        </references>
      </pivotArea>
    </format>
    <format dxfId="389">
      <pivotArea dataOnly="0" labelOnly="1" fieldPosition="0">
        <references count="3">
          <reference field="13" count="1" selected="0">
            <x v="8"/>
          </reference>
          <reference field="19" count="1" selected="0">
            <x v="2"/>
          </reference>
          <reference field="21" count="1">
            <x v="51"/>
          </reference>
        </references>
      </pivotArea>
    </format>
    <format dxfId="388">
      <pivotArea dataOnly="0" labelOnly="1" fieldPosition="0">
        <references count="3">
          <reference field="13" count="1" selected="0">
            <x v="9"/>
          </reference>
          <reference field="19" count="1" selected="0">
            <x v="2"/>
          </reference>
          <reference field="21" count="1">
            <x v="11"/>
          </reference>
        </references>
      </pivotArea>
    </format>
    <format dxfId="387">
      <pivotArea dataOnly="0" labelOnly="1" fieldPosition="0">
        <references count="3">
          <reference field="13" count="1" selected="0">
            <x v="10"/>
          </reference>
          <reference field="19" count="1" selected="0">
            <x v="4"/>
          </reference>
          <reference field="21" count="5">
            <x v="10"/>
            <x v="17"/>
            <x v="48"/>
            <x v="57"/>
            <x v="58"/>
          </reference>
        </references>
      </pivotArea>
    </format>
    <format dxfId="386">
      <pivotArea dataOnly="0" labelOnly="1" fieldPosition="0">
        <references count="3">
          <reference field="13" count="1" selected="0">
            <x v="11"/>
          </reference>
          <reference field="19" count="1" selected="0">
            <x v="0"/>
          </reference>
          <reference field="21" count="1">
            <x v="28"/>
          </reference>
        </references>
      </pivotArea>
    </format>
    <format dxfId="385">
      <pivotArea dataOnly="0" labelOnly="1" fieldPosition="0">
        <references count="3">
          <reference field="13" count="1" selected="0">
            <x v="11"/>
          </reference>
          <reference field="19" count="1" selected="0">
            <x v="2"/>
          </reference>
          <reference field="21" count="1">
            <x v="27"/>
          </reference>
        </references>
      </pivotArea>
    </format>
    <format dxfId="384">
      <pivotArea dataOnly="0" labelOnly="1" fieldPosition="0">
        <references count="3">
          <reference field="13" count="1" selected="0">
            <x v="11"/>
          </reference>
          <reference field="19" count="1" selected="0">
            <x v="4"/>
          </reference>
          <reference field="21" count="2">
            <x v="13"/>
            <x v="63"/>
          </reference>
        </references>
      </pivotArea>
    </format>
    <format dxfId="383">
      <pivotArea dataOnly="0" labelOnly="1" fieldPosition="0">
        <references count="3">
          <reference field="13" count="1" selected="0">
            <x v="12"/>
          </reference>
          <reference field="19" count="1" selected="0">
            <x v="4"/>
          </reference>
          <reference field="21" count="1">
            <x v="0"/>
          </reference>
        </references>
      </pivotArea>
    </format>
    <format dxfId="382">
      <pivotArea dataOnly="0" labelOnly="1" fieldPosition="0">
        <references count="3">
          <reference field="13" count="1" selected="0">
            <x v="13"/>
          </reference>
          <reference field="19" count="1" selected="0">
            <x v="0"/>
          </reference>
          <reference field="21" count="1">
            <x v="24"/>
          </reference>
        </references>
      </pivotArea>
    </format>
    <format dxfId="381">
      <pivotArea dataOnly="0" labelOnly="1" fieldPosition="0">
        <references count="3">
          <reference field="13" count="1" selected="0">
            <x v="14"/>
          </reference>
          <reference field="19" count="1" selected="0">
            <x v="0"/>
          </reference>
          <reference field="21" count="1">
            <x v="35"/>
          </reference>
        </references>
      </pivotArea>
    </format>
    <format dxfId="380">
      <pivotArea dataOnly="0" labelOnly="1" fieldPosition="0">
        <references count="3">
          <reference field="13" count="1" selected="0">
            <x v="14"/>
          </reference>
          <reference field="19" count="1" selected="0">
            <x v="4"/>
          </reference>
          <reference field="21" count="1">
            <x v="25"/>
          </reference>
        </references>
      </pivotArea>
    </format>
    <format dxfId="379">
      <pivotArea dataOnly="0" labelOnly="1" fieldPosition="0">
        <references count="3">
          <reference field="13" count="1" selected="0">
            <x v="15"/>
          </reference>
          <reference field="19" count="1" selected="0">
            <x v="0"/>
          </reference>
          <reference field="21" count="1">
            <x v="19"/>
          </reference>
        </references>
      </pivotArea>
    </format>
    <format dxfId="378">
      <pivotArea dataOnly="0" labelOnly="1" fieldPosition="0">
        <references count="3">
          <reference field="13" count="1" selected="0">
            <x v="16"/>
          </reference>
          <reference field="19" count="1" selected="0">
            <x v="2"/>
          </reference>
          <reference field="21" count="1">
            <x v="69"/>
          </reference>
        </references>
      </pivotArea>
    </format>
    <format dxfId="377">
      <pivotArea dataOnly="0" labelOnly="1" fieldPosition="0">
        <references count="3">
          <reference field="13" count="1" selected="0">
            <x v="17"/>
          </reference>
          <reference field="19" count="1" selected="0">
            <x v="4"/>
          </reference>
          <reference field="21" count="4">
            <x v="26"/>
            <x v="40"/>
            <x v="53"/>
            <x v="54"/>
          </reference>
        </references>
      </pivotArea>
    </format>
    <format dxfId="376">
      <pivotArea dataOnly="0" labelOnly="1" fieldPosition="0">
        <references count="4">
          <reference field="13" count="1" selected="0">
            <x v="0"/>
          </reference>
          <reference field="19" count="1" selected="0">
            <x v="1"/>
          </reference>
          <reference field="21" count="1" selected="0">
            <x v="12"/>
          </reference>
          <reference field="27" count="1">
            <x v="94"/>
          </reference>
        </references>
      </pivotArea>
    </format>
    <format dxfId="375">
      <pivotArea dataOnly="0" labelOnly="1" fieldPosition="0">
        <references count="4">
          <reference field="13" count="1" selected="0">
            <x v="1"/>
          </reference>
          <reference field="19" count="1" selected="0">
            <x v="1"/>
          </reference>
          <reference field="21" count="1" selected="0">
            <x v="2"/>
          </reference>
          <reference field="27" count="1">
            <x v="94"/>
          </reference>
        </references>
      </pivotArea>
    </format>
    <format dxfId="374">
      <pivotArea dataOnly="0" labelOnly="1" fieldPosition="0">
        <references count="4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16"/>
          </reference>
          <reference field="27" count="2">
            <x v="33"/>
            <x v="98"/>
          </reference>
        </references>
      </pivotArea>
    </format>
    <format dxfId="373">
      <pivotArea dataOnly="0" labelOnly="1" fieldPosition="0">
        <references count="4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20"/>
          </reference>
          <reference field="27" count="2">
            <x v="66"/>
            <x v="86"/>
          </reference>
        </references>
      </pivotArea>
    </format>
    <format dxfId="372">
      <pivotArea dataOnly="0" labelOnly="1" fieldPosition="0">
        <references count="4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29"/>
          </reference>
          <reference field="27" count="1">
            <x v="99"/>
          </reference>
        </references>
      </pivotArea>
    </format>
    <format dxfId="371">
      <pivotArea dataOnly="0" labelOnly="1" fieldPosition="0">
        <references count="4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46"/>
          </reference>
          <reference field="27" count="3">
            <x v="63"/>
            <x v="86"/>
            <x v="87"/>
          </reference>
        </references>
      </pivotArea>
    </format>
    <format dxfId="370">
      <pivotArea dataOnly="0" labelOnly="1" fieldPosition="0">
        <references count="4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55"/>
          </reference>
          <reference field="27" count="1">
            <x v="98"/>
          </reference>
        </references>
      </pivotArea>
    </format>
    <format dxfId="369">
      <pivotArea dataOnly="0" labelOnly="1" fieldPosition="0">
        <references count="4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64"/>
          </reference>
          <reference field="27" count="5">
            <x v="33"/>
            <x v="35"/>
            <x v="86"/>
            <x v="100"/>
            <x v="116"/>
          </reference>
        </references>
      </pivotArea>
    </format>
    <format dxfId="368">
      <pivotArea dataOnly="0" labelOnly="1" fieldPosition="0">
        <references count="4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66"/>
          </reference>
          <reference field="27" count="1">
            <x v="98"/>
          </reference>
        </references>
      </pivotArea>
    </format>
    <format dxfId="367">
      <pivotArea dataOnly="0" labelOnly="1" fieldPosition="0">
        <references count="4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67"/>
          </reference>
          <reference field="27" count="1">
            <x v="98"/>
          </reference>
        </references>
      </pivotArea>
    </format>
    <format dxfId="366">
      <pivotArea dataOnly="0" labelOnly="1" fieldPosition="0">
        <references count="4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71"/>
          </reference>
          <reference field="27" count="1">
            <x v="98"/>
          </reference>
        </references>
      </pivotArea>
    </format>
    <format dxfId="365">
      <pivotArea dataOnly="0" labelOnly="1" fieldPosition="0">
        <references count="4">
          <reference field="13" count="1" selected="0">
            <x v="2"/>
          </reference>
          <reference field="19" count="1" selected="0">
            <x v="2"/>
          </reference>
          <reference field="21" count="1" selected="0">
            <x v="7"/>
          </reference>
          <reference field="27" count="1">
            <x v="86"/>
          </reference>
        </references>
      </pivotArea>
    </format>
    <format dxfId="364">
      <pivotArea dataOnly="0" labelOnly="1" fieldPosition="0">
        <references count="4">
          <reference field="13" count="1" selected="0">
            <x v="2"/>
          </reference>
          <reference field="19" count="1" selected="0">
            <x v="2"/>
          </reference>
          <reference field="21" count="1" selected="0">
            <x v="65"/>
          </reference>
          <reference field="27" count="1">
            <x v="73"/>
          </reference>
        </references>
      </pivotArea>
    </format>
    <format dxfId="363">
      <pivotArea dataOnly="0" labelOnly="1" fieldPosition="0">
        <references count="4">
          <reference field="13" count="1" selected="0">
            <x v="2"/>
          </reference>
          <reference field="19" count="1" selected="0">
            <x v="2"/>
          </reference>
          <reference field="21" count="1" selected="0">
            <x v="70"/>
          </reference>
          <reference field="27" count="4">
            <x v="20"/>
            <x v="66"/>
            <x v="86"/>
            <x v="116"/>
          </reference>
        </references>
      </pivotArea>
    </format>
    <format dxfId="362">
      <pivotArea dataOnly="0" labelOnly="1" fieldPosition="0">
        <references count="4">
          <reference field="13" count="1" selected="0">
            <x v="3"/>
          </reference>
          <reference field="19" count="1" selected="0">
            <x v="0"/>
          </reference>
          <reference field="21" count="1" selected="0">
            <x v="1"/>
          </reference>
          <reference field="27" count="8">
            <x v="23"/>
            <x v="36"/>
            <x v="37"/>
            <x v="42"/>
            <x v="45"/>
            <x v="86"/>
            <x v="108"/>
            <x v="117"/>
          </reference>
        </references>
      </pivotArea>
    </format>
    <format dxfId="361">
      <pivotArea dataOnly="0" labelOnly="1" fieldPosition="0">
        <references count="4">
          <reference field="13" count="1" selected="0">
            <x v="3"/>
          </reference>
          <reference field="19" count="1" selected="0">
            <x v="0"/>
          </reference>
          <reference field="21" count="1" selected="0">
            <x v="43"/>
          </reference>
          <reference field="27" count="1">
            <x v="41"/>
          </reference>
        </references>
      </pivotArea>
    </format>
    <format dxfId="360">
      <pivotArea dataOnly="0" labelOnly="1" fieldPosition="0">
        <references count="4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1">
            <x v="19"/>
            <x v="27"/>
            <x v="28"/>
            <x v="32"/>
            <x v="33"/>
            <x v="42"/>
            <x v="45"/>
            <x v="49"/>
            <x v="73"/>
            <x v="78"/>
            <x v="116"/>
          </reference>
        </references>
      </pivotArea>
    </format>
    <format dxfId="359">
      <pivotArea dataOnly="0" labelOnly="1" fieldPosition="0">
        <references count="4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1"/>
          </reference>
          <reference field="27" count="7">
            <x v="19"/>
            <x v="23"/>
            <x v="35"/>
            <x v="42"/>
            <x v="45"/>
            <x v="78"/>
            <x v="111"/>
          </reference>
        </references>
      </pivotArea>
    </format>
    <format dxfId="358">
      <pivotArea dataOnly="0" labelOnly="1" fieldPosition="0">
        <references count="4">
          <reference field="13" count="1" selected="0">
            <x v="3"/>
          </reference>
          <reference field="19" count="1" selected="0">
            <x v="3"/>
          </reference>
          <reference field="21" count="1" selected="0">
            <x v="62"/>
          </reference>
          <reference field="27" count="4">
            <x v="19"/>
            <x v="42"/>
            <x v="45"/>
            <x v="79"/>
          </reference>
        </references>
      </pivotArea>
    </format>
    <format dxfId="357">
      <pivotArea dataOnly="0" labelOnly="1" fieldPosition="0">
        <references count="4">
          <reference field="13" count="1" selected="0">
            <x v="3"/>
          </reference>
          <reference field="19" count="1" selected="0">
            <x v="3"/>
          </reference>
          <reference field="21" count="1" selected="0">
            <x v="68"/>
          </reference>
          <reference field="27" count="5">
            <x v="31"/>
            <x v="42"/>
            <x v="45"/>
            <x v="50"/>
            <x v="78"/>
          </reference>
        </references>
      </pivotArea>
    </format>
    <format dxfId="356">
      <pivotArea dataOnly="0" labelOnly="1" fieldPosition="0">
        <references count="4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23"/>
          </reference>
          <reference field="27" count="2">
            <x v="62"/>
            <x v="66"/>
          </reference>
        </references>
      </pivotArea>
    </format>
    <format dxfId="355">
      <pivotArea dataOnly="0" labelOnly="1" fieldPosition="0">
        <references count="4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5">
            <x v="27"/>
            <x v="28"/>
            <x v="31"/>
            <x v="32"/>
            <x v="34"/>
            <x v="38"/>
            <x v="42"/>
            <x v="45"/>
            <x v="49"/>
            <x v="50"/>
            <x v="58"/>
            <x v="60"/>
            <x v="61"/>
            <x v="78"/>
            <x v="89"/>
          </reference>
        </references>
      </pivotArea>
    </format>
    <format dxfId="354">
      <pivotArea dataOnly="0" labelOnly="1" fieldPosition="0">
        <references count="4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5"/>
          </reference>
          <reference field="27" count="1">
            <x v="118"/>
          </reference>
        </references>
      </pivotArea>
    </format>
    <format dxfId="353">
      <pivotArea dataOnly="0" labelOnly="1" fieldPosition="0">
        <references count="4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9"/>
          </reference>
          <reference field="27" count="1">
            <x v="98"/>
          </reference>
        </references>
      </pivotArea>
    </format>
    <format dxfId="352">
      <pivotArea dataOnly="0" labelOnly="1" fieldPosition="0">
        <references count="4">
          <reference field="13" count="1" selected="0">
            <x v="4"/>
          </reference>
          <reference field="19" count="1" selected="0">
            <x v="2"/>
          </reference>
          <reference field="21" count="1" selected="0">
            <x v="41"/>
          </reference>
          <reference field="27" count="3">
            <x v="122"/>
            <x v="123"/>
            <x v="124"/>
          </reference>
        </references>
      </pivotArea>
    </format>
    <format dxfId="351">
      <pivotArea dataOnly="0" labelOnly="1" fieldPosition="0">
        <references count="4">
          <reference field="13" count="1" selected="0">
            <x v="4"/>
          </reference>
          <reference field="19" count="1" selected="0">
            <x v="2"/>
          </reference>
          <reference field="21" count="1" selected="0">
            <x v="47"/>
          </reference>
          <reference field="27" count="2">
            <x v="122"/>
            <x v="124"/>
          </reference>
        </references>
      </pivotArea>
    </format>
    <format dxfId="350">
      <pivotArea dataOnly="0" labelOnly="1" fieldPosition="0">
        <references count="4">
          <reference field="13" count="1" selected="0">
            <x v="4"/>
          </reference>
          <reference field="19" count="1" selected="0">
            <x v="2"/>
          </reference>
          <reference field="21" count="1" selected="0">
            <x v="50"/>
          </reference>
          <reference field="27" count="3">
            <x v="122"/>
            <x v="123"/>
            <x v="124"/>
          </reference>
        </references>
      </pivotArea>
    </format>
    <format dxfId="349">
      <pivotArea dataOnly="0" labelOnly="1" fieldPosition="0">
        <references count="4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6">
            <x v="18"/>
            <x v="31"/>
            <x v="47"/>
            <x v="51"/>
            <x v="52"/>
            <x v="53"/>
            <x v="56"/>
            <x v="62"/>
            <x v="66"/>
            <x v="74"/>
            <x v="75"/>
            <x v="107"/>
            <x v="113"/>
            <x v="117"/>
            <x v="120"/>
            <x v="121"/>
          </reference>
        </references>
      </pivotArea>
    </format>
    <format dxfId="348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"/>
          </reference>
          <reference field="27" count="3">
            <x v="29"/>
            <x v="86"/>
            <x v="116"/>
          </reference>
        </references>
      </pivotArea>
    </format>
    <format dxfId="347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4"/>
          </reference>
          <reference field="27" count="1">
            <x v="96"/>
          </reference>
        </references>
      </pivotArea>
    </format>
    <format dxfId="346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5"/>
          </reference>
          <reference field="27" count="1">
            <x v="96"/>
          </reference>
        </references>
      </pivotArea>
    </format>
    <format dxfId="345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6"/>
          </reference>
          <reference field="27" count="1">
            <x v="96"/>
          </reference>
        </references>
      </pivotArea>
    </format>
    <format dxfId="344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8"/>
          </reference>
          <reference field="27" count="1">
            <x v="98"/>
          </reference>
        </references>
      </pivotArea>
    </format>
    <format dxfId="343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9"/>
          </reference>
          <reference field="27" count="1">
            <x v="98"/>
          </reference>
        </references>
      </pivotArea>
    </format>
    <format dxfId="342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14"/>
          </reference>
          <reference field="27" count="1">
            <x v="25"/>
          </reference>
        </references>
      </pivotArea>
    </format>
    <format dxfId="341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18"/>
          </reference>
          <reference field="27" count="1">
            <x v="97"/>
          </reference>
        </references>
      </pivotArea>
    </format>
    <format dxfId="340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0"/>
          </reference>
          <reference field="27" count="1">
            <x v="26"/>
          </reference>
        </references>
      </pivotArea>
    </format>
    <format dxfId="339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1"/>
          </reference>
          <reference field="27" count="2">
            <x v="23"/>
            <x v="86"/>
          </reference>
        </references>
      </pivotArea>
    </format>
    <format dxfId="338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2"/>
          </reference>
          <reference field="27" count="1">
            <x v="86"/>
          </reference>
        </references>
      </pivotArea>
    </format>
    <format dxfId="337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3"/>
          </reference>
          <reference field="27" count="1">
            <x v="94"/>
          </reference>
        </references>
      </pivotArea>
    </format>
    <format dxfId="336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4"/>
          </reference>
          <reference field="27" count="1">
            <x v="86"/>
          </reference>
        </references>
      </pivotArea>
    </format>
    <format dxfId="335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8"/>
          </reference>
          <reference field="27" count="1">
            <x v="116"/>
          </reference>
        </references>
      </pivotArea>
    </format>
    <format dxfId="334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9"/>
          </reference>
          <reference field="27" count="1">
            <x v="96"/>
          </reference>
        </references>
      </pivotArea>
    </format>
    <format dxfId="333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44"/>
          </reference>
          <reference field="27" count="3">
            <x v="42"/>
            <x v="45"/>
            <x v="71"/>
          </reference>
        </references>
      </pivotArea>
    </format>
    <format dxfId="332">
      <pivotArea dataOnly="0" labelOnly="1" fieldPosition="0">
        <references count="4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52"/>
          </reference>
          <reference field="27" count="4">
            <x v="22"/>
            <x v="58"/>
            <x v="86"/>
            <x v="98"/>
          </reference>
        </references>
      </pivotArea>
    </format>
    <format dxfId="331">
      <pivotArea dataOnly="0" labelOnly="1" fieldPosition="0">
        <references count="4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4">
            <x v="22"/>
            <x v="24"/>
            <x v="36"/>
            <x v="37"/>
            <x v="41"/>
            <x v="42"/>
            <x v="45"/>
            <x v="48"/>
            <x v="57"/>
            <x v="74"/>
            <x v="78"/>
            <x v="86"/>
            <x v="113"/>
            <x v="117"/>
          </reference>
        </references>
      </pivotArea>
    </format>
    <format dxfId="330">
      <pivotArea dataOnly="0" labelOnly="1" fieldPosition="0">
        <references count="4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2">
            <x v="19"/>
            <x v="35"/>
            <x v="36"/>
            <x v="37"/>
            <x v="41"/>
            <x v="42"/>
            <x v="66"/>
            <x v="76"/>
            <x v="79"/>
            <x v="108"/>
            <x v="109"/>
            <x v="114"/>
          </reference>
        </references>
      </pivotArea>
    </format>
    <format dxfId="329">
      <pivotArea dataOnly="0" labelOnly="1" fieldPosition="0">
        <references count="4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15"/>
          </reference>
          <reference field="27" count="3">
            <x v="41"/>
            <x v="44"/>
            <x v="63"/>
          </reference>
        </references>
      </pivotArea>
    </format>
    <format dxfId="328">
      <pivotArea dataOnly="0" labelOnly="1" fieldPosition="0">
        <references count="4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22"/>
          </reference>
          <reference field="27" count="1">
            <x v="22"/>
          </reference>
        </references>
      </pivotArea>
    </format>
    <format dxfId="327">
      <pivotArea dataOnly="0" labelOnly="1" fieldPosition="0">
        <references count="4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56"/>
          </reference>
          <reference field="27" count="8">
            <x v="21"/>
            <x v="43"/>
            <x v="52"/>
            <x v="64"/>
            <x v="66"/>
            <x v="90"/>
            <x v="93"/>
            <x v="110"/>
          </reference>
        </references>
      </pivotArea>
    </format>
    <format dxfId="326">
      <pivotArea dataOnly="0" labelOnly="1" fieldPosition="0">
        <references count="4">
          <reference field="13" count="1" selected="0">
            <x v="8"/>
          </reference>
          <reference field="19" count="1" selected="0">
            <x v="2"/>
          </reference>
          <reference field="21" count="1" selected="0">
            <x v="51"/>
          </reference>
          <reference field="27" count="1">
            <x v="94"/>
          </reference>
        </references>
      </pivotArea>
    </format>
    <format dxfId="325">
      <pivotArea dataOnly="0" labelOnly="1" fieldPosition="0">
        <references count="4">
          <reference field="13" count="1" selected="0">
            <x v="9"/>
          </reference>
          <reference field="19" count="1" selected="0">
            <x v="2"/>
          </reference>
          <reference field="21" count="1" selected="0">
            <x v="11"/>
          </reference>
          <reference field="27" count="1">
            <x v="94"/>
          </reference>
        </references>
      </pivotArea>
    </format>
    <format dxfId="324">
      <pivotArea dataOnly="0" labelOnly="1" fieldPosition="0">
        <references count="4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10"/>
          </reference>
          <reference field="27" count="2">
            <x v="22"/>
            <x v="31"/>
          </reference>
        </references>
      </pivotArea>
    </format>
    <format dxfId="323">
      <pivotArea dataOnly="0" labelOnly="1" fieldPosition="0">
        <references count="4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17"/>
          </reference>
          <reference field="27" count="5">
            <x v="66"/>
            <x v="80"/>
            <x v="81"/>
            <x v="82"/>
            <x v="83"/>
          </reference>
        </references>
      </pivotArea>
    </format>
    <format dxfId="322">
      <pivotArea dataOnly="0" labelOnly="1" fieldPosition="0">
        <references count="4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48"/>
          </reference>
          <reference field="27" count="1">
            <x v="66"/>
          </reference>
        </references>
      </pivotArea>
    </format>
    <format dxfId="321">
      <pivotArea dataOnly="0" labelOnly="1" fieldPosition="0">
        <references count="4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57"/>
          </reference>
          <reference field="27" count="3">
            <x v="79"/>
            <x v="86"/>
            <x v="104"/>
          </reference>
        </references>
      </pivotArea>
    </format>
    <format dxfId="320">
      <pivotArea dataOnly="0" labelOnly="1" fieldPosition="0">
        <references count="4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58"/>
          </reference>
          <reference field="27" count="6">
            <x v="39"/>
            <x v="41"/>
            <x v="64"/>
            <x v="84"/>
            <x v="85"/>
            <x v="101"/>
          </reference>
        </references>
      </pivotArea>
    </format>
    <format dxfId="319">
      <pivotArea dataOnly="0" labelOnly="1" fieldPosition="0">
        <references count="4">
          <reference field="13" count="1" selected="0">
            <x v="11"/>
          </reference>
          <reference field="19" count="1" selected="0">
            <x v="0"/>
          </reference>
          <reference field="21" count="1" selected="0">
            <x v="28"/>
          </reference>
          <reference field="27" count="1">
            <x v="40"/>
          </reference>
        </references>
      </pivotArea>
    </format>
    <format dxfId="318">
      <pivotArea dataOnly="0" labelOnly="1" fieldPosition="0">
        <references count="4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1">
            <x v="1"/>
            <x v="5"/>
            <x v="6"/>
            <x v="9"/>
            <x v="10"/>
            <x v="11"/>
            <x v="12"/>
            <x v="13"/>
            <x v="15"/>
            <x v="40"/>
            <x v="57"/>
          </reference>
        </references>
      </pivotArea>
    </format>
    <format dxfId="317">
      <pivotArea dataOnly="0" labelOnly="1" fieldPosition="0">
        <references count="4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39">
            <x v="17"/>
            <x v="19"/>
            <x v="22"/>
            <x v="27"/>
            <x v="28"/>
            <x v="30"/>
            <x v="31"/>
            <x v="32"/>
            <x v="33"/>
            <x v="40"/>
            <x v="45"/>
            <x v="46"/>
            <x v="48"/>
            <x v="49"/>
            <x v="50"/>
            <x v="51"/>
            <x v="52"/>
            <x v="55"/>
            <x v="57"/>
            <x v="58"/>
            <x v="59"/>
            <x v="60"/>
            <x v="62"/>
            <x v="63"/>
            <x v="65"/>
            <x v="70"/>
            <x v="71"/>
            <x v="72"/>
            <x v="73"/>
            <x v="74"/>
            <x v="77"/>
            <x v="78"/>
            <x v="86"/>
            <x v="89"/>
            <x v="93"/>
            <x v="103"/>
            <x v="106"/>
            <x v="112"/>
            <x v="115"/>
          </reference>
        </references>
      </pivotArea>
    </format>
    <format dxfId="316">
      <pivotArea dataOnly="0" labelOnly="1" fieldPosition="0">
        <references count="4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88"/>
            <x v="90"/>
          </reference>
        </references>
      </pivotArea>
    </format>
    <format dxfId="315">
      <pivotArea dataOnly="0" labelOnly="1" fieldPosition="0">
        <references count="4">
          <reference field="13" count="1" selected="0">
            <x v="12"/>
          </reference>
          <reference field="19" count="1" selected="0">
            <x v="4"/>
          </reference>
          <reference field="21" count="1" selected="0">
            <x v="0"/>
          </reference>
          <reference field="27" count="2">
            <x v="60"/>
            <x v="63"/>
          </reference>
        </references>
      </pivotArea>
    </format>
    <format dxfId="314">
      <pivotArea dataOnly="0" labelOnly="1" fieldPosition="0">
        <references count="4">
          <reference field="13" count="1" selected="0">
            <x v="13"/>
          </reference>
          <reference field="19" count="1" selected="0">
            <x v="0"/>
          </reference>
          <reference field="21" count="1" selected="0">
            <x v="24"/>
          </reference>
          <reference field="27" count="2">
            <x v="98"/>
            <x v="101"/>
          </reference>
        </references>
      </pivotArea>
    </format>
    <format dxfId="313">
      <pivotArea dataOnly="0" labelOnly="1" fieldPosition="0">
        <references count="4">
          <reference field="13" count="1" selected="0">
            <x v="14"/>
          </reference>
          <reference field="19" count="1" selected="0">
            <x v="0"/>
          </reference>
          <reference field="21" count="1" selected="0">
            <x v="35"/>
          </reference>
          <reference field="27" count="1">
            <x v="102"/>
          </reference>
        </references>
      </pivotArea>
    </format>
    <format dxfId="312">
      <pivotArea dataOnly="0" labelOnly="1" fieldPosition="0">
        <references count="4">
          <reference field="13" count="1" selected="0">
            <x v="14"/>
          </reference>
          <reference field="19" count="1" selected="0">
            <x v="4"/>
          </reference>
          <reference field="21" count="1" selected="0">
            <x v="25"/>
          </reference>
          <reference field="27" count="3">
            <x v="17"/>
            <x v="22"/>
            <x v="67"/>
          </reference>
        </references>
      </pivotArea>
    </format>
    <format dxfId="311">
      <pivotArea dataOnly="0" labelOnly="1" fieldPosition="0">
        <references count="4">
          <reference field="13" count="1" selected="0">
            <x v="15"/>
          </reference>
          <reference field="19" count="1" selected="0">
            <x v="0"/>
          </reference>
          <reference field="21" count="1" selected="0">
            <x v="19"/>
          </reference>
          <reference field="27" count="5">
            <x v="17"/>
            <x v="22"/>
            <x v="60"/>
            <x v="67"/>
            <x v="70"/>
          </reference>
        </references>
      </pivotArea>
    </format>
    <format dxfId="310">
      <pivotArea dataOnly="0" labelOnly="1" fieldPosition="0">
        <references count="4">
          <reference field="13" count="1" selected="0">
            <x v="16"/>
          </reference>
          <reference field="19" count="1" selected="0">
            <x v="2"/>
          </reference>
          <reference field="21" count="1" selected="0">
            <x v="69"/>
          </reference>
          <reference field="27" count="1">
            <x v="94"/>
          </reference>
        </references>
      </pivotArea>
    </format>
    <format dxfId="309">
      <pivotArea dataOnly="0" labelOnly="1" fieldPosition="0">
        <references count="4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27">
            <x v="17"/>
            <x v="18"/>
            <x v="19"/>
            <x v="21"/>
            <x v="22"/>
            <x v="29"/>
            <x v="31"/>
            <x v="32"/>
            <x v="42"/>
            <x v="46"/>
            <x v="47"/>
            <x v="48"/>
            <x v="54"/>
            <x v="60"/>
            <x v="62"/>
            <x v="64"/>
            <x v="67"/>
            <x v="68"/>
            <x v="69"/>
            <x v="73"/>
            <x v="90"/>
            <x v="92"/>
            <x v="105"/>
            <x v="119"/>
            <x v="120"/>
            <x v="125"/>
            <x v="126"/>
          </reference>
        </references>
      </pivotArea>
    </format>
    <format dxfId="308">
      <pivotArea dataOnly="0" labelOnly="1" fieldPosition="0">
        <references count="4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40"/>
          </reference>
          <reference field="27" count="1">
            <x v="66"/>
          </reference>
        </references>
      </pivotArea>
    </format>
    <format dxfId="307">
      <pivotArea dataOnly="0" labelOnly="1" fieldPosition="0">
        <references count="4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53"/>
          </reference>
          <reference field="27" count="4">
            <x v="94"/>
            <x v="95"/>
            <x v="127"/>
            <x v="128"/>
          </reference>
        </references>
      </pivotArea>
    </format>
    <format dxfId="306">
      <pivotArea dataOnly="0" labelOnly="1" fieldPosition="0">
        <references count="4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54"/>
          </reference>
          <reference field="27" count="2">
            <x v="21"/>
            <x v="91"/>
          </reference>
        </references>
      </pivotArea>
    </format>
    <format dxfId="305">
      <pivotArea dataOnly="0" labelOnly="1" fieldPosition="0">
        <references count="5">
          <reference field="13" count="1" selected="0">
            <x v="0"/>
          </reference>
          <reference field="19" count="1" selected="0">
            <x v="1"/>
          </reference>
          <reference field="21" count="1" selected="0">
            <x v="12"/>
          </reference>
          <reference field="27" count="1" selected="0">
            <x v="94"/>
          </reference>
          <reference field="28" count="1">
            <x v="128"/>
          </reference>
        </references>
      </pivotArea>
    </format>
    <format dxfId="304">
      <pivotArea dataOnly="0" labelOnly="1" fieldPosition="0">
        <references count="5">
          <reference field="13" count="1" selected="0">
            <x v="1"/>
          </reference>
          <reference field="19" count="1" selected="0">
            <x v="1"/>
          </reference>
          <reference field="21" count="1" selected="0">
            <x v="2"/>
          </reference>
          <reference field="27" count="1" selected="0">
            <x v="94"/>
          </reference>
          <reference field="28" count="1">
            <x v="128"/>
          </reference>
        </references>
      </pivotArea>
    </format>
    <format dxfId="303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16"/>
          </reference>
          <reference field="27" count="1" selected="0">
            <x v="33"/>
          </reference>
          <reference field="28" count="1">
            <x v="78"/>
          </reference>
        </references>
      </pivotArea>
    </format>
    <format dxfId="302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16"/>
          </reference>
          <reference field="27" count="1" selected="0">
            <x v="98"/>
          </reference>
          <reference field="28" count="1">
            <x v="15"/>
          </reference>
        </references>
      </pivotArea>
    </format>
    <format dxfId="301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20"/>
          </reference>
          <reference field="27" count="1" selected="0">
            <x v="66"/>
          </reference>
          <reference field="28" count="1">
            <x v="119"/>
          </reference>
        </references>
      </pivotArea>
    </format>
    <format dxfId="300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20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299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29"/>
          </reference>
          <reference field="27" count="1" selected="0">
            <x v="99"/>
          </reference>
          <reference field="28" count="1">
            <x v="16"/>
          </reference>
        </references>
      </pivotArea>
    </format>
    <format dxfId="298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46"/>
          </reference>
          <reference field="27" count="1" selected="0">
            <x v="63"/>
          </reference>
          <reference field="28" count="1">
            <x v="105"/>
          </reference>
        </references>
      </pivotArea>
    </format>
    <format dxfId="297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46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296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46"/>
          </reference>
          <reference field="27" count="1" selected="0">
            <x v="87"/>
          </reference>
          <reference field="28" count="1">
            <x v="40"/>
          </reference>
        </references>
      </pivotArea>
    </format>
    <format dxfId="295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55"/>
          </reference>
          <reference field="27" count="1" selected="0">
            <x v="98"/>
          </reference>
          <reference field="28" count="1">
            <x v="15"/>
          </reference>
        </references>
      </pivotArea>
    </format>
    <format dxfId="294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64"/>
          </reference>
          <reference field="27" count="1" selected="0">
            <x v="33"/>
          </reference>
          <reference field="28" count="1">
            <x v="78"/>
          </reference>
        </references>
      </pivotArea>
    </format>
    <format dxfId="293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64"/>
          </reference>
          <reference field="27" count="1" selected="0">
            <x v="35"/>
          </reference>
          <reference field="28" count="1">
            <x v="41"/>
          </reference>
        </references>
      </pivotArea>
    </format>
    <format dxfId="292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64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291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64"/>
          </reference>
          <reference field="27" count="1" selected="0">
            <x v="100"/>
          </reference>
          <reference field="28" count="1">
            <x v="13"/>
          </reference>
        </references>
      </pivotArea>
    </format>
    <format dxfId="290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64"/>
          </reference>
          <reference field="27" count="1" selected="0">
            <x v="116"/>
          </reference>
          <reference field="28" count="1">
            <x v="46"/>
          </reference>
        </references>
      </pivotArea>
    </format>
    <format dxfId="289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66"/>
          </reference>
          <reference field="27" count="1" selected="0">
            <x v="98"/>
          </reference>
          <reference field="28" count="1">
            <x v="15"/>
          </reference>
        </references>
      </pivotArea>
    </format>
    <format dxfId="288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67"/>
          </reference>
          <reference field="27" count="1" selected="0">
            <x v="98"/>
          </reference>
          <reference field="28" count="1">
            <x v="15"/>
          </reference>
        </references>
      </pivotArea>
    </format>
    <format dxfId="287">
      <pivotArea dataOnly="0" labelOnly="1" fieldPosition="0">
        <references count="5">
          <reference field="13" count="1" selected="0">
            <x v="2"/>
          </reference>
          <reference field="19" count="1" selected="0">
            <x v="1"/>
          </reference>
          <reference field="21" count="1" selected="0">
            <x v="71"/>
          </reference>
          <reference field="27" count="1" selected="0">
            <x v="98"/>
          </reference>
          <reference field="28" count="1">
            <x v="15"/>
          </reference>
        </references>
      </pivotArea>
    </format>
    <format dxfId="286">
      <pivotArea dataOnly="0" labelOnly="1" fieldPosition="0">
        <references count="5">
          <reference field="13" count="1" selected="0">
            <x v="2"/>
          </reference>
          <reference field="19" count="1" selected="0">
            <x v="2"/>
          </reference>
          <reference field="21" count="1" selected="0">
            <x v="7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285">
      <pivotArea dataOnly="0" labelOnly="1" fieldPosition="0">
        <references count="5">
          <reference field="13" count="1" selected="0">
            <x v="2"/>
          </reference>
          <reference field="19" count="1" selected="0">
            <x v="2"/>
          </reference>
          <reference field="21" count="1" selected="0">
            <x v="65"/>
          </reference>
          <reference field="27" count="1" selected="0">
            <x v="73"/>
          </reference>
          <reference field="28" count="1">
            <x v="21"/>
          </reference>
        </references>
      </pivotArea>
    </format>
    <format dxfId="284">
      <pivotArea dataOnly="0" labelOnly="1" fieldPosition="0">
        <references count="5">
          <reference field="13" count="1" selected="0">
            <x v="2"/>
          </reference>
          <reference field="19" count="1" selected="0">
            <x v="2"/>
          </reference>
          <reference field="21" count="1" selected="0">
            <x v="70"/>
          </reference>
          <reference field="27" count="1" selected="0">
            <x v="20"/>
          </reference>
          <reference field="28" count="1">
            <x v="64"/>
          </reference>
        </references>
      </pivotArea>
    </format>
    <format dxfId="283">
      <pivotArea dataOnly="0" labelOnly="1" fieldPosition="0">
        <references count="5">
          <reference field="13" count="1" selected="0">
            <x v="2"/>
          </reference>
          <reference field="19" count="1" selected="0">
            <x v="2"/>
          </reference>
          <reference field="21" count="1" selected="0">
            <x v="70"/>
          </reference>
          <reference field="27" count="1" selected="0">
            <x v="66"/>
          </reference>
          <reference field="28" count="1">
            <x v="119"/>
          </reference>
        </references>
      </pivotArea>
    </format>
    <format dxfId="282">
      <pivotArea dataOnly="0" labelOnly="1" fieldPosition="0">
        <references count="5">
          <reference field="13" count="1" selected="0">
            <x v="2"/>
          </reference>
          <reference field="19" count="1" selected="0">
            <x v="2"/>
          </reference>
          <reference field="21" count="1" selected="0">
            <x v="70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281">
      <pivotArea dataOnly="0" labelOnly="1" fieldPosition="0">
        <references count="5">
          <reference field="13" count="1" selected="0">
            <x v="2"/>
          </reference>
          <reference field="19" count="1" selected="0">
            <x v="2"/>
          </reference>
          <reference field="21" count="1" selected="0">
            <x v="70"/>
          </reference>
          <reference field="27" count="1" selected="0">
            <x v="116"/>
          </reference>
          <reference field="28" count="1">
            <x v="46"/>
          </reference>
        </references>
      </pivotArea>
    </format>
    <format dxfId="280">
      <pivotArea dataOnly="0" labelOnly="1" fieldPosition="0">
        <references count="5">
          <reference field="13" count="1" selected="0">
            <x v="3"/>
          </reference>
          <reference field="19" count="1" selected="0">
            <x v="0"/>
          </reference>
          <reference field="21" count="1" selected="0">
            <x v="1"/>
          </reference>
          <reference field="27" count="1" selected="0">
            <x v="23"/>
          </reference>
          <reference field="28" count="1">
            <x v="88"/>
          </reference>
        </references>
      </pivotArea>
    </format>
    <format dxfId="279">
      <pivotArea dataOnly="0" labelOnly="1" fieldPosition="0">
        <references count="5">
          <reference field="13" count="1" selected="0">
            <x v="3"/>
          </reference>
          <reference field="19" count="1" selected="0">
            <x v="0"/>
          </reference>
          <reference field="21" count="1" selected="0">
            <x v="1"/>
          </reference>
          <reference field="27" count="1" selected="0">
            <x v="36"/>
          </reference>
          <reference field="28" count="1">
            <x v="69"/>
          </reference>
        </references>
      </pivotArea>
    </format>
    <format dxfId="278">
      <pivotArea dataOnly="0" labelOnly="1" fieldPosition="0">
        <references count="5">
          <reference field="13" count="1" selected="0">
            <x v="3"/>
          </reference>
          <reference field="19" count="1" selected="0">
            <x v="0"/>
          </reference>
          <reference field="21" count="1" selected="0">
            <x v="1"/>
          </reference>
          <reference field="27" count="1" selected="0">
            <x v="37"/>
          </reference>
          <reference field="28" count="1">
            <x v="65"/>
          </reference>
        </references>
      </pivotArea>
    </format>
    <format dxfId="277">
      <pivotArea dataOnly="0" labelOnly="1" fieldPosition="0">
        <references count="5">
          <reference field="13" count="1" selected="0">
            <x v="3"/>
          </reference>
          <reference field="19" count="1" selected="0">
            <x v="0"/>
          </reference>
          <reference field="21" count="1" selected="0">
            <x v="1"/>
          </reference>
          <reference field="27" count="1" selected="0">
            <x v="42"/>
          </reference>
          <reference field="28" count="1">
            <x v="86"/>
          </reference>
        </references>
      </pivotArea>
    </format>
    <format dxfId="276">
      <pivotArea dataOnly="0" labelOnly="1" fieldPosition="0">
        <references count="5">
          <reference field="13" count="1" selected="0">
            <x v="3"/>
          </reference>
          <reference field="19" count="1" selected="0">
            <x v="0"/>
          </reference>
          <reference field="21" count="1" selected="0">
            <x v="1"/>
          </reference>
          <reference field="27" count="1" selected="0">
            <x v="45"/>
          </reference>
          <reference field="28" count="1">
            <x v="45"/>
          </reference>
        </references>
      </pivotArea>
    </format>
    <format dxfId="275">
      <pivotArea dataOnly="0" labelOnly="1" fieldPosition="0">
        <references count="5">
          <reference field="13" count="1" selected="0">
            <x v="3"/>
          </reference>
          <reference field="19" count="1" selected="0">
            <x v="0"/>
          </reference>
          <reference field="21" count="1" selected="0">
            <x v="1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274">
      <pivotArea dataOnly="0" labelOnly="1" fieldPosition="0">
        <references count="5">
          <reference field="13" count="1" selected="0">
            <x v="3"/>
          </reference>
          <reference field="19" count="1" selected="0">
            <x v="0"/>
          </reference>
          <reference field="21" count="1" selected="0">
            <x v="1"/>
          </reference>
          <reference field="27" count="1" selected="0">
            <x v="108"/>
          </reference>
          <reference field="28" count="1">
            <x v="38"/>
          </reference>
        </references>
      </pivotArea>
    </format>
    <format dxfId="273">
      <pivotArea dataOnly="0" labelOnly="1" fieldPosition="0">
        <references count="5">
          <reference field="13" count="1" selected="0">
            <x v="3"/>
          </reference>
          <reference field="19" count="1" selected="0">
            <x v="0"/>
          </reference>
          <reference field="21" count="1" selected="0">
            <x v="1"/>
          </reference>
          <reference field="27" count="1" selected="0">
            <x v="117"/>
          </reference>
          <reference field="28" count="1">
            <x v="75"/>
          </reference>
        </references>
      </pivotArea>
    </format>
    <format dxfId="272">
      <pivotArea dataOnly="0" labelOnly="1" fieldPosition="0">
        <references count="5">
          <reference field="13" count="1" selected="0">
            <x v="3"/>
          </reference>
          <reference field="19" count="1" selected="0">
            <x v="0"/>
          </reference>
          <reference field="21" count="1" selected="0">
            <x v="43"/>
          </reference>
          <reference field="27" count="1" selected="0">
            <x v="41"/>
          </reference>
          <reference field="28" count="1">
            <x v="130"/>
          </reference>
        </references>
      </pivotArea>
    </format>
    <format dxfId="271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" selected="0">
            <x v="19"/>
          </reference>
          <reference field="28" count="1">
            <x v="61"/>
          </reference>
        </references>
      </pivotArea>
    </format>
    <format dxfId="270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" selected="0">
            <x v="27"/>
          </reference>
          <reference field="28" count="1">
            <x v="90"/>
          </reference>
        </references>
      </pivotArea>
    </format>
    <format dxfId="269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" selected="0">
            <x v="28"/>
          </reference>
          <reference field="28" count="1">
            <x v="17"/>
          </reference>
        </references>
      </pivotArea>
    </format>
    <format dxfId="268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" selected="0">
            <x v="32"/>
          </reference>
          <reference field="28" count="1">
            <x v="11"/>
          </reference>
        </references>
      </pivotArea>
    </format>
    <format dxfId="267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" selected="0">
            <x v="33"/>
          </reference>
          <reference field="28" count="1">
            <x v="78"/>
          </reference>
        </references>
      </pivotArea>
    </format>
    <format dxfId="266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" selected="0">
            <x v="42"/>
          </reference>
          <reference field="28" count="1">
            <x v="86"/>
          </reference>
        </references>
      </pivotArea>
    </format>
    <format dxfId="265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" selected="0">
            <x v="45"/>
          </reference>
          <reference field="28" count="1">
            <x v="45"/>
          </reference>
        </references>
      </pivotArea>
    </format>
    <format dxfId="264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" selected="0">
            <x v="49"/>
          </reference>
          <reference field="28" count="1">
            <x v="96"/>
          </reference>
        </references>
      </pivotArea>
    </format>
    <format dxfId="263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" selected="0">
            <x v="73"/>
          </reference>
          <reference field="28" count="1">
            <x v="21"/>
          </reference>
        </references>
      </pivotArea>
    </format>
    <format dxfId="262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" selected="0">
            <x v="78"/>
          </reference>
          <reference field="28" count="1">
            <x v="54"/>
          </reference>
        </references>
      </pivotArea>
    </format>
    <format dxfId="261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0"/>
          </reference>
          <reference field="27" count="1" selected="0">
            <x v="116"/>
          </reference>
          <reference field="28" count="1">
            <x v="46"/>
          </reference>
        </references>
      </pivotArea>
    </format>
    <format dxfId="260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1"/>
          </reference>
          <reference field="27" count="1" selected="0">
            <x v="19"/>
          </reference>
          <reference field="28" count="1">
            <x v="61"/>
          </reference>
        </references>
      </pivotArea>
    </format>
    <format dxfId="259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1"/>
          </reference>
          <reference field="27" count="1" selected="0">
            <x v="23"/>
          </reference>
          <reference field="28" count="1">
            <x v="88"/>
          </reference>
        </references>
      </pivotArea>
    </format>
    <format dxfId="258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1"/>
          </reference>
          <reference field="27" count="1" selected="0">
            <x v="35"/>
          </reference>
          <reference field="28" count="1">
            <x v="41"/>
          </reference>
        </references>
      </pivotArea>
    </format>
    <format dxfId="257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1"/>
          </reference>
          <reference field="27" count="1" selected="0">
            <x v="42"/>
          </reference>
          <reference field="28" count="1">
            <x v="86"/>
          </reference>
        </references>
      </pivotArea>
    </format>
    <format dxfId="256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1"/>
          </reference>
          <reference field="27" count="1" selected="0">
            <x v="45"/>
          </reference>
          <reference field="28" count="1">
            <x v="45"/>
          </reference>
        </references>
      </pivotArea>
    </format>
    <format dxfId="255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1"/>
          </reference>
          <reference field="27" count="1" selected="0">
            <x v="78"/>
          </reference>
          <reference field="28" count="1">
            <x v="54"/>
          </reference>
        </references>
      </pivotArea>
    </format>
    <format dxfId="254">
      <pivotArea dataOnly="0" labelOnly="1" fieldPosition="0">
        <references count="5">
          <reference field="13" count="1" selected="0">
            <x v="3"/>
          </reference>
          <reference field="19" count="1" selected="0">
            <x v="1"/>
          </reference>
          <reference field="21" count="1" selected="0">
            <x v="61"/>
          </reference>
          <reference field="27" count="1" selected="0">
            <x v="111"/>
          </reference>
          <reference field="28" count="1">
            <x v="60"/>
          </reference>
        </references>
      </pivotArea>
    </format>
    <format dxfId="253">
      <pivotArea dataOnly="0" labelOnly="1" fieldPosition="0">
        <references count="5">
          <reference field="13" count="1" selected="0">
            <x v="3"/>
          </reference>
          <reference field="19" count="1" selected="0">
            <x v="3"/>
          </reference>
          <reference field="21" count="1" selected="0">
            <x v="62"/>
          </reference>
          <reference field="27" count="1" selected="0">
            <x v="19"/>
          </reference>
          <reference field="28" count="1">
            <x v="61"/>
          </reference>
        </references>
      </pivotArea>
    </format>
    <format dxfId="252">
      <pivotArea dataOnly="0" labelOnly="1" fieldPosition="0">
        <references count="5">
          <reference field="13" count="1" selected="0">
            <x v="3"/>
          </reference>
          <reference field="19" count="1" selected="0">
            <x v="3"/>
          </reference>
          <reference field="21" count="1" selected="0">
            <x v="62"/>
          </reference>
          <reference field="27" count="1" selected="0">
            <x v="42"/>
          </reference>
          <reference field="28" count="1">
            <x v="86"/>
          </reference>
        </references>
      </pivotArea>
    </format>
    <format dxfId="251">
      <pivotArea dataOnly="0" labelOnly="1" fieldPosition="0">
        <references count="5">
          <reference field="13" count="1" selected="0">
            <x v="3"/>
          </reference>
          <reference field="19" count="1" selected="0">
            <x v="3"/>
          </reference>
          <reference field="21" count="1" selected="0">
            <x v="62"/>
          </reference>
          <reference field="27" count="1" selected="0">
            <x v="45"/>
          </reference>
          <reference field="28" count="1">
            <x v="45"/>
          </reference>
        </references>
      </pivotArea>
    </format>
    <format dxfId="250">
      <pivotArea dataOnly="0" labelOnly="1" fieldPosition="0">
        <references count="5">
          <reference field="13" count="1" selected="0">
            <x v="3"/>
          </reference>
          <reference field="19" count="1" selected="0">
            <x v="3"/>
          </reference>
          <reference field="21" count="1" selected="0">
            <x v="62"/>
          </reference>
          <reference field="27" count="1" selected="0">
            <x v="79"/>
          </reference>
          <reference field="28" count="1">
            <x v="111"/>
          </reference>
        </references>
      </pivotArea>
    </format>
    <format dxfId="249">
      <pivotArea dataOnly="0" labelOnly="1" fieldPosition="0">
        <references count="5">
          <reference field="13" count="1" selected="0">
            <x v="3"/>
          </reference>
          <reference field="19" count="1" selected="0">
            <x v="3"/>
          </reference>
          <reference field="21" count="1" selected="0">
            <x v="68"/>
          </reference>
          <reference field="27" count="1" selected="0">
            <x v="31"/>
          </reference>
          <reference field="28" count="1">
            <x v="62"/>
          </reference>
        </references>
      </pivotArea>
    </format>
    <format dxfId="248">
      <pivotArea dataOnly="0" labelOnly="1" fieldPosition="0">
        <references count="5">
          <reference field="13" count="1" selected="0">
            <x v="3"/>
          </reference>
          <reference field="19" count="1" selected="0">
            <x v="3"/>
          </reference>
          <reference field="21" count="1" selected="0">
            <x v="68"/>
          </reference>
          <reference field="27" count="1" selected="0">
            <x v="42"/>
          </reference>
          <reference field="28" count="1">
            <x v="86"/>
          </reference>
        </references>
      </pivotArea>
    </format>
    <format dxfId="247">
      <pivotArea dataOnly="0" labelOnly="1" fieldPosition="0">
        <references count="5">
          <reference field="13" count="1" selected="0">
            <x v="3"/>
          </reference>
          <reference field="19" count="1" selected="0">
            <x v="3"/>
          </reference>
          <reference field="21" count="1" selected="0">
            <x v="68"/>
          </reference>
          <reference field="27" count="1" selected="0">
            <x v="45"/>
          </reference>
          <reference field="28" count="1">
            <x v="45"/>
          </reference>
        </references>
      </pivotArea>
    </format>
    <format dxfId="246">
      <pivotArea dataOnly="0" labelOnly="1" fieldPosition="0">
        <references count="5">
          <reference field="13" count="1" selected="0">
            <x v="3"/>
          </reference>
          <reference field="19" count="1" selected="0">
            <x v="3"/>
          </reference>
          <reference field="21" count="1" selected="0">
            <x v="68"/>
          </reference>
          <reference field="27" count="1" selected="0">
            <x v="50"/>
          </reference>
          <reference field="28" count="1">
            <x v="34"/>
          </reference>
        </references>
      </pivotArea>
    </format>
    <format dxfId="245">
      <pivotArea dataOnly="0" labelOnly="1" fieldPosition="0">
        <references count="5">
          <reference field="13" count="1" selected="0">
            <x v="3"/>
          </reference>
          <reference field="19" count="1" selected="0">
            <x v="3"/>
          </reference>
          <reference field="21" count="1" selected="0">
            <x v="68"/>
          </reference>
          <reference field="27" count="1" selected="0">
            <x v="78"/>
          </reference>
          <reference field="28" count="1">
            <x v="54"/>
          </reference>
        </references>
      </pivotArea>
    </format>
    <format dxfId="244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23"/>
          </reference>
          <reference field="27" count="1" selected="0">
            <x v="62"/>
          </reference>
          <reference field="28" count="1">
            <x v="107"/>
          </reference>
        </references>
      </pivotArea>
    </format>
    <format dxfId="243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23"/>
          </reference>
          <reference field="27" count="1" selected="0">
            <x v="66"/>
          </reference>
          <reference field="28" count="1">
            <x v="119"/>
          </reference>
        </references>
      </pivotArea>
    </format>
    <format dxfId="242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27"/>
          </reference>
          <reference field="28" count="1">
            <x v="90"/>
          </reference>
        </references>
      </pivotArea>
    </format>
    <format dxfId="241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28"/>
          </reference>
          <reference field="28" count="1">
            <x v="17"/>
          </reference>
        </references>
      </pivotArea>
    </format>
    <format dxfId="240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31"/>
          </reference>
          <reference field="28" count="1">
            <x v="62"/>
          </reference>
        </references>
      </pivotArea>
    </format>
    <format dxfId="239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32"/>
          </reference>
          <reference field="28" count="1">
            <x v="11"/>
          </reference>
        </references>
      </pivotArea>
    </format>
    <format dxfId="238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34"/>
          </reference>
          <reference field="28" count="1">
            <x v="91"/>
          </reference>
        </references>
      </pivotArea>
    </format>
    <format dxfId="237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38"/>
          </reference>
          <reference field="28" count="1">
            <x v="42"/>
          </reference>
        </references>
      </pivotArea>
    </format>
    <format dxfId="236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42"/>
          </reference>
          <reference field="28" count="1">
            <x v="86"/>
          </reference>
        </references>
      </pivotArea>
    </format>
    <format dxfId="235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45"/>
          </reference>
          <reference field="28" count="1">
            <x v="45"/>
          </reference>
        </references>
      </pivotArea>
    </format>
    <format dxfId="234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49"/>
          </reference>
          <reference field="28" count="1">
            <x v="96"/>
          </reference>
        </references>
      </pivotArea>
    </format>
    <format dxfId="233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50"/>
          </reference>
          <reference field="28" count="1">
            <x v="34"/>
          </reference>
        </references>
      </pivotArea>
    </format>
    <format dxfId="232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58"/>
          </reference>
          <reference field="28" count="1">
            <x v="9"/>
          </reference>
        </references>
      </pivotArea>
    </format>
    <format dxfId="231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60"/>
          </reference>
          <reference field="28" count="1">
            <x v="117"/>
          </reference>
        </references>
      </pivotArea>
    </format>
    <format dxfId="230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61"/>
          </reference>
          <reference field="28" count="1">
            <x v="109"/>
          </reference>
        </references>
      </pivotArea>
    </format>
    <format dxfId="229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78"/>
          </reference>
          <reference field="28" count="1">
            <x v="54"/>
          </reference>
        </references>
      </pivotArea>
    </format>
    <format dxfId="228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2"/>
          </reference>
          <reference field="27" count="1" selected="0">
            <x v="89"/>
          </reference>
          <reference field="28" count="1">
            <x v="50"/>
          </reference>
        </references>
      </pivotArea>
    </format>
    <format dxfId="227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5"/>
          </reference>
          <reference field="27" count="1" selected="0">
            <x v="118"/>
          </reference>
          <reference field="28" count="1">
            <x v="6"/>
          </reference>
        </references>
      </pivotArea>
    </format>
    <format dxfId="226">
      <pivotArea dataOnly="0" labelOnly="1" fieldPosition="0">
        <references count="5">
          <reference field="13" count="1" selected="0">
            <x v="4"/>
          </reference>
          <reference field="19" count="1" selected="0">
            <x v="0"/>
          </reference>
          <reference field="21" count="1" selected="0">
            <x v="49"/>
          </reference>
          <reference field="27" count="1" selected="0">
            <x v="98"/>
          </reference>
          <reference field="28" count="1">
            <x v="15"/>
          </reference>
        </references>
      </pivotArea>
    </format>
    <format dxfId="225">
      <pivotArea dataOnly="0" labelOnly="1" fieldPosition="0">
        <references count="5">
          <reference field="13" count="1" selected="0">
            <x v="4"/>
          </reference>
          <reference field="19" count="1" selected="0">
            <x v="2"/>
          </reference>
          <reference field="21" count="1" selected="0">
            <x v="41"/>
          </reference>
          <reference field="27" count="1" selected="0">
            <x v="122"/>
          </reference>
          <reference field="28" count="1">
            <x v="32"/>
          </reference>
        </references>
      </pivotArea>
    </format>
    <format dxfId="224">
      <pivotArea dataOnly="0" labelOnly="1" fieldPosition="0">
        <references count="5">
          <reference field="13" count="1" selected="0">
            <x v="4"/>
          </reference>
          <reference field="19" count="1" selected="0">
            <x v="2"/>
          </reference>
          <reference field="21" count="1" selected="0">
            <x v="41"/>
          </reference>
          <reference field="27" count="1" selected="0">
            <x v="123"/>
          </reference>
          <reference field="28" count="1">
            <x v="22"/>
          </reference>
        </references>
      </pivotArea>
    </format>
    <format dxfId="223">
      <pivotArea dataOnly="0" labelOnly="1" fieldPosition="0">
        <references count="5">
          <reference field="13" count="1" selected="0">
            <x v="4"/>
          </reference>
          <reference field="19" count="1" selected="0">
            <x v="2"/>
          </reference>
          <reference field="21" count="1" selected="0">
            <x v="41"/>
          </reference>
          <reference field="27" count="1" selected="0">
            <x v="124"/>
          </reference>
          <reference field="28" count="1">
            <x v="23"/>
          </reference>
        </references>
      </pivotArea>
    </format>
    <format dxfId="222">
      <pivotArea dataOnly="0" labelOnly="1" fieldPosition="0">
        <references count="5">
          <reference field="13" count="1" selected="0">
            <x v="4"/>
          </reference>
          <reference field="19" count="1" selected="0">
            <x v="2"/>
          </reference>
          <reference field="21" count="1" selected="0">
            <x v="47"/>
          </reference>
          <reference field="27" count="1" selected="0">
            <x v="122"/>
          </reference>
          <reference field="28" count="1">
            <x v="32"/>
          </reference>
        </references>
      </pivotArea>
    </format>
    <format dxfId="221">
      <pivotArea dataOnly="0" labelOnly="1" fieldPosition="0">
        <references count="5">
          <reference field="13" count="1" selected="0">
            <x v="4"/>
          </reference>
          <reference field="19" count="1" selected="0">
            <x v="2"/>
          </reference>
          <reference field="21" count="1" selected="0">
            <x v="47"/>
          </reference>
          <reference field="27" count="1" selected="0">
            <x v="124"/>
          </reference>
          <reference field="28" count="1">
            <x v="23"/>
          </reference>
        </references>
      </pivotArea>
    </format>
    <format dxfId="220">
      <pivotArea dataOnly="0" labelOnly="1" fieldPosition="0">
        <references count="5">
          <reference field="13" count="1" selected="0">
            <x v="4"/>
          </reference>
          <reference field="19" count="1" selected="0">
            <x v="2"/>
          </reference>
          <reference field="21" count="1" selected="0">
            <x v="50"/>
          </reference>
          <reference field="27" count="1" selected="0">
            <x v="122"/>
          </reference>
          <reference field="28" count="1">
            <x v="32"/>
          </reference>
        </references>
      </pivotArea>
    </format>
    <format dxfId="219">
      <pivotArea dataOnly="0" labelOnly="1" fieldPosition="0">
        <references count="5">
          <reference field="13" count="1" selected="0">
            <x v="4"/>
          </reference>
          <reference field="19" count="1" selected="0">
            <x v="2"/>
          </reference>
          <reference field="21" count="1" selected="0">
            <x v="50"/>
          </reference>
          <reference field="27" count="1" selected="0">
            <x v="123"/>
          </reference>
          <reference field="28" count="1">
            <x v="22"/>
          </reference>
        </references>
      </pivotArea>
    </format>
    <format dxfId="218">
      <pivotArea dataOnly="0" labelOnly="1" fieldPosition="0">
        <references count="5">
          <reference field="13" count="1" selected="0">
            <x v="4"/>
          </reference>
          <reference field="19" count="1" selected="0">
            <x v="2"/>
          </reference>
          <reference field="21" count="1" selected="0">
            <x v="50"/>
          </reference>
          <reference field="27" count="1" selected="0">
            <x v="124"/>
          </reference>
          <reference field="28" count="1">
            <x v="23"/>
          </reference>
        </references>
      </pivotArea>
    </format>
    <format dxfId="217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18"/>
          </reference>
          <reference field="28" count="1">
            <x v="67"/>
          </reference>
        </references>
      </pivotArea>
    </format>
    <format dxfId="216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31"/>
          </reference>
          <reference field="28" count="1">
            <x v="62"/>
          </reference>
        </references>
      </pivotArea>
    </format>
    <format dxfId="215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47"/>
          </reference>
          <reference field="28" count="1">
            <x v="94"/>
          </reference>
        </references>
      </pivotArea>
    </format>
    <format dxfId="214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51"/>
          </reference>
          <reference field="28" count="1">
            <x v="125"/>
          </reference>
        </references>
      </pivotArea>
    </format>
    <format dxfId="213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52"/>
          </reference>
          <reference field="28" count="1">
            <x v="113"/>
          </reference>
        </references>
      </pivotArea>
    </format>
    <format dxfId="212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53"/>
          </reference>
          <reference field="28" count="1">
            <x v="103"/>
          </reference>
        </references>
      </pivotArea>
    </format>
    <format dxfId="211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56"/>
          </reference>
          <reference field="28" count="1">
            <x v="10"/>
          </reference>
        </references>
      </pivotArea>
    </format>
    <format dxfId="210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62"/>
          </reference>
          <reference field="28" count="1">
            <x v="107"/>
          </reference>
        </references>
      </pivotArea>
    </format>
    <format dxfId="209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66"/>
          </reference>
          <reference field="28" count="1">
            <x v="119"/>
          </reference>
        </references>
      </pivotArea>
    </format>
    <format dxfId="208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74"/>
          </reference>
          <reference field="28" count="1">
            <x v="55"/>
          </reference>
        </references>
      </pivotArea>
    </format>
    <format dxfId="207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75"/>
          </reference>
          <reference field="28" count="1">
            <x v="52"/>
          </reference>
        </references>
      </pivotArea>
    </format>
    <format dxfId="206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107"/>
          </reference>
          <reference field="28" count="1">
            <x v="39"/>
          </reference>
        </references>
      </pivotArea>
    </format>
    <format dxfId="205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113"/>
          </reference>
          <reference field="28" count="1">
            <x v="36"/>
          </reference>
        </references>
      </pivotArea>
    </format>
    <format dxfId="204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117"/>
          </reference>
          <reference field="28" count="1">
            <x v="75"/>
          </reference>
        </references>
      </pivotArea>
    </format>
    <format dxfId="203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120"/>
          </reference>
          <reference field="28" count="1">
            <x v="121"/>
          </reference>
        </references>
      </pivotArea>
    </format>
    <format dxfId="202">
      <pivotArea dataOnly="0" labelOnly="1" fieldPosition="0">
        <references count="5">
          <reference field="13" count="1" selected="0">
            <x v="5"/>
          </reference>
          <reference field="19" count="1" selected="0">
            <x v="4"/>
          </reference>
          <reference field="21" count="1" selected="0">
            <x v="21"/>
          </reference>
          <reference field="27" count="1" selected="0">
            <x v="121"/>
          </reference>
          <reference field="28" count="1">
            <x v="58"/>
          </reference>
        </references>
      </pivotArea>
    </format>
    <format dxfId="201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"/>
          </reference>
          <reference field="27" count="1" selected="0">
            <x v="29"/>
          </reference>
          <reference field="28" count="1">
            <x v="59"/>
          </reference>
        </references>
      </pivotArea>
    </format>
    <format dxfId="200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199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"/>
          </reference>
          <reference field="27" count="1" selected="0">
            <x v="116"/>
          </reference>
          <reference field="28" count="1">
            <x v="46"/>
          </reference>
        </references>
      </pivotArea>
    </format>
    <format dxfId="198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4"/>
          </reference>
          <reference field="27" count="1" selected="0">
            <x v="96"/>
          </reference>
          <reference field="28" count="1">
            <x v="122"/>
          </reference>
        </references>
      </pivotArea>
    </format>
    <format dxfId="197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5"/>
          </reference>
          <reference field="27" count="1" selected="0">
            <x v="96"/>
          </reference>
          <reference field="28" count="1">
            <x v="122"/>
          </reference>
        </references>
      </pivotArea>
    </format>
    <format dxfId="196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6"/>
          </reference>
          <reference field="27" count="1" selected="0">
            <x v="96"/>
          </reference>
          <reference field="28" count="1">
            <x v="122"/>
          </reference>
        </references>
      </pivotArea>
    </format>
    <format dxfId="195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8"/>
          </reference>
          <reference field="27" count="1" selected="0">
            <x v="98"/>
          </reference>
          <reference field="28" count="1">
            <x v="15"/>
          </reference>
        </references>
      </pivotArea>
    </format>
    <format dxfId="194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9"/>
          </reference>
          <reference field="27" count="1" selected="0">
            <x v="98"/>
          </reference>
          <reference field="28" count="1">
            <x v="15"/>
          </reference>
        </references>
      </pivotArea>
    </format>
    <format dxfId="193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14"/>
          </reference>
          <reference field="27" count="1" selected="0">
            <x v="25"/>
          </reference>
          <reference field="28" count="1">
            <x v="92"/>
          </reference>
        </references>
      </pivotArea>
    </format>
    <format dxfId="192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18"/>
          </reference>
          <reference field="27" count="1" selected="0">
            <x v="97"/>
          </reference>
          <reference field="28" count="1">
            <x v="82"/>
          </reference>
        </references>
      </pivotArea>
    </format>
    <format dxfId="191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0"/>
          </reference>
          <reference field="27" count="1" selected="0">
            <x v="26"/>
          </reference>
          <reference field="28" count="1">
            <x v="80"/>
          </reference>
        </references>
      </pivotArea>
    </format>
    <format dxfId="190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1"/>
          </reference>
          <reference field="27" count="1" selected="0">
            <x v="23"/>
          </reference>
          <reference field="28" count="1">
            <x v="88"/>
          </reference>
        </references>
      </pivotArea>
    </format>
    <format dxfId="189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1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188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2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187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3"/>
          </reference>
          <reference field="27" count="1" selected="0">
            <x v="94"/>
          </reference>
          <reference field="28" count="1">
            <x v="128"/>
          </reference>
        </references>
      </pivotArea>
    </format>
    <format dxfId="186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4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185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8"/>
          </reference>
          <reference field="27" count="1" selected="0">
            <x v="116"/>
          </reference>
          <reference field="28" count="1">
            <x v="46"/>
          </reference>
        </references>
      </pivotArea>
    </format>
    <format dxfId="184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39"/>
          </reference>
          <reference field="27" count="1" selected="0">
            <x v="96"/>
          </reference>
          <reference field="28" count="1">
            <x v="122"/>
          </reference>
        </references>
      </pivotArea>
    </format>
    <format dxfId="183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44"/>
          </reference>
          <reference field="27" count="1" selected="0">
            <x v="42"/>
          </reference>
          <reference field="28" count="1">
            <x v="86"/>
          </reference>
        </references>
      </pivotArea>
    </format>
    <format dxfId="182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44"/>
          </reference>
          <reference field="27" count="1" selected="0">
            <x v="45"/>
          </reference>
          <reference field="28" count="1">
            <x v="45"/>
          </reference>
        </references>
      </pivotArea>
    </format>
    <format dxfId="181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44"/>
          </reference>
          <reference field="27" count="1" selected="0">
            <x v="71"/>
          </reference>
          <reference field="28" count="1">
            <x v="99"/>
          </reference>
        </references>
      </pivotArea>
    </format>
    <format dxfId="180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52"/>
          </reference>
          <reference field="27" count="1" selected="0">
            <x v="22"/>
          </reference>
          <reference field="28" count="1">
            <x v="89"/>
          </reference>
        </references>
      </pivotArea>
    </format>
    <format dxfId="179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52"/>
          </reference>
          <reference field="27" count="1" selected="0">
            <x v="58"/>
          </reference>
          <reference field="28" count="1">
            <x v="9"/>
          </reference>
        </references>
      </pivotArea>
    </format>
    <format dxfId="178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52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177">
      <pivotArea dataOnly="0" labelOnly="1" fieldPosition="0">
        <references count="5">
          <reference field="13" count="1" selected="0">
            <x v="6"/>
          </reference>
          <reference field="19" count="1" selected="0">
            <x v="5"/>
          </reference>
          <reference field="21" count="1" selected="0">
            <x v="52"/>
          </reference>
          <reference field="27" count="1" selected="0">
            <x v="98"/>
          </reference>
          <reference field="28" count="1">
            <x v="15"/>
          </reference>
        </references>
      </pivotArea>
    </format>
    <format dxfId="176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22"/>
          </reference>
          <reference field="28" count="1">
            <x v="89"/>
          </reference>
        </references>
      </pivotArea>
    </format>
    <format dxfId="175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24"/>
          </reference>
          <reference field="28" count="1">
            <x v="129"/>
          </reference>
        </references>
      </pivotArea>
    </format>
    <format dxfId="174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36"/>
          </reference>
          <reference field="28" count="1">
            <x v="69"/>
          </reference>
        </references>
      </pivotArea>
    </format>
    <format dxfId="173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37"/>
          </reference>
          <reference field="28" count="1">
            <x v="65"/>
          </reference>
        </references>
      </pivotArea>
    </format>
    <format dxfId="172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41"/>
          </reference>
          <reference field="28" count="1">
            <x v="130"/>
          </reference>
        </references>
      </pivotArea>
    </format>
    <format dxfId="171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42"/>
          </reference>
          <reference field="28" count="1">
            <x v="86"/>
          </reference>
        </references>
      </pivotArea>
    </format>
    <format dxfId="170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45"/>
          </reference>
          <reference field="28" count="1">
            <x v="45"/>
          </reference>
        </references>
      </pivotArea>
    </format>
    <format dxfId="169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48"/>
          </reference>
          <reference field="28" count="1">
            <x v="95"/>
          </reference>
        </references>
      </pivotArea>
    </format>
    <format dxfId="168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57"/>
          </reference>
          <reference field="28" count="1">
            <x v="8"/>
          </reference>
        </references>
      </pivotArea>
    </format>
    <format dxfId="167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74"/>
          </reference>
          <reference field="28" count="1">
            <x v="55"/>
          </reference>
        </references>
      </pivotArea>
    </format>
    <format dxfId="166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78"/>
          </reference>
          <reference field="28" count="1">
            <x v="54"/>
          </reference>
        </references>
      </pivotArea>
    </format>
    <format dxfId="165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164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113"/>
          </reference>
          <reference field="28" count="1">
            <x v="36"/>
          </reference>
        </references>
      </pivotArea>
    </format>
    <format dxfId="163">
      <pivotArea dataOnly="0" labelOnly="1" fieldPosition="0">
        <references count="5">
          <reference field="13" count="1" selected="0">
            <x v="7"/>
          </reference>
          <reference field="19" count="1" selected="0">
            <x v="0"/>
          </reference>
          <reference field="21" count="1" selected="0">
            <x v="36"/>
          </reference>
          <reference field="27" count="1" selected="0">
            <x v="117"/>
          </reference>
          <reference field="28" count="1">
            <x v="75"/>
          </reference>
        </references>
      </pivotArea>
    </format>
    <format dxfId="162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19"/>
          </reference>
          <reference field="28" count="1">
            <x v="61"/>
          </reference>
        </references>
      </pivotArea>
    </format>
    <format dxfId="161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35"/>
          </reference>
          <reference field="28" count="1">
            <x v="41"/>
          </reference>
        </references>
      </pivotArea>
    </format>
    <format dxfId="160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36"/>
          </reference>
          <reference field="28" count="1">
            <x v="69"/>
          </reference>
        </references>
      </pivotArea>
    </format>
    <format dxfId="159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37"/>
          </reference>
          <reference field="28" count="1">
            <x v="65"/>
          </reference>
        </references>
      </pivotArea>
    </format>
    <format dxfId="158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41"/>
          </reference>
          <reference field="28" count="1">
            <x v="130"/>
          </reference>
        </references>
      </pivotArea>
    </format>
    <format dxfId="157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42"/>
          </reference>
          <reference field="28" count="1">
            <x v="86"/>
          </reference>
        </references>
      </pivotArea>
    </format>
    <format dxfId="156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66"/>
          </reference>
          <reference field="28" count="1">
            <x v="119"/>
          </reference>
        </references>
      </pivotArea>
    </format>
    <format dxfId="155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76"/>
          </reference>
          <reference field="28" count="1">
            <x v="53"/>
          </reference>
        </references>
      </pivotArea>
    </format>
    <format dxfId="154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79"/>
          </reference>
          <reference field="28" count="1">
            <x v="111"/>
          </reference>
        </references>
      </pivotArea>
    </format>
    <format dxfId="153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108"/>
          </reference>
          <reference field="28" count="1">
            <x v="38"/>
          </reference>
        </references>
      </pivotArea>
    </format>
    <format dxfId="152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109"/>
          </reference>
          <reference field="28" count="1">
            <x v="56"/>
          </reference>
        </references>
      </pivotArea>
    </format>
    <format dxfId="151">
      <pivotArea dataOnly="0" labelOnly="1" fieldPosition="0">
        <references count="5">
          <reference field="13" count="1" selected="0">
            <x v="7"/>
          </reference>
          <reference field="19" count="1" selected="0">
            <x v="1"/>
          </reference>
          <reference field="21" count="1" selected="0">
            <x v="37"/>
          </reference>
          <reference field="27" count="1" selected="0">
            <x v="114"/>
          </reference>
          <reference field="28" count="1">
            <x v="37"/>
          </reference>
        </references>
      </pivotArea>
    </format>
    <format dxfId="150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15"/>
          </reference>
          <reference field="27" count="1" selected="0">
            <x v="41"/>
          </reference>
          <reference field="28" count="1">
            <x v="130"/>
          </reference>
        </references>
      </pivotArea>
    </format>
    <format dxfId="149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15"/>
          </reference>
          <reference field="27" count="1" selected="0">
            <x v="44"/>
          </reference>
          <reference field="28" count="1">
            <x v="85"/>
          </reference>
        </references>
      </pivotArea>
    </format>
    <format dxfId="148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15"/>
          </reference>
          <reference field="27" count="1" selected="0">
            <x v="63"/>
          </reference>
          <reference field="28" count="1">
            <x v="105"/>
          </reference>
        </references>
      </pivotArea>
    </format>
    <format dxfId="147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22"/>
          </reference>
          <reference field="27" count="1" selected="0">
            <x v="22"/>
          </reference>
          <reference field="28" count="1">
            <x v="89"/>
          </reference>
        </references>
      </pivotArea>
    </format>
    <format dxfId="146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56"/>
          </reference>
          <reference field="27" count="1" selected="0">
            <x v="21"/>
          </reference>
          <reference field="28" count="1">
            <x v="63"/>
          </reference>
        </references>
      </pivotArea>
    </format>
    <format dxfId="145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56"/>
          </reference>
          <reference field="27" count="1" selected="0">
            <x v="43"/>
          </reference>
          <reference field="28" count="1">
            <x v="68"/>
          </reference>
        </references>
      </pivotArea>
    </format>
    <format dxfId="144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56"/>
          </reference>
          <reference field="27" count="1" selected="0">
            <x v="52"/>
          </reference>
          <reference field="28" count="1">
            <x v="113"/>
          </reference>
        </references>
      </pivotArea>
    </format>
    <format dxfId="143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56"/>
          </reference>
          <reference field="27" count="1" selected="0">
            <x v="64"/>
          </reference>
          <reference field="28" count="1">
            <x v="104"/>
          </reference>
        </references>
      </pivotArea>
    </format>
    <format dxfId="142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56"/>
          </reference>
          <reference field="27" count="1" selected="0">
            <x v="66"/>
          </reference>
          <reference field="28" count="1">
            <x v="119"/>
          </reference>
        </references>
      </pivotArea>
    </format>
    <format dxfId="141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56"/>
          </reference>
          <reference field="27" count="1" selected="0">
            <x v="90"/>
          </reference>
          <reference field="28" count="1">
            <x v="101"/>
          </reference>
        </references>
      </pivotArea>
    </format>
    <format dxfId="140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56"/>
          </reference>
          <reference field="27" count="1" selected="0">
            <x v="93"/>
          </reference>
          <reference field="28" count="1">
            <x v="31"/>
          </reference>
        </references>
      </pivotArea>
    </format>
    <format dxfId="139">
      <pivotArea dataOnly="0" labelOnly="1" fieldPosition="0">
        <references count="5">
          <reference field="13" count="1" selected="0">
            <x v="7"/>
          </reference>
          <reference field="19" count="1" selected="0">
            <x v="2"/>
          </reference>
          <reference field="21" count="1" selected="0">
            <x v="56"/>
          </reference>
          <reference field="27" count="1" selected="0">
            <x v="110"/>
          </reference>
          <reference field="28" count="1">
            <x v="76"/>
          </reference>
        </references>
      </pivotArea>
    </format>
    <format dxfId="138">
      <pivotArea dataOnly="0" labelOnly="1" fieldPosition="0">
        <references count="5">
          <reference field="13" count="1" selected="0">
            <x v="8"/>
          </reference>
          <reference field="19" count="1" selected="0">
            <x v="2"/>
          </reference>
          <reference field="21" count="1" selected="0">
            <x v="51"/>
          </reference>
          <reference field="27" count="1" selected="0">
            <x v="94"/>
          </reference>
          <reference field="28" count="1">
            <x v="128"/>
          </reference>
        </references>
      </pivotArea>
    </format>
    <format dxfId="137">
      <pivotArea dataOnly="0" labelOnly="1" fieldPosition="0">
        <references count="5">
          <reference field="13" count="1" selected="0">
            <x v="9"/>
          </reference>
          <reference field="19" count="1" selected="0">
            <x v="2"/>
          </reference>
          <reference field="21" count="1" selected="0">
            <x v="11"/>
          </reference>
          <reference field="27" count="1" selected="0">
            <x v="94"/>
          </reference>
          <reference field="28" count="1">
            <x v="128"/>
          </reference>
        </references>
      </pivotArea>
    </format>
    <format dxfId="136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10"/>
          </reference>
          <reference field="27" count="1" selected="0">
            <x v="22"/>
          </reference>
          <reference field="28" count="1">
            <x v="89"/>
          </reference>
        </references>
      </pivotArea>
    </format>
    <format dxfId="135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10"/>
          </reference>
          <reference field="27" count="1" selected="0">
            <x v="31"/>
          </reference>
          <reference field="28" count="1">
            <x v="62"/>
          </reference>
        </references>
      </pivotArea>
    </format>
    <format dxfId="134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17"/>
          </reference>
          <reference field="27" count="1" selected="0">
            <x v="66"/>
          </reference>
          <reference field="28" count="1">
            <x v="119"/>
          </reference>
        </references>
      </pivotArea>
    </format>
    <format dxfId="133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17"/>
          </reference>
          <reference field="27" count="1" selected="0">
            <x v="80"/>
          </reference>
          <reference field="28" count="1">
            <x v="29"/>
          </reference>
        </references>
      </pivotArea>
    </format>
    <format dxfId="132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17"/>
          </reference>
          <reference field="27" count="1" selected="0">
            <x v="81"/>
          </reference>
          <reference field="28" count="1">
            <x v="108"/>
          </reference>
        </references>
      </pivotArea>
    </format>
    <format dxfId="131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17"/>
          </reference>
          <reference field="27" count="1" selected="0">
            <x v="82"/>
          </reference>
          <reference field="28" count="1">
            <x v="110"/>
          </reference>
        </references>
      </pivotArea>
    </format>
    <format dxfId="130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17"/>
          </reference>
          <reference field="27" count="1" selected="0">
            <x v="83"/>
          </reference>
          <reference field="28" count="1">
            <x v="102"/>
          </reference>
        </references>
      </pivotArea>
    </format>
    <format dxfId="129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48"/>
          </reference>
          <reference field="27" count="1" selected="0">
            <x v="66"/>
          </reference>
          <reference field="28" count="1">
            <x v="119"/>
          </reference>
        </references>
      </pivotArea>
    </format>
    <format dxfId="128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57"/>
          </reference>
          <reference field="27" count="1" selected="0">
            <x v="79"/>
          </reference>
          <reference field="28" count="1">
            <x v="111"/>
          </reference>
        </references>
      </pivotArea>
    </format>
    <format dxfId="127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57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126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57"/>
          </reference>
          <reference field="27" count="1" selected="0">
            <x v="104"/>
          </reference>
          <reference field="28" count="1">
            <x v="71"/>
          </reference>
        </references>
      </pivotArea>
    </format>
    <format dxfId="125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58"/>
          </reference>
          <reference field="27" count="1" selected="0">
            <x v="39"/>
          </reference>
          <reference field="28" count="1">
            <x v="81"/>
          </reference>
        </references>
      </pivotArea>
    </format>
    <format dxfId="124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58"/>
          </reference>
          <reference field="27" count="1" selected="0">
            <x v="41"/>
          </reference>
          <reference field="28" count="1">
            <x v="130"/>
          </reference>
        </references>
      </pivotArea>
    </format>
    <format dxfId="123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58"/>
          </reference>
          <reference field="27" count="1" selected="0">
            <x v="64"/>
          </reference>
          <reference field="28" count="1">
            <x v="104"/>
          </reference>
        </references>
      </pivotArea>
    </format>
    <format dxfId="122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58"/>
          </reference>
          <reference field="27" count="1" selected="0">
            <x v="84"/>
          </reference>
          <reference field="28" count="1">
            <x v="84"/>
          </reference>
        </references>
      </pivotArea>
    </format>
    <format dxfId="121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58"/>
          </reference>
          <reference field="27" count="1" selected="0">
            <x v="85"/>
          </reference>
          <reference field="28" count="1">
            <x v="131"/>
          </reference>
        </references>
      </pivotArea>
    </format>
    <format dxfId="120">
      <pivotArea dataOnly="0" labelOnly="1" fieldPosition="0">
        <references count="5">
          <reference field="13" count="1" selected="0">
            <x v="10"/>
          </reference>
          <reference field="19" count="1" selected="0">
            <x v="4"/>
          </reference>
          <reference field="21" count="1" selected="0">
            <x v="58"/>
          </reference>
          <reference field="27" count="1" selected="0">
            <x v="101"/>
          </reference>
          <reference field="28" count="1">
            <x v="14"/>
          </reference>
        </references>
      </pivotArea>
    </format>
    <format dxfId="119">
      <pivotArea dataOnly="0" labelOnly="1" fieldPosition="0">
        <references count="5">
          <reference field="13" count="1" selected="0">
            <x v="11"/>
          </reference>
          <reference field="19" count="1" selected="0">
            <x v="0"/>
          </reference>
          <reference field="21" count="1" selected="0">
            <x v="28"/>
          </reference>
          <reference field="27" count="1" selected="0">
            <x v="40"/>
          </reference>
          <reference field="28" count="1">
            <x v="18"/>
          </reference>
        </references>
      </pivotArea>
    </format>
    <format dxfId="118">
      <pivotArea dataOnly="0" labelOnly="1" fieldPosition="0">
        <references count="5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" selected="0">
            <x v="1"/>
          </reference>
          <reference field="28" count="1">
            <x v="123"/>
          </reference>
        </references>
      </pivotArea>
    </format>
    <format dxfId="117">
      <pivotArea dataOnly="0" labelOnly="1" fieldPosition="0">
        <references count="5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" selected="0">
            <x v="5"/>
          </reference>
          <reference field="28" count="1">
            <x v="87"/>
          </reference>
        </references>
      </pivotArea>
    </format>
    <format dxfId="116">
      <pivotArea dataOnly="0" labelOnly="1" fieldPosition="0">
        <references count="5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" selected="0">
            <x v="6"/>
          </reference>
          <reference field="28" count="1">
            <x v="44"/>
          </reference>
        </references>
      </pivotArea>
    </format>
    <format dxfId="115">
      <pivotArea dataOnly="0" labelOnly="1" fieldPosition="0">
        <references count="5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" selected="0">
            <x v="9"/>
          </reference>
          <reference field="28" count="1">
            <x v="24"/>
          </reference>
        </references>
      </pivotArea>
    </format>
    <format dxfId="114">
      <pivotArea dataOnly="0" labelOnly="1" fieldPosition="0">
        <references count="5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" selected="0">
            <x v="10"/>
          </reference>
          <reference field="28" count="1">
            <x v="1"/>
          </reference>
        </references>
      </pivotArea>
    </format>
    <format dxfId="113">
      <pivotArea dataOnly="0" labelOnly="1" fieldPosition="0">
        <references count="5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" selected="0">
            <x v="11"/>
          </reference>
          <reference field="28" count="1">
            <x v="4"/>
          </reference>
        </references>
      </pivotArea>
    </format>
    <format dxfId="112">
      <pivotArea dataOnly="0" labelOnly="1" fieldPosition="0">
        <references count="5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" selected="0">
            <x v="12"/>
          </reference>
          <reference field="28" count="1">
            <x v="3"/>
          </reference>
        </references>
      </pivotArea>
    </format>
    <format dxfId="111">
      <pivotArea dataOnly="0" labelOnly="1" fieldPosition="0">
        <references count="5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" selected="0">
            <x v="13"/>
          </reference>
          <reference field="28" count="1">
            <x v="5"/>
          </reference>
        </references>
      </pivotArea>
    </format>
    <format dxfId="110">
      <pivotArea dataOnly="0" labelOnly="1" fieldPosition="0">
        <references count="5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" selected="0">
            <x v="15"/>
          </reference>
          <reference field="28" count="1">
            <x v="73"/>
          </reference>
        </references>
      </pivotArea>
    </format>
    <format dxfId="109">
      <pivotArea dataOnly="0" labelOnly="1" fieldPosition="0">
        <references count="5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" selected="0">
            <x v="40"/>
          </reference>
          <reference field="28" count="1">
            <x v="18"/>
          </reference>
        </references>
      </pivotArea>
    </format>
    <format dxfId="108">
      <pivotArea dataOnly="0" labelOnly="1" fieldPosition="0">
        <references count="5">
          <reference field="13" count="1" selected="0">
            <x v="11"/>
          </reference>
          <reference field="19" count="1" selected="0">
            <x v="2"/>
          </reference>
          <reference field="21" count="1" selected="0">
            <x v="27"/>
          </reference>
          <reference field="27" count="1" selected="0">
            <x v="57"/>
          </reference>
          <reference field="28" count="1">
            <x v="8"/>
          </reference>
        </references>
      </pivotArea>
    </format>
    <format dxfId="107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17"/>
          </reference>
          <reference field="28" count="1">
            <x v="66"/>
          </reference>
        </references>
      </pivotArea>
    </format>
    <format dxfId="106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19"/>
          </reference>
          <reference field="28" count="1">
            <x v="61"/>
          </reference>
        </references>
      </pivotArea>
    </format>
    <format dxfId="105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22"/>
          </reference>
          <reference field="28" count="1">
            <x v="89"/>
          </reference>
        </references>
      </pivotArea>
    </format>
    <format dxfId="104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27"/>
          </reference>
          <reference field="28" count="1">
            <x v="90"/>
          </reference>
        </references>
      </pivotArea>
    </format>
    <format dxfId="103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28"/>
          </reference>
          <reference field="28" count="1">
            <x v="17"/>
          </reference>
        </references>
      </pivotArea>
    </format>
    <format dxfId="102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30"/>
          </reference>
          <reference field="28" count="1">
            <x v="132"/>
          </reference>
        </references>
      </pivotArea>
    </format>
    <format dxfId="101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31"/>
          </reference>
          <reference field="28" count="1">
            <x v="62"/>
          </reference>
        </references>
      </pivotArea>
    </format>
    <format dxfId="100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32"/>
          </reference>
          <reference field="28" count="1">
            <x v="11"/>
          </reference>
        </references>
      </pivotArea>
    </format>
    <format dxfId="99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33"/>
          </reference>
          <reference field="28" count="1">
            <x v="78"/>
          </reference>
        </references>
      </pivotArea>
    </format>
    <format dxfId="98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40"/>
          </reference>
          <reference field="28" count="1">
            <x v="18"/>
          </reference>
        </references>
      </pivotArea>
    </format>
    <format dxfId="97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45"/>
          </reference>
          <reference field="28" count="1">
            <x v="45"/>
          </reference>
        </references>
      </pivotArea>
    </format>
    <format dxfId="96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46"/>
          </reference>
          <reference field="28" count="1">
            <x v="93"/>
          </reference>
        </references>
      </pivotArea>
    </format>
    <format dxfId="95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48"/>
          </reference>
          <reference field="28" count="1">
            <x v="95"/>
          </reference>
        </references>
      </pivotArea>
    </format>
    <format dxfId="94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49"/>
          </reference>
          <reference field="28" count="1">
            <x v="96"/>
          </reference>
        </references>
      </pivotArea>
    </format>
    <format dxfId="93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50"/>
          </reference>
          <reference field="28" count="1">
            <x v="34"/>
          </reference>
        </references>
      </pivotArea>
    </format>
    <format dxfId="92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51"/>
          </reference>
          <reference field="28" count="1">
            <x v="125"/>
          </reference>
        </references>
      </pivotArea>
    </format>
    <format dxfId="91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52"/>
          </reference>
          <reference field="28" count="1">
            <x v="113"/>
          </reference>
        </references>
      </pivotArea>
    </format>
    <format dxfId="90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55"/>
          </reference>
          <reference field="28" count="1">
            <x v="7"/>
          </reference>
        </references>
      </pivotArea>
    </format>
    <format dxfId="89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57"/>
          </reference>
          <reference field="28" count="1">
            <x v="8"/>
          </reference>
        </references>
      </pivotArea>
    </format>
    <format dxfId="88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58"/>
          </reference>
          <reference field="28" count="1">
            <x v="9"/>
          </reference>
        </references>
      </pivotArea>
    </format>
    <format dxfId="87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59"/>
          </reference>
          <reference field="28" count="1">
            <x v="74"/>
          </reference>
        </references>
      </pivotArea>
    </format>
    <format dxfId="86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60"/>
          </reference>
          <reference field="28" count="1">
            <x v="117"/>
          </reference>
        </references>
      </pivotArea>
    </format>
    <format dxfId="85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62"/>
          </reference>
          <reference field="28" count="1">
            <x v="107"/>
          </reference>
        </references>
      </pivotArea>
    </format>
    <format dxfId="84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63"/>
          </reference>
          <reference field="28" count="1">
            <x v="105"/>
          </reference>
        </references>
      </pivotArea>
    </format>
    <format dxfId="83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65"/>
          </reference>
          <reference field="28" count="1">
            <x v="114"/>
          </reference>
        </references>
      </pivotArea>
    </format>
    <format dxfId="82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70"/>
          </reference>
          <reference field="28" count="1">
            <x v="100"/>
          </reference>
        </references>
      </pivotArea>
    </format>
    <format dxfId="81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71"/>
          </reference>
          <reference field="28" count="1">
            <x v="99"/>
          </reference>
        </references>
      </pivotArea>
    </format>
    <format dxfId="80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72"/>
          </reference>
          <reference field="28" count="1">
            <x v="19"/>
          </reference>
        </references>
      </pivotArea>
    </format>
    <format dxfId="79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73"/>
          </reference>
          <reference field="28" count="1">
            <x v="21"/>
          </reference>
        </references>
      </pivotArea>
    </format>
    <format dxfId="78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74"/>
          </reference>
          <reference field="28" count="1">
            <x v="55"/>
          </reference>
        </references>
      </pivotArea>
    </format>
    <format dxfId="77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77"/>
          </reference>
          <reference field="28" count="1">
            <x v="97"/>
          </reference>
        </references>
      </pivotArea>
    </format>
    <format dxfId="76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78"/>
          </reference>
          <reference field="28" count="1">
            <x v="54"/>
          </reference>
        </references>
      </pivotArea>
    </format>
    <format dxfId="75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86"/>
          </reference>
          <reference field="28" count="1">
            <x v="43"/>
          </reference>
        </references>
      </pivotArea>
    </format>
    <format dxfId="74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89"/>
          </reference>
          <reference field="28" count="1">
            <x v="50"/>
          </reference>
        </references>
      </pivotArea>
    </format>
    <format dxfId="73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93"/>
          </reference>
          <reference field="28" count="1">
            <x v="31"/>
          </reference>
        </references>
      </pivotArea>
    </format>
    <format dxfId="72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103"/>
          </reference>
          <reference field="28" count="1">
            <x v="70"/>
          </reference>
        </references>
      </pivotArea>
    </format>
    <format dxfId="71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106"/>
          </reference>
          <reference field="28" count="1">
            <x v="79"/>
          </reference>
        </references>
      </pivotArea>
    </format>
    <format dxfId="70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112"/>
          </reference>
          <reference field="28" count="1">
            <x v="120"/>
          </reference>
        </references>
      </pivotArea>
    </format>
    <format dxfId="69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13"/>
          </reference>
          <reference field="27" count="1" selected="0">
            <x v="115"/>
          </reference>
          <reference field="28" count="1">
            <x v="83"/>
          </reference>
        </references>
      </pivotArea>
    </format>
    <format dxfId="68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0"/>
          </reference>
          <reference field="28" count="1">
            <x v="27"/>
          </reference>
        </references>
      </pivotArea>
    </format>
    <format dxfId="67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1"/>
          </reference>
          <reference field="28" count="1">
            <x v="123"/>
          </reference>
        </references>
      </pivotArea>
    </format>
    <format dxfId="66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2"/>
          </reference>
          <reference field="28" count="1">
            <x v="47"/>
          </reference>
        </references>
      </pivotArea>
    </format>
    <format dxfId="65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3"/>
          </reference>
          <reference field="28" count="1">
            <x v="124"/>
          </reference>
        </references>
      </pivotArea>
    </format>
    <format dxfId="64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4"/>
          </reference>
          <reference field="28" count="1">
            <x v="98"/>
          </reference>
        </references>
      </pivotArea>
    </format>
    <format dxfId="63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5"/>
          </reference>
          <reference field="28" count="1">
            <x v="87"/>
          </reference>
        </references>
      </pivotArea>
    </format>
    <format dxfId="62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6"/>
          </reference>
          <reference field="28" count="1">
            <x v="44"/>
          </reference>
        </references>
      </pivotArea>
    </format>
    <format dxfId="61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7"/>
          </reference>
          <reference field="28" count="1">
            <x v="48"/>
          </reference>
        </references>
      </pivotArea>
    </format>
    <format dxfId="60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8"/>
          </reference>
          <reference field="28" count="1">
            <x v="20"/>
          </reference>
        </references>
      </pivotArea>
    </format>
    <format dxfId="59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9"/>
          </reference>
          <reference field="28" count="1">
            <x v="24"/>
          </reference>
        </references>
      </pivotArea>
    </format>
    <format dxfId="58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10"/>
          </reference>
          <reference field="28" count="1">
            <x v="1"/>
          </reference>
        </references>
      </pivotArea>
    </format>
    <format dxfId="57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11"/>
          </reference>
          <reference field="28" count="1">
            <x v="4"/>
          </reference>
        </references>
      </pivotArea>
    </format>
    <format dxfId="56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12"/>
          </reference>
          <reference field="28" count="1">
            <x v="3"/>
          </reference>
        </references>
      </pivotArea>
    </format>
    <format dxfId="55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13"/>
          </reference>
          <reference field="28" count="1">
            <x v="5"/>
          </reference>
        </references>
      </pivotArea>
    </format>
    <format dxfId="54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14"/>
          </reference>
          <reference field="28" count="1">
            <x v="51"/>
          </reference>
        </references>
      </pivotArea>
    </format>
    <format dxfId="53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15"/>
          </reference>
          <reference field="28" count="1">
            <x v="73"/>
          </reference>
        </references>
      </pivotArea>
    </format>
    <format dxfId="52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16"/>
          </reference>
          <reference field="28" count="1">
            <x v="49"/>
          </reference>
        </references>
      </pivotArea>
    </format>
    <format dxfId="51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88"/>
          </reference>
          <reference field="28" count="1">
            <x v="116"/>
          </reference>
        </references>
      </pivotArea>
    </format>
    <format dxfId="50">
      <pivotArea dataOnly="0" labelOnly="1" fieldPosition="0">
        <references count="5">
          <reference field="13" count="1" selected="0">
            <x v="11"/>
          </reference>
          <reference field="19" count="1" selected="0">
            <x v="4"/>
          </reference>
          <reference field="21" count="1" selected="0">
            <x v="63"/>
          </reference>
          <reference field="27" count="1" selected="0">
            <x v="90"/>
          </reference>
          <reference field="28" count="1">
            <x v="101"/>
          </reference>
        </references>
      </pivotArea>
    </format>
    <format dxfId="49">
      <pivotArea dataOnly="0" labelOnly="1" fieldPosition="0">
        <references count="5">
          <reference field="13" count="1" selected="0">
            <x v="12"/>
          </reference>
          <reference field="19" count="1" selected="0">
            <x v="4"/>
          </reference>
          <reference field="21" count="1" selected="0">
            <x v="0"/>
          </reference>
          <reference field="27" count="1" selected="0">
            <x v="60"/>
          </reference>
          <reference field="28" count="1">
            <x v="117"/>
          </reference>
        </references>
      </pivotArea>
    </format>
    <format dxfId="48">
      <pivotArea dataOnly="0" labelOnly="1" fieldPosition="0">
        <references count="5">
          <reference field="13" count="1" selected="0">
            <x v="12"/>
          </reference>
          <reference field="19" count="1" selected="0">
            <x v="4"/>
          </reference>
          <reference field="21" count="1" selected="0">
            <x v="0"/>
          </reference>
          <reference field="27" count="1" selected="0">
            <x v="63"/>
          </reference>
          <reference field="28" count="1">
            <x v="105"/>
          </reference>
        </references>
      </pivotArea>
    </format>
    <format dxfId="47">
      <pivotArea dataOnly="0" labelOnly="1" fieldPosition="0">
        <references count="5">
          <reference field="13" count="1" selected="0">
            <x v="13"/>
          </reference>
          <reference field="19" count="1" selected="0">
            <x v="0"/>
          </reference>
          <reference field="21" count="1" selected="0">
            <x v="24"/>
          </reference>
          <reference field="27" count="1" selected="0">
            <x v="98"/>
          </reference>
          <reference field="28" count="1">
            <x v="15"/>
          </reference>
        </references>
      </pivotArea>
    </format>
    <format dxfId="46">
      <pivotArea dataOnly="0" labelOnly="1" fieldPosition="0">
        <references count="5">
          <reference field="13" count="1" selected="0">
            <x v="13"/>
          </reference>
          <reference field="19" count="1" selected="0">
            <x v="0"/>
          </reference>
          <reference field="21" count="1" selected="0">
            <x v="24"/>
          </reference>
          <reference field="27" count="1" selected="0">
            <x v="101"/>
          </reference>
          <reference field="28" count="1">
            <x v="14"/>
          </reference>
        </references>
      </pivotArea>
    </format>
    <format dxfId="45">
      <pivotArea dataOnly="0" labelOnly="1" fieldPosition="0">
        <references count="5">
          <reference field="13" count="1" selected="0">
            <x v="14"/>
          </reference>
          <reference field="19" count="1" selected="0">
            <x v="0"/>
          </reference>
          <reference field="21" count="1" selected="0">
            <x v="35"/>
          </reference>
          <reference field="27" count="1" selected="0">
            <x v="102"/>
          </reference>
          <reference field="28" count="1">
            <x v="12"/>
          </reference>
        </references>
      </pivotArea>
    </format>
    <format dxfId="44">
      <pivotArea dataOnly="0" labelOnly="1" fieldPosition="0">
        <references count="5">
          <reference field="13" count="1" selected="0">
            <x v="14"/>
          </reference>
          <reference field="19" count="1" selected="0">
            <x v="4"/>
          </reference>
          <reference field="21" count="1" selected="0">
            <x v="25"/>
          </reference>
          <reference field="27" count="1" selected="0">
            <x v="17"/>
          </reference>
          <reference field="28" count="1">
            <x v="66"/>
          </reference>
        </references>
      </pivotArea>
    </format>
    <format dxfId="43">
      <pivotArea dataOnly="0" labelOnly="1" fieldPosition="0">
        <references count="5">
          <reference field="13" count="1" selected="0">
            <x v="14"/>
          </reference>
          <reference field="19" count="1" selected="0">
            <x v="4"/>
          </reference>
          <reference field="21" count="1" selected="0">
            <x v="25"/>
          </reference>
          <reference field="27" count="1" selected="0">
            <x v="22"/>
          </reference>
          <reference field="28" count="1">
            <x v="89"/>
          </reference>
        </references>
      </pivotArea>
    </format>
    <format dxfId="42">
      <pivotArea dataOnly="0" labelOnly="1" fieldPosition="0">
        <references count="5">
          <reference field="13" count="1" selected="0">
            <x v="14"/>
          </reference>
          <reference field="19" count="1" selected="0">
            <x v="4"/>
          </reference>
          <reference field="21" count="1" selected="0">
            <x v="25"/>
          </reference>
          <reference field="27" count="1" selected="0">
            <x v="67"/>
          </reference>
          <reference field="28" count="1">
            <x v="115"/>
          </reference>
        </references>
      </pivotArea>
    </format>
    <format dxfId="41">
      <pivotArea dataOnly="0" labelOnly="1" fieldPosition="0">
        <references count="5">
          <reference field="13" count="1" selected="0">
            <x v="15"/>
          </reference>
          <reference field="19" count="1" selected="0">
            <x v="0"/>
          </reference>
          <reference field="21" count="1" selected="0">
            <x v="19"/>
          </reference>
          <reference field="27" count="1" selected="0">
            <x v="17"/>
          </reference>
          <reference field="28" count="1">
            <x v="66"/>
          </reference>
        </references>
      </pivotArea>
    </format>
    <format dxfId="40">
      <pivotArea dataOnly="0" labelOnly="1" fieldPosition="0">
        <references count="5">
          <reference field="13" count="1" selected="0">
            <x v="15"/>
          </reference>
          <reference field="19" count="1" selected="0">
            <x v="0"/>
          </reference>
          <reference field="21" count="1" selected="0">
            <x v="19"/>
          </reference>
          <reference field="27" count="1" selected="0">
            <x v="22"/>
          </reference>
          <reference field="28" count="1">
            <x v="89"/>
          </reference>
        </references>
      </pivotArea>
    </format>
    <format dxfId="39">
      <pivotArea dataOnly="0" labelOnly="1" fieldPosition="0">
        <references count="5">
          <reference field="13" count="1" selected="0">
            <x v="15"/>
          </reference>
          <reference field="19" count="1" selected="0">
            <x v="0"/>
          </reference>
          <reference field="21" count="1" selected="0">
            <x v="19"/>
          </reference>
          <reference field="27" count="1" selected="0">
            <x v="60"/>
          </reference>
          <reference field="28" count="1">
            <x v="117"/>
          </reference>
        </references>
      </pivotArea>
    </format>
    <format dxfId="38">
      <pivotArea dataOnly="0" labelOnly="1" fieldPosition="0">
        <references count="5">
          <reference field="13" count="1" selected="0">
            <x v="15"/>
          </reference>
          <reference field="19" count="1" selected="0">
            <x v="0"/>
          </reference>
          <reference field="21" count="1" selected="0">
            <x v="19"/>
          </reference>
          <reference field="27" count="1" selected="0">
            <x v="67"/>
          </reference>
          <reference field="28" count="1">
            <x v="115"/>
          </reference>
        </references>
      </pivotArea>
    </format>
    <format dxfId="37">
      <pivotArea dataOnly="0" labelOnly="1" fieldPosition="0">
        <references count="5">
          <reference field="13" count="1" selected="0">
            <x v="15"/>
          </reference>
          <reference field="19" count="1" selected="0">
            <x v="0"/>
          </reference>
          <reference field="21" count="1" selected="0">
            <x v="19"/>
          </reference>
          <reference field="27" count="1" selected="0">
            <x v="70"/>
          </reference>
          <reference field="28" count="1">
            <x v="100"/>
          </reference>
        </references>
      </pivotArea>
    </format>
    <format dxfId="36">
      <pivotArea dataOnly="0" labelOnly="1" fieldPosition="0">
        <references count="5">
          <reference field="13" count="1" selected="0">
            <x v="16"/>
          </reference>
          <reference field="19" count="1" selected="0">
            <x v="2"/>
          </reference>
          <reference field="21" count="1" selected="0">
            <x v="69"/>
          </reference>
          <reference field="27" count="1" selected="0">
            <x v="94"/>
          </reference>
          <reference field="28" count="1">
            <x v="128"/>
          </reference>
        </references>
      </pivotArea>
    </format>
    <format dxfId="35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17"/>
          </reference>
          <reference field="28" count="1">
            <x v="66"/>
          </reference>
        </references>
      </pivotArea>
    </format>
    <format dxfId="34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18"/>
          </reference>
          <reference field="28" count="1">
            <x v="67"/>
          </reference>
        </references>
      </pivotArea>
    </format>
    <format dxfId="33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19"/>
          </reference>
          <reference field="28" count="1">
            <x v="61"/>
          </reference>
        </references>
      </pivotArea>
    </format>
    <format dxfId="32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21"/>
          </reference>
          <reference field="28" count="1">
            <x v="63"/>
          </reference>
        </references>
      </pivotArea>
    </format>
    <format dxfId="31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22"/>
          </reference>
          <reference field="28" count="1">
            <x v="89"/>
          </reference>
        </references>
      </pivotArea>
    </format>
    <format dxfId="30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29"/>
          </reference>
          <reference field="28" count="1">
            <x v="59"/>
          </reference>
        </references>
      </pivotArea>
    </format>
    <format dxfId="29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31"/>
          </reference>
          <reference field="28" count="1">
            <x v="62"/>
          </reference>
        </references>
      </pivotArea>
    </format>
    <format dxfId="28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32"/>
          </reference>
          <reference field="28" count="1">
            <x v="11"/>
          </reference>
        </references>
      </pivotArea>
    </format>
    <format dxfId="27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42"/>
          </reference>
          <reference field="28" count="1">
            <x v="86"/>
          </reference>
        </references>
      </pivotArea>
    </format>
    <format dxfId="26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46"/>
          </reference>
          <reference field="28" count="1">
            <x v="93"/>
          </reference>
        </references>
      </pivotArea>
    </format>
    <format dxfId="25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47"/>
          </reference>
          <reference field="28" count="1">
            <x v="94"/>
          </reference>
        </references>
      </pivotArea>
    </format>
    <format dxfId="24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48"/>
          </reference>
          <reference field="28" count="1">
            <x v="95"/>
          </reference>
        </references>
      </pivotArea>
    </format>
    <format dxfId="23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54"/>
          </reference>
          <reference field="28" count="1">
            <x v="118"/>
          </reference>
        </references>
      </pivotArea>
    </format>
    <format dxfId="22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60"/>
          </reference>
          <reference field="28" count="1">
            <x v="117"/>
          </reference>
        </references>
      </pivotArea>
    </format>
    <format dxfId="21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62"/>
          </reference>
          <reference field="28" count="1">
            <x v="107"/>
          </reference>
        </references>
      </pivotArea>
    </format>
    <format dxfId="20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64"/>
          </reference>
          <reference field="28" count="1">
            <x v="104"/>
          </reference>
        </references>
      </pivotArea>
    </format>
    <format dxfId="19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67"/>
          </reference>
          <reference field="28" count="1">
            <x v="115"/>
          </reference>
        </references>
      </pivotArea>
    </format>
    <format dxfId="18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68"/>
          </reference>
          <reference field="28" count="1">
            <x v="106"/>
          </reference>
        </references>
      </pivotArea>
    </format>
    <format dxfId="17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69"/>
          </reference>
          <reference field="28" count="1">
            <x v="112"/>
          </reference>
        </references>
      </pivotArea>
    </format>
    <format dxfId="16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73"/>
          </reference>
          <reference field="28" count="1">
            <x v="21"/>
          </reference>
        </references>
      </pivotArea>
    </format>
    <format dxfId="15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90"/>
          </reference>
          <reference field="28" count="1">
            <x v="101"/>
          </reference>
        </references>
      </pivotArea>
    </format>
    <format dxfId="14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92"/>
          </reference>
          <reference field="28" count="1">
            <x v="77"/>
          </reference>
        </references>
      </pivotArea>
    </format>
    <format dxfId="13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105"/>
          </reference>
          <reference field="28" count="1">
            <x v="35"/>
          </reference>
        </references>
      </pivotArea>
    </format>
    <format dxfId="12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119"/>
          </reference>
          <reference field="28" count="1">
            <x v="126"/>
          </reference>
        </references>
      </pivotArea>
    </format>
    <format dxfId="11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120"/>
          </reference>
          <reference field="28" count="1">
            <x v="121"/>
          </reference>
        </references>
      </pivotArea>
    </format>
    <format dxfId="10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125"/>
          </reference>
          <reference field="28" count="1">
            <x v="33"/>
          </reference>
        </references>
      </pivotArea>
    </format>
    <format dxfId="9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26"/>
          </reference>
          <reference field="27" count="1" selected="0">
            <x v="126"/>
          </reference>
          <reference field="28" count="1">
            <x v="72"/>
          </reference>
        </references>
      </pivotArea>
    </format>
    <format dxfId="8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40"/>
          </reference>
          <reference field="27" count="1" selected="0">
            <x v="66"/>
          </reference>
          <reference field="28" count="1">
            <x v="119"/>
          </reference>
        </references>
      </pivotArea>
    </format>
    <format dxfId="7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53"/>
          </reference>
          <reference field="27" count="1" selected="0">
            <x v="94"/>
          </reference>
          <reference field="28" count="1">
            <x v="128"/>
          </reference>
        </references>
      </pivotArea>
    </format>
    <format dxfId="6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53"/>
          </reference>
          <reference field="27" count="1" selected="0">
            <x v="95"/>
          </reference>
          <reference field="28" count="1">
            <x v="127"/>
          </reference>
        </references>
      </pivotArea>
    </format>
    <format dxfId="5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53"/>
          </reference>
          <reference field="27" count="1" selected="0">
            <x v="127"/>
          </reference>
          <reference field="28" count="1">
            <x v="0"/>
          </reference>
        </references>
      </pivotArea>
    </format>
    <format dxfId="4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53"/>
          </reference>
          <reference field="27" count="1" selected="0">
            <x v="128"/>
          </reference>
          <reference field="28" count="1">
            <x v="57"/>
          </reference>
        </references>
      </pivotArea>
    </format>
    <format dxfId="3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54"/>
          </reference>
          <reference field="27" count="1" selected="0">
            <x v="21"/>
          </reference>
          <reference field="28" count="1">
            <x v="63"/>
          </reference>
        </references>
      </pivotArea>
    </format>
    <format dxfId="2">
      <pivotArea dataOnly="0" labelOnly="1" fieldPosition="0">
        <references count="5">
          <reference field="13" count="1" selected="0">
            <x v="17"/>
          </reference>
          <reference field="19" count="1" selected="0">
            <x v="4"/>
          </reference>
          <reference field="21" count="1" selected="0">
            <x v="54"/>
          </reference>
          <reference field="27" count="1" selected="0">
            <x v="91"/>
          </reference>
          <reference field="28" count="1">
            <x v="30"/>
          </reference>
        </references>
      </pivotArea>
    </format>
    <format dxfId="1">
      <pivotArea field="13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9" firstHeaderRow="0" firstDataRow="1" firstDataCol="1"/>
  <pivotFields count="50">
    <pivotField showAll="0"/>
    <pivotField showAll="0"/>
    <pivotField axis="axisRow" showAll="0">
      <items count="42">
        <item h="1" m="1" x="14"/>
        <item h="1" m="1" x="8"/>
        <item h="1" m="1" x="9"/>
        <item h="1" m="1" x="35"/>
        <item h="1" m="1" x="36"/>
        <item h="1" m="1" x="28"/>
        <item h="1" m="1" x="16"/>
        <item h="1" m="1" x="30"/>
        <item h="1" m="1" x="29"/>
        <item h="1" m="1" x="19"/>
        <item x="6"/>
        <item h="1" x="3"/>
        <item x="4"/>
        <item h="1" m="1" x="34"/>
        <item h="1" m="1" x="40"/>
        <item h="1" m="1" x="39"/>
        <item h="1" m="1" x="11"/>
        <item x="2"/>
        <item h="1" m="1" x="12"/>
        <item x="0"/>
        <item h="1" m="1" x="20"/>
        <item h="1" m="1" x="37"/>
        <item h="1" m="1" x="38"/>
        <item h="1" m="1" x="15"/>
        <item h="1" m="1" x="18"/>
        <item h="1" m="1" x="17"/>
        <item h="1" m="1" x="25"/>
        <item h="1" m="1" x="32"/>
        <item h="1" m="1" x="33"/>
        <item h="1" m="1" x="31"/>
        <item h="1" x="5"/>
        <item x="1"/>
        <item h="1" m="1" x="22"/>
        <item h="1" m="1" x="23"/>
        <item h="1" m="1" x="24"/>
        <item h="1" m="1" x="21"/>
        <item h="1" m="1" x="13"/>
        <item h="1" m="1" x="26"/>
        <item h="1" m="1" x="27"/>
        <item h="1" x="7"/>
        <item h="1" m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1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35"/>
        <item x="89"/>
        <item x="90"/>
        <item x="91"/>
        <item x="92"/>
        <item x="93"/>
        <item x="94"/>
        <item x="95"/>
        <item x="96"/>
        <item x="97"/>
        <item x="64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m="1" x="16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28"/>
        <item x="124"/>
        <item x="125"/>
        <item x="126"/>
        <item x="127"/>
        <item x="128"/>
        <item x="129"/>
        <item x="130"/>
        <item x="131"/>
        <item x="133"/>
        <item x="134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35"/>
        <item x="148"/>
        <item x="149"/>
        <item x="150"/>
        <item x="151"/>
        <item x="152"/>
        <item x="153"/>
        <item x="154"/>
        <item x="155"/>
        <item x="156"/>
        <item x="158"/>
        <item x="159"/>
        <item x="160"/>
        <item x="157"/>
        <item x="1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2"/>
  </rowFields>
  <rowItems count="6">
    <i>
      <x v="10"/>
    </i>
    <i>
      <x v="12"/>
    </i>
    <i>
      <x v="17"/>
    </i>
    <i>
      <x v="19"/>
    </i>
    <i>
      <x v="3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Ejercido 2024" fld="30" baseField="13" baseItem="23" numFmtId="4"/>
    <dataField name="Suma de Pre-Comprometido 28 octubre" fld="37" baseField="13" baseItem="46" numFmtId="4"/>
    <dataField name="Suma de Propuesta 2026" fld="45" baseField="2" baseItem="10" numFmtId="4"/>
  </dataFields>
  <formats count="28">
    <format dxfId="677">
      <pivotArea collapsedLevelsAreSubtotals="1" fieldPosition="0">
        <references count="1">
          <reference field="2" count="1">
            <x v="2"/>
          </reference>
        </references>
      </pivotArea>
    </format>
    <format dxfId="676">
      <pivotArea dataOnly="0" labelOnly="1" fieldPosition="0">
        <references count="1">
          <reference field="2" count="1">
            <x v="2"/>
          </reference>
        </references>
      </pivotArea>
    </format>
    <format dxfId="675">
      <pivotArea collapsedLevelsAreSubtotals="1" fieldPosition="0">
        <references count="1">
          <reference field="2" count="1">
            <x v="6"/>
          </reference>
        </references>
      </pivotArea>
    </format>
    <format dxfId="674">
      <pivotArea dataOnly="0" labelOnly="1" fieldPosition="0">
        <references count="1">
          <reference field="2" count="1">
            <x v="6"/>
          </reference>
        </references>
      </pivotArea>
    </format>
    <format dxfId="673">
      <pivotArea collapsedLevelsAreSubtotals="1" fieldPosition="0">
        <references count="1">
          <reference field="2" count="1">
            <x v="9"/>
          </reference>
        </references>
      </pivotArea>
    </format>
    <format dxfId="672">
      <pivotArea dataOnly="0" labelOnly="1" fieldPosition="0">
        <references count="1">
          <reference field="2" count="1">
            <x v="9"/>
          </reference>
        </references>
      </pivotArea>
    </format>
    <format dxfId="671">
      <pivotArea collapsedLevelsAreSubtotals="1" fieldPosition="0">
        <references count="1">
          <reference field="2" count="1">
            <x v="10"/>
          </reference>
        </references>
      </pivotArea>
    </format>
    <format dxfId="670">
      <pivotArea dataOnly="0" labelOnly="1" fieldPosition="0">
        <references count="1">
          <reference field="2" count="1">
            <x v="10"/>
          </reference>
        </references>
      </pivotArea>
    </format>
    <format dxfId="669">
      <pivotArea field="2" type="button" dataOnly="0" labelOnly="1" outline="0" axis="axisRow" fieldPosition="0"/>
    </format>
    <format dxfId="668">
      <pivotArea dataOnly="0" labelOnly="1" fieldPosition="0">
        <references count="1">
          <reference field="2" count="0"/>
        </references>
      </pivotArea>
    </format>
    <format dxfId="667">
      <pivotArea dataOnly="0" labelOnly="1" grandRow="1" outline="0" fieldPosition="0"/>
    </format>
    <format dxfId="666">
      <pivotArea collapsedLevelsAreSubtotals="1" fieldPosition="0">
        <references count="1">
          <reference field="2" count="1">
            <x v="11"/>
          </reference>
        </references>
      </pivotArea>
    </format>
    <format dxfId="665">
      <pivotArea dataOnly="0" labelOnly="1" fieldPosition="0">
        <references count="1">
          <reference field="2" count="1">
            <x v="11"/>
          </reference>
        </references>
      </pivotArea>
    </format>
    <format dxfId="664">
      <pivotArea collapsedLevelsAreSubtotals="1" fieldPosition="0">
        <references count="1">
          <reference field="2" count="2">
            <x v="11"/>
            <x v="12"/>
          </reference>
        </references>
      </pivotArea>
    </format>
    <format dxfId="663">
      <pivotArea dataOnly="0" labelOnly="1" fieldPosition="0">
        <references count="1">
          <reference field="2" count="2">
            <x v="11"/>
            <x v="12"/>
          </reference>
        </references>
      </pivotArea>
    </format>
    <format dxfId="662">
      <pivotArea collapsedLevelsAreSubtotals="1" fieldPosition="0">
        <references count="1">
          <reference field="2" count="1">
            <x v="17"/>
          </reference>
        </references>
      </pivotArea>
    </format>
    <format dxfId="661">
      <pivotArea dataOnly="0" labelOnly="1" fieldPosition="0">
        <references count="1">
          <reference field="2" count="1">
            <x v="17"/>
          </reference>
        </references>
      </pivotArea>
    </format>
    <format dxfId="660">
      <pivotArea collapsedLevelsAreSubtotals="1" fieldPosition="0">
        <references count="1">
          <reference field="2" count="1">
            <x v="19"/>
          </reference>
        </references>
      </pivotArea>
    </format>
    <format dxfId="659">
      <pivotArea dataOnly="0" labelOnly="1" fieldPosition="0">
        <references count="1">
          <reference field="2" count="1">
            <x v="19"/>
          </reference>
        </references>
      </pivotArea>
    </format>
    <format dxfId="658">
      <pivotArea collapsedLevelsAreSubtotals="1" fieldPosition="0">
        <references count="1">
          <reference field="2" count="1">
            <x v="20"/>
          </reference>
        </references>
      </pivotArea>
    </format>
    <format dxfId="657">
      <pivotArea dataOnly="0" labelOnly="1" fieldPosition="0">
        <references count="1">
          <reference field="2" count="1">
            <x v="20"/>
          </reference>
        </references>
      </pivotArea>
    </format>
    <format dxfId="656">
      <pivotArea collapsedLevelsAreSubtotals="1" fieldPosition="0">
        <references count="1">
          <reference field="2" count="2">
            <x v="21"/>
            <x v="22"/>
          </reference>
        </references>
      </pivotArea>
    </format>
    <format dxfId="655">
      <pivotArea dataOnly="0" labelOnly="1" fieldPosition="0">
        <references count="1">
          <reference field="2" count="2">
            <x v="21"/>
            <x v="22"/>
          </reference>
        </references>
      </pivotArea>
    </format>
    <format dxfId="654">
      <pivotArea collapsedLevelsAreSubtotals="1" fieldPosition="0">
        <references count="1">
          <reference field="2" count="1">
            <x v="29"/>
          </reference>
        </references>
      </pivotArea>
    </format>
    <format dxfId="653">
      <pivotArea dataOnly="0" labelOnly="1" fieldPosition="0">
        <references count="1">
          <reference field="2" count="1">
            <x v="29"/>
          </reference>
        </references>
      </pivotArea>
    </format>
    <format dxfId="652">
      <pivotArea outline="0" fieldPosition="0">
        <references count="1">
          <reference field="4294967294" count="1">
            <x v="0"/>
          </reference>
        </references>
      </pivotArea>
    </format>
    <format dxfId="651">
      <pivotArea outline="0" fieldPosition="0">
        <references count="1">
          <reference field="4294967294" count="1">
            <x v="1"/>
          </reference>
        </references>
      </pivotArea>
    </format>
    <format dxfId="650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E12A63-C0D9-4529-9B04-8D2363CD3171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G23" firstHeaderRow="0" firstDataRow="1" firstDataCol="1"/>
  <pivotFields count="47">
    <pivotField showAll="0"/>
    <pivotField showAll="0"/>
    <pivotField showAll="0"/>
    <pivotField showAll="0"/>
    <pivotField axis="axisRow" showAll="0">
      <items count="21">
        <item x="14"/>
        <item x="13"/>
        <item x="1"/>
        <item x="8"/>
        <item x="9"/>
        <item x="6"/>
        <item x="10"/>
        <item x="5"/>
        <item x="18"/>
        <item x="15"/>
        <item x="16"/>
        <item x="7"/>
        <item x="0"/>
        <item x="11"/>
        <item x="17"/>
        <item x="3"/>
        <item x="4"/>
        <item x="12"/>
        <item x="2"/>
        <item m="1"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1">
    <field x="4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Ejercido 2023" fld="26" baseField="0" baseItem="0" numFmtId="43"/>
    <dataField name="Suma de Ejercido 2024" fld="30" baseField="4" baseItem="3" numFmtId="4"/>
    <dataField name="Suma de Presupuestado" fld="35" baseField="4" baseItem="9" numFmtId="4"/>
    <dataField name="Suma de Pre-Comprometido 28 octubre" fld="37" baseField="4" baseItem="6" numFmtId="4"/>
    <dataField name="Suma de Propuesta 2026" fld="45" baseField="4" baseItem="6" numFmtId="4"/>
    <dataField name="Suma de Multianual" fld="46" baseField="4" baseItem="7" numFmtId="4"/>
  </dataFields>
  <formats count="9">
    <format dxfId="649">
      <pivotArea field="4" type="button" dataOnly="0" labelOnly="1" outline="0" axis="axisRow" fieldPosition="0"/>
    </format>
    <format dxfId="648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647">
      <pivotArea field="4" type="button" dataOnly="0" labelOnly="1" outline="0" axis="axisRow" fieldPosition="0"/>
    </format>
    <format dxfId="646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645">
      <pivotArea outline="0" fieldPosition="0">
        <references count="1">
          <reference field="4294967294" count="1">
            <x v="4"/>
          </reference>
        </references>
      </pivotArea>
    </format>
    <format dxfId="644">
      <pivotArea outline="0" fieldPosition="0">
        <references count="1">
          <reference field="4294967294" count="1">
            <x v="5"/>
          </reference>
        </references>
      </pivotArea>
    </format>
    <format dxfId="643">
      <pivotArea outline="0" fieldPosition="0">
        <references count="1">
          <reference field="4294967294" count="1">
            <x v="2"/>
          </reference>
        </references>
      </pivotArea>
    </format>
    <format dxfId="642">
      <pivotArea collapsedLevelsAreSubtotals="1" fieldPosition="0">
        <references count="1">
          <reference field="4" count="1">
            <x v="13"/>
          </reference>
        </references>
      </pivotArea>
    </format>
    <format dxfId="641">
      <pivotArea dataOnly="0" labelOnly="1" fieldPosition="0">
        <references count="1">
          <reference field="4" count="1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FDC902-C5FF-438F-BCEA-5A02F5D47205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G69" firstHeaderRow="0" firstDataRow="1" firstDataCol="1"/>
  <pivotFields count="47">
    <pivotField showAll="0"/>
    <pivotField showAll="0"/>
    <pivotField showAll="0"/>
    <pivotField showAll="0"/>
    <pivotField axis="axisRow" showAll="0">
      <items count="21">
        <item x="14"/>
        <item x="13"/>
        <item x="1"/>
        <item x="8"/>
        <item x="9"/>
        <item x="6"/>
        <item x="10"/>
        <item x="5"/>
        <item x="18"/>
        <item x="15"/>
        <item x="16"/>
        <item x="7"/>
        <item x="0"/>
        <item x="11"/>
        <item x="17"/>
        <item x="3"/>
        <item x="4"/>
        <item x="12"/>
        <item x="2"/>
        <item m="1"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5">
        <item x="36"/>
        <item x="6"/>
        <item x="35"/>
        <item x="30"/>
        <item x="29"/>
        <item x="32"/>
        <item x="15"/>
        <item x="9"/>
        <item x="24"/>
        <item x="16"/>
        <item x="27"/>
        <item x="5"/>
        <item x="31"/>
        <item x="11"/>
        <item x="0"/>
        <item x="1"/>
        <item x="23"/>
        <item x="25"/>
        <item x="13"/>
        <item x="19"/>
        <item x="26"/>
        <item x="21"/>
        <item x="33"/>
        <item x="43"/>
        <item x="39"/>
        <item x="40"/>
        <item x="22"/>
        <item x="17"/>
        <item x="28"/>
        <item x="7"/>
        <item x="3"/>
        <item x="41"/>
        <item x="8"/>
        <item x="14"/>
        <item x="2"/>
        <item x="10"/>
        <item x="12"/>
        <item x="18"/>
        <item x="4"/>
        <item x="37"/>
        <item x="38"/>
        <item x="42"/>
        <item x="34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2">
    <field x="4"/>
    <field x="16"/>
  </rowFields>
  <rowItems count="66">
    <i>
      <x/>
    </i>
    <i r="1">
      <x/>
    </i>
    <i>
      <x v="1"/>
    </i>
    <i r="1">
      <x v="2"/>
    </i>
    <i>
      <x v="2"/>
    </i>
    <i r="1">
      <x v="6"/>
    </i>
    <i r="1">
      <x v="20"/>
    </i>
    <i r="1">
      <x v="22"/>
    </i>
    <i r="1">
      <x v="29"/>
    </i>
    <i r="1">
      <x v="34"/>
    </i>
    <i>
      <x v="3"/>
    </i>
    <i r="1">
      <x v="13"/>
    </i>
    <i r="1">
      <x v="17"/>
    </i>
    <i r="1">
      <x v="18"/>
    </i>
    <i r="1">
      <x v="26"/>
    </i>
    <i r="1">
      <x v="33"/>
    </i>
    <i r="1">
      <x v="43"/>
    </i>
    <i>
      <x v="4"/>
    </i>
    <i r="1">
      <x v="9"/>
    </i>
    <i r="1">
      <x v="16"/>
    </i>
    <i r="1">
      <x v="25"/>
    </i>
    <i r="1">
      <x v="26"/>
    </i>
    <i r="1">
      <x v="28"/>
    </i>
    <i>
      <x v="5"/>
    </i>
    <i r="1">
      <x v="7"/>
    </i>
    <i>
      <x v="6"/>
    </i>
    <i r="1">
      <x v="8"/>
    </i>
    <i r="1">
      <x v="21"/>
    </i>
    <i r="1">
      <x v="31"/>
    </i>
    <i r="1">
      <x v="37"/>
    </i>
    <i>
      <x v="7"/>
    </i>
    <i r="1">
      <x v="1"/>
    </i>
    <i r="1">
      <x v="4"/>
    </i>
    <i r="1">
      <x v="5"/>
    </i>
    <i r="1">
      <x v="32"/>
    </i>
    <i r="1">
      <x v="36"/>
    </i>
    <i>
      <x v="8"/>
    </i>
    <i r="1">
      <x v="23"/>
    </i>
    <i>
      <x v="9"/>
    </i>
    <i r="1">
      <x v="39"/>
    </i>
    <i>
      <x v="10"/>
    </i>
    <i r="1">
      <x v="40"/>
    </i>
    <i>
      <x v="11"/>
    </i>
    <i r="1">
      <x v="3"/>
    </i>
    <i r="1">
      <x v="10"/>
    </i>
    <i r="1">
      <x v="19"/>
    </i>
    <i r="1">
      <x v="35"/>
    </i>
    <i>
      <x v="12"/>
    </i>
    <i r="1">
      <x v="14"/>
    </i>
    <i r="1">
      <x v="15"/>
    </i>
    <i>
      <x v="13"/>
    </i>
    <i r="1">
      <x v="12"/>
    </i>
    <i>
      <x v="14"/>
    </i>
    <i r="1">
      <x v="41"/>
    </i>
    <i>
      <x v="15"/>
    </i>
    <i r="1">
      <x v="38"/>
    </i>
    <i r="1">
      <x v="41"/>
    </i>
    <i>
      <x v="16"/>
    </i>
    <i r="1">
      <x v="11"/>
    </i>
    <i>
      <x v="17"/>
    </i>
    <i r="1">
      <x v="42"/>
    </i>
    <i>
      <x v="18"/>
    </i>
    <i r="1">
      <x v="24"/>
    </i>
    <i r="1">
      <x v="27"/>
    </i>
    <i r="1">
      <x v="3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Ejercido 2023" fld="26" baseField="0" baseItem="0" numFmtId="43"/>
    <dataField name="Suma de Ejercido 2024" fld="30" baseField="4" baseItem="3" numFmtId="4"/>
    <dataField name="Suma de Presupuestado" fld="35" baseField="4" baseItem="9" numFmtId="4"/>
    <dataField name="Suma de Pre-Comprometido 28 octubre" fld="37" baseField="4" baseItem="6" numFmtId="4"/>
    <dataField name="Suma de Propuesta 2026" fld="45" baseField="4" baseItem="6" numFmtId="4"/>
    <dataField name="Suma de Multianual" fld="46" baseField="4" baseItem="7" numFmtId="4"/>
  </dataFields>
  <formats count="9">
    <format dxfId="640">
      <pivotArea field="4" type="button" dataOnly="0" labelOnly="1" outline="0" axis="axisRow" fieldPosition="0"/>
    </format>
    <format dxfId="639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638">
      <pivotArea field="4" type="button" dataOnly="0" labelOnly="1" outline="0" axis="axisRow" fieldPosition="0"/>
    </format>
    <format dxfId="637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636">
      <pivotArea outline="0" fieldPosition="0">
        <references count="1">
          <reference field="4294967294" count="1">
            <x v="4"/>
          </reference>
        </references>
      </pivotArea>
    </format>
    <format dxfId="635">
      <pivotArea outline="0" fieldPosition="0">
        <references count="1">
          <reference field="4294967294" count="1">
            <x v="5"/>
          </reference>
        </references>
      </pivotArea>
    </format>
    <format dxfId="634">
      <pivotArea outline="0" fieldPosition="0">
        <references count="1">
          <reference field="4294967294" count="1">
            <x v="2"/>
          </reference>
        </references>
      </pivotArea>
    </format>
    <format dxfId="633">
      <pivotArea collapsedLevelsAreSubtotals="1" fieldPosition="0">
        <references count="1">
          <reference field="4" count="1">
            <x v="13"/>
          </reference>
        </references>
      </pivotArea>
    </format>
    <format dxfId="632">
      <pivotArea dataOnly="0" labelOnly="1" fieldPosition="0">
        <references count="1">
          <reference field="4" count="1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360160-5EA9-401D-A80D-9B5F4E8EA9CC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3:D61" firstHeaderRow="0" firstDataRow="1" firstDataCol="2" rowPageCount="1" colPageCount="1"/>
  <pivotFields count="5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axis="axisPage" compact="0" outline="0" multipleItemSelectionAllowed="1" showAll="0" defaultSubtotal="0">
      <items count="9">
        <item h="1" x="0"/>
        <item h="1" x="1"/>
        <item x="3"/>
        <item h="1" x="2"/>
        <item h="1" x="4"/>
        <item h="1" x="5"/>
        <item h="1" x="6"/>
        <item h="1" x="7"/>
        <item h="1" x="8"/>
      </items>
    </pivotField>
    <pivotField compact="0" outline="0" showAll="0" defaultSubtotal="0"/>
    <pivotField axis="axisRow" compact="0" outline="0" showAll="0" defaultSubtotal="0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1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35"/>
        <item x="89"/>
        <item x="90"/>
        <item x="91"/>
        <item x="92"/>
        <item x="93"/>
        <item x="94"/>
        <item x="95"/>
        <item x="96"/>
        <item x="97"/>
        <item x="64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m="1" x="16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28"/>
        <item x="124"/>
        <item x="125"/>
        <item x="126"/>
        <item x="127"/>
        <item x="128"/>
        <item x="129"/>
        <item x="130"/>
        <item x="131"/>
        <item x="133"/>
        <item x="134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3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32"/>
      </items>
    </pivotField>
    <pivotField axis="axisRow" compact="0" outline="0" showAll="0" defaultSubtotal="0">
      <items count="164">
        <item x="89"/>
        <item x="159"/>
        <item x="12"/>
        <item x="11"/>
        <item x="13"/>
        <item x="150"/>
        <item x="74"/>
        <item x="70"/>
        <item x="72"/>
        <item x="73"/>
        <item x="71"/>
        <item x="50"/>
        <item x="37"/>
        <item x="127"/>
        <item x="125"/>
        <item x="126"/>
        <item x="28"/>
        <item x="124"/>
        <item x="130"/>
        <item x="52"/>
        <item x="32"/>
        <item x="136"/>
        <item x="31"/>
        <item x="47"/>
        <item x="91"/>
        <item x="8"/>
        <item x="110"/>
        <item x="92"/>
        <item x="155"/>
        <item x="156"/>
        <item x="9"/>
        <item x="10"/>
        <item x="0"/>
        <item x="100"/>
        <item x="115"/>
        <item x="118"/>
        <item x="154"/>
        <item x="157"/>
        <item x="140"/>
        <item x="63"/>
        <item x="131"/>
        <item x="145"/>
        <item x="146"/>
        <item x="137"/>
        <item x="134"/>
        <item m="1" x="162"/>
        <item x="111"/>
        <item x="41"/>
        <item x="45"/>
        <item x="90"/>
        <item x="109"/>
        <item x="6"/>
        <item x="55"/>
        <item x="148"/>
        <item x="62"/>
        <item x="2"/>
        <item x="7"/>
        <item x="113"/>
        <item x="14"/>
        <item x="94"/>
        <item x="95"/>
        <item x="64"/>
        <item x="93"/>
        <item x="138"/>
        <item x="160"/>
        <item x="153"/>
        <item x="33"/>
        <item x="141"/>
        <item x="143"/>
        <item x="142"/>
        <item x="21"/>
        <item x="36"/>
        <item x="18"/>
        <item x="20"/>
        <item x="38"/>
        <item x="23"/>
        <item x="22"/>
        <item x="17"/>
        <item x="44"/>
        <item x="43"/>
        <item x="16"/>
        <item x="19"/>
        <item x="53"/>
        <item x="42"/>
        <item x="128"/>
        <item x="129"/>
        <item x="158"/>
        <item x="15"/>
        <item x="75"/>
        <item x="149"/>
        <item x="117"/>
        <item x="39"/>
        <item x="133"/>
        <item x="29"/>
        <item x="46"/>
        <item x="108"/>
        <item x="123"/>
        <item x="147"/>
        <item x="104"/>
        <item x="105"/>
        <item x="116"/>
        <item x="54"/>
        <item x="49"/>
        <item x="5"/>
        <item x="25"/>
        <item x="24"/>
        <item x="30"/>
        <item x="40"/>
        <item x="27"/>
        <item x="51"/>
        <item x="56"/>
        <item x="58"/>
        <item x="60"/>
        <item x="59"/>
        <item x="61"/>
        <item x="57"/>
        <item m="1" x="163"/>
        <item x="97"/>
        <item x="96"/>
        <item x="4"/>
        <item x="35"/>
        <item x="88"/>
        <item x="114"/>
        <item x="103"/>
        <item x="68"/>
        <item x="81"/>
        <item x="79"/>
        <item x="86"/>
        <item x="78"/>
        <item x="101"/>
        <item x="77"/>
        <item x="80"/>
        <item x="99"/>
        <item x="102"/>
        <item x="98"/>
        <item x="82"/>
        <item x="87"/>
        <item x="67"/>
        <item x="83"/>
        <item x="85"/>
        <item x="112"/>
        <item x="76"/>
        <item x="69"/>
        <item x="84"/>
        <item x="144"/>
        <item x="152"/>
        <item x="121"/>
        <item x="122"/>
        <item x="1"/>
        <item x="3"/>
        <item x="66"/>
        <item x="65"/>
        <item x="151"/>
        <item x="120"/>
        <item x="119"/>
        <item x="26"/>
        <item x="139"/>
        <item x="48"/>
        <item x="107"/>
        <item x="106"/>
        <item x="34"/>
        <item x="161"/>
        <item x="132"/>
        <item x="135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</pivotFields>
  <rowFields count="2">
    <field x="21"/>
    <field x="22"/>
  </rowFields>
  <rowItems count="58">
    <i>
      <x v="62"/>
      <x v="39"/>
    </i>
    <i>
      <x v="63"/>
      <x v="151"/>
    </i>
    <i>
      <x v="64"/>
      <x v="150"/>
    </i>
    <i>
      <x v="65"/>
      <x v="137"/>
    </i>
    <i>
      <x v="66"/>
      <x v="124"/>
    </i>
    <i>
      <x v="67"/>
      <x v="142"/>
    </i>
    <i>
      <x v="68"/>
      <x v="7"/>
    </i>
    <i>
      <x v="69"/>
      <x v="10"/>
    </i>
    <i>
      <x v="70"/>
      <x v="8"/>
    </i>
    <i>
      <x v="71"/>
      <x v="9"/>
    </i>
    <i>
      <x v="72"/>
      <x v="6"/>
    </i>
    <i>
      <x v="73"/>
      <x v="88"/>
    </i>
    <i>
      <x v="74"/>
      <x v="141"/>
    </i>
    <i>
      <x v="75"/>
      <x v="130"/>
    </i>
    <i>
      <x v="76"/>
      <x v="128"/>
    </i>
    <i>
      <x v="77"/>
      <x v="126"/>
    </i>
    <i>
      <x v="78"/>
      <x v="131"/>
    </i>
    <i>
      <x v="79"/>
      <x v="125"/>
    </i>
    <i>
      <x v="80"/>
      <x v="135"/>
    </i>
    <i>
      <x v="81"/>
      <x v="138"/>
    </i>
    <i>
      <x v="82"/>
      <x v="143"/>
    </i>
    <i>
      <x v="83"/>
      <x v="139"/>
    </i>
    <i>
      <x v="84"/>
      <x v="127"/>
    </i>
    <i>
      <x v="85"/>
      <x v="136"/>
    </i>
    <i>
      <x v="86"/>
      <x v="121"/>
    </i>
    <i>
      <x v="87"/>
      <x v="120"/>
    </i>
    <i>
      <x v="88"/>
      <x/>
    </i>
    <i>
      <x v="89"/>
      <x v="49"/>
    </i>
    <i>
      <x v="90"/>
      <x v="24"/>
    </i>
    <i>
      <x v="91"/>
      <x v="27"/>
    </i>
    <i>
      <x v="92"/>
      <x v="62"/>
    </i>
    <i>
      <x v="93"/>
      <x v="59"/>
    </i>
    <i>
      <x v="94"/>
      <x v="60"/>
    </i>
    <i>
      <x v="95"/>
      <x v="118"/>
    </i>
    <i>
      <x v="96"/>
      <x v="117"/>
    </i>
    <i>
      <x v="97"/>
      <x v="61"/>
    </i>
    <i>
      <x v="98"/>
      <x v="134"/>
    </i>
    <i>
      <x v="99"/>
      <x v="132"/>
    </i>
    <i>
      <x v="100"/>
      <x v="33"/>
    </i>
    <i>
      <x v="101"/>
      <x v="129"/>
    </i>
    <i>
      <x v="102"/>
      <x v="133"/>
    </i>
    <i>
      <x v="103"/>
      <x v="123"/>
    </i>
    <i>
      <x v="104"/>
      <x v="98"/>
    </i>
    <i>
      <x v="105"/>
      <x v="99"/>
    </i>
    <i>
      <x v="106"/>
      <x v="159"/>
    </i>
    <i>
      <x v="107"/>
      <x v="158"/>
    </i>
    <i>
      <x v="108"/>
      <x v="95"/>
    </i>
    <i>
      <x v="109"/>
      <x v="50"/>
    </i>
    <i>
      <x v="110"/>
      <x v="26"/>
    </i>
    <i>
      <x v="111"/>
      <x v="46"/>
    </i>
    <i>
      <x v="112"/>
      <x v="140"/>
    </i>
    <i>
      <x v="114"/>
      <x v="57"/>
    </i>
    <i>
      <x v="115"/>
      <x v="122"/>
    </i>
    <i>
      <x v="116"/>
      <x v="34"/>
    </i>
    <i>
      <x v="117"/>
      <x v="100"/>
    </i>
    <i>
      <x v="118"/>
      <x v="90"/>
    </i>
    <i>
      <x v="119"/>
      <x v="35"/>
    </i>
    <i t="grand">
      <x/>
    </i>
  </rowItems>
  <colFields count="1">
    <field x="-2"/>
  </colFields>
  <colItems count="2">
    <i>
      <x/>
    </i>
    <i i="1">
      <x v="1"/>
    </i>
  </colItems>
  <pageFields count="1">
    <pageField fld="19" hier="-1"/>
  </pageFields>
  <dataFields count="2">
    <dataField name="Suma de Ejercido 2023" fld="26" baseField="0" baseItem="0"/>
    <dataField name="Suma de Ejercido 2024" fld="30" baseField="14" baseItem="55" numFmtId="4"/>
  </dataFields>
  <formats count="8">
    <format dxfId="631">
      <pivotArea outline="0" fieldPosition="0">
        <references count="2">
          <reference field="21" count="2" selected="0">
            <x v="70"/>
            <x v="71"/>
          </reference>
          <reference field="22" count="2" selected="0">
            <x v="8"/>
            <x v="9"/>
          </reference>
        </references>
      </pivotArea>
    </format>
    <format dxfId="630">
      <pivotArea dataOnly="0" labelOnly="1" outline="0" fieldPosition="0">
        <references count="2">
          <reference field="21" count="1" selected="0">
            <x v="70"/>
          </reference>
          <reference field="22" count="1">
            <x v="8"/>
          </reference>
        </references>
      </pivotArea>
    </format>
    <format dxfId="629">
      <pivotArea dataOnly="0" labelOnly="1" outline="0" fieldPosition="0">
        <references count="2">
          <reference field="21" count="1" selected="0">
            <x v="71"/>
          </reference>
          <reference field="22" count="1">
            <x v="9"/>
          </reference>
        </references>
      </pivotArea>
    </format>
    <format dxfId="628">
      <pivotArea outline="0" fieldPosition="0">
        <references count="2">
          <reference field="21" count="1" selected="0">
            <x v="79"/>
          </reference>
          <reference field="22" count="1" selected="0">
            <x v="125"/>
          </reference>
        </references>
      </pivotArea>
    </format>
    <format dxfId="627">
      <pivotArea dataOnly="0" labelOnly="1" outline="0" fieldPosition="0">
        <references count="2">
          <reference field="21" count="1" selected="0">
            <x v="79"/>
          </reference>
          <reference field="22" count="1">
            <x v="125"/>
          </reference>
        </references>
      </pivotArea>
    </format>
    <format dxfId="626">
      <pivotArea outline="0" fieldPosition="0">
        <references count="2">
          <reference field="21" count="2" selected="0">
            <x v="97"/>
            <x v="98"/>
          </reference>
          <reference field="22" count="2" selected="0">
            <x v="61"/>
            <x v="134"/>
          </reference>
        </references>
      </pivotArea>
    </format>
    <format dxfId="625">
      <pivotArea dataOnly="0" labelOnly="1" outline="0" fieldPosition="0">
        <references count="2">
          <reference field="21" count="1" selected="0">
            <x v="97"/>
          </reference>
          <reference field="22" count="1">
            <x v="61"/>
          </reference>
        </references>
      </pivotArea>
    </format>
    <format dxfId="624">
      <pivotArea dataOnly="0" labelOnly="1" outline="0" fieldPosition="0">
        <references count="2">
          <reference field="21" count="1" selected="0">
            <x v="98"/>
          </reference>
          <reference field="22" count="1">
            <x v="1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60D6F7-A71B-46BF-854A-4BCBF78F4A6E}" name="TablaDinámica3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3:D39" firstHeaderRow="2" firstDataRow="2" firstDataCol="3" rowPageCount="1" colPageCount="1"/>
  <pivotFields count="3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6">
        <item x="4"/>
        <item x="3"/>
        <item x="1"/>
        <item x="0"/>
        <item x="2"/>
        <item m="1" x="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9">
        <item x="0"/>
        <item h="1" x="5"/>
        <item h="1" x="2"/>
        <item h="1" x="1"/>
        <item h="1" x="3"/>
        <item h="1" x="4"/>
        <item h="1" x="6"/>
        <item h="1" x="7"/>
        <item t="default"/>
      </items>
    </pivotField>
    <pivotField compact="0" outline="0" showAll="0"/>
    <pivotField axis="axisRow" compact="0" outline="0" showAll="0" defaultSubtotal="0">
      <items count="129">
        <item x="0"/>
        <item x="8"/>
        <item x="40"/>
        <item x="1"/>
        <item x="14"/>
        <item x="2"/>
        <item x="3"/>
        <item x="15"/>
        <item x="13"/>
        <item x="4"/>
        <item x="5"/>
        <item x="6"/>
        <item x="7"/>
        <item x="17"/>
        <item x="16"/>
        <item x="9"/>
        <item x="11"/>
        <item x="73"/>
        <item x="119"/>
        <item x="82"/>
        <item x="105"/>
        <item x="50"/>
        <item x="78"/>
        <item x="90"/>
        <item x="125"/>
        <item x="95"/>
        <item x="88"/>
        <item x="84"/>
        <item x="54"/>
        <item x="114"/>
        <item x="121"/>
        <item x="33"/>
        <item x="71"/>
        <item x="46"/>
        <item x="75"/>
        <item x="89"/>
        <item x="55"/>
        <item x="52"/>
        <item x="72"/>
        <item x="64"/>
        <item x="25"/>
        <item x="61"/>
        <item x="74"/>
        <item x="96"/>
        <item x="70"/>
        <item x="62"/>
        <item x="110"/>
        <item x="97"/>
        <item x="77"/>
        <item x="98"/>
        <item x="24"/>
        <item x="92"/>
        <item x="66"/>
        <item x="48"/>
        <item x="124"/>
        <item x="51"/>
        <item x="28"/>
        <item x="83"/>
        <item x="19"/>
        <item x="122"/>
        <item x="69"/>
        <item x="44"/>
        <item x="53"/>
        <item x="91"/>
        <item x="38"/>
        <item x="22"/>
        <item x="35"/>
        <item x="31"/>
        <item x="26"/>
        <item x="49"/>
        <item x="102"/>
        <item x="41"/>
        <item x="101"/>
        <item x="29"/>
        <item x="118"/>
        <item x="79"/>
        <item x="93"/>
        <item x="34"/>
        <item x="12"/>
        <item x="81"/>
        <item x="30"/>
        <item x="45"/>
        <item x="60"/>
        <item x="47"/>
        <item x="120"/>
        <item x="115"/>
        <item x="65"/>
        <item x="111"/>
        <item x="99"/>
        <item x="39"/>
        <item x="36"/>
        <item x="109"/>
        <item x="116"/>
        <item x="117"/>
        <item x="20"/>
        <item x="113"/>
        <item x="56"/>
        <item x="94"/>
        <item x="10"/>
        <item x="106"/>
        <item x="68"/>
        <item x="85"/>
        <item x="76"/>
        <item x="27"/>
        <item x="86"/>
        <item x="107"/>
        <item x="126"/>
        <item x="112"/>
        <item x="37"/>
        <item x="103"/>
        <item x="123"/>
        <item x="108"/>
        <item x="104"/>
        <item x="80"/>
        <item x="100"/>
        <item x="57"/>
        <item x="63"/>
        <item x="18"/>
        <item x="87"/>
        <item x="58"/>
        <item x="43"/>
        <item x="42"/>
        <item x="32"/>
        <item x="67"/>
        <item x="23"/>
        <item x="21"/>
        <item x="59"/>
        <item x="127"/>
        <item x="128"/>
      </items>
    </pivotField>
    <pivotField compact="0" outline="0" showAll="0"/>
    <pivotField compact="0" outline="0" showAll="0"/>
    <pivotField axis="axisRow" compact="0" outline="0" showAll="0" defaultSubtotal="0">
      <items count="63">
        <item x="55"/>
        <item x="53"/>
        <item x="51"/>
        <item x="58"/>
        <item x="22"/>
        <item x="29"/>
        <item x="32"/>
        <item x="59"/>
        <item x="60"/>
        <item x="13"/>
        <item x="6"/>
        <item x="41"/>
        <item x="37"/>
        <item x="20"/>
        <item x="7"/>
        <item x="57"/>
        <item x="11"/>
        <item x="19"/>
        <item x="2"/>
        <item x="35"/>
        <item x="5"/>
        <item x="33"/>
        <item x="12"/>
        <item x="44"/>
        <item x="27"/>
        <item x="1"/>
        <item x="39"/>
        <item x="54"/>
        <item x="48"/>
        <item x="46"/>
        <item x="40"/>
        <item x="52"/>
        <item x="56"/>
        <item x="42"/>
        <item x="43"/>
        <item x="25"/>
        <item x="24"/>
        <item x="30"/>
        <item x="47"/>
        <item x="36"/>
        <item x="49"/>
        <item x="28"/>
        <item x="38"/>
        <item x="62"/>
        <item x="3"/>
        <item x="8"/>
        <item x="15"/>
        <item x="61"/>
        <item x="9"/>
        <item x="0"/>
        <item x="21"/>
        <item x="31"/>
        <item x="14"/>
        <item x="45"/>
        <item x="16"/>
        <item x="10"/>
        <item x="23"/>
        <item x="50"/>
        <item x="4"/>
        <item x="26"/>
        <item x="34"/>
        <item x="17"/>
        <item x="18"/>
      </items>
    </pivotField>
    <pivotField compact="0" outline="0" showAll="0"/>
    <pivotField compact="0" outline="0" showAll="0"/>
    <pivotField dataField="1" compact="0" numFmtId="4" outline="0" showAll="0"/>
  </pivotFields>
  <rowFields count="3">
    <field x="30"/>
    <field x="27"/>
    <field x="9"/>
  </rowFields>
  <rowItems count="35">
    <i>
      <x v="18"/>
      <x v="1"/>
      <x v="3"/>
    </i>
    <i r="1">
      <x v="5"/>
      <x v="3"/>
    </i>
    <i r="1">
      <x v="6"/>
      <x v="3"/>
    </i>
    <i r="1">
      <x v="9"/>
      <x v="3"/>
    </i>
    <i r="1">
      <x v="10"/>
      <x v="3"/>
    </i>
    <i r="1">
      <x v="11"/>
      <x v="3"/>
    </i>
    <i r="1">
      <x v="12"/>
      <x v="3"/>
    </i>
    <i r="1">
      <x v="15"/>
      <x v="2"/>
    </i>
    <i r="2">
      <x v="4"/>
    </i>
    <i>
      <x v="25"/>
      <x v="3"/>
      <x v="2"/>
    </i>
    <i r="1">
      <x v="5"/>
      <x v="2"/>
    </i>
    <i r="1">
      <x v="6"/>
      <x v="2"/>
    </i>
    <i r="2">
      <x v="3"/>
    </i>
    <i r="1">
      <x v="9"/>
      <x v="2"/>
    </i>
    <i r="1">
      <x v="10"/>
      <x v="2"/>
    </i>
    <i r="1">
      <x v="11"/>
      <x v="2"/>
    </i>
    <i r="1">
      <x v="12"/>
      <x v="2"/>
    </i>
    <i>
      <x v="49"/>
      <x/>
      <x v="3"/>
    </i>
    <i r="1">
      <x v="1"/>
      <x v="3"/>
    </i>
    <i r="1">
      <x v="5"/>
      <x v="3"/>
    </i>
    <i r="1">
      <x v="6"/>
      <x v="3"/>
    </i>
    <i r="1">
      <x v="9"/>
      <x v="3"/>
    </i>
    <i r="1">
      <x v="10"/>
      <x v="3"/>
    </i>
    <i r="1">
      <x v="11"/>
      <x v="3"/>
    </i>
    <i r="1">
      <x v="12"/>
      <x v="3"/>
    </i>
    <i r="1">
      <x v="15"/>
      <x v="2"/>
    </i>
    <i>
      <x v="58"/>
      <x v="2"/>
      <x v="4"/>
    </i>
    <i r="1">
      <x v="4"/>
      <x v="2"/>
    </i>
    <i r="1">
      <x v="7"/>
      <x v="2"/>
    </i>
    <i r="1">
      <x v="8"/>
      <x v="2"/>
    </i>
    <i r="1">
      <x v="13"/>
      <x v="4"/>
    </i>
    <i r="1">
      <x v="14"/>
      <x v="2"/>
    </i>
    <i r="1">
      <x v="16"/>
      <x v="2"/>
    </i>
    <i r="2">
      <x v="3"/>
    </i>
    <i t="grand">
      <x/>
    </i>
  </rowItems>
  <colItems count="1">
    <i/>
  </colItems>
  <pageFields count="1">
    <pageField fld="25" hier="-1"/>
  </pageFields>
  <dataFields count="1">
    <dataField name="Suma de Anteproyecto 2026" fld="33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9CCD33-6BB2-4CAA-930C-7A953F572282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Fuente de Financiamiento">
  <location ref="A3:B9" firstHeaderRow="1" firstDataRow="1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4"/>
        <item x="3"/>
        <item x="1"/>
        <item x="0"/>
        <item x="2"/>
        <item m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</pivotFields>
  <rowFields count="1">
    <field x="9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Presupuesto  2026" fld="33" baseField="0" baseItem="0" numFmtId="4"/>
  </dataField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F49516-F5BB-42E1-88A2-127CDFAD4AC3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 rowHeaderCaption="Fuente de Financiamiento">
  <location ref="A3:C12" firstHeaderRow="1" firstDataRow="1" firstDataCol="2"/>
  <pivotFields count="34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Capitulo " axis="axisRow" compact="0" outline="0" showAll="0" defaultSubtotal="0">
      <items count="8">
        <item x="0"/>
        <item x="5"/>
        <item x="2"/>
        <item x="1"/>
        <item x="3"/>
        <item x="4"/>
        <item x="6"/>
        <item x="7"/>
      </items>
    </pivotField>
    <pivotField name="Nombre" axis="axisRow" compact="0" outline="0" showAll="0" defaultSubtotal="0">
      <items count="9">
        <item x="3"/>
        <item x="7"/>
        <item x="4"/>
        <item x="6"/>
        <item x="5"/>
        <item x="2"/>
        <item x="0"/>
        <item x="1"/>
        <item m="1"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numFmtId="4" outline="0" showAll="0" defaultSubtotal="0"/>
  </pivotFields>
  <rowFields count="2">
    <field x="25"/>
    <field x="26"/>
  </rowFields>
  <rowItems count="9">
    <i>
      <x/>
      <x v="6"/>
    </i>
    <i>
      <x v="1"/>
      <x v="4"/>
    </i>
    <i>
      <x v="2"/>
      <x v="5"/>
    </i>
    <i>
      <x v="3"/>
      <x v="7"/>
    </i>
    <i>
      <x v="4"/>
      <x/>
    </i>
    <i>
      <x v="5"/>
      <x v="2"/>
    </i>
    <i>
      <x v="6"/>
      <x v="3"/>
    </i>
    <i>
      <x v="7"/>
      <x v="1"/>
    </i>
    <i t="grand">
      <x/>
    </i>
  </rowItems>
  <colItems count="1">
    <i/>
  </colItems>
  <dataFields count="1">
    <dataField name="Presupuesto  2026" fld="33" baseField="0" baseItem="0" numFmtId="4"/>
  </dataField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C1FAEC-3CC7-48CA-8F4D-9C9C62FAAE52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Dependencia">
  <location ref="A3:B21" firstHeaderRow="1" firstDataRow="1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0">
        <item x="9"/>
        <item x="7"/>
        <item x="1"/>
        <item x="8"/>
        <item x="2"/>
        <item x="3"/>
        <item x="13"/>
        <item x="10"/>
        <item x="11"/>
        <item x="12"/>
        <item x="6"/>
        <item x="0"/>
        <item m="1" x="17"/>
        <item x="14"/>
        <item x="16"/>
        <item x="15"/>
        <item x="4"/>
        <item x="5"/>
        <item m="1" x="1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</pivotFields>
  <rowFields count="1">
    <field x="1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dataFields count="1">
    <dataField name="Presupuesto  2026" fld="33" baseField="0" baseItem="0" numFmtId="4"/>
  </dataFields>
  <formats count="2">
    <format dxfId="623">
      <pivotArea dataOnly="0" labelOnly="1" outline="0" axis="axisValues" fieldPosition="0"/>
    </format>
    <format dxfId="622">
      <pivotArea field="13" type="button" dataOnly="0" labelOnly="1" outline="0" axis="axisRow" fieldPosition="0"/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4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5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7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8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D22"/>
  <sheetViews>
    <sheetView workbookViewId="0">
      <selection activeCell="B24" sqref="B24"/>
    </sheetView>
  </sheetViews>
  <sheetFormatPr baseColWidth="10" defaultRowHeight="14.5" x14ac:dyDescent="0.35"/>
  <cols>
    <col min="1" max="1" width="18.7265625" bestFit="1" customWidth="1"/>
    <col min="2" max="2" width="76.26953125" bestFit="1" customWidth="1"/>
  </cols>
  <sheetData>
    <row r="4" spans="1:4" x14ac:dyDescent="0.35">
      <c r="A4" t="s">
        <v>10</v>
      </c>
      <c r="B4" t="s">
        <v>26</v>
      </c>
    </row>
    <row r="5" spans="1:4" x14ac:dyDescent="0.35">
      <c r="A5" t="s">
        <v>101</v>
      </c>
      <c r="B5" t="s">
        <v>109</v>
      </c>
      <c r="C5" t="s">
        <v>663</v>
      </c>
      <c r="D5" t="s">
        <v>109</v>
      </c>
    </row>
    <row r="6" spans="1:4" x14ac:dyDescent="0.35">
      <c r="A6" t="s">
        <v>175</v>
      </c>
      <c r="B6" t="s">
        <v>178</v>
      </c>
      <c r="C6" t="s">
        <v>644</v>
      </c>
      <c r="D6" t="s">
        <v>178</v>
      </c>
    </row>
    <row r="7" spans="1:4" x14ac:dyDescent="0.35">
      <c r="A7" t="s">
        <v>431</v>
      </c>
      <c r="B7" t="s">
        <v>434</v>
      </c>
      <c r="C7" t="s">
        <v>640</v>
      </c>
      <c r="D7" t="s">
        <v>434</v>
      </c>
    </row>
    <row r="8" spans="1:4" x14ac:dyDescent="0.35">
      <c r="A8" t="s">
        <v>51</v>
      </c>
      <c r="B8" t="s">
        <v>60</v>
      </c>
      <c r="C8" t="s">
        <v>636</v>
      </c>
      <c r="D8" t="s">
        <v>60</v>
      </c>
    </row>
    <row r="9" spans="1:4" x14ac:dyDescent="0.35">
      <c r="A9" t="s">
        <v>67</v>
      </c>
      <c r="B9" t="s">
        <v>74</v>
      </c>
      <c r="C9" t="s">
        <v>677</v>
      </c>
      <c r="D9" t="s">
        <v>74</v>
      </c>
    </row>
    <row r="10" spans="1:4" x14ac:dyDescent="0.35">
      <c r="A10" t="s">
        <v>219</v>
      </c>
      <c r="B10" t="s">
        <v>223</v>
      </c>
      <c r="C10" t="s">
        <v>728</v>
      </c>
      <c r="D10" t="s">
        <v>223</v>
      </c>
    </row>
    <row r="11" spans="1:4" x14ac:dyDescent="0.35">
      <c r="A11" t="s">
        <v>140</v>
      </c>
      <c r="B11" t="s">
        <v>147</v>
      </c>
      <c r="C11" t="s">
        <v>684</v>
      </c>
      <c r="D11" t="s">
        <v>147</v>
      </c>
    </row>
    <row r="12" spans="1:4" x14ac:dyDescent="0.35">
      <c r="A12" t="s">
        <v>159</v>
      </c>
      <c r="B12" t="s">
        <v>163</v>
      </c>
      <c r="C12" t="s">
        <v>705</v>
      </c>
      <c r="D12" t="s">
        <v>163</v>
      </c>
    </row>
    <row r="13" spans="1:4" x14ac:dyDescent="0.35">
      <c r="A13" t="s">
        <v>410</v>
      </c>
      <c r="B13" t="s">
        <v>414</v>
      </c>
      <c r="C13" t="s">
        <v>687</v>
      </c>
      <c r="D13" t="s">
        <v>414</v>
      </c>
    </row>
    <row r="14" spans="1:4" x14ac:dyDescent="0.35">
      <c r="A14" t="s">
        <v>552</v>
      </c>
      <c r="B14" t="s">
        <v>555</v>
      </c>
      <c r="C14" t="s">
        <v>756</v>
      </c>
      <c r="D14" t="s">
        <v>555</v>
      </c>
    </row>
    <row r="15" spans="1:4" x14ac:dyDescent="0.35">
      <c r="A15" t="s">
        <v>206</v>
      </c>
      <c r="B15" t="s">
        <v>211</v>
      </c>
      <c r="C15" t="s">
        <v>767</v>
      </c>
      <c r="D15" t="s">
        <v>211</v>
      </c>
    </row>
    <row r="16" spans="1:4" x14ac:dyDescent="0.35">
      <c r="A16" t="s">
        <v>524</v>
      </c>
      <c r="B16" t="s">
        <v>527</v>
      </c>
      <c r="C16" t="s">
        <v>744</v>
      </c>
      <c r="D16" t="s">
        <v>527</v>
      </c>
    </row>
    <row r="17" spans="1:4" x14ac:dyDescent="0.35">
      <c r="A17" t="s">
        <v>516</v>
      </c>
      <c r="B17" t="s">
        <v>519</v>
      </c>
      <c r="C17" t="s">
        <v>738</v>
      </c>
      <c r="D17" t="s">
        <v>519</v>
      </c>
    </row>
    <row r="18" spans="1:4" x14ac:dyDescent="0.35">
      <c r="A18" t="s">
        <v>287</v>
      </c>
      <c r="B18" t="s">
        <v>292</v>
      </c>
      <c r="C18" t="s">
        <v>741</v>
      </c>
      <c r="D18" t="s">
        <v>292</v>
      </c>
    </row>
    <row r="19" spans="1:4" x14ac:dyDescent="0.35">
      <c r="A19" t="s">
        <v>532</v>
      </c>
      <c r="B19" t="s">
        <v>535</v>
      </c>
      <c r="C19" t="s">
        <v>747</v>
      </c>
      <c r="D19" t="s">
        <v>535</v>
      </c>
    </row>
    <row r="20" spans="1:4" x14ac:dyDescent="0.35">
      <c r="A20" t="s">
        <v>503</v>
      </c>
      <c r="B20" t="s">
        <v>506</v>
      </c>
      <c r="C20" t="s">
        <v>731</v>
      </c>
      <c r="D20" t="s">
        <v>506</v>
      </c>
    </row>
    <row r="21" spans="1:4" x14ac:dyDescent="0.35">
      <c r="A21" t="s">
        <v>447</v>
      </c>
      <c r="B21" t="s">
        <v>452</v>
      </c>
      <c r="C21" t="s">
        <v>715</v>
      </c>
      <c r="D21" t="s">
        <v>452</v>
      </c>
    </row>
    <row r="22" spans="1:4" x14ac:dyDescent="0.35">
      <c r="A22" t="s">
        <v>1025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819AD-ECD1-46DF-8E12-2A9652E0ADD7}">
  <dimension ref="A3:I28"/>
  <sheetViews>
    <sheetView workbookViewId="0">
      <selection activeCell="C22" sqref="C22"/>
    </sheetView>
  </sheetViews>
  <sheetFormatPr baseColWidth="10" defaultRowHeight="14.5" x14ac:dyDescent="0.35"/>
  <cols>
    <col min="1" max="1" width="77.7265625" bestFit="1" customWidth="1"/>
    <col min="2" max="3" width="20.1796875" bestFit="1" customWidth="1"/>
    <col min="4" max="4" width="21.54296875" bestFit="1" customWidth="1"/>
    <col min="5" max="5" width="23.453125" hidden="1" customWidth="1"/>
    <col min="6" max="6" width="17.453125" bestFit="1" customWidth="1"/>
    <col min="7" max="7" width="15.26953125" bestFit="1" customWidth="1"/>
    <col min="8" max="8" width="14.7265625" hidden="1" customWidth="1"/>
    <col min="9" max="9" width="13.7265625" hidden="1" customWidth="1"/>
  </cols>
  <sheetData>
    <row r="3" spans="1:9" s="69" customFormat="1" ht="41.5" customHeight="1" x14ac:dyDescent="0.35">
      <c r="A3" s="68" t="s">
        <v>1163</v>
      </c>
      <c r="B3" s="69" t="s">
        <v>1272</v>
      </c>
      <c r="C3" s="69" t="s">
        <v>1248</v>
      </c>
      <c r="D3" t="s">
        <v>1275</v>
      </c>
      <c r="E3" s="69" t="s">
        <v>1247</v>
      </c>
      <c r="F3" s="69" t="s">
        <v>1249</v>
      </c>
      <c r="G3" s="69" t="s">
        <v>1273</v>
      </c>
      <c r="H3" s="72" t="s">
        <v>1311</v>
      </c>
      <c r="I3" s="72" t="s">
        <v>1312</v>
      </c>
    </row>
    <row r="4" spans="1:9" x14ac:dyDescent="0.35">
      <c r="A4" s="20" t="s">
        <v>292</v>
      </c>
      <c r="B4" s="63">
        <v>10000000</v>
      </c>
      <c r="C4" s="1">
        <v>13523208.92</v>
      </c>
      <c r="D4" s="1">
        <v>14064137.279999999</v>
      </c>
      <c r="E4" s="1">
        <v>12720114.4</v>
      </c>
      <c r="F4" s="1">
        <v>14767344.143999999</v>
      </c>
      <c r="G4" s="1"/>
      <c r="H4" s="1"/>
      <c r="I4" s="1"/>
    </row>
    <row r="5" spans="1:9" x14ac:dyDescent="0.35">
      <c r="A5" s="20" t="s">
        <v>905</v>
      </c>
      <c r="B5" s="63">
        <v>16510000</v>
      </c>
      <c r="C5" s="1">
        <v>17127649.879999999</v>
      </c>
      <c r="D5" s="1">
        <v>19813000</v>
      </c>
      <c r="E5" s="1">
        <v>16943494.949999999</v>
      </c>
      <c r="F5" s="1">
        <v>20803650</v>
      </c>
      <c r="G5" s="1"/>
      <c r="H5" s="1"/>
      <c r="I5" s="1"/>
    </row>
    <row r="6" spans="1:9" x14ac:dyDescent="0.35">
      <c r="A6" s="20" t="s">
        <v>900</v>
      </c>
      <c r="B6" s="63">
        <v>136106596.53</v>
      </c>
      <c r="C6" s="1">
        <v>135388284.91</v>
      </c>
      <c r="D6" s="1">
        <v>122929860</v>
      </c>
      <c r="E6" s="1">
        <v>188631954.60000005</v>
      </c>
      <c r="F6" s="1">
        <v>180050501.97</v>
      </c>
      <c r="G6" s="1">
        <v>29232000</v>
      </c>
      <c r="H6" s="1"/>
      <c r="I6" s="1"/>
    </row>
    <row r="7" spans="1:9" x14ac:dyDescent="0.35">
      <c r="A7" s="20" t="s">
        <v>857</v>
      </c>
      <c r="B7" s="63">
        <v>345456161.98000008</v>
      </c>
      <c r="C7" s="1">
        <v>409700458.65000004</v>
      </c>
      <c r="D7" s="1">
        <v>1201998749.97</v>
      </c>
      <c r="E7" s="1">
        <v>647414571.67000008</v>
      </c>
      <c r="F7" s="1">
        <v>344350000</v>
      </c>
      <c r="G7" s="1">
        <v>200000</v>
      </c>
      <c r="H7" s="1"/>
      <c r="I7" s="1"/>
    </row>
    <row r="8" spans="1:9" x14ac:dyDescent="0.35">
      <c r="A8" s="20" t="s">
        <v>824</v>
      </c>
      <c r="B8" s="63">
        <v>1009706383.8399999</v>
      </c>
      <c r="C8" s="1">
        <v>1451726427.9800003</v>
      </c>
      <c r="D8" s="1">
        <v>1000700000</v>
      </c>
      <c r="E8" s="1">
        <v>1672276397.78</v>
      </c>
      <c r="F8" s="1">
        <v>1397169711.2634993</v>
      </c>
      <c r="G8" s="1">
        <v>817878513.83999991</v>
      </c>
      <c r="H8" s="1"/>
      <c r="I8" s="1"/>
    </row>
    <row r="9" spans="1:9" x14ac:dyDescent="0.35">
      <c r="A9" s="20" t="s">
        <v>984</v>
      </c>
      <c r="B9" s="63">
        <v>106761142.33999999</v>
      </c>
      <c r="C9" s="1">
        <v>130982862.96000001</v>
      </c>
      <c r="D9" s="1">
        <v>118000000</v>
      </c>
      <c r="E9" s="1">
        <v>155602209.71000001</v>
      </c>
      <c r="F9" s="1">
        <v>265230000</v>
      </c>
      <c r="G9" s="1">
        <v>187600000</v>
      </c>
      <c r="H9" s="1">
        <v>308521628</v>
      </c>
      <c r="I9" s="1">
        <f>H9-GETPIVOTDATA("Suma de Propuesta 2026",$A$3,"Dependencia","COORDINACIÓN GENERAL DE INTELIGENCIA E INNOVACIÓN SOCIAL")</f>
        <v>43291628</v>
      </c>
    </row>
    <row r="10" spans="1:9" x14ac:dyDescent="0.35">
      <c r="A10" s="20" t="s">
        <v>948</v>
      </c>
      <c r="B10" s="63">
        <v>10653769.92</v>
      </c>
      <c r="C10" s="1">
        <v>17714955</v>
      </c>
      <c r="D10" s="1">
        <v>27250000</v>
      </c>
      <c r="E10" s="1">
        <v>15502193.730000002</v>
      </c>
      <c r="F10" s="1">
        <v>29718000</v>
      </c>
      <c r="G10" s="1"/>
      <c r="H10" s="1"/>
      <c r="I10" s="1"/>
    </row>
    <row r="11" spans="1:9" x14ac:dyDescent="0.35">
      <c r="A11" s="20" t="s">
        <v>870</v>
      </c>
      <c r="B11" s="63">
        <v>52348199.840000004</v>
      </c>
      <c r="C11" s="1">
        <v>49355855.360000007</v>
      </c>
      <c r="D11" s="1">
        <v>65400000</v>
      </c>
      <c r="E11" s="1">
        <v>57958057.25</v>
      </c>
      <c r="F11" s="1">
        <v>71965000</v>
      </c>
      <c r="G11" s="1">
        <v>0</v>
      </c>
      <c r="H11" s="1"/>
      <c r="I11" s="1"/>
    </row>
    <row r="12" spans="1:9" x14ac:dyDescent="0.35">
      <c r="A12" s="20" t="s">
        <v>864</v>
      </c>
      <c r="B12" s="63">
        <v>0</v>
      </c>
      <c r="C12" s="1">
        <v>0</v>
      </c>
      <c r="D12" s="1">
        <v>4000000</v>
      </c>
      <c r="E12" s="1">
        <v>0</v>
      </c>
      <c r="F12" s="1">
        <v>0</v>
      </c>
      <c r="G12" s="1">
        <v>0</v>
      </c>
      <c r="H12" s="1"/>
      <c r="I12" s="1"/>
    </row>
    <row r="13" spans="1:9" x14ac:dyDescent="0.35">
      <c r="A13" s="20" t="s">
        <v>924</v>
      </c>
      <c r="B13" s="63">
        <v>14625430</v>
      </c>
      <c r="C13" s="1">
        <v>12391003.16</v>
      </c>
      <c r="D13" s="1">
        <v>9360000</v>
      </c>
      <c r="E13" s="1">
        <v>7935420.71</v>
      </c>
      <c r="F13" s="1">
        <v>9828000</v>
      </c>
      <c r="G13" s="1"/>
      <c r="H13" s="1"/>
      <c r="I13" s="1"/>
    </row>
    <row r="14" spans="1:9" x14ac:dyDescent="0.35">
      <c r="A14" s="20" t="s">
        <v>916</v>
      </c>
      <c r="B14" s="63">
        <v>5910000</v>
      </c>
      <c r="C14" s="1">
        <v>6135546.4699999997</v>
      </c>
      <c r="D14" s="1">
        <v>6380968.3300000001</v>
      </c>
      <c r="E14" s="1">
        <v>5489660.6200000001</v>
      </c>
      <c r="F14" s="1">
        <v>7750016.7465000004</v>
      </c>
      <c r="G14" s="1"/>
      <c r="H14" s="1"/>
      <c r="I14" s="1"/>
    </row>
    <row r="15" spans="1:9" x14ac:dyDescent="0.35">
      <c r="A15" s="20" t="s">
        <v>111</v>
      </c>
      <c r="B15" s="63">
        <v>69361687.850000009</v>
      </c>
      <c r="C15" s="1">
        <v>82250678.299999982</v>
      </c>
      <c r="D15" s="1">
        <v>70710000</v>
      </c>
      <c r="E15" s="1">
        <v>77579235.390000001</v>
      </c>
      <c r="F15" s="1">
        <v>74318130.879999995</v>
      </c>
      <c r="G15" s="1">
        <v>14500000</v>
      </c>
      <c r="H15" s="1"/>
      <c r="I15" s="1"/>
    </row>
    <row r="16" spans="1:9" x14ac:dyDescent="0.35">
      <c r="A16" s="20" t="s">
        <v>835</v>
      </c>
      <c r="B16" s="63">
        <v>1678717602.1399999</v>
      </c>
      <c r="C16" s="1">
        <v>1618211505.3699996</v>
      </c>
      <c r="D16" s="1">
        <v>1803943843</v>
      </c>
      <c r="E16" s="1">
        <v>1470073059.2899997</v>
      </c>
      <c r="F16" s="1">
        <v>2159902422.1059999</v>
      </c>
      <c r="G16" s="1">
        <v>1925652819.4799998</v>
      </c>
      <c r="H16" s="1"/>
      <c r="I16" s="1"/>
    </row>
    <row r="17" spans="1:9" x14ac:dyDescent="0.35">
      <c r="A17" s="20" t="s">
        <v>852</v>
      </c>
      <c r="B17" s="63">
        <v>0</v>
      </c>
      <c r="C17" s="1">
        <v>0</v>
      </c>
      <c r="D17" s="1">
        <v>2000000</v>
      </c>
      <c r="E17" s="1">
        <v>2393980.0099999998</v>
      </c>
      <c r="F17" s="1">
        <v>2000000</v>
      </c>
      <c r="G17" s="1"/>
      <c r="H17" s="1"/>
      <c r="I17" s="1"/>
    </row>
    <row r="18" spans="1:9" x14ac:dyDescent="0.35">
      <c r="A18" s="20" t="s">
        <v>109</v>
      </c>
      <c r="B18" s="63">
        <v>4813209</v>
      </c>
      <c r="C18" s="1">
        <v>4227993.8</v>
      </c>
      <c r="D18" s="1">
        <v>6189000</v>
      </c>
      <c r="E18" s="1">
        <v>4693736</v>
      </c>
      <c r="F18" s="1">
        <v>5600000</v>
      </c>
      <c r="G18" s="1"/>
      <c r="H18" s="1"/>
      <c r="I18" s="1"/>
    </row>
    <row r="19" spans="1:9" x14ac:dyDescent="0.35">
      <c r="A19" s="20" t="s">
        <v>178</v>
      </c>
      <c r="B19" s="63">
        <v>36628999.340000004</v>
      </c>
      <c r="C19" s="1">
        <v>53101354.350000001</v>
      </c>
      <c r="D19" s="1">
        <v>16565500</v>
      </c>
      <c r="E19" s="1">
        <v>2748939.9</v>
      </c>
      <c r="F19" s="1">
        <v>4020000</v>
      </c>
      <c r="G19" s="1"/>
      <c r="H19" s="1"/>
      <c r="I19" s="1"/>
    </row>
    <row r="20" spans="1:9" x14ac:dyDescent="0.35">
      <c r="A20" s="20" t="s">
        <v>434</v>
      </c>
      <c r="B20" s="63">
        <v>1924567.3</v>
      </c>
      <c r="C20" s="1">
        <v>1357200</v>
      </c>
      <c r="D20" s="1">
        <v>2050000</v>
      </c>
      <c r="E20" s="1">
        <v>2357872.4</v>
      </c>
      <c r="F20" s="1">
        <v>3285000</v>
      </c>
      <c r="G20" s="1"/>
      <c r="H20" s="1"/>
      <c r="I20" s="1"/>
    </row>
    <row r="21" spans="1:9" x14ac:dyDescent="0.35">
      <c r="A21" s="20" t="s">
        <v>920</v>
      </c>
      <c r="B21" s="63">
        <v>66533232.560000002</v>
      </c>
      <c r="C21" s="1">
        <v>70858967.379999995</v>
      </c>
      <c r="D21" s="1">
        <v>95000000</v>
      </c>
      <c r="E21" s="1">
        <v>86000000</v>
      </c>
      <c r="F21" s="1">
        <v>99750000</v>
      </c>
      <c r="G21" s="1"/>
      <c r="H21" s="1"/>
      <c r="I21" s="1"/>
    </row>
    <row r="22" spans="1:9" x14ac:dyDescent="0.35">
      <c r="A22" s="20" t="s">
        <v>60</v>
      </c>
      <c r="B22" s="63">
        <v>314164388.21999997</v>
      </c>
      <c r="C22" s="1">
        <v>268855701.88</v>
      </c>
      <c r="D22" s="1">
        <v>293154547.42000008</v>
      </c>
      <c r="E22" s="1">
        <v>252025964.75999999</v>
      </c>
      <c r="F22" s="1">
        <v>317492222.88999999</v>
      </c>
      <c r="G22" s="1">
        <v>178180360</v>
      </c>
      <c r="H22" s="1"/>
      <c r="I22" s="1"/>
    </row>
    <row r="23" spans="1:9" x14ac:dyDescent="0.35">
      <c r="A23" s="20" t="s">
        <v>1025</v>
      </c>
      <c r="B23" s="63">
        <v>3880221370.8599997</v>
      </c>
      <c r="C23" s="1">
        <v>4342909654.3699999</v>
      </c>
      <c r="D23" s="1">
        <v>4879509606</v>
      </c>
      <c r="E23" s="1">
        <v>4678346863.1699991</v>
      </c>
      <c r="F23" s="1">
        <v>5007999999.999999</v>
      </c>
      <c r="G23" s="1">
        <v>3153243693.3199997</v>
      </c>
      <c r="H23" s="73"/>
      <c r="I23" s="73"/>
    </row>
    <row r="25" spans="1:9" x14ac:dyDescent="0.35">
      <c r="F25" s="16">
        <v>5008000000</v>
      </c>
    </row>
    <row r="26" spans="1:9" x14ac:dyDescent="0.35">
      <c r="E26" s="16"/>
    </row>
    <row r="27" spans="1:9" x14ac:dyDescent="0.35">
      <c r="E27" s="16"/>
      <c r="F27" s="63">
        <f>F25-GETPIVOTDATA("Suma de Propuesta 2026",$A$3)</f>
        <v>0</v>
      </c>
    </row>
    <row r="28" spans="1:9" x14ac:dyDescent="0.35">
      <c r="E28" s="16"/>
    </row>
  </sheetData>
  <pageMargins left="0.7" right="0.7" top="0.75" bottom="0.75" header="0.3" footer="0.3"/>
  <pageSetup paperSize="9" orientation="portrait" horizontalDpi="0" verticalDpi="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BD3CB-F5FD-41C6-8D9C-4F745AD0D974}">
  <dimension ref="A3:I74"/>
  <sheetViews>
    <sheetView topLeftCell="A54" workbookViewId="0">
      <selection activeCell="F75" sqref="F75"/>
    </sheetView>
  </sheetViews>
  <sheetFormatPr baseColWidth="10" defaultRowHeight="14.5" x14ac:dyDescent="0.35"/>
  <cols>
    <col min="1" max="1" width="81.26953125" bestFit="1" customWidth="1"/>
    <col min="2" max="3" width="20.1796875" bestFit="1" customWidth="1"/>
    <col min="4" max="4" width="21.54296875" bestFit="1" customWidth="1"/>
    <col min="5" max="5" width="23.453125" hidden="1" customWidth="1"/>
    <col min="6" max="6" width="17.453125" bestFit="1" customWidth="1"/>
    <col min="7" max="7" width="15.26953125" bestFit="1" customWidth="1"/>
    <col min="8" max="8" width="14.7265625" hidden="1" customWidth="1"/>
    <col min="9" max="9" width="13.7265625" hidden="1" customWidth="1"/>
  </cols>
  <sheetData>
    <row r="3" spans="1:9" s="69" customFormat="1" ht="41.5" customHeight="1" x14ac:dyDescent="0.35">
      <c r="A3" s="68" t="s">
        <v>1163</v>
      </c>
      <c r="B3" s="69" t="s">
        <v>1272</v>
      </c>
      <c r="C3" s="69" t="s">
        <v>1248</v>
      </c>
      <c r="D3" t="s">
        <v>1275</v>
      </c>
      <c r="E3" s="69" t="s">
        <v>1247</v>
      </c>
      <c r="F3" s="69" t="s">
        <v>1249</v>
      </c>
      <c r="G3" s="69" t="s">
        <v>1273</v>
      </c>
      <c r="H3" s="72" t="s">
        <v>1311</v>
      </c>
      <c r="I3" s="72" t="s">
        <v>1312</v>
      </c>
    </row>
    <row r="4" spans="1:9" x14ac:dyDescent="0.35">
      <c r="A4" s="20" t="s">
        <v>292</v>
      </c>
      <c r="B4" s="63">
        <v>10000000</v>
      </c>
      <c r="C4" s="1">
        <v>13523208.92</v>
      </c>
      <c r="D4" s="1">
        <v>14064137.279999999</v>
      </c>
      <c r="E4" s="1">
        <v>12720114.4</v>
      </c>
      <c r="F4" s="1">
        <v>14767344.143999999</v>
      </c>
      <c r="G4" s="1"/>
      <c r="H4" s="1"/>
      <c r="I4" s="1"/>
    </row>
    <row r="5" spans="1:9" x14ac:dyDescent="0.35">
      <c r="A5" s="64" t="s">
        <v>294</v>
      </c>
      <c r="B5" s="63">
        <v>10000000</v>
      </c>
      <c r="C5" s="1">
        <v>13523208.92</v>
      </c>
      <c r="D5" s="1">
        <v>14064137.279999999</v>
      </c>
      <c r="E5" s="1">
        <v>12720114.4</v>
      </c>
      <c r="F5" s="1">
        <v>14767344.143999999</v>
      </c>
      <c r="G5" s="1"/>
      <c r="H5" s="1"/>
      <c r="I5" s="1"/>
    </row>
    <row r="6" spans="1:9" x14ac:dyDescent="0.35">
      <c r="A6" s="20" t="s">
        <v>905</v>
      </c>
      <c r="B6" s="63">
        <v>16510000</v>
      </c>
      <c r="C6" s="1">
        <v>17127649.879999999</v>
      </c>
      <c r="D6" s="1">
        <v>19813000</v>
      </c>
      <c r="E6" s="1">
        <v>16943494.949999999</v>
      </c>
      <c r="F6" s="1">
        <v>20803650</v>
      </c>
      <c r="G6" s="1"/>
      <c r="H6" s="1"/>
      <c r="I6" s="1"/>
    </row>
    <row r="7" spans="1:9" x14ac:dyDescent="0.35">
      <c r="A7" s="64" t="s">
        <v>905</v>
      </c>
      <c r="B7" s="63">
        <v>16510000</v>
      </c>
      <c r="C7" s="1">
        <v>17127649.879999999</v>
      </c>
      <c r="D7" s="1">
        <v>19813000</v>
      </c>
      <c r="E7" s="1">
        <v>16943494.949999999</v>
      </c>
      <c r="F7" s="1">
        <v>20803650</v>
      </c>
      <c r="G7" s="1"/>
      <c r="H7" s="1"/>
      <c r="I7" s="1"/>
    </row>
    <row r="8" spans="1:9" x14ac:dyDescent="0.35">
      <c r="A8" s="20" t="s">
        <v>900</v>
      </c>
      <c r="B8" s="63">
        <v>136106596.53</v>
      </c>
      <c r="C8" s="1">
        <v>135388284.91</v>
      </c>
      <c r="D8" s="1">
        <v>122929860</v>
      </c>
      <c r="E8" s="1">
        <v>188631954.60000005</v>
      </c>
      <c r="F8" s="1">
        <v>180050501.97</v>
      </c>
      <c r="G8" s="1">
        <v>29232000</v>
      </c>
      <c r="H8" s="1"/>
      <c r="I8" s="1"/>
    </row>
    <row r="9" spans="1:9" x14ac:dyDescent="0.35">
      <c r="A9" s="64" t="s">
        <v>226</v>
      </c>
      <c r="B9" s="63">
        <v>35841452.890000001</v>
      </c>
      <c r="C9" s="1">
        <v>4379311.63</v>
      </c>
      <c r="D9" s="1">
        <v>0</v>
      </c>
      <c r="E9" s="1">
        <v>0</v>
      </c>
      <c r="F9" s="1">
        <v>0</v>
      </c>
      <c r="G9" s="1"/>
      <c r="H9" s="1">
        <v>308521628</v>
      </c>
      <c r="I9" s="1">
        <f>H9-GETPIVOTDATA("Suma de Propuesta 2026",$A$3,"Dependencia","COORDINACIÓN GENERAL DE INTELIGENCIA E INNOVACIÓN SOCIAL")</f>
        <v>43291628</v>
      </c>
    </row>
    <row r="10" spans="1:9" x14ac:dyDescent="0.35">
      <c r="A10" s="64" t="s">
        <v>901</v>
      </c>
      <c r="B10" s="63">
        <v>3909360.49</v>
      </c>
      <c r="C10" s="1">
        <v>2159703.9500000002</v>
      </c>
      <c r="D10" s="1">
        <v>3004000</v>
      </c>
      <c r="E10" s="1">
        <v>1816432.57</v>
      </c>
      <c r="F10" s="1">
        <v>1880000</v>
      </c>
      <c r="G10" s="1">
        <v>0</v>
      </c>
      <c r="H10" s="1"/>
      <c r="I10" s="1"/>
    </row>
    <row r="11" spans="1:9" x14ac:dyDescent="0.35">
      <c r="A11" s="64" t="s">
        <v>934</v>
      </c>
      <c r="B11" s="63">
        <v>3943600</v>
      </c>
      <c r="C11" s="1">
        <v>7857260</v>
      </c>
      <c r="D11" s="1">
        <v>34226080</v>
      </c>
      <c r="E11" s="1">
        <v>21049360</v>
      </c>
      <c r="F11" s="1">
        <v>33232000</v>
      </c>
      <c r="G11" s="1">
        <v>29232000</v>
      </c>
      <c r="H11" s="1"/>
      <c r="I11" s="1"/>
    </row>
    <row r="12" spans="1:9" x14ac:dyDescent="0.35">
      <c r="A12" s="64" t="s">
        <v>909</v>
      </c>
      <c r="B12" s="63">
        <v>92412183.150000006</v>
      </c>
      <c r="C12" s="1">
        <v>113234829.56</v>
      </c>
      <c r="D12" s="1">
        <v>75691780</v>
      </c>
      <c r="E12" s="1">
        <v>159310487.88000005</v>
      </c>
      <c r="F12" s="1">
        <v>142588501.97</v>
      </c>
      <c r="G12" s="1">
        <v>0</v>
      </c>
      <c r="H12" s="1"/>
      <c r="I12" s="1"/>
    </row>
    <row r="13" spans="1:9" x14ac:dyDescent="0.35">
      <c r="A13" s="64" t="s">
        <v>932</v>
      </c>
      <c r="B13" s="63">
        <v>0</v>
      </c>
      <c r="C13" s="1">
        <v>7757179.7699999996</v>
      </c>
      <c r="D13" s="1">
        <v>10008000</v>
      </c>
      <c r="E13" s="1">
        <v>6455674.1500000004</v>
      </c>
      <c r="F13" s="1">
        <v>2350000</v>
      </c>
      <c r="G13" s="1"/>
      <c r="H13" s="1"/>
      <c r="I13" s="1"/>
    </row>
    <row r="14" spans="1:9" x14ac:dyDescent="0.35">
      <c r="A14" s="20" t="s">
        <v>857</v>
      </c>
      <c r="B14" s="63">
        <v>345456161.98000002</v>
      </c>
      <c r="C14" s="1">
        <v>409700458.64999998</v>
      </c>
      <c r="D14" s="1">
        <v>1201998749.97</v>
      </c>
      <c r="E14" s="1">
        <v>647414571.67000008</v>
      </c>
      <c r="F14" s="1">
        <v>344350000</v>
      </c>
      <c r="G14" s="1">
        <v>200000</v>
      </c>
      <c r="H14" s="1"/>
      <c r="I14" s="1"/>
    </row>
    <row r="15" spans="1:9" x14ac:dyDescent="0.35">
      <c r="A15" s="64" t="s">
        <v>858</v>
      </c>
      <c r="B15" s="63">
        <v>40526261.359999999</v>
      </c>
      <c r="C15" s="1">
        <v>51034508.88000001</v>
      </c>
      <c r="D15" s="1">
        <v>59973200</v>
      </c>
      <c r="E15" s="1">
        <v>63409049.399999999</v>
      </c>
      <c r="F15" s="1">
        <v>24550000</v>
      </c>
      <c r="G15" s="1"/>
      <c r="H15" s="1"/>
      <c r="I15" s="1"/>
    </row>
    <row r="16" spans="1:9" x14ac:dyDescent="0.35">
      <c r="A16" s="64" t="s">
        <v>201</v>
      </c>
      <c r="B16" s="63">
        <v>106538617.64</v>
      </c>
      <c r="C16" s="1">
        <v>111714840.22</v>
      </c>
      <c r="D16" s="1">
        <v>324315000</v>
      </c>
      <c r="E16" s="1">
        <v>355638909.34000003</v>
      </c>
      <c r="F16" s="1">
        <v>93680000</v>
      </c>
      <c r="G16" s="1">
        <v>0</v>
      </c>
      <c r="H16" s="1"/>
      <c r="I16" s="1"/>
    </row>
    <row r="17" spans="1:9" x14ac:dyDescent="0.35">
      <c r="A17" s="64" t="s">
        <v>192</v>
      </c>
      <c r="B17" s="63">
        <v>196262998.94</v>
      </c>
      <c r="C17" s="1">
        <v>244129614.53999999</v>
      </c>
      <c r="D17" s="1">
        <v>260320000</v>
      </c>
      <c r="E17" s="1">
        <v>224730716.5</v>
      </c>
      <c r="F17" s="1">
        <v>220370000</v>
      </c>
      <c r="G17" s="1"/>
      <c r="H17" s="1"/>
      <c r="I17" s="1"/>
    </row>
    <row r="18" spans="1:9" x14ac:dyDescent="0.35">
      <c r="A18" s="64" t="s">
        <v>891</v>
      </c>
      <c r="B18" s="63">
        <v>0</v>
      </c>
      <c r="C18" s="1">
        <v>0</v>
      </c>
      <c r="D18" s="1">
        <v>551337549.97000003</v>
      </c>
      <c r="E18" s="1">
        <v>0</v>
      </c>
      <c r="F18" s="1">
        <v>0</v>
      </c>
      <c r="G18" s="1">
        <v>0</v>
      </c>
      <c r="H18" s="1"/>
      <c r="I18" s="1"/>
    </row>
    <row r="19" spans="1:9" x14ac:dyDescent="0.35">
      <c r="A19" s="64" t="s">
        <v>861</v>
      </c>
      <c r="B19" s="63">
        <v>340474.23</v>
      </c>
      <c r="C19" s="1">
        <v>88864.12</v>
      </c>
      <c r="D19" s="1">
        <v>1170000</v>
      </c>
      <c r="E19" s="1">
        <v>986321.33999999985</v>
      </c>
      <c r="F19" s="1">
        <v>1000000</v>
      </c>
      <c r="G19" s="1"/>
      <c r="H19" s="1"/>
      <c r="I19" s="1"/>
    </row>
    <row r="20" spans="1:9" x14ac:dyDescent="0.35">
      <c r="A20" s="64" t="s">
        <v>883</v>
      </c>
      <c r="B20" s="63">
        <v>1787809.8099999998</v>
      </c>
      <c r="C20" s="1">
        <v>2732630.89</v>
      </c>
      <c r="D20" s="1">
        <v>4883000</v>
      </c>
      <c r="E20" s="1">
        <v>2649575.09</v>
      </c>
      <c r="F20" s="1">
        <v>4750000</v>
      </c>
      <c r="G20" s="1">
        <v>200000</v>
      </c>
      <c r="H20" s="1"/>
      <c r="I20" s="1"/>
    </row>
    <row r="21" spans="1:9" x14ac:dyDescent="0.35">
      <c r="A21" s="20" t="s">
        <v>824</v>
      </c>
      <c r="B21" s="63">
        <v>1009706383.8399999</v>
      </c>
      <c r="C21" s="1">
        <v>1451726427.98</v>
      </c>
      <c r="D21" s="1">
        <v>1000700000</v>
      </c>
      <c r="E21" s="1">
        <v>1672276397.7799997</v>
      </c>
      <c r="F21" s="1">
        <v>1397169711.2634993</v>
      </c>
      <c r="G21" s="1">
        <v>817878513.84000003</v>
      </c>
      <c r="H21" s="1"/>
      <c r="I21" s="1"/>
    </row>
    <row r="22" spans="1:9" x14ac:dyDescent="0.35">
      <c r="A22" s="64" t="s">
        <v>945</v>
      </c>
      <c r="B22" s="63">
        <v>1184679.76</v>
      </c>
      <c r="C22" s="1">
        <v>1086983.96</v>
      </c>
      <c r="D22" s="1">
        <v>0</v>
      </c>
      <c r="E22" s="1">
        <v>8867904.1999999993</v>
      </c>
      <c r="F22" s="1">
        <v>600000</v>
      </c>
      <c r="G22" s="1"/>
      <c r="H22" s="1"/>
      <c r="I22" s="1"/>
    </row>
    <row r="23" spans="1:9" x14ac:dyDescent="0.35">
      <c r="A23" s="64" t="s">
        <v>1132</v>
      </c>
      <c r="B23" s="63">
        <v>363966191.23999995</v>
      </c>
      <c r="C23" s="1">
        <v>417281309.06999999</v>
      </c>
      <c r="D23" s="1">
        <v>0</v>
      </c>
      <c r="E23" s="1">
        <v>350791192.58000004</v>
      </c>
      <c r="F23" s="1">
        <v>389974759.05594921</v>
      </c>
      <c r="G23" s="1"/>
      <c r="H23" s="73"/>
      <c r="I23" s="73"/>
    </row>
    <row r="24" spans="1:9" x14ac:dyDescent="0.35">
      <c r="A24" s="64" t="s">
        <v>942</v>
      </c>
      <c r="B24" s="63">
        <v>0</v>
      </c>
      <c r="C24" s="1">
        <v>0</v>
      </c>
      <c r="D24" s="1">
        <v>700000</v>
      </c>
      <c r="E24" s="1">
        <v>557105.67999999993</v>
      </c>
      <c r="F24" s="1">
        <v>1400000</v>
      </c>
      <c r="G24" s="1"/>
    </row>
    <row r="25" spans="1:9" x14ac:dyDescent="0.35">
      <c r="A25" s="64" t="s">
        <v>891</v>
      </c>
      <c r="B25" s="63">
        <v>210431209.46000001</v>
      </c>
      <c r="C25" s="1">
        <v>257572643.41</v>
      </c>
      <c r="D25" s="1">
        <v>0</v>
      </c>
      <c r="E25" s="1">
        <v>190322863.13</v>
      </c>
      <c r="F25" s="1">
        <v>170000000</v>
      </c>
      <c r="G25" s="1">
        <v>200000000</v>
      </c>
    </row>
    <row r="26" spans="1:9" x14ac:dyDescent="0.35">
      <c r="A26" s="64" t="s">
        <v>825</v>
      </c>
      <c r="B26" s="63">
        <v>434124303.38</v>
      </c>
      <c r="C26" s="1">
        <v>775785491.53999996</v>
      </c>
      <c r="D26" s="1">
        <v>1000000000</v>
      </c>
      <c r="E26" s="1">
        <v>1121737332.1899998</v>
      </c>
      <c r="F26" s="1">
        <v>835194952.20754993</v>
      </c>
      <c r="G26" s="1">
        <v>617878513.84000003</v>
      </c>
    </row>
    <row r="27" spans="1:9" x14ac:dyDescent="0.35">
      <c r="A27" s="20" t="s">
        <v>984</v>
      </c>
      <c r="B27" s="63">
        <v>106761142.33999999</v>
      </c>
      <c r="C27" s="1">
        <v>130982862.96000001</v>
      </c>
      <c r="D27" s="1">
        <v>118000000</v>
      </c>
      <c r="E27" s="1">
        <v>155602209.71000001</v>
      </c>
      <c r="F27" s="1">
        <v>265230000</v>
      </c>
      <c r="G27" s="1">
        <v>187600000</v>
      </c>
    </row>
    <row r="28" spans="1:9" x14ac:dyDescent="0.35">
      <c r="A28" s="64" t="s">
        <v>985</v>
      </c>
      <c r="B28" s="63">
        <v>106761142.33999999</v>
      </c>
      <c r="C28" s="1">
        <v>130982862.96000001</v>
      </c>
      <c r="D28" s="1">
        <v>118000000</v>
      </c>
      <c r="E28" s="1">
        <v>155602209.71000001</v>
      </c>
      <c r="F28" s="1">
        <v>265230000</v>
      </c>
      <c r="G28" s="1">
        <v>187600000</v>
      </c>
    </row>
    <row r="29" spans="1:9" x14ac:dyDescent="0.35">
      <c r="A29" s="20" t="s">
        <v>948</v>
      </c>
      <c r="B29" s="63">
        <v>10653769.920000002</v>
      </c>
      <c r="C29" s="1">
        <v>17714955</v>
      </c>
      <c r="D29" s="1">
        <v>27250000</v>
      </c>
      <c r="E29" s="1">
        <v>15502193.73</v>
      </c>
      <c r="F29" s="1">
        <v>29718000</v>
      </c>
      <c r="G29" s="1"/>
    </row>
    <row r="30" spans="1:9" x14ac:dyDescent="0.35">
      <c r="A30" s="64" t="s">
        <v>879</v>
      </c>
      <c r="B30" s="63">
        <v>1695960</v>
      </c>
      <c r="C30" s="1">
        <v>4343431.2</v>
      </c>
      <c r="D30" s="1">
        <v>550000</v>
      </c>
      <c r="E30" s="1">
        <v>317771.82</v>
      </c>
      <c r="F30" s="1">
        <v>700000</v>
      </c>
      <c r="G30" s="1"/>
    </row>
    <row r="31" spans="1:9" x14ac:dyDescent="0.35">
      <c r="A31" s="64" t="s">
        <v>963</v>
      </c>
      <c r="B31" s="63">
        <v>4256843.4400000004</v>
      </c>
      <c r="C31" s="1">
        <v>5511132.3499999996</v>
      </c>
      <c r="D31" s="1">
        <v>9250000</v>
      </c>
      <c r="E31" s="1">
        <v>5996628.2599999998</v>
      </c>
      <c r="F31" s="1">
        <v>13255000</v>
      </c>
      <c r="G31" s="1"/>
    </row>
    <row r="32" spans="1:9" x14ac:dyDescent="0.35">
      <c r="A32" s="64" t="s">
        <v>955</v>
      </c>
      <c r="B32" s="63">
        <v>0</v>
      </c>
      <c r="C32" s="1">
        <v>0</v>
      </c>
      <c r="D32" s="1">
        <v>10500000</v>
      </c>
      <c r="E32" s="1">
        <v>496480</v>
      </c>
      <c r="F32" s="1">
        <v>5650000</v>
      </c>
      <c r="G32" s="1"/>
    </row>
    <row r="33" spans="1:7" x14ac:dyDescent="0.35">
      <c r="A33" s="64" t="s">
        <v>971</v>
      </c>
      <c r="B33" s="63">
        <v>4700966.4800000004</v>
      </c>
      <c r="C33" s="1">
        <v>7860391.4500000002</v>
      </c>
      <c r="D33" s="1">
        <v>6950000</v>
      </c>
      <c r="E33" s="1">
        <v>8691313.6500000004</v>
      </c>
      <c r="F33" s="1">
        <v>10113000</v>
      </c>
      <c r="G33" s="1"/>
    </row>
    <row r="34" spans="1:7" x14ac:dyDescent="0.35">
      <c r="A34" s="20" t="s">
        <v>870</v>
      </c>
      <c r="B34" s="63">
        <v>52348199.840000004</v>
      </c>
      <c r="C34" s="1">
        <v>49355855.359999999</v>
      </c>
      <c r="D34" s="1">
        <v>65400000</v>
      </c>
      <c r="E34" s="1">
        <v>57958057.25</v>
      </c>
      <c r="F34" s="1">
        <v>71965000</v>
      </c>
      <c r="G34" s="1">
        <v>0</v>
      </c>
    </row>
    <row r="35" spans="1:7" x14ac:dyDescent="0.35">
      <c r="A35" s="64" t="s">
        <v>871</v>
      </c>
      <c r="B35" s="63">
        <v>9868632.1899999995</v>
      </c>
      <c r="C35" s="1">
        <v>10533097.34</v>
      </c>
      <c r="D35" s="1">
        <v>12585000</v>
      </c>
      <c r="E35" s="1">
        <v>16011276.85</v>
      </c>
      <c r="F35" s="1">
        <v>17570000</v>
      </c>
      <c r="G35" s="1"/>
    </row>
    <row r="36" spans="1:7" x14ac:dyDescent="0.35">
      <c r="A36" s="64" t="s">
        <v>1320</v>
      </c>
      <c r="B36" s="63">
        <v>126.97</v>
      </c>
      <c r="C36" s="1">
        <v>0</v>
      </c>
      <c r="D36" s="1">
        <v>0</v>
      </c>
      <c r="E36" s="1">
        <v>0</v>
      </c>
      <c r="F36" s="1">
        <v>1500000</v>
      </c>
      <c r="G36" s="1"/>
    </row>
    <row r="37" spans="1:7" x14ac:dyDescent="0.35">
      <c r="A37" s="64" t="s">
        <v>1318</v>
      </c>
      <c r="B37" s="63">
        <v>0</v>
      </c>
      <c r="C37" s="1">
        <v>0</v>
      </c>
      <c r="D37" s="1">
        <v>0</v>
      </c>
      <c r="E37" s="1">
        <v>0</v>
      </c>
      <c r="F37" s="1">
        <v>0</v>
      </c>
      <c r="G37" s="1"/>
    </row>
    <row r="38" spans="1:7" x14ac:dyDescent="0.35">
      <c r="A38" s="64" t="s">
        <v>873</v>
      </c>
      <c r="B38" s="63">
        <v>12951339.939999999</v>
      </c>
      <c r="C38" s="1">
        <v>10859726.220000001</v>
      </c>
      <c r="D38" s="1">
        <v>16715000</v>
      </c>
      <c r="E38" s="1">
        <v>13832944.419999998</v>
      </c>
      <c r="F38" s="1">
        <v>15345000</v>
      </c>
      <c r="G38" s="1"/>
    </row>
    <row r="39" spans="1:7" x14ac:dyDescent="0.35">
      <c r="A39" s="64" t="s">
        <v>897</v>
      </c>
      <c r="B39" s="63">
        <v>29528100.740000002</v>
      </c>
      <c r="C39" s="1">
        <v>27963031.800000001</v>
      </c>
      <c r="D39" s="1">
        <v>36100000</v>
      </c>
      <c r="E39" s="1">
        <v>28113835.98</v>
      </c>
      <c r="F39" s="1">
        <v>37550000</v>
      </c>
      <c r="G39" s="1">
        <v>0</v>
      </c>
    </row>
    <row r="40" spans="1:7" x14ac:dyDescent="0.35">
      <c r="A40" s="20" t="s">
        <v>864</v>
      </c>
      <c r="B40" s="63">
        <v>0</v>
      </c>
      <c r="C40" s="1">
        <v>0</v>
      </c>
      <c r="D40" s="1">
        <v>4000000</v>
      </c>
      <c r="E40" s="1">
        <v>0</v>
      </c>
      <c r="F40" s="1">
        <v>0</v>
      </c>
      <c r="G40" s="1">
        <v>0</v>
      </c>
    </row>
    <row r="41" spans="1:7" x14ac:dyDescent="0.35">
      <c r="A41" s="64" t="s">
        <v>866</v>
      </c>
      <c r="B41" s="63">
        <v>0</v>
      </c>
      <c r="C41" s="1">
        <v>0</v>
      </c>
      <c r="D41" s="1">
        <v>4000000</v>
      </c>
      <c r="E41" s="1">
        <v>0</v>
      </c>
      <c r="F41" s="1">
        <v>0</v>
      </c>
      <c r="G41" s="1">
        <v>0</v>
      </c>
    </row>
    <row r="42" spans="1:7" x14ac:dyDescent="0.35">
      <c r="A42" s="20" t="s">
        <v>924</v>
      </c>
      <c r="B42" s="63">
        <v>14625430</v>
      </c>
      <c r="C42" s="1">
        <v>12391003.16</v>
      </c>
      <c r="D42" s="1">
        <v>9360000</v>
      </c>
      <c r="E42" s="1">
        <v>7935420.71</v>
      </c>
      <c r="F42" s="1">
        <v>9828000</v>
      </c>
      <c r="G42" s="1"/>
    </row>
    <row r="43" spans="1:7" x14ac:dyDescent="0.35">
      <c r="A43" s="64" t="s">
        <v>537</v>
      </c>
      <c r="B43" s="63">
        <v>14625430</v>
      </c>
      <c r="C43" s="1">
        <v>12391003.16</v>
      </c>
      <c r="D43" s="1">
        <v>9360000</v>
      </c>
      <c r="E43" s="1">
        <v>7935420.71</v>
      </c>
      <c r="F43" s="1">
        <v>9828000</v>
      </c>
      <c r="G43" s="1"/>
    </row>
    <row r="44" spans="1:7" x14ac:dyDescent="0.35">
      <c r="A44" s="20" t="s">
        <v>916</v>
      </c>
      <c r="B44" s="63">
        <v>5910000</v>
      </c>
      <c r="C44" s="1">
        <v>6135546.4699999997</v>
      </c>
      <c r="D44" s="1">
        <v>6380968.3300000001</v>
      </c>
      <c r="E44" s="1">
        <v>5489660.6200000001</v>
      </c>
      <c r="F44" s="1">
        <v>7750016.7465000004</v>
      </c>
      <c r="G44" s="1"/>
    </row>
    <row r="45" spans="1:7" x14ac:dyDescent="0.35">
      <c r="A45" s="64" t="s">
        <v>521</v>
      </c>
      <c r="B45" s="63">
        <v>5910000</v>
      </c>
      <c r="C45" s="1">
        <v>6135546.4699999997</v>
      </c>
      <c r="D45" s="1">
        <v>6380968.3300000001</v>
      </c>
      <c r="E45" s="1">
        <v>5489660.6200000001</v>
      </c>
      <c r="F45" s="1">
        <v>7750016.7465000004</v>
      </c>
      <c r="G45" s="1"/>
    </row>
    <row r="46" spans="1:7" x14ac:dyDescent="0.35">
      <c r="A46" s="20" t="s">
        <v>111</v>
      </c>
      <c r="B46" s="63">
        <v>69361687.850000009</v>
      </c>
      <c r="C46" s="1">
        <v>82250678.299999997</v>
      </c>
      <c r="D46" s="1">
        <v>70710000</v>
      </c>
      <c r="E46" s="1">
        <v>77579235.390000001</v>
      </c>
      <c r="F46" s="1">
        <v>74318130.879999995</v>
      </c>
      <c r="G46" s="1">
        <v>14500000</v>
      </c>
    </row>
    <row r="47" spans="1:7" x14ac:dyDescent="0.35">
      <c r="A47" s="64" t="s">
        <v>841</v>
      </c>
      <c r="B47" s="63">
        <v>43073546.170000002</v>
      </c>
      <c r="C47" s="1">
        <v>37155168.380000003</v>
      </c>
      <c r="D47" s="1">
        <v>44725000</v>
      </c>
      <c r="E47" s="1">
        <v>48786871.399999991</v>
      </c>
      <c r="F47" s="1">
        <v>50380130.879999995</v>
      </c>
      <c r="G47" s="1"/>
    </row>
    <row r="48" spans="1:7" x14ac:dyDescent="0.35">
      <c r="A48" s="64" t="s">
        <v>110</v>
      </c>
      <c r="B48" s="63">
        <v>20287198.98</v>
      </c>
      <c r="C48" s="1">
        <v>37882184.419999994</v>
      </c>
      <c r="D48" s="1">
        <v>18545000</v>
      </c>
      <c r="E48" s="1">
        <v>20075196.180000003</v>
      </c>
      <c r="F48" s="1">
        <v>15580000</v>
      </c>
      <c r="G48" s="1">
        <v>14500000</v>
      </c>
    </row>
    <row r="49" spans="1:7" x14ac:dyDescent="0.35">
      <c r="A49" s="64" t="s">
        <v>846</v>
      </c>
      <c r="B49" s="63">
        <v>1732776.01</v>
      </c>
      <c r="C49" s="1">
        <v>2609942.5099999998</v>
      </c>
      <c r="D49" s="1">
        <v>2000000</v>
      </c>
      <c r="E49" s="1">
        <v>2511476.73</v>
      </c>
      <c r="F49" s="1">
        <v>1500000</v>
      </c>
      <c r="G49" s="1"/>
    </row>
    <row r="50" spans="1:7" x14ac:dyDescent="0.35">
      <c r="A50" s="64" t="s">
        <v>848</v>
      </c>
      <c r="B50" s="63">
        <v>4268166.6899999995</v>
      </c>
      <c r="C50" s="1">
        <v>4603382.99</v>
      </c>
      <c r="D50" s="1">
        <v>5440000</v>
      </c>
      <c r="E50" s="1">
        <v>6205691.0800000001</v>
      </c>
      <c r="F50" s="1">
        <v>6858000</v>
      </c>
      <c r="G50" s="1"/>
    </row>
    <row r="51" spans="1:7" x14ac:dyDescent="0.35">
      <c r="A51" s="20" t="s">
        <v>835</v>
      </c>
      <c r="B51" s="63">
        <v>1678717602.1400001</v>
      </c>
      <c r="C51" s="1">
        <v>1618211505.3699996</v>
      </c>
      <c r="D51" s="1">
        <v>1803943843</v>
      </c>
      <c r="E51" s="1">
        <v>1470073059.29</v>
      </c>
      <c r="F51" s="1">
        <v>2159902422.1059999</v>
      </c>
      <c r="G51" s="1">
        <v>1925652819.48</v>
      </c>
    </row>
    <row r="52" spans="1:7" x14ac:dyDescent="0.35">
      <c r="A52" s="64" t="s">
        <v>836</v>
      </c>
      <c r="B52" s="63">
        <v>1538077755.3900001</v>
      </c>
      <c r="C52" s="1">
        <v>1505217692.6899996</v>
      </c>
      <c r="D52" s="1">
        <v>1803943843</v>
      </c>
      <c r="E52" s="1">
        <v>1246012118.3599999</v>
      </c>
      <c r="F52" s="1">
        <v>2159902422.1059999</v>
      </c>
      <c r="G52" s="1">
        <v>333312251.11000001</v>
      </c>
    </row>
    <row r="53" spans="1:7" x14ac:dyDescent="0.35">
      <c r="A53" s="64" t="s">
        <v>838</v>
      </c>
      <c r="B53" s="63">
        <v>140639846.75</v>
      </c>
      <c r="C53" s="1">
        <v>112993812.68000001</v>
      </c>
      <c r="D53" s="1">
        <v>0</v>
      </c>
      <c r="E53" s="1">
        <v>224060940.93000004</v>
      </c>
      <c r="F53" s="1">
        <v>0</v>
      </c>
      <c r="G53" s="1">
        <v>1592340568.3699999</v>
      </c>
    </row>
    <row r="54" spans="1:7" x14ac:dyDescent="0.35">
      <c r="A54" s="20" t="s">
        <v>852</v>
      </c>
      <c r="B54" s="63">
        <v>0</v>
      </c>
      <c r="C54" s="1">
        <v>0</v>
      </c>
      <c r="D54" s="1">
        <v>2000000</v>
      </c>
      <c r="E54" s="1">
        <v>2393980.0099999998</v>
      </c>
      <c r="F54" s="1">
        <v>2000000</v>
      </c>
      <c r="G54" s="1"/>
    </row>
    <row r="55" spans="1:7" x14ac:dyDescent="0.35">
      <c r="A55" s="64" t="s">
        <v>854</v>
      </c>
      <c r="B55" s="63">
        <v>0</v>
      </c>
      <c r="C55" s="1">
        <v>0</v>
      </c>
      <c r="D55" s="1">
        <v>2000000</v>
      </c>
      <c r="E55" s="1">
        <v>2393980.0099999998</v>
      </c>
      <c r="F55" s="1">
        <v>2000000</v>
      </c>
      <c r="G55" s="1"/>
    </row>
    <row r="56" spans="1:7" x14ac:dyDescent="0.35">
      <c r="A56" s="20" t="s">
        <v>109</v>
      </c>
      <c r="B56" s="63">
        <v>4813209</v>
      </c>
      <c r="C56" s="1">
        <v>4227993.8</v>
      </c>
      <c r="D56" s="1">
        <v>6189000</v>
      </c>
      <c r="E56" s="1">
        <v>4693736</v>
      </c>
      <c r="F56" s="1">
        <v>5600000</v>
      </c>
      <c r="G56" s="1"/>
    </row>
    <row r="57" spans="1:7" x14ac:dyDescent="0.35">
      <c r="A57" s="64" t="s">
        <v>344</v>
      </c>
      <c r="B57" s="63">
        <v>4813209</v>
      </c>
      <c r="C57" s="1">
        <v>4227993.8</v>
      </c>
      <c r="D57" s="1">
        <v>6189000</v>
      </c>
      <c r="E57" s="1">
        <v>4693736</v>
      </c>
      <c r="F57" s="1">
        <v>5600000</v>
      </c>
      <c r="G57" s="1"/>
    </row>
    <row r="58" spans="1:7" x14ac:dyDescent="0.35">
      <c r="A58" s="20" t="s">
        <v>178</v>
      </c>
      <c r="B58" s="63">
        <v>36628999.340000004</v>
      </c>
      <c r="C58" s="1">
        <v>53101354.350000001</v>
      </c>
      <c r="D58" s="1">
        <v>16565500</v>
      </c>
      <c r="E58" s="1">
        <v>2748939.9000000004</v>
      </c>
      <c r="F58" s="1">
        <v>4020000</v>
      </c>
      <c r="G58" s="1"/>
    </row>
    <row r="59" spans="1:7" x14ac:dyDescent="0.35">
      <c r="A59" s="64" t="s">
        <v>832</v>
      </c>
      <c r="B59" s="63">
        <v>36628999.340000004</v>
      </c>
      <c r="C59" s="1">
        <v>53101354.350000001</v>
      </c>
      <c r="D59" s="1">
        <v>15565500</v>
      </c>
      <c r="E59" s="1">
        <v>1387482.06</v>
      </c>
      <c r="F59" s="1">
        <v>2020000</v>
      </c>
      <c r="G59" s="1"/>
    </row>
    <row r="60" spans="1:7" x14ac:dyDescent="0.35">
      <c r="A60" s="64" t="s">
        <v>344</v>
      </c>
      <c r="B60" s="63">
        <v>0</v>
      </c>
      <c r="C60" s="1">
        <v>0</v>
      </c>
      <c r="D60" s="1">
        <v>1000000</v>
      </c>
      <c r="E60" s="1">
        <v>1361457.84</v>
      </c>
      <c r="F60" s="1">
        <v>2000000</v>
      </c>
      <c r="G60" s="1"/>
    </row>
    <row r="61" spans="1:7" x14ac:dyDescent="0.35">
      <c r="A61" s="20" t="s">
        <v>434</v>
      </c>
      <c r="B61" s="63">
        <v>1924567.3</v>
      </c>
      <c r="C61" s="1">
        <v>1357200</v>
      </c>
      <c r="D61" s="1">
        <v>2050000</v>
      </c>
      <c r="E61" s="1">
        <v>2357872.4</v>
      </c>
      <c r="F61" s="1">
        <v>3285000</v>
      </c>
      <c r="G61" s="1"/>
    </row>
    <row r="62" spans="1:7" x14ac:dyDescent="0.35">
      <c r="A62" s="64" t="s">
        <v>816</v>
      </c>
      <c r="B62" s="63">
        <v>1924567.3</v>
      </c>
      <c r="C62" s="1">
        <v>1357200</v>
      </c>
      <c r="D62" s="1">
        <v>2050000</v>
      </c>
      <c r="E62" s="1">
        <v>2357872.4</v>
      </c>
      <c r="F62" s="1">
        <v>3285000</v>
      </c>
      <c r="G62" s="1"/>
    </row>
    <row r="63" spans="1:7" x14ac:dyDescent="0.35">
      <c r="A63" s="20" t="s">
        <v>920</v>
      </c>
      <c r="B63" s="63">
        <v>66533232.560000002</v>
      </c>
      <c r="C63" s="1">
        <v>70858967.379999995</v>
      </c>
      <c r="D63" s="1">
        <v>95000000</v>
      </c>
      <c r="E63" s="1">
        <v>86000000</v>
      </c>
      <c r="F63" s="1">
        <v>99750000</v>
      </c>
      <c r="G63" s="1"/>
    </row>
    <row r="64" spans="1:7" x14ac:dyDescent="0.35">
      <c r="A64" s="64" t="s">
        <v>529</v>
      </c>
      <c r="B64" s="63">
        <v>66533232.560000002</v>
      </c>
      <c r="C64" s="1">
        <v>70858967.379999995</v>
      </c>
      <c r="D64" s="1">
        <v>95000000</v>
      </c>
      <c r="E64" s="1">
        <v>86000000</v>
      </c>
      <c r="F64" s="1">
        <v>99750000</v>
      </c>
      <c r="G64" s="1"/>
    </row>
    <row r="65" spans="1:7" x14ac:dyDescent="0.35">
      <c r="A65" s="20" t="s">
        <v>60</v>
      </c>
      <c r="B65" s="63">
        <v>314164388.22000003</v>
      </c>
      <c r="C65" s="1">
        <v>268855701.88</v>
      </c>
      <c r="D65" s="1">
        <v>293154547.42000002</v>
      </c>
      <c r="E65" s="1">
        <v>252025964.76000002</v>
      </c>
      <c r="F65" s="1">
        <v>317492222.88999999</v>
      </c>
      <c r="G65" s="1">
        <v>178180360</v>
      </c>
    </row>
    <row r="66" spans="1:7" x14ac:dyDescent="0.35">
      <c r="A66" s="64" t="s">
        <v>811</v>
      </c>
      <c r="B66" s="63">
        <v>84946950.469999999</v>
      </c>
      <c r="C66" s="1">
        <v>72151497.069999993</v>
      </c>
      <c r="D66" s="1">
        <v>64864867</v>
      </c>
      <c r="E66" s="1">
        <v>57870822.500000007</v>
      </c>
      <c r="F66" s="1">
        <v>63213862.890000001</v>
      </c>
      <c r="G66" s="1">
        <v>2500000</v>
      </c>
    </row>
    <row r="67" spans="1:7" x14ac:dyDescent="0.35">
      <c r="A67" s="64" t="s">
        <v>821</v>
      </c>
      <c r="B67" s="63">
        <v>4296516.3899999997</v>
      </c>
      <c r="C67" s="1">
        <v>5023311.45</v>
      </c>
      <c r="D67" s="1">
        <v>8700000</v>
      </c>
      <c r="E67" s="1">
        <v>1444481.83</v>
      </c>
      <c r="F67" s="1">
        <v>5104000</v>
      </c>
      <c r="G67" s="1"/>
    </row>
    <row r="68" spans="1:7" x14ac:dyDescent="0.35">
      <c r="A68" s="64" t="s">
        <v>298</v>
      </c>
      <c r="B68" s="63">
        <v>224920921.36000001</v>
      </c>
      <c r="C68" s="1">
        <v>191680893.36000001</v>
      </c>
      <c r="D68" s="1">
        <v>219589680.42000002</v>
      </c>
      <c r="E68" s="1">
        <v>192710660.43000001</v>
      </c>
      <c r="F68" s="1">
        <v>249174360</v>
      </c>
      <c r="G68" s="1">
        <v>175680360</v>
      </c>
    </row>
    <row r="69" spans="1:7" x14ac:dyDescent="0.35">
      <c r="A69" s="20" t="s">
        <v>1025</v>
      </c>
      <c r="B69" s="63">
        <v>3880221370.8600006</v>
      </c>
      <c r="C69" s="1">
        <v>4342909654.3699989</v>
      </c>
      <c r="D69" s="1">
        <v>4879509606</v>
      </c>
      <c r="E69" s="1">
        <v>4678346863.170001</v>
      </c>
      <c r="F69" s="1">
        <v>5007999999.999999</v>
      </c>
      <c r="G69" s="1">
        <v>3153243693.3199997</v>
      </c>
    </row>
    <row r="72" spans="1:7" x14ac:dyDescent="0.35">
      <c r="F72" s="16">
        <v>5008000000</v>
      </c>
    </row>
    <row r="74" spans="1:7" x14ac:dyDescent="0.35">
      <c r="F74" s="63">
        <f>F72-GETPIVOTDATA("Suma de Propuesta 2026",$A$3)</f>
        <v>0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466E8-8CBD-4B87-BE33-E00C7441A237}">
  <dimension ref="A1:H339"/>
  <sheetViews>
    <sheetView topLeftCell="B1" workbookViewId="0">
      <selection activeCell="B15" sqref="B15"/>
    </sheetView>
  </sheetViews>
  <sheetFormatPr baseColWidth="10" defaultRowHeight="14.5" x14ac:dyDescent="0.35"/>
  <cols>
    <col min="1" max="1" width="20.26953125" customWidth="1"/>
    <col min="2" max="2" width="107.7265625" style="16" bestFit="1" customWidth="1"/>
    <col min="3" max="4" width="20.1796875" style="16" bestFit="1" customWidth="1"/>
    <col min="6" max="7" width="16.26953125" style="16" bestFit="1" customWidth="1"/>
    <col min="8" max="8" width="14.7265625" style="16" bestFit="1" customWidth="1"/>
  </cols>
  <sheetData>
    <row r="1" spans="1:8" x14ac:dyDescent="0.35">
      <c r="A1" s="25" t="s">
        <v>23</v>
      </c>
      <c r="B1" s="20">
        <v>3000</v>
      </c>
    </row>
    <row r="3" spans="1:8" x14ac:dyDescent="0.35">
      <c r="A3" s="25" t="s">
        <v>19</v>
      </c>
      <c r="B3" s="25" t="s">
        <v>20</v>
      </c>
      <c r="C3" t="s">
        <v>1272</v>
      </c>
      <c r="D3" t="s">
        <v>1248</v>
      </c>
      <c r="F3" s="16" t="s">
        <v>1272</v>
      </c>
      <c r="G3" s="16" t="s">
        <v>1248</v>
      </c>
    </row>
    <row r="4" spans="1:8" x14ac:dyDescent="0.35">
      <c r="A4">
        <v>3111</v>
      </c>
      <c r="B4" t="s">
        <v>199</v>
      </c>
      <c r="C4">
        <v>330206848.13999999</v>
      </c>
      <c r="D4" s="1">
        <v>352765258.59000003</v>
      </c>
      <c r="F4" s="16">
        <v>330206848.13999999</v>
      </c>
      <c r="G4" s="16">
        <v>352765258.59000003</v>
      </c>
      <c r="H4" s="16">
        <f>G4-F4</f>
        <v>22558410.450000048</v>
      </c>
    </row>
    <row r="5" spans="1:8" x14ac:dyDescent="0.35">
      <c r="A5">
        <v>3141</v>
      </c>
      <c r="B5" t="s">
        <v>381</v>
      </c>
      <c r="C5">
        <v>2299758.09</v>
      </c>
      <c r="D5" s="1">
        <v>2173666.13</v>
      </c>
      <c r="F5" s="16">
        <v>2299758.09</v>
      </c>
      <c r="G5" s="16">
        <v>2173666.13</v>
      </c>
      <c r="H5" s="16">
        <f t="shared" ref="H5:H62" si="0">G5-F5</f>
        <v>-126091.95999999996</v>
      </c>
    </row>
    <row r="6" spans="1:8" x14ac:dyDescent="0.35">
      <c r="A6">
        <v>3151</v>
      </c>
      <c r="B6" t="s">
        <v>771</v>
      </c>
      <c r="C6">
        <v>0</v>
      </c>
      <c r="D6" s="1">
        <v>0</v>
      </c>
      <c r="F6" s="16">
        <v>0</v>
      </c>
      <c r="G6" s="16">
        <v>0</v>
      </c>
      <c r="H6" s="16">
        <f t="shared" si="0"/>
        <v>0</v>
      </c>
    </row>
    <row r="7" spans="1:8" x14ac:dyDescent="0.35">
      <c r="A7">
        <v>3161</v>
      </c>
      <c r="B7" t="s">
        <v>247</v>
      </c>
      <c r="C7">
        <v>2834445.5</v>
      </c>
      <c r="D7" s="1">
        <v>1694212.3599999999</v>
      </c>
      <c r="F7" s="16">
        <v>2889072.8000000003</v>
      </c>
      <c r="G7" s="16">
        <v>1694212.3599999999</v>
      </c>
      <c r="H7" s="16">
        <f t="shared" si="0"/>
        <v>-1194860.4400000004</v>
      </c>
    </row>
    <row r="8" spans="1:8" x14ac:dyDescent="0.35">
      <c r="A8">
        <v>3171</v>
      </c>
      <c r="B8" t="s">
        <v>772</v>
      </c>
      <c r="C8">
        <v>1779.43</v>
      </c>
      <c r="D8" s="1">
        <v>1158.31</v>
      </c>
      <c r="F8" s="16">
        <v>1779.43</v>
      </c>
      <c r="G8" s="16">
        <v>1158.31</v>
      </c>
      <c r="H8" s="16">
        <f t="shared" si="0"/>
        <v>-621.12000000000012</v>
      </c>
    </row>
    <row r="9" spans="1:8" x14ac:dyDescent="0.35">
      <c r="A9">
        <v>3181</v>
      </c>
      <c r="B9" t="s">
        <v>314</v>
      </c>
      <c r="C9">
        <v>5006.46</v>
      </c>
      <c r="D9" s="1">
        <v>14384.849999999999</v>
      </c>
      <c r="F9" s="16">
        <v>5006.46</v>
      </c>
      <c r="G9" s="16">
        <v>14384.849999999999</v>
      </c>
      <c r="H9" s="16">
        <f t="shared" si="0"/>
        <v>9378.39</v>
      </c>
    </row>
    <row r="10" spans="1:8" x14ac:dyDescent="0.35">
      <c r="A10">
        <v>3221</v>
      </c>
      <c r="B10" t="s">
        <v>382</v>
      </c>
      <c r="C10">
        <v>2247799.9</v>
      </c>
      <c r="D10" s="1">
        <v>1837770.34</v>
      </c>
      <c r="F10" s="16">
        <v>2247799.9</v>
      </c>
      <c r="G10" s="16">
        <v>1837770.34</v>
      </c>
      <c r="H10" s="16">
        <f t="shared" si="0"/>
        <v>-410029.55999999982</v>
      </c>
    </row>
    <row r="11" spans="1:8" x14ac:dyDescent="0.35">
      <c r="A11">
        <v>3231</v>
      </c>
      <c r="B11" t="s">
        <v>383</v>
      </c>
      <c r="C11">
        <v>5432424.96</v>
      </c>
      <c r="D11" s="1">
        <v>5164496.97</v>
      </c>
      <c r="F11" s="16">
        <v>5432424.96</v>
      </c>
      <c r="G11" s="16">
        <v>5164496.97</v>
      </c>
      <c r="H11" s="16">
        <f t="shared" si="0"/>
        <v>-267927.99000000022</v>
      </c>
    </row>
    <row r="12" spans="1:8" x14ac:dyDescent="0.35">
      <c r="A12">
        <v>3251</v>
      </c>
      <c r="B12" s="67" t="s">
        <v>137</v>
      </c>
      <c r="C12" s="67">
        <v>114164189.94</v>
      </c>
      <c r="D12" s="52">
        <v>127346208.59</v>
      </c>
      <c r="E12" s="67"/>
      <c r="F12" s="71">
        <v>114164189.94</v>
      </c>
      <c r="G12" s="71">
        <v>127346208.59</v>
      </c>
      <c r="H12" s="71">
        <f t="shared" si="0"/>
        <v>13182018.650000006</v>
      </c>
    </row>
    <row r="13" spans="1:8" x14ac:dyDescent="0.35">
      <c r="A13">
        <v>3261</v>
      </c>
      <c r="B13" s="67" t="s">
        <v>409</v>
      </c>
      <c r="C13" s="67">
        <v>77950436.319999993</v>
      </c>
      <c r="D13" s="52">
        <v>113119543.8</v>
      </c>
      <c r="E13" s="67"/>
      <c r="F13" s="71">
        <v>77950436.319999993</v>
      </c>
      <c r="G13" s="71">
        <v>113119543.8</v>
      </c>
      <c r="H13" s="71">
        <f t="shared" si="0"/>
        <v>35169107.480000004</v>
      </c>
    </row>
    <row r="14" spans="1:8" x14ac:dyDescent="0.35">
      <c r="A14">
        <v>3271</v>
      </c>
      <c r="B14" t="s">
        <v>653</v>
      </c>
      <c r="C14">
        <v>0</v>
      </c>
      <c r="D14" s="1">
        <v>406000</v>
      </c>
      <c r="F14" s="16">
        <v>0</v>
      </c>
      <c r="G14" s="16">
        <v>406000</v>
      </c>
      <c r="H14" s="16">
        <f t="shared" si="0"/>
        <v>406000</v>
      </c>
    </row>
    <row r="15" spans="1:8" x14ac:dyDescent="0.35">
      <c r="A15">
        <v>3291</v>
      </c>
      <c r="B15" t="s">
        <v>315</v>
      </c>
      <c r="C15">
        <v>527369.72</v>
      </c>
      <c r="D15" s="1">
        <v>437892.57</v>
      </c>
      <c r="F15" s="16">
        <v>527369.72</v>
      </c>
      <c r="G15" s="16">
        <v>437892.57</v>
      </c>
      <c r="H15" s="16">
        <f t="shared" si="0"/>
        <v>-89477.149999999965</v>
      </c>
    </row>
    <row r="16" spans="1:8" x14ac:dyDescent="0.35">
      <c r="A16">
        <v>3311</v>
      </c>
      <c r="B16" t="s">
        <v>316</v>
      </c>
      <c r="C16">
        <v>5847558.1099999994</v>
      </c>
      <c r="D16" s="1">
        <v>4778620</v>
      </c>
      <c r="F16" s="16">
        <v>5847558.1099999994</v>
      </c>
      <c r="G16" s="16">
        <v>4778620</v>
      </c>
      <c r="H16" s="16">
        <f t="shared" si="0"/>
        <v>-1068938.1099999994</v>
      </c>
    </row>
    <row r="17" spans="1:8" x14ac:dyDescent="0.35">
      <c r="A17">
        <v>3321</v>
      </c>
      <c r="B17" t="s">
        <v>245</v>
      </c>
      <c r="C17">
        <v>6396632.3099999996</v>
      </c>
      <c r="D17" s="1">
        <v>5315963.32</v>
      </c>
      <c r="F17" s="16">
        <v>6455293.5099999998</v>
      </c>
      <c r="G17" s="16">
        <v>5315963.32</v>
      </c>
      <c r="H17" s="16">
        <f t="shared" si="0"/>
        <v>-1139330.1899999995</v>
      </c>
    </row>
    <row r="18" spans="1:8" x14ac:dyDescent="0.35">
      <c r="A18">
        <v>3331</v>
      </c>
      <c r="B18" t="s">
        <v>317</v>
      </c>
      <c r="C18">
        <v>11641787.190000001</v>
      </c>
      <c r="D18" s="1">
        <v>5210113.1900000004</v>
      </c>
      <c r="F18" s="16">
        <v>11641787.190000001</v>
      </c>
      <c r="G18" s="16">
        <v>5210113.1900000004</v>
      </c>
      <c r="H18" s="16">
        <f t="shared" si="0"/>
        <v>-6431674.0000000009</v>
      </c>
    </row>
    <row r="19" spans="1:8" x14ac:dyDescent="0.35">
      <c r="A19">
        <v>3341</v>
      </c>
      <c r="B19" t="s">
        <v>162</v>
      </c>
      <c r="C19">
        <v>3766403.7</v>
      </c>
      <c r="D19" s="1">
        <v>3582282.6</v>
      </c>
      <c r="F19" s="16">
        <v>3766403.7</v>
      </c>
      <c r="G19" s="16">
        <v>3582282.6</v>
      </c>
      <c r="H19" s="16">
        <f t="shared" si="0"/>
        <v>-184121.10000000009</v>
      </c>
    </row>
    <row r="20" spans="1:8" x14ac:dyDescent="0.35">
      <c r="A20">
        <v>3351</v>
      </c>
      <c r="B20" t="s">
        <v>545</v>
      </c>
      <c r="C20">
        <v>462979.2</v>
      </c>
      <c r="D20" s="1">
        <v>513115.56</v>
      </c>
      <c r="F20" s="16">
        <v>462979.2</v>
      </c>
      <c r="G20" s="16">
        <v>513115.56</v>
      </c>
      <c r="H20" s="16">
        <f t="shared" si="0"/>
        <v>50136.359999999986</v>
      </c>
    </row>
    <row r="21" spans="1:8" x14ac:dyDescent="0.35">
      <c r="A21">
        <v>3361</v>
      </c>
      <c r="B21" s="67" t="s">
        <v>114</v>
      </c>
      <c r="C21" s="67">
        <v>13558497.42</v>
      </c>
      <c r="D21" s="52">
        <v>52488928.989999995</v>
      </c>
      <c r="E21" s="67"/>
      <c r="F21" s="71">
        <v>13574766.42</v>
      </c>
      <c r="G21" s="71">
        <v>52524735.870000005</v>
      </c>
      <c r="H21" s="71">
        <f t="shared" si="0"/>
        <v>38949969.450000003</v>
      </c>
    </row>
    <row r="22" spans="1:8" x14ac:dyDescent="0.35">
      <c r="A22">
        <v>3371</v>
      </c>
      <c r="B22" t="s">
        <v>387</v>
      </c>
      <c r="C22">
        <v>25891200</v>
      </c>
      <c r="D22" s="1">
        <v>26018151.979999997</v>
      </c>
      <c r="F22" s="16">
        <v>25891200</v>
      </c>
      <c r="G22" s="16">
        <v>26018151.979999997</v>
      </c>
      <c r="H22" s="16">
        <f t="shared" si="0"/>
        <v>126951.97999999672</v>
      </c>
    </row>
    <row r="23" spans="1:8" x14ac:dyDescent="0.35">
      <c r="A23">
        <v>3381</v>
      </c>
      <c r="B23" t="s">
        <v>478</v>
      </c>
      <c r="C23">
        <v>44932600</v>
      </c>
      <c r="D23" s="1">
        <v>52882970.899999999</v>
      </c>
      <c r="F23" s="16">
        <v>44932600</v>
      </c>
      <c r="G23" s="16">
        <v>52882970.899999999</v>
      </c>
      <c r="H23" s="16">
        <f t="shared" si="0"/>
        <v>7950370.8999999985</v>
      </c>
    </row>
    <row r="24" spans="1:8" x14ac:dyDescent="0.35">
      <c r="A24">
        <v>3391</v>
      </c>
      <c r="B24" t="s">
        <v>129</v>
      </c>
      <c r="C24">
        <v>17208725.77</v>
      </c>
      <c r="D24" s="1">
        <v>15864399.82</v>
      </c>
      <c r="F24" s="16">
        <v>17287895.77</v>
      </c>
      <c r="G24" s="16">
        <v>15864399.82</v>
      </c>
      <c r="H24" s="16">
        <f t="shared" si="0"/>
        <v>-1423495.9499999993</v>
      </c>
    </row>
    <row r="25" spans="1:8" x14ac:dyDescent="0.35">
      <c r="A25">
        <v>3411</v>
      </c>
      <c r="B25" t="s">
        <v>319</v>
      </c>
      <c r="C25">
        <v>15620215.100000001</v>
      </c>
      <c r="D25" s="1">
        <v>15948189.060000001</v>
      </c>
      <c r="F25" s="16">
        <v>15620215.100000001</v>
      </c>
      <c r="G25" s="16">
        <v>15948189.060000001</v>
      </c>
      <c r="H25" s="16">
        <f t="shared" si="0"/>
        <v>327973.95999999903</v>
      </c>
    </row>
    <row r="26" spans="1:8" x14ac:dyDescent="0.35">
      <c r="A26">
        <v>3421</v>
      </c>
      <c r="B26" t="s">
        <v>321</v>
      </c>
      <c r="C26">
        <v>62464392.420000002</v>
      </c>
      <c r="D26" s="1">
        <v>43893483.119999997</v>
      </c>
      <c r="F26" s="16">
        <v>62464392.420000002</v>
      </c>
      <c r="G26" s="16">
        <v>43893483.119999997</v>
      </c>
      <c r="H26" s="16">
        <f t="shared" si="0"/>
        <v>-18570909.300000004</v>
      </c>
    </row>
    <row r="27" spans="1:8" x14ac:dyDescent="0.35">
      <c r="A27">
        <v>3431</v>
      </c>
      <c r="B27" t="s">
        <v>322</v>
      </c>
      <c r="C27">
        <v>1592837.36</v>
      </c>
      <c r="D27" s="1">
        <v>1402317.92</v>
      </c>
      <c r="F27" s="16">
        <v>1592837.36</v>
      </c>
      <c r="G27" s="16">
        <v>1402317.92</v>
      </c>
      <c r="H27" s="16">
        <f t="shared" si="0"/>
        <v>-190519.44000000018</v>
      </c>
    </row>
    <row r="28" spans="1:8" x14ac:dyDescent="0.35">
      <c r="A28">
        <v>3441</v>
      </c>
      <c r="B28" t="s">
        <v>388</v>
      </c>
      <c r="C28">
        <v>126403.72</v>
      </c>
      <c r="D28" s="1">
        <v>138599.44</v>
      </c>
      <c r="F28" s="16">
        <v>126403.72</v>
      </c>
      <c r="G28" s="16">
        <v>138599.44</v>
      </c>
      <c r="H28" s="16">
        <f t="shared" si="0"/>
        <v>12195.720000000001</v>
      </c>
    </row>
    <row r="29" spans="1:8" x14ac:dyDescent="0.35">
      <c r="A29">
        <v>3451</v>
      </c>
      <c r="B29" t="s">
        <v>389</v>
      </c>
      <c r="C29">
        <v>5374582.1200000001</v>
      </c>
      <c r="D29" s="1">
        <v>5910904.25</v>
      </c>
      <c r="F29" s="16">
        <v>5374582.1200000001</v>
      </c>
      <c r="G29" s="16">
        <v>5910904.25</v>
      </c>
      <c r="H29" s="16">
        <f t="shared" si="0"/>
        <v>536322.12999999989</v>
      </c>
    </row>
    <row r="30" spans="1:8" x14ac:dyDescent="0.35">
      <c r="A30">
        <v>3461</v>
      </c>
      <c r="B30" t="s">
        <v>927</v>
      </c>
      <c r="C30">
        <v>0</v>
      </c>
      <c r="D30" s="1">
        <v>0</v>
      </c>
      <c r="F30" s="16">
        <v>0</v>
      </c>
      <c r="G30" s="16">
        <v>0</v>
      </c>
      <c r="H30" s="16">
        <f t="shared" si="0"/>
        <v>0</v>
      </c>
    </row>
    <row r="31" spans="1:8" x14ac:dyDescent="0.35">
      <c r="A31">
        <v>3471</v>
      </c>
      <c r="B31" t="s">
        <v>603</v>
      </c>
      <c r="C31">
        <v>6960</v>
      </c>
      <c r="D31" s="1">
        <v>0</v>
      </c>
      <c r="F31" s="16">
        <v>6960</v>
      </c>
      <c r="G31" s="16">
        <v>0</v>
      </c>
      <c r="H31" s="16">
        <f t="shared" si="0"/>
        <v>-6960</v>
      </c>
    </row>
    <row r="32" spans="1:8" x14ac:dyDescent="0.35">
      <c r="A32">
        <v>3481</v>
      </c>
      <c r="B32" t="s">
        <v>390</v>
      </c>
      <c r="C32">
        <v>1039983.8</v>
      </c>
      <c r="D32" s="1">
        <v>855031.59</v>
      </c>
      <c r="F32" s="16">
        <v>1039983.8</v>
      </c>
      <c r="G32" s="16">
        <v>855031.59</v>
      </c>
      <c r="H32" s="16">
        <f t="shared" si="0"/>
        <v>-184952.21000000008</v>
      </c>
    </row>
    <row r="33" spans="1:8" x14ac:dyDescent="0.35">
      <c r="A33">
        <v>3511</v>
      </c>
      <c r="B33" t="s">
        <v>323</v>
      </c>
      <c r="C33">
        <v>18104415.779999997</v>
      </c>
      <c r="D33" s="1">
        <v>22986191.120000001</v>
      </c>
      <c r="F33" s="16">
        <v>18104415.779999997</v>
      </c>
      <c r="G33" s="16">
        <v>22986191.120000001</v>
      </c>
      <c r="H33" s="16">
        <f t="shared" si="0"/>
        <v>4881775.3400000036</v>
      </c>
    </row>
    <row r="34" spans="1:8" x14ac:dyDescent="0.35">
      <c r="A34">
        <v>3521</v>
      </c>
      <c r="B34" t="s">
        <v>391</v>
      </c>
      <c r="C34">
        <v>19901.419999999998</v>
      </c>
      <c r="D34" s="1">
        <v>67209.05</v>
      </c>
      <c r="F34" s="16">
        <v>19901.419999999998</v>
      </c>
      <c r="G34" s="16">
        <v>67209.05</v>
      </c>
      <c r="H34" s="16">
        <f t="shared" si="0"/>
        <v>47307.630000000005</v>
      </c>
    </row>
    <row r="35" spans="1:8" x14ac:dyDescent="0.35">
      <c r="A35">
        <v>3531</v>
      </c>
      <c r="B35" t="s">
        <v>604</v>
      </c>
      <c r="C35">
        <v>105169.62</v>
      </c>
      <c r="D35" s="1">
        <v>593814.73</v>
      </c>
      <c r="F35" s="16">
        <v>105169.62</v>
      </c>
      <c r="G35" s="16">
        <v>593814.73</v>
      </c>
      <c r="H35" s="16">
        <f t="shared" si="0"/>
        <v>488645.11</v>
      </c>
    </row>
    <row r="36" spans="1:8" x14ac:dyDescent="0.35">
      <c r="A36">
        <v>3541</v>
      </c>
      <c r="B36" t="s">
        <v>489</v>
      </c>
      <c r="C36">
        <v>625973.76000000001</v>
      </c>
      <c r="D36" s="1">
        <v>468827.82</v>
      </c>
      <c r="F36" s="16">
        <v>625973.76000000001</v>
      </c>
      <c r="G36" s="16">
        <v>468827.82</v>
      </c>
      <c r="H36" s="16">
        <f t="shared" si="0"/>
        <v>-157145.94</v>
      </c>
    </row>
    <row r="37" spans="1:8" x14ac:dyDescent="0.35">
      <c r="A37">
        <v>3551</v>
      </c>
      <c r="B37" t="s">
        <v>243</v>
      </c>
      <c r="C37">
        <v>14340111.109999999</v>
      </c>
      <c r="D37" s="1">
        <v>18246968.16</v>
      </c>
      <c r="F37" s="16">
        <v>14429512.309999999</v>
      </c>
      <c r="G37" s="16">
        <v>18246968.16</v>
      </c>
      <c r="H37" s="16">
        <f t="shared" si="0"/>
        <v>3817455.8500000015</v>
      </c>
    </row>
    <row r="38" spans="1:8" x14ac:dyDescent="0.35">
      <c r="A38">
        <v>3561</v>
      </c>
      <c r="B38" t="s">
        <v>490</v>
      </c>
      <c r="C38">
        <v>13058.12</v>
      </c>
      <c r="D38" s="1">
        <v>8209.32</v>
      </c>
      <c r="F38" s="16">
        <v>13058.12</v>
      </c>
      <c r="G38" s="16">
        <v>8209.32</v>
      </c>
      <c r="H38" s="16">
        <f t="shared" si="0"/>
        <v>-4848.8000000000011</v>
      </c>
    </row>
    <row r="39" spans="1:8" x14ac:dyDescent="0.35">
      <c r="A39">
        <v>3571</v>
      </c>
      <c r="B39" s="67" t="s">
        <v>392</v>
      </c>
      <c r="C39" s="67">
        <v>241016559.21000001</v>
      </c>
      <c r="D39" s="52">
        <v>278551982.82999998</v>
      </c>
      <c r="E39" s="67"/>
      <c r="F39" s="71">
        <v>241016559.21000001</v>
      </c>
      <c r="G39" s="71">
        <v>278551982.82999998</v>
      </c>
      <c r="H39" s="71">
        <f t="shared" si="0"/>
        <v>37535423.619999975</v>
      </c>
    </row>
    <row r="40" spans="1:8" x14ac:dyDescent="0.35">
      <c r="A40">
        <v>3581</v>
      </c>
      <c r="B40" s="67" t="s">
        <v>190</v>
      </c>
      <c r="C40" s="67">
        <v>196722937.80000001</v>
      </c>
      <c r="D40" s="52">
        <v>244615935.47999999</v>
      </c>
      <c r="E40" s="67"/>
      <c r="F40" s="71">
        <v>196722937.80000001</v>
      </c>
      <c r="G40" s="71">
        <v>244615935.47999999</v>
      </c>
      <c r="H40" s="71">
        <f t="shared" si="0"/>
        <v>47892997.679999977</v>
      </c>
    </row>
    <row r="41" spans="1:8" x14ac:dyDescent="0.35">
      <c r="A41">
        <v>3591</v>
      </c>
      <c r="B41" t="s">
        <v>859</v>
      </c>
      <c r="C41">
        <v>0</v>
      </c>
      <c r="D41" s="1">
        <v>0</v>
      </c>
      <c r="F41" s="16">
        <v>0</v>
      </c>
      <c r="G41" s="16">
        <v>0</v>
      </c>
      <c r="H41" s="16">
        <f t="shared" si="0"/>
        <v>0</v>
      </c>
    </row>
    <row r="42" spans="1:8" x14ac:dyDescent="0.35">
      <c r="A42">
        <v>3611</v>
      </c>
      <c r="B42" t="s">
        <v>241</v>
      </c>
      <c r="C42">
        <v>33436725.870000001</v>
      </c>
      <c r="D42" s="1">
        <v>27991302.420000002</v>
      </c>
      <c r="F42" s="16">
        <v>33436725.870000001</v>
      </c>
      <c r="G42" s="16">
        <v>27991302.420000002</v>
      </c>
      <c r="H42" s="16">
        <f t="shared" si="0"/>
        <v>-5445423.4499999993</v>
      </c>
    </row>
    <row r="43" spans="1:8" x14ac:dyDescent="0.35">
      <c r="A43">
        <v>3631</v>
      </c>
      <c r="B43" t="s">
        <v>393</v>
      </c>
      <c r="C43">
        <v>4866666.5999999996</v>
      </c>
      <c r="D43" s="1">
        <v>4866666.46</v>
      </c>
      <c r="F43" s="16">
        <v>4866666.5999999996</v>
      </c>
      <c r="G43" s="16">
        <v>4866666.46</v>
      </c>
      <c r="H43" s="16">
        <f t="shared" si="0"/>
        <v>-0.13999999966472387</v>
      </c>
    </row>
    <row r="44" spans="1:8" x14ac:dyDescent="0.35">
      <c r="A44">
        <v>3651</v>
      </c>
      <c r="B44" t="s">
        <v>362</v>
      </c>
      <c r="C44">
        <v>3115200</v>
      </c>
      <c r="D44" s="1">
        <v>2336400</v>
      </c>
      <c r="F44" s="16">
        <v>3115200</v>
      </c>
      <c r="G44" s="16">
        <v>2336400</v>
      </c>
      <c r="H44" s="16">
        <f t="shared" si="0"/>
        <v>-778800</v>
      </c>
    </row>
    <row r="45" spans="1:8" x14ac:dyDescent="0.35">
      <c r="A45">
        <v>3661</v>
      </c>
      <c r="B45" t="s">
        <v>363</v>
      </c>
      <c r="C45">
        <v>6171220.2999999998</v>
      </c>
      <c r="D45" s="1">
        <v>6071165.96</v>
      </c>
      <c r="F45" s="16">
        <v>6171220.2999999998</v>
      </c>
      <c r="G45" s="16">
        <v>6071165.96</v>
      </c>
      <c r="H45" s="16">
        <f t="shared" si="0"/>
        <v>-100054.33999999985</v>
      </c>
    </row>
    <row r="46" spans="1:8" x14ac:dyDescent="0.35">
      <c r="A46">
        <v>3711</v>
      </c>
      <c r="B46" t="s">
        <v>278</v>
      </c>
      <c r="C46">
        <v>76084.22</v>
      </c>
      <c r="D46" s="1">
        <v>91962.86</v>
      </c>
      <c r="F46" s="16">
        <v>76084.22</v>
      </c>
      <c r="G46" s="16">
        <v>91962.86</v>
      </c>
      <c r="H46" s="16">
        <f t="shared" si="0"/>
        <v>15878.64</v>
      </c>
    </row>
    <row r="47" spans="1:8" x14ac:dyDescent="0.35">
      <c r="A47">
        <v>3721</v>
      </c>
      <c r="B47" t="s">
        <v>324</v>
      </c>
      <c r="C47">
        <v>0</v>
      </c>
      <c r="D47" s="1">
        <v>13592.560000000001</v>
      </c>
      <c r="F47" s="16">
        <v>0</v>
      </c>
      <c r="G47" s="16">
        <v>13592.560000000001</v>
      </c>
      <c r="H47" s="16">
        <f t="shared" si="0"/>
        <v>13592.560000000001</v>
      </c>
    </row>
    <row r="48" spans="1:8" x14ac:dyDescent="0.35">
      <c r="A48">
        <v>3751</v>
      </c>
      <c r="B48" t="s">
        <v>279</v>
      </c>
      <c r="C48">
        <v>1124549.2499999998</v>
      </c>
      <c r="D48" s="1">
        <v>3622439.2300000004</v>
      </c>
      <c r="F48" s="16">
        <v>1124549.2499999998</v>
      </c>
      <c r="G48" s="16">
        <v>3622439.2300000004</v>
      </c>
      <c r="H48" s="16">
        <f t="shared" si="0"/>
        <v>2497889.9800000004</v>
      </c>
    </row>
    <row r="49" spans="1:8" x14ac:dyDescent="0.35">
      <c r="A49">
        <v>3761</v>
      </c>
      <c r="B49" t="s">
        <v>702</v>
      </c>
      <c r="C49">
        <v>0</v>
      </c>
      <c r="D49" s="1">
        <v>0</v>
      </c>
      <c r="F49" s="16">
        <v>0</v>
      </c>
      <c r="G49" s="16">
        <v>0</v>
      </c>
      <c r="H49" s="16">
        <f t="shared" si="0"/>
        <v>0</v>
      </c>
    </row>
    <row r="50" spans="1:8" x14ac:dyDescent="0.35">
      <c r="A50">
        <v>3791</v>
      </c>
      <c r="B50" t="s">
        <v>280</v>
      </c>
      <c r="C50">
        <v>11095.6</v>
      </c>
      <c r="D50" s="1">
        <v>0</v>
      </c>
      <c r="F50" s="16">
        <v>11095.6</v>
      </c>
      <c r="G50" s="16">
        <v>0</v>
      </c>
      <c r="H50" s="16">
        <f t="shared" si="0"/>
        <v>-11095.6</v>
      </c>
    </row>
    <row r="51" spans="1:8" x14ac:dyDescent="0.35">
      <c r="A51">
        <v>3821</v>
      </c>
      <c r="B51" t="s">
        <v>228</v>
      </c>
      <c r="C51">
        <v>20215537.98</v>
      </c>
      <c r="D51" s="1">
        <v>21696028.810000002</v>
      </c>
      <c r="F51" s="16">
        <v>20215537.98</v>
      </c>
      <c r="G51" s="16">
        <v>21696028.810000002</v>
      </c>
      <c r="H51" s="16">
        <f t="shared" si="0"/>
        <v>1480490.8300000019</v>
      </c>
    </row>
    <row r="52" spans="1:8" x14ac:dyDescent="0.35">
      <c r="A52">
        <v>3831</v>
      </c>
      <c r="B52" t="s">
        <v>711</v>
      </c>
      <c r="C52">
        <v>0</v>
      </c>
      <c r="D52" s="1">
        <v>25000</v>
      </c>
      <c r="F52" s="16">
        <v>0</v>
      </c>
      <c r="G52" s="16">
        <v>25000</v>
      </c>
      <c r="H52" s="16">
        <f t="shared" si="0"/>
        <v>25000</v>
      </c>
    </row>
    <row r="53" spans="1:8" x14ac:dyDescent="0.35">
      <c r="A53">
        <v>3841</v>
      </c>
      <c r="B53" t="s">
        <v>500</v>
      </c>
      <c r="C53">
        <v>570000</v>
      </c>
      <c r="D53" s="1">
        <v>0</v>
      </c>
      <c r="F53" s="16">
        <v>570000</v>
      </c>
      <c r="G53" s="16">
        <v>0</v>
      </c>
      <c r="H53" s="16">
        <f t="shared" si="0"/>
        <v>-570000</v>
      </c>
    </row>
    <row r="54" spans="1:8" x14ac:dyDescent="0.35">
      <c r="A54">
        <v>3911</v>
      </c>
      <c r="B54" t="s">
        <v>394</v>
      </c>
      <c r="C54">
        <v>528693.30000000005</v>
      </c>
      <c r="D54" s="1">
        <v>445766.8</v>
      </c>
      <c r="F54" s="16">
        <v>528693.30000000005</v>
      </c>
      <c r="G54" s="16">
        <v>445766.8</v>
      </c>
      <c r="H54" s="16">
        <f t="shared" si="0"/>
        <v>-82926.500000000058</v>
      </c>
    </row>
    <row r="55" spans="1:8" x14ac:dyDescent="0.35">
      <c r="A55">
        <v>3922</v>
      </c>
      <c r="B55" t="s">
        <v>258</v>
      </c>
      <c r="C55">
        <v>10854219.17</v>
      </c>
      <c r="D55" s="1">
        <v>11557759.539999999</v>
      </c>
      <c r="F55" s="16">
        <v>5943597.5499999998</v>
      </c>
      <c r="G55" s="16">
        <v>6614886.4800000004</v>
      </c>
      <c r="H55" s="16">
        <f t="shared" si="0"/>
        <v>671288.93000000063</v>
      </c>
    </row>
    <row r="56" spans="1:8" x14ac:dyDescent="0.35">
      <c r="A56">
        <v>3941</v>
      </c>
      <c r="B56" t="s">
        <v>328</v>
      </c>
      <c r="C56">
        <v>19781449.990000002</v>
      </c>
      <c r="D56" s="1">
        <v>10809249.1</v>
      </c>
      <c r="F56" s="16">
        <v>10854219.17</v>
      </c>
      <c r="G56" s="16">
        <v>11557759.539999999</v>
      </c>
      <c r="H56" s="16">
        <f t="shared" si="0"/>
        <v>703540.36999999918</v>
      </c>
    </row>
    <row r="57" spans="1:8" x14ac:dyDescent="0.35">
      <c r="A57">
        <v>3942</v>
      </c>
      <c r="B57" t="s">
        <v>335</v>
      </c>
      <c r="C57">
        <v>679800.39</v>
      </c>
      <c r="D57" s="1">
        <v>276939.45</v>
      </c>
      <c r="F57" s="16">
        <v>19781449.990000002</v>
      </c>
      <c r="G57" s="16">
        <v>10809249.1</v>
      </c>
      <c r="H57" s="16">
        <f t="shared" si="0"/>
        <v>-8972200.8900000025</v>
      </c>
    </row>
    <row r="58" spans="1:8" x14ac:dyDescent="0.35">
      <c r="A58">
        <v>3951</v>
      </c>
      <c r="B58" t="s">
        <v>336</v>
      </c>
      <c r="C58">
        <v>0</v>
      </c>
      <c r="D58" s="1">
        <v>0</v>
      </c>
      <c r="F58" s="16">
        <v>679800.39</v>
      </c>
      <c r="G58" s="16">
        <v>276939.45</v>
      </c>
      <c r="H58" s="16">
        <f t="shared" si="0"/>
        <v>-402860.94</v>
      </c>
    </row>
    <row r="59" spans="1:8" x14ac:dyDescent="0.35">
      <c r="A59">
        <v>3961</v>
      </c>
      <c r="B59" t="s">
        <v>325</v>
      </c>
      <c r="C59">
        <v>15940</v>
      </c>
      <c r="D59" s="1">
        <v>69637.899999999994</v>
      </c>
      <c r="F59" s="16">
        <v>0</v>
      </c>
      <c r="G59" s="16">
        <v>0</v>
      </c>
      <c r="H59" s="16">
        <f t="shared" si="0"/>
        <v>0</v>
      </c>
    </row>
    <row r="60" spans="1:8" x14ac:dyDescent="0.35">
      <c r="A60">
        <v>3962</v>
      </c>
      <c r="B60" t="s">
        <v>395</v>
      </c>
      <c r="C60">
        <v>32940</v>
      </c>
      <c r="D60" s="1">
        <v>144683.16</v>
      </c>
      <c r="F60" s="16">
        <v>15940</v>
      </c>
      <c r="G60" s="16">
        <v>69637.899999999994</v>
      </c>
      <c r="H60" s="16">
        <f t="shared" si="0"/>
        <v>53697.899999999994</v>
      </c>
    </row>
    <row r="61" spans="1:8" x14ac:dyDescent="0.35">
      <c r="A61" t="s">
        <v>1025</v>
      </c>
      <c r="B61"/>
      <c r="C61">
        <v>1324030066.1699998</v>
      </c>
      <c r="D61" s="1">
        <v>1495321397.0100002</v>
      </c>
      <c r="F61" s="16">
        <v>32940</v>
      </c>
      <c r="G61" s="16">
        <v>144683.16</v>
      </c>
      <c r="H61" s="16">
        <f t="shared" si="0"/>
        <v>111743.16</v>
      </c>
    </row>
    <row r="62" spans="1:8" x14ac:dyDescent="0.35">
      <c r="B62"/>
      <c r="C62"/>
      <c r="D62"/>
      <c r="F62" s="16">
        <v>1330271792.4199996</v>
      </c>
      <c r="G62" s="16">
        <v>1501972090.3700004</v>
      </c>
      <c r="H62" s="16">
        <f t="shared" si="0"/>
        <v>171700297.95000076</v>
      </c>
    </row>
    <row r="63" spans="1:8" x14ac:dyDescent="0.35">
      <c r="B63"/>
    </row>
    <row r="64" spans="1:8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  <row r="76" spans="2:2" x14ac:dyDescent="0.35">
      <c r="B76"/>
    </row>
    <row r="77" spans="2:2" x14ac:dyDescent="0.35">
      <c r="B77"/>
    </row>
    <row r="78" spans="2:2" x14ac:dyDescent="0.35">
      <c r="B78"/>
    </row>
    <row r="79" spans="2:2" x14ac:dyDescent="0.35">
      <c r="B79"/>
    </row>
    <row r="80" spans="2:2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  <row r="91" spans="2:2" x14ac:dyDescent="0.35">
      <c r="B91"/>
    </row>
    <row r="92" spans="2:2" x14ac:dyDescent="0.35">
      <c r="B92"/>
    </row>
    <row r="93" spans="2:2" x14ac:dyDescent="0.35">
      <c r="B93"/>
    </row>
    <row r="94" spans="2:2" x14ac:dyDescent="0.35">
      <c r="B94"/>
    </row>
    <row r="95" spans="2:2" x14ac:dyDescent="0.35">
      <c r="B95"/>
    </row>
    <row r="96" spans="2:2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  <row r="169" spans="2:2" x14ac:dyDescent="0.35">
      <c r="B169"/>
    </row>
    <row r="170" spans="2:2" x14ac:dyDescent="0.35">
      <c r="B170"/>
    </row>
    <row r="171" spans="2:2" x14ac:dyDescent="0.35">
      <c r="B171"/>
    </row>
    <row r="172" spans="2:2" x14ac:dyDescent="0.35">
      <c r="B172"/>
    </row>
    <row r="173" spans="2:2" x14ac:dyDescent="0.35">
      <c r="B173"/>
    </row>
    <row r="174" spans="2:2" x14ac:dyDescent="0.35">
      <c r="B174"/>
    </row>
    <row r="175" spans="2:2" x14ac:dyDescent="0.35">
      <c r="B175"/>
    </row>
    <row r="176" spans="2:2" x14ac:dyDescent="0.35">
      <c r="B176"/>
    </row>
    <row r="177" spans="2:2" x14ac:dyDescent="0.35">
      <c r="B177"/>
    </row>
    <row r="178" spans="2:2" x14ac:dyDescent="0.35">
      <c r="B178"/>
    </row>
    <row r="179" spans="2:2" x14ac:dyDescent="0.35">
      <c r="B179"/>
    </row>
    <row r="180" spans="2:2" x14ac:dyDescent="0.35">
      <c r="B180"/>
    </row>
    <row r="181" spans="2:2" x14ac:dyDescent="0.35">
      <c r="B181"/>
    </row>
    <row r="182" spans="2:2" x14ac:dyDescent="0.35">
      <c r="B182"/>
    </row>
    <row r="183" spans="2:2" x14ac:dyDescent="0.35">
      <c r="B183"/>
    </row>
    <row r="184" spans="2:2" x14ac:dyDescent="0.35">
      <c r="B184"/>
    </row>
    <row r="185" spans="2:2" x14ac:dyDescent="0.35">
      <c r="B185"/>
    </row>
    <row r="186" spans="2:2" x14ac:dyDescent="0.35">
      <c r="B186"/>
    </row>
    <row r="187" spans="2:2" x14ac:dyDescent="0.35">
      <c r="B187"/>
    </row>
    <row r="188" spans="2:2" x14ac:dyDescent="0.35">
      <c r="B188"/>
    </row>
    <row r="189" spans="2:2" x14ac:dyDescent="0.35">
      <c r="B189"/>
    </row>
    <row r="190" spans="2:2" x14ac:dyDescent="0.35">
      <c r="B190"/>
    </row>
    <row r="191" spans="2:2" x14ac:dyDescent="0.35">
      <c r="B191"/>
    </row>
    <row r="192" spans="2:2" x14ac:dyDescent="0.35">
      <c r="B192"/>
    </row>
    <row r="193" spans="2:2" x14ac:dyDescent="0.35">
      <c r="B193"/>
    </row>
    <row r="194" spans="2:2" x14ac:dyDescent="0.35">
      <c r="B194"/>
    </row>
    <row r="195" spans="2:2" x14ac:dyDescent="0.35">
      <c r="B195"/>
    </row>
    <row r="196" spans="2:2" x14ac:dyDescent="0.35">
      <c r="B196"/>
    </row>
    <row r="197" spans="2:2" x14ac:dyDescent="0.35">
      <c r="B197"/>
    </row>
    <row r="198" spans="2:2" x14ac:dyDescent="0.35">
      <c r="B198"/>
    </row>
    <row r="199" spans="2:2" x14ac:dyDescent="0.35">
      <c r="B199"/>
    </row>
    <row r="200" spans="2:2" x14ac:dyDescent="0.35">
      <c r="B200"/>
    </row>
    <row r="201" spans="2:2" x14ac:dyDescent="0.35">
      <c r="B201"/>
    </row>
    <row r="202" spans="2:2" x14ac:dyDescent="0.35">
      <c r="B202"/>
    </row>
    <row r="203" spans="2:2" x14ac:dyDescent="0.35">
      <c r="B203"/>
    </row>
    <row r="204" spans="2:2" x14ac:dyDescent="0.35">
      <c r="B204"/>
    </row>
    <row r="205" spans="2:2" x14ac:dyDescent="0.35">
      <c r="B205"/>
    </row>
    <row r="206" spans="2:2" x14ac:dyDescent="0.35">
      <c r="B206"/>
    </row>
    <row r="207" spans="2:2" x14ac:dyDescent="0.35">
      <c r="B207"/>
    </row>
    <row r="208" spans="2:2" x14ac:dyDescent="0.35">
      <c r="B208"/>
    </row>
    <row r="209" spans="2:2" x14ac:dyDescent="0.35">
      <c r="B209"/>
    </row>
    <row r="210" spans="2:2" x14ac:dyDescent="0.35">
      <c r="B210"/>
    </row>
    <row r="211" spans="2:2" x14ac:dyDescent="0.35">
      <c r="B211"/>
    </row>
    <row r="212" spans="2:2" x14ac:dyDescent="0.35">
      <c r="B212"/>
    </row>
    <row r="213" spans="2:2" x14ac:dyDescent="0.35">
      <c r="B213"/>
    </row>
    <row r="214" spans="2:2" x14ac:dyDescent="0.35">
      <c r="B214"/>
    </row>
    <row r="215" spans="2:2" x14ac:dyDescent="0.35">
      <c r="B215"/>
    </row>
    <row r="216" spans="2:2" x14ac:dyDescent="0.35">
      <c r="B216"/>
    </row>
    <row r="217" spans="2:2" x14ac:dyDescent="0.35">
      <c r="B217"/>
    </row>
    <row r="218" spans="2:2" x14ac:dyDescent="0.35">
      <c r="B218"/>
    </row>
    <row r="219" spans="2:2" x14ac:dyDescent="0.35">
      <c r="B219"/>
    </row>
    <row r="220" spans="2:2" x14ac:dyDescent="0.35">
      <c r="B220"/>
    </row>
    <row r="221" spans="2:2" x14ac:dyDescent="0.35">
      <c r="B221"/>
    </row>
    <row r="222" spans="2:2" x14ac:dyDescent="0.35">
      <c r="B222"/>
    </row>
    <row r="223" spans="2:2" x14ac:dyDescent="0.35">
      <c r="B223"/>
    </row>
    <row r="224" spans="2:2" x14ac:dyDescent="0.35">
      <c r="B224"/>
    </row>
    <row r="225" spans="2:2" x14ac:dyDescent="0.35">
      <c r="B225"/>
    </row>
    <row r="226" spans="2:2" x14ac:dyDescent="0.35">
      <c r="B226"/>
    </row>
    <row r="227" spans="2:2" x14ac:dyDescent="0.35">
      <c r="B227"/>
    </row>
    <row r="228" spans="2:2" x14ac:dyDescent="0.35">
      <c r="B228"/>
    </row>
    <row r="229" spans="2:2" x14ac:dyDescent="0.35">
      <c r="B229"/>
    </row>
    <row r="230" spans="2:2" x14ac:dyDescent="0.35">
      <c r="B230"/>
    </row>
    <row r="231" spans="2:2" x14ac:dyDescent="0.35">
      <c r="B231"/>
    </row>
    <row r="232" spans="2:2" x14ac:dyDescent="0.35">
      <c r="B232"/>
    </row>
    <row r="233" spans="2:2" x14ac:dyDescent="0.35">
      <c r="B233"/>
    </row>
    <row r="234" spans="2:2" x14ac:dyDescent="0.35">
      <c r="B234"/>
    </row>
    <row r="235" spans="2:2" x14ac:dyDescent="0.35">
      <c r="B235"/>
    </row>
    <row r="236" spans="2:2" x14ac:dyDescent="0.35">
      <c r="B236"/>
    </row>
    <row r="237" spans="2:2" x14ac:dyDescent="0.35">
      <c r="B237"/>
    </row>
    <row r="238" spans="2:2" x14ac:dyDescent="0.35">
      <c r="B238"/>
    </row>
    <row r="239" spans="2:2" x14ac:dyDescent="0.35">
      <c r="B239"/>
    </row>
    <row r="240" spans="2:2" x14ac:dyDescent="0.35">
      <c r="B240"/>
    </row>
    <row r="241" spans="2:2" x14ac:dyDescent="0.35">
      <c r="B241"/>
    </row>
    <row r="242" spans="2:2" x14ac:dyDescent="0.35">
      <c r="B242"/>
    </row>
    <row r="243" spans="2:2" x14ac:dyDescent="0.35">
      <c r="B243"/>
    </row>
    <row r="244" spans="2:2" x14ac:dyDescent="0.35">
      <c r="B244"/>
    </row>
    <row r="245" spans="2:2" x14ac:dyDescent="0.35">
      <c r="B245"/>
    </row>
    <row r="246" spans="2:2" x14ac:dyDescent="0.35">
      <c r="B246"/>
    </row>
    <row r="247" spans="2:2" x14ac:dyDescent="0.35">
      <c r="B247"/>
    </row>
    <row r="248" spans="2:2" x14ac:dyDescent="0.35">
      <c r="B248"/>
    </row>
    <row r="249" spans="2:2" x14ac:dyDescent="0.35">
      <c r="B249"/>
    </row>
    <row r="250" spans="2:2" x14ac:dyDescent="0.35">
      <c r="B250"/>
    </row>
    <row r="251" spans="2:2" x14ac:dyDescent="0.35">
      <c r="B251"/>
    </row>
    <row r="252" spans="2:2" x14ac:dyDescent="0.35">
      <c r="B252"/>
    </row>
    <row r="253" spans="2:2" x14ac:dyDescent="0.35">
      <c r="B253"/>
    </row>
    <row r="254" spans="2:2" x14ac:dyDescent="0.35">
      <c r="B254"/>
    </row>
    <row r="255" spans="2:2" x14ac:dyDescent="0.35">
      <c r="B255"/>
    </row>
    <row r="256" spans="2:2" x14ac:dyDescent="0.35">
      <c r="B256"/>
    </row>
    <row r="257" spans="2:2" x14ac:dyDescent="0.35">
      <c r="B257"/>
    </row>
    <row r="258" spans="2:2" x14ac:dyDescent="0.35">
      <c r="B258"/>
    </row>
    <row r="259" spans="2:2" x14ac:dyDescent="0.35">
      <c r="B259"/>
    </row>
    <row r="260" spans="2:2" x14ac:dyDescent="0.35">
      <c r="B260"/>
    </row>
    <row r="261" spans="2:2" x14ac:dyDescent="0.35">
      <c r="B261"/>
    </row>
    <row r="262" spans="2:2" x14ac:dyDescent="0.35">
      <c r="B262"/>
    </row>
    <row r="263" spans="2:2" x14ac:dyDescent="0.35">
      <c r="B263"/>
    </row>
    <row r="264" spans="2:2" x14ac:dyDescent="0.35">
      <c r="B264"/>
    </row>
    <row r="265" spans="2:2" x14ac:dyDescent="0.35">
      <c r="B265"/>
    </row>
    <row r="266" spans="2:2" x14ac:dyDescent="0.35">
      <c r="B266"/>
    </row>
    <row r="267" spans="2:2" x14ac:dyDescent="0.35">
      <c r="B267"/>
    </row>
    <row r="268" spans="2:2" x14ac:dyDescent="0.35">
      <c r="B268"/>
    </row>
    <row r="269" spans="2:2" x14ac:dyDescent="0.35">
      <c r="B269"/>
    </row>
    <row r="270" spans="2:2" x14ac:dyDescent="0.35">
      <c r="B270"/>
    </row>
    <row r="271" spans="2:2" x14ac:dyDescent="0.35">
      <c r="B271"/>
    </row>
    <row r="272" spans="2:2" x14ac:dyDescent="0.35">
      <c r="B272"/>
    </row>
    <row r="273" spans="2:2" x14ac:dyDescent="0.35">
      <c r="B273"/>
    </row>
    <row r="274" spans="2:2" x14ac:dyDescent="0.35">
      <c r="B274"/>
    </row>
    <row r="275" spans="2:2" x14ac:dyDescent="0.35">
      <c r="B275"/>
    </row>
    <row r="276" spans="2:2" x14ac:dyDescent="0.35">
      <c r="B276"/>
    </row>
    <row r="277" spans="2:2" x14ac:dyDescent="0.35">
      <c r="B277"/>
    </row>
    <row r="278" spans="2:2" x14ac:dyDescent="0.35">
      <c r="B278"/>
    </row>
    <row r="279" spans="2:2" x14ac:dyDescent="0.35">
      <c r="B279"/>
    </row>
    <row r="280" spans="2:2" x14ac:dyDescent="0.35">
      <c r="B280"/>
    </row>
    <row r="281" spans="2:2" x14ac:dyDescent="0.35">
      <c r="B281"/>
    </row>
    <row r="282" spans="2:2" x14ac:dyDescent="0.35">
      <c r="B282"/>
    </row>
    <row r="283" spans="2:2" x14ac:dyDescent="0.35">
      <c r="B283"/>
    </row>
    <row r="284" spans="2:2" x14ac:dyDescent="0.35">
      <c r="B284"/>
    </row>
    <row r="285" spans="2:2" x14ac:dyDescent="0.35">
      <c r="B285"/>
    </row>
    <row r="286" spans="2:2" x14ac:dyDescent="0.35">
      <c r="B286"/>
    </row>
    <row r="287" spans="2:2" x14ac:dyDescent="0.35">
      <c r="B287"/>
    </row>
    <row r="288" spans="2:2" x14ac:dyDescent="0.35">
      <c r="B288"/>
    </row>
    <row r="289" spans="2:2" x14ac:dyDescent="0.35">
      <c r="B289"/>
    </row>
    <row r="290" spans="2:2" x14ac:dyDescent="0.35">
      <c r="B290"/>
    </row>
    <row r="291" spans="2:2" x14ac:dyDescent="0.35">
      <c r="B291"/>
    </row>
    <row r="292" spans="2:2" x14ac:dyDescent="0.35">
      <c r="B292"/>
    </row>
    <row r="293" spans="2:2" x14ac:dyDescent="0.35">
      <c r="B293"/>
    </row>
    <row r="294" spans="2:2" x14ac:dyDescent="0.35">
      <c r="B294"/>
    </row>
    <row r="295" spans="2:2" x14ac:dyDescent="0.35">
      <c r="B295"/>
    </row>
    <row r="296" spans="2:2" x14ac:dyDescent="0.35">
      <c r="B296"/>
    </row>
    <row r="297" spans="2:2" x14ac:dyDescent="0.35">
      <c r="B297"/>
    </row>
    <row r="298" spans="2:2" x14ac:dyDescent="0.35">
      <c r="B298"/>
    </row>
    <row r="299" spans="2:2" x14ac:dyDescent="0.35">
      <c r="B299"/>
    </row>
    <row r="300" spans="2:2" x14ac:dyDescent="0.35">
      <c r="B300"/>
    </row>
    <row r="301" spans="2:2" x14ac:dyDescent="0.35">
      <c r="B301"/>
    </row>
    <row r="302" spans="2:2" x14ac:dyDescent="0.35">
      <c r="B302"/>
    </row>
    <row r="303" spans="2:2" x14ac:dyDescent="0.35">
      <c r="B303"/>
    </row>
    <row r="304" spans="2:2" x14ac:dyDescent="0.35">
      <c r="B304"/>
    </row>
    <row r="305" spans="2:2" x14ac:dyDescent="0.35">
      <c r="B305"/>
    </row>
    <row r="306" spans="2:2" x14ac:dyDescent="0.35">
      <c r="B306"/>
    </row>
    <row r="307" spans="2:2" x14ac:dyDescent="0.35">
      <c r="B307"/>
    </row>
    <row r="308" spans="2:2" x14ac:dyDescent="0.35">
      <c r="B308"/>
    </row>
    <row r="309" spans="2:2" x14ac:dyDescent="0.35">
      <c r="B309"/>
    </row>
    <row r="310" spans="2:2" x14ac:dyDescent="0.35">
      <c r="B310"/>
    </row>
    <row r="311" spans="2:2" x14ac:dyDescent="0.35">
      <c r="B311"/>
    </row>
    <row r="312" spans="2:2" x14ac:dyDescent="0.35">
      <c r="B312"/>
    </row>
    <row r="313" spans="2:2" x14ac:dyDescent="0.35">
      <c r="B313"/>
    </row>
    <row r="314" spans="2:2" x14ac:dyDescent="0.35">
      <c r="B314"/>
    </row>
    <row r="315" spans="2:2" x14ac:dyDescent="0.35">
      <c r="B315"/>
    </row>
    <row r="316" spans="2:2" x14ac:dyDescent="0.35">
      <c r="B316"/>
    </row>
    <row r="317" spans="2:2" x14ac:dyDescent="0.35">
      <c r="B317"/>
    </row>
    <row r="318" spans="2:2" x14ac:dyDescent="0.35">
      <c r="B318"/>
    </row>
    <row r="319" spans="2:2" x14ac:dyDescent="0.35">
      <c r="B319"/>
    </row>
    <row r="320" spans="2:2" x14ac:dyDescent="0.35">
      <c r="B320"/>
    </row>
    <row r="321" spans="2:2" x14ac:dyDescent="0.35">
      <c r="B321"/>
    </row>
    <row r="322" spans="2:2" x14ac:dyDescent="0.35">
      <c r="B322"/>
    </row>
    <row r="323" spans="2:2" x14ac:dyDescent="0.35">
      <c r="B323"/>
    </row>
    <row r="324" spans="2:2" x14ac:dyDescent="0.35">
      <c r="B324"/>
    </row>
    <row r="325" spans="2:2" x14ac:dyDescent="0.35">
      <c r="B325"/>
    </row>
    <row r="326" spans="2:2" x14ac:dyDescent="0.35">
      <c r="B326"/>
    </row>
    <row r="327" spans="2:2" x14ac:dyDescent="0.35">
      <c r="B327"/>
    </row>
    <row r="328" spans="2:2" x14ac:dyDescent="0.35">
      <c r="B328"/>
    </row>
    <row r="329" spans="2:2" x14ac:dyDescent="0.35">
      <c r="B329"/>
    </row>
    <row r="330" spans="2:2" x14ac:dyDescent="0.35">
      <c r="B330"/>
    </row>
    <row r="331" spans="2:2" x14ac:dyDescent="0.35">
      <c r="B331"/>
    </row>
    <row r="332" spans="2:2" x14ac:dyDescent="0.35">
      <c r="B332"/>
    </row>
    <row r="333" spans="2:2" x14ac:dyDescent="0.35">
      <c r="B333"/>
    </row>
    <row r="334" spans="2:2" x14ac:dyDescent="0.35">
      <c r="B334"/>
    </row>
    <row r="335" spans="2:2" x14ac:dyDescent="0.35">
      <c r="B335"/>
    </row>
    <row r="336" spans="2:2" x14ac:dyDescent="0.35">
      <c r="B336"/>
    </row>
    <row r="337" spans="2:2" x14ac:dyDescent="0.35">
      <c r="B337"/>
    </row>
    <row r="338" spans="2:2" x14ac:dyDescent="0.35">
      <c r="B338"/>
    </row>
    <row r="339" spans="2:2" x14ac:dyDescent="0.35">
      <c r="B33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AR621"/>
  <sheetViews>
    <sheetView topLeftCell="T621" workbookViewId="0">
      <selection activeCell="AN624" sqref="AN624"/>
    </sheetView>
  </sheetViews>
  <sheetFormatPr baseColWidth="10" defaultRowHeight="14.5" x14ac:dyDescent="0.35"/>
  <cols>
    <col min="10" max="19" width="11.54296875" customWidth="1"/>
    <col min="21" max="21" width="56.7265625" customWidth="1"/>
    <col min="32" max="39" width="11.54296875" hidden="1" customWidth="1"/>
    <col min="40" max="40" width="15.26953125" bestFit="1" customWidth="1"/>
    <col min="41" max="41" width="15.7265625" bestFit="1" customWidth="1"/>
    <col min="42" max="42" width="11.54296875" customWidth="1"/>
    <col min="43" max="43" width="19.453125" bestFit="1" customWidth="1"/>
  </cols>
  <sheetData>
    <row r="1" spans="1:44" x14ac:dyDescent="0.35">
      <c r="A1" s="2" t="s">
        <v>1026</v>
      </c>
      <c r="B1" s="2" t="s">
        <v>0</v>
      </c>
      <c r="C1" s="2" t="s">
        <v>25</v>
      </c>
      <c r="D1" s="2" t="s">
        <v>1</v>
      </c>
      <c r="E1" s="2" t="s">
        <v>14</v>
      </c>
      <c r="F1" s="2" t="s">
        <v>2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26</v>
      </c>
      <c r="P1" s="2" t="s">
        <v>11</v>
      </c>
      <c r="Q1" s="2" t="s">
        <v>27</v>
      </c>
      <c r="R1" s="2" t="s">
        <v>12</v>
      </c>
      <c r="S1" s="2" t="s">
        <v>28</v>
      </c>
      <c r="T1" s="2" t="s">
        <v>13</v>
      </c>
      <c r="U1" s="2" t="s">
        <v>29</v>
      </c>
      <c r="V1" s="2" t="s">
        <v>23</v>
      </c>
      <c r="W1" s="2" t="s">
        <v>24</v>
      </c>
      <c r="X1" s="2" t="s">
        <v>15</v>
      </c>
      <c r="Y1" s="2" t="s">
        <v>16</v>
      </c>
      <c r="Z1" s="2" t="s">
        <v>17</v>
      </c>
      <c r="AA1" s="2" t="s">
        <v>18</v>
      </c>
      <c r="AB1" s="2" t="s">
        <v>19</v>
      </c>
      <c r="AC1" s="2" t="s">
        <v>20</v>
      </c>
      <c r="AD1" s="2" t="s">
        <v>21</v>
      </c>
      <c r="AE1" s="2" t="s">
        <v>22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55" t="s">
        <v>1237</v>
      </c>
      <c r="AO1" s="56" t="s">
        <v>40</v>
      </c>
      <c r="AP1" s="56" t="s">
        <v>1238</v>
      </c>
      <c r="AQ1" s="57" t="s">
        <v>1239</v>
      </c>
      <c r="AR1" s="58" t="s">
        <v>1240</v>
      </c>
    </row>
    <row r="2" spans="1:44" hidden="1" x14ac:dyDescent="0.35">
      <c r="A2" t="str">
        <f>CONCATENATE(B2,N2,P2,R2,T2,AB2,AD2)</f>
        <v>1.5-01-2505_25512007_2511111</v>
      </c>
      <c r="B2" t="s">
        <v>1002</v>
      </c>
      <c r="C2" t="s">
        <v>1003</v>
      </c>
      <c r="D2" t="s">
        <v>64</v>
      </c>
      <c r="E2" t="s">
        <v>54</v>
      </c>
      <c r="F2">
        <v>1</v>
      </c>
      <c r="G2" t="s">
        <v>45</v>
      </c>
      <c r="H2">
        <v>1.3</v>
      </c>
      <c r="I2" t="s">
        <v>46</v>
      </c>
      <c r="J2" t="s">
        <v>47</v>
      </c>
      <c r="K2" t="s">
        <v>48</v>
      </c>
      <c r="L2" t="s">
        <v>65</v>
      </c>
      <c r="M2" t="s">
        <v>66</v>
      </c>
      <c r="N2" t="s">
        <v>833</v>
      </c>
      <c r="O2" t="s">
        <v>835</v>
      </c>
      <c r="P2">
        <v>5</v>
      </c>
      <c r="Q2" t="s">
        <v>810</v>
      </c>
      <c r="R2">
        <v>12</v>
      </c>
      <c r="S2" t="s">
        <v>71</v>
      </c>
      <c r="T2" t="s">
        <v>834</v>
      </c>
      <c r="U2" t="s">
        <v>836</v>
      </c>
      <c r="V2">
        <v>1000</v>
      </c>
      <c r="W2" t="s">
        <v>71</v>
      </c>
      <c r="X2">
        <v>1100</v>
      </c>
      <c r="Y2" t="s">
        <v>70</v>
      </c>
      <c r="Z2">
        <v>1110</v>
      </c>
      <c r="AA2" t="s">
        <v>71</v>
      </c>
      <c r="AB2">
        <v>1111</v>
      </c>
      <c r="AC2" t="s">
        <v>72</v>
      </c>
      <c r="AD2">
        <v>1</v>
      </c>
      <c r="AE2" t="s">
        <v>682</v>
      </c>
      <c r="AF2" s="1">
        <v>8492637.0999999996</v>
      </c>
      <c r="AG2" s="1">
        <v>14346945</v>
      </c>
      <c r="AH2" s="1">
        <v>8492637.0999999996</v>
      </c>
      <c r="AI2" s="1">
        <v>8492637.0999999996</v>
      </c>
      <c r="AJ2" s="1">
        <v>8492637.0999999996</v>
      </c>
      <c r="AK2" s="1">
        <v>8492637.0999999996</v>
      </c>
      <c r="AL2" s="1">
        <v>8492637.0999999996</v>
      </c>
      <c r="AM2" s="1">
        <f t="shared" ref="AM2:AM11" si="0">AF2-AH2</f>
        <v>0</v>
      </c>
      <c r="AN2" s="1"/>
      <c r="AO2" s="1"/>
      <c r="AP2" s="1">
        <f>AN2-AO2</f>
        <v>0</v>
      </c>
      <c r="AQ2" s="1">
        <f>AF2+AN2-AO2</f>
        <v>8492637.0999999996</v>
      </c>
      <c r="AR2" s="1">
        <f t="shared" ref="AR2:AR12" si="1">AQ2-AH2</f>
        <v>0</v>
      </c>
    </row>
    <row r="3" spans="1:44" hidden="1" x14ac:dyDescent="0.35">
      <c r="A3" t="str">
        <f t="shared" ref="A3:A12" si="2">CONCATENATE(B3,N3,P3,R3,T3,AB3,AD3)</f>
        <v>1.5-01-2505_25566049_2511111</v>
      </c>
      <c r="B3" t="s">
        <v>1002</v>
      </c>
      <c r="C3" t="s">
        <v>1003</v>
      </c>
      <c r="D3" t="s">
        <v>64</v>
      </c>
      <c r="E3" t="s">
        <v>54</v>
      </c>
      <c r="F3">
        <v>1</v>
      </c>
      <c r="G3" t="s">
        <v>45</v>
      </c>
      <c r="H3">
        <v>1.3</v>
      </c>
      <c r="I3" t="s">
        <v>46</v>
      </c>
      <c r="J3" t="s">
        <v>47</v>
      </c>
      <c r="K3" t="s">
        <v>48</v>
      </c>
      <c r="L3" t="s">
        <v>65</v>
      </c>
      <c r="M3" t="s">
        <v>66</v>
      </c>
      <c r="N3" t="s">
        <v>833</v>
      </c>
      <c r="O3" t="s">
        <v>835</v>
      </c>
      <c r="P3">
        <v>5</v>
      </c>
      <c r="Q3" t="s">
        <v>810</v>
      </c>
      <c r="R3">
        <v>66</v>
      </c>
      <c r="S3" t="s">
        <v>71</v>
      </c>
      <c r="T3" t="s">
        <v>837</v>
      </c>
      <c r="U3" t="s">
        <v>838</v>
      </c>
      <c r="V3">
        <v>1000</v>
      </c>
      <c r="W3" t="s">
        <v>71</v>
      </c>
      <c r="X3">
        <v>1100</v>
      </c>
      <c r="Y3" t="s">
        <v>70</v>
      </c>
      <c r="Z3">
        <v>1110</v>
      </c>
      <c r="AA3" t="s">
        <v>71</v>
      </c>
      <c r="AB3">
        <v>1111</v>
      </c>
      <c r="AC3" t="s">
        <v>72</v>
      </c>
      <c r="AD3">
        <v>1</v>
      </c>
      <c r="AE3" t="s">
        <v>682</v>
      </c>
      <c r="AF3" s="1">
        <v>5454324.0999999996</v>
      </c>
      <c r="AG3" s="1">
        <v>0</v>
      </c>
      <c r="AH3" s="1">
        <v>2323413.6</v>
      </c>
      <c r="AI3" s="1">
        <v>2323413.6</v>
      </c>
      <c r="AJ3" s="1">
        <v>2323413.6</v>
      </c>
      <c r="AK3" s="1">
        <v>2323413.6</v>
      </c>
      <c r="AL3" s="1">
        <v>2323413.6</v>
      </c>
      <c r="AM3" s="1">
        <f t="shared" si="0"/>
        <v>3130910.4999999995</v>
      </c>
      <c r="AN3" s="1"/>
      <c r="AO3" s="1"/>
      <c r="AP3" s="1">
        <f t="shared" ref="AP3:AP12" si="3">AN3-AO3</f>
        <v>0</v>
      </c>
      <c r="AQ3" s="1">
        <f t="shared" ref="AQ3:AQ12" si="4">AF3+AN3-AO3</f>
        <v>5454324.0999999996</v>
      </c>
      <c r="AR3" s="1">
        <f t="shared" si="1"/>
        <v>3130910.4999999995</v>
      </c>
    </row>
    <row r="4" spans="1:44" hidden="1" x14ac:dyDescent="0.35">
      <c r="A4" t="str">
        <f t="shared" si="2"/>
        <v>1.1-00-2505_25566049_2511311</v>
      </c>
      <c r="B4" t="s">
        <v>812</v>
      </c>
      <c r="C4" t="s">
        <v>815</v>
      </c>
      <c r="D4" t="s">
        <v>64</v>
      </c>
      <c r="E4" t="s">
        <v>54</v>
      </c>
      <c r="F4">
        <v>1</v>
      </c>
      <c r="G4" t="s">
        <v>45</v>
      </c>
      <c r="H4">
        <v>1.3</v>
      </c>
      <c r="I4" t="s">
        <v>46</v>
      </c>
      <c r="J4" t="s">
        <v>47</v>
      </c>
      <c r="K4" t="s">
        <v>48</v>
      </c>
      <c r="L4" t="s">
        <v>65</v>
      </c>
      <c r="M4" t="s">
        <v>66</v>
      </c>
      <c r="N4" t="s">
        <v>833</v>
      </c>
      <c r="O4" t="s">
        <v>835</v>
      </c>
      <c r="P4">
        <v>5</v>
      </c>
      <c r="Q4" t="s">
        <v>810</v>
      </c>
      <c r="R4">
        <v>66</v>
      </c>
      <c r="S4" t="s">
        <v>71</v>
      </c>
      <c r="T4" t="s">
        <v>837</v>
      </c>
      <c r="U4" t="s">
        <v>838</v>
      </c>
      <c r="V4">
        <v>1000</v>
      </c>
      <c r="W4" t="s">
        <v>71</v>
      </c>
      <c r="X4">
        <v>1100</v>
      </c>
      <c r="Y4" t="s">
        <v>70</v>
      </c>
      <c r="Z4">
        <v>1130</v>
      </c>
      <c r="AA4" t="s">
        <v>71</v>
      </c>
      <c r="AB4">
        <v>1131</v>
      </c>
      <c r="AC4" t="s">
        <v>89</v>
      </c>
      <c r="AD4">
        <v>1</v>
      </c>
      <c r="AE4" t="s">
        <v>682</v>
      </c>
      <c r="AF4" s="1">
        <v>35000000</v>
      </c>
      <c r="AG4" s="1">
        <v>0</v>
      </c>
      <c r="AH4" s="1">
        <v>-12150.4</v>
      </c>
      <c r="AI4" s="1">
        <v>-12150.4</v>
      </c>
      <c r="AJ4" s="1">
        <v>-12150.4</v>
      </c>
      <c r="AK4" s="1">
        <v>-12150.4</v>
      </c>
      <c r="AL4" s="1">
        <v>-12150.4</v>
      </c>
      <c r="AM4" s="1">
        <f t="shared" si="0"/>
        <v>35012150.399999999</v>
      </c>
      <c r="AN4" s="1">
        <v>0</v>
      </c>
      <c r="AO4" s="1">
        <v>35000000</v>
      </c>
      <c r="AP4" s="1">
        <f t="shared" si="3"/>
        <v>-35000000</v>
      </c>
      <c r="AQ4" s="6">
        <f t="shared" si="4"/>
        <v>0</v>
      </c>
      <c r="AR4" s="1">
        <f t="shared" si="1"/>
        <v>12150.4</v>
      </c>
    </row>
    <row r="5" spans="1:44" hidden="1" x14ac:dyDescent="0.35">
      <c r="A5" t="str">
        <f t="shared" si="2"/>
        <v>1.5-01-2505_25512007_2511311</v>
      </c>
      <c r="B5" t="s">
        <v>1002</v>
      </c>
      <c r="C5" t="s">
        <v>1003</v>
      </c>
      <c r="D5" t="s">
        <v>64</v>
      </c>
      <c r="E5" t="s">
        <v>54</v>
      </c>
      <c r="F5">
        <v>1</v>
      </c>
      <c r="G5" t="s">
        <v>45</v>
      </c>
      <c r="H5">
        <v>1.3</v>
      </c>
      <c r="I5" t="s">
        <v>46</v>
      </c>
      <c r="J5" t="s">
        <v>47</v>
      </c>
      <c r="K5" t="s">
        <v>48</v>
      </c>
      <c r="L5" t="s">
        <v>65</v>
      </c>
      <c r="M5" t="s">
        <v>66</v>
      </c>
      <c r="N5" t="s">
        <v>833</v>
      </c>
      <c r="O5" t="s">
        <v>835</v>
      </c>
      <c r="P5">
        <v>5</v>
      </c>
      <c r="Q5" t="s">
        <v>810</v>
      </c>
      <c r="R5">
        <v>12</v>
      </c>
      <c r="S5" t="s">
        <v>71</v>
      </c>
      <c r="T5" t="s">
        <v>834</v>
      </c>
      <c r="U5" t="s">
        <v>836</v>
      </c>
      <c r="V5">
        <v>1000</v>
      </c>
      <c r="W5" t="s">
        <v>71</v>
      </c>
      <c r="X5">
        <v>1100</v>
      </c>
      <c r="Y5" t="s">
        <v>70</v>
      </c>
      <c r="Z5">
        <v>1130</v>
      </c>
      <c r="AA5" t="s">
        <v>71</v>
      </c>
      <c r="AB5">
        <v>1131</v>
      </c>
      <c r="AC5" t="s">
        <v>89</v>
      </c>
      <c r="AD5">
        <v>1</v>
      </c>
      <c r="AE5" t="s">
        <v>682</v>
      </c>
      <c r="AF5" s="1">
        <v>391584817.69999999</v>
      </c>
      <c r="AG5" s="1">
        <v>669497019</v>
      </c>
      <c r="AH5" s="1">
        <v>391529292.26999998</v>
      </c>
      <c r="AI5" s="1">
        <v>391529292.26999998</v>
      </c>
      <c r="AJ5" s="1">
        <v>391529292.26999998</v>
      </c>
      <c r="AK5" s="1">
        <v>391520497.05000001</v>
      </c>
      <c r="AL5" s="1">
        <v>391520497.05000001</v>
      </c>
      <c r="AM5" s="1">
        <f t="shared" si="0"/>
        <v>55525.430000007153</v>
      </c>
      <c r="AN5" s="1"/>
      <c r="AO5" s="1"/>
      <c r="AP5" s="1">
        <f t="shared" si="3"/>
        <v>0</v>
      </c>
      <c r="AQ5" s="1">
        <f t="shared" si="4"/>
        <v>391584817.69999999</v>
      </c>
      <c r="AR5" s="1">
        <f t="shared" si="1"/>
        <v>55525.430000007153</v>
      </c>
    </row>
    <row r="6" spans="1:44" hidden="1" x14ac:dyDescent="0.35">
      <c r="A6" t="str">
        <f t="shared" si="2"/>
        <v>1.5-01-2505_25566049_2511311</v>
      </c>
      <c r="B6" t="s">
        <v>1002</v>
      </c>
      <c r="C6" t="s">
        <v>1003</v>
      </c>
      <c r="D6" t="s">
        <v>64</v>
      </c>
      <c r="E6" t="s">
        <v>54</v>
      </c>
      <c r="F6">
        <v>1</v>
      </c>
      <c r="G6" t="s">
        <v>45</v>
      </c>
      <c r="H6">
        <v>1.3</v>
      </c>
      <c r="I6" t="s">
        <v>46</v>
      </c>
      <c r="J6" t="s">
        <v>47</v>
      </c>
      <c r="K6" t="s">
        <v>48</v>
      </c>
      <c r="L6" t="s">
        <v>65</v>
      </c>
      <c r="M6" t="s">
        <v>66</v>
      </c>
      <c r="N6" t="s">
        <v>833</v>
      </c>
      <c r="O6" t="s">
        <v>835</v>
      </c>
      <c r="P6">
        <v>5</v>
      </c>
      <c r="Q6" t="s">
        <v>810</v>
      </c>
      <c r="R6">
        <v>66</v>
      </c>
      <c r="S6" t="s">
        <v>71</v>
      </c>
      <c r="T6" t="s">
        <v>837</v>
      </c>
      <c r="U6" t="s">
        <v>838</v>
      </c>
      <c r="V6">
        <v>1000</v>
      </c>
      <c r="W6" t="s">
        <v>71</v>
      </c>
      <c r="X6">
        <v>1100</v>
      </c>
      <c r="Y6" t="s">
        <v>70</v>
      </c>
      <c r="Z6">
        <v>1130</v>
      </c>
      <c r="AA6" t="s">
        <v>71</v>
      </c>
      <c r="AB6">
        <v>1131</v>
      </c>
      <c r="AC6" t="s">
        <v>89</v>
      </c>
      <c r="AD6">
        <v>1</v>
      </c>
      <c r="AE6" t="s">
        <v>682</v>
      </c>
      <c r="AF6" s="1">
        <v>240706488.65000001</v>
      </c>
      <c r="AG6" s="1">
        <v>0</v>
      </c>
      <c r="AH6" s="1">
        <v>106897887.06</v>
      </c>
      <c r="AI6" s="1">
        <v>106897887.06</v>
      </c>
      <c r="AJ6" s="1">
        <v>106897887.06</v>
      </c>
      <c r="AK6" s="1">
        <v>106893268.23999999</v>
      </c>
      <c r="AL6" s="1">
        <v>106893268.23999999</v>
      </c>
      <c r="AM6" s="1">
        <f t="shared" si="0"/>
        <v>133808601.59</v>
      </c>
      <c r="AN6" s="1">
        <v>35000000</v>
      </c>
      <c r="AO6" s="1">
        <v>0</v>
      </c>
      <c r="AP6" s="1">
        <f t="shared" si="3"/>
        <v>35000000</v>
      </c>
      <c r="AQ6" s="1">
        <f t="shared" si="4"/>
        <v>275706488.64999998</v>
      </c>
      <c r="AR6" s="1">
        <f t="shared" si="1"/>
        <v>168808601.58999997</v>
      </c>
    </row>
    <row r="7" spans="1:44" hidden="1" x14ac:dyDescent="0.35">
      <c r="A7" t="str">
        <f t="shared" si="2"/>
        <v>1.5-01-2505_25610007_2511313</v>
      </c>
      <c r="B7" t="s">
        <v>1002</v>
      </c>
      <c r="C7" t="s">
        <v>1003</v>
      </c>
      <c r="D7" t="s">
        <v>64</v>
      </c>
      <c r="E7" t="s">
        <v>54</v>
      </c>
      <c r="F7">
        <v>1</v>
      </c>
      <c r="G7" t="s">
        <v>45</v>
      </c>
      <c r="H7">
        <v>1.7</v>
      </c>
      <c r="I7" t="s">
        <v>154</v>
      </c>
      <c r="J7" t="s">
        <v>155</v>
      </c>
      <c r="K7" t="s">
        <v>156</v>
      </c>
      <c r="L7" t="s">
        <v>157</v>
      </c>
      <c r="M7" t="s">
        <v>158</v>
      </c>
      <c r="N7" t="s">
        <v>833</v>
      </c>
      <c r="O7" t="s">
        <v>835</v>
      </c>
      <c r="P7">
        <v>6</v>
      </c>
      <c r="Q7" t="s">
        <v>164</v>
      </c>
      <c r="R7">
        <v>10</v>
      </c>
      <c r="S7" t="s">
        <v>172</v>
      </c>
      <c r="T7" t="s">
        <v>834</v>
      </c>
      <c r="U7" t="s">
        <v>836</v>
      </c>
      <c r="V7">
        <v>1000</v>
      </c>
      <c r="W7" t="s">
        <v>71</v>
      </c>
      <c r="X7">
        <v>1100</v>
      </c>
      <c r="Y7" t="s">
        <v>70</v>
      </c>
      <c r="Z7">
        <v>1130</v>
      </c>
      <c r="AA7" t="s">
        <v>71</v>
      </c>
      <c r="AB7">
        <v>1131</v>
      </c>
      <c r="AC7" t="s">
        <v>89</v>
      </c>
      <c r="AD7">
        <v>3</v>
      </c>
      <c r="AE7" t="s">
        <v>867</v>
      </c>
      <c r="AF7" s="1">
        <v>37478348.009999998</v>
      </c>
      <c r="AG7" s="1">
        <v>0</v>
      </c>
      <c r="AH7" s="1">
        <v>37478348.009999998</v>
      </c>
      <c r="AI7" s="1">
        <v>37478348.009999998</v>
      </c>
      <c r="AJ7" s="1">
        <v>37478348.009999998</v>
      </c>
      <c r="AK7" s="1">
        <v>37478348.009999998</v>
      </c>
      <c r="AL7" s="1">
        <v>37478348.009999998</v>
      </c>
      <c r="AM7" s="1">
        <f t="shared" si="0"/>
        <v>0</v>
      </c>
      <c r="AN7" s="1"/>
      <c r="AO7" s="1"/>
      <c r="AP7" s="1">
        <f t="shared" si="3"/>
        <v>0</v>
      </c>
      <c r="AQ7" s="1">
        <f t="shared" si="4"/>
        <v>37478348.009999998</v>
      </c>
      <c r="AR7" s="1">
        <f t="shared" si="1"/>
        <v>0</v>
      </c>
    </row>
    <row r="8" spans="1:44" hidden="1" x14ac:dyDescent="0.35">
      <c r="A8" t="str">
        <f t="shared" si="2"/>
        <v>1.5-01-2505_25667049_2511313</v>
      </c>
      <c r="B8" t="s">
        <v>1002</v>
      </c>
      <c r="C8" t="s">
        <v>1003</v>
      </c>
      <c r="D8" t="s">
        <v>64</v>
      </c>
      <c r="E8" t="s">
        <v>54</v>
      </c>
      <c r="F8">
        <v>1</v>
      </c>
      <c r="G8" t="s">
        <v>45</v>
      </c>
      <c r="H8">
        <v>1.7</v>
      </c>
      <c r="I8" t="s">
        <v>154</v>
      </c>
      <c r="J8" t="s">
        <v>155</v>
      </c>
      <c r="K8" t="s">
        <v>156</v>
      </c>
      <c r="L8" t="s">
        <v>157</v>
      </c>
      <c r="M8" t="s">
        <v>158</v>
      </c>
      <c r="N8" t="s">
        <v>833</v>
      </c>
      <c r="O8" t="s">
        <v>835</v>
      </c>
      <c r="P8">
        <v>6</v>
      </c>
      <c r="Q8" t="s">
        <v>164</v>
      </c>
      <c r="R8">
        <v>67</v>
      </c>
      <c r="S8" t="s">
        <v>172</v>
      </c>
      <c r="T8" t="s">
        <v>837</v>
      </c>
      <c r="U8" t="s">
        <v>838</v>
      </c>
      <c r="V8">
        <v>1000</v>
      </c>
      <c r="W8" t="s">
        <v>71</v>
      </c>
      <c r="X8">
        <v>1100</v>
      </c>
      <c r="Y8" t="s">
        <v>70</v>
      </c>
      <c r="Z8">
        <v>1130</v>
      </c>
      <c r="AA8" t="s">
        <v>71</v>
      </c>
      <c r="AB8">
        <v>1131</v>
      </c>
      <c r="AC8" t="s">
        <v>89</v>
      </c>
      <c r="AD8">
        <v>3</v>
      </c>
      <c r="AE8" t="s">
        <v>867</v>
      </c>
      <c r="AF8" s="1">
        <v>69842860.419999987</v>
      </c>
      <c r="AG8" s="1">
        <v>0</v>
      </c>
      <c r="AH8" s="1">
        <v>30182368.84</v>
      </c>
      <c r="AI8" s="1">
        <v>30182368.84</v>
      </c>
      <c r="AJ8" s="1">
        <v>30182368.84</v>
      </c>
      <c r="AK8" s="1">
        <v>30182368.84</v>
      </c>
      <c r="AL8" s="1">
        <v>30182368.84</v>
      </c>
      <c r="AM8" s="1">
        <f t="shared" si="0"/>
        <v>39660491.579999983</v>
      </c>
      <c r="AN8" s="1"/>
      <c r="AO8" s="1"/>
      <c r="AP8" s="1">
        <f t="shared" si="3"/>
        <v>0</v>
      </c>
      <c r="AQ8" s="1">
        <f t="shared" si="4"/>
        <v>69842860.419999987</v>
      </c>
      <c r="AR8" s="1">
        <f t="shared" si="1"/>
        <v>39660491.579999983</v>
      </c>
    </row>
    <row r="9" spans="1:44" hidden="1" x14ac:dyDescent="0.35">
      <c r="A9" t="str">
        <f t="shared" si="2"/>
        <v>1.6-01-2505_25610007_2511313</v>
      </c>
      <c r="B9" t="s">
        <v>987</v>
      </c>
      <c r="C9" t="s">
        <v>988</v>
      </c>
      <c r="D9" t="s">
        <v>64</v>
      </c>
      <c r="E9" t="s">
        <v>54</v>
      </c>
      <c r="F9">
        <v>1</v>
      </c>
      <c r="G9" t="s">
        <v>45</v>
      </c>
      <c r="H9">
        <v>1.7</v>
      </c>
      <c r="I9" t="s">
        <v>154</v>
      </c>
      <c r="J9" t="s">
        <v>155</v>
      </c>
      <c r="K9" t="s">
        <v>156</v>
      </c>
      <c r="L9" t="s">
        <v>157</v>
      </c>
      <c r="M9" t="s">
        <v>158</v>
      </c>
      <c r="N9" t="s">
        <v>833</v>
      </c>
      <c r="O9" t="s">
        <v>835</v>
      </c>
      <c r="P9">
        <v>6</v>
      </c>
      <c r="Q9" t="s">
        <v>164</v>
      </c>
      <c r="R9">
        <v>10</v>
      </c>
      <c r="S9" t="s">
        <v>172</v>
      </c>
      <c r="T9" t="s">
        <v>834</v>
      </c>
      <c r="U9" t="s">
        <v>836</v>
      </c>
      <c r="V9">
        <v>1000</v>
      </c>
      <c r="W9" t="s">
        <v>71</v>
      </c>
      <c r="X9">
        <v>1100</v>
      </c>
      <c r="Y9" t="s">
        <v>70</v>
      </c>
      <c r="Z9">
        <v>1130</v>
      </c>
      <c r="AA9" t="s">
        <v>71</v>
      </c>
      <c r="AB9">
        <v>1131</v>
      </c>
      <c r="AC9" t="s">
        <v>89</v>
      </c>
      <c r="AD9">
        <v>3</v>
      </c>
      <c r="AE9" t="s">
        <v>867</v>
      </c>
      <c r="AF9" s="1">
        <v>75459130.170000002</v>
      </c>
      <c r="AG9" s="1">
        <v>213089057</v>
      </c>
      <c r="AH9" s="1">
        <v>75459130.170000002</v>
      </c>
      <c r="AI9" s="1">
        <v>75459130.170000002</v>
      </c>
      <c r="AJ9" s="1">
        <v>75459130.170000002</v>
      </c>
      <c r="AK9" s="1">
        <v>75459130.170000002</v>
      </c>
      <c r="AL9" s="1">
        <v>75459130.170000002</v>
      </c>
      <c r="AM9" s="1">
        <f t="shared" si="0"/>
        <v>0</v>
      </c>
      <c r="AN9" s="1"/>
      <c r="AO9" s="1"/>
      <c r="AP9" s="1">
        <f t="shared" si="3"/>
        <v>0</v>
      </c>
      <c r="AQ9" s="1">
        <f t="shared" si="4"/>
        <v>75459130.170000002</v>
      </c>
      <c r="AR9" s="1">
        <f t="shared" si="1"/>
        <v>0</v>
      </c>
    </row>
    <row r="10" spans="1:44" hidden="1" x14ac:dyDescent="0.35">
      <c r="A10" t="str">
        <f t="shared" si="2"/>
        <v>1.6-01-2505_25667049_2511313</v>
      </c>
      <c r="B10" t="s">
        <v>987</v>
      </c>
      <c r="C10" t="s">
        <v>988</v>
      </c>
      <c r="D10" t="s">
        <v>64</v>
      </c>
      <c r="E10" t="s">
        <v>54</v>
      </c>
      <c r="F10">
        <v>1</v>
      </c>
      <c r="G10" t="s">
        <v>45</v>
      </c>
      <c r="H10">
        <v>1.7</v>
      </c>
      <c r="I10" t="s">
        <v>154</v>
      </c>
      <c r="J10" t="s">
        <v>155</v>
      </c>
      <c r="K10" t="s">
        <v>156</v>
      </c>
      <c r="L10" t="s">
        <v>157</v>
      </c>
      <c r="M10" t="s">
        <v>158</v>
      </c>
      <c r="N10" t="s">
        <v>833</v>
      </c>
      <c r="O10" t="s">
        <v>835</v>
      </c>
      <c r="P10">
        <v>6</v>
      </c>
      <c r="Q10" t="s">
        <v>164</v>
      </c>
      <c r="R10">
        <v>67</v>
      </c>
      <c r="S10" t="s">
        <v>172</v>
      </c>
      <c r="T10" t="s">
        <v>837</v>
      </c>
      <c r="U10" t="s">
        <v>838</v>
      </c>
      <c r="V10">
        <v>1000</v>
      </c>
      <c r="W10" t="s">
        <v>71</v>
      </c>
      <c r="X10">
        <v>1100</v>
      </c>
      <c r="Y10" t="s">
        <v>70</v>
      </c>
      <c r="Z10">
        <v>1130</v>
      </c>
      <c r="AA10" t="s">
        <v>71</v>
      </c>
      <c r="AB10">
        <v>1131</v>
      </c>
      <c r="AC10" t="s">
        <v>89</v>
      </c>
      <c r="AD10">
        <v>3</v>
      </c>
      <c r="AE10" t="s">
        <v>867</v>
      </c>
      <c r="AF10" s="1">
        <v>16685283.300000008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f t="shared" si="0"/>
        <v>16685283.300000008</v>
      </c>
      <c r="AN10" s="1"/>
      <c r="AO10" s="1"/>
      <c r="AP10" s="1">
        <f t="shared" si="3"/>
        <v>0</v>
      </c>
      <c r="AQ10" s="1">
        <f t="shared" si="4"/>
        <v>16685283.300000008</v>
      </c>
      <c r="AR10" s="1">
        <f t="shared" si="1"/>
        <v>16685283.300000008</v>
      </c>
    </row>
    <row r="11" spans="1:44" hidden="1" x14ac:dyDescent="0.35">
      <c r="A11" t="str">
        <f t="shared" si="2"/>
        <v>1.1-00-2505_25512007_2512212</v>
      </c>
      <c r="B11" t="s">
        <v>812</v>
      </c>
      <c r="C11" t="s">
        <v>815</v>
      </c>
      <c r="D11" t="s">
        <v>64</v>
      </c>
      <c r="E11" t="s">
        <v>54</v>
      </c>
      <c r="F11">
        <v>1</v>
      </c>
      <c r="G11" t="s">
        <v>45</v>
      </c>
      <c r="H11">
        <v>1.3</v>
      </c>
      <c r="I11" t="s">
        <v>46</v>
      </c>
      <c r="J11" t="s">
        <v>47</v>
      </c>
      <c r="K11" t="s">
        <v>48</v>
      </c>
      <c r="L11" t="s">
        <v>65</v>
      </c>
      <c r="M11" t="s">
        <v>66</v>
      </c>
      <c r="N11" t="s">
        <v>833</v>
      </c>
      <c r="O11" t="s">
        <v>835</v>
      </c>
      <c r="P11">
        <v>5</v>
      </c>
      <c r="Q11" t="s">
        <v>810</v>
      </c>
      <c r="R11">
        <v>12</v>
      </c>
      <c r="S11" t="s">
        <v>71</v>
      </c>
      <c r="T11" t="s">
        <v>834</v>
      </c>
      <c r="U11" t="s">
        <v>836</v>
      </c>
      <c r="V11">
        <v>1000</v>
      </c>
      <c r="W11" t="s">
        <v>71</v>
      </c>
      <c r="X11">
        <v>1200</v>
      </c>
      <c r="Y11" t="s">
        <v>76</v>
      </c>
      <c r="Z11">
        <v>1220</v>
      </c>
      <c r="AA11" t="s">
        <v>71</v>
      </c>
      <c r="AB11">
        <v>1221</v>
      </c>
      <c r="AC11" t="s">
        <v>77</v>
      </c>
      <c r="AD11">
        <v>2</v>
      </c>
      <c r="AE11" t="s">
        <v>683</v>
      </c>
      <c r="AF11" s="1">
        <v>0</v>
      </c>
      <c r="AG11" s="1">
        <v>710868.08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f t="shared" si="0"/>
        <v>0</v>
      </c>
      <c r="AN11" s="1"/>
      <c r="AO11" s="1"/>
      <c r="AP11" s="1">
        <f t="shared" si="3"/>
        <v>0</v>
      </c>
      <c r="AQ11" s="6">
        <f t="shared" si="4"/>
        <v>0</v>
      </c>
      <c r="AR11" s="1">
        <f t="shared" si="1"/>
        <v>0</v>
      </c>
    </row>
    <row r="12" spans="1:44" hidden="1" x14ac:dyDescent="0.35">
      <c r="A12" t="str">
        <f t="shared" si="2"/>
        <v>2.6-06-2505_25566049_25121160</v>
      </c>
      <c r="B12" t="s">
        <v>992</v>
      </c>
      <c r="C12" t="s">
        <v>994</v>
      </c>
      <c r="D12" t="s">
        <v>44</v>
      </c>
      <c r="E12" t="s">
        <v>54</v>
      </c>
      <c r="F12">
        <v>1</v>
      </c>
      <c r="G12" t="s">
        <v>45</v>
      </c>
      <c r="H12">
        <v>1.3</v>
      </c>
      <c r="I12" t="s">
        <v>46</v>
      </c>
      <c r="J12" t="s">
        <v>47</v>
      </c>
      <c r="K12" t="s">
        <v>48</v>
      </c>
      <c r="L12" t="s">
        <v>65</v>
      </c>
      <c r="M12" t="s">
        <v>66</v>
      </c>
      <c r="N12" t="s">
        <v>833</v>
      </c>
      <c r="O12" t="s">
        <v>835</v>
      </c>
      <c r="P12">
        <v>5</v>
      </c>
      <c r="Q12" t="s">
        <v>810</v>
      </c>
      <c r="R12">
        <v>66</v>
      </c>
      <c r="S12" t="s">
        <v>71</v>
      </c>
      <c r="T12" t="s">
        <v>837</v>
      </c>
      <c r="U12" t="s">
        <v>838</v>
      </c>
      <c r="V12">
        <v>1000</v>
      </c>
      <c r="W12" t="s">
        <v>71</v>
      </c>
      <c r="X12">
        <v>1200</v>
      </c>
      <c r="Y12" t="s">
        <v>76</v>
      </c>
      <c r="Z12">
        <v>1210</v>
      </c>
      <c r="AA12" t="s">
        <v>71</v>
      </c>
      <c r="AB12">
        <v>1211</v>
      </c>
      <c r="AC12" t="s">
        <v>122</v>
      </c>
      <c r="AD12">
        <v>60</v>
      </c>
      <c r="AE12" t="s">
        <v>112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210000</v>
      </c>
      <c r="AO12" s="1">
        <v>0</v>
      </c>
      <c r="AP12" s="1">
        <f t="shared" si="3"/>
        <v>210000</v>
      </c>
      <c r="AQ12" s="1">
        <f t="shared" si="4"/>
        <v>210000</v>
      </c>
      <c r="AR12" s="1">
        <f t="shared" si="1"/>
        <v>210000</v>
      </c>
    </row>
    <row r="13" spans="1:44" hidden="1" x14ac:dyDescent="0.35">
      <c r="A13" t="str">
        <f t="shared" ref="A13:A76" si="5">CONCATENATE(B13,N13,P13,R13,T13,AB13,AD13)</f>
        <v>1.1-00-2508_25619013_2521110</v>
      </c>
      <c r="B13" t="s">
        <v>812</v>
      </c>
      <c r="C13" t="s">
        <v>815</v>
      </c>
      <c r="D13" t="s">
        <v>64</v>
      </c>
      <c r="E13" t="s">
        <v>54</v>
      </c>
      <c r="F13">
        <v>1</v>
      </c>
      <c r="G13" t="s">
        <v>45</v>
      </c>
      <c r="H13">
        <v>1.7</v>
      </c>
      <c r="I13" t="s">
        <v>154</v>
      </c>
      <c r="J13" t="s">
        <v>155</v>
      </c>
      <c r="K13" t="s">
        <v>156</v>
      </c>
      <c r="L13" t="s">
        <v>157</v>
      </c>
      <c r="M13" t="s">
        <v>158</v>
      </c>
      <c r="N13" t="s">
        <v>868</v>
      </c>
      <c r="O13" t="s">
        <v>870</v>
      </c>
      <c r="P13">
        <v>6</v>
      </c>
      <c r="Q13" t="s">
        <v>164</v>
      </c>
      <c r="R13">
        <v>19</v>
      </c>
      <c r="S13" t="s">
        <v>168</v>
      </c>
      <c r="T13" t="s">
        <v>869</v>
      </c>
      <c r="U13" t="s">
        <v>871</v>
      </c>
      <c r="V13">
        <v>2000</v>
      </c>
      <c r="W13" t="s">
        <v>105</v>
      </c>
      <c r="X13">
        <v>2100</v>
      </c>
      <c r="Y13" t="s">
        <v>123</v>
      </c>
      <c r="Z13">
        <v>2110</v>
      </c>
      <c r="AA13" t="s">
        <v>105</v>
      </c>
      <c r="AB13">
        <v>2111</v>
      </c>
      <c r="AC13" t="s">
        <v>124</v>
      </c>
      <c r="AD13">
        <v>0</v>
      </c>
      <c r="AE13" t="s">
        <v>58</v>
      </c>
      <c r="AF13" s="1">
        <v>3100</v>
      </c>
      <c r="AG13" s="1">
        <v>0</v>
      </c>
      <c r="AH13" s="1">
        <v>1673.5</v>
      </c>
      <c r="AI13" s="1">
        <v>1673.5</v>
      </c>
      <c r="AJ13" s="1">
        <v>1673.5</v>
      </c>
      <c r="AK13" s="1">
        <v>1673.5</v>
      </c>
      <c r="AL13" s="1">
        <v>1673.5</v>
      </c>
      <c r="AM13" s="1">
        <f t="shared" ref="AM13:AM44" si="6">AF13-AH13</f>
        <v>1426.5</v>
      </c>
      <c r="AN13" s="1"/>
      <c r="AO13" s="1"/>
      <c r="AP13" s="1">
        <f t="shared" ref="AP13:AP76" si="7">AN13-AO13</f>
        <v>0</v>
      </c>
      <c r="AQ13" s="6">
        <f t="shared" ref="AQ13:AQ76" si="8">AF13+AN13-AO13</f>
        <v>3100</v>
      </c>
      <c r="AR13" s="1">
        <f t="shared" ref="AR13:AR76" si="9">AQ13-AH13</f>
        <v>1426.5</v>
      </c>
    </row>
    <row r="14" spans="1:44" hidden="1" x14ac:dyDescent="0.35">
      <c r="A14" t="str">
        <f t="shared" si="5"/>
        <v>1.1-00-2505_25512007_2512312</v>
      </c>
      <c r="B14" t="s">
        <v>812</v>
      </c>
      <c r="C14" t="s">
        <v>815</v>
      </c>
      <c r="D14" t="s">
        <v>64</v>
      </c>
      <c r="E14" t="s">
        <v>54</v>
      </c>
      <c r="F14">
        <v>1</v>
      </c>
      <c r="G14" t="s">
        <v>45</v>
      </c>
      <c r="H14">
        <v>1.3</v>
      </c>
      <c r="I14" t="s">
        <v>46</v>
      </c>
      <c r="J14" t="s">
        <v>47</v>
      </c>
      <c r="K14" t="s">
        <v>48</v>
      </c>
      <c r="L14" t="s">
        <v>65</v>
      </c>
      <c r="M14" t="s">
        <v>66</v>
      </c>
      <c r="N14" t="s">
        <v>833</v>
      </c>
      <c r="O14" t="s">
        <v>835</v>
      </c>
      <c r="P14">
        <v>5</v>
      </c>
      <c r="Q14" t="s">
        <v>810</v>
      </c>
      <c r="R14">
        <v>12</v>
      </c>
      <c r="S14" t="s">
        <v>71</v>
      </c>
      <c r="T14" t="s">
        <v>834</v>
      </c>
      <c r="U14" t="s">
        <v>836</v>
      </c>
      <c r="V14">
        <v>1000</v>
      </c>
      <c r="W14" t="s">
        <v>71</v>
      </c>
      <c r="X14">
        <v>1200</v>
      </c>
      <c r="Y14" t="s">
        <v>76</v>
      </c>
      <c r="Z14">
        <v>1230</v>
      </c>
      <c r="AA14" t="s">
        <v>71</v>
      </c>
      <c r="AB14">
        <v>1231</v>
      </c>
      <c r="AC14" t="s">
        <v>397</v>
      </c>
      <c r="AD14">
        <v>2</v>
      </c>
      <c r="AE14" t="s">
        <v>683</v>
      </c>
      <c r="AF14" s="1">
        <v>0</v>
      </c>
      <c r="AG14" s="1">
        <v>26400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f t="shared" si="6"/>
        <v>0</v>
      </c>
      <c r="AN14" s="1"/>
      <c r="AO14" s="1"/>
      <c r="AP14" s="1">
        <f t="shared" si="7"/>
        <v>0</v>
      </c>
      <c r="AQ14" s="6">
        <f t="shared" si="8"/>
        <v>0</v>
      </c>
      <c r="AR14" s="1">
        <f t="shared" si="9"/>
        <v>0</v>
      </c>
    </row>
    <row r="15" spans="1:44" hidden="1" x14ac:dyDescent="0.35">
      <c r="A15" t="str">
        <f t="shared" si="5"/>
        <v>1.1-00-2505_25512007_2513221</v>
      </c>
      <c r="B15" t="s">
        <v>812</v>
      </c>
      <c r="C15" t="s">
        <v>815</v>
      </c>
      <c r="D15" t="s">
        <v>64</v>
      </c>
      <c r="E15" t="s">
        <v>54</v>
      </c>
      <c r="F15">
        <v>1</v>
      </c>
      <c r="G15" t="s">
        <v>45</v>
      </c>
      <c r="H15">
        <v>1.3</v>
      </c>
      <c r="I15" t="s">
        <v>46</v>
      </c>
      <c r="J15" t="s">
        <v>47</v>
      </c>
      <c r="K15" t="s">
        <v>48</v>
      </c>
      <c r="L15" t="s">
        <v>65</v>
      </c>
      <c r="M15" t="s">
        <v>66</v>
      </c>
      <c r="N15" t="s">
        <v>833</v>
      </c>
      <c r="O15" t="s">
        <v>835</v>
      </c>
      <c r="P15">
        <v>5</v>
      </c>
      <c r="Q15" t="s">
        <v>810</v>
      </c>
      <c r="R15">
        <v>12</v>
      </c>
      <c r="S15" t="s">
        <v>71</v>
      </c>
      <c r="T15" t="s">
        <v>834</v>
      </c>
      <c r="U15" t="s">
        <v>836</v>
      </c>
      <c r="V15">
        <v>1000</v>
      </c>
      <c r="W15" t="s">
        <v>71</v>
      </c>
      <c r="X15">
        <v>1300</v>
      </c>
      <c r="Y15" t="s">
        <v>90</v>
      </c>
      <c r="Z15">
        <v>1322</v>
      </c>
      <c r="AA15" t="s">
        <v>71</v>
      </c>
      <c r="AB15">
        <v>1322</v>
      </c>
      <c r="AC15" t="s">
        <v>92</v>
      </c>
      <c r="AD15">
        <v>1</v>
      </c>
      <c r="AE15" t="s">
        <v>682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f t="shared" si="6"/>
        <v>0</v>
      </c>
      <c r="AN15" s="1"/>
      <c r="AO15" s="1"/>
      <c r="AP15" s="1">
        <f t="shared" si="7"/>
        <v>0</v>
      </c>
      <c r="AQ15" s="6">
        <f t="shared" si="8"/>
        <v>0</v>
      </c>
      <c r="AR15" s="1">
        <f t="shared" si="9"/>
        <v>0</v>
      </c>
    </row>
    <row r="16" spans="1:44" hidden="1" x14ac:dyDescent="0.35">
      <c r="A16" t="str">
        <f t="shared" si="5"/>
        <v>1.5-01-2505_25512007_2512212</v>
      </c>
      <c r="B16" t="s">
        <v>1002</v>
      </c>
      <c r="C16" t="s">
        <v>1003</v>
      </c>
      <c r="D16" t="s">
        <v>64</v>
      </c>
      <c r="E16" t="s">
        <v>54</v>
      </c>
      <c r="F16">
        <v>1</v>
      </c>
      <c r="G16" t="s">
        <v>45</v>
      </c>
      <c r="H16">
        <v>1.3</v>
      </c>
      <c r="I16" t="s">
        <v>46</v>
      </c>
      <c r="J16" t="s">
        <v>47</v>
      </c>
      <c r="K16" t="s">
        <v>48</v>
      </c>
      <c r="L16" t="s">
        <v>65</v>
      </c>
      <c r="M16" t="s">
        <v>66</v>
      </c>
      <c r="N16" t="s">
        <v>833</v>
      </c>
      <c r="O16" t="s">
        <v>835</v>
      </c>
      <c r="P16">
        <v>5</v>
      </c>
      <c r="Q16" t="s">
        <v>810</v>
      </c>
      <c r="R16">
        <v>12</v>
      </c>
      <c r="S16" t="s">
        <v>71</v>
      </c>
      <c r="T16" t="s">
        <v>834</v>
      </c>
      <c r="U16" t="s">
        <v>836</v>
      </c>
      <c r="V16">
        <v>1000</v>
      </c>
      <c r="W16" t="s">
        <v>71</v>
      </c>
      <c r="X16">
        <v>1200</v>
      </c>
      <c r="Y16" t="s">
        <v>76</v>
      </c>
      <c r="Z16">
        <v>1220</v>
      </c>
      <c r="AA16" t="s">
        <v>71</v>
      </c>
      <c r="AB16">
        <v>1221</v>
      </c>
      <c r="AC16" t="s">
        <v>77</v>
      </c>
      <c r="AD16">
        <v>2</v>
      </c>
      <c r="AE16" t="s">
        <v>683</v>
      </c>
      <c r="AF16" s="1">
        <v>19150970.760000002</v>
      </c>
      <c r="AG16" s="1">
        <v>1237440.08</v>
      </c>
      <c r="AH16" s="1">
        <v>19150970.760000002</v>
      </c>
      <c r="AI16" s="1">
        <v>19150970.760000002</v>
      </c>
      <c r="AJ16" s="1">
        <v>19150970.760000002</v>
      </c>
      <c r="AK16" s="1">
        <v>19150970.760000002</v>
      </c>
      <c r="AL16" s="1">
        <v>19150970.760000002</v>
      </c>
      <c r="AM16" s="1">
        <f t="shared" si="6"/>
        <v>0</v>
      </c>
      <c r="AN16" s="1"/>
      <c r="AO16" s="1"/>
      <c r="AP16" s="1">
        <f t="shared" si="7"/>
        <v>0</v>
      </c>
      <c r="AQ16" s="1">
        <f t="shared" si="8"/>
        <v>19150970.760000002</v>
      </c>
      <c r="AR16" s="1">
        <f t="shared" si="9"/>
        <v>0</v>
      </c>
    </row>
    <row r="17" spans="1:44" hidden="1" x14ac:dyDescent="0.35">
      <c r="A17" t="str">
        <f t="shared" si="5"/>
        <v>1.5-01-2505_25566049_2512212</v>
      </c>
      <c r="B17" t="s">
        <v>1002</v>
      </c>
      <c r="C17" t="s">
        <v>1003</v>
      </c>
      <c r="D17" t="s">
        <v>64</v>
      </c>
      <c r="E17" t="s">
        <v>54</v>
      </c>
      <c r="F17">
        <v>1</v>
      </c>
      <c r="G17" t="s">
        <v>45</v>
      </c>
      <c r="H17">
        <v>1.3</v>
      </c>
      <c r="I17" t="s">
        <v>46</v>
      </c>
      <c r="J17" t="s">
        <v>47</v>
      </c>
      <c r="K17" t="s">
        <v>48</v>
      </c>
      <c r="L17" t="s">
        <v>65</v>
      </c>
      <c r="M17" t="s">
        <v>66</v>
      </c>
      <c r="N17" t="s">
        <v>833</v>
      </c>
      <c r="O17" t="s">
        <v>835</v>
      </c>
      <c r="P17">
        <v>5</v>
      </c>
      <c r="Q17" t="s">
        <v>810</v>
      </c>
      <c r="R17">
        <v>66</v>
      </c>
      <c r="S17" t="s">
        <v>71</v>
      </c>
      <c r="T17" t="s">
        <v>837</v>
      </c>
      <c r="U17" t="s">
        <v>838</v>
      </c>
      <c r="V17">
        <v>1000</v>
      </c>
      <c r="W17" t="s">
        <v>71</v>
      </c>
      <c r="X17">
        <v>1200</v>
      </c>
      <c r="Y17" t="s">
        <v>76</v>
      </c>
      <c r="Z17">
        <v>1220</v>
      </c>
      <c r="AA17" t="s">
        <v>71</v>
      </c>
      <c r="AB17">
        <v>1221</v>
      </c>
      <c r="AC17" t="s">
        <v>77</v>
      </c>
      <c r="AD17">
        <v>2</v>
      </c>
      <c r="AE17" t="s">
        <v>683</v>
      </c>
      <c r="AF17" s="1">
        <v>30306762.390000001</v>
      </c>
      <c r="AG17" s="1">
        <v>0</v>
      </c>
      <c r="AH17" s="1">
        <v>15727211.869999999</v>
      </c>
      <c r="AI17" s="1">
        <v>15727211.869999999</v>
      </c>
      <c r="AJ17" s="1">
        <v>15727211.869999999</v>
      </c>
      <c r="AK17" s="1">
        <v>15727211.869999999</v>
      </c>
      <c r="AL17" s="1">
        <v>15727211.869999999</v>
      </c>
      <c r="AM17" s="1">
        <f t="shared" si="6"/>
        <v>14579550.520000001</v>
      </c>
      <c r="AN17" s="1"/>
      <c r="AO17" s="1"/>
      <c r="AP17" s="1">
        <f t="shared" si="7"/>
        <v>0</v>
      </c>
      <c r="AQ17" s="1">
        <f t="shared" si="8"/>
        <v>30306762.390000001</v>
      </c>
      <c r="AR17" s="1">
        <f t="shared" si="9"/>
        <v>14579550.520000001</v>
      </c>
    </row>
    <row r="18" spans="1:44" hidden="1" x14ac:dyDescent="0.35">
      <c r="A18" t="str">
        <f t="shared" si="5"/>
        <v>1.6-01-2505_25512007_2512212</v>
      </c>
      <c r="B18" t="s">
        <v>987</v>
      </c>
      <c r="C18" t="s">
        <v>988</v>
      </c>
      <c r="D18" t="s">
        <v>64</v>
      </c>
      <c r="E18" t="s">
        <v>54</v>
      </c>
      <c r="F18">
        <v>1</v>
      </c>
      <c r="G18" t="s">
        <v>45</v>
      </c>
      <c r="H18">
        <v>1.3</v>
      </c>
      <c r="I18" t="s">
        <v>46</v>
      </c>
      <c r="J18" t="s">
        <v>47</v>
      </c>
      <c r="K18" t="s">
        <v>48</v>
      </c>
      <c r="L18" t="s">
        <v>65</v>
      </c>
      <c r="M18" t="s">
        <v>66</v>
      </c>
      <c r="N18" t="s">
        <v>833</v>
      </c>
      <c r="O18" t="s">
        <v>835</v>
      </c>
      <c r="P18">
        <v>5</v>
      </c>
      <c r="Q18" t="s">
        <v>810</v>
      </c>
      <c r="R18">
        <v>12</v>
      </c>
      <c r="S18" t="s">
        <v>71</v>
      </c>
      <c r="T18" t="s">
        <v>834</v>
      </c>
      <c r="U18" t="s">
        <v>836</v>
      </c>
      <c r="V18">
        <v>1000</v>
      </c>
      <c r="W18" t="s">
        <v>71</v>
      </c>
      <c r="X18">
        <v>1200</v>
      </c>
      <c r="Y18" t="s">
        <v>76</v>
      </c>
      <c r="Z18">
        <v>1220</v>
      </c>
      <c r="AA18" t="s">
        <v>71</v>
      </c>
      <c r="AB18">
        <v>1221</v>
      </c>
      <c r="AC18" t="s">
        <v>77</v>
      </c>
      <c r="AD18">
        <v>2</v>
      </c>
      <c r="AE18" t="s">
        <v>683</v>
      </c>
      <c r="AF18" s="1">
        <v>37780162.590000004</v>
      </c>
      <c r="AG18" s="1">
        <v>40995131.840000004</v>
      </c>
      <c r="AH18" s="1">
        <v>37779695.920000002</v>
      </c>
      <c r="AI18" s="1">
        <v>37779695.920000002</v>
      </c>
      <c r="AJ18" s="1">
        <v>37779695.920000002</v>
      </c>
      <c r="AK18" s="1">
        <v>37779695.920000002</v>
      </c>
      <c r="AL18" s="1">
        <v>37779695.920000002</v>
      </c>
      <c r="AM18" s="1">
        <f t="shared" si="6"/>
        <v>466.67000000178814</v>
      </c>
      <c r="AN18" s="1"/>
      <c r="AO18" s="1"/>
      <c r="AP18" s="1">
        <f t="shared" si="7"/>
        <v>0</v>
      </c>
      <c r="AQ18" s="1">
        <f t="shared" si="8"/>
        <v>37780162.590000004</v>
      </c>
      <c r="AR18" s="1">
        <f t="shared" si="9"/>
        <v>466.67000000178814</v>
      </c>
    </row>
    <row r="19" spans="1:44" hidden="1" x14ac:dyDescent="0.35">
      <c r="A19" t="str">
        <f t="shared" si="5"/>
        <v>1.6-01-2505_25566049_2512212</v>
      </c>
      <c r="B19" t="s">
        <v>987</v>
      </c>
      <c r="C19" t="s">
        <v>988</v>
      </c>
      <c r="D19" t="s">
        <v>64</v>
      </c>
      <c r="E19" t="s">
        <v>54</v>
      </c>
      <c r="F19">
        <v>1</v>
      </c>
      <c r="G19" t="s">
        <v>45</v>
      </c>
      <c r="H19">
        <v>1.3</v>
      </c>
      <c r="I19" t="s">
        <v>46</v>
      </c>
      <c r="J19" t="s">
        <v>47</v>
      </c>
      <c r="K19" t="s">
        <v>48</v>
      </c>
      <c r="L19" t="s">
        <v>65</v>
      </c>
      <c r="M19" t="s">
        <v>66</v>
      </c>
      <c r="N19" t="s">
        <v>833</v>
      </c>
      <c r="O19" t="s">
        <v>835</v>
      </c>
      <c r="P19">
        <v>5</v>
      </c>
      <c r="Q19" t="s">
        <v>810</v>
      </c>
      <c r="R19">
        <v>66</v>
      </c>
      <c r="S19" t="s">
        <v>71</v>
      </c>
      <c r="T19" t="s">
        <v>837</v>
      </c>
      <c r="U19" t="s">
        <v>838</v>
      </c>
      <c r="V19">
        <v>1000</v>
      </c>
      <c r="W19" t="s">
        <v>71</v>
      </c>
      <c r="X19">
        <v>1200</v>
      </c>
      <c r="Y19" t="s">
        <v>76</v>
      </c>
      <c r="Z19">
        <v>1220</v>
      </c>
      <c r="AA19" t="s">
        <v>71</v>
      </c>
      <c r="AB19">
        <v>1221</v>
      </c>
      <c r="AC19" t="s">
        <v>77</v>
      </c>
      <c r="AD19">
        <v>2</v>
      </c>
      <c r="AE19" t="s">
        <v>683</v>
      </c>
      <c r="AF19" s="1">
        <v>2076257.67</v>
      </c>
      <c r="AG19" s="1">
        <v>0</v>
      </c>
      <c r="AH19" s="1">
        <v>-22624.38</v>
      </c>
      <c r="AI19" s="1">
        <v>-22624.38</v>
      </c>
      <c r="AJ19" s="1">
        <v>-22624.38</v>
      </c>
      <c r="AK19" s="1">
        <v>-22624.38</v>
      </c>
      <c r="AL19" s="1">
        <v>-22624.38</v>
      </c>
      <c r="AM19" s="1">
        <f t="shared" si="6"/>
        <v>2098882.0499999998</v>
      </c>
      <c r="AN19" s="1"/>
      <c r="AO19" s="1"/>
      <c r="AP19" s="1">
        <f t="shared" si="7"/>
        <v>0</v>
      </c>
      <c r="AQ19" s="1">
        <f t="shared" si="8"/>
        <v>2076257.67</v>
      </c>
      <c r="AR19" s="1">
        <f t="shared" si="9"/>
        <v>2098882.0499999998</v>
      </c>
    </row>
    <row r="20" spans="1:44" hidden="1" x14ac:dyDescent="0.35">
      <c r="A20" t="str">
        <f t="shared" si="5"/>
        <v>1.1-00-2505_25512007_2513222</v>
      </c>
      <c r="B20" t="s">
        <v>812</v>
      </c>
      <c r="C20" t="s">
        <v>815</v>
      </c>
      <c r="D20" t="s">
        <v>64</v>
      </c>
      <c r="E20" t="s">
        <v>54</v>
      </c>
      <c r="F20">
        <v>1</v>
      </c>
      <c r="G20" t="s">
        <v>45</v>
      </c>
      <c r="H20">
        <v>1.3</v>
      </c>
      <c r="I20" t="s">
        <v>46</v>
      </c>
      <c r="J20" t="s">
        <v>47</v>
      </c>
      <c r="K20" t="s">
        <v>48</v>
      </c>
      <c r="L20" t="s">
        <v>65</v>
      </c>
      <c r="M20" t="s">
        <v>66</v>
      </c>
      <c r="N20" t="s">
        <v>833</v>
      </c>
      <c r="O20" t="s">
        <v>835</v>
      </c>
      <c r="P20">
        <v>5</v>
      </c>
      <c r="Q20" t="s">
        <v>810</v>
      </c>
      <c r="R20">
        <v>12</v>
      </c>
      <c r="S20" t="s">
        <v>71</v>
      </c>
      <c r="T20" t="s">
        <v>834</v>
      </c>
      <c r="U20" t="s">
        <v>836</v>
      </c>
      <c r="V20">
        <v>1000</v>
      </c>
      <c r="W20" t="s">
        <v>71</v>
      </c>
      <c r="X20">
        <v>1300</v>
      </c>
      <c r="Y20" t="s">
        <v>90</v>
      </c>
      <c r="Z20">
        <v>1322</v>
      </c>
      <c r="AA20" t="s">
        <v>71</v>
      </c>
      <c r="AB20">
        <v>1322</v>
      </c>
      <c r="AC20" t="s">
        <v>92</v>
      </c>
      <c r="AD20">
        <v>2</v>
      </c>
      <c r="AE20" t="s">
        <v>683</v>
      </c>
      <c r="AF20" s="1">
        <v>0</v>
      </c>
      <c r="AG20" s="1">
        <v>5719181.0800000001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f t="shared" si="6"/>
        <v>0</v>
      </c>
      <c r="AN20" s="1"/>
      <c r="AO20" s="1"/>
      <c r="AP20" s="1">
        <f t="shared" si="7"/>
        <v>0</v>
      </c>
      <c r="AQ20" s="6">
        <f t="shared" si="8"/>
        <v>0</v>
      </c>
      <c r="AR20" s="1">
        <f t="shared" si="9"/>
        <v>0</v>
      </c>
    </row>
    <row r="21" spans="1:44" hidden="1" x14ac:dyDescent="0.35">
      <c r="A21" t="str">
        <f t="shared" si="5"/>
        <v>1.1-00-2505_25512007_2513312</v>
      </c>
      <c r="B21" t="s">
        <v>812</v>
      </c>
      <c r="C21" t="s">
        <v>815</v>
      </c>
      <c r="D21" t="s">
        <v>64</v>
      </c>
      <c r="E21" t="s">
        <v>54</v>
      </c>
      <c r="F21">
        <v>1</v>
      </c>
      <c r="G21" t="s">
        <v>45</v>
      </c>
      <c r="H21">
        <v>1.3</v>
      </c>
      <c r="I21" t="s">
        <v>46</v>
      </c>
      <c r="J21" t="s">
        <v>47</v>
      </c>
      <c r="K21" t="s">
        <v>48</v>
      </c>
      <c r="L21" t="s">
        <v>65</v>
      </c>
      <c r="M21" t="s">
        <v>66</v>
      </c>
      <c r="N21" t="s">
        <v>833</v>
      </c>
      <c r="O21" t="s">
        <v>835</v>
      </c>
      <c r="P21">
        <v>5</v>
      </c>
      <c r="Q21" t="s">
        <v>810</v>
      </c>
      <c r="R21">
        <v>12</v>
      </c>
      <c r="S21" t="s">
        <v>71</v>
      </c>
      <c r="T21" t="s">
        <v>834</v>
      </c>
      <c r="U21" t="s">
        <v>836</v>
      </c>
      <c r="V21">
        <v>1000</v>
      </c>
      <c r="W21" t="s">
        <v>71</v>
      </c>
      <c r="X21">
        <v>1300</v>
      </c>
      <c r="Y21" t="s">
        <v>90</v>
      </c>
      <c r="Z21">
        <v>1330</v>
      </c>
      <c r="AA21" t="s">
        <v>71</v>
      </c>
      <c r="AB21">
        <v>1331</v>
      </c>
      <c r="AC21" t="s">
        <v>398</v>
      </c>
      <c r="AD21">
        <v>2</v>
      </c>
      <c r="AE21" t="s">
        <v>683</v>
      </c>
      <c r="AF21" s="1">
        <v>0</v>
      </c>
      <c r="AG21" s="1">
        <v>730000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f t="shared" si="6"/>
        <v>0</v>
      </c>
      <c r="AN21" s="1"/>
      <c r="AO21" s="1"/>
      <c r="AP21" s="1">
        <f t="shared" si="7"/>
        <v>0</v>
      </c>
      <c r="AQ21" s="6">
        <f t="shared" si="8"/>
        <v>0</v>
      </c>
      <c r="AR21" s="1">
        <f t="shared" si="9"/>
        <v>0</v>
      </c>
    </row>
    <row r="22" spans="1:44" hidden="1" x14ac:dyDescent="0.35">
      <c r="A22" t="str">
        <f t="shared" si="5"/>
        <v>1.1-00-2505_25512007_2513412</v>
      </c>
      <c r="B22" t="s">
        <v>812</v>
      </c>
      <c r="C22" t="s">
        <v>815</v>
      </c>
      <c r="D22" t="s">
        <v>64</v>
      </c>
      <c r="E22" t="s">
        <v>54</v>
      </c>
      <c r="F22">
        <v>1</v>
      </c>
      <c r="G22" t="s">
        <v>45</v>
      </c>
      <c r="H22">
        <v>1.3</v>
      </c>
      <c r="I22" t="s">
        <v>46</v>
      </c>
      <c r="J22" t="s">
        <v>47</v>
      </c>
      <c r="K22" t="s">
        <v>48</v>
      </c>
      <c r="L22" t="s">
        <v>65</v>
      </c>
      <c r="M22" t="s">
        <v>66</v>
      </c>
      <c r="N22" t="s">
        <v>833</v>
      </c>
      <c r="O22" t="s">
        <v>835</v>
      </c>
      <c r="P22">
        <v>5</v>
      </c>
      <c r="Q22" t="s">
        <v>810</v>
      </c>
      <c r="R22">
        <v>12</v>
      </c>
      <c r="S22" t="s">
        <v>71</v>
      </c>
      <c r="T22" t="s">
        <v>834</v>
      </c>
      <c r="U22" t="s">
        <v>836</v>
      </c>
      <c r="V22">
        <v>1000</v>
      </c>
      <c r="W22" t="s">
        <v>71</v>
      </c>
      <c r="X22">
        <v>1300</v>
      </c>
      <c r="Y22" t="s">
        <v>90</v>
      </c>
      <c r="Z22">
        <v>1340</v>
      </c>
      <c r="AA22" t="s">
        <v>399</v>
      </c>
      <c r="AB22">
        <v>1341</v>
      </c>
      <c r="AC22" t="s">
        <v>399</v>
      </c>
      <c r="AD22">
        <v>2</v>
      </c>
      <c r="AE22" t="s">
        <v>683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f t="shared" si="6"/>
        <v>0</v>
      </c>
      <c r="AN22" s="1"/>
      <c r="AO22" s="1"/>
      <c r="AP22" s="1">
        <f t="shared" si="7"/>
        <v>0</v>
      </c>
      <c r="AQ22" s="6">
        <f t="shared" si="8"/>
        <v>0</v>
      </c>
      <c r="AR22" s="1">
        <f t="shared" si="9"/>
        <v>0</v>
      </c>
    </row>
    <row r="23" spans="1:44" hidden="1" x14ac:dyDescent="0.35">
      <c r="A23" t="str">
        <f t="shared" si="5"/>
        <v>1.5-01-2505_25512007_2513211</v>
      </c>
      <c r="B23" t="s">
        <v>1002</v>
      </c>
      <c r="C23" t="s">
        <v>1003</v>
      </c>
      <c r="D23" t="s">
        <v>64</v>
      </c>
      <c r="E23" t="s">
        <v>54</v>
      </c>
      <c r="F23">
        <v>1</v>
      </c>
      <c r="G23" t="s">
        <v>45</v>
      </c>
      <c r="H23">
        <v>1.3</v>
      </c>
      <c r="I23" t="s">
        <v>46</v>
      </c>
      <c r="J23" t="s">
        <v>47</v>
      </c>
      <c r="K23" t="s">
        <v>48</v>
      </c>
      <c r="L23" t="s">
        <v>65</v>
      </c>
      <c r="M23" t="s">
        <v>66</v>
      </c>
      <c r="N23" t="s">
        <v>833</v>
      </c>
      <c r="O23" t="s">
        <v>835</v>
      </c>
      <c r="P23">
        <v>5</v>
      </c>
      <c r="Q23" t="s">
        <v>810</v>
      </c>
      <c r="R23">
        <v>12</v>
      </c>
      <c r="S23" t="s">
        <v>71</v>
      </c>
      <c r="T23" t="s">
        <v>834</v>
      </c>
      <c r="U23" t="s">
        <v>836</v>
      </c>
      <c r="V23">
        <v>1000</v>
      </c>
      <c r="W23" t="s">
        <v>71</v>
      </c>
      <c r="X23">
        <v>1300</v>
      </c>
      <c r="Y23" t="s">
        <v>90</v>
      </c>
      <c r="Z23">
        <v>1321</v>
      </c>
      <c r="AA23" t="s">
        <v>71</v>
      </c>
      <c r="AB23">
        <v>1321</v>
      </c>
      <c r="AC23" t="s">
        <v>91</v>
      </c>
      <c r="AD23">
        <v>1</v>
      </c>
      <c r="AE23" t="s">
        <v>682</v>
      </c>
      <c r="AF23" s="1">
        <v>6468088.8200000003</v>
      </c>
      <c r="AG23" s="1">
        <v>9497844.4000000004</v>
      </c>
      <c r="AH23" s="1">
        <v>6456667.4100000001</v>
      </c>
      <c r="AI23" s="1">
        <v>6456667.4100000001</v>
      </c>
      <c r="AJ23" s="1">
        <v>6456667.4100000001</v>
      </c>
      <c r="AK23" s="1">
        <v>6447000.8399999999</v>
      </c>
      <c r="AL23" s="1">
        <v>6447000.8399999999</v>
      </c>
      <c r="AM23" s="1">
        <f t="shared" si="6"/>
        <v>11421.410000000149</v>
      </c>
      <c r="AN23" s="1"/>
      <c r="AO23" s="1"/>
      <c r="AP23" s="1">
        <f t="shared" si="7"/>
        <v>0</v>
      </c>
      <c r="AQ23" s="1">
        <f t="shared" si="8"/>
        <v>6468088.8200000003</v>
      </c>
      <c r="AR23" s="1">
        <f t="shared" si="9"/>
        <v>11421.410000000149</v>
      </c>
    </row>
    <row r="24" spans="1:44" hidden="1" x14ac:dyDescent="0.35">
      <c r="A24" t="str">
        <f t="shared" si="5"/>
        <v>1.5-01-2505_25566049_2513211</v>
      </c>
      <c r="B24" t="s">
        <v>1002</v>
      </c>
      <c r="C24" t="s">
        <v>1003</v>
      </c>
      <c r="D24" t="s">
        <v>64</v>
      </c>
      <c r="E24" t="s">
        <v>54</v>
      </c>
      <c r="F24">
        <v>1</v>
      </c>
      <c r="G24" t="s">
        <v>45</v>
      </c>
      <c r="H24">
        <v>1.3</v>
      </c>
      <c r="I24" t="s">
        <v>46</v>
      </c>
      <c r="J24" t="s">
        <v>47</v>
      </c>
      <c r="K24" t="s">
        <v>48</v>
      </c>
      <c r="L24" t="s">
        <v>65</v>
      </c>
      <c r="M24" t="s">
        <v>66</v>
      </c>
      <c r="N24" t="s">
        <v>833</v>
      </c>
      <c r="O24" t="s">
        <v>835</v>
      </c>
      <c r="P24">
        <v>5</v>
      </c>
      <c r="Q24" t="s">
        <v>810</v>
      </c>
      <c r="R24">
        <v>66</v>
      </c>
      <c r="S24" t="s">
        <v>71</v>
      </c>
      <c r="T24" t="s">
        <v>837</v>
      </c>
      <c r="U24" t="s">
        <v>838</v>
      </c>
      <c r="V24">
        <v>1000</v>
      </c>
      <c r="W24" t="s">
        <v>71</v>
      </c>
      <c r="X24">
        <v>1300</v>
      </c>
      <c r="Y24" t="s">
        <v>90</v>
      </c>
      <c r="Z24">
        <v>1321</v>
      </c>
      <c r="AA24" t="s">
        <v>71</v>
      </c>
      <c r="AB24">
        <v>1321</v>
      </c>
      <c r="AC24" t="s">
        <v>91</v>
      </c>
      <c r="AD24">
        <v>1</v>
      </c>
      <c r="AE24" t="s">
        <v>682</v>
      </c>
      <c r="AF24" s="1">
        <v>2999109.34</v>
      </c>
      <c r="AG24" s="1">
        <v>0</v>
      </c>
      <c r="AH24" s="1">
        <v>49676.28</v>
      </c>
      <c r="AI24" s="1">
        <v>49676.28</v>
      </c>
      <c r="AJ24" s="1">
        <v>49676.28</v>
      </c>
      <c r="AK24" s="1">
        <v>41060.089999999997</v>
      </c>
      <c r="AL24" s="1">
        <v>41060.089999999997</v>
      </c>
      <c r="AM24" s="1">
        <f t="shared" si="6"/>
        <v>2949433.06</v>
      </c>
      <c r="AN24" s="1"/>
      <c r="AO24" s="1"/>
      <c r="AP24" s="1">
        <f t="shared" si="7"/>
        <v>0</v>
      </c>
      <c r="AQ24" s="1">
        <f t="shared" si="8"/>
        <v>2999109.34</v>
      </c>
      <c r="AR24" s="1">
        <f t="shared" si="9"/>
        <v>2949433.06</v>
      </c>
    </row>
    <row r="25" spans="1:44" hidden="1" x14ac:dyDescent="0.35">
      <c r="A25" t="str">
        <f t="shared" si="5"/>
        <v>1.6-01-2505_25512007_2513212</v>
      </c>
      <c r="B25" t="s">
        <v>987</v>
      </c>
      <c r="C25" t="s">
        <v>988</v>
      </c>
      <c r="D25" t="s">
        <v>64</v>
      </c>
      <c r="E25" t="s">
        <v>54</v>
      </c>
      <c r="F25">
        <v>1</v>
      </c>
      <c r="G25" t="s">
        <v>45</v>
      </c>
      <c r="H25">
        <v>1.3</v>
      </c>
      <c r="I25" t="s">
        <v>46</v>
      </c>
      <c r="J25" t="s">
        <v>47</v>
      </c>
      <c r="K25" t="s">
        <v>48</v>
      </c>
      <c r="L25" t="s">
        <v>65</v>
      </c>
      <c r="M25" t="s">
        <v>66</v>
      </c>
      <c r="N25" t="s">
        <v>833</v>
      </c>
      <c r="O25" t="s">
        <v>835</v>
      </c>
      <c r="P25">
        <v>5</v>
      </c>
      <c r="Q25" t="s">
        <v>810</v>
      </c>
      <c r="R25">
        <v>12</v>
      </c>
      <c r="S25" t="s">
        <v>71</v>
      </c>
      <c r="T25" t="s">
        <v>834</v>
      </c>
      <c r="U25" t="s">
        <v>836</v>
      </c>
      <c r="V25">
        <v>1000</v>
      </c>
      <c r="W25" t="s">
        <v>71</v>
      </c>
      <c r="X25">
        <v>1300</v>
      </c>
      <c r="Y25" t="s">
        <v>90</v>
      </c>
      <c r="Z25">
        <v>1321</v>
      </c>
      <c r="AA25" t="s">
        <v>71</v>
      </c>
      <c r="AB25">
        <v>1321</v>
      </c>
      <c r="AC25" t="s">
        <v>91</v>
      </c>
      <c r="AD25">
        <v>2</v>
      </c>
      <c r="AE25" t="s">
        <v>683</v>
      </c>
      <c r="AF25" s="1">
        <v>516247.64</v>
      </c>
      <c r="AG25" s="1">
        <v>596425.6</v>
      </c>
      <c r="AH25" s="1">
        <v>514896.52</v>
      </c>
      <c r="AI25" s="1">
        <v>514896.52</v>
      </c>
      <c r="AJ25" s="1">
        <v>514896.52</v>
      </c>
      <c r="AK25" s="1">
        <v>513924.29</v>
      </c>
      <c r="AL25" s="1">
        <v>513924.29</v>
      </c>
      <c r="AM25" s="1">
        <f t="shared" si="6"/>
        <v>1351.1199999999953</v>
      </c>
      <c r="AN25" s="1"/>
      <c r="AO25" s="1"/>
      <c r="AP25" s="1">
        <f t="shared" si="7"/>
        <v>0</v>
      </c>
      <c r="AQ25" s="1">
        <f t="shared" si="8"/>
        <v>516247.64</v>
      </c>
      <c r="AR25" s="1">
        <f t="shared" si="9"/>
        <v>1351.1199999999953</v>
      </c>
    </row>
    <row r="26" spans="1:44" hidden="1" x14ac:dyDescent="0.35">
      <c r="A26" t="str">
        <f t="shared" si="5"/>
        <v>1.6-01-2505_25566049_2513212</v>
      </c>
      <c r="B26" t="s">
        <v>987</v>
      </c>
      <c r="C26" t="s">
        <v>988</v>
      </c>
      <c r="D26" t="s">
        <v>64</v>
      </c>
      <c r="E26" t="s">
        <v>54</v>
      </c>
      <c r="F26">
        <v>1</v>
      </c>
      <c r="G26" t="s">
        <v>45</v>
      </c>
      <c r="H26">
        <v>1.3</v>
      </c>
      <c r="I26" t="s">
        <v>46</v>
      </c>
      <c r="J26" t="s">
        <v>47</v>
      </c>
      <c r="K26" t="s">
        <v>48</v>
      </c>
      <c r="L26" t="s">
        <v>65</v>
      </c>
      <c r="M26" t="s">
        <v>66</v>
      </c>
      <c r="N26" t="s">
        <v>833</v>
      </c>
      <c r="O26" t="s">
        <v>835</v>
      </c>
      <c r="P26">
        <v>5</v>
      </c>
      <c r="Q26" t="s">
        <v>810</v>
      </c>
      <c r="R26">
        <v>66</v>
      </c>
      <c r="S26" t="s">
        <v>71</v>
      </c>
      <c r="T26" t="s">
        <v>837</v>
      </c>
      <c r="U26" t="s">
        <v>838</v>
      </c>
      <c r="V26">
        <v>1000</v>
      </c>
      <c r="W26" t="s">
        <v>71</v>
      </c>
      <c r="X26">
        <v>1300</v>
      </c>
      <c r="Y26" t="s">
        <v>90</v>
      </c>
      <c r="Z26">
        <v>1321</v>
      </c>
      <c r="AA26" t="s">
        <v>71</v>
      </c>
      <c r="AB26">
        <v>1321</v>
      </c>
      <c r="AC26" t="s">
        <v>91</v>
      </c>
      <c r="AD26">
        <v>2</v>
      </c>
      <c r="AE26" t="s">
        <v>683</v>
      </c>
      <c r="AF26" s="1">
        <v>1069046.6499999999</v>
      </c>
      <c r="AG26" s="1">
        <v>0</v>
      </c>
      <c r="AH26" s="1">
        <v>12266.96</v>
      </c>
      <c r="AI26" s="1">
        <v>12266.96</v>
      </c>
      <c r="AJ26" s="1">
        <v>12266.96</v>
      </c>
      <c r="AK26" s="1">
        <v>11283.61</v>
      </c>
      <c r="AL26" s="1">
        <v>11283.61</v>
      </c>
      <c r="AM26" s="1">
        <f t="shared" si="6"/>
        <v>1056779.69</v>
      </c>
      <c r="AN26" s="1"/>
      <c r="AO26" s="1"/>
      <c r="AP26" s="1">
        <f t="shared" si="7"/>
        <v>0</v>
      </c>
      <c r="AQ26" s="1">
        <f t="shared" si="8"/>
        <v>1069046.6499999999</v>
      </c>
      <c r="AR26" s="1">
        <f t="shared" si="9"/>
        <v>1056779.69</v>
      </c>
    </row>
    <row r="27" spans="1:44" hidden="1" x14ac:dyDescent="0.35">
      <c r="A27" t="str">
        <f t="shared" si="5"/>
        <v>1.6-01-2505_25610007_2513213</v>
      </c>
      <c r="B27" t="s">
        <v>987</v>
      </c>
      <c r="C27" t="s">
        <v>988</v>
      </c>
      <c r="D27" t="s">
        <v>64</v>
      </c>
      <c r="E27" t="s">
        <v>54</v>
      </c>
      <c r="F27">
        <v>1</v>
      </c>
      <c r="G27" t="s">
        <v>45</v>
      </c>
      <c r="H27">
        <v>1.7</v>
      </c>
      <c r="I27" t="s">
        <v>154</v>
      </c>
      <c r="J27" t="s">
        <v>155</v>
      </c>
      <c r="K27" t="s">
        <v>156</v>
      </c>
      <c r="L27" t="s">
        <v>157</v>
      </c>
      <c r="M27" t="s">
        <v>158</v>
      </c>
      <c r="N27" t="s">
        <v>833</v>
      </c>
      <c r="O27" t="s">
        <v>835</v>
      </c>
      <c r="P27">
        <v>6</v>
      </c>
      <c r="Q27" t="s">
        <v>164</v>
      </c>
      <c r="R27">
        <v>10</v>
      </c>
      <c r="S27" t="s">
        <v>172</v>
      </c>
      <c r="T27" t="s">
        <v>834</v>
      </c>
      <c r="U27" t="s">
        <v>836</v>
      </c>
      <c r="V27">
        <v>1000</v>
      </c>
      <c r="W27" t="s">
        <v>71</v>
      </c>
      <c r="X27">
        <v>1300</v>
      </c>
      <c r="Y27" t="s">
        <v>90</v>
      </c>
      <c r="Z27">
        <v>1321</v>
      </c>
      <c r="AA27" t="s">
        <v>71</v>
      </c>
      <c r="AB27">
        <v>1321</v>
      </c>
      <c r="AC27" t="s">
        <v>91</v>
      </c>
      <c r="AD27">
        <v>3</v>
      </c>
      <c r="AE27" t="s">
        <v>867</v>
      </c>
      <c r="AF27" s="1">
        <v>2414843.81</v>
      </c>
      <c r="AG27" s="1">
        <v>2959570</v>
      </c>
      <c r="AH27" s="1">
        <v>2414843.81</v>
      </c>
      <c r="AI27" s="1">
        <v>2414843.81</v>
      </c>
      <c r="AJ27" s="1">
        <v>2414843.81</v>
      </c>
      <c r="AK27" s="1">
        <v>2414843.81</v>
      </c>
      <c r="AL27" s="1">
        <v>2414843.81</v>
      </c>
      <c r="AM27" s="1">
        <f t="shared" si="6"/>
        <v>0</v>
      </c>
      <c r="AN27" s="1"/>
      <c r="AO27" s="1"/>
      <c r="AP27" s="1">
        <f t="shared" si="7"/>
        <v>0</v>
      </c>
      <c r="AQ27" s="1">
        <f t="shared" si="8"/>
        <v>2414843.81</v>
      </c>
      <c r="AR27" s="1">
        <f t="shared" si="9"/>
        <v>0</v>
      </c>
    </row>
    <row r="28" spans="1:44" hidden="1" x14ac:dyDescent="0.35">
      <c r="A28" t="str">
        <f t="shared" si="5"/>
        <v>1.6-01-2505_25667049_2513213</v>
      </c>
      <c r="B28" t="s">
        <v>987</v>
      </c>
      <c r="C28" t="s">
        <v>988</v>
      </c>
      <c r="D28" t="s">
        <v>64</v>
      </c>
      <c r="E28" t="s">
        <v>54</v>
      </c>
      <c r="F28">
        <v>1</v>
      </c>
      <c r="G28" t="s">
        <v>45</v>
      </c>
      <c r="H28">
        <v>1.7</v>
      </c>
      <c r="I28" t="s">
        <v>154</v>
      </c>
      <c r="J28" t="s">
        <v>155</v>
      </c>
      <c r="K28" t="s">
        <v>156</v>
      </c>
      <c r="L28" t="s">
        <v>157</v>
      </c>
      <c r="M28" t="s">
        <v>158</v>
      </c>
      <c r="N28" t="s">
        <v>833</v>
      </c>
      <c r="O28" t="s">
        <v>835</v>
      </c>
      <c r="P28">
        <v>6</v>
      </c>
      <c r="Q28" t="s">
        <v>164</v>
      </c>
      <c r="R28">
        <v>67</v>
      </c>
      <c r="S28" t="s">
        <v>172</v>
      </c>
      <c r="T28" t="s">
        <v>837</v>
      </c>
      <c r="U28" t="s">
        <v>838</v>
      </c>
      <c r="V28">
        <v>1000</v>
      </c>
      <c r="W28" t="s">
        <v>71</v>
      </c>
      <c r="X28">
        <v>1300</v>
      </c>
      <c r="Y28" t="s">
        <v>90</v>
      </c>
      <c r="Z28">
        <v>1321</v>
      </c>
      <c r="AA28" t="s">
        <v>71</v>
      </c>
      <c r="AB28">
        <v>1321</v>
      </c>
      <c r="AC28" t="s">
        <v>91</v>
      </c>
      <c r="AD28">
        <v>3</v>
      </c>
      <c r="AE28" t="s">
        <v>867</v>
      </c>
      <c r="AF28" s="1">
        <v>355512.05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f t="shared" si="6"/>
        <v>355512.05</v>
      </c>
      <c r="AN28" s="1"/>
      <c r="AO28" s="1"/>
      <c r="AP28" s="1">
        <f t="shared" si="7"/>
        <v>0</v>
      </c>
      <c r="AQ28" s="1">
        <f t="shared" si="8"/>
        <v>355512.05</v>
      </c>
      <c r="AR28" s="1">
        <f t="shared" si="9"/>
        <v>355512.05</v>
      </c>
    </row>
    <row r="29" spans="1:44" hidden="1" x14ac:dyDescent="0.35">
      <c r="A29" t="str">
        <f t="shared" si="5"/>
        <v>1.5-01-2505_25512007_2513221</v>
      </c>
      <c r="B29" t="s">
        <v>1002</v>
      </c>
      <c r="C29" t="s">
        <v>1003</v>
      </c>
      <c r="D29" t="s">
        <v>64</v>
      </c>
      <c r="E29" t="s">
        <v>54</v>
      </c>
      <c r="F29">
        <v>1</v>
      </c>
      <c r="G29" t="s">
        <v>45</v>
      </c>
      <c r="H29">
        <v>1.3</v>
      </c>
      <c r="I29" t="s">
        <v>46</v>
      </c>
      <c r="J29" t="s">
        <v>47</v>
      </c>
      <c r="K29" t="s">
        <v>48</v>
      </c>
      <c r="L29" t="s">
        <v>65</v>
      </c>
      <c r="M29" t="s">
        <v>66</v>
      </c>
      <c r="N29" t="s">
        <v>833</v>
      </c>
      <c r="O29" t="s">
        <v>835</v>
      </c>
      <c r="P29">
        <v>5</v>
      </c>
      <c r="Q29" t="s">
        <v>810</v>
      </c>
      <c r="R29">
        <v>12</v>
      </c>
      <c r="S29" t="s">
        <v>71</v>
      </c>
      <c r="T29" t="s">
        <v>834</v>
      </c>
      <c r="U29" t="s">
        <v>836</v>
      </c>
      <c r="V29">
        <v>1000</v>
      </c>
      <c r="W29" t="s">
        <v>71</v>
      </c>
      <c r="X29">
        <v>1300</v>
      </c>
      <c r="Y29" t="s">
        <v>90</v>
      </c>
      <c r="Z29">
        <v>1322</v>
      </c>
      <c r="AA29" t="s">
        <v>71</v>
      </c>
      <c r="AB29">
        <v>1322</v>
      </c>
      <c r="AC29" t="s">
        <v>92</v>
      </c>
      <c r="AD29">
        <v>1</v>
      </c>
      <c r="AE29" t="s">
        <v>682</v>
      </c>
      <c r="AF29" s="1">
        <v>8543520.2400000002</v>
      </c>
      <c r="AG29" s="1">
        <v>94978329</v>
      </c>
      <c r="AH29" s="1">
        <v>2757303.85</v>
      </c>
      <c r="AI29" s="1">
        <v>2757303.85</v>
      </c>
      <c r="AJ29" s="1">
        <v>2757303.85</v>
      </c>
      <c r="AK29" s="1">
        <v>2648977.46</v>
      </c>
      <c r="AL29" s="1">
        <v>2648977.46</v>
      </c>
      <c r="AM29" s="1">
        <f t="shared" si="6"/>
        <v>5786216.3900000006</v>
      </c>
      <c r="AN29" s="1"/>
      <c r="AO29" s="1"/>
      <c r="AP29" s="1">
        <f t="shared" si="7"/>
        <v>0</v>
      </c>
      <c r="AQ29" s="1">
        <f t="shared" si="8"/>
        <v>8543520.2400000002</v>
      </c>
      <c r="AR29" s="1">
        <f t="shared" si="9"/>
        <v>5786216.3900000006</v>
      </c>
    </row>
    <row r="30" spans="1:44" hidden="1" x14ac:dyDescent="0.35">
      <c r="A30" t="str">
        <f t="shared" si="5"/>
        <v>1.5-01-2505_25512007_2513222</v>
      </c>
      <c r="B30" t="s">
        <v>1002</v>
      </c>
      <c r="C30" t="s">
        <v>1003</v>
      </c>
      <c r="D30" t="s">
        <v>64</v>
      </c>
      <c r="E30" t="s">
        <v>54</v>
      </c>
      <c r="F30">
        <v>1</v>
      </c>
      <c r="G30" t="s">
        <v>45</v>
      </c>
      <c r="H30">
        <v>1.3</v>
      </c>
      <c r="I30" t="s">
        <v>46</v>
      </c>
      <c r="J30" t="s">
        <v>47</v>
      </c>
      <c r="K30" t="s">
        <v>48</v>
      </c>
      <c r="L30" t="s">
        <v>65</v>
      </c>
      <c r="M30" t="s">
        <v>66</v>
      </c>
      <c r="N30" t="s">
        <v>833</v>
      </c>
      <c r="O30" t="s">
        <v>835</v>
      </c>
      <c r="P30">
        <v>5</v>
      </c>
      <c r="Q30" t="s">
        <v>810</v>
      </c>
      <c r="R30">
        <v>12</v>
      </c>
      <c r="S30" t="s">
        <v>71</v>
      </c>
      <c r="T30" t="s">
        <v>834</v>
      </c>
      <c r="U30" t="s">
        <v>836</v>
      </c>
      <c r="V30">
        <v>1000</v>
      </c>
      <c r="W30" t="s">
        <v>71</v>
      </c>
      <c r="X30">
        <v>1300</v>
      </c>
      <c r="Y30" t="s">
        <v>90</v>
      </c>
      <c r="Z30">
        <v>1322</v>
      </c>
      <c r="AA30" t="s">
        <v>71</v>
      </c>
      <c r="AB30">
        <v>1322</v>
      </c>
      <c r="AC30" t="s">
        <v>92</v>
      </c>
      <c r="AD30">
        <v>2</v>
      </c>
      <c r="AE30" t="s">
        <v>683</v>
      </c>
      <c r="AF30" s="1">
        <v>37330.28</v>
      </c>
      <c r="AG30" s="1">
        <v>0</v>
      </c>
      <c r="AH30" s="1">
        <v>37330.28</v>
      </c>
      <c r="AI30" s="1">
        <v>37330.28</v>
      </c>
      <c r="AJ30" s="1">
        <v>37330.28</v>
      </c>
      <c r="AK30" s="1">
        <v>37330.28</v>
      </c>
      <c r="AL30" s="1">
        <v>37330.28</v>
      </c>
      <c r="AM30" s="1">
        <f t="shared" si="6"/>
        <v>0</v>
      </c>
      <c r="AN30" s="1"/>
      <c r="AO30" s="1"/>
      <c r="AP30" s="1">
        <f t="shared" si="7"/>
        <v>0</v>
      </c>
      <c r="AQ30" s="1">
        <f t="shared" si="8"/>
        <v>37330.28</v>
      </c>
      <c r="AR30" s="1">
        <f t="shared" si="9"/>
        <v>0</v>
      </c>
    </row>
    <row r="31" spans="1:44" hidden="1" x14ac:dyDescent="0.35">
      <c r="A31" t="str">
        <f t="shared" si="5"/>
        <v>1.5-01-2505_25566049_2513221</v>
      </c>
      <c r="B31" t="s">
        <v>1002</v>
      </c>
      <c r="C31" t="s">
        <v>1003</v>
      </c>
      <c r="D31" t="s">
        <v>64</v>
      </c>
      <c r="E31" t="s">
        <v>54</v>
      </c>
      <c r="F31">
        <v>1</v>
      </c>
      <c r="G31" t="s">
        <v>45</v>
      </c>
      <c r="H31">
        <v>1.3</v>
      </c>
      <c r="I31" t="s">
        <v>46</v>
      </c>
      <c r="J31" t="s">
        <v>47</v>
      </c>
      <c r="K31" t="s">
        <v>48</v>
      </c>
      <c r="L31" t="s">
        <v>65</v>
      </c>
      <c r="M31" t="s">
        <v>66</v>
      </c>
      <c r="N31" t="s">
        <v>833</v>
      </c>
      <c r="O31" t="s">
        <v>835</v>
      </c>
      <c r="P31">
        <v>5</v>
      </c>
      <c r="Q31" t="s">
        <v>810</v>
      </c>
      <c r="R31">
        <v>66</v>
      </c>
      <c r="S31" t="s">
        <v>71</v>
      </c>
      <c r="T31" t="s">
        <v>837</v>
      </c>
      <c r="U31" t="s">
        <v>838</v>
      </c>
      <c r="V31">
        <v>1000</v>
      </c>
      <c r="W31" t="s">
        <v>71</v>
      </c>
      <c r="X31">
        <v>1300</v>
      </c>
      <c r="Y31" t="s">
        <v>90</v>
      </c>
      <c r="Z31">
        <v>1322</v>
      </c>
      <c r="AA31" t="s">
        <v>71</v>
      </c>
      <c r="AB31">
        <v>1322</v>
      </c>
      <c r="AC31" t="s">
        <v>92</v>
      </c>
      <c r="AD31">
        <v>1</v>
      </c>
      <c r="AE31" t="s">
        <v>682</v>
      </c>
      <c r="AF31" s="1">
        <v>86128461.359999999</v>
      </c>
      <c r="AG31" s="1">
        <v>0</v>
      </c>
      <c r="AH31" s="1">
        <v>860631.77</v>
      </c>
      <c r="AI31" s="1">
        <v>860631.77</v>
      </c>
      <c r="AJ31" s="1">
        <v>860631.77</v>
      </c>
      <c r="AK31" s="1">
        <v>722216.65</v>
      </c>
      <c r="AL31" s="1">
        <v>722216.65</v>
      </c>
      <c r="AM31" s="1">
        <f t="shared" si="6"/>
        <v>85267829.590000004</v>
      </c>
      <c r="AN31" s="1"/>
      <c r="AO31" s="1"/>
      <c r="AP31" s="1">
        <f t="shared" si="7"/>
        <v>0</v>
      </c>
      <c r="AQ31" s="1">
        <f t="shared" si="8"/>
        <v>86128461.359999999</v>
      </c>
      <c r="AR31" s="1">
        <f t="shared" si="9"/>
        <v>85267829.590000004</v>
      </c>
    </row>
    <row r="32" spans="1:44" hidden="1" x14ac:dyDescent="0.35">
      <c r="A32" t="str">
        <f t="shared" si="5"/>
        <v>1.5-01-2505_25566049_2513222</v>
      </c>
      <c r="B32" t="s">
        <v>1002</v>
      </c>
      <c r="C32" t="s">
        <v>1003</v>
      </c>
      <c r="D32" t="s">
        <v>64</v>
      </c>
      <c r="E32" t="s">
        <v>54</v>
      </c>
      <c r="F32">
        <v>1</v>
      </c>
      <c r="G32" t="s">
        <v>45</v>
      </c>
      <c r="H32">
        <v>1.3</v>
      </c>
      <c r="I32" t="s">
        <v>46</v>
      </c>
      <c r="J32" t="s">
        <v>47</v>
      </c>
      <c r="K32" t="s">
        <v>48</v>
      </c>
      <c r="L32" t="s">
        <v>65</v>
      </c>
      <c r="M32" t="s">
        <v>66</v>
      </c>
      <c r="N32" t="s">
        <v>833</v>
      </c>
      <c r="O32" t="s">
        <v>835</v>
      </c>
      <c r="P32">
        <v>5</v>
      </c>
      <c r="Q32" t="s">
        <v>810</v>
      </c>
      <c r="R32">
        <v>66</v>
      </c>
      <c r="S32" t="s">
        <v>71</v>
      </c>
      <c r="T32" t="s">
        <v>837</v>
      </c>
      <c r="U32" t="s">
        <v>838</v>
      </c>
      <c r="V32">
        <v>1000</v>
      </c>
      <c r="W32" t="s">
        <v>71</v>
      </c>
      <c r="X32">
        <v>1300</v>
      </c>
      <c r="Y32" t="s">
        <v>90</v>
      </c>
      <c r="Z32">
        <v>1322</v>
      </c>
      <c r="AA32" t="s">
        <v>71</v>
      </c>
      <c r="AB32">
        <v>1322</v>
      </c>
      <c r="AC32" t="s">
        <v>92</v>
      </c>
      <c r="AD32">
        <v>2</v>
      </c>
      <c r="AE32" t="s">
        <v>683</v>
      </c>
      <c r="AF32" s="1">
        <v>14389442.25</v>
      </c>
      <c r="AG32" s="1">
        <v>0</v>
      </c>
      <c r="AH32" s="1">
        <v>3605054.17</v>
      </c>
      <c r="AI32" s="1">
        <v>3605054.17</v>
      </c>
      <c r="AJ32" s="1">
        <v>3605054.17</v>
      </c>
      <c r="AK32" s="1">
        <v>3593137.32</v>
      </c>
      <c r="AL32" s="1">
        <v>3593137.32</v>
      </c>
      <c r="AM32" s="1">
        <f t="shared" si="6"/>
        <v>10784388.08</v>
      </c>
      <c r="AN32" s="1"/>
      <c r="AO32" s="1"/>
      <c r="AP32" s="1">
        <f t="shared" si="7"/>
        <v>0</v>
      </c>
      <c r="AQ32" s="1">
        <f t="shared" si="8"/>
        <v>14389442.25</v>
      </c>
      <c r="AR32" s="1">
        <f t="shared" si="9"/>
        <v>10784388.08</v>
      </c>
    </row>
    <row r="33" spans="1:44" hidden="1" x14ac:dyDescent="0.35">
      <c r="A33" t="str">
        <f t="shared" si="5"/>
        <v>1.5-01-2505_25610007_2513223</v>
      </c>
      <c r="B33" t="s">
        <v>1002</v>
      </c>
      <c r="C33" t="s">
        <v>1003</v>
      </c>
      <c r="D33" t="s">
        <v>64</v>
      </c>
      <c r="E33" t="s">
        <v>54</v>
      </c>
      <c r="F33">
        <v>1</v>
      </c>
      <c r="G33" t="s">
        <v>45</v>
      </c>
      <c r="H33">
        <v>1.7</v>
      </c>
      <c r="I33" t="s">
        <v>154</v>
      </c>
      <c r="J33" t="s">
        <v>155</v>
      </c>
      <c r="K33" t="s">
        <v>156</v>
      </c>
      <c r="L33" t="s">
        <v>157</v>
      </c>
      <c r="M33" t="s">
        <v>158</v>
      </c>
      <c r="N33" t="s">
        <v>833</v>
      </c>
      <c r="O33" t="s">
        <v>835</v>
      </c>
      <c r="P33">
        <v>6</v>
      </c>
      <c r="Q33" t="s">
        <v>164</v>
      </c>
      <c r="R33">
        <v>10</v>
      </c>
      <c r="S33" t="s">
        <v>172</v>
      </c>
      <c r="T33" t="s">
        <v>834</v>
      </c>
      <c r="U33" t="s">
        <v>836</v>
      </c>
      <c r="V33">
        <v>1000</v>
      </c>
      <c r="W33" t="s">
        <v>71</v>
      </c>
      <c r="X33">
        <v>1300</v>
      </c>
      <c r="Y33" t="s">
        <v>90</v>
      </c>
      <c r="Z33">
        <v>1322</v>
      </c>
      <c r="AA33" t="s">
        <v>71</v>
      </c>
      <c r="AB33">
        <v>1322</v>
      </c>
      <c r="AC33" t="s">
        <v>92</v>
      </c>
      <c r="AD33">
        <v>3</v>
      </c>
      <c r="AE33" t="s">
        <v>867</v>
      </c>
      <c r="AF33" s="1">
        <v>0</v>
      </c>
      <c r="AG33" s="1">
        <v>29595702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f t="shared" si="6"/>
        <v>0</v>
      </c>
      <c r="AN33" s="1"/>
      <c r="AO33" s="1"/>
      <c r="AP33" s="1">
        <f t="shared" si="7"/>
        <v>0</v>
      </c>
      <c r="AQ33" s="1">
        <f t="shared" si="8"/>
        <v>0</v>
      </c>
      <c r="AR33" s="1">
        <f t="shared" si="9"/>
        <v>0</v>
      </c>
    </row>
    <row r="34" spans="1:44" hidden="1" x14ac:dyDescent="0.35">
      <c r="A34" t="str">
        <f t="shared" si="5"/>
        <v>1.5-01-2505_25667049_2513223</v>
      </c>
      <c r="B34" t="s">
        <v>1002</v>
      </c>
      <c r="C34" t="s">
        <v>1003</v>
      </c>
      <c r="D34" t="s">
        <v>64</v>
      </c>
      <c r="E34" t="s">
        <v>54</v>
      </c>
      <c r="F34">
        <v>1</v>
      </c>
      <c r="G34" t="s">
        <v>45</v>
      </c>
      <c r="H34">
        <v>1.7</v>
      </c>
      <c r="I34" t="s">
        <v>154</v>
      </c>
      <c r="J34" t="s">
        <v>155</v>
      </c>
      <c r="K34" t="s">
        <v>156</v>
      </c>
      <c r="L34" t="s">
        <v>157</v>
      </c>
      <c r="M34" t="s">
        <v>158</v>
      </c>
      <c r="N34" t="s">
        <v>833</v>
      </c>
      <c r="O34" t="s">
        <v>835</v>
      </c>
      <c r="P34">
        <v>6</v>
      </c>
      <c r="Q34" t="s">
        <v>164</v>
      </c>
      <c r="R34">
        <v>67</v>
      </c>
      <c r="S34" t="s">
        <v>172</v>
      </c>
      <c r="T34" t="s">
        <v>837</v>
      </c>
      <c r="U34" t="s">
        <v>838</v>
      </c>
      <c r="V34">
        <v>1000</v>
      </c>
      <c r="W34" t="s">
        <v>71</v>
      </c>
      <c r="X34">
        <v>1300</v>
      </c>
      <c r="Y34" t="s">
        <v>90</v>
      </c>
      <c r="Z34">
        <v>1322</v>
      </c>
      <c r="AA34" t="s">
        <v>71</v>
      </c>
      <c r="AB34">
        <v>1322</v>
      </c>
      <c r="AC34" t="s">
        <v>92</v>
      </c>
      <c r="AD34">
        <v>3</v>
      </c>
      <c r="AE34" t="s">
        <v>867</v>
      </c>
      <c r="AF34" s="1">
        <v>27703558.600000001</v>
      </c>
      <c r="AG34" s="1">
        <v>0</v>
      </c>
      <c r="AH34" s="1">
        <v>2288171.61</v>
      </c>
      <c r="AI34" s="1">
        <v>2288171.61</v>
      </c>
      <c r="AJ34" s="1">
        <v>2288171.61</v>
      </c>
      <c r="AK34" s="1">
        <v>2288171.61</v>
      </c>
      <c r="AL34" s="1">
        <v>2288171.61</v>
      </c>
      <c r="AM34" s="1">
        <f t="shared" si="6"/>
        <v>25415386.990000002</v>
      </c>
      <c r="AN34" s="1"/>
      <c r="AO34" s="1"/>
      <c r="AP34" s="1">
        <f t="shared" si="7"/>
        <v>0</v>
      </c>
      <c r="AQ34" s="1">
        <f t="shared" si="8"/>
        <v>27703558.600000001</v>
      </c>
      <c r="AR34" s="1">
        <f t="shared" si="9"/>
        <v>25415386.990000002</v>
      </c>
    </row>
    <row r="35" spans="1:44" hidden="1" x14ac:dyDescent="0.35">
      <c r="A35" t="str">
        <f t="shared" si="5"/>
        <v>1.6-01-2505_25512007_2513222</v>
      </c>
      <c r="B35" t="s">
        <v>987</v>
      </c>
      <c r="C35" t="s">
        <v>988</v>
      </c>
      <c r="D35" t="s">
        <v>64</v>
      </c>
      <c r="E35" t="s">
        <v>54</v>
      </c>
      <c r="F35">
        <v>1</v>
      </c>
      <c r="G35" t="s">
        <v>45</v>
      </c>
      <c r="H35">
        <v>1.3</v>
      </c>
      <c r="I35" t="s">
        <v>46</v>
      </c>
      <c r="J35" t="s">
        <v>47</v>
      </c>
      <c r="K35" t="s">
        <v>48</v>
      </c>
      <c r="L35" t="s">
        <v>65</v>
      </c>
      <c r="M35" t="s">
        <v>66</v>
      </c>
      <c r="N35" t="s">
        <v>833</v>
      </c>
      <c r="O35" t="s">
        <v>835</v>
      </c>
      <c r="P35">
        <v>5</v>
      </c>
      <c r="Q35" t="s">
        <v>810</v>
      </c>
      <c r="R35">
        <v>12</v>
      </c>
      <c r="S35" t="s">
        <v>71</v>
      </c>
      <c r="T35" t="s">
        <v>834</v>
      </c>
      <c r="U35" t="s">
        <v>836</v>
      </c>
      <c r="V35">
        <v>1000</v>
      </c>
      <c r="W35" t="s">
        <v>71</v>
      </c>
      <c r="X35">
        <v>1300</v>
      </c>
      <c r="Y35" t="s">
        <v>90</v>
      </c>
      <c r="Z35">
        <v>1322</v>
      </c>
      <c r="AA35" t="s">
        <v>71</v>
      </c>
      <c r="AB35">
        <v>1322</v>
      </c>
      <c r="AC35" t="s">
        <v>92</v>
      </c>
      <c r="AD35">
        <v>2</v>
      </c>
      <c r="AE35" t="s">
        <v>683</v>
      </c>
      <c r="AF35" s="1">
        <v>238740.71</v>
      </c>
      <c r="AG35" s="1">
        <v>245185.92000000001</v>
      </c>
      <c r="AH35" s="1">
        <v>229940.22</v>
      </c>
      <c r="AI35" s="1">
        <v>229940.22</v>
      </c>
      <c r="AJ35" s="1">
        <v>229940.22</v>
      </c>
      <c r="AK35" s="1">
        <v>219523.5</v>
      </c>
      <c r="AL35" s="1">
        <v>219523.5</v>
      </c>
      <c r="AM35" s="1">
        <f t="shared" si="6"/>
        <v>8800.4899999999907</v>
      </c>
      <c r="AN35" s="1"/>
      <c r="AO35" s="1"/>
      <c r="AP35" s="1">
        <f t="shared" si="7"/>
        <v>0</v>
      </c>
      <c r="AQ35" s="1">
        <f t="shared" si="8"/>
        <v>238740.71</v>
      </c>
      <c r="AR35" s="1">
        <f t="shared" si="9"/>
        <v>8800.4899999999907</v>
      </c>
    </row>
    <row r="36" spans="1:44" hidden="1" x14ac:dyDescent="0.35">
      <c r="A36" t="str">
        <f t="shared" si="5"/>
        <v>1.1-00-2505_25512007_2514322</v>
      </c>
      <c r="B36" t="s">
        <v>812</v>
      </c>
      <c r="C36" t="s">
        <v>815</v>
      </c>
      <c r="D36" t="s">
        <v>64</v>
      </c>
      <c r="E36" t="s">
        <v>54</v>
      </c>
      <c r="F36">
        <v>1</v>
      </c>
      <c r="G36" t="s">
        <v>45</v>
      </c>
      <c r="H36">
        <v>1.3</v>
      </c>
      <c r="I36" t="s">
        <v>46</v>
      </c>
      <c r="J36" t="s">
        <v>47</v>
      </c>
      <c r="K36" t="s">
        <v>48</v>
      </c>
      <c r="L36" t="s">
        <v>65</v>
      </c>
      <c r="M36" t="s">
        <v>66</v>
      </c>
      <c r="N36" t="s">
        <v>833</v>
      </c>
      <c r="O36" t="s">
        <v>835</v>
      </c>
      <c r="P36">
        <v>5</v>
      </c>
      <c r="Q36" t="s">
        <v>810</v>
      </c>
      <c r="R36">
        <v>12</v>
      </c>
      <c r="S36" t="s">
        <v>71</v>
      </c>
      <c r="T36" t="s">
        <v>834</v>
      </c>
      <c r="U36" t="s">
        <v>836</v>
      </c>
      <c r="V36">
        <v>1000</v>
      </c>
      <c r="W36" t="s">
        <v>71</v>
      </c>
      <c r="X36">
        <v>1400</v>
      </c>
      <c r="Y36" t="s">
        <v>93</v>
      </c>
      <c r="Z36">
        <v>1432</v>
      </c>
      <c r="AA36" t="s">
        <v>71</v>
      </c>
      <c r="AB36">
        <v>1432</v>
      </c>
      <c r="AC36" t="s">
        <v>98</v>
      </c>
      <c r="AD36">
        <v>2</v>
      </c>
      <c r="AE36" t="s">
        <v>683</v>
      </c>
      <c r="AF36" s="1">
        <v>0</v>
      </c>
      <c r="AG36" s="1">
        <v>7515113.5599999996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f t="shared" si="6"/>
        <v>0</v>
      </c>
      <c r="AN36" s="1"/>
      <c r="AO36" s="1"/>
      <c r="AP36" s="1">
        <f t="shared" si="7"/>
        <v>0</v>
      </c>
      <c r="AQ36" s="6">
        <f t="shared" si="8"/>
        <v>0</v>
      </c>
      <c r="AR36" s="1">
        <f t="shared" si="9"/>
        <v>0</v>
      </c>
    </row>
    <row r="37" spans="1:44" hidden="1" x14ac:dyDescent="0.35">
      <c r="A37" t="str">
        <f t="shared" si="5"/>
        <v>1.1-00-2505_25512007_2515212</v>
      </c>
      <c r="B37" t="s">
        <v>812</v>
      </c>
      <c r="C37" t="s">
        <v>815</v>
      </c>
      <c r="D37" t="s">
        <v>64</v>
      </c>
      <c r="E37" t="s">
        <v>54</v>
      </c>
      <c r="F37">
        <v>1</v>
      </c>
      <c r="G37" t="s">
        <v>45</v>
      </c>
      <c r="H37">
        <v>1.3</v>
      </c>
      <c r="I37" t="s">
        <v>46</v>
      </c>
      <c r="J37" t="s">
        <v>47</v>
      </c>
      <c r="K37" t="s">
        <v>48</v>
      </c>
      <c r="L37" t="s">
        <v>65</v>
      </c>
      <c r="M37" t="s">
        <v>66</v>
      </c>
      <c r="N37" t="s">
        <v>833</v>
      </c>
      <c r="O37" t="s">
        <v>835</v>
      </c>
      <c r="P37">
        <v>5</v>
      </c>
      <c r="Q37" t="s">
        <v>810</v>
      </c>
      <c r="R37">
        <v>12</v>
      </c>
      <c r="S37" t="s">
        <v>71</v>
      </c>
      <c r="T37" t="s">
        <v>834</v>
      </c>
      <c r="U37" t="s">
        <v>836</v>
      </c>
      <c r="V37">
        <v>1000</v>
      </c>
      <c r="W37" t="s">
        <v>71</v>
      </c>
      <c r="X37">
        <v>1500</v>
      </c>
      <c r="Y37" t="s">
        <v>78</v>
      </c>
      <c r="Z37">
        <v>1520</v>
      </c>
      <c r="AA37" t="s">
        <v>71</v>
      </c>
      <c r="AB37">
        <v>1521</v>
      </c>
      <c r="AC37" t="s">
        <v>400</v>
      </c>
      <c r="AD37">
        <v>2</v>
      </c>
      <c r="AE37" t="s">
        <v>683</v>
      </c>
      <c r="AF37" s="1">
        <v>0</v>
      </c>
      <c r="AG37" s="1">
        <v>3000000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f t="shared" si="6"/>
        <v>0</v>
      </c>
      <c r="AN37" s="1"/>
      <c r="AO37" s="1"/>
      <c r="AP37" s="1">
        <f t="shared" si="7"/>
        <v>0</v>
      </c>
      <c r="AQ37" s="6">
        <f t="shared" si="8"/>
        <v>0</v>
      </c>
      <c r="AR37" s="1">
        <f t="shared" si="9"/>
        <v>0</v>
      </c>
    </row>
    <row r="38" spans="1:44" hidden="1" x14ac:dyDescent="0.35">
      <c r="A38" t="str">
        <f t="shared" si="5"/>
        <v>1.1-00-2505_25512007_2515911</v>
      </c>
      <c r="B38" t="s">
        <v>812</v>
      </c>
      <c r="C38" t="s">
        <v>815</v>
      </c>
      <c r="D38" t="s">
        <v>64</v>
      </c>
      <c r="E38" t="s">
        <v>54</v>
      </c>
      <c r="F38">
        <v>1</v>
      </c>
      <c r="G38" t="s">
        <v>45</v>
      </c>
      <c r="H38">
        <v>1.3</v>
      </c>
      <c r="I38" t="s">
        <v>46</v>
      </c>
      <c r="J38" t="s">
        <v>47</v>
      </c>
      <c r="K38" t="s">
        <v>48</v>
      </c>
      <c r="L38" t="s">
        <v>65</v>
      </c>
      <c r="M38" t="s">
        <v>66</v>
      </c>
      <c r="N38" t="s">
        <v>833</v>
      </c>
      <c r="O38" t="s">
        <v>835</v>
      </c>
      <c r="P38">
        <v>5</v>
      </c>
      <c r="Q38" t="s">
        <v>810</v>
      </c>
      <c r="R38">
        <v>12</v>
      </c>
      <c r="S38" t="s">
        <v>71</v>
      </c>
      <c r="T38" t="s">
        <v>834</v>
      </c>
      <c r="U38" t="s">
        <v>836</v>
      </c>
      <c r="V38">
        <v>1000</v>
      </c>
      <c r="W38" t="s">
        <v>71</v>
      </c>
      <c r="X38">
        <v>1500</v>
      </c>
      <c r="Y38" t="s">
        <v>78</v>
      </c>
      <c r="Z38">
        <v>1590</v>
      </c>
      <c r="AA38" t="s">
        <v>71</v>
      </c>
      <c r="AB38">
        <v>1591</v>
      </c>
      <c r="AC38" t="s">
        <v>79</v>
      </c>
      <c r="AD38">
        <v>1</v>
      </c>
      <c r="AE38" t="s">
        <v>682</v>
      </c>
      <c r="AF38" s="1">
        <v>0</v>
      </c>
      <c r="AG38" s="1">
        <v>7502684.3600000003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f t="shared" si="6"/>
        <v>0</v>
      </c>
      <c r="AN38" s="1"/>
      <c r="AO38" s="1"/>
      <c r="AP38" s="1">
        <f t="shared" si="7"/>
        <v>0</v>
      </c>
      <c r="AQ38" s="6">
        <f t="shared" si="8"/>
        <v>0</v>
      </c>
      <c r="AR38" s="1">
        <f t="shared" si="9"/>
        <v>0</v>
      </c>
    </row>
    <row r="39" spans="1:44" hidden="1" x14ac:dyDescent="0.35">
      <c r="A39" t="str">
        <f t="shared" si="5"/>
        <v>2.6-06-2510_25065048_25211161</v>
      </c>
      <c r="B39" t="s">
        <v>992</v>
      </c>
      <c r="C39" t="s">
        <v>994</v>
      </c>
      <c r="D39" t="s">
        <v>44</v>
      </c>
      <c r="E39" t="s">
        <v>54</v>
      </c>
      <c r="F39">
        <v>2</v>
      </c>
      <c r="G39" t="s">
        <v>183</v>
      </c>
      <c r="H39">
        <v>2.7</v>
      </c>
      <c r="I39" t="s">
        <v>530</v>
      </c>
      <c r="J39" t="s">
        <v>531</v>
      </c>
      <c r="K39" t="s">
        <v>530</v>
      </c>
      <c r="L39" t="s">
        <v>270</v>
      </c>
      <c r="M39" t="s">
        <v>271</v>
      </c>
      <c r="N39" t="s">
        <v>898</v>
      </c>
      <c r="O39" t="s">
        <v>900</v>
      </c>
      <c r="P39">
        <v>0</v>
      </c>
      <c r="Q39" t="s">
        <v>255</v>
      </c>
      <c r="R39">
        <v>65</v>
      </c>
      <c r="S39" t="s">
        <v>996</v>
      </c>
      <c r="T39" t="s">
        <v>995</v>
      </c>
      <c r="U39" t="s">
        <v>226</v>
      </c>
      <c r="V39">
        <v>2000</v>
      </c>
      <c r="W39" t="s">
        <v>105</v>
      </c>
      <c r="X39">
        <v>2100</v>
      </c>
      <c r="Y39" t="s">
        <v>123</v>
      </c>
      <c r="Z39">
        <v>2110</v>
      </c>
      <c r="AA39" t="s">
        <v>105</v>
      </c>
      <c r="AB39">
        <v>2111</v>
      </c>
      <c r="AC39" t="s">
        <v>124</v>
      </c>
      <c r="AD39">
        <v>61</v>
      </c>
      <c r="AE39" t="s">
        <v>993</v>
      </c>
      <c r="AF39" s="1">
        <v>3600</v>
      </c>
      <c r="AG39" s="1">
        <v>0</v>
      </c>
      <c r="AH39" s="1">
        <v>3510.28</v>
      </c>
      <c r="AI39" s="1">
        <v>0</v>
      </c>
      <c r="AJ39" s="1">
        <v>0</v>
      </c>
      <c r="AK39" s="1">
        <v>0</v>
      </c>
      <c r="AL39" s="1">
        <v>0</v>
      </c>
      <c r="AM39" s="1">
        <f t="shared" si="6"/>
        <v>89.7199999999998</v>
      </c>
      <c r="AN39" s="1"/>
      <c r="AO39" s="1"/>
      <c r="AP39" s="1">
        <f t="shared" si="7"/>
        <v>0</v>
      </c>
      <c r="AQ39" s="1">
        <f t="shared" si="8"/>
        <v>3600</v>
      </c>
      <c r="AR39" s="1">
        <f t="shared" si="9"/>
        <v>89.7199999999998</v>
      </c>
    </row>
    <row r="40" spans="1:44" hidden="1" x14ac:dyDescent="0.35">
      <c r="A40" t="str">
        <f t="shared" si="5"/>
        <v>1.1-00-2510_25041031_2521110</v>
      </c>
      <c r="B40" t="s">
        <v>812</v>
      </c>
      <c r="C40" t="s">
        <v>815</v>
      </c>
      <c r="D40" t="s">
        <v>64</v>
      </c>
      <c r="E40" t="s">
        <v>54</v>
      </c>
      <c r="F40">
        <v>2</v>
      </c>
      <c r="G40" t="s">
        <v>183</v>
      </c>
      <c r="H40">
        <v>2.7</v>
      </c>
      <c r="I40" t="s">
        <v>530</v>
      </c>
      <c r="J40" t="s">
        <v>531</v>
      </c>
      <c r="K40" t="s">
        <v>530</v>
      </c>
      <c r="L40" t="s">
        <v>217</v>
      </c>
      <c r="M40" t="s">
        <v>218</v>
      </c>
      <c r="N40" t="s">
        <v>898</v>
      </c>
      <c r="O40" t="s">
        <v>900</v>
      </c>
      <c r="P40">
        <v>0</v>
      </c>
      <c r="Q40" t="s">
        <v>255</v>
      </c>
      <c r="R40">
        <v>41</v>
      </c>
      <c r="S40" t="s">
        <v>925</v>
      </c>
      <c r="T40" t="s">
        <v>908</v>
      </c>
      <c r="U40" t="s">
        <v>909</v>
      </c>
      <c r="V40">
        <v>2000</v>
      </c>
      <c r="W40" t="s">
        <v>105</v>
      </c>
      <c r="X40">
        <v>2100</v>
      </c>
      <c r="Y40" t="s">
        <v>123</v>
      </c>
      <c r="Z40">
        <v>2110</v>
      </c>
      <c r="AA40" t="s">
        <v>105</v>
      </c>
      <c r="AB40">
        <v>2111</v>
      </c>
      <c r="AC40" t="s">
        <v>124</v>
      </c>
      <c r="AD40">
        <v>0</v>
      </c>
      <c r="AE40" t="s">
        <v>58</v>
      </c>
      <c r="AF40" s="1">
        <v>14000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f t="shared" si="6"/>
        <v>14000</v>
      </c>
      <c r="AN40" s="1"/>
      <c r="AO40" s="1"/>
      <c r="AP40" s="1">
        <f t="shared" si="7"/>
        <v>0</v>
      </c>
      <c r="AQ40" s="6">
        <f t="shared" si="8"/>
        <v>14000</v>
      </c>
      <c r="AR40" s="1">
        <f t="shared" si="9"/>
        <v>14000</v>
      </c>
    </row>
    <row r="41" spans="1:44" hidden="1" x14ac:dyDescent="0.35">
      <c r="A41" t="str">
        <f t="shared" si="5"/>
        <v>1.1-00-2503_2554003_2521110</v>
      </c>
      <c r="B41" t="s">
        <v>812</v>
      </c>
      <c r="C41" t="s">
        <v>815</v>
      </c>
      <c r="D41" t="s">
        <v>64</v>
      </c>
      <c r="E41" t="s">
        <v>54</v>
      </c>
      <c r="F41">
        <v>1</v>
      </c>
      <c r="G41" t="s">
        <v>45</v>
      </c>
      <c r="H41">
        <v>1.3</v>
      </c>
      <c r="I41" t="s">
        <v>46</v>
      </c>
      <c r="J41" t="s">
        <v>429</v>
      </c>
      <c r="K41" t="s">
        <v>430</v>
      </c>
      <c r="L41" t="s">
        <v>65</v>
      </c>
      <c r="M41" t="s">
        <v>66</v>
      </c>
      <c r="N41" t="s">
        <v>813</v>
      </c>
      <c r="O41" t="s">
        <v>434</v>
      </c>
      <c r="P41">
        <v>5</v>
      </c>
      <c r="Q41" t="s">
        <v>810</v>
      </c>
      <c r="R41">
        <v>4</v>
      </c>
      <c r="S41" t="s">
        <v>435</v>
      </c>
      <c r="T41" t="s">
        <v>814</v>
      </c>
      <c r="U41" t="s">
        <v>816</v>
      </c>
      <c r="V41">
        <v>2000</v>
      </c>
      <c r="W41" t="s">
        <v>105</v>
      </c>
      <c r="X41">
        <v>2100</v>
      </c>
      <c r="Y41" t="s">
        <v>123</v>
      </c>
      <c r="Z41">
        <v>2110</v>
      </c>
      <c r="AA41" t="s">
        <v>105</v>
      </c>
      <c r="AB41">
        <v>2111</v>
      </c>
      <c r="AC41" t="s">
        <v>124</v>
      </c>
      <c r="AD41">
        <v>0</v>
      </c>
      <c r="AE41" t="s">
        <v>58</v>
      </c>
      <c r="AF41" s="1">
        <v>20000</v>
      </c>
      <c r="AG41" s="1">
        <v>0</v>
      </c>
      <c r="AH41" s="1">
        <v>7302.99</v>
      </c>
      <c r="AI41" s="1">
        <v>7302.99</v>
      </c>
      <c r="AJ41" s="1">
        <v>7302.99</v>
      </c>
      <c r="AK41" s="1">
        <v>7302.99</v>
      </c>
      <c r="AL41" s="1">
        <v>7302.99</v>
      </c>
      <c r="AM41" s="1">
        <f t="shared" si="6"/>
        <v>12697.01</v>
      </c>
      <c r="AN41" s="1"/>
      <c r="AO41" s="1"/>
      <c r="AP41" s="1">
        <f t="shared" si="7"/>
        <v>0</v>
      </c>
      <c r="AQ41" s="6">
        <f t="shared" si="8"/>
        <v>20000</v>
      </c>
      <c r="AR41" s="1">
        <f t="shared" si="9"/>
        <v>12697.01</v>
      </c>
    </row>
    <row r="42" spans="1:44" hidden="1" x14ac:dyDescent="0.35">
      <c r="A42" t="str">
        <f t="shared" si="5"/>
        <v>1.5-01-2505_25610007_2513413</v>
      </c>
      <c r="B42" t="s">
        <v>1002</v>
      </c>
      <c r="C42" t="s">
        <v>1003</v>
      </c>
      <c r="D42" t="s">
        <v>64</v>
      </c>
      <c r="E42" t="s">
        <v>54</v>
      </c>
      <c r="F42">
        <v>1</v>
      </c>
      <c r="G42" t="s">
        <v>45</v>
      </c>
      <c r="H42">
        <v>1.7</v>
      </c>
      <c r="I42" t="s">
        <v>154</v>
      </c>
      <c r="J42" t="s">
        <v>155</v>
      </c>
      <c r="K42" t="s">
        <v>156</v>
      </c>
      <c r="L42" t="s">
        <v>157</v>
      </c>
      <c r="M42" t="s">
        <v>158</v>
      </c>
      <c r="N42" t="s">
        <v>833</v>
      </c>
      <c r="O42" t="s">
        <v>835</v>
      </c>
      <c r="P42">
        <v>6</v>
      </c>
      <c r="Q42" t="s">
        <v>164</v>
      </c>
      <c r="R42">
        <v>10</v>
      </c>
      <c r="S42" t="s">
        <v>172</v>
      </c>
      <c r="T42" t="s">
        <v>834</v>
      </c>
      <c r="U42" t="s">
        <v>836</v>
      </c>
      <c r="V42">
        <v>1000</v>
      </c>
      <c r="W42" t="s">
        <v>71</v>
      </c>
      <c r="X42">
        <v>1300</v>
      </c>
      <c r="Y42" t="s">
        <v>90</v>
      </c>
      <c r="Z42">
        <v>1340</v>
      </c>
      <c r="AA42" t="s">
        <v>399</v>
      </c>
      <c r="AB42">
        <v>1341</v>
      </c>
      <c r="AC42" t="s">
        <v>399</v>
      </c>
      <c r="AD42">
        <v>3</v>
      </c>
      <c r="AE42" t="s">
        <v>867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f t="shared" si="6"/>
        <v>0</v>
      </c>
      <c r="AN42" s="1"/>
      <c r="AO42" s="1"/>
      <c r="AP42" s="1">
        <f t="shared" si="7"/>
        <v>0</v>
      </c>
      <c r="AQ42" s="1">
        <f t="shared" si="8"/>
        <v>0</v>
      </c>
      <c r="AR42" s="1">
        <f t="shared" si="9"/>
        <v>0</v>
      </c>
    </row>
    <row r="43" spans="1:44" hidden="1" x14ac:dyDescent="0.35">
      <c r="A43" t="str">
        <f t="shared" si="5"/>
        <v>1.6-01-2505_25512007_2513410</v>
      </c>
      <c r="B43" t="s">
        <v>987</v>
      </c>
      <c r="C43" t="s">
        <v>988</v>
      </c>
      <c r="D43" t="s">
        <v>64</v>
      </c>
      <c r="E43" t="s">
        <v>54</v>
      </c>
      <c r="F43">
        <v>1</v>
      </c>
      <c r="G43" t="s">
        <v>45</v>
      </c>
      <c r="H43">
        <v>1.3</v>
      </c>
      <c r="I43" t="s">
        <v>46</v>
      </c>
      <c r="J43" t="s">
        <v>47</v>
      </c>
      <c r="K43" t="s">
        <v>48</v>
      </c>
      <c r="L43" t="s">
        <v>65</v>
      </c>
      <c r="M43" t="s">
        <v>66</v>
      </c>
      <c r="N43" t="s">
        <v>833</v>
      </c>
      <c r="O43" t="s">
        <v>835</v>
      </c>
      <c r="P43">
        <v>5</v>
      </c>
      <c r="Q43" t="s">
        <v>810</v>
      </c>
      <c r="R43">
        <v>12</v>
      </c>
      <c r="S43" t="s">
        <v>71</v>
      </c>
      <c r="T43" t="s">
        <v>834</v>
      </c>
      <c r="U43" t="s">
        <v>836</v>
      </c>
      <c r="V43">
        <v>1000</v>
      </c>
      <c r="W43" t="s">
        <v>71</v>
      </c>
      <c r="X43">
        <v>1300</v>
      </c>
      <c r="Y43" t="s">
        <v>90</v>
      </c>
      <c r="Z43">
        <v>1340</v>
      </c>
      <c r="AA43" t="s">
        <v>399</v>
      </c>
      <c r="AB43">
        <v>1341</v>
      </c>
      <c r="AC43" t="s">
        <v>399</v>
      </c>
      <c r="AD43">
        <v>0</v>
      </c>
      <c r="AE43" t="s">
        <v>58</v>
      </c>
      <c r="AF43" s="1">
        <v>725191.4</v>
      </c>
      <c r="AG43" s="1">
        <v>0</v>
      </c>
      <c r="AH43" s="1">
        <v>725191.4</v>
      </c>
      <c r="AI43" s="1">
        <v>725191.4</v>
      </c>
      <c r="AJ43" s="1">
        <v>725191.4</v>
      </c>
      <c r="AK43" s="1">
        <v>725191.4</v>
      </c>
      <c r="AL43" s="1">
        <v>725191.4</v>
      </c>
      <c r="AM43" s="1">
        <f t="shared" si="6"/>
        <v>0</v>
      </c>
      <c r="AN43" s="1"/>
      <c r="AO43" s="1"/>
      <c r="AP43" s="1">
        <f t="shared" si="7"/>
        <v>0</v>
      </c>
      <c r="AQ43" s="1">
        <f t="shared" si="8"/>
        <v>725191.4</v>
      </c>
      <c r="AR43" s="1">
        <f t="shared" si="9"/>
        <v>0</v>
      </c>
    </row>
    <row r="44" spans="1:44" hidden="1" x14ac:dyDescent="0.35">
      <c r="A44" t="str">
        <f t="shared" si="5"/>
        <v>1.6-01-2505_25512007_2513411</v>
      </c>
      <c r="B44" t="s">
        <v>987</v>
      </c>
      <c r="C44" t="s">
        <v>988</v>
      </c>
      <c r="D44" t="s">
        <v>64</v>
      </c>
      <c r="E44" t="s">
        <v>54</v>
      </c>
      <c r="F44">
        <v>1</v>
      </c>
      <c r="G44" t="s">
        <v>45</v>
      </c>
      <c r="H44">
        <v>1.3</v>
      </c>
      <c r="I44" t="s">
        <v>46</v>
      </c>
      <c r="J44" t="s">
        <v>47</v>
      </c>
      <c r="K44" t="s">
        <v>48</v>
      </c>
      <c r="L44" t="s">
        <v>65</v>
      </c>
      <c r="M44" t="s">
        <v>66</v>
      </c>
      <c r="N44" t="s">
        <v>833</v>
      </c>
      <c r="O44" t="s">
        <v>835</v>
      </c>
      <c r="P44">
        <v>5</v>
      </c>
      <c r="Q44" t="s">
        <v>810</v>
      </c>
      <c r="R44">
        <v>12</v>
      </c>
      <c r="S44" t="s">
        <v>71</v>
      </c>
      <c r="T44" t="s">
        <v>834</v>
      </c>
      <c r="U44" t="s">
        <v>836</v>
      </c>
      <c r="V44">
        <v>1000</v>
      </c>
      <c r="W44" t="s">
        <v>71</v>
      </c>
      <c r="X44">
        <v>1300</v>
      </c>
      <c r="Y44" t="s">
        <v>90</v>
      </c>
      <c r="Z44">
        <v>1340</v>
      </c>
      <c r="AA44" t="s">
        <v>399</v>
      </c>
      <c r="AB44">
        <v>1341</v>
      </c>
      <c r="AC44" t="s">
        <v>399</v>
      </c>
      <c r="AD44">
        <v>1</v>
      </c>
      <c r="AE44" t="s">
        <v>682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f t="shared" si="6"/>
        <v>0</v>
      </c>
      <c r="AN44" s="1"/>
      <c r="AO44" s="1"/>
      <c r="AP44" s="1">
        <f t="shared" si="7"/>
        <v>0</v>
      </c>
      <c r="AQ44" s="1">
        <f t="shared" si="8"/>
        <v>0</v>
      </c>
      <c r="AR44" s="1">
        <f t="shared" si="9"/>
        <v>0</v>
      </c>
    </row>
    <row r="45" spans="1:44" hidden="1" x14ac:dyDescent="0.35">
      <c r="A45" t="str">
        <f t="shared" si="5"/>
        <v>1.6-01-2505_25512007_2513412</v>
      </c>
      <c r="B45" t="s">
        <v>987</v>
      </c>
      <c r="C45" t="s">
        <v>988</v>
      </c>
      <c r="D45" t="s">
        <v>64</v>
      </c>
      <c r="E45" t="s">
        <v>54</v>
      </c>
      <c r="F45">
        <v>1</v>
      </c>
      <c r="G45" t="s">
        <v>45</v>
      </c>
      <c r="H45">
        <v>1.3</v>
      </c>
      <c r="I45" t="s">
        <v>46</v>
      </c>
      <c r="J45" t="s">
        <v>47</v>
      </c>
      <c r="K45" t="s">
        <v>48</v>
      </c>
      <c r="L45" t="s">
        <v>65</v>
      </c>
      <c r="M45" t="s">
        <v>66</v>
      </c>
      <c r="N45" t="s">
        <v>833</v>
      </c>
      <c r="O45" t="s">
        <v>835</v>
      </c>
      <c r="P45">
        <v>5</v>
      </c>
      <c r="Q45" t="s">
        <v>810</v>
      </c>
      <c r="R45">
        <v>12</v>
      </c>
      <c r="S45" t="s">
        <v>71</v>
      </c>
      <c r="T45" t="s">
        <v>834</v>
      </c>
      <c r="U45" t="s">
        <v>836</v>
      </c>
      <c r="V45">
        <v>1000</v>
      </c>
      <c r="W45" t="s">
        <v>71</v>
      </c>
      <c r="X45">
        <v>1300</v>
      </c>
      <c r="Y45" t="s">
        <v>90</v>
      </c>
      <c r="Z45">
        <v>1340</v>
      </c>
      <c r="AA45" t="s">
        <v>399</v>
      </c>
      <c r="AB45">
        <v>1341</v>
      </c>
      <c r="AC45" t="s">
        <v>399</v>
      </c>
      <c r="AD45">
        <v>2</v>
      </c>
      <c r="AE45" t="s">
        <v>683</v>
      </c>
      <c r="AF45" s="1">
        <v>0</v>
      </c>
      <c r="AG45" s="1">
        <v>1500000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f t="shared" ref="AM45:AM76" si="10">AF45-AH45</f>
        <v>0</v>
      </c>
      <c r="AN45" s="1"/>
      <c r="AO45" s="1"/>
      <c r="AP45" s="1">
        <f t="shared" si="7"/>
        <v>0</v>
      </c>
      <c r="AQ45" s="1">
        <f t="shared" si="8"/>
        <v>0</v>
      </c>
      <c r="AR45" s="1">
        <f t="shared" si="9"/>
        <v>0</v>
      </c>
    </row>
    <row r="46" spans="1:44" hidden="1" x14ac:dyDescent="0.35">
      <c r="A46" t="str">
        <f t="shared" si="5"/>
        <v>1.6-01-2505_25566049_2513410</v>
      </c>
      <c r="B46" t="s">
        <v>987</v>
      </c>
      <c r="C46" t="s">
        <v>988</v>
      </c>
      <c r="D46" t="s">
        <v>64</v>
      </c>
      <c r="E46" t="s">
        <v>54</v>
      </c>
      <c r="F46">
        <v>1</v>
      </c>
      <c r="G46" t="s">
        <v>45</v>
      </c>
      <c r="H46">
        <v>1.3</v>
      </c>
      <c r="I46" t="s">
        <v>46</v>
      </c>
      <c r="J46" t="s">
        <v>47</v>
      </c>
      <c r="K46" t="s">
        <v>48</v>
      </c>
      <c r="L46" t="s">
        <v>65</v>
      </c>
      <c r="M46" t="s">
        <v>66</v>
      </c>
      <c r="N46" t="s">
        <v>833</v>
      </c>
      <c r="O46" t="s">
        <v>835</v>
      </c>
      <c r="P46">
        <v>5</v>
      </c>
      <c r="Q46" t="s">
        <v>810</v>
      </c>
      <c r="R46">
        <v>66</v>
      </c>
      <c r="S46" t="s">
        <v>71</v>
      </c>
      <c r="T46" t="s">
        <v>837</v>
      </c>
      <c r="U46" t="s">
        <v>838</v>
      </c>
      <c r="V46">
        <v>1000</v>
      </c>
      <c r="W46" t="s">
        <v>71</v>
      </c>
      <c r="X46">
        <v>1300</v>
      </c>
      <c r="Y46" t="s">
        <v>90</v>
      </c>
      <c r="Z46">
        <v>1340</v>
      </c>
      <c r="AA46" t="s">
        <v>399</v>
      </c>
      <c r="AB46">
        <v>1341</v>
      </c>
      <c r="AC46" t="s">
        <v>399</v>
      </c>
      <c r="AD46">
        <v>0</v>
      </c>
      <c r="AE46" t="s">
        <v>58</v>
      </c>
      <c r="AF46" s="1">
        <v>774808.6</v>
      </c>
      <c r="AG46" s="1">
        <v>0</v>
      </c>
      <c r="AH46" s="1">
        <v>487796.8</v>
      </c>
      <c r="AI46" s="1">
        <v>487796.8</v>
      </c>
      <c r="AJ46" s="1">
        <v>487796.8</v>
      </c>
      <c r="AK46" s="1">
        <v>487796.8</v>
      </c>
      <c r="AL46" s="1">
        <v>487796.8</v>
      </c>
      <c r="AM46" s="1">
        <f t="shared" si="10"/>
        <v>287011.8</v>
      </c>
      <c r="AN46" s="1"/>
      <c r="AO46" s="1"/>
      <c r="AP46" s="1">
        <f t="shared" si="7"/>
        <v>0</v>
      </c>
      <c r="AQ46" s="1">
        <f t="shared" si="8"/>
        <v>774808.6</v>
      </c>
      <c r="AR46" s="1">
        <f t="shared" si="9"/>
        <v>287011.8</v>
      </c>
    </row>
    <row r="47" spans="1:44" hidden="1" x14ac:dyDescent="0.35">
      <c r="A47" t="str">
        <f t="shared" si="5"/>
        <v>1.1-00-2502_2553002_2521110</v>
      </c>
      <c r="B47" t="s">
        <v>812</v>
      </c>
      <c r="C47" t="s">
        <v>815</v>
      </c>
      <c r="D47" t="s">
        <v>64</v>
      </c>
      <c r="E47" t="s">
        <v>54</v>
      </c>
      <c r="F47">
        <v>1</v>
      </c>
      <c r="G47" t="s">
        <v>45</v>
      </c>
      <c r="H47">
        <v>1.3</v>
      </c>
      <c r="I47" t="s">
        <v>46</v>
      </c>
      <c r="J47" t="s">
        <v>47</v>
      </c>
      <c r="K47" t="s">
        <v>48</v>
      </c>
      <c r="L47" t="s">
        <v>65</v>
      </c>
      <c r="M47" t="s">
        <v>66</v>
      </c>
      <c r="N47" t="s">
        <v>829</v>
      </c>
      <c r="O47" t="s">
        <v>178</v>
      </c>
      <c r="P47">
        <v>5</v>
      </c>
      <c r="Q47" t="s">
        <v>810</v>
      </c>
      <c r="R47">
        <v>3</v>
      </c>
      <c r="S47" t="s">
        <v>691</v>
      </c>
      <c r="T47" t="s">
        <v>830</v>
      </c>
      <c r="U47" t="s">
        <v>832</v>
      </c>
      <c r="V47">
        <v>2000</v>
      </c>
      <c r="W47" t="s">
        <v>105</v>
      </c>
      <c r="X47">
        <v>2100</v>
      </c>
      <c r="Y47" t="s">
        <v>123</v>
      </c>
      <c r="Z47">
        <v>2110</v>
      </c>
      <c r="AA47" t="s">
        <v>105</v>
      </c>
      <c r="AB47">
        <v>2111</v>
      </c>
      <c r="AC47" t="s">
        <v>124</v>
      </c>
      <c r="AD47">
        <v>0</v>
      </c>
      <c r="AE47" t="s">
        <v>58</v>
      </c>
      <c r="AF47" s="1">
        <v>20000</v>
      </c>
      <c r="AG47" s="1">
        <v>0</v>
      </c>
      <c r="AH47" s="1">
        <v>9297.8700000000008</v>
      </c>
      <c r="AI47" s="1">
        <v>9297.8700000000008</v>
      </c>
      <c r="AJ47" s="1">
        <v>9297.8700000000008</v>
      </c>
      <c r="AK47" s="1">
        <v>6394.56</v>
      </c>
      <c r="AL47" s="1">
        <v>6394.56</v>
      </c>
      <c r="AM47" s="1">
        <f t="shared" si="10"/>
        <v>10702.13</v>
      </c>
      <c r="AN47" s="1"/>
      <c r="AO47" s="1"/>
      <c r="AP47" s="1">
        <f t="shared" si="7"/>
        <v>0</v>
      </c>
      <c r="AQ47" s="6">
        <f t="shared" si="8"/>
        <v>20000</v>
      </c>
      <c r="AR47" s="1">
        <f t="shared" si="9"/>
        <v>10702.13</v>
      </c>
    </row>
    <row r="48" spans="1:44" hidden="1" x14ac:dyDescent="0.35">
      <c r="A48" t="str">
        <f t="shared" si="5"/>
        <v>1.5-01-2505_25512007_2514111</v>
      </c>
      <c r="B48" t="s">
        <v>1002</v>
      </c>
      <c r="C48" t="s">
        <v>1003</v>
      </c>
      <c r="D48" t="s">
        <v>64</v>
      </c>
      <c r="E48" t="s">
        <v>54</v>
      </c>
      <c r="F48">
        <v>1</v>
      </c>
      <c r="G48" t="s">
        <v>45</v>
      </c>
      <c r="H48">
        <v>1.3</v>
      </c>
      <c r="I48" t="s">
        <v>46</v>
      </c>
      <c r="J48" t="s">
        <v>47</v>
      </c>
      <c r="K48" t="s">
        <v>48</v>
      </c>
      <c r="L48" t="s">
        <v>65</v>
      </c>
      <c r="M48" t="s">
        <v>66</v>
      </c>
      <c r="N48" t="s">
        <v>833</v>
      </c>
      <c r="O48" t="s">
        <v>835</v>
      </c>
      <c r="P48">
        <v>5</v>
      </c>
      <c r="Q48" t="s">
        <v>810</v>
      </c>
      <c r="R48">
        <v>12</v>
      </c>
      <c r="S48" t="s">
        <v>71</v>
      </c>
      <c r="T48" t="s">
        <v>834</v>
      </c>
      <c r="U48" t="s">
        <v>836</v>
      </c>
      <c r="V48">
        <v>1000</v>
      </c>
      <c r="W48" t="s">
        <v>71</v>
      </c>
      <c r="X48">
        <v>1400</v>
      </c>
      <c r="Y48" t="s">
        <v>93</v>
      </c>
      <c r="Z48">
        <v>1410</v>
      </c>
      <c r="AA48" t="s">
        <v>71</v>
      </c>
      <c r="AB48">
        <v>1411</v>
      </c>
      <c r="AC48" t="s">
        <v>94</v>
      </c>
      <c r="AD48">
        <v>1</v>
      </c>
      <c r="AE48" t="s">
        <v>682</v>
      </c>
      <c r="AF48" s="1">
        <v>30764225.109999999</v>
      </c>
      <c r="AG48" s="1">
        <v>41030639.359999999</v>
      </c>
      <c r="AH48" s="1">
        <v>30764225.109999999</v>
      </c>
      <c r="AI48" s="1">
        <v>30764225.109999999</v>
      </c>
      <c r="AJ48" s="1">
        <v>30764225.109999999</v>
      </c>
      <c r="AK48" s="1">
        <v>30764225.109999999</v>
      </c>
      <c r="AL48" s="1">
        <v>30764225.109999999</v>
      </c>
      <c r="AM48" s="1">
        <f t="shared" si="10"/>
        <v>0</v>
      </c>
      <c r="AN48" s="1"/>
      <c r="AO48" s="1"/>
      <c r="AP48" s="1">
        <f t="shared" si="7"/>
        <v>0</v>
      </c>
      <c r="AQ48" s="1">
        <f t="shared" si="8"/>
        <v>30764225.109999999</v>
      </c>
      <c r="AR48" s="1">
        <f t="shared" si="9"/>
        <v>0</v>
      </c>
    </row>
    <row r="49" spans="1:44" hidden="1" x14ac:dyDescent="0.35">
      <c r="A49" t="str">
        <f t="shared" si="5"/>
        <v>1.5-01-2505_25512007_2514112</v>
      </c>
      <c r="B49" t="s">
        <v>1002</v>
      </c>
      <c r="C49" t="s">
        <v>1003</v>
      </c>
      <c r="D49" t="s">
        <v>64</v>
      </c>
      <c r="E49" t="s">
        <v>54</v>
      </c>
      <c r="F49">
        <v>1</v>
      </c>
      <c r="G49" t="s">
        <v>45</v>
      </c>
      <c r="H49">
        <v>1.3</v>
      </c>
      <c r="I49" t="s">
        <v>46</v>
      </c>
      <c r="J49" t="s">
        <v>47</v>
      </c>
      <c r="K49" t="s">
        <v>48</v>
      </c>
      <c r="L49" t="s">
        <v>65</v>
      </c>
      <c r="M49" t="s">
        <v>66</v>
      </c>
      <c r="N49" t="s">
        <v>833</v>
      </c>
      <c r="O49" t="s">
        <v>835</v>
      </c>
      <c r="P49">
        <v>5</v>
      </c>
      <c r="Q49" t="s">
        <v>810</v>
      </c>
      <c r="R49">
        <v>12</v>
      </c>
      <c r="S49" t="s">
        <v>71</v>
      </c>
      <c r="T49" t="s">
        <v>834</v>
      </c>
      <c r="U49" t="s">
        <v>836</v>
      </c>
      <c r="V49">
        <v>1000</v>
      </c>
      <c r="W49" t="s">
        <v>71</v>
      </c>
      <c r="X49">
        <v>1400</v>
      </c>
      <c r="Y49" t="s">
        <v>93</v>
      </c>
      <c r="Z49">
        <v>1410</v>
      </c>
      <c r="AA49" t="s">
        <v>71</v>
      </c>
      <c r="AB49">
        <v>1411</v>
      </c>
      <c r="AC49" t="s">
        <v>94</v>
      </c>
      <c r="AD49">
        <v>2</v>
      </c>
      <c r="AE49" t="s">
        <v>683</v>
      </c>
      <c r="AF49" s="1">
        <v>3493236.12</v>
      </c>
      <c r="AG49" s="1">
        <v>2576604.64</v>
      </c>
      <c r="AH49" s="1">
        <v>3493236.12</v>
      </c>
      <c r="AI49" s="1">
        <v>3493236.12</v>
      </c>
      <c r="AJ49" s="1">
        <v>3493236.12</v>
      </c>
      <c r="AK49" s="1">
        <v>3493236.12</v>
      </c>
      <c r="AL49" s="1">
        <v>3493236.12</v>
      </c>
      <c r="AM49" s="1">
        <f t="shared" si="10"/>
        <v>0</v>
      </c>
      <c r="AN49" s="1"/>
      <c r="AO49" s="1"/>
      <c r="AP49" s="1">
        <f t="shared" si="7"/>
        <v>0</v>
      </c>
      <c r="AQ49" s="1">
        <f t="shared" si="8"/>
        <v>3493236.12</v>
      </c>
      <c r="AR49" s="1">
        <f t="shared" si="9"/>
        <v>0</v>
      </c>
    </row>
    <row r="50" spans="1:44" hidden="1" x14ac:dyDescent="0.35">
      <c r="A50" t="str">
        <f t="shared" si="5"/>
        <v>1.5-01-2505_25566049_2514111</v>
      </c>
      <c r="B50" t="s">
        <v>1002</v>
      </c>
      <c r="C50" t="s">
        <v>1003</v>
      </c>
      <c r="D50" t="s">
        <v>64</v>
      </c>
      <c r="E50" t="s">
        <v>54</v>
      </c>
      <c r="F50">
        <v>1</v>
      </c>
      <c r="G50" t="s">
        <v>45</v>
      </c>
      <c r="H50">
        <v>1.3</v>
      </c>
      <c r="I50" t="s">
        <v>46</v>
      </c>
      <c r="J50" t="s">
        <v>47</v>
      </c>
      <c r="K50" t="s">
        <v>48</v>
      </c>
      <c r="L50" t="s">
        <v>65</v>
      </c>
      <c r="M50" t="s">
        <v>66</v>
      </c>
      <c r="N50" t="s">
        <v>833</v>
      </c>
      <c r="O50" t="s">
        <v>835</v>
      </c>
      <c r="P50">
        <v>5</v>
      </c>
      <c r="Q50" t="s">
        <v>810</v>
      </c>
      <c r="R50">
        <v>66</v>
      </c>
      <c r="S50" t="s">
        <v>71</v>
      </c>
      <c r="T50" t="s">
        <v>837</v>
      </c>
      <c r="U50" t="s">
        <v>838</v>
      </c>
      <c r="V50">
        <v>1000</v>
      </c>
      <c r="W50" t="s">
        <v>71</v>
      </c>
      <c r="X50">
        <v>1400</v>
      </c>
      <c r="Y50" t="s">
        <v>93</v>
      </c>
      <c r="Z50">
        <v>1410</v>
      </c>
      <c r="AA50" t="s">
        <v>71</v>
      </c>
      <c r="AB50">
        <v>1411</v>
      </c>
      <c r="AC50" t="s">
        <v>94</v>
      </c>
      <c r="AD50">
        <v>1</v>
      </c>
      <c r="AE50" t="s">
        <v>682</v>
      </c>
      <c r="AF50" s="1">
        <v>6134070.9500000002</v>
      </c>
      <c r="AG50" s="1">
        <v>0</v>
      </c>
      <c r="AH50" s="1">
        <v>3918605.61</v>
      </c>
      <c r="AI50" s="1">
        <v>3918605.61</v>
      </c>
      <c r="AJ50" s="1">
        <v>3918605.61</v>
      </c>
      <c r="AK50" s="1">
        <v>3918605.61</v>
      </c>
      <c r="AL50" s="1">
        <v>3918605.61</v>
      </c>
      <c r="AM50" s="1">
        <f t="shared" si="10"/>
        <v>2215465.3400000003</v>
      </c>
      <c r="AN50" s="1"/>
      <c r="AO50" s="1"/>
      <c r="AP50" s="1">
        <f t="shared" si="7"/>
        <v>0</v>
      </c>
      <c r="AQ50" s="1">
        <f t="shared" si="8"/>
        <v>6134070.9500000002</v>
      </c>
      <c r="AR50" s="1">
        <f t="shared" si="9"/>
        <v>2215465.3400000003</v>
      </c>
    </row>
    <row r="51" spans="1:44" hidden="1" x14ac:dyDescent="0.35">
      <c r="A51" t="str">
        <f t="shared" si="5"/>
        <v>1.5-01-2505_25566049_2514112</v>
      </c>
      <c r="B51" t="s">
        <v>1002</v>
      </c>
      <c r="C51" t="s">
        <v>1003</v>
      </c>
      <c r="D51" t="s">
        <v>64</v>
      </c>
      <c r="E51" t="s">
        <v>54</v>
      </c>
      <c r="F51">
        <v>1</v>
      </c>
      <c r="G51" t="s">
        <v>45</v>
      </c>
      <c r="H51">
        <v>1.3</v>
      </c>
      <c r="I51" t="s">
        <v>46</v>
      </c>
      <c r="J51" t="s">
        <v>47</v>
      </c>
      <c r="K51" t="s">
        <v>48</v>
      </c>
      <c r="L51" t="s">
        <v>65</v>
      </c>
      <c r="M51" t="s">
        <v>66</v>
      </c>
      <c r="N51" t="s">
        <v>833</v>
      </c>
      <c r="O51" t="s">
        <v>835</v>
      </c>
      <c r="P51">
        <v>5</v>
      </c>
      <c r="Q51" t="s">
        <v>810</v>
      </c>
      <c r="R51">
        <v>66</v>
      </c>
      <c r="S51" t="s">
        <v>71</v>
      </c>
      <c r="T51" t="s">
        <v>837</v>
      </c>
      <c r="U51" t="s">
        <v>838</v>
      </c>
      <c r="V51">
        <v>1000</v>
      </c>
      <c r="W51" t="s">
        <v>71</v>
      </c>
      <c r="X51">
        <v>1400</v>
      </c>
      <c r="Y51" t="s">
        <v>93</v>
      </c>
      <c r="Z51">
        <v>1410</v>
      </c>
      <c r="AA51" t="s">
        <v>71</v>
      </c>
      <c r="AB51">
        <v>1411</v>
      </c>
      <c r="AC51" t="s">
        <v>94</v>
      </c>
      <c r="AD51">
        <v>2</v>
      </c>
      <c r="AE51" t="s">
        <v>683</v>
      </c>
      <c r="AF51" s="1">
        <v>1865613.08</v>
      </c>
      <c r="AG51" s="1">
        <v>0</v>
      </c>
      <c r="AH51" s="1">
        <v>675122.39</v>
      </c>
      <c r="AI51" s="1">
        <v>675122.39</v>
      </c>
      <c r="AJ51" s="1">
        <v>675122.39</v>
      </c>
      <c r="AK51" s="1">
        <v>675122.39</v>
      </c>
      <c r="AL51" s="1">
        <v>675122.39</v>
      </c>
      <c r="AM51" s="1">
        <f t="shared" si="10"/>
        <v>1190490.69</v>
      </c>
      <c r="AN51" s="1"/>
      <c r="AO51" s="1"/>
      <c r="AP51" s="1">
        <f t="shared" si="7"/>
        <v>0</v>
      </c>
      <c r="AQ51" s="1">
        <f t="shared" si="8"/>
        <v>1865613.08</v>
      </c>
      <c r="AR51" s="1">
        <f t="shared" si="9"/>
        <v>1190490.69</v>
      </c>
    </row>
    <row r="52" spans="1:44" hidden="1" x14ac:dyDescent="0.35">
      <c r="A52" t="str">
        <f t="shared" si="5"/>
        <v>1.5-01-2505_25610007_2514113</v>
      </c>
      <c r="B52" t="s">
        <v>1002</v>
      </c>
      <c r="C52" t="s">
        <v>1003</v>
      </c>
      <c r="D52" t="s">
        <v>64</v>
      </c>
      <c r="E52" t="s">
        <v>54</v>
      </c>
      <c r="F52">
        <v>1</v>
      </c>
      <c r="G52" t="s">
        <v>45</v>
      </c>
      <c r="H52">
        <v>1.7</v>
      </c>
      <c r="I52" t="s">
        <v>154</v>
      </c>
      <c r="J52" t="s">
        <v>155</v>
      </c>
      <c r="K52" t="s">
        <v>156</v>
      </c>
      <c r="L52" t="s">
        <v>157</v>
      </c>
      <c r="M52" t="s">
        <v>158</v>
      </c>
      <c r="N52" t="s">
        <v>833</v>
      </c>
      <c r="O52" t="s">
        <v>835</v>
      </c>
      <c r="P52">
        <v>6</v>
      </c>
      <c r="Q52" t="s">
        <v>164</v>
      </c>
      <c r="R52">
        <v>10</v>
      </c>
      <c r="S52" t="s">
        <v>172</v>
      </c>
      <c r="T52" t="s">
        <v>834</v>
      </c>
      <c r="U52" t="s">
        <v>836</v>
      </c>
      <c r="V52">
        <v>1000</v>
      </c>
      <c r="W52" t="s">
        <v>71</v>
      </c>
      <c r="X52">
        <v>1400</v>
      </c>
      <c r="Y52" t="s">
        <v>93</v>
      </c>
      <c r="Z52">
        <v>1410</v>
      </c>
      <c r="AA52" t="s">
        <v>71</v>
      </c>
      <c r="AB52">
        <v>1411</v>
      </c>
      <c r="AC52" t="s">
        <v>94</v>
      </c>
      <c r="AD52">
        <v>3</v>
      </c>
      <c r="AE52" t="s">
        <v>867</v>
      </c>
      <c r="AF52" s="1">
        <v>0</v>
      </c>
      <c r="AG52" s="1">
        <v>12785343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f t="shared" si="10"/>
        <v>0</v>
      </c>
      <c r="AN52" s="1"/>
      <c r="AO52" s="1"/>
      <c r="AP52" s="1">
        <f t="shared" si="7"/>
        <v>0</v>
      </c>
      <c r="AQ52" s="1">
        <f t="shared" si="8"/>
        <v>0</v>
      </c>
      <c r="AR52" s="1">
        <f t="shared" si="9"/>
        <v>0</v>
      </c>
    </row>
    <row r="53" spans="1:44" hidden="1" x14ac:dyDescent="0.35">
      <c r="A53" t="str">
        <f t="shared" si="5"/>
        <v>1.5-01-2505_25667049_2514113</v>
      </c>
      <c r="B53" t="s">
        <v>1002</v>
      </c>
      <c r="C53" t="s">
        <v>1003</v>
      </c>
      <c r="D53" t="s">
        <v>64</v>
      </c>
      <c r="E53" t="s">
        <v>54</v>
      </c>
      <c r="F53">
        <v>1</v>
      </c>
      <c r="G53" t="s">
        <v>45</v>
      </c>
      <c r="H53">
        <v>1.7</v>
      </c>
      <c r="I53" t="s">
        <v>154</v>
      </c>
      <c r="J53" t="s">
        <v>155</v>
      </c>
      <c r="K53" t="s">
        <v>156</v>
      </c>
      <c r="L53" t="s">
        <v>157</v>
      </c>
      <c r="M53" t="s">
        <v>158</v>
      </c>
      <c r="N53" t="s">
        <v>833</v>
      </c>
      <c r="O53" t="s">
        <v>835</v>
      </c>
      <c r="P53">
        <v>6</v>
      </c>
      <c r="Q53" t="s">
        <v>164</v>
      </c>
      <c r="R53">
        <v>67</v>
      </c>
      <c r="S53" t="s">
        <v>172</v>
      </c>
      <c r="T53" t="s">
        <v>837</v>
      </c>
      <c r="U53" t="s">
        <v>838</v>
      </c>
      <c r="V53">
        <v>1000</v>
      </c>
      <c r="W53" t="s">
        <v>71</v>
      </c>
      <c r="X53">
        <v>1400</v>
      </c>
      <c r="Y53" t="s">
        <v>93</v>
      </c>
      <c r="Z53">
        <v>1410</v>
      </c>
      <c r="AA53" t="s">
        <v>71</v>
      </c>
      <c r="AB53">
        <v>1411</v>
      </c>
      <c r="AC53" t="s">
        <v>94</v>
      </c>
      <c r="AD53">
        <v>3</v>
      </c>
      <c r="AE53" t="s">
        <v>867</v>
      </c>
      <c r="AF53" s="1">
        <v>11967937.310000001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f t="shared" si="10"/>
        <v>11967937.310000001</v>
      </c>
      <c r="AN53" s="1"/>
      <c r="AO53" s="1"/>
      <c r="AP53" s="1">
        <f t="shared" si="7"/>
        <v>0</v>
      </c>
      <c r="AQ53" s="1">
        <f t="shared" si="8"/>
        <v>11967937.310000001</v>
      </c>
      <c r="AR53" s="1">
        <f t="shared" si="9"/>
        <v>11967937.310000001</v>
      </c>
    </row>
    <row r="54" spans="1:44" hidden="1" x14ac:dyDescent="0.35">
      <c r="A54" t="str">
        <f t="shared" si="5"/>
        <v>1.6-01-2505_25512007_2514112</v>
      </c>
      <c r="B54" t="s">
        <v>987</v>
      </c>
      <c r="C54" t="s">
        <v>988</v>
      </c>
      <c r="D54" t="s">
        <v>64</v>
      </c>
      <c r="E54" t="s">
        <v>54</v>
      </c>
      <c r="F54">
        <v>1</v>
      </c>
      <c r="G54" t="s">
        <v>45</v>
      </c>
      <c r="H54">
        <v>1.3</v>
      </c>
      <c r="I54" t="s">
        <v>46</v>
      </c>
      <c r="J54" t="s">
        <v>47</v>
      </c>
      <c r="K54" t="s">
        <v>48</v>
      </c>
      <c r="L54" t="s">
        <v>65</v>
      </c>
      <c r="M54" t="s">
        <v>66</v>
      </c>
      <c r="N54" t="s">
        <v>833</v>
      </c>
      <c r="O54" t="s">
        <v>835</v>
      </c>
      <c r="P54">
        <v>5</v>
      </c>
      <c r="Q54" t="s">
        <v>810</v>
      </c>
      <c r="R54">
        <v>12</v>
      </c>
      <c r="S54" t="s">
        <v>71</v>
      </c>
      <c r="T54" t="s">
        <v>834</v>
      </c>
      <c r="U54" t="s">
        <v>836</v>
      </c>
      <c r="V54">
        <v>1000</v>
      </c>
      <c r="W54" t="s">
        <v>71</v>
      </c>
      <c r="X54">
        <v>1400</v>
      </c>
      <c r="Y54" t="s">
        <v>93</v>
      </c>
      <c r="Z54">
        <v>1410</v>
      </c>
      <c r="AA54" t="s">
        <v>71</v>
      </c>
      <c r="AB54">
        <v>1411</v>
      </c>
      <c r="AC54" t="s">
        <v>94</v>
      </c>
      <c r="AD54">
        <v>2</v>
      </c>
      <c r="AE54" t="s">
        <v>683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f t="shared" si="10"/>
        <v>0</v>
      </c>
      <c r="AN54" s="1"/>
      <c r="AO54" s="1"/>
      <c r="AP54" s="1">
        <f t="shared" si="7"/>
        <v>0</v>
      </c>
      <c r="AQ54" s="1">
        <f t="shared" si="8"/>
        <v>0</v>
      </c>
      <c r="AR54" s="1">
        <f t="shared" si="9"/>
        <v>0</v>
      </c>
    </row>
    <row r="55" spans="1:44" hidden="1" x14ac:dyDescent="0.35">
      <c r="A55" t="str">
        <f t="shared" si="5"/>
        <v>2.6-06-2505_2559007_25211161</v>
      </c>
      <c r="B55" t="s">
        <v>992</v>
      </c>
      <c r="C55" t="s">
        <v>994</v>
      </c>
      <c r="D55" t="s">
        <v>44</v>
      </c>
      <c r="E55" t="s">
        <v>54</v>
      </c>
      <c r="F55">
        <v>1</v>
      </c>
      <c r="G55" t="s">
        <v>45</v>
      </c>
      <c r="H55">
        <v>1.3</v>
      </c>
      <c r="I55" t="s">
        <v>46</v>
      </c>
      <c r="J55" t="s">
        <v>47</v>
      </c>
      <c r="K55" t="s">
        <v>48</v>
      </c>
      <c r="L55" t="s">
        <v>65</v>
      </c>
      <c r="M55" t="s">
        <v>66</v>
      </c>
      <c r="N55" t="s">
        <v>833</v>
      </c>
      <c r="O55" t="s">
        <v>835</v>
      </c>
      <c r="P55">
        <v>5</v>
      </c>
      <c r="Q55" t="s">
        <v>810</v>
      </c>
      <c r="R55">
        <v>9</v>
      </c>
      <c r="S55" t="s">
        <v>120</v>
      </c>
      <c r="T55" t="s">
        <v>834</v>
      </c>
      <c r="U55" t="s">
        <v>836</v>
      </c>
      <c r="V55">
        <v>2000</v>
      </c>
      <c r="W55" t="s">
        <v>105</v>
      </c>
      <c r="X55">
        <v>2100</v>
      </c>
      <c r="Y55" t="s">
        <v>123</v>
      </c>
      <c r="Z55">
        <v>2110</v>
      </c>
      <c r="AA55" t="s">
        <v>105</v>
      </c>
      <c r="AB55">
        <v>2111</v>
      </c>
      <c r="AC55" t="s">
        <v>124</v>
      </c>
      <c r="AD55">
        <v>61</v>
      </c>
      <c r="AE55" t="s">
        <v>993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f t="shared" si="10"/>
        <v>0</v>
      </c>
      <c r="AN55" s="1"/>
      <c r="AO55" s="1"/>
      <c r="AP55" s="1">
        <f t="shared" si="7"/>
        <v>0</v>
      </c>
      <c r="AQ55" s="1">
        <f t="shared" si="8"/>
        <v>0</v>
      </c>
      <c r="AR55" s="1">
        <f t="shared" si="9"/>
        <v>0</v>
      </c>
    </row>
    <row r="56" spans="1:44" hidden="1" x14ac:dyDescent="0.35">
      <c r="A56" t="str">
        <f t="shared" si="5"/>
        <v>1.5-01-2505_25512007_2514211</v>
      </c>
      <c r="B56" t="s">
        <v>1002</v>
      </c>
      <c r="C56" t="s">
        <v>1003</v>
      </c>
      <c r="D56" t="s">
        <v>64</v>
      </c>
      <c r="E56" t="s">
        <v>54</v>
      </c>
      <c r="F56">
        <v>1</v>
      </c>
      <c r="G56" t="s">
        <v>45</v>
      </c>
      <c r="H56">
        <v>1.3</v>
      </c>
      <c r="I56" t="s">
        <v>46</v>
      </c>
      <c r="J56" t="s">
        <v>47</v>
      </c>
      <c r="K56" t="s">
        <v>48</v>
      </c>
      <c r="L56" t="s">
        <v>65</v>
      </c>
      <c r="M56" t="s">
        <v>66</v>
      </c>
      <c r="N56" t="s">
        <v>833</v>
      </c>
      <c r="O56" t="s">
        <v>835</v>
      </c>
      <c r="P56">
        <v>5</v>
      </c>
      <c r="Q56" t="s">
        <v>810</v>
      </c>
      <c r="R56">
        <v>12</v>
      </c>
      <c r="S56" t="s">
        <v>71</v>
      </c>
      <c r="T56" t="s">
        <v>834</v>
      </c>
      <c r="U56" t="s">
        <v>836</v>
      </c>
      <c r="V56">
        <v>1000</v>
      </c>
      <c r="W56" t="s">
        <v>71</v>
      </c>
      <c r="X56">
        <v>1400</v>
      </c>
      <c r="Y56" t="s">
        <v>93</v>
      </c>
      <c r="Z56">
        <v>1420</v>
      </c>
      <c r="AA56" t="s">
        <v>95</v>
      </c>
      <c r="AB56">
        <v>1421</v>
      </c>
      <c r="AC56" t="s">
        <v>96</v>
      </c>
      <c r="AD56">
        <v>1</v>
      </c>
      <c r="AE56" t="s">
        <v>682</v>
      </c>
      <c r="AF56" s="1">
        <v>12958641.289999999</v>
      </c>
      <c r="AG56" s="1">
        <v>20515317.440000001</v>
      </c>
      <c r="AH56" s="1">
        <v>12957250.689999999</v>
      </c>
      <c r="AI56" s="1">
        <v>12957250.689999999</v>
      </c>
      <c r="AJ56" s="1">
        <v>12957250.689999999</v>
      </c>
      <c r="AK56" s="1">
        <v>12957250.689999999</v>
      </c>
      <c r="AL56" s="1">
        <v>12957250.689999999</v>
      </c>
      <c r="AM56" s="1">
        <f t="shared" si="10"/>
        <v>1390.5999999996275</v>
      </c>
      <c r="AN56" s="1"/>
      <c r="AO56" s="1"/>
      <c r="AP56" s="1">
        <f t="shared" si="7"/>
        <v>0</v>
      </c>
      <c r="AQ56" s="1">
        <f t="shared" si="8"/>
        <v>12958641.289999999</v>
      </c>
      <c r="AR56" s="1">
        <f t="shared" si="9"/>
        <v>1390.5999999996275</v>
      </c>
    </row>
    <row r="57" spans="1:44" hidden="1" x14ac:dyDescent="0.35">
      <c r="A57" t="str">
        <f t="shared" si="5"/>
        <v>1.5-01-2505_25566049_2514211</v>
      </c>
      <c r="B57" t="s">
        <v>1002</v>
      </c>
      <c r="C57" t="s">
        <v>1003</v>
      </c>
      <c r="D57" t="s">
        <v>64</v>
      </c>
      <c r="E57" t="s">
        <v>54</v>
      </c>
      <c r="F57">
        <v>1</v>
      </c>
      <c r="G57" t="s">
        <v>45</v>
      </c>
      <c r="H57">
        <v>1.3</v>
      </c>
      <c r="I57" t="s">
        <v>46</v>
      </c>
      <c r="J57" t="s">
        <v>47</v>
      </c>
      <c r="K57" t="s">
        <v>48</v>
      </c>
      <c r="L57" t="s">
        <v>65</v>
      </c>
      <c r="M57" t="s">
        <v>66</v>
      </c>
      <c r="N57" t="s">
        <v>833</v>
      </c>
      <c r="O57" t="s">
        <v>835</v>
      </c>
      <c r="P57">
        <v>5</v>
      </c>
      <c r="Q57" t="s">
        <v>810</v>
      </c>
      <c r="R57">
        <v>66</v>
      </c>
      <c r="S57" t="s">
        <v>71</v>
      </c>
      <c r="T57" t="s">
        <v>837</v>
      </c>
      <c r="U57" t="s">
        <v>838</v>
      </c>
      <c r="V57">
        <v>1000</v>
      </c>
      <c r="W57" t="s">
        <v>71</v>
      </c>
      <c r="X57">
        <v>1400</v>
      </c>
      <c r="Y57" t="s">
        <v>93</v>
      </c>
      <c r="Z57">
        <v>1420</v>
      </c>
      <c r="AA57" t="s">
        <v>95</v>
      </c>
      <c r="AB57">
        <v>1421</v>
      </c>
      <c r="AC57" t="s">
        <v>96</v>
      </c>
      <c r="AD57">
        <v>1</v>
      </c>
      <c r="AE57" t="s">
        <v>682</v>
      </c>
      <c r="AF57" s="1">
        <v>7490506.7300000004</v>
      </c>
      <c r="AG57" s="1">
        <v>0</v>
      </c>
      <c r="AH57" s="1">
        <v>3288061.4</v>
      </c>
      <c r="AI57" s="1">
        <v>3288061.4</v>
      </c>
      <c r="AJ57" s="1">
        <v>3288061.4</v>
      </c>
      <c r="AK57" s="1">
        <v>3288061.4</v>
      </c>
      <c r="AL57" s="1">
        <v>3288061.4</v>
      </c>
      <c r="AM57" s="1">
        <f t="shared" si="10"/>
        <v>4202445.33</v>
      </c>
      <c r="AN57" s="1"/>
      <c r="AO57" s="1"/>
      <c r="AP57" s="1">
        <f t="shared" si="7"/>
        <v>0</v>
      </c>
      <c r="AQ57" s="1">
        <f t="shared" si="8"/>
        <v>7490506.7300000004</v>
      </c>
      <c r="AR57" s="1">
        <f t="shared" si="9"/>
        <v>4202445.33</v>
      </c>
    </row>
    <row r="58" spans="1:44" hidden="1" x14ac:dyDescent="0.35">
      <c r="A58" t="str">
        <f t="shared" si="5"/>
        <v>1.5-01-2505_25610007_2514213</v>
      </c>
      <c r="B58" t="s">
        <v>1002</v>
      </c>
      <c r="C58" t="s">
        <v>1003</v>
      </c>
      <c r="D58" t="s">
        <v>64</v>
      </c>
      <c r="E58" t="s">
        <v>54</v>
      </c>
      <c r="F58">
        <v>1</v>
      </c>
      <c r="G58" t="s">
        <v>45</v>
      </c>
      <c r="H58">
        <v>1.7</v>
      </c>
      <c r="I58" t="s">
        <v>154</v>
      </c>
      <c r="J58" t="s">
        <v>155</v>
      </c>
      <c r="K58" t="s">
        <v>156</v>
      </c>
      <c r="L58" t="s">
        <v>157</v>
      </c>
      <c r="M58" t="s">
        <v>158</v>
      </c>
      <c r="N58" t="s">
        <v>833</v>
      </c>
      <c r="O58" t="s">
        <v>835</v>
      </c>
      <c r="P58">
        <v>6</v>
      </c>
      <c r="Q58" t="s">
        <v>164</v>
      </c>
      <c r="R58">
        <v>10</v>
      </c>
      <c r="S58" t="s">
        <v>172</v>
      </c>
      <c r="T58" t="s">
        <v>834</v>
      </c>
      <c r="U58" t="s">
        <v>836</v>
      </c>
      <c r="V58">
        <v>1000</v>
      </c>
      <c r="W58" t="s">
        <v>71</v>
      </c>
      <c r="X58">
        <v>1400</v>
      </c>
      <c r="Y58" t="s">
        <v>93</v>
      </c>
      <c r="Z58">
        <v>1420</v>
      </c>
      <c r="AA58" t="s">
        <v>95</v>
      </c>
      <c r="AB58">
        <v>1421</v>
      </c>
      <c r="AC58" t="s">
        <v>96</v>
      </c>
      <c r="AD58">
        <v>3</v>
      </c>
      <c r="AE58" t="s">
        <v>867</v>
      </c>
      <c r="AF58" s="1">
        <v>2487815.65</v>
      </c>
      <c r="AG58" s="1">
        <v>6392672</v>
      </c>
      <c r="AH58" s="1">
        <v>2487815.65</v>
      </c>
      <c r="AI58" s="1">
        <v>2487815.65</v>
      </c>
      <c r="AJ58" s="1">
        <v>2487815.65</v>
      </c>
      <c r="AK58" s="1">
        <v>2487815.65</v>
      </c>
      <c r="AL58" s="1">
        <v>2487815.65</v>
      </c>
      <c r="AM58" s="1">
        <f t="shared" si="10"/>
        <v>0</v>
      </c>
      <c r="AN58" s="1"/>
      <c r="AO58" s="1"/>
      <c r="AP58" s="1">
        <f t="shared" si="7"/>
        <v>0</v>
      </c>
      <c r="AQ58" s="1">
        <f t="shared" si="8"/>
        <v>2487815.65</v>
      </c>
      <c r="AR58" s="1">
        <f t="shared" si="9"/>
        <v>0</v>
      </c>
    </row>
    <row r="59" spans="1:44" hidden="1" x14ac:dyDescent="0.35">
      <c r="A59" t="str">
        <f t="shared" si="5"/>
        <v>1.5-01-2505_25667049_2514213</v>
      </c>
      <c r="B59" t="s">
        <v>1002</v>
      </c>
      <c r="C59" t="s">
        <v>1003</v>
      </c>
      <c r="D59" t="s">
        <v>64</v>
      </c>
      <c r="E59" t="s">
        <v>54</v>
      </c>
      <c r="F59">
        <v>1</v>
      </c>
      <c r="G59" t="s">
        <v>45</v>
      </c>
      <c r="H59">
        <v>1.7</v>
      </c>
      <c r="I59" t="s">
        <v>154</v>
      </c>
      <c r="J59" t="s">
        <v>155</v>
      </c>
      <c r="K59" t="s">
        <v>156</v>
      </c>
      <c r="L59" t="s">
        <v>157</v>
      </c>
      <c r="M59" t="s">
        <v>158</v>
      </c>
      <c r="N59" t="s">
        <v>833</v>
      </c>
      <c r="O59" t="s">
        <v>835</v>
      </c>
      <c r="P59">
        <v>6</v>
      </c>
      <c r="Q59" t="s">
        <v>164</v>
      </c>
      <c r="R59">
        <v>67</v>
      </c>
      <c r="S59" t="s">
        <v>172</v>
      </c>
      <c r="T59" t="s">
        <v>837</v>
      </c>
      <c r="U59" t="s">
        <v>838</v>
      </c>
      <c r="V59">
        <v>1000</v>
      </c>
      <c r="W59" t="s">
        <v>71</v>
      </c>
      <c r="X59">
        <v>1400</v>
      </c>
      <c r="Y59" t="s">
        <v>93</v>
      </c>
      <c r="Z59">
        <v>1420</v>
      </c>
      <c r="AA59" t="s">
        <v>95</v>
      </c>
      <c r="AB59">
        <v>1421</v>
      </c>
      <c r="AC59" t="s">
        <v>96</v>
      </c>
      <c r="AD59">
        <v>3</v>
      </c>
      <c r="AE59" t="s">
        <v>867</v>
      </c>
      <c r="AF59" s="1">
        <v>3496153.01</v>
      </c>
      <c r="AG59" s="1">
        <v>0</v>
      </c>
      <c r="AH59" s="1">
        <v>912810.02</v>
      </c>
      <c r="AI59" s="1">
        <v>912810.02</v>
      </c>
      <c r="AJ59" s="1">
        <v>912810.02</v>
      </c>
      <c r="AK59" s="1">
        <v>912810.02</v>
      </c>
      <c r="AL59" s="1">
        <v>912810.02</v>
      </c>
      <c r="AM59" s="1">
        <f t="shared" si="10"/>
        <v>2583342.9899999998</v>
      </c>
      <c r="AN59" s="1"/>
      <c r="AO59" s="1"/>
      <c r="AP59" s="1">
        <f t="shared" si="7"/>
        <v>0</v>
      </c>
      <c r="AQ59" s="1">
        <f t="shared" si="8"/>
        <v>3496153.01</v>
      </c>
      <c r="AR59" s="1">
        <f t="shared" si="9"/>
        <v>2583342.9899999998</v>
      </c>
    </row>
    <row r="60" spans="1:44" hidden="1" x14ac:dyDescent="0.35">
      <c r="A60" t="str">
        <f t="shared" si="5"/>
        <v>1.6-01-2505_25512007_2514212</v>
      </c>
      <c r="B60" t="s">
        <v>987</v>
      </c>
      <c r="C60" t="s">
        <v>988</v>
      </c>
      <c r="D60" t="s">
        <v>64</v>
      </c>
      <c r="E60" t="s">
        <v>54</v>
      </c>
      <c r="F60">
        <v>1</v>
      </c>
      <c r="G60" t="s">
        <v>45</v>
      </c>
      <c r="H60">
        <v>1.3</v>
      </c>
      <c r="I60" t="s">
        <v>46</v>
      </c>
      <c r="J60" t="s">
        <v>47</v>
      </c>
      <c r="K60" t="s">
        <v>48</v>
      </c>
      <c r="L60" t="s">
        <v>65</v>
      </c>
      <c r="M60" t="s">
        <v>66</v>
      </c>
      <c r="N60" t="s">
        <v>833</v>
      </c>
      <c r="O60" t="s">
        <v>835</v>
      </c>
      <c r="P60">
        <v>5</v>
      </c>
      <c r="Q60" t="s">
        <v>810</v>
      </c>
      <c r="R60">
        <v>12</v>
      </c>
      <c r="S60" t="s">
        <v>71</v>
      </c>
      <c r="T60" t="s">
        <v>834</v>
      </c>
      <c r="U60" t="s">
        <v>836</v>
      </c>
      <c r="V60">
        <v>1000</v>
      </c>
      <c r="W60" t="s">
        <v>71</v>
      </c>
      <c r="X60">
        <v>1400</v>
      </c>
      <c r="Y60" t="s">
        <v>93</v>
      </c>
      <c r="Z60">
        <v>1420</v>
      </c>
      <c r="AA60" t="s">
        <v>95</v>
      </c>
      <c r="AB60">
        <v>1421</v>
      </c>
      <c r="AC60" t="s">
        <v>96</v>
      </c>
      <c r="AD60">
        <v>2</v>
      </c>
      <c r="AE60" t="s">
        <v>683</v>
      </c>
      <c r="AF60" s="1">
        <v>1713332.44</v>
      </c>
      <c r="AG60" s="1">
        <v>1288304.56</v>
      </c>
      <c r="AH60" s="1">
        <v>1712852.44</v>
      </c>
      <c r="AI60" s="1">
        <v>1712852.44</v>
      </c>
      <c r="AJ60" s="1">
        <v>1712852.44</v>
      </c>
      <c r="AK60" s="1">
        <v>1712852.44</v>
      </c>
      <c r="AL60" s="1">
        <v>1712852.44</v>
      </c>
      <c r="AM60" s="1">
        <f t="shared" si="10"/>
        <v>480</v>
      </c>
      <c r="AN60" s="1"/>
      <c r="AO60" s="1"/>
      <c r="AP60" s="1">
        <f t="shared" si="7"/>
        <v>0</v>
      </c>
      <c r="AQ60" s="1">
        <f t="shared" si="8"/>
        <v>1713332.44</v>
      </c>
      <c r="AR60" s="1">
        <f t="shared" si="9"/>
        <v>480</v>
      </c>
    </row>
    <row r="61" spans="1:44" hidden="1" x14ac:dyDescent="0.35">
      <c r="A61" t="str">
        <f t="shared" si="5"/>
        <v>1.6-01-2505_25566049_2514212</v>
      </c>
      <c r="B61" t="s">
        <v>987</v>
      </c>
      <c r="C61" t="s">
        <v>988</v>
      </c>
      <c r="D61" t="s">
        <v>64</v>
      </c>
      <c r="E61" t="s">
        <v>54</v>
      </c>
      <c r="F61">
        <v>1</v>
      </c>
      <c r="G61" t="s">
        <v>45</v>
      </c>
      <c r="H61">
        <v>1.3</v>
      </c>
      <c r="I61" t="s">
        <v>46</v>
      </c>
      <c r="J61" t="s">
        <v>47</v>
      </c>
      <c r="K61" t="s">
        <v>48</v>
      </c>
      <c r="L61" t="s">
        <v>65</v>
      </c>
      <c r="M61" t="s">
        <v>66</v>
      </c>
      <c r="N61" t="s">
        <v>833</v>
      </c>
      <c r="O61" t="s">
        <v>835</v>
      </c>
      <c r="P61">
        <v>5</v>
      </c>
      <c r="Q61" t="s">
        <v>810</v>
      </c>
      <c r="R61">
        <v>66</v>
      </c>
      <c r="S61" t="s">
        <v>71</v>
      </c>
      <c r="T61" t="s">
        <v>837</v>
      </c>
      <c r="U61" t="s">
        <v>838</v>
      </c>
      <c r="V61">
        <v>1000</v>
      </c>
      <c r="W61" t="s">
        <v>71</v>
      </c>
      <c r="X61">
        <v>1400</v>
      </c>
      <c r="Y61" t="s">
        <v>93</v>
      </c>
      <c r="Z61">
        <v>1420</v>
      </c>
      <c r="AA61" t="s">
        <v>95</v>
      </c>
      <c r="AB61">
        <v>1421</v>
      </c>
      <c r="AC61" t="s">
        <v>96</v>
      </c>
      <c r="AD61">
        <v>2</v>
      </c>
      <c r="AE61" t="s">
        <v>683</v>
      </c>
      <c r="AF61" s="1">
        <v>966092.17</v>
      </c>
      <c r="AG61" s="1">
        <v>0</v>
      </c>
      <c r="AH61" s="1">
        <v>474884.29</v>
      </c>
      <c r="AI61" s="1">
        <v>474884.29</v>
      </c>
      <c r="AJ61" s="1">
        <v>474884.29</v>
      </c>
      <c r="AK61" s="1">
        <v>474884.29</v>
      </c>
      <c r="AL61" s="1">
        <v>474884.29</v>
      </c>
      <c r="AM61" s="1">
        <f t="shared" si="10"/>
        <v>491207.88000000006</v>
      </c>
      <c r="AN61" s="1"/>
      <c r="AO61" s="1"/>
      <c r="AP61" s="1">
        <f t="shared" si="7"/>
        <v>0</v>
      </c>
      <c r="AQ61" s="1">
        <f t="shared" si="8"/>
        <v>966092.17</v>
      </c>
      <c r="AR61" s="1">
        <f t="shared" si="9"/>
        <v>491207.88000000006</v>
      </c>
    </row>
    <row r="62" spans="1:44" hidden="1" x14ac:dyDescent="0.35">
      <c r="A62" t="str">
        <f t="shared" si="5"/>
        <v>1.5-01-2505_25512007_2514311</v>
      </c>
      <c r="B62" t="s">
        <v>1002</v>
      </c>
      <c r="C62" t="s">
        <v>1003</v>
      </c>
      <c r="D62" t="s">
        <v>64</v>
      </c>
      <c r="E62" t="s">
        <v>54</v>
      </c>
      <c r="F62">
        <v>1</v>
      </c>
      <c r="G62" t="s">
        <v>45</v>
      </c>
      <c r="H62">
        <v>1.3</v>
      </c>
      <c r="I62" t="s">
        <v>46</v>
      </c>
      <c r="J62" t="s">
        <v>47</v>
      </c>
      <c r="K62" t="s">
        <v>48</v>
      </c>
      <c r="L62" t="s">
        <v>65</v>
      </c>
      <c r="M62" t="s">
        <v>66</v>
      </c>
      <c r="N62" t="s">
        <v>833</v>
      </c>
      <c r="O62" t="s">
        <v>835</v>
      </c>
      <c r="P62">
        <v>5</v>
      </c>
      <c r="Q62" t="s">
        <v>810</v>
      </c>
      <c r="R62">
        <v>12</v>
      </c>
      <c r="S62" t="s">
        <v>71</v>
      </c>
      <c r="T62" t="s">
        <v>834</v>
      </c>
      <c r="U62" t="s">
        <v>836</v>
      </c>
      <c r="V62">
        <v>1000</v>
      </c>
      <c r="W62" t="s">
        <v>71</v>
      </c>
      <c r="X62">
        <v>1400</v>
      </c>
      <c r="Y62" t="s">
        <v>93</v>
      </c>
      <c r="Z62">
        <v>1431</v>
      </c>
      <c r="AA62" t="s">
        <v>71</v>
      </c>
      <c r="AB62">
        <v>1431</v>
      </c>
      <c r="AC62" t="s">
        <v>97</v>
      </c>
      <c r="AD62">
        <v>1</v>
      </c>
      <c r="AE62" t="s">
        <v>682</v>
      </c>
      <c r="AF62" s="1">
        <v>8640304.9399999995</v>
      </c>
      <c r="AG62" s="1">
        <v>13676882.960000001</v>
      </c>
      <c r="AH62" s="1">
        <v>8640304.9399999995</v>
      </c>
      <c r="AI62" s="1">
        <v>8640304.9399999995</v>
      </c>
      <c r="AJ62" s="1">
        <v>8640304.9399999995</v>
      </c>
      <c r="AK62" s="1">
        <v>8640304.9399999995</v>
      </c>
      <c r="AL62" s="1">
        <v>8640304.9399999995</v>
      </c>
      <c r="AM62" s="1">
        <f t="shared" si="10"/>
        <v>0</v>
      </c>
      <c r="AN62" s="1"/>
      <c r="AO62" s="1"/>
      <c r="AP62" s="1">
        <f t="shared" si="7"/>
        <v>0</v>
      </c>
      <c r="AQ62" s="1">
        <f t="shared" si="8"/>
        <v>8640304.9399999995</v>
      </c>
      <c r="AR62" s="1">
        <f t="shared" si="9"/>
        <v>0</v>
      </c>
    </row>
    <row r="63" spans="1:44" hidden="1" x14ac:dyDescent="0.35">
      <c r="A63" t="str">
        <f t="shared" si="5"/>
        <v>1.5-01-2505_25566049_2514311</v>
      </c>
      <c r="B63" t="s">
        <v>1002</v>
      </c>
      <c r="C63" t="s">
        <v>1003</v>
      </c>
      <c r="D63" t="s">
        <v>64</v>
      </c>
      <c r="E63" t="s">
        <v>54</v>
      </c>
      <c r="F63">
        <v>1</v>
      </c>
      <c r="G63" t="s">
        <v>45</v>
      </c>
      <c r="H63">
        <v>1.3</v>
      </c>
      <c r="I63" t="s">
        <v>46</v>
      </c>
      <c r="J63" t="s">
        <v>47</v>
      </c>
      <c r="K63" t="s">
        <v>48</v>
      </c>
      <c r="L63" t="s">
        <v>65</v>
      </c>
      <c r="M63" t="s">
        <v>66</v>
      </c>
      <c r="N63" t="s">
        <v>833</v>
      </c>
      <c r="O63" t="s">
        <v>835</v>
      </c>
      <c r="P63">
        <v>5</v>
      </c>
      <c r="Q63" t="s">
        <v>810</v>
      </c>
      <c r="R63">
        <v>66</v>
      </c>
      <c r="S63" t="s">
        <v>71</v>
      </c>
      <c r="T63" t="s">
        <v>837</v>
      </c>
      <c r="U63" t="s">
        <v>838</v>
      </c>
      <c r="V63">
        <v>1000</v>
      </c>
      <c r="W63" t="s">
        <v>71</v>
      </c>
      <c r="X63">
        <v>1400</v>
      </c>
      <c r="Y63" t="s">
        <v>93</v>
      </c>
      <c r="Z63">
        <v>1431</v>
      </c>
      <c r="AA63" t="s">
        <v>71</v>
      </c>
      <c r="AB63">
        <v>1431</v>
      </c>
      <c r="AC63" t="s">
        <v>97</v>
      </c>
      <c r="AD63">
        <v>1</v>
      </c>
      <c r="AE63" t="s">
        <v>682</v>
      </c>
      <c r="AF63" s="1">
        <v>4992460.41</v>
      </c>
      <c r="AG63" s="1">
        <v>0</v>
      </c>
      <c r="AH63" s="1">
        <v>1644605.93</v>
      </c>
      <c r="AI63" s="1">
        <v>1644605.93</v>
      </c>
      <c r="AJ63" s="1">
        <v>1644605.93</v>
      </c>
      <c r="AK63" s="1">
        <v>1644605.93</v>
      </c>
      <c r="AL63" s="1">
        <v>1644605.93</v>
      </c>
      <c r="AM63" s="1">
        <f t="shared" si="10"/>
        <v>3347854.4800000004</v>
      </c>
      <c r="AN63" s="1"/>
      <c r="AO63" s="1"/>
      <c r="AP63" s="1">
        <f t="shared" si="7"/>
        <v>0</v>
      </c>
      <c r="AQ63" s="1">
        <f t="shared" si="8"/>
        <v>4992460.41</v>
      </c>
      <c r="AR63" s="1">
        <f t="shared" si="9"/>
        <v>3347854.4800000004</v>
      </c>
    </row>
    <row r="64" spans="1:44" hidden="1" x14ac:dyDescent="0.35">
      <c r="A64" t="str">
        <f t="shared" si="5"/>
        <v>1.5-01-2505_25610007_2514313</v>
      </c>
      <c r="B64" t="s">
        <v>1002</v>
      </c>
      <c r="C64" t="s">
        <v>1003</v>
      </c>
      <c r="D64" t="s">
        <v>64</v>
      </c>
      <c r="E64" t="s">
        <v>54</v>
      </c>
      <c r="F64">
        <v>1</v>
      </c>
      <c r="G64" t="s">
        <v>45</v>
      </c>
      <c r="H64">
        <v>1.7</v>
      </c>
      <c r="I64" t="s">
        <v>154</v>
      </c>
      <c r="J64" t="s">
        <v>155</v>
      </c>
      <c r="K64" t="s">
        <v>156</v>
      </c>
      <c r="L64" t="s">
        <v>157</v>
      </c>
      <c r="M64" t="s">
        <v>158</v>
      </c>
      <c r="N64" t="s">
        <v>833</v>
      </c>
      <c r="O64" t="s">
        <v>835</v>
      </c>
      <c r="P64">
        <v>6</v>
      </c>
      <c r="Q64" t="s">
        <v>164</v>
      </c>
      <c r="R64">
        <v>10</v>
      </c>
      <c r="S64" t="s">
        <v>172</v>
      </c>
      <c r="T64" t="s">
        <v>834</v>
      </c>
      <c r="U64" t="s">
        <v>836</v>
      </c>
      <c r="V64">
        <v>1000</v>
      </c>
      <c r="W64" t="s">
        <v>71</v>
      </c>
      <c r="X64">
        <v>1400</v>
      </c>
      <c r="Y64" t="s">
        <v>93</v>
      </c>
      <c r="Z64">
        <v>1431</v>
      </c>
      <c r="AA64" t="s">
        <v>71</v>
      </c>
      <c r="AB64">
        <v>1431</v>
      </c>
      <c r="AC64" t="s">
        <v>97</v>
      </c>
      <c r="AD64">
        <v>3</v>
      </c>
      <c r="AE64" t="s">
        <v>867</v>
      </c>
      <c r="AF64" s="1">
        <v>1658589.82</v>
      </c>
      <c r="AG64" s="1">
        <v>4261782</v>
      </c>
      <c r="AH64" s="1">
        <v>1658589.82</v>
      </c>
      <c r="AI64" s="1">
        <v>1658589.82</v>
      </c>
      <c r="AJ64" s="1">
        <v>1658589.82</v>
      </c>
      <c r="AK64" s="1">
        <v>1658589.82</v>
      </c>
      <c r="AL64" s="1">
        <v>1658589.82</v>
      </c>
      <c r="AM64" s="1">
        <f t="shared" si="10"/>
        <v>0</v>
      </c>
      <c r="AN64" s="1"/>
      <c r="AO64" s="1"/>
      <c r="AP64" s="1">
        <f t="shared" si="7"/>
        <v>0</v>
      </c>
      <c r="AQ64" s="1">
        <f t="shared" si="8"/>
        <v>1658589.82</v>
      </c>
      <c r="AR64" s="1">
        <f t="shared" si="9"/>
        <v>0</v>
      </c>
    </row>
    <row r="65" spans="1:44" hidden="1" x14ac:dyDescent="0.35">
      <c r="A65" t="str">
        <f t="shared" si="5"/>
        <v>1.5-01-2505_25667049_2514313</v>
      </c>
      <c r="B65" t="s">
        <v>1002</v>
      </c>
      <c r="C65" t="s">
        <v>1003</v>
      </c>
      <c r="D65" t="s">
        <v>64</v>
      </c>
      <c r="E65" t="s">
        <v>54</v>
      </c>
      <c r="F65">
        <v>1</v>
      </c>
      <c r="G65" t="s">
        <v>45</v>
      </c>
      <c r="H65">
        <v>1.7</v>
      </c>
      <c r="I65" t="s">
        <v>154</v>
      </c>
      <c r="J65" t="s">
        <v>155</v>
      </c>
      <c r="K65" t="s">
        <v>156</v>
      </c>
      <c r="L65" t="s">
        <v>157</v>
      </c>
      <c r="M65" t="s">
        <v>158</v>
      </c>
      <c r="N65" t="s">
        <v>833</v>
      </c>
      <c r="O65" t="s">
        <v>835</v>
      </c>
      <c r="P65">
        <v>6</v>
      </c>
      <c r="Q65" t="s">
        <v>164</v>
      </c>
      <c r="R65">
        <v>67</v>
      </c>
      <c r="S65" t="s">
        <v>172</v>
      </c>
      <c r="T65" t="s">
        <v>837</v>
      </c>
      <c r="U65" t="s">
        <v>838</v>
      </c>
      <c r="V65">
        <v>1000</v>
      </c>
      <c r="W65" t="s">
        <v>71</v>
      </c>
      <c r="X65">
        <v>1400</v>
      </c>
      <c r="Y65" t="s">
        <v>93</v>
      </c>
      <c r="Z65">
        <v>1431</v>
      </c>
      <c r="AA65" t="s">
        <v>71</v>
      </c>
      <c r="AB65">
        <v>1431</v>
      </c>
      <c r="AC65" t="s">
        <v>97</v>
      </c>
      <c r="AD65">
        <v>3</v>
      </c>
      <c r="AE65" t="s">
        <v>867</v>
      </c>
      <c r="AF65" s="1">
        <v>2330722.62</v>
      </c>
      <c r="AG65" s="1">
        <v>0</v>
      </c>
      <c r="AH65" s="1">
        <v>455559.01</v>
      </c>
      <c r="AI65" s="1">
        <v>455559.01</v>
      </c>
      <c r="AJ65" s="1">
        <v>455559.01</v>
      </c>
      <c r="AK65" s="1">
        <v>455559.01</v>
      </c>
      <c r="AL65" s="1">
        <v>455559.01</v>
      </c>
      <c r="AM65" s="1">
        <f t="shared" si="10"/>
        <v>1875163.61</v>
      </c>
      <c r="AN65" s="1"/>
      <c r="AO65" s="1"/>
      <c r="AP65" s="1">
        <f t="shared" si="7"/>
        <v>0</v>
      </c>
      <c r="AQ65" s="1">
        <f t="shared" si="8"/>
        <v>2330722.62</v>
      </c>
      <c r="AR65" s="1">
        <f t="shared" si="9"/>
        <v>1875163.61</v>
      </c>
    </row>
    <row r="66" spans="1:44" hidden="1" x14ac:dyDescent="0.35">
      <c r="A66" t="str">
        <f t="shared" si="5"/>
        <v>1.6-01-2505_25512007_2514312</v>
      </c>
      <c r="B66" t="s">
        <v>987</v>
      </c>
      <c r="C66" t="s">
        <v>988</v>
      </c>
      <c r="D66" t="s">
        <v>64</v>
      </c>
      <c r="E66" t="s">
        <v>54</v>
      </c>
      <c r="F66">
        <v>1</v>
      </c>
      <c r="G66" t="s">
        <v>45</v>
      </c>
      <c r="H66">
        <v>1.3</v>
      </c>
      <c r="I66" t="s">
        <v>46</v>
      </c>
      <c r="J66" t="s">
        <v>47</v>
      </c>
      <c r="K66" t="s">
        <v>48</v>
      </c>
      <c r="L66" t="s">
        <v>65</v>
      </c>
      <c r="M66" t="s">
        <v>66</v>
      </c>
      <c r="N66" t="s">
        <v>833</v>
      </c>
      <c r="O66" t="s">
        <v>835</v>
      </c>
      <c r="P66">
        <v>5</v>
      </c>
      <c r="Q66" t="s">
        <v>810</v>
      </c>
      <c r="R66">
        <v>12</v>
      </c>
      <c r="S66" t="s">
        <v>71</v>
      </c>
      <c r="T66" t="s">
        <v>834</v>
      </c>
      <c r="U66" t="s">
        <v>836</v>
      </c>
      <c r="V66">
        <v>1000</v>
      </c>
      <c r="W66" t="s">
        <v>71</v>
      </c>
      <c r="X66">
        <v>1400</v>
      </c>
      <c r="Y66" t="s">
        <v>93</v>
      </c>
      <c r="Z66">
        <v>1431</v>
      </c>
      <c r="AA66" t="s">
        <v>71</v>
      </c>
      <c r="AB66">
        <v>1431</v>
      </c>
      <c r="AC66" t="s">
        <v>97</v>
      </c>
      <c r="AD66">
        <v>2</v>
      </c>
      <c r="AE66" t="s">
        <v>683</v>
      </c>
      <c r="AF66" s="1">
        <v>1142421.19</v>
      </c>
      <c r="AG66" s="1">
        <v>858864.04</v>
      </c>
      <c r="AH66" s="1">
        <v>1142421.19</v>
      </c>
      <c r="AI66" s="1">
        <v>1142421.19</v>
      </c>
      <c r="AJ66" s="1">
        <v>1142421.19</v>
      </c>
      <c r="AK66" s="1">
        <v>1142421.19</v>
      </c>
      <c r="AL66" s="1">
        <v>1142421.19</v>
      </c>
      <c r="AM66" s="1">
        <f t="shared" si="10"/>
        <v>0</v>
      </c>
      <c r="AN66" s="1"/>
      <c r="AO66" s="1"/>
      <c r="AP66" s="1">
        <f t="shared" si="7"/>
        <v>0</v>
      </c>
      <c r="AQ66" s="1">
        <f t="shared" si="8"/>
        <v>1142421.19</v>
      </c>
      <c r="AR66" s="1">
        <f t="shared" si="9"/>
        <v>0</v>
      </c>
    </row>
    <row r="67" spans="1:44" hidden="1" x14ac:dyDescent="0.35">
      <c r="A67" t="str">
        <f t="shared" si="5"/>
        <v>1.6-01-2505_25566049_2514312</v>
      </c>
      <c r="B67" t="s">
        <v>987</v>
      </c>
      <c r="C67" t="s">
        <v>988</v>
      </c>
      <c r="D67" t="s">
        <v>64</v>
      </c>
      <c r="E67" t="s">
        <v>54</v>
      </c>
      <c r="F67">
        <v>1</v>
      </c>
      <c r="G67" t="s">
        <v>45</v>
      </c>
      <c r="H67">
        <v>1.3</v>
      </c>
      <c r="I67" t="s">
        <v>46</v>
      </c>
      <c r="J67" t="s">
        <v>47</v>
      </c>
      <c r="K67" t="s">
        <v>48</v>
      </c>
      <c r="L67" t="s">
        <v>65</v>
      </c>
      <c r="M67" t="s">
        <v>66</v>
      </c>
      <c r="N67" t="s">
        <v>833</v>
      </c>
      <c r="O67" t="s">
        <v>835</v>
      </c>
      <c r="P67">
        <v>5</v>
      </c>
      <c r="Q67" t="s">
        <v>810</v>
      </c>
      <c r="R67">
        <v>66</v>
      </c>
      <c r="S67" t="s">
        <v>71</v>
      </c>
      <c r="T67" t="s">
        <v>837</v>
      </c>
      <c r="U67" t="s">
        <v>838</v>
      </c>
      <c r="V67">
        <v>1000</v>
      </c>
      <c r="W67" t="s">
        <v>71</v>
      </c>
      <c r="X67">
        <v>1400</v>
      </c>
      <c r="Y67" t="s">
        <v>93</v>
      </c>
      <c r="Z67">
        <v>1431</v>
      </c>
      <c r="AA67" t="s">
        <v>71</v>
      </c>
      <c r="AB67">
        <v>1431</v>
      </c>
      <c r="AC67" t="s">
        <v>97</v>
      </c>
      <c r="AD67">
        <v>2</v>
      </c>
      <c r="AE67" t="s">
        <v>683</v>
      </c>
      <c r="AF67" s="1">
        <v>643861.88</v>
      </c>
      <c r="AG67" s="1">
        <v>0</v>
      </c>
      <c r="AH67" s="1">
        <v>234970.39</v>
      </c>
      <c r="AI67" s="1">
        <v>234970.39</v>
      </c>
      <c r="AJ67" s="1">
        <v>234970.39</v>
      </c>
      <c r="AK67" s="1">
        <v>234970.39</v>
      </c>
      <c r="AL67" s="1">
        <v>234970.39</v>
      </c>
      <c r="AM67" s="1">
        <f t="shared" si="10"/>
        <v>408891.49</v>
      </c>
      <c r="AN67" s="1"/>
      <c r="AO67" s="1"/>
      <c r="AP67" s="1">
        <f t="shared" si="7"/>
        <v>0</v>
      </c>
      <c r="AQ67" s="1">
        <f t="shared" si="8"/>
        <v>643861.88</v>
      </c>
      <c r="AR67" s="1">
        <f t="shared" si="9"/>
        <v>408891.49</v>
      </c>
    </row>
    <row r="68" spans="1:44" hidden="1" x14ac:dyDescent="0.35">
      <c r="A68" t="str">
        <f t="shared" si="5"/>
        <v>1.5-01-2505_25512007_2514321</v>
      </c>
      <c r="B68" t="s">
        <v>1002</v>
      </c>
      <c r="C68" t="s">
        <v>1003</v>
      </c>
      <c r="D68" t="s">
        <v>64</v>
      </c>
      <c r="E68" t="s">
        <v>54</v>
      </c>
      <c r="F68">
        <v>1</v>
      </c>
      <c r="G68" t="s">
        <v>45</v>
      </c>
      <c r="H68">
        <v>1.3</v>
      </c>
      <c r="I68" t="s">
        <v>46</v>
      </c>
      <c r="J68" t="s">
        <v>47</v>
      </c>
      <c r="K68" t="s">
        <v>48</v>
      </c>
      <c r="L68" t="s">
        <v>65</v>
      </c>
      <c r="M68" t="s">
        <v>66</v>
      </c>
      <c r="N68" t="s">
        <v>833</v>
      </c>
      <c r="O68" t="s">
        <v>835</v>
      </c>
      <c r="P68">
        <v>5</v>
      </c>
      <c r="Q68" t="s">
        <v>810</v>
      </c>
      <c r="R68">
        <v>12</v>
      </c>
      <c r="S68" t="s">
        <v>71</v>
      </c>
      <c r="T68" t="s">
        <v>834</v>
      </c>
      <c r="U68" t="s">
        <v>836</v>
      </c>
      <c r="V68">
        <v>1000</v>
      </c>
      <c r="W68" t="s">
        <v>71</v>
      </c>
      <c r="X68">
        <v>1400</v>
      </c>
      <c r="Y68" t="s">
        <v>93</v>
      </c>
      <c r="Z68">
        <v>1432</v>
      </c>
      <c r="AA68" t="s">
        <v>71</v>
      </c>
      <c r="AB68">
        <v>1432</v>
      </c>
      <c r="AC68" t="s">
        <v>98</v>
      </c>
      <c r="AD68">
        <v>1</v>
      </c>
      <c r="AE68" t="s">
        <v>682</v>
      </c>
      <c r="AF68" s="1">
        <v>78233387.480000004</v>
      </c>
      <c r="AG68" s="1">
        <v>119672681.44</v>
      </c>
      <c r="AH68" s="1">
        <v>78225275.579999998</v>
      </c>
      <c r="AI68" s="1">
        <v>78225275.579999998</v>
      </c>
      <c r="AJ68" s="1">
        <v>78225275.579999998</v>
      </c>
      <c r="AK68" s="1">
        <v>78225275.579999998</v>
      </c>
      <c r="AL68" s="1">
        <v>78225275.579999998</v>
      </c>
      <c r="AM68" s="1">
        <f t="shared" si="10"/>
        <v>8111.9000000059605</v>
      </c>
      <c r="AN68" s="1"/>
      <c r="AO68" s="1"/>
      <c r="AP68" s="1">
        <f t="shared" si="7"/>
        <v>0</v>
      </c>
      <c r="AQ68" s="1">
        <f t="shared" si="8"/>
        <v>78233387.480000004</v>
      </c>
      <c r="AR68" s="1">
        <f t="shared" si="9"/>
        <v>8111.9000000059605</v>
      </c>
    </row>
    <row r="69" spans="1:44" hidden="1" x14ac:dyDescent="0.35">
      <c r="A69" t="str">
        <f t="shared" si="5"/>
        <v>1.5-01-2505_25512007_2514322</v>
      </c>
      <c r="B69" t="s">
        <v>1002</v>
      </c>
      <c r="C69" t="s">
        <v>1003</v>
      </c>
      <c r="D69" t="s">
        <v>64</v>
      </c>
      <c r="E69" t="s">
        <v>54</v>
      </c>
      <c r="F69">
        <v>1</v>
      </c>
      <c r="G69" t="s">
        <v>45</v>
      </c>
      <c r="H69">
        <v>1.3</v>
      </c>
      <c r="I69" t="s">
        <v>46</v>
      </c>
      <c r="J69" t="s">
        <v>47</v>
      </c>
      <c r="K69" t="s">
        <v>48</v>
      </c>
      <c r="L69" t="s">
        <v>65</v>
      </c>
      <c r="M69" t="s">
        <v>66</v>
      </c>
      <c r="N69" t="s">
        <v>833</v>
      </c>
      <c r="O69" t="s">
        <v>835</v>
      </c>
      <c r="P69">
        <v>5</v>
      </c>
      <c r="Q69" t="s">
        <v>810</v>
      </c>
      <c r="R69">
        <v>12</v>
      </c>
      <c r="S69" t="s">
        <v>71</v>
      </c>
      <c r="T69" t="s">
        <v>834</v>
      </c>
      <c r="U69" t="s">
        <v>836</v>
      </c>
      <c r="V69">
        <v>1000</v>
      </c>
      <c r="W69" t="s">
        <v>71</v>
      </c>
      <c r="X69">
        <v>1400</v>
      </c>
      <c r="Y69" t="s">
        <v>93</v>
      </c>
      <c r="Z69">
        <v>1432</v>
      </c>
      <c r="AA69" t="s">
        <v>71</v>
      </c>
      <c r="AB69">
        <v>1432</v>
      </c>
      <c r="AC69" t="s">
        <v>98</v>
      </c>
      <c r="AD69">
        <v>2</v>
      </c>
      <c r="AE69" t="s">
        <v>683</v>
      </c>
      <c r="AF69" s="1">
        <v>9989240.4299999997</v>
      </c>
      <c r="AG69" s="1">
        <v>0</v>
      </c>
      <c r="AH69" s="1">
        <v>9986440.3900000006</v>
      </c>
      <c r="AI69" s="1">
        <v>9986440.3900000006</v>
      </c>
      <c r="AJ69" s="1">
        <v>9986440.3900000006</v>
      </c>
      <c r="AK69" s="1">
        <v>9986440.3900000006</v>
      </c>
      <c r="AL69" s="1">
        <v>9986440.3900000006</v>
      </c>
      <c r="AM69" s="1">
        <f t="shared" si="10"/>
        <v>2800.0399999991059</v>
      </c>
      <c r="AN69" s="1"/>
      <c r="AO69" s="1"/>
      <c r="AP69" s="1">
        <f t="shared" si="7"/>
        <v>0</v>
      </c>
      <c r="AQ69" s="1">
        <f t="shared" si="8"/>
        <v>9989240.4299999997</v>
      </c>
      <c r="AR69" s="1">
        <f t="shared" si="9"/>
        <v>2800.0399999991059</v>
      </c>
    </row>
    <row r="70" spans="1:44" hidden="1" x14ac:dyDescent="0.35">
      <c r="A70" t="str">
        <f t="shared" si="5"/>
        <v>1.5-01-2505_25512007_2514323</v>
      </c>
      <c r="B70" t="s">
        <v>1002</v>
      </c>
      <c r="C70" t="s">
        <v>1003</v>
      </c>
      <c r="D70" t="s">
        <v>64</v>
      </c>
      <c r="E70" t="s">
        <v>54</v>
      </c>
      <c r="F70">
        <v>1</v>
      </c>
      <c r="G70" t="s">
        <v>45</v>
      </c>
      <c r="H70">
        <v>1.3</v>
      </c>
      <c r="I70" t="s">
        <v>46</v>
      </c>
      <c r="J70" t="s">
        <v>47</v>
      </c>
      <c r="K70" t="s">
        <v>48</v>
      </c>
      <c r="L70" t="s">
        <v>65</v>
      </c>
      <c r="M70" t="s">
        <v>66</v>
      </c>
      <c r="N70" t="s">
        <v>833</v>
      </c>
      <c r="O70" t="s">
        <v>835</v>
      </c>
      <c r="P70">
        <v>5</v>
      </c>
      <c r="Q70" t="s">
        <v>810</v>
      </c>
      <c r="R70">
        <v>12</v>
      </c>
      <c r="S70" t="s">
        <v>71</v>
      </c>
      <c r="T70" t="s">
        <v>834</v>
      </c>
      <c r="U70" t="s">
        <v>836</v>
      </c>
      <c r="V70">
        <v>1000</v>
      </c>
      <c r="W70" t="s">
        <v>71</v>
      </c>
      <c r="X70">
        <v>1400</v>
      </c>
      <c r="Y70" t="s">
        <v>93</v>
      </c>
      <c r="Z70">
        <v>1432</v>
      </c>
      <c r="AA70" t="s">
        <v>71</v>
      </c>
      <c r="AB70">
        <v>1432</v>
      </c>
      <c r="AC70" t="s">
        <v>98</v>
      </c>
      <c r="AD70">
        <v>3</v>
      </c>
      <c r="AE70" t="s">
        <v>867</v>
      </c>
      <c r="AF70" s="1">
        <v>10529356.359999999</v>
      </c>
      <c r="AG70" s="1">
        <v>0</v>
      </c>
      <c r="AH70" s="1">
        <v>10529356.359999999</v>
      </c>
      <c r="AI70" s="1">
        <v>10529356.359999999</v>
      </c>
      <c r="AJ70" s="1">
        <v>10529356.359999999</v>
      </c>
      <c r="AK70" s="1">
        <v>10529356.359999999</v>
      </c>
      <c r="AL70" s="1">
        <v>10529356.359999999</v>
      </c>
      <c r="AM70" s="1">
        <f t="shared" si="10"/>
        <v>0</v>
      </c>
      <c r="AN70" s="1"/>
      <c r="AO70" s="1"/>
      <c r="AP70" s="1">
        <f t="shared" si="7"/>
        <v>0</v>
      </c>
      <c r="AQ70" s="1">
        <f t="shared" si="8"/>
        <v>10529356.359999999</v>
      </c>
      <c r="AR70" s="1">
        <f t="shared" si="9"/>
        <v>0</v>
      </c>
    </row>
    <row r="71" spans="1:44" hidden="1" x14ac:dyDescent="0.35">
      <c r="A71" t="str">
        <f t="shared" si="5"/>
        <v>1.5-01-2505_25566049_2514321</v>
      </c>
      <c r="B71" t="s">
        <v>1002</v>
      </c>
      <c r="C71" t="s">
        <v>1003</v>
      </c>
      <c r="D71" t="s">
        <v>64</v>
      </c>
      <c r="E71" t="s">
        <v>54</v>
      </c>
      <c r="F71">
        <v>1</v>
      </c>
      <c r="G71" t="s">
        <v>45</v>
      </c>
      <c r="H71">
        <v>1.3</v>
      </c>
      <c r="I71" t="s">
        <v>46</v>
      </c>
      <c r="J71" t="s">
        <v>47</v>
      </c>
      <c r="K71" t="s">
        <v>48</v>
      </c>
      <c r="L71" t="s">
        <v>65</v>
      </c>
      <c r="M71" t="s">
        <v>66</v>
      </c>
      <c r="N71" t="s">
        <v>833</v>
      </c>
      <c r="O71" t="s">
        <v>835</v>
      </c>
      <c r="P71">
        <v>5</v>
      </c>
      <c r="Q71" t="s">
        <v>810</v>
      </c>
      <c r="R71">
        <v>66</v>
      </c>
      <c r="S71" t="s">
        <v>71</v>
      </c>
      <c r="T71" t="s">
        <v>837</v>
      </c>
      <c r="U71" t="s">
        <v>838</v>
      </c>
      <c r="V71">
        <v>1000</v>
      </c>
      <c r="W71" t="s">
        <v>71</v>
      </c>
      <c r="X71">
        <v>1400</v>
      </c>
      <c r="Y71" t="s">
        <v>93</v>
      </c>
      <c r="Z71">
        <v>1432</v>
      </c>
      <c r="AA71" t="s">
        <v>71</v>
      </c>
      <c r="AB71">
        <v>1432</v>
      </c>
      <c r="AC71" t="s">
        <v>98</v>
      </c>
      <c r="AD71">
        <v>1</v>
      </c>
      <c r="AE71" t="s">
        <v>682</v>
      </c>
      <c r="AF71" s="1">
        <v>36053309.340000004</v>
      </c>
      <c r="AG71" s="1">
        <v>0</v>
      </c>
      <c r="AH71" s="1">
        <v>19180383.829999998</v>
      </c>
      <c r="AI71" s="1">
        <v>19180383.829999998</v>
      </c>
      <c r="AJ71" s="1">
        <v>19180383.829999998</v>
      </c>
      <c r="AK71" s="1">
        <v>19180383.829999998</v>
      </c>
      <c r="AL71" s="1">
        <v>19180383.829999998</v>
      </c>
      <c r="AM71" s="1">
        <f t="shared" si="10"/>
        <v>16872925.510000005</v>
      </c>
      <c r="AN71" s="1"/>
      <c r="AO71" s="1"/>
      <c r="AP71" s="1">
        <f t="shared" si="7"/>
        <v>0</v>
      </c>
      <c r="AQ71" s="1">
        <f t="shared" si="8"/>
        <v>36053309.340000004</v>
      </c>
      <c r="AR71" s="1">
        <f t="shared" si="9"/>
        <v>16872925.510000005</v>
      </c>
    </row>
    <row r="72" spans="1:44" hidden="1" x14ac:dyDescent="0.35">
      <c r="A72" t="str">
        <f t="shared" si="5"/>
        <v>1.5-01-2505_25566049_2514322</v>
      </c>
      <c r="B72" t="s">
        <v>1002</v>
      </c>
      <c r="C72" t="s">
        <v>1003</v>
      </c>
      <c r="D72" t="s">
        <v>64</v>
      </c>
      <c r="E72" t="s">
        <v>54</v>
      </c>
      <c r="F72">
        <v>1</v>
      </c>
      <c r="G72" t="s">
        <v>45</v>
      </c>
      <c r="H72">
        <v>1.3</v>
      </c>
      <c r="I72" t="s">
        <v>46</v>
      </c>
      <c r="J72" t="s">
        <v>47</v>
      </c>
      <c r="K72" t="s">
        <v>48</v>
      </c>
      <c r="L72" t="s">
        <v>65</v>
      </c>
      <c r="M72" t="s">
        <v>66</v>
      </c>
      <c r="N72" t="s">
        <v>833</v>
      </c>
      <c r="O72" t="s">
        <v>835</v>
      </c>
      <c r="P72">
        <v>5</v>
      </c>
      <c r="Q72" t="s">
        <v>810</v>
      </c>
      <c r="R72">
        <v>66</v>
      </c>
      <c r="S72" t="s">
        <v>71</v>
      </c>
      <c r="T72" t="s">
        <v>837</v>
      </c>
      <c r="U72" t="s">
        <v>838</v>
      </c>
      <c r="V72">
        <v>1000</v>
      </c>
      <c r="W72" t="s">
        <v>71</v>
      </c>
      <c r="X72">
        <v>1400</v>
      </c>
      <c r="Y72" t="s">
        <v>93</v>
      </c>
      <c r="Z72">
        <v>1432</v>
      </c>
      <c r="AA72" t="s">
        <v>71</v>
      </c>
      <c r="AB72">
        <v>1432</v>
      </c>
      <c r="AC72" t="s">
        <v>98</v>
      </c>
      <c r="AD72">
        <v>2</v>
      </c>
      <c r="AE72" t="s">
        <v>683</v>
      </c>
      <c r="AF72" s="1">
        <v>5640736.4199999999</v>
      </c>
      <c r="AG72" s="1">
        <v>0</v>
      </c>
      <c r="AH72" s="1">
        <v>2770181.94</v>
      </c>
      <c r="AI72" s="1">
        <v>2770181.94</v>
      </c>
      <c r="AJ72" s="1">
        <v>2770181.94</v>
      </c>
      <c r="AK72" s="1">
        <v>2770181.94</v>
      </c>
      <c r="AL72" s="1">
        <v>2770181.94</v>
      </c>
      <c r="AM72" s="1">
        <f t="shared" si="10"/>
        <v>2870554.48</v>
      </c>
      <c r="AN72" s="1"/>
      <c r="AO72" s="1"/>
      <c r="AP72" s="1">
        <f t="shared" si="7"/>
        <v>0</v>
      </c>
      <c r="AQ72" s="1">
        <f t="shared" si="8"/>
        <v>5640736.4199999999</v>
      </c>
      <c r="AR72" s="1">
        <f t="shared" si="9"/>
        <v>2870554.48</v>
      </c>
    </row>
    <row r="73" spans="1:44" hidden="1" x14ac:dyDescent="0.35">
      <c r="A73" t="str">
        <f t="shared" si="5"/>
        <v>1.5-01-2505_25566049_2514323</v>
      </c>
      <c r="B73" t="s">
        <v>1002</v>
      </c>
      <c r="C73" t="s">
        <v>1003</v>
      </c>
      <c r="D73" t="s">
        <v>64</v>
      </c>
      <c r="E73" t="s">
        <v>54</v>
      </c>
      <c r="F73">
        <v>1</v>
      </c>
      <c r="G73" t="s">
        <v>45</v>
      </c>
      <c r="H73">
        <v>1.3</v>
      </c>
      <c r="I73" t="s">
        <v>46</v>
      </c>
      <c r="J73" t="s">
        <v>47</v>
      </c>
      <c r="K73" t="s">
        <v>48</v>
      </c>
      <c r="L73" t="s">
        <v>65</v>
      </c>
      <c r="M73" t="s">
        <v>66</v>
      </c>
      <c r="N73" t="s">
        <v>833</v>
      </c>
      <c r="O73" t="s">
        <v>835</v>
      </c>
      <c r="P73">
        <v>5</v>
      </c>
      <c r="Q73" t="s">
        <v>810</v>
      </c>
      <c r="R73">
        <v>66</v>
      </c>
      <c r="S73" t="s">
        <v>71</v>
      </c>
      <c r="T73" t="s">
        <v>837</v>
      </c>
      <c r="U73" t="s">
        <v>838</v>
      </c>
      <c r="V73">
        <v>1000</v>
      </c>
      <c r="W73" t="s">
        <v>71</v>
      </c>
      <c r="X73">
        <v>1400</v>
      </c>
      <c r="Y73" t="s">
        <v>93</v>
      </c>
      <c r="Z73">
        <v>1432</v>
      </c>
      <c r="AA73" t="s">
        <v>71</v>
      </c>
      <c r="AB73">
        <v>1432</v>
      </c>
      <c r="AC73" t="s">
        <v>98</v>
      </c>
      <c r="AD73">
        <v>3</v>
      </c>
      <c r="AE73" t="s">
        <v>867</v>
      </c>
      <c r="AF73" s="1">
        <v>23042581.850000001</v>
      </c>
      <c r="AG73" s="1">
        <v>0</v>
      </c>
      <c r="AH73" s="1">
        <v>5324784.8</v>
      </c>
      <c r="AI73" s="1">
        <v>5324784.8</v>
      </c>
      <c r="AJ73" s="1">
        <v>5324784.8</v>
      </c>
      <c r="AK73" s="1">
        <v>5324784.8</v>
      </c>
      <c r="AL73" s="1">
        <v>5324784.8</v>
      </c>
      <c r="AM73" s="1">
        <f t="shared" si="10"/>
        <v>17717797.050000001</v>
      </c>
      <c r="AN73" s="1"/>
      <c r="AO73" s="1"/>
      <c r="AP73" s="1">
        <f t="shared" si="7"/>
        <v>0</v>
      </c>
      <c r="AQ73" s="1">
        <f t="shared" si="8"/>
        <v>23042581.850000001</v>
      </c>
      <c r="AR73" s="1">
        <f t="shared" si="9"/>
        <v>17717797.050000001</v>
      </c>
    </row>
    <row r="74" spans="1:44" hidden="1" x14ac:dyDescent="0.35">
      <c r="A74" t="str">
        <f t="shared" si="5"/>
        <v>1.1-00-2504_2555004_2521110</v>
      </c>
      <c r="B74" t="s">
        <v>812</v>
      </c>
      <c r="C74" t="s">
        <v>815</v>
      </c>
      <c r="D74" t="s">
        <v>64</v>
      </c>
      <c r="E74" t="s">
        <v>54</v>
      </c>
      <c r="F74">
        <v>1</v>
      </c>
      <c r="G74" t="s">
        <v>45</v>
      </c>
      <c r="H74">
        <v>1.3</v>
      </c>
      <c r="I74" t="s">
        <v>46</v>
      </c>
      <c r="J74" t="s">
        <v>47</v>
      </c>
      <c r="K74" t="s">
        <v>48</v>
      </c>
      <c r="L74" t="s">
        <v>49</v>
      </c>
      <c r="M74" t="s">
        <v>50</v>
      </c>
      <c r="N74" t="s">
        <v>808</v>
      </c>
      <c r="O74" t="s">
        <v>60</v>
      </c>
      <c r="P74">
        <v>5</v>
      </c>
      <c r="Q74" t="s">
        <v>810</v>
      </c>
      <c r="R74">
        <v>5</v>
      </c>
      <c r="S74" t="s">
        <v>297</v>
      </c>
      <c r="T74" t="s">
        <v>817</v>
      </c>
      <c r="U74" t="s">
        <v>298</v>
      </c>
      <c r="V74">
        <v>2000</v>
      </c>
      <c r="W74" t="s">
        <v>105</v>
      </c>
      <c r="X74">
        <v>2100</v>
      </c>
      <c r="Y74" t="s">
        <v>123</v>
      </c>
      <c r="Z74">
        <v>2110</v>
      </c>
      <c r="AA74" t="s">
        <v>105</v>
      </c>
      <c r="AB74">
        <v>2111</v>
      </c>
      <c r="AC74" t="s">
        <v>124</v>
      </c>
      <c r="AD74">
        <v>0</v>
      </c>
      <c r="AE74" t="s">
        <v>58</v>
      </c>
      <c r="AF74" s="1">
        <v>2330000.06</v>
      </c>
      <c r="AG74" s="1">
        <v>2335000.06</v>
      </c>
      <c r="AH74" s="1">
        <v>52273.01</v>
      </c>
      <c r="AI74" s="1">
        <v>52273.01</v>
      </c>
      <c r="AJ74" s="1">
        <v>30221.87</v>
      </c>
      <c r="AK74" s="1">
        <v>30221.87</v>
      </c>
      <c r="AL74" s="1">
        <v>30221.87</v>
      </c>
      <c r="AM74" s="1">
        <f t="shared" si="10"/>
        <v>2277727.0500000003</v>
      </c>
      <c r="AN74" s="1"/>
      <c r="AO74" s="1"/>
      <c r="AP74" s="1">
        <f t="shared" si="7"/>
        <v>0</v>
      </c>
      <c r="AQ74" s="6">
        <f t="shared" si="8"/>
        <v>2330000.06</v>
      </c>
      <c r="AR74" s="1">
        <f t="shared" si="9"/>
        <v>2277727.0500000003</v>
      </c>
    </row>
    <row r="75" spans="1:44" hidden="1" x14ac:dyDescent="0.35">
      <c r="A75" t="str">
        <f t="shared" si="5"/>
        <v>1.1-00-2505_2559007_2521110</v>
      </c>
      <c r="B75" t="s">
        <v>812</v>
      </c>
      <c r="C75" t="s">
        <v>815</v>
      </c>
      <c r="D75" t="s">
        <v>64</v>
      </c>
      <c r="E75" t="s">
        <v>54</v>
      </c>
      <c r="F75">
        <v>1</v>
      </c>
      <c r="G75" t="s">
        <v>45</v>
      </c>
      <c r="H75">
        <v>1.3</v>
      </c>
      <c r="I75" t="s">
        <v>46</v>
      </c>
      <c r="J75" t="s">
        <v>47</v>
      </c>
      <c r="K75" t="s">
        <v>48</v>
      </c>
      <c r="L75" t="s">
        <v>65</v>
      </c>
      <c r="M75" t="s">
        <v>66</v>
      </c>
      <c r="N75" t="s">
        <v>833</v>
      </c>
      <c r="O75" t="s">
        <v>835</v>
      </c>
      <c r="P75">
        <v>5</v>
      </c>
      <c r="Q75" t="s">
        <v>810</v>
      </c>
      <c r="R75">
        <v>9</v>
      </c>
      <c r="S75" t="s">
        <v>120</v>
      </c>
      <c r="T75" t="s">
        <v>834</v>
      </c>
      <c r="U75" t="s">
        <v>836</v>
      </c>
      <c r="V75">
        <v>2000</v>
      </c>
      <c r="W75" t="s">
        <v>105</v>
      </c>
      <c r="X75">
        <v>2100</v>
      </c>
      <c r="Y75" t="s">
        <v>123</v>
      </c>
      <c r="Z75">
        <v>2110</v>
      </c>
      <c r="AA75" t="s">
        <v>105</v>
      </c>
      <c r="AB75">
        <v>2111</v>
      </c>
      <c r="AC75" t="s">
        <v>124</v>
      </c>
      <c r="AD75">
        <v>0</v>
      </c>
      <c r="AE75" t="s">
        <v>58</v>
      </c>
      <c r="AF75" s="1">
        <v>2389616.23</v>
      </c>
      <c r="AG75" s="1">
        <v>2500000</v>
      </c>
      <c r="AH75" s="1">
        <v>862402.84</v>
      </c>
      <c r="AI75" s="1">
        <v>862402.84</v>
      </c>
      <c r="AJ75" s="1">
        <v>726100.33</v>
      </c>
      <c r="AK75" s="1">
        <v>713070.53</v>
      </c>
      <c r="AL75" s="1">
        <v>713070.53</v>
      </c>
      <c r="AM75" s="1">
        <f t="shared" si="10"/>
        <v>1527213.3900000001</v>
      </c>
      <c r="AN75" s="1"/>
      <c r="AO75" s="1"/>
      <c r="AP75" s="1">
        <f t="shared" si="7"/>
        <v>0</v>
      </c>
      <c r="AQ75" s="6">
        <f t="shared" si="8"/>
        <v>2389616.23</v>
      </c>
      <c r="AR75" s="1">
        <f t="shared" si="9"/>
        <v>1527213.3900000001</v>
      </c>
    </row>
    <row r="76" spans="1:44" hidden="1" x14ac:dyDescent="0.35">
      <c r="A76" t="str">
        <f t="shared" si="5"/>
        <v>1.1-00-2508_25619013_2521210</v>
      </c>
      <c r="B76" t="s">
        <v>812</v>
      </c>
      <c r="C76" t="s">
        <v>815</v>
      </c>
      <c r="D76" t="s">
        <v>64</v>
      </c>
      <c r="E76" t="s">
        <v>54</v>
      </c>
      <c r="F76">
        <v>1</v>
      </c>
      <c r="G76" t="s">
        <v>45</v>
      </c>
      <c r="H76">
        <v>1.7</v>
      </c>
      <c r="I76" t="s">
        <v>154</v>
      </c>
      <c r="J76" t="s">
        <v>155</v>
      </c>
      <c r="K76" t="s">
        <v>156</v>
      </c>
      <c r="L76" t="s">
        <v>157</v>
      </c>
      <c r="M76" t="s">
        <v>158</v>
      </c>
      <c r="N76" t="s">
        <v>868</v>
      </c>
      <c r="O76" t="s">
        <v>870</v>
      </c>
      <c r="P76">
        <v>6</v>
      </c>
      <c r="Q76" t="s">
        <v>164</v>
      </c>
      <c r="R76">
        <v>19</v>
      </c>
      <c r="S76" t="s">
        <v>168</v>
      </c>
      <c r="T76" t="s">
        <v>869</v>
      </c>
      <c r="U76" t="s">
        <v>871</v>
      </c>
      <c r="V76">
        <v>2000</v>
      </c>
      <c r="W76" t="s">
        <v>105</v>
      </c>
      <c r="X76">
        <v>2100</v>
      </c>
      <c r="Y76" t="s">
        <v>123</v>
      </c>
      <c r="Z76">
        <v>2120</v>
      </c>
      <c r="AA76" t="s">
        <v>105</v>
      </c>
      <c r="AB76">
        <v>2121</v>
      </c>
      <c r="AC76" t="s">
        <v>125</v>
      </c>
      <c r="AD76">
        <v>0</v>
      </c>
      <c r="AE76" t="s">
        <v>58</v>
      </c>
      <c r="AF76" s="1">
        <v>180</v>
      </c>
      <c r="AG76" s="1">
        <v>0</v>
      </c>
      <c r="AH76" s="1">
        <v>180</v>
      </c>
      <c r="AI76" s="1">
        <v>180</v>
      </c>
      <c r="AJ76" s="1">
        <v>180</v>
      </c>
      <c r="AK76" s="1">
        <v>180</v>
      </c>
      <c r="AL76" s="1">
        <v>180</v>
      </c>
      <c r="AM76" s="1">
        <f t="shared" si="10"/>
        <v>0</v>
      </c>
      <c r="AN76" s="1"/>
      <c r="AO76" s="1"/>
      <c r="AP76" s="1">
        <f t="shared" si="7"/>
        <v>0</v>
      </c>
      <c r="AQ76" s="6">
        <f t="shared" si="8"/>
        <v>180</v>
      </c>
      <c r="AR76" s="1">
        <f t="shared" si="9"/>
        <v>0</v>
      </c>
    </row>
    <row r="77" spans="1:44" hidden="1" x14ac:dyDescent="0.35">
      <c r="A77" t="str">
        <f t="shared" ref="A77:A140" si="11">CONCATENATE(B77,N77,P77,R77,T77,AB77,AD77)</f>
        <v>1.5-01-2505_25610007_2514413</v>
      </c>
      <c r="B77" t="s">
        <v>1002</v>
      </c>
      <c r="C77" t="s">
        <v>1003</v>
      </c>
      <c r="D77" t="s">
        <v>64</v>
      </c>
      <c r="E77" t="s">
        <v>54</v>
      </c>
      <c r="F77">
        <v>1</v>
      </c>
      <c r="G77" t="s">
        <v>45</v>
      </c>
      <c r="H77">
        <v>1.7</v>
      </c>
      <c r="I77" t="s">
        <v>154</v>
      </c>
      <c r="J77" t="s">
        <v>155</v>
      </c>
      <c r="K77" t="s">
        <v>156</v>
      </c>
      <c r="L77" t="s">
        <v>157</v>
      </c>
      <c r="M77" t="s">
        <v>158</v>
      </c>
      <c r="N77" t="s">
        <v>833</v>
      </c>
      <c r="O77" t="s">
        <v>835</v>
      </c>
      <c r="P77">
        <v>6</v>
      </c>
      <c r="Q77" t="s">
        <v>164</v>
      </c>
      <c r="R77">
        <v>10</v>
      </c>
      <c r="S77" t="s">
        <v>172</v>
      </c>
      <c r="T77" t="s">
        <v>834</v>
      </c>
      <c r="U77" t="s">
        <v>836</v>
      </c>
      <c r="V77">
        <v>1000</v>
      </c>
      <c r="W77" t="s">
        <v>71</v>
      </c>
      <c r="X77">
        <v>1400</v>
      </c>
      <c r="Y77" t="s">
        <v>93</v>
      </c>
      <c r="Z77">
        <v>1440</v>
      </c>
      <c r="AA77" t="s">
        <v>71</v>
      </c>
      <c r="AB77">
        <v>1441</v>
      </c>
      <c r="AC77" t="s">
        <v>99</v>
      </c>
      <c r="AD77">
        <v>3</v>
      </c>
      <c r="AE77" t="s">
        <v>867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f t="shared" ref="AM77:AM108" si="12">AF77-AH77</f>
        <v>0</v>
      </c>
      <c r="AN77" s="1"/>
      <c r="AO77" s="1"/>
      <c r="AP77" s="1">
        <f t="shared" ref="AP77:AP140" si="13">AN77-AO77</f>
        <v>0</v>
      </c>
      <c r="AQ77" s="1">
        <f t="shared" ref="AQ77:AQ140" si="14">AF77+AN77-AO77</f>
        <v>0</v>
      </c>
      <c r="AR77" s="1">
        <f t="shared" ref="AR77:AR140" si="15">AQ77-AH77</f>
        <v>0</v>
      </c>
    </row>
    <row r="78" spans="1:44" hidden="1" x14ac:dyDescent="0.35">
      <c r="A78" t="str">
        <f t="shared" si="11"/>
        <v>1.1-00-2508_25621015_2521310</v>
      </c>
      <c r="B78" t="s">
        <v>812</v>
      </c>
      <c r="C78" t="s">
        <v>815</v>
      </c>
      <c r="D78" t="s">
        <v>64</v>
      </c>
      <c r="E78" t="s">
        <v>54</v>
      </c>
      <c r="F78">
        <v>1</v>
      </c>
      <c r="G78" t="s">
        <v>45</v>
      </c>
      <c r="H78">
        <v>1.7</v>
      </c>
      <c r="I78" t="s">
        <v>154</v>
      </c>
      <c r="J78" t="s">
        <v>173</v>
      </c>
      <c r="K78" t="s">
        <v>174</v>
      </c>
      <c r="L78" t="s">
        <v>65</v>
      </c>
      <c r="M78" t="s">
        <v>66</v>
      </c>
      <c r="N78" t="s">
        <v>868</v>
      </c>
      <c r="O78" t="s">
        <v>870</v>
      </c>
      <c r="P78">
        <v>6</v>
      </c>
      <c r="Q78" t="s">
        <v>164</v>
      </c>
      <c r="R78">
        <v>21</v>
      </c>
      <c r="S78" t="s">
        <v>440</v>
      </c>
      <c r="T78" t="s">
        <v>872</v>
      </c>
      <c r="U78" t="s">
        <v>873</v>
      </c>
      <c r="V78">
        <v>2000</v>
      </c>
      <c r="W78" t="s">
        <v>105</v>
      </c>
      <c r="X78">
        <v>2100</v>
      </c>
      <c r="Y78" t="s">
        <v>123</v>
      </c>
      <c r="Z78">
        <v>2130</v>
      </c>
      <c r="AA78" t="s">
        <v>105</v>
      </c>
      <c r="AB78">
        <v>2131</v>
      </c>
      <c r="AC78" t="s">
        <v>701</v>
      </c>
      <c r="AD78">
        <v>0</v>
      </c>
      <c r="AE78" t="s">
        <v>58</v>
      </c>
      <c r="AF78" s="1">
        <v>110000</v>
      </c>
      <c r="AG78" s="1">
        <v>2200000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f t="shared" si="12"/>
        <v>110000</v>
      </c>
      <c r="AN78" s="1"/>
      <c r="AO78" s="1"/>
      <c r="AP78" s="1">
        <f t="shared" si="13"/>
        <v>0</v>
      </c>
      <c r="AQ78" s="6">
        <f t="shared" si="14"/>
        <v>110000</v>
      </c>
      <c r="AR78" s="1">
        <f t="shared" si="15"/>
        <v>110000</v>
      </c>
    </row>
    <row r="79" spans="1:44" hidden="1" x14ac:dyDescent="0.35">
      <c r="A79" t="str">
        <f t="shared" si="11"/>
        <v>1.1-00-2506_25516011_2521410</v>
      </c>
      <c r="B79" t="s">
        <v>812</v>
      </c>
      <c r="C79" t="s">
        <v>815</v>
      </c>
      <c r="D79" t="s">
        <v>64</v>
      </c>
      <c r="E79" t="s">
        <v>54</v>
      </c>
      <c r="F79">
        <v>1</v>
      </c>
      <c r="G79" t="s">
        <v>45</v>
      </c>
      <c r="H79">
        <v>1.3</v>
      </c>
      <c r="I79" t="s">
        <v>46</v>
      </c>
      <c r="J79" t="s">
        <v>47</v>
      </c>
      <c r="K79" t="s">
        <v>48</v>
      </c>
      <c r="L79" t="s">
        <v>65</v>
      </c>
      <c r="M79" t="s">
        <v>66</v>
      </c>
      <c r="N79" t="s">
        <v>839</v>
      </c>
      <c r="O79" t="s">
        <v>111</v>
      </c>
      <c r="P79">
        <v>5</v>
      </c>
      <c r="Q79" t="s">
        <v>810</v>
      </c>
      <c r="R79">
        <v>16</v>
      </c>
      <c r="S79" t="s">
        <v>355</v>
      </c>
      <c r="T79" t="s">
        <v>847</v>
      </c>
      <c r="U79" t="s">
        <v>848</v>
      </c>
      <c r="V79">
        <v>2000</v>
      </c>
      <c r="W79" t="s">
        <v>105</v>
      </c>
      <c r="X79">
        <v>2100</v>
      </c>
      <c r="Y79" t="s">
        <v>123</v>
      </c>
      <c r="Z79">
        <v>2140</v>
      </c>
      <c r="AA79" t="s">
        <v>105</v>
      </c>
      <c r="AB79">
        <v>2141</v>
      </c>
      <c r="AC79" t="s">
        <v>126</v>
      </c>
      <c r="AD79">
        <v>0</v>
      </c>
      <c r="AE79" t="s">
        <v>58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f t="shared" si="12"/>
        <v>0</v>
      </c>
      <c r="AN79" s="1"/>
      <c r="AO79" s="1"/>
      <c r="AP79" s="1">
        <f t="shared" si="13"/>
        <v>0</v>
      </c>
      <c r="AQ79" s="6">
        <f t="shared" si="14"/>
        <v>0</v>
      </c>
      <c r="AR79" s="1">
        <f t="shared" si="15"/>
        <v>0</v>
      </c>
    </row>
    <row r="80" spans="1:44" hidden="1" x14ac:dyDescent="0.35">
      <c r="A80" t="str">
        <f t="shared" si="11"/>
        <v>2.6-06-2505_2559007_25214160</v>
      </c>
      <c r="B80" t="s">
        <v>992</v>
      </c>
      <c r="C80" t="s">
        <v>994</v>
      </c>
      <c r="D80" t="s">
        <v>44</v>
      </c>
      <c r="E80" t="s">
        <v>54</v>
      </c>
      <c r="F80">
        <v>1</v>
      </c>
      <c r="G80" t="s">
        <v>45</v>
      </c>
      <c r="H80">
        <v>1.3</v>
      </c>
      <c r="I80" t="s">
        <v>46</v>
      </c>
      <c r="J80" t="s">
        <v>47</v>
      </c>
      <c r="K80" t="s">
        <v>48</v>
      </c>
      <c r="L80" t="s">
        <v>65</v>
      </c>
      <c r="M80" t="s">
        <v>66</v>
      </c>
      <c r="N80" t="s">
        <v>833</v>
      </c>
      <c r="O80" t="s">
        <v>835</v>
      </c>
      <c r="P80">
        <v>5</v>
      </c>
      <c r="Q80" t="s">
        <v>810</v>
      </c>
      <c r="R80">
        <v>9</v>
      </c>
      <c r="S80" t="s">
        <v>120</v>
      </c>
      <c r="T80" t="s">
        <v>834</v>
      </c>
      <c r="U80" t="s">
        <v>836</v>
      </c>
      <c r="V80">
        <v>2000</v>
      </c>
      <c r="W80" t="s">
        <v>105</v>
      </c>
      <c r="X80">
        <v>2100</v>
      </c>
      <c r="Y80" t="s">
        <v>123</v>
      </c>
      <c r="Z80">
        <v>2140</v>
      </c>
      <c r="AA80" t="s">
        <v>105</v>
      </c>
      <c r="AB80">
        <v>2141</v>
      </c>
      <c r="AC80" t="s">
        <v>126</v>
      </c>
      <c r="AD80">
        <v>60</v>
      </c>
      <c r="AE80" t="s">
        <v>112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f t="shared" si="12"/>
        <v>0</v>
      </c>
      <c r="AN80" s="1"/>
      <c r="AO80" s="1"/>
      <c r="AP80" s="1">
        <f t="shared" si="13"/>
        <v>0</v>
      </c>
      <c r="AQ80" s="1">
        <f t="shared" si="14"/>
        <v>0</v>
      </c>
      <c r="AR80" s="1">
        <f t="shared" si="15"/>
        <v>0</v>
      </c>
    </row>
    <row r="81" spans="1:44" hidden="1" x14ac:dyDescent="0.35">
      <c r="A81" t="str">
        <f t="shared" si="11"/>
        <v>1.1-00-2510_25043031_2533510</v>
      </c>
      <c r="B81" t="s">
        <v>812</v>
      </c>
      <c r="C81" t="s">
        <v>815</v>
      </c>
      <c r="D81" t="s">
        <v>64</v>
      </c>
      <c r="E81" t="s">
        <v>54</v>
      </c>
      <c r="F81">
        <v>2</v>
      </c>
      <c r="G81" t="s">
        <v>183</v>
      </c>
      <c r="H81">
        <v>2.7</v>
      </c>
      <c r="I81" t="s">
        <v>530</v>
      </c>
      <c r="J81" t="s">
        <v>531</v>
      </c>
      <c r="K81" t="s">
        <v>530</v>
      </c>
      <c r="L81" t="s">
        <v>217</v>
      </c>
      <c r="M81" t="s">
        <v>218</v>
      </c>
      <c r="N81" t="s">
        <v>898</v>
      </c>
      <c r="O81" t="s">
        <v>900</v>
      </c>
      <c r="P81">
        <v>0</v>
      </c>
      <c r="Q81" t="s">
        <v>255</v>
      </c>
      <c r="R81">
        <v>43</v>
      </c>
      <c r="S81" t="s">
        <v>926</v>
      </c>
      <c r="T81" t="s">
        <v>908</v>
      </c>
      <c r="U81" t="s">
        <v>909</v>
      </c>
      <c r="V81">
        <v>3000</v>
      </c>
      <c r="W81" t="s">
        <v>56</v>
      </c>
      <c r="X81">
        <v>3300</v>
      </c>
      <c r="Y81" t="s">
        <v>113</v>
      </c>
      <c r="Z81">
        <v>3350</v>
      </c>
      <c r="AA81" t="s">
        <v>56</v>
      </c>
      <c r="AB81">
        <v>3351</v>
      </c>
      <c r="AC81" t="s">
        <v>545</v>
      </c>
      <c r="AD81">
        <v>0</v>
      </c>
      <c r="AE81" t="s">
        <v>58</v>
      </c>
      <c r="AF81" s="1">
        <v>0</v>
      </c>
      <c r="AG81" s="1">
        <v>516780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f t="shared" si="12"/>
        <v>0</v>
      </c>
      <c r="AN81" s="1"/>
      <c r="AO81" s="1"/>
      <c r="AP81" s="1">
        <f t="shared" si="13"/>
        <v>0</v>
      </c>
      <c r="AQ81" s="6">
        <f t="shared" si="14"/>
        <v>0</v>
      </c>
      <c r="AR81" s="1">
        <f t="shared" si="15"/>
        <v>0</v>
      </c>
    </row>
    <row r="82" spans="1:44" hidden="1" x14ac:dyDescent="0.35">
      <c r="A82" t="str">
        <f t="shared" si="11"/>
        <v>1.5-01-2505_25512007_2515911</v>
      </c>
      <c r="B82" t="s">
        <v>1002</v>
      </c>
      <c r="C82" t="s">
        <v>1003</v>
      </c>
      <c r="D82" t="s">
        <v>64</v>
      </c>
      <c r="E82" t="s">
        <v>54</v>
      </c>
      <c r="F82">
        <v>1</v>
      </c>
      <c r="G82" t="s">
        <v>45</v>
      </c>
      <c r="H82">
        <v>1.3</v>
      </c>
      <c r="I82" t="s">
        <v>46</v>
      </c>
      <c r="J82" t="s">
        <v>47</v>
      </c>
      <c r="K82" t="s">
        <v>48</v>
      </c>
      <c r="L82" t="s">
        <v>65</v>
      </c>
      <c r="M82" t="s">
        <v>66</v>
      </c>
      <c r="N82" t="s">
        <v>833</v>
      </c>
      <c r="O82" t="s">
        <v>835</v>
      </c>
      <c r="P82">
        <v>5</v>
      </c>
      <c r="Q82" t="s">
        <v>810</v>
      </c>
      <c r="R82">
        <v>12</v>
      </c>
      <c r="S82" t="s">
        <v>71</v>
      </c>
      <c r="T82" t="s">
        <v>834</v>
      </c>
      <c r="U82" t="s">
        <v>836</v>
      </c>
      <c r="V82">
        <v>1000</v>
      </c>
      <c r="W82" t="s">
        <v>71</v>
      </c>
      <c r="X82">
        <v>1500</v>
      </c>
      <c r="Y82" t="s">
        <v>78</v>
      </c>
      <c r="Z82">
        <v>1590</v>
      </c>
      <c r="AA82" t="s">
        <v>71</v>
      </c>
      <c r="AB82">
        <v>1591</v>
      </c>
      <c r="AC82" t="s">
        <v>79</v>
      </c>
      <c r="AD82">
        <v>1</v>
      </c>
      <c r="AE82" t="s">
        <v>682</v>
      </c>
      <c r="AF82" s="1">
        <v>89834468.019999996</v>
      </c>
      <c r="AG82" s="1">
        <v>86510824.640000001</v>
      </c>
      <c r="AH82" s="1">
        <v>89834468.019999996</v>
      </c>
      <c r="AI82" s="1">
        <v>89834468.019999996</v>
      </c>
      <c r="AJ82" s="1">
        <v>63421941.079999998</v>
      </c>
      <c r="AK82" s="1">
        <v>63421941.079999998</v>
      </c>
      <c r="AL82" s="1">
        <v>63421941.079999998</v>
      </c>
      <c r="AM82" s="1">
        <f t="shared" si="12"/>
        <v>0</v>
      </c>
      <c r="AN82" s="1"/>
      <c r="AO82" s="1"/>
      <c r="AP82" s="1">
        <f t="shared" si="13"/>
        <v>0</v>
      </c>
      <c r="AQ82" s="1">
        <f t="shared" si="14"/>
        <v>89834468.019999996</v>
      </c>
      <c r="AR82" s="1">
        <f t="shared" si="15"/>
        <v>0</v>
      </c>
    </row>
    <row r="83" spans="1:44" hidden="1" x14ac:dyDescent="0.35">
      <c r="A83" t="str">
        <f t="shared" si="11"/>
        <v>1.5-01-2505_25566049_2515911</v>
      </c>
      <c r="B83" t="s">
        <v>1002</v>
      </c>
      <c r="C83" t="s">
        <v>1003</v>
      </c>
      <c r="D83" t="s">
        <v>64</v>
      </c>
      <c r="E83" t="s">
        <v>54</v>
      </c>
      <c r="F83">
        <v>1</v>
      </c>
      <c r="G83" t="s">
        <v>45</v>
      </c>
      <c r="H83">
        <v>1.3</v>
      </c>
      <c r="I83" t="s">
        <v>46</v>
      </c>
      <c r="J83" t="s">
        <v>47</v>
      </c>
      <c r="K83" t="s">
        <v>48</v>
      </c>
      <c r="L83" t="s">
        <v>65</v>
      </c>
      <c r="M83" t="s">
        <v>66</v>
      </c>
      <c r="N83" t="s">
        <v>833</v>
      </c>
      <c r="O83" t="s">
        <v>835</v>
      </c>
      <c r="P83">
        <v>5</v>
      </c>
      <c r="Q83" t="s">
        <v>810</v>
      </c>
      <c r="R83">
        <v>66</v>
      </c>
      <c r="S83" t="s">
        <v>71</v>
      </c>
      <c r="T83" t="s">
        <v>837</v>
      </c>
      <c r="U83" t="s">
        <v>838</v>
      </c>
      <c r="V83">
        <v>1000</v>
      </c>
      <c r="W83" t="s">
        <v>71</v>
      </c>
      <c r="X83">
        <v>1500</v>
      </c>
      <c r="Y83" t="s">
        <v>78</v>
      </c>
      <c r="Z83">
        <v>1590</v>
      </c>
      <c r="AA83" t="s">
        <v>71</v>
      </c>
      <c r="AB83">
        <v>1591</v>
      </c>
      <c r="AC83" t="s">
        <v>79</v>
      </c>
      <c r="AD83">
        <v>1</v>
      </c>
      <c r="AE83" t="s">
        <v>682</v>
      </c>
      <c r="AF83" s="1">
        <v>16320981.949999999</v>
      </c>
      <c r="AG83" s="1">
        <v>0</v>
      </c>
      <c r="AH83" s="1">
        <v>14376368.640000001</v>
      </c>
      <c r="AI83" s="1">
        <v>14376368.640000001</v>
      </c>
      <c r="AJ83" s="1">
        <v>14376368.640000001</v>
      </c>
      <c r="AK83" s="1">
        <v>14376368.640000001</v>
      </c>
      <c r="AL83" s="1">
        <v>14376368.640000001</v>
      </c>
      <c r="AM83" s="1">
        <f t="shared" si="12"/>
        <v>1944613.3099999987</v>
      </c>
      <c r="AN83" s="1"/>
      <c r="AO83" s="1"/>
      <c r="AP83" s="1">
        <f t="shared" si="13"/>
        <v>0</v>
      </c>
      <c r="AQ83" s="1">
        <f t="shared" si="14"/>
        <v>16320981.949999999</v>
      </c>
      <c r="AR83" s="1">
        <f t="shared" si="15"/>
        <v>1944613.3099999987</v>
      </c>
    </row>
    <row r="84" spans="1:44" hidden="1" x14ac:dyDescent="0.35">
      <c r="A84" t="str">
        <f t="shared" si="11"/>
        <v>1.5-01-2505_25610007_2515913</v>
      </c>
      <c r="B84" t="s">
        <v>1002</v>
      </c>
      <c r="C84" t="s">
        <v>1003</v>
      </c>
      <c r="D84" t="s">
        <v>64</v>
      </c>
      <c r="E84" t="s">
        <v>54</v>
      </c>
      <c r="F84">
        <v>1</v>
      </c>
      <c r="G84" t="s">
        <v>45</v>
      </c>
      <c r="H84">
        <v>1.7</v>
      </c>
      <c r="I84" t="s">
        <v>154</v>
      </c>
      <c r="J84" t="s">
        <v>155</v>
      </c>
      <c r="K84" t="s">
        <v>156</v>
      </c>
      <c r="L84" t="s">
        <v>157</v>
      </c>
      <c r="M84" t="s">
        <v>158</v>
      </c>
      <c r="N84" t="s">
        <v>833</v>
      </c>
      <c r="O84" t="s">
        <v>835</v>
      </c>
      <c r="P84">
        <v>6</v>
      </c>
      <c r="Q84" t="s">
        <v>164</v>
      </c>
      <c r="R84">
        <v>10</v>
      </c>
      <c r="S84" t="s">
        <v>172</v>
      </c>
      <c r="T84" t="s">
        <v>834</v>
      </c>
      <c r="U84" t="s">
        <v>836</v>
      </c>
      <c r="V84">
        <v>1000</v>
      </c>
      <c r="W84" t="s">
        <v>71</v>
      </c>
      <c r="X84">
        <v>1500</v>
      </c>
      <c r="Y84" t="s">
        <v>78</v>
      </c>
      <c r="Z84">
        <v>1590</v>
      </c>
      <c r="AA84" t="s">
        <v>71</v>
      </c>
      <c r="AB84">
        <v>1591</v>
      </c>
      <c r="AC84" t="s">
        <v>79</v>
      </c>
      <c r="AD84">
        <v>3</v>
      </c>
      <c r="AE84" t="s">
        <v>867</v>
      </c>
      <c r="AF84" s="1">
        <v>1954400</v>
      </c>
      <c r="AG84" s="1">
        <v>0</v>
      </c>
      <c r="AH84" s="1">
        <v>1954400</v>
      </c>
      <c r="AI84" s="1">
        <v>1954400</v>
      </c>
      <c r="AJ84" s="1">
        <v>1954400</v>
      </c>
      <c r="AK84" s="1">
        <v>1954400</v>
      </c>
      <c r="AL84" s="1">
        <v>1954400</v>
      </c>
      <c r="AM84" s="1">
        <f t="shared" si="12"/>
        <v>0</v>
      </c>
      <c r="AN84" s="1"/>
      <c r="AO84" s="1"/>
      <c r="AP84" s="1">
        <f t="shared" si="13"/>
        <v>0</v>
      </c>
      <c r="AQ84" s="1">
        <f t="shared" si="14"/>
        <v>1954400</v>
      </c>
      <c r="AR84" s="1">
        <f t="shared" si="15"/>
        <v>0</v>
      </c>
    </row>
    <row r="85" spans="1:44" hidden="1" x14ac:dyDescent="0.35">
      <c r="A85" t="str">
        <f t="shared" si="11"/>
        <v>1.5-01-2505_25667049_2515913</v>
      </c>
      <c r="B85" t="s">
        <v>1002</v>
      </c>
      <c r="C85" t="s">
        <v>1003</v>
      </c>
      <c r="D85" t="s">
        <v>64</v>
      </c>
      <c r="E85" t="s">
        <v>54</v>
      </c>
      <c r="F85">
        <v>1</v>
      </c>
      <c r="G85" t="s">
        <v>45</v>
      </c>
      <c r="H85">
        <v>1.7</v>
      </c>
      <c r="I85" t="s">
        <v>154</v>
      </c>
      <c r="J85" t="s">
        <v>155</v>
      </c>
      <c r="K85" t="s">
        <v>156</v>
      </c>
      <c r="L85" t="s">
        <v>157</v>
      </c>
      <c r="M85" t="s">
        <v>158</v>
      </c>
      <c r="N85" t="s">
        <v>833</v>
      </c>
      <c r="O85" t="s">
        <v>835</v>
      </c>
      <c r="P85">
        <v>6</v>
      </c>
      <c r="Q85" t="s">
        <v>164</v>
      </c>
      <c r="R85">
        <v>67</v>
      </c>
      <c r="S85" t="s">
        <v>172</v>
      </c>
      <c r="T85" t="s">
        <v>837</v>
      </c>
      <c r="U85" t="s">
        <v>838</v>
      </c>
      <c r="V85">
        <v>1000</v>
      </c>
      <c r="W85" t="s">
        <v>71</v>
      </c>
      <c r="X85">
        <v>1500</v>
      </c>
      <c r="Y85" t="s">
        <v>78</v>
      </c>
      <c r="Z85">
        <v>1590</v>
      </c>
      <c r="AA85" t="s">
        <v>71</v>
      </c>
      <c r="AB85">
        <v>1591</v>
      </c>
      <c r="AC85" t="s">
        <v>79</v>
      </c>
      <c r="AD85">
        <v>3</v>
      </c>
      <c r="AE85" t="s">
        <v>867</v>
      </c>
      <c r="AF85" s="1">
        <v>1084382.46</v>
      </c>
      <c r="AG85" s="1">
        <v>0</v>
      </c>
      <c r="AH85" s="1">
        <v>992588.77</v>
      </c>
      <c r="AI85" s="1">
        <v>992588.77</v>
      </c>
      <c r="AJ85" s="1">
        <v>992588.77</v>
      </c>
      <c r="AK85" s="1">
        <v>992588.77</v>
      </c>
      <c r="AL85" s="1">
        <v>992588.77</v>
      </c>
      <c r="AM85" s="1">
        <f t="shared" si="12"/>
        <v>91793.689999999944</v>
      </c>
      <c r="AN85" s="1"/>
      <c r="AO85" s="1"/>
      <c r="AP85" s="1">
        <f t="shared" si="13"/>
        <v>0</v>
      </c>
      <c r="AQ85" s="1">
        <f t="shared" si="14"/>
        <v>1084382.46</v>
      </c>
      <c r="AR85" s="1">
        <f t="shared" si="15"/>
        <v>91793.689999999944</v>
      </c>
    </row>
    <row r="86" spans="1:44" hidden="1" x14ac:dyDescent="0.35">
      <c r="A86" t="str">
        <f t="shared" si="11"/>
        <v>2.6-06-2510_25065048_25214160</v>
      </c>
      <c r="B86" t="s">
        <v>992</v>
      </c>
      <c r="C86" t="s">
        <v>994</v>
      </c>
      <c r="D86" t="s">
        <v>44</v>
      </c>
      <c r="E86" t="s">
        <v>54</v>
      </c>
      <c r="F86">
        <v>2</v>
      </c>
      <c r="G86" t="s">
        <v>183</v>
      </c>
      <c r="H86">
        <v>2.7</v>
      </c>
      <c r="I86" t="s">
        <v>530</v>
      </c>
      <c r="J86" t="s">
        <v>531</v>
      </c>
      <c r="K86" t="s">
        <v>530</v>
      </c>
      <c r="L86" t="s">
        <v>270</v>
      </c>
      <c r="M86" t="s">
        <v>271</v>
      </c>
      <c r="N86" t="s">
        <v>898</v>
      </c>
      <c r="O86" t="s">
        <v>900</v>
      </c>
      <c r="P86">
        <v>0</v>
      </c>
      <c r="Q86" t="s">
        <v>255</v>
      </c>
      <c r="R86">
        <v>65</v>
      </c>
      <c r="S86" t="s">
        <v>996</v>
      </c>
      <c r="T86" t="s">
        <v>995</v>
      </c>
      <c r="U86" t="s">
        <v>226</v>
      </c>
      <c r="V86">
        <v>2000</v>
      </c>
      <c r="W86" t="s">
        <v>105</v>
      </c>
      <c r="X86">
        <v>2100</v>
      </c>
      <c r="Y86" t="s">
        <v>123</v>
      </c>
      <c r="Z86">
        <v>2140</v>
      </c>
      <c r="AA86" t="s">
        <v>105</v>
      </c>
      <c r="AB86">
        <v>2141</v>
      </c>
      <c r="AC86" t="s">
        <v>126</v>
      </c>
      <c r="AD86">
        <v>60</v>
      </c>
      <c r="AE86" t="s">
        <v>112</v>
      </c>
      <c r="AF86" s="1">
        <v>2500</v>
      </c>
      <c r="AG86" s="1">
        <v>0</v>
      </c>
      <c r="AH86" s="1">
        <v>1260.54</v>
      </c>
      <c r="AI86" s="1">
        <v>0</v>
      </c>
      <c r="AJ86" s="1">
        <v>0</v>
      </c>
      <c r="AK86" s="1">
        <v>0</v>
      </c>
      <c r="AL86" s="1">
        <v>0</v>
      </c>
      <c r="AM86" s="1">
        <f t="shared" si="12"/>
        <v>1239.46</v>
      </c>
      <c r="AN86" s="1"/>
      <c r="AO86" s="1"/>
      <c r="AP86" s="1">
        <f t="shared" si="13"/>
        <v>0</v>
      </c>
      <c r="AQ86" s="1">
        <f t="shared" si="14"/>
        <v>2500</v>
      </c>
      <c r="AR86" s="1">
        <f t="shared" si="15"/>
        <v>1239.46</v>
      </c>
    </row>
    <row r="87" spans="1:44" hidden="1" x14ac:dyDescent="0.35">
      <c r="A87" t="str">
        <f t="shared" si="11"/>
        <v>1.1-00-2502_2553002_2521410</v>
      </c>
      <c r="B87" t="s">
        <v>812</v>
      </c>
      <c r="C87" t="s">
        <v>815</v>
      </c>
      <c r="D87" t="s">
        <v>64</v>
      </c>
      <c r="E87" t="s">
        <v>54</v>
      </c>
      <c r="F87">
        <v>1</v>
      </c>
      <c r="G87" t="s">
        <v>45</v>
      </c>
      <c r="H87">
        <v>1.3</v>
      </c>
      <c r="I87" t="s">
        <v>46</v>
      </c>
      <c r="J87" t="s">
        <v>47</v>
      </c>
      <c r="K87" t="s">
        <v>48</v>
      </c>
      <c r="L87" t="s">
        <v>65</v>
      </c>
      <c r="M87" t="s">
        <v>66</v>
      </c>
      <c r="N87" t="s">
        <v>829</v>
      </c>
      <c r="O87" t="s">
        <v>178</v>
      </c>
      <c r="P87">
        <v>5</v>
      </c>
      <c r="Q87" t="s">
        <v>810</v>
      </c>
      <c r="R87">
        <v>3</v>
      </c>
      <c r="S87" t="s">
        <v>691</v>
      </c>
      <c r="T87" t="s">
        <v>830</v>
      </c>
      <c r="U87" t="s">
        <v>832</v>
      </c>
      <c r="V87">
        <v>2000</v>
      </c>
      <c r="W87" t="s">
        <v>105</v>
      </c>
      <c r="X87">
        <v>2100</v>
      </c>
      <c r="Y87" t="s">
        <v>123</v>
      </c>
      <c r="Z87">
        <v>2140</v>
      </c>
      <c r="AA87" t="s">
        <v>105</v>
      </c>
      <c r="AB87">
        <v>2141</v>
      </c>
      <c r="AC87" t="s">
        <v>126</v>
      </c>
      <c r="AD87">
        <v>0</v>
      </c>
      <c r="AE87" t="s">
        <v>58</v>
      </c>
      <c r="AF87" s="1">
        <v>18700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f t="shared" si="12"/>
        <v>18700</v>
      </c>
      <c r="AN87" s="1"/>
      <c r="AO87" s="1"/>
      <c r="AP87" s="1">
        <f t="shared" si="13"/>
        <v>0</v>
      </c>
      <c r="AQ87" s="6">
        <f t="shared" si="14"/>
        <v>18700</v>
      </c>
      <c r="AR87" s="1">
        <f t="shared" si="15"/>
        <v>18700</v>
      </c>
    </row>
    <row r="88" spans="1:44" hidden="1" x14ac:dyDescent="0.35">
      <c r="A88" t="str">
        <f t="shared" si="11"/>
        <v>1.1-00-2508_25619013_2521410</v>
      </c>
      <c r="B88" t="s">
        <v>812</v>
      </c>
      <c r="C88" t="s">
        <v>815</v>
      </c>
      <c r="D88" t="s">
        <v>64</v>
      </c>
      <c r="E88" t="s">
        <v>54</v>
      </c>
      <c r="F88">
        <v>1</v>
      </c>
      <c r="G88" t="s">
        <v>45</v>
      </c>
      <c r="H88">
        <v>1.7</v>
      </c>
      <c r="I88" t="s">
        <v>154</v>
      </c>
      <c r="J88" t="s">
        <v>155</v>
      </c>
      <c r="K88" t="s">
        <v>156</v>
      </c>
      <c r="L88" t="s">
        <v>157</v>
      </c>
      <c r="M88" t="s">
        <v>158</v>
      </c>
      <c r="N88" t="s">
        <v>868</v>
      </c>
      <c r="O88" t="s">
        <v>870</v>
      </c>
      <c r="P88">
        <v>6</v>
      </c>
      <c r="Q88" t="s">
        <v>164</v>
      </c>
      <c r="R88">
        <v>19</v>
      </c>
      <c r="S88" t="s">
        <v>168</v>
      </c>
      <c r="T88" t="s">
        <v>869</v>
      </c>
      <c r="U88" t="s">
        <v>871</v>
      </c>
      <c r="V88">
        <v>2000</v>
      </c>
      <c r="W88" t="s">
        <v>105</v>
      </c>
      <c r="X88">
        <v>2100</v>
      </c>
      <c r="Y88" t="s">
        <v>123</v>
      </c>
      <c r="Z88">
        <v>2140</v>
      </c>
      <c r="AA88" t="s">
        <v>105</v>
      </c>
      <c r="AB88">
        <v>2141</v>
      </c>
      <c r="AC88" t="s">
        <v>126</v>
      </c>
      <c r="AD88">
        <v>0</v>
      </c>
      <c r="AE88" t="s">
        <v>58</v>
      </c>
      <c r="AF88" s="1">
        <v>22590.32</v>
      </c>
      <c r="AG88" s="1">
        <v>0</v>
      </c>
      <c r="AH88" s="1">
        <v>20068.93</v>
      </c>
      <c r="AI88" s="1">
        <v>20068.93</v>
      </c>
      <c r="AJ88" s="1">
        <v>12785.29</v>
      </c>
      <c r="AK88" s="1">
        <v>0</v>
      </c>
      <c r="AL88" s="1">
        <v>0</v>
      </c>
      <c r="AM88" s="1">
        <f t="shared" si="12"/>
        <v>2521.3899999999994</v>
      </c>
      <c r="AN88" s="1"/>
      <c r="AO88" s="1"/>
      <c r="AP88" s="1">
        <f t="shared" si="13"/>
        <v>0</v>
      </c>
      <c r="AQ88" s="6">
        <f t="shared" si="14"/>
        <v>22590.32</v>
      </c>
      <c r="AR88" s="1">
        <f t="shared" si="15"/>
        <v>2521.3899999999994</v>
      </c>
    </row>
    <row r="89" spans="1:44" hidden="1" x14ac:dyDescent="0.35">
      <c r="A89" t="str">
        <f t="shared" si="11"/>
        <v>2.6-01-2505_25610007_2517110</v>
      </c>
      <c r="B89" t="s">
        <v>989</v>
      </c>
      <c r="C89" t="s">
        <v>990</v>
      </c>
      <c r="D89" t="s">
        <v>44</v>
      </c>
      <c r="E89" t="s">
        <v>54</v>
      </c>
      <c r="F89">
        <v>1</v>
      </c>
      <c r="G89" t="s">
        <v>45</v>
      </c>
      <c r="H89">
        <v>1.7</v>
      </c>
      <c r="I89" t="s">
        <v>154</v>
      </c>
      <c r="J89" t="s">
        <v>155</v>
      </c>
      <c r="K89" t="s">
        <v>156</v>
      </c>
      <c r="L89" t="s">
        <v>157</v>
      </c>
      <c r="M89" t="s">
        <v>158</v>
      </c>
      <c r="N89" t="s">
        <v>833</v>
      </c>
      <c r="O89" t="s">
        <v>835</v>
      </c>
      <c r="P89">
        <v>6</v>
      </c>
      <c r="Q89" t="s">
        <v>164</v>
      </c>
      <c r="R89">
        <v>10</v>
      </c>
      <c r="S89" t="s">
        <v>172</v>
      </c>
      <c r="T89" t="s">
        <v>834</v>
      </c>
      <c r="U89" t="s">
        <v>836</v>
      </c>
      <c r="V89">
        <v>1000</v>
      </c>
      <c r="W89" t="s">
        <v>71</v>
      </c>
      <c r="X89">
        <v>1700</v>
      </c>
      <c r="Y89" t="s">
        <v>131</v>
      </c>
      <c r="Z89">
        <v>1710</v>
      </c>
      <c r="AA89" t="s">
        <v>132</v>
      </c>
      <c r="AB89">
        <v>1711</v>
      </c>
      <c r="AC89" t="s">
        <v>132</v>
      </c>
      <c r="AD89">
        <v>0</v>
      </c>
      <c r="AE89" t="s">
        <v>58</v>
      </c>
      <c r="AF89" s="1">
        <v>11691383.619999999</v>
      </c>
      <c r="AG89" s="1">
        <v>0</v>
      </c>
      <c r="AH89" s="1">
        <v>11691383.619999999</v>
      </c>
      <c r="AI89" s="1">
        <v>11691383.619999999</v>
      </c>
      <c r="AJ89" s="1">
        <v>11691383.619999999</v>
      </c>
      <c r="AK89" s="1">
        <v>11691383.619999999</v>
      </c>
      <c r="AL89" s="1">
        <v>11691383.619999999</v>
      </c>
      <c r="AM89" s="1">
        <f t="shared" si="12"/>
        <v>0</v>
      </c>
      <c r="AN89" s="1"/>
      <c r="AO89" s="1"/>
      <c r="AP89" s="1">
        <f t="shared" si="13"/>
        <v>0</v>
      </c>
      <c r="AQ89" s="1">
        <f t="shared" si="14"/>
        <v>11691383.619999999</v>
      </c>
      <c r="AR89" s="1">
        <f t="shared" si="15"/>
        <v>0</v>
      </c>
    </row>
    <row r="90" spans="1:44" hidden="1" x14ac:dyDescent="0.35">
      <c r="A90" t="str">
        <f t="shared" si="11"/>
        <v>2.6-01-2505_25610007_25171149</v>
      </c>
      <c r="B90" t="s">
        <v>989</v>
      </c>
      <c r="C90" t="s">
        <v>990</v>
      </c>
      <c r="D90" t="s">
        <v>44</v>
      </c>
      <c r="E90" t="s">
        <v>54</v>
      </c>
      <c r="F90">
        <v>1</v>
      </c>
      <c r="G90" t="s">
        <v>45</v>
      </c>
      <c r="H90">
        <v>1.7</v>
      </c>
      <c r="I90" t="s">
        <v>154</v>
      </c>
      <c r="J90" t="s">
        <v>155</v>
      </c>
      <c r="K90" t="s">
        <v>156</v>
      </c>
      <c r="L90" t="s">
        <v>157</v>
      </c>
      <c r="M90" t="s">
        <v>158</v>
      </c>
      <c r="N90" t="s">
        <v>833</v>
      </c>
      <c r="O90" t="s">
        <v>835</v>
      </c>
      <c r="P90">
        <v>6</v>
      </c>
      <c r="Q90" t="s">
        <v>164</v>
      </c>
      <c r="R90">
        <v>10</v>
      </c>
      <c r="S90" t="s">
        <v>172</v>
      </c>
      <c r="T90" t="s">
        <v>834</v>
      </c>
      <c r="U90" t="s">
        <v>836</v>
      </c>
      <c r="V90">
        <v>1000</v>
      </c>
      <c r="W90" t="s">
        <v>71</v>
      </c>
      <c r="X90">
        <v>1700</v>
      </c>
      <c r="Y90" t="s">
        <v>131</v>
      </c>
      <c r="Z90">
        <v>1710</v>
      </c>
      <c r="AA90" t="s">
        <v>132</v>
      </c>
      <c r="AB90">
        <v>1711</v>
      </c>
      <c r="AC90" t="s">
        <v>132</v>
      </c>
      <c r="AD90">
        <v>49</v>
      </c>
      <c r="AE90" t="s">
        <v>991</v>
      </c>
      <c r="AF90" s="1">
        <v>1362579.98</v>
      </c>
      <c r="AG90" s="1">
        <v>0</v>
      </c>
      <c r="AH90" s="1">
        <v>1362579.98</v>
      </c>
      <c r="AI90" s="1">
        <v>1362579.98</v>
      </c>
      <c r="AJ90" s="1">
        <v>1362579.98</v>
      </c>
      <c r="AK90" s="1">
        <v>1362579.98</v>
      </c>
      <c r="AL90" s="1">
        <v>1362579.98</v>
      </c>
      <c r="AM90" s="1">
        <f t="shared" si="12"/>
        <v>0</v>
      </c>
      <c r="AN90" s="1"/>
      <c r="AO90" s="1"/>
      <c r="AP90" s="1">
        <f t="shared" si="13"/>
        <v>0</v>
      </c>
      <c r="AQ90" s="1">
        <f t="shared" si="14"/>
        <v>1362579.98</v>
      </c>
      <c r="AR90" s="1">
        <f t="shared" si="15"/>
        <v>0</v>
      </c>
    </row>
    <row r="91" spans="1:44" hidden="1" x14ac:dyDescent="0.35">
      <c r="A91" t="str">
        <f t="shared" si="11"/>
        <v>2.6-01-2505_25667049_2517110</v>
      </c>
      <c r="B91" t="s">
        <v>989</v>
      </c>
      <c r="C91" t="s">
        <v>990</v>
      </c>
      <c r="D91" t="s">
        <v>44</v>
      </c>
      <c r="E91" t="s">
        <v>54</v>
      </c>
      <c r="F91">
        <v>1</v>
      </c>
      <c r="G91" t="s">
        <v>45</v>
      </c>
      <c r="H91">
        <v>1.7</v>
      </c>
      <c r="I91" t="s">
        <v>154</v>
      </c>
      <c r="J91" t="s">
        <v>155</v>
      </c>
      <c r="K91" t="s">
        <v>156</v>
      </c>
      <c r="L91" t="s">
        <v>157</v>
      </c>
      <c r="M91" t="s">
        <v>158</v>
      </c>
      <c r="N91" t="s">
        <v>833</v>
      </c>
      <c r="O91" t="s">
        <v>835</v>
      </c>
      <c r="P91">
        <v>6</v>
      </c>
      <c r="Q91" t="s">
        <v>164</v>
      </c>
      <c r="R91">
        <v>67</v>
      </c>
      <c r="S91" t="s">
        <v>172</v>
      </c>
      <c r="T91" t="s">
        <v>837</v>
      </c>
      <c r="U91" t="s">
        <v>838</v>
      </c>
      <c r="V91">
        <v>1000</v>
      </c>
      <c r="W91" t="s">
        <v>71</v>
      </c>
      <c r="X91">
        <v>1700</v>
      </c>
      <c r="Y91" t="s">
        <v>131</v>
      </c>
      <c r="Z91">
        <v>1710</v>
      </c>
      <c r="AA91" t="s">
        <v>132</v>
      </c>
      <c r="AB91">
        <v>1711</v>
      </c>
      <c r="AC91" t="s">
        <v>132</v>
      </c>
      <c r="AD91">
        <v>0</v>
      </c>
      <c r="AE91" t="s">
        <v>58</v>
      </c>
      <c r="AF91" s="1">
        <v>11308616.380000001</v>
      </c>
      <c r="AG91" s="1">
        <v>0</v>
      </c>
      <c r="AH91" s="1">
        <v>3366482.81</v>
      </c>
      <c r="AI91" s="1">
        <v>3366482.81</v>
      </c>
      <c r="AJ91" s="1">
        <v>3366482.81</v>
      </c>
      <c r="AK91" s="1">
        <v>3366482.81</v>
      </c>
      <c r="AL91" s="1">
        <v>3366482.81</v>
      </c>
      <c r="AM91" s="1">
        <f t="shared" si="12"/>
        <v>7942133.5700000003</v>
      </c>
      <c r="AN91" s="1"/>
      <c r="AO91" s="1"/>
      <c r="AP91" s="1">
        <f t="shared" si="13"/>
        <v>0</v>
      </c>
      <c r="AQ91" s="1">
        <f t="shared" si="14"/>
        <v>11308616.380000001</v>
      </c>
      <c r="AR91" s="1">
        <f t="shared" si="15"/>
        <v>7942133.5700000003</v>
      </c>
    </row>
    <row r="92" spans="1:44" hidden="1" x14ac:dyDescent="0.35">
      <c r="A92" t="str">
        <f t="shared" si="11"/>
        <v>2.6-01-2505_25667049_25171149</v>
      </c>
      <c r="B92" t="s">
        <v>989</v>
      </c>
      <c r="C92" t="s">
        <v>990</v>
      </c>
      <c r="D92" t="s">
        <v>44</v>
      </c>
      <c r="E92" t="s">
        <v>54</v>
      </c>
      <c r="F92">
        <v>1</v>
      </c>
      <c r="G92" t="s">
        <v>45</v>
      </c>
      <c r="H92">
        <v>1.7</v>
      </c>
      <c r="I92" t="s">
        <v>154</v>
      </c>
      <c r="J92" t="s">
        <v>155</v>
      </c>
      <c r="K92" t="s">
        <v>156</v>
      </c>
      <c r="L92" t="s">
        <v>157</v>
      </c>
      <c r="M92" t="s">
        <v>158</v>
      </c>
      <c r="N92" t="s">
        <v>833</v>
      </c>
      <c r="O92" t="s">
        <v>835</v>
      </c>
      <c r="P92">
        <v>6</v>
      </c>
      <c r="Q92" t="s">
        <v>164</v>
      </c>
      <c r="R92">
        <v>67</v>
      </c>
      <c r="S92" t="s">
        <v>172</v>
      </c>
      <c r="T92" t="s">
        <v>837</v>
      </c>
      <c r="U92" t="s">
        <v>838</v>
      </c>
      <c r="V92">
        <v>1000</v>
      </c>
      <c r="W92" t="s">
        <v>71</v>
      </c>
      <c r="X92">
        <v>1700</v>
      </c>
      <c r="Y92" t="s">
        <v>131</v>
      </c>
      <c r="Z92">
        <v>1710</v>
      </c>
      <c r="AA92" t="s">
        <v>132</v>
      </c>
      <c r="AB92">
        <v>1711</v>
      </c>
      <c r="AC92" t="s">
        <v>132</v>
      </c>
      <c r="AD92">
        <v>49</v>
      </c>
      <c r="AE92" t="s">
        <v>991</v>
      </c>
      <c r="AF92" s="1">
        <v>1325820.02</v>
      </c>
      <c r="AG92" s="1">
        <v>0</v>
      </c>
      <c r="AH92" s="1">
        <v>384001.7</v>
      </c>
      <c r="AI92" s="1">
        <v>384001.7</v>
      </c>
      <c r="AJ92" s="1">
        <v>384001.7</v>
      </c>
      <c r="AK92" s="1">
        <v>384001.7</v>
      </c>
      <c r="AL92" s="1">
        <v>384001.7</v>
      </c>
      <c r="AM92" s="1">
        <f t="shared" si="12"/>
        <v>941818.32000000007</v>
      </c>
      <c r="AN92" s="1"/>
      <c r="AO92" s="1"/>
      <c r="AP92" s="1">
        <f t="shared" si="13"/>
        <v>0</v>
      </c>
      <c r="AQ92" s="1">
        <f t="shared" si="14"/>
        <v>1325820.02</v>
      </c>
      <c r="AR92" s="1">
        <f t="shared" si="15"/>
        <v>941818.32000000007</v>
      </c>
    </row>
    <row r="93" spans="1:44" hidden="1" x14ac:dyDescent="0.35">
      <c r="A93" t="str">
        <f t="shared" si="11"/>
        <v>1.1-00-2504_2555004_2521410</v>
      </c>
      <c r="B93" t="s">
        <v>812</v>
      </c>
      <c r="C93" t="s">
        <v>815</v>
      </c>
      <c r="D93" t="s">
        <v>64</v>
      </c>
      <c r="E93" t="s">
        <v>54</v>
      </c>
      <c r="F93">
        <v>1</v>
      </c>
      <c r="G93" t="s">
        <v>45</v>
      </c>
      <c r="H93">
        <v>1.3</v>
      </c>
      <c r="I93" t="s">
        <v>46</v>
      </c>
      <c r="J93" t="s">
        <v>47</v>
      </c>
      <c r="K93" t="s">
        <v>48</v>
      </c>
      <c r="L93" t="s">
        <v>49</v>
      </c>
      <c r="M93" t="s">
        <v>50</v>
      </c>
      <c r="N93" t="s">
        <v>808</v>
      </c>
      <c r="O93" t="s">
        <v>60</v>
      </c>
      <c r="P93">
        <v>5</v>
      </c>
      <c r="Q93" t="s">
        <v>810</v>
      </c>
      <c r="R93">
        <v>5</v>
      </c>
      <c r="S93" t="s">
        <v>297</v>
      </c>
      <c r="T93" t="s">
        <v>817</v>
      </c>
      <c r="U93" t="s">
        <v>298</v>
      </c>
      <c r="V93">
        <v>2000</v>
      </c>
      <c r="W93" t="s">
        <v>105</v>
      </c>
      <c r="X93">
        <v>2100</v>
      </c>
      <c r="Y93" t="s">
        <v>123</v>
      </c>
      <c r="Z93">
        <v>2140</v>
      </c>
      <c r="AA93" t="s">
        <v>105</v>
      </c>
      <c r="AB93">
        <v>2141</v>
      </c>
      <c r="AC93" t="s">
        <v>126</v>
      </c>
      <c r="AD93">
        <v>0</v>
      </c>
      <c r="AE93" t="s">
        <v>58</v>
      </c>
      <c r="AF93" s="1">
        <v>30000</v>
      </c>
      <c r="AG93" s="1">
        <v>10000</v>
      </c>
      <c r="AH93" s="1">
        <v>3571.27</v>
      </c>
      <c r="AI93" s="1">
        <v>3571.27</v>
      </c>
      <c r="AJ93" s="1">
        <v>3571.27</v>
      </c>
      <c r="AK93" s="1">
        <v>3571.27</v>
      </c>
      <c r="AL93" s="1">
        <v>3571.27</v>
      </c>
      <c r="AM93" s="1">
        <f t="shared" si="12"/>
        <v>26428.73</v>
      </c>
      <c r="AN93" s="1"/>
      <c r="AO93" s="1"/>
      <c r="AP93" s="1">
        <f t="shared" si="13"/>
        <v>0</v>
      </c>
      <c r="AQ93" s="6">
        <f t="shared" si="14"/>
        <v>30000</v>
      </c>
      <c r="AR93" s="1">
        <f t="shared" si="15"/>
        <v>26428.73</v>
      </c>
    </row>
    <row r="94" spans="1:44" hidden="1" x14ac:dyDescent="0.35">
      <c r="A94" t="str">
        <f t="shared" si="11"/>
        <v>1.1-00-2514_25555039_2521410</v>
      </c>
      <c r="B94" t="s">
        <v>812</v>
      </c>
      <c r="C94" t="s">
        <v>815</v>
      </c>
      <c r="D94" t="s">
        <v>64</v>
      </c>
      <c r="E94" t="s">
        <v>54</v>
      </c>
      <c r="F94">
        <v>3</v>
      </c>
      <c r="G94" t="s">
        <v>202</v>
      </c>
      <c r="H94">
        <v>3.8</v>
      </c>
      <c r="I94" t="s">
        <v>203</v>
      </c>
      <c r="J94" t="s">
        <v>204</v>
      </c>
      <c r="K94" t="s">
        <v>205</v>
      </c>
      <c r="L94" t="s">
        <v>65</v>
      </c>
      <c r="M94" t="s">
        <v>66</v>
      </c>
      <c r="N94" t="s">
        <v>982</v>
      </c>
      <c r="O94" t="s">
        <v>984</v>
      </c>
      <c r="P94">
        <v>5</v>
      </c>
      <c r="Q94" t="s">
        <v>810</v>
      </c>
      <c r="R94">
        <v>55</v>
      </c>
      <c r="S94" t="s">
        <v>601</v>
      </c>
      <c r="T94" t="s">
        <v>983</v>
      </c>
      <c r="U94" t="s">
        <v>985</v>
      </c>
      <c r="V94">
        <v>2000</v>
      </c>
      <c r="W94" t="s">
        <v>105</v>
      </c>
      <c r="X94">
        <v>2100</v>
      </c>
      <c r="Y94" t="s">
        <v>123</v>
      </c>
      <c r="Z94">
        <v>2140</v>
      </c>
      <c r="AA94" t="s">
        <v>105</v>
      </c>
      <c r="AB94">
        <v>2141</v>
      </c>
      <c r="AC94" t="s">
        <v>126</v>
      </c>
      <c r="AD94">
        <v>0</v>
      </c>
      <c r="AE94" t="s">
        <v>58</v>
      </c>
      <c r="AF94" s="1">
        <v>1050000</v>
      </c>
      <c r="AG94" s="1">
        <v>1950000</v>
      </c>
      <c r="AH94" s="1">
        <v>20880</v>
      </c>
      <c r="AI94" s="1">
        <v>20880</v>
      </c>
      <c r="AJ94" s="1">
        <v>20880</v>
      </c>
      <c r="AK94" s="1">
        <v>0</v>
      </c>
      <c r="AL94" s="1">
        <v>0</v>
      </c>
      <c r="AM94" s="1">
        <f t="shared" si="12"/>
        <v>1029120</v>
      </c>
      <c r="AN94" s="1"/>
      <c r="AO94" s="1"/>
      <c r="AP94" s="1">
        <f t="shared" si="13"/>
        <v>0</v>
      </c>
      <c r="AQ94" s="6">
        <f t="shared" si="14"/>
        <v>1050000</v>
      </c>
      <c r="AR94" s="1">
        <f t="shared" si="15"/>
        <v>1029120</v>
      </c>
    </row>
    <row r="95" spans="1:44" hidden="1" x14ac:dyDescent="0.35">
      <c r="A95" t="str">
        <f t="shared" si="11"/>
        <v>1.1-00-2504_2555004_2521610</v>
      </c>
      <c r="B95" t="s">
        <v>812</v>
      </c>
      <c r="C95" t="s">
        <v>815</v>
      </c>
      <c r="D95" t="s">
        <v>64</v>
      </c>
      <c r="E95" t="s">
        <v>54</v>
      </c>
      <c r="F95">
        <v>1</v>
      </c>
      <c r="G95" t="s">
        <v>45</v>
      </c>
      <c r="H95">
        <v>1.3</v>
      </c>
      <c r="I95" t="s">
        <v>46</v>
      </c>
      <c r="J95" t="s">
        <v>47</v>
      </c>
      <c r="K95" t="s">
        <v>48</v>
      </c>
      <c r="L95" t="s">
        <v>49</v>
      </c>
      <c r="M95" t="s">
        <v>50</v>
      </c>
      <c r="N95" t="s">
        <v>808</v>
      </c>
      <c r="O95" t="s">
        <v>60</v>
      </c>
      <c r="P95">
        <v>5</v>
      </c>
      <c r="Q95" t="s">
        <v>810</v>
      </c>
      <c r="R95">
        <v>5</v>
      </c>
      <c r="S95" t="s">
        <v>297</v>
      </c>
      <c r="T95" t="s">
        <v>817</v>
      </c>
      <c r="U95" t="s">
        <v>298</v>
      </c>
      <c r="V95">
        <v>2000</v>
      </c>
      <c r="W95" t="s">
        <v>105</v>
      </c>
      <c r="X95">
        <v>2100</v>
      </c>
      <c r="Y95" t="s">
        <v>123</v>
      </c>
      <c r="Z95">
        <v>2160</v>
      </c>
      <c r="AA95" t="s">
        <v>105</v>
      </c>
      <c r="AB95">
        <v>2161</v>
      </c>
      <c r="AC95" t="s">
        <v>367</v>
      </c>
      <c r="AD95">
        <v>0</v>
      </c>
      <c r="AE95" t="s">
        <v>58</v>
      </c>
      <c r="AF95" s="1">
        <v>2000</v>
      </c>
      <c r="AG95" s="1">
        <v>0</v>
      </c>
      <c r="AH95" s="1">
        <v>1044</v>
      </c>
      <c r="AI95" s="1">
        <v>1044</v>
      </c>
      <c r="AJ95" s="1">
        <v>1044</v>
      </c>
      <c r="AK95" s="1">
        <v>1044</v>
      </c>
      <c r="AL95" s="1">
        <v>1044</v>
      </c>
      <c r="AM95" s="1">
        <f t="shared" si="12"/>
        <v>956</v>
      </c>
      <c r="AN95" s="1"/>
      <c r="AO95" s="1"/>
      <c r="AP95" s="1">
        <f t="shared" si="13"/>
        <v>0</v>
      </c>
      <c r="AQ95" s="6">
        <f t="shared" si="14"/>
        <v>2000</v>
      </c>
      <c r="AR95" s="1">
        <f t="shared" si="15"/>
        <v>956</v>
      </c>
    </row>
    <row r="96" spans="1:44" hidden="1" x14ac:dyDescent="0.35">
      <c r="A96" t="str">
        <f t="shared" si="11"/>
        <v>1.1-00-2509_25225017_2532610</v>
      </c>
      <c r="B96" t="s">
        <v>812</v>
      </c>
      <c r="C96" t="s">
        <v>815</v>
      </c>
      <c r="D96" t="s">
        <v>64</v>
      </c>
      <c r="E96" t="s">
        <v>54</v>
      </c>
      <c r="F96">
        <v>1</v>
      </c>
      <c r="G96" t="s">
        <v>45</v>
      </c>
      <c r="H96">
        <v>1.3</v>
      </c>
      <c r="I96" t="s">
        <v>46</v>
      </c>
      <c r="J96" t="s">
        <v>47</v>
      </c>
      <c r="K96" t="s">
        <v>48</v>
      </c>
      <c r="L96" t="s">
        <v>65</v>
      </c>
      <c r="M96" t="s">
        <v>66</v>
      </c>
      <c r="N96" t="s">
        <v>855</v>
      </c>
      <c r="O96" t="s">
        <v>857</v>
      </c>
      <c r="P96">
        <v>2</v>
      </c>
      <c r="Q96" t="s">
        <v>148</v>
      </c>
      <c r="R96">
        <v>25</v>
      </c>
      <c r="S96" t="s">
        <v>404</v>
      </c>
      <c r="T96" t="s">
        <v>856</v>
      </c>
      <c r="U96" t="s">
        <v>858</v>
      </c>
      <c r="V96">
        <v>3000</v>
      </c>
      <c r="W96" t="s">
        <v>56</v>
      </c>
      <c r="X96">
        <v>3200</v>
      </c>
      <c r="Y96" t="s">
        <v>136</v>
      </c>
      <c r="Z96">
        <v>3260</v>
      </c>
      <c r="AA96" t="s">
        <v>56</v>
      </c>
      <c r="AB96">
        <v>3261</v>
      </c>
      <c r="AC96" t="s">
        <v>409</v>
      </c>
      <c r="AD96">
        <v>0</v>
      </c>
      <c r="AE96" t="s">
        <v>58</v>
      </c>
      <c r="AF96" s="1">
        <v>0</v>
      </c>
      <c r="AG96" s="1">
        <v>20000000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f t="shared" si="12"/>
        <v>0</v>
      </c>
      <c r="AN96" s="1"/>
      <c r="AO96" s="1"/>
      <c r="AP96" s="1">
        <f t="shared" si="13"/>
        <v>0</v>
      </c>
      <c r="AQ96" s="6">
        <f t="shared" si="14"/>
        <v>0</v>
      </c>
      <c r="AR96" s="1">
        <f t="shared" si="15"/>
        <v>0</v>
      </c>
    </row>
    <row r="97" spans="1:44" hidden="1" x14ac:dyDescent="0.35">
      <c r="A97" t="str">
        <f t="shared" si="11"/>
        <v>1.1-00-2509_25226018_2532910</v>
      </c>
      <c r="B97" t="s">
        <v>812</v>
      </c>
      <c r="C97" t="s">
        <v>815</v>
      </c>
      <c r="D97" t="s">
        <v>64</v>
      </c>
      <c r="E97" t="s">
        <v>54</v>
      </c>
      <c r="F97">
        <v>2</v>
      </c>
      <c r="G97" t="s">
        <v>183</v>
      </c>
      <c r="H97">
        <v>2.2000000000000002</v>
      </c>
      <c r="I97" t="s">
        <v>193</v>
      </c>
      <c r="J97" t="s">
        <v>194</v>
      </c>
      <c r="K97" t="s">
        <v>195</v>
      </c>
      <c r="L97" t="s">
        <v>65</v>
      </c>
      <c r="M97" t="s">
        <v>66</v>
      </c>
      <c r="N97" t="s">
        <v>855</v>
      </c>
      <c r="O97" t="s">
        <v>857</v>
      </c>
      <c r="P97">
        <v>2</v>
      </c>
      <c r="Q97" t="s">
        <v>148</v>
      </c>
      <c r="R97">
        <v>26</v>
      </c>
      <c r="S97" t="s">
        <v>200</v>
      </c>
      <c r="T97" t="s">
        <v>894</v>
      </c>
      <c r="U97" t="s">
        <v>201</v>
      </c>
      <c r="V97">
        <v>3000</v>
      </c>
      <c r="W97" t="s">
        <v>56</v>
      </c>
      <c r="X97">
        <v>3200</v>
      </c>
      <c r="Y97" t="s">
        <v>136</v>
      </c>
      <c r="Z97">
        <v>3290</v>
      </c>
      <c r="AA97" t="s">
        <v>56</v>
      </c>
      <c r="AB97">
        <v>3291</v>
      </c>
      <c r="AC97" t="s">
        <v>315</v>
      </c>
      <c r="AD97">
        <v>0</v>
      </c>
      <c r="AE97" t="s">
        <v>58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f t="shared" si="12"/>
        <v>0</v>
      </c>
      <c r="AN97" s="1"/>
      <c r="AO97" s="1"/>
      <c r="AP97" s="1">
        <f t="shared" si="13"/>
        <v>0</v>
      </c>
      <c r="AQ97" s="6">
        <f t="shared" si="14"/>
        <v>0</v>
      </c>
      <c r="AR97" s="1">
        <f t="shared" si="15"/>
        <v>0</v>
      </c>
    </row>
    <row r="98" spans="1:44" hidden="1" x14ac:dyDescent="0.35">
      <c r="A98" t="str">
        <f t="shared" si="11"/>
        <v>1.1-00-2510_25036028_2533810</v>
      </c>
      <c r="B98" t="s">
        <v>812</v>
      </c>
      <c r="C98" t="s">
        <v>815</v>
      </c>
      <c r="D98" t="s">
        <v>64</v>
      </c>
      <c r="E98" t="s">
        <v>54</v>
      </c>
      <c r="F98">
        <v>2</v>
      </c>
      <c r="G98" t="s">
        <v>183</v>
      </c>
      <c r="H98">
        <v>2.7</v>
      </c>
      <c r="I98" t="s">
        <v>530</v>
      </c>
      <c r="J98" t="s">
        <v>531</v>
      </c>
      <c r="K98" t="s">
        <v>530</v>
      </c>
      <c r="L98" t="s">
        <v>270</v>
      </c>
      <c r="M98" t="s">
        <v>271</v>
      </c>
      <c r="N98" t="s">
        <v>898</v>
      </c>
      <c r="O98" t="s">
        <v>900</v>
      </c>
      <c r="P98">
        <v>0</v>
      </c>
      <c r="Q98" t="s">
        <v>255</v>
      </c>
      <c r="R98">
        <v>36</v>
      </c>
      <c r="S98" t="s">
        <v>931</v>
      </c>
      <c r="T98" t="s">
        <v>930</v>
      </c>
      <c r="U98" t="s">
        <v>932</v>
      </c>
      <c r="V98">
        <v>3000</v>
      </c>
      <c r="W98" t="s">
        <v>56</v>
      </c>
      <c r="X98">
        <v>3300</v>
      </c>
      <c r="Y98" t="s">
        <v>113</v>
      </c>
      <c r="Z98">
        <v>3380</v>
      </c>
      <c r="AA98" t="s">
        <v>478</v>
      </c>
      <c r="AB98">
        <v>3381</v>
      </c>
      <c r="AC98" t="s">
        <v>478</v>
      </c>
      <c r="AD98">
        <v>0</v>
      </c>
      <c r="AE98" t="s">
        <v>58</v>
      </c>
      <c r="AF98" s="1">
        <v>0</v>
      </c>
      <c r="AG98" s="1">
        <v>5000000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f t="shared" si="12"/>
        <v>0</v>
      </c>
      <c r="AN98" s="1"/>
      <c r="AO98" s="1"/>
      <c r="AP98" s="1">
        <f t="shared" si="13"/>
        <v>0</v>
      </c>
      <c r="AQ98" s="6">
        <f t="shared" si="14"/>
        <v>0</v>
      </c>
      <c r="AR98" s="1">
        <f t="shared" si="15"/>
        <v>0</v>
      </c>
    </row>
    <row r="99" spans="1:44" hidden="1" x14ac:dyDescent="0.35">
      <c r="A99" t="str">
        <f t="shared" si="11"/>
        <v>1.1-00-2509_25129021_2533110</v>
      </c>
      <c r="B99" t="s">
        <v>812</v>
      </c>
      <c r="C99" t="s">
        <v>815</v>
      </c>
      <c r="D99" t="s">
        <v>64</v>
      </c>
      <c r="E99" t="s">
        <v>54</v>
      </c>
      <c r="F99">
        <v>2</v>
      </c>
      <c r="G99" t="s">
        <v>183</v>
      </c>
      <c r="H99">
        <v>2.2000000000000002</v>
      </c>
      <c r="I99" t="s">
        <v>193</v>
      </c>
      <c r="J99" t="s">
        <v>459</v>
      </c>
      <c r="K99" t="s">
        <v>460</v>
      </c>
      <c r="L99" t="s">
        <v>65</v>
      </c>
      <c r="M99" t="s">
        <v>66</v>
      </c>
      <c r="N99" t="s">
        <v>855</v>
      </c>
      <c r="O99" t="s">
        <v>857</v>
      </c>
      <c r="P99">
        <v>1</v>
      </c>
      <c r="Q99" t="s">
        <v>472</v>
      </c>
      <c r="R99">
        <v>29</v>
      </c>
      <c r="S99" t="s">
        <v>473</v>
      </c>
      <c r="T99" t="s">
        <v>884</v>
      </c>
      <c r="U99" t="s">
        <v>885</v>
      </c>
      <c r="V99">
        <v>3000</v>
      </c>
      <c r="W99" t="s">
        <v>56</v>
      </c>
      <c r="X99">
        <v>3300</v>
      </c>
      <c r="Y99" t="s">
        <v>113</v>
      </c>
      <c r="Z99">
        <v>3310</v>
      </c>
      <c r="AA99" t="s">
        <v>56</v>
      </c>
      <c r="AB99">
        <v>3311</v>
      </c>
      <c r="AC99" t="s">
        <v>316</v>
      </c>
      <c r="AD99">
        <v>0</v>
      </c>
      <c r="AE99" t="s">
        <v>58</v>
      </c>
      <c r="AF99" s="1">
        <v>0</v>
      </c>
      <c r="AG99" s="1">
        <v>3150000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f t="shared" si="12"/>
        <v>0</v>
      </c>
      <c r="AN99" s="1"/>
      <c r="AO99" s="1"/>
      <c r="AP99" s="1">
        <f t="shared" si="13"/>
        <v>0</v>
      </c>
      <c r="AQ99" s="6">
        <f t="shared" si="14"/>
        <v>0</v>
      </c>
      <c r="AR99" s="1">
        <f t="shared" si="15"/>
        <v>0</v>
      </c>
    </row>
    <row r="100" spans="1:44" hidden="1" x14ac:dyDescent="0.35">
      <c r="A100" t="str">
        <f t="shared" si="11"/>
        <v>1.1-00-2508_25620014_2533410</v>
      </c>
      <c r="B100" t="s">
        <v>812</v>
      </c>
      <c r="C100" t="s">
        <v>815</v>
      </c>
      <c r="D100" t="s">
        <v>64</v>
      </c>
      <c r="E100" t="s">
        <v>54</v>
      </c>
      <c r="F100">
        <v>1</v>
      </c>
      <c r="G100" t="s">
        <v>45</v>
      </c>
      <c r="H100">
        <v>1.7</v>
      </c>
      <c r="I100" t="s">
        <v>154</v>
      </c>
      <c r="J100" t="s">
        <v>875</v>
      </c>
      <c r="K100" t="s">
        <v>876</v>
      </c>
      <c r="L100" t="s">
        <v>157</v>
      </c>
      <c r="M100" t="s">
        <v>158</v>
      </c>
      <c r="N100" t="s">
        <v>868</v>
      </c>
      <c r="O100" t="s">
        <v>870</v>
      </c>
      <c r="P100">
        <v>6</v>
      </c>
      <c r="Q100" t="s">
        <v>164</v>
      </c>
      <c r="R100">
        <v>20</v>
      </c>
      <c r="S100" t="s">
        <v>878</v>
      </c>
      <c r="T100" t="s">
        <v>877</v>
      </c>
      <c r="U100" t="s">
        <v>879</v>
      </c>
      <c r="V100">
        <v>3000</v>
      </c>
      <c r="W100" t="s">
        <v>56</v>
      </c>
      <c r="X100">
        <v>3300</v>
      </c>
      <c r="Y100" t="s">
        <v>113</v>
      </c>
      <c r="Z100">
        <v>3340</v>
      </c>
      <c r="AA100" t="s">
        <v>56</v>
      </c>
      <c r="AB100">
        <v>3341</v>
      </c>
      <c r="AC100" t="s">
        <v>162</v>
      </c>
      <c r="AD100">
        <v>0</v>
      </c>
      <c r="AE100" t="s">
        <v>58</v>
      </c>
      <c r="AF100" s="1">
        <v>0</v>
      </c>
      <c r="AG100" s="1">
        <v>500000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f t="shared" si="12"/>
        <v>0</v>
      </c>
      <c r="AN100" s="1"/>
      <c r="AO100" s="1"/>
      <c r="AP100" s="1">
        <f t="shared" si="13"/>
        <v>0</v>
      </c>
      <c r="AQ100" s="6">
        <f t="shared" si="14"/>
        <v>0</v>
      </c>
      <c r="AR100" s="1">
        <f t="shared" si="15"/>
        <v>0</v>
      </c>
    </row>
    <row r="101" spans="1:44" hidden="1" x14ac:dyDescent="0.35">
      <c r="A101" t="str">
        <f t="shared" si="11"/>
        <v>1.1-00-2510_25037029_25382121</v>
      </c>
      <c r="B101" t="s">
        <v>812</v>
      </c>
      <c r="C101" t="s">
        <v>815</v>
      </c>
      <c r="D101" t="s">
        <v>64</v>
      </c>
      <c r="E101" t="s">
        <v>54</v>
      </c>
      <c r="F101">
        <v>2</v>
      </c>
      <c r="G101" t="s">
        <v>183</v>
      </c>
      <c r="H101">
        <v>2.4</v>
      </c>
      <c r="I101" t="s">
        <v>491</v>
      </c>
      <c r="J101" t="s">
        <v>492</v>
      </c>
      <c r="K101" t="s">
        <v>493</v>
      </c>
      <c r="L101" t="s">
        <v>270</v>
      </c>
      <c r="M101" t="s">
        <v>271</v>
      </c>
      <c r="N101" t="s">
        <v>898</v>
      </c>
      <c r="O101" t="s">
        <v>900</v>
      </c>
      <c r="P101">
        <v>0</v>
      </c>
      <c r="Q101" t="s">
        <v>255</v>
      </c>
      <c r="R101">
        <v>37</v>
      </c>
      <c r="S101" t="s">
        <v>496</v>
      </c>
      <c r="T101" t="s">
        <v>899</v>
      </c>
      <c r="U101" t="s">
        <v>901</v>
      </c>
      <c r="V101">
        <v>3000</v>
      </c>
      <c r="W101" t="s">
        <v>56</v>
      </c>
      <c r="X101">
        <v>3800</v>
      </c>
      <c r="Y101" t="s">
        <v>227</v>
      </c>
      <c r="Z101">
        <v>3820</v>
      </c>
      <c r="AA101" t="s">
        <v>56</v>
      </c>
      <c r="AB101">
        <v>3821</v>
      </c>
      <c r="AC101" t="s">
        <v>228</v>
      </c>
      <c r="AD101">
        <v>21</v>
      </c>
      <c r="AE101" t="s">
        <v>498</v>
      </c>
      <c r="AF101" s="1">
        <v>0</v>
      </c>
      <c r="AG101" s="1">
        <v>1500000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f t="shared" si="12"/>
        <v>0</v>
      </c>
      <c r="AN101" s="1"/>
      <c r="AO101" s="1"/>
      <c r="AP101" s="1">
        <f t="shared" si="13"/>
        <v>0</v>
      </c>
      <c r="AQ101" s="6">
        <f t="shared" si="14"/>
        <v>0</v>
      </c>
      <c r="AR101" s="1">
        <f t="shared" si="15"/>
        <v>0</v>
      </c>
    </row>
    <row r="102" spans="1:44" hidden="1" x14ac:dyDescent="0.35">
      <c r="A102" t="str">
        <f t="shared" si="11"/>
        <v>1.1-00-2514_25556039_2533610</v>
      </c>
      <c r="B102" t="s">
        <v>812</v>
      </c>
      <c r="C102" t="s">
        <v>815</v>
      </c>
      <c r="D102" t="s">
        <v>64</v>
      </c>
      <c r="E102" t="s">
        <v>54</v>
      </c>
      <c r="F102">
        <v>3</v>
      </c>
      <c r="G102" t="s">
        <v>202</v>
      </c>
      <c r="H102">
        <v>3.8</v>
      </c>
      <c r="I102" t="s">
        <v>203</v>
      </c>
      <c r="J102" t="s">
        <v>204</v>
      </c>
      <c r="K102" t="s">
        <v>205</v>
      </c>
      <c r="L102" t="s">
        <v>65</v>
      </c>
      <c r="M102" t="s">
        <v>66</v>
      </c>
      <c r="N102" t="s">
        <v>982</v>
      </c>
      <c r="O102" t="s">
        <v>984</v>
      </c>
      <c r="P102">
        <v>5</v>
      </c>
      <c r="Q102" t="s">
        <v>810</v>
      </c>
      <c r="R102">
        <v>56</v>
      </c>
      <c r="S102" t="s">
        <v>212</v>
      </c>
      <c r="T102" t="s">
        <v>983</v>
      </c>
      <c r="U102" t="s">
        <v>985</v>
      </c>
      <c r="V102">
        <v>3000</v>
      </c>
      <c r="W102" t="s">
        <v>56</v>
      </c>
      <c r="X102">
        <v>3300</v>
      </c>
      <c r="Y102" t="s">
        <v>113</v>
      </c>
      <c r="Z102">
        <v>3360</v>
      </c>
      <c r="AA102" t="s">
        <v>56</v>
      </c>
      <c r="AB102">
        <v>3361</v>
      </c>
      <c r="AC102" t="s">
        <v>114</v>
      </c>
      <c r="AD102">
        <v>0</v>
      </c>
      <c r="AE102" t="s">
        <v>58</v>
      </c>
      <c r="AF102" s="1">
        <v>0</v>
      </c>
      <c r="AG102" s="1">
        <v>818496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f t="shared" si="12"/>
        <v>0</v>
      </c>
      <c r="AN102" s="1"/>
      <c r="AO102" s="1"/>
      <c r="AP102" s="1">
        <f t="shared" si="13"/>
        <v>0</v>
      </c>
      <c r="AQ102" s="6">
        <f t="shared" si="14"/>
        <v>0</v>
      </c>
      <c r="AR102" s="1">
        <f t="shared" si="15"/>
        <v>0</v>
      </c>
    </row>
    <row r="103" spans="1:44" hidden="1" x14ac:dyDescent="0.35">
      <c r="A103" t="str">
        <f t="shared" si="11"/>
        <v>1.1-00-2511_25163045_2533810</v>
      </c>
      <c r="B103" t="s">
        <v>812</v>
      </c>
      <c r="C103" t="s">
        <v>815</v>
      </c>
      <c r="D103" t="s">
        <v>64</v>
      </c>
      <c r="E103" t="s">
        <v>54</v>
      </c>
      <c r="F103">
        <v>2</v>
      </c>
      <c r="G103" t="s">
        <v>183</v>
      </c>
      <c r="H103">
        <v>2.2000000000000002</v>
      </c>
      <c r="I103" t="s">
        <v>193</v>
      </c>
      <c r="J103" t="s">
        <v>459</v>
      </c>
      <c r="K103" t="s">
        <v>460</v>
      </c>
      <c r="L103" t="s">
        <v>65</v>
      </c>
      <c r="M103" t="s">
        <v>66</v>
      </c>
      <c r="N103" t="s">
        <v>822</v>
      </c>
      <c r="O103" t="s">
        <v>824</v>
      </c>
      <c r="P103">
        <v>1</v>
      </c>
      <c r="Q103" t="s">
        <v>472</v>
      </c>
      <c r="R103">
        <v>63</v>
      </c>
      <c r="S103" t="s">
        <v>890</v>
      </c>
      <c r="T103" t="s">
        <v>888</v>
      </c>
      <c r="U103" t="s">
        <v>891</v>
      </c>
      <c r="V103">
        <v>3000</v>
      </c>
      <c r="W103" t="s">
        <v>56</v>
      </c>
      <c r="X103">
        <v>3300</v>
      </c>
      <c r="Y103" t="s">
        <v>113</v>
      </c>
      <c r="Z103">
        <v>3380</v>
      </c>
      <c r="AA103" t="s">
        <v>478</v>
      </c>
      <c r="AB103">
        <v>3381</v>
      </c>
      <c r="AC103" t="s">
        <v>478</v>
      </c>
      <c r="AD103">
        <v>0</v>
      </c>
      <c r="AE103" t="s">
        <v>58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f t="shared" si="12"/>
        <v>0</v>
      </c>
      <c r="AN103" s="1"/>
      <c r="AO103" s="1"/>
      <c r="AP103" s="1">
        <f t="shared" si="13"/>
        <v>0</v>
      </c>
      <c r="AQ103" s="6">
        <f t="shared" si="14"/>
        <v>0</v>
      </c>
      <c r="AR103" s="1">
        <f t="shared" si="15"/>
        <v>0</v>
      </c>
    </row>
    <row r="104" spans="1:44" hidden="1" x14ac:dyDescent="0.35">
      <c r="A104" t="str">
        <f t="shared" si="11"/>
        <v>1.1-00-2509_25228020_2521610</v>
      </c>
      <c r="B104" t="s">
        <v>812</v>
      </c>
      <c r="C104" t="s">
        <v>815</v>
      </c>
      <c r="D104" t="s">
        <v>64</v>
      </c>
      <c r="E104" t="s">
        <v>54</v>
      </c>
      <c r="F104">
        <v>1</v>
      </c>
      <c r="G104" t="s">
        <v>45</v>
      </c>
      <c r="H104">
        <v>1.3</v>
      </c>
      <c r="I104" t="s">
        <v>46</v>
      </c>
      <c r="J104" t="s">
        <v>47</v>
      </c>
      <c r="K104" t="s">
        <v>48</v>
      </c>
      <c r="L104" t="s">
        <v>65</v>
      </c>
      <c r="M104" t="s">
        <v>66</v>
      </c>
      <c r="N104" t="s">
        <v>855</v>
      </c>
      <c r="O104" t="s">
        <v>857</v>
      </c>
      <c r="P104">
        <v>2</v>
      </c>
      <c r="Q104" t="s">
        <v>148</v>
      </c>
      <c r="R104">
        <v>28</v>
      </c>
      <c r="S104" t="s">
        <v>415</v>
      </c>
      <c r="T104" t="s">
        <v>860</v>
      </c>
      <c r="U104" t="s">
        <v>861</v>
      </c>
      <c r="V104">
        <v>2000</v>
      </c>
      <c r="W104" t="s">
        <v>105</v>
      </c>
      <c r="X104">
        <v>2100</v>
      </c>
      <c r="Y104" t="s">
        <v>123</v>
      </c>
      <c r="Z104">
        <v>2160</v>
      </c>
      <c r="AA104" t="s">
        <v>105</v>
      </c>
      <c r="AB104">
        <v>2161</v>
      </c>
      <c r="AC104" t="s">
        <v>367</v>
      </c>
      <c r="AD104">
        <v>0</v>
      </c>
      <c r="AE104" t="s">
        <v>58</v>
      </c>
      <c r="AF104" s="1">
        <v>50000</v>
      </c>
      <c r="AG104" s="1">
        <v>50000</v>
      </c>
      <c r="AH104" s="1">
        <v>47766.5</v>
      </c>
      <c r="AI104" s="1">
        <v>47766.5</v>
      </c>
      <c r="AJ104" s="1">
        <v>47766.5</v>
      </c>
      <c r="AK104" s="1">
        <v>0</v>
      </c>
      <c r="AL104" s="1">
        <v>0</v>
      </c>
      <c r="AM104" s="1">
        <f t="shared" si="12"/>
        <v>2233.5</v>
      </c>
      <c r="AN104" s="1"/>
      <c r="AO104" s="1"/>
      <c r="AP104" s="1">
        <f t="shared" si="13"/>
        <v>0</v>
      </c>
      <c r="AQ104" s="6">
        <f t="shared" si="14"/>
        <v>50000</v>
      </c>
      <c r="AR104" s="1">
        <f t="shared" si="15"/>
        <v>2233.5</v>
      </c>
    </row>
    <row r="105" spans="1:44" hidden="1" x14ac:dyDescent="0.35">
      <c r="A105" t="str">
        <f t="shared" si="11"/>
        <v>2.6-06-2510_25065048_25339160</v>
      </c>
      <c r="B105" t="s">
        <v>992</v>
      </c>
      <c r="C105" t="s">
        <v>994</v>
      </c>
      <c r="D105" t="s">
        <v>44</v>
      </c>
      <c r="E105" t="s">
        <v>54</v>
      </c>
      <c r="F105">
        <v>2</v>
      </c>
      <c r="G105" t="s">
        <v>183</v>
      </c>
      <c r="H105">
        <v>2.7</v>
      </c>
      <c r="I105" t="s">
        <v>530</v>
      </c>
      <c r="J105" t="s">
        <v>531</v>
      </c>
      <c r="K105" t="s">
        <v>530</v>
      </c>
      <c r="L105" t="s">
        <v>270</v>
      </c>
      <c r="M105" t="s">
        <v>271</v>
      </c>
      <c r="N105" t="s">
        <v>898</v>
      </c>
      <c r="O105" t="s">
        <v>900</v>
      </c>
      <c r="P105">
        <v>0</v>
      </c>
      <c r="Q105" t="s">
        <v>255</v>
      </c>
      <c r="R105">
        <v>65</v>
      </c>
      <c r="S105" t="s">
        <v>996</v>
      </c>
      <c r="T105" t="s">
        <v>995</v>
      </c>
      <c r="U105" t="s">
        <v>226</v>
      </c>
      <c r="V105">
        <v>3000</v>
      </c>
      <c r="W105" t="s">
        <v>56</v>
      </c>
      <c r="X105">
        <v>3300</v>
      </c>
      <c r="Y105" t="s">
        <v>113</v>
      </c>
      <c r="Z105">
        <v>3390</v>
      </c>
      <c r="AA105" t="s">
        <v>56</v>
      </c>
      <c r="AB105">
        <v>3391</v>
      </c>
      <c r="AC105" t="s">
        <v>129</v>
      </c>
      <c r="AD105">
        <v>60</v>
      </c>
      <c r="AE105" t="s">
        <v>112</v>
      </c>
      <c r="AF105" s="1">
        <v>180000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f t="shared" si="12"/>
        <v>180000</v>
      </c>
      <c r="AN105" s="1">
        <v>0</v>
      </c>
      <c r="AO105" s="1">
        <v>180000</v>
      </c>
      <c r="AP105" s="1">
        <f t="shared" si="13"/>
        <v>-180000</v>
      </c>
      <c r="AQ105" s="1">
        <f t="shared" si="14"/>
        <v>0</v>
      </c>
      <c r="AR105" s="1">
        <f t="shared" si="15"/>
        <v>0</v>
      </c>
    </row>
    <row r="106" spans="1:44" hidden="1" x14ac:dyDescent="0.35">
      <c r="A106" t="str">
        <f t="shared" si="11"/>
        <v>2.6-06-2506_25514009_25336160</v>
      </c>
      <c r="B106" t="s">
        <v>992</v>
      </c>
      <c r="C106" t="s">
        <v>994</v>
      </c>
      <c r="D106" t="s">
        <v>44</v>
      </c>
      <c r="E106" t="s">
        <v>54</v>
      </c>
      <c r="F106">
        <v>1</v>
      </c>
      <c r="G106" t="s">
        <v>45</v>
      </c>
      <c r="H106">
        <v>1.3</v>
      </c>
      <c r="I106" t="s">
        <v>46</v>
      </c>
      <c r="J106" t="s">
        <v>47</v>
      </c>
      <c r="K106" t="s">
        <v>48</v>
      </c>
      <c r="L106" t="s">
        <v>65</v>
      </c>
      <c r="M106" t="s">
        <v>66</v>
      </c>
      <c r="N106" t="s">
        <v>839</v>
      </c>
      <c r="O106" t="s">
        <v>111</v>
      </c>
      <c r="P106">
        <v>5</v>
      </c>
      <c r="Q106" t="s">
        <v>810</v>
      </c>
      <c r="R106">
        <v>14</v>
      </c>
      <c r="S106" t="s">
        <v>843</v>
      </c>
      <c r="T106" t="s">
        <v>842</v>
      </c>
      <c r="U106" t="s">
        <v>110</v>
      </c>
      <c r="V106">
        <v>3000</v>
      </c>
      <c r="W106" t="s">
        <v>56</v>
      </c>
      <c r="X106">
        <v>3300</v>
      </c>
      <c r="Y106" t="s">
        <v>113</v>
      </c>
      <c r="Z106">
        <v>3360</v>
      </c>
      <c r="AA106" t="s">
        <v>56</v>
      </c>
      <c r="AB106">
        <v>3361</v>
      </c>
      <c r="AC106" t="s">
        <v>114</v>
      </c>
      <c r="AD106">
        <v>60</v>
      </c>
      <c r="AE106" t="s">
        <v>112</v>
      </c>
      <c r="AF106" s="1">
        <v>10000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f t="shared" si="12"/>
        <v>10000</v>
      </c>
      <c r="AN106" s="1"/>
      <c r="AO106" s="1"/>
      <c r="AP106" s="1">
        <f t="shared" si="13"/>
        <v>0</v>
      </c>
      <c r="AQ106" s="1">
        <f t="shared" si="14"/>
        <v>10000</v>
      </c>
      <c r="AR106" s="1">
        <f t="shared" si="15"/>
        <v>10000</v>
      </c>
    </row>
    <row r="107" spans="1:44" hidden="1" x14ac:dyDescent="0.35">
      <c r="A107" t="str">
        <f t="shared" si="11"/>
        <v>1.1-00-2502_2553002_2533910</v>
      </c>
      <c r="B107" t="s">
        <v>812</v>
      </c>
      <c r="C107" t="s">
        <v>815</v>
      </c>
      <c r="D107" t="s">
        <v>64</v>
      </c>
      <c r="E107" t="s">
        <v>54</v>
      </c>
      <c r="F107">
        <v>1</v>
      </c>
      <c r="G107" t="s">
        <v>45</v>
      </c>
      <c r="H107">
        <v>1.3</v>
      </c>
      <c r="I107" t="s">
        <v>46</v>
      </c>
      <c r="J107" t="s">
        <v>47</v>
      </c>
      <c r="K107" t="s">
        <v>48</v>
      </c>
      <c r="L107" t="s">
        <v>65</v>
      </c>
      <c r="M107" t="s">
        <v>66</v>
      </c>
      <c r="N107" t="s">
        <v>829</v>
      </c>
      <c r="O107" t="s">
        <v>178</v>
      </c>
      <c r="P107">
        <v>5</v>
      </c>
      <c r="Q107" t="s">
        <v>810</v>
      </c>
      <c r="R107">
        <v>3</v>
      </c>
      <c r="S107" t="s">
        <v>691</v>
      </c>
      <c r="T107" t="s">
        <v>830</v>
      </c>
      <c r="U107" t="s">
        <v>832</v>
      </c>
      <c r="V107">
        <v>3000</v>
      </c>
      <c r="W107" t="s">
        <v>56</v>
      </c>
      <c r="X107">
        <v>3300</v>
      </c>
      <c r="Y107" t="s">
        <v>113</v>
      </c>
      <c r="Z107">
        <v>3390</v>
      </c>
      <c r="AA107" t="s">
        <v>56</v>
      </c>
      <c r="AB107">
        <v>3391</v>
      </c>
      <c r="AC107" t="s">
        <v>129</v>
      </c>
      <c r="AD107">
        <v>0</v>
      </c>
      <c r="AE107" t="s">
        <v>58</v>
      </c>
      <c r="AF107" s="1">
        <v>0</v>
      </c>
      <c r="AG107" s="1">
        <v>200000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f t="shared" si="12"/>
        <v>0</v>
      </c>
      <c r="AN107" s="1"/>
      <c r="AO107" s="1"/>
      <c r="AP107" s="1">
        <f t="shared" si="13"/>
        <v>0</v>
      </c>
      <c r="AQ107" s="6">
        <f t="shared" si="14"/>
        <v>0</v>
      </c>
      <c r="AR107" s="1">
        <f t="shared" si="15"/>
        <v>0</v>
      </c>
    </row>
    <row r="108" spans="1:44" hidden="1" x14ac:dyDescent="0.35">
      <c r="A108" t="str">
        <f t="shared" si="11"/>
        <v>1.1-00-2509_25129021_25357111</v>
      </c>
      <c r="B108" t="s">
        <v>812</v>
      </c>
      <c r="C108" t="s">
        <v>815</v>
      </c>
      <c r="D108" t="s">
        <v>64</v>
      </c>
      <c r="E108" t="s">
        <v>54</v>
      </c>
      <c r="F108">
        <v>2</v>
      </c>
      <c r="G108" t="s">
        <v>183</v>
      </c>
      <c r="H108">
        <v>2.2000000000000002</v>
      </c>
      <c r="I108" t="s">
        <v>193</v>
      </c>
      <c r="J108" t="s">
        <v>459</v>
      </c>
      <c r="K108" t="s">
        <v>460</v>
      </c>
      <c r="L108" t="s">
        <v>65</v>
      </c>
      <c r="M108" t="s">
        <v>66</v>
      </c>
      <c r="N108" t="s">
        <v>855</v>
      </c>
      <c r="O108" t="s">
        <v>857</v>
      </c>
      <c r="P108">
        <v>1</v>
      </c>
      <c r="Q108" t="s">
        <v>472</v>
      </c>
      <c r="R108">
        <v>29</v>
      </c>
      <c r="S108" t="s">
        <v>473</v>
      </c>
      <c r="T108" t="s">
        <v>884</v>
      </c>
      <c r="U108" t="s">
        <v>885</v>
      </c>
      <c r="V108">
        <v>3000</v>
      </c>
      <c r="W108" t="s">
        <v>56</v>
      </c>
      <c r="X108">
        <v>3500</v>
      </c>
      <c r="Y108" t="s">
        <v>189</v>
      </c>
      <c r="Z108">
        <v>3570</v>
      </c>
      <c r="AA108" t="s">
        <v>56</v>
      </c>
      <c r="AB108">
        <v>3571</v>
      </c>
      <c r="AC108" t="s">
        <v>392</v>
      </c>
      <c r="AD108">
        <v>11</v>
      </c>
      <c r="AE108" t="s">
        <v>886</v>
      </c>
      <c r="AF108" s="1">
        <v>0</v>
      </c>
      <c r="AG108" s="1">
        <v>99999994.560000002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f t="shared" si="12"/>
        <v>0</v>
      </c>
      <c r="AN108" s="1"/>
      <c r="AO108" s="1"/>
      <c r="AP108" s="1">
        <f t="shared" si="13"/>
        <v>0</v>
      </c>
      <c r="AQ108" s="6">
        <f t="shared" si="14"/>
        <v>0</v>
      </c>
      <c r="AR108" s="1">
        <f t="shared" si="15"/>
        <v>0</v>
      </c>
    </row>
    <row r="109" spans="1:44" hidden="1" x14ac:dyDescent="0.35">
      <c r="A109" t="str">
        <f t="shared" si="11"/>
        <v>1.1-00-2509_25129021_25357112</v>
      </c>
      <c r="B109" t="s">
        <v>812</v>
      </c>
      <c r="C109" t="s">
        <v>815</v>
      </c>
      <c r="D109" t="s">
        <v>64</v>
      </c>
      <c r="E109" t="s">
        <v>54</v>
      </c>
      <c r="F109">
        <v>2</v>
      </c>
      <c r="G109" t="s">
        <v>183</v>
      </c>
      <c r="H109">
        <v>2.2000000000000002</v>
      </c>
      <c r="I109" t="s">
        <v>193</v>
      </c>
      <c r="J109" t="s">
        <v>459</v>
      </c>
      <c r="K109" t="s">
        <v>460</v>
      </c>
      <c r="L109" t="s">
        <v>65</v>
      </c>
      <c r="M109" t="s">
        <v>66</v>
      </c>
      <c r="N109" t="s">
        <v>855</v>
      </c>
      <c r="O109" t="s">
        <v>857</v>
      </c>
      <c r="P109">
        <v>1</v>
      </c>
      <c r="Q109" t="s">
        <v>472</v>
      </c>
      <c r="R109">
        <v>29</v>
      </c>
      <c r="S109" t="s">
        <v>473</v>
      </c>
      <c r="T109" t="s">
        <v>884</v>
      </c>
      <c r="U109" t="s">
        <v>885</v>
      </c>
      <c r="V109">
        <v>3000</v>
      </c>
      <c r="W109" t="s">
        <v>56</v>
      </c>
      <c r="X109">
        <v>3500</v>
      </c>
      <c r="Y109" t="s">
        <v>189</v>
      </c>
      <c r="Z109">
        <v>3570</v>
      </c>
      <c r="AA109" t="s">
        <v>56</v>
      </c>
      <c r="AB109">
        <v>3571</v>
      </c>
      <c r="AC109" t="s">
        <v>392</v>
      </c>
      <c r="AD109">
        <v>12</v>
      </c>
      <c r="AE109" t="s">
        <v>887</v>
      </c>
      <c r="AF109" s="1">
        <v>0</v>
      </c>
      <c r="AG109" s="1">
        <v>100000005.44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f t="shared" ref="AM109:AM140" si="16">AF109-AH109</f>
        <v>0</v>
      </c>
      <c r="AN109" s="1"/>
      <c r="AO109" s="1"/>
      <c r="AP109" s="1">
        <f t="shared" si="13"/>
        <v>0</v>
      </c>
      <c r="AQ109" s="6">
        <f t="shared" si="14"/>
        <v>0</v>
      </c>
      <c r="AR109" s="1">
        <f t="shared" si="15"/>
        <v>0</v>
      </c>
    </row>
    <row r="110" spans="1:44" hidden="1" x14ac:dyDescent="0.35">
      <c r="A110" t="str">
        <f t="shared" si="11"/>
        <v>1.1-00-2511_25168050_25357111</v>
      </c>
      <c r="B110" t="s">
        <v>812</v>
      </c>
      <c r="C110" t="s">
        <v>815</v>
      </c>
      <c r="D110" t="s">
        <v>64</v>
      </c>
      <c r="E110" t="s">
        <v>54</v>
      </c>
      <c r="F110">
        <v>2</v>
      </c>
      <c r="G110" t="s">
        <v>183</v>
      </c>
      <c r="H110">
        <v>2.2000000000000002</v>
      </c>
      <c r="I110" t="s">
        <v>193</v>
      </c>
      <c r="J110" t="s">
        <v>459</v>
      </c>
      <c r="K110" t="s">
        <v>460</v>
      </c>
      <c r="L110" t="s">
        <v>65</v>
      </c>
      <c r="M110" t="s">
        <v>66</v>
      </c>
      <c r="N110" t="s">
        <v>822</v>
      </c>
      <c r="O110" t="s">
        <v>824</v>
      </c>
      <c r="P110">
        <v>1</v>
      </c>
      <c r="Q110" t="s">
        <v>472</v>
      </c>
      <c r="R110">
        <v>68</v>
      </c>
      <c r="S110" t="s">
        <v>473</v>
      </c>
      <c r="T110" t="s">
        <v>893</v>
      </c>
      <c r="U110" t="s">
        <v>1132</v>
      </c>
      <c r="V110">
        <v>3000</v>
      </c>
      <c r="W110" t="s">
        <v>56</v>
      </c>
      <c r="X110">
        <v>3500</v>
      </c>
      <c r="Y110" t="s">
        <v>189</v>
      </c>
      <c r="Z110">
        <v>3570</v>
      </c>
      <c r="AA110" t="s">
        <v>56</v>
      </c>
      <c r="AB110">
        <v>3571</v>
      </c>
      <c r="AC110" t="s">
        <v>392</v>
      </c>
      <c r="AD110">
        <v>11</v>
      </c>
      <c r="AE110" t="s">
        <v>886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f t="shared" si="16"/>
        <v>0</v>
      </c>
      <c r="AN110" s="1"/>
      <c r="AO110" s="1"/>
      <c r="AP110" s="1">
        <f t="shared" si="13"/>
        <v>0</v>
      </c>
      <c r="AQ110" s="6">
        <f t="shared" si="14"/>
        <v>0</v>
      </c>
      <c r="AR110" s="1">
        <f t="shared" si="15"/>
        <v>0</v>
      </c>
    </row>
    <row r="111" spans="1:44" hidden="1" x14ac:dyDescent="0.35">
      <c r="A111" t="str">
        <f t="shared" si="11"/>
        <v>1.1-00-2509_25227019_2535810</v>
      </c>
      <c r="B111" t="s">
        <v>812</v>
      </c>
      <c r="C111" t="s">
        <v>815</v>
      </c>
      <c r="D111" t="s">
        <v>64</v>
      </c>
      <c r="E111" t="s">
        <v>54</v>
      </c>
      <c r="F111">
        <v>2</v>
      </c>
      <c r="G111" t="s">
        <v>183</v>
      </c>
      <c r="H111">
        <v>2.1</v>
      </c>
      <c r="I111" t="s">
        <v>184</v>
      </c>
      <c r="J111" t="s">
        <v>185</v>
      </c>
      <c r="K111" t="s">
        <v>186</v>
      </c>
      <c r="L111" t="s">
        <v>65</v>
      </c>
      <c r="M111" t="s">
        <v>66</v>
      </c>
      <c r="N111" t="s">
        <v>855</v>
      </c>
      <c r="O111" t="s">
        <v>857</v>
      </c>
      <c r="P111">
        <v>2</v>
      </c>
      <c r="Q111" t="s">
        <v>148</v>
      </c>
      <c r="R111">
        <v>27</v>
      </c>
      <c r="S111" t="s">
        <v>881</v>
      </c>
      <c r="T111" t="s">
        <v>880</v>
      </c>
      <c r="U111" t="s">
        <v>192</v>
      </c>
      <c r="V111">
        <v>3000</v>
      </c>
      <c r="W111" t="s">
        <v>56</v>
      </c>
      <c r="X111">
        <v>3500</v>
      </c>
      <c r="Y111" t="s">
        <v>189</v>
      </c>
      <c r="Z111">
        <v>3580</v>
      </c>
      <c r="AA111" t="s">
        <v>56</v>
      </c>
      <c r="AB111">
        <v>3581</v>
      </c>
      <c r="AC111" t="s">
        <v>190</v>
      </c>
      <c r="AD111">
        <v>0</v>
      </c>
      <c r="AE111" t="s">
        <v>58</v>
      </c>
      <c r="AF111" s="1">
        <v>7596074.7300000004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f t="shared" si="16"/>
        <v>7596074.7300000004</v>
      </c>
      <c r="AN111" s="1"/>
      <c r="AO111" s="1">
        <v>7596074.7300000004</v>
      </c>
      <c r="AP111" s="1">
        <f t="shared" si="13"/>
        <v>-7596074.7300000004</v>
      </c>
      <c r="AQ111" s="6">
        <f t="shared" si="14"/>
        <v>0</v>
      </c>
      <c r="AR111" s="1">
        <f t="shared" si="15"/>
        <v>0</v>
      </c>
    </row>
    <row r="112" spans="1:44" hidden="1" x14ac:dyDescent="0.35">
      <c r="A112" t="str">
        <f t="shared" si="11"/>
        <v>1.1-00-2505_2559007_2537510</v>
      </c>
      <c r="B112" t="s">
        <v>812</v>
      </c>
      <c r="C112" t="s">
        <v>815</v>
      </c>
      <c r="D112" t="s">
        <v>64</v>
      </c>
      <c r="E112" t="s">
        <v>54</v>
      </c>
      <c r="F112">
        <v>1</v>
      </c>
      <c r="G112" t="s">
        <v>45</v>
      </c>
      <c r="H112">
        <v>1.3</v>
      </c>
      <c r="I112" t="s">
        <v>46</v>
      </c>
      <c r="J112" t="s">
        <v>47</v>
      </c>
      <c r="K112" t="s">
        <v>48</v>
      </c>
      <c r="L112" t="s">
        <v>65</v>
      </c>
      <c r="M112" t="s">
        <v>66</v>
      </c>
      <c r="N112" t="s">
        <v>833</v>
      </c>
      <c r="O112" t="s">
        <v>835</v>
      </c>
      <c r="P112">
        <v>5</v>
      </c>
      <c r="Q112" t="s">
        <v>810</v>
      </c>
      <c r="R112">
        <v>9</v>
      </c>
      <c r="S112" t="s">
        <v>120</v>
      </c>
      <c r="T112" t="s">
        <v>834</v>
      </c>
      <c r="U112" t="s">
        <v>836</v>
      </c>
      <c r="V112">
        <v>3000</v>
      </c>
      <c r="W112" t="s">
        <v>56</v>
      </c>
      <c r="X112">
        <v>3700</v>
      </c>
      <c r="Y112" t="s">
        <v>277</v>
      </c>
      <c r="Z112">
        <v>3750</v>
      </c>
      <c r="AA112" t="s">
        <v>56</v>
      </c>
      <c r="AB112">
        <v>3751</v>
      </c>
      <c r="AC112" t="s">
        <v>279</v>
      </c>
      <c r="AD112">
        <v>0</v>
      </c>
      <c r="AE112" t="s">
        <v>58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f t="shared" si="16"/>
        <v>0</v>
      </c>
      <c r="AN112" s="1"/>
      <c r="AO112" s="1"/>
      <c r="AP112" s="1">
        <f t="shared" si="13"/>
        <v>0</v>
      </c>
      <c r="AQ112" s="6">
        <f t="shared" si="14"/>
        <v>0</v>
      </c>
      <c r="AR112" s="1">
        <f t="shared" si="15"/>
        <v>0</v>
      </c>
    </row>
    <row r="113" spans="1:44" hidden="1" x14ac:dyDescent="0.35">
      <c r="A113" t="str">
        <f t="shared" si="11"/>
        <v>1.1-00-2512_25750034_2537510</v>
      </c>
      <c r="B113" t="s">
        <v>812</v>
      </c>
      <c r="C113" t="s">
        <v>815</v>
      </c>
      <c r="D113" t="s">
        <v>64</v>
      </c>
      <c r="E113" t="s">
        <v>54</v>
      </c>
      <c r="F113">
        <v>3</v>
      </c>
      <c r="G113" t="s">
        <v>202</v>
      </c>
      <c r="H113">
        <v>3.1</v>
      </c>
      <c r="I113" t="s">
        <v>562</v>
      </c>
      <c r="J113" t="s">
        <v>563</v>
      </c>
      <c r="K113" t="s">
        <v>564</v>
      </c>
      <c r="L113" t="s">
        <v>65</v>
      </c>
      <c r="M113" t="s">
        <v>66</v>
      </c>
      <c r="N113" t="s">
        <v>946</v>
      </c>
      <c r="O113" t="s">
        <v>948</v>
      </c>
      <c r="P113">
        <v>7</v>
      </c>
      <c r="Q113" t="s">
        <v>567</v>
      </c>
      <c r="R113">
        <v>50</v>
      </c>
      <c r="S113" t="s">
        <v>949</v>
      </c>
      <c r="T113" t="s">
        <v>947</v>
      </c>
      <c r="U113" t="s">
        <v>879</v>
      </c>
      <c r="V113">
        <v>3000</v>
      </c>
      <c r="W113" t="s">
        <v>56</v>
      </c>
      <c r="X113">
        <v>3700</v>
      </c>
      <c r="Y113" t="s">
        <v>277</v>
      </c>
      <c r="Z113">
        <v>3750</v>
      </c>
      <c r="AA113" t="s">
        <v>56</v>
      </c>
      <c r="AB113">
        <v>3751</v>
      </c>
      <c r="AC113" t="s">
        <v>279</v>
      </c>
      <c r="AD113">
        <v>0</v>
      </c>
      <c r="AE113" t="s">
        <v>58</v>
      </c>
      <c r="AF113" s="1">
        <v>0</v>
      </c>
      <c r="AG113" s="1">
        <v>30000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f t="shared" si="16"/>
        <v>0</v>
      </c>
      <c r="AN113" s="1"/>
      <c r="AO113" s="1"/>
      <c r="AP113" s="1">
        <f t="shared" si="13"/>
        <v>0</v>
      </c>
      <c r="AQ113" s="6">
        <f t="shared" si="14"/>
        <v>0</v>
      </c>
      <c r="AR113" s="1">
        <f t="shared" si="15"/>
        <v>0</v>
      </c>
    </row>
    <row r="114" spans="1:44" hidden="1" x14ac:dyDescent="0.35">
      <c r="A114" t="str">
        <f t="shared" si="11"/>
        <v>1.1-00-2510_25432024_2542110</v>
      </c>
      <c r="B114" t="s">
        <v>812</v>
      </c>
      <c r="C114" t="s">
        <v>815</v>
      </c>
      <c r="D114" t="s">
        <v>64</v>
      </c>
      <c r="E114" t="s">
        <v>54</v>
      </c>
      <c r="F114">
        <v>2</v>
      </c>
      <c r="G114" t="s">
        <v>183</v>
      </c>
      <c r="H114">
        <v>2.4</v>
      </c>
      <c r="I114" t="s">
        <v>491</v>
      </c>
      <c r="J114" t="s">
        <v>501</v>
      </c>
      <c r="K114" t="s">
        <v>502</v>
      </c>
      <c r="L114" t="s">
        <v>157</v>
      </c>
      <c r="M114" t="s">
        <v>158</v>
      </c>
      <c r="N114" t="s">
        <v>898</v>
      </c>
      <c r="O114" t="s">
        <v>900</v>
      </c>
      <c r="P114">
        <v>4</v>
      </c>
      <c r="Q114" t="s">
        <v>224</v>
      </c>
      <c r="R114">
        <v>32</v>
      </c>
      <c r="S114" t="s">
        <v>507</v>
      </c>
      <c r="T114" t="s">
        <v>902</v>
      </c>
      <c r="U114" t="s">
        <v>506</v>
      </c>
      <c r="V114">
        <v>4000</v>
      </c>
      <c r="W114" t="s">
        <v>233</v>
      </c>
      <c r="X114">
        <v>4200</v>
      </c>
      <c r="Y114" t="s">
        <v>290</v>
      </c>
      <c r="Z114">
        <v>4210</v>
      </c>
      <c r="AA114" t="s">
        <v>230</v>
      </c>
      <c r="AB114">
        <v>4211</v>
      </c>
      <c r="AC114" t="s">
        <v>291</v>
      </c>
      <c r="AD114">
        <v>0</v>
      </c>
      <c r="AE114" t="s">
        <v>58</v>
      </c>
      <c r="AF114" s="1">
        <v>0</v>
      </c>
      <c r="AG114" s="1">
        <v>19813000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f t="shared" si="16"/>
        <v>0</v>
      </c>
      <c r="AN114" s="1"/>
      <c r="AO114" s="1"/>
      <c r="AP114" s="1">
        <f t="shared" si="13"/>
        <v>0</v>
      </c>
      <c r="AQ114" s="6">
        <f t="shared" si="14"/>
        <v>0</v>
      </c>
      <c r="AR114" s="1">
        <f t="shared" si="15"/>
        <v>0</v>
      </c>
    </row>
    <row r="115" spans="1:44" hidden="1" x14ac:dyDescent="0.35">
      <c r="A115" t="str">
        <f t="shared" si="11"/>
        <v>1.1-00-2512_25753037_25382118</v>
      </c>
      <c r="B115" t="s">
        <v>812</v>
      </c>
      <c r="C115" t="s">
        <v>815</v>
      </c>
      <c r="D115" t="s">
        <v>64</v>
      </c>
      <c r="E115" t="s">
        <v>54</v>
      </c>
      <c r="F115">
        <v>3</v>
      </c>
      <c r="G115" t="s">
        <v>202</v>
      </c>
      <c r="H115">
        <v>3.7</v>
      </c>
      <c r="I115" t="s">
        <v>591</v>
      </c>
      <c r="J115" t="s">
        <v>592</v>
      </c>
      <c r="K115" t="s">
        <v>591</v>
      </c>
      <c r="L115" t="s">
        <v>65</v>
      </c>
      <c r="M115" t="s">
        <v>66</v>
      </c>
      <c r="N115" t="s">
        <v>946</v>
      </c>
      <c r="O115" t="s">
        <v>948</v>
      </c>
      <c r="P115">
        <v>7</v>
      </c>
      <c r="Q115" t="s">
        <v>567</v>
      </c>
      <c r="R115">
        <v>53</v>
      </c>
      <c r="S115" t="s">
        <v>970</v>
      </c>
      <c r="T115" t="s">
        <v>969</v>
      </c>
      <c r="U115" t="s">
        <v>971</v>
      </c>
      <c r="V115">
        <v>3000</v>
      </c>
      <c r="W115" t="s">
        <v>56</v>
      </c>
      <c r="X115">
        <v>3800</v>
      </c>
      <c r="Y115" t="s">
        <v>227</v>
      </c>
      <c r="Z115">
        <v>3820</v>
      </c>
      <c r="AA115" t="s">
        <v>56</v>
      </c>
      <c r="AB115">
        <v>3821</v>
      </c>
      <c r="AC115" t="s">
        <v>228</v>
      </c>
      <c r="AD115">
        <v>18</v>
      </c>
      <c r="AE115" t="s">
        <v>975</v>
      </c>
      <c r="AF115" s="1">
        <v>0</v>
      </c>
      <c r="AG115" s="1">
        <v>199990.32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f t="shared" si="16"/>
        <v>0</v>
      </c>
      <c r="AN115" s="1"/>
      <c r="AO115" s="1"/>
      <c r="AP115" s="1">
        <f t="shared" si="13"/>
        <v>0</v>
      </c>
      <c r="AQ115" s="6">
        <f t="shared" si="14"/>
        <v>0</v>
      </c>
      <c r="AR115" s="1">
        <f t="shared" si="15"/>
        <v>0</v>
      </c>
    </row>
    <row r="116" spans="1:44" hidden="1" x14ac:dyDescent="0.35">
      <c r="A116" t="str">
        <f t="shared" si="11"/>
        <v>1.1-00-2505_25566049_2539410</v>
      </c>
      <c r="B116" t="s">
        <v>812</v>
      </c>
      <c r="C116" t="s">
        <v>815</v>
      </c>
      <c r="D116" t="s">
        <v>64</v>
      </c>
      <c r="E116" t="s">
        <v>54</v>
      </c>
      <c r="F116">
        <v>1</v>
      </c>
      <c r="G116" t="s">
        <v>45</v>
      </c>
      <c r="H116">
        <v>1.3</v>
      </c>
      <c r="I116" t="s">
        <v>46</v>
      </c>
      <c r="J116" t="s">
        <v>47</v>
      </c>
      <c r="K116" t="s">
        <v>48</v>
      </c>
      <c r="L116" t="s">
        <v>65</v>
      </c>
      <c r="M116" t="s">
        <v>66</v>
      </c>
      <c r="N116" t="s">
        <v>833</v>
      </c>
      <c r="O116" t="s">
        <v>835</v>
      </c>
      <c r="P116">
        <v>5</v>
      </c>
      <c r="Q116" t="s">
        <v>810</v>
      </c>
      <c r="R116">
        <v>66</v>
      </c>
      <c r="S116" t="s">
        <v>71</v>
      </c>
      <c r="T116" t="s">
        <v>837</v>
      </c>
      <c r="U116" t="s">
        <v>838</v>
      </c>
      <c r="V116">
        <v>3000</v>
      </c>
      <c r="W116" t="s">
        <v>56</v>
      </c>
      <c r="X116">
        <v>3900</v>
      </c>
      <c r="Y116" t="s">
        <v>55</v>
      </c>
      <c r="Z116">
        <v>3940</v>
      </c>
      <c r="AA116" t="s">
        <v>56</v>
      </c>
      <c r="AB116">
        <v>3941</v>
      </c>
      <c r="AC116" t="s">
        <v>328</v>
      </c>
      <c r="AD116">
        <v>0</v>
      </c>
      <c r="AE116" t="s">
        <v>58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f t="shared" si="16"/>
        <v>0</v>
      </c>
      <c r="AN116" s="1"/>
      <c r="AO116" s="1"/>
      <c r="AP116" s="1">
        <f t="shared" si="13"/>
        <v>0</v>
      </c>
      <c r="AQ116" s="6">
        <f t="shared" si="14"/>
        <v>0</v>
      </c>
      <c r="AR116" s="1">
        <f t="shared" si="15"/>
        <v>0</v>
      </c>
    </row>
    <row r="117" spans="1:44" hidden="1" x14ac:dyDescent="0.35">
      <c r="A117" t="str">
        <f t="shared" si="11"/>
        <v>1.1-00-2510_25031023_2542110</v>
      </c>
      <c r="B117" t="s">
        <v>812</v>
      </c>
      <c r="C117" t="s">
        <v>815</v>
      </c>
      <c r="D117" t="s">
        <v>64</v>
      </c>
      <c r="E117" t="s">
        <v>54</v>
      </c>
      <c r="F117">
        <v>2</v>
      </c>
      <c r="G117" t="s">
        <v>183</v>
      </c>
      <c r="H117">
        <v>2.6</v>
      </c>
      <c r="I117" t="s">
        <v>513</v>
      </c>
      <c r="J117" t="s">
        <v>514</v>
      </c>
      <c r="K117" t="s">
        <v>515</v>
      </c>
      <c r="L117" t="s">
        <v>157</v>
      </c>
      <c r="M117" t="s">
        <v>158</v>
      </c>
      <c r="N117" t="s">
        <v>898</v>
      </c>
      <c r="O117" t="s">
        <v>900</v>
      </c>
      <c r="P117">
        <v>0</v>
      </c>
      <c r="Q117" t="s">
        <v>255</v>
      </c>
      <c r="R117">
        <v>31</v>
      </c>
      <c r="S117" t="s">
        <v>293</v>
      </c>
      <c r="T117" t="s">
        <v>910</v>
      </c>
      <c r="U117" t="s">
        <v>294</v>
      </c>
      <c r="V117">
        <v>4000</v>
      </c>
      <c r="W117" t="s">
        <v>233</v>
      </c>
      <c r="X117">
        <v>4200</v>
      </c>
      <c r="Y117" t="s">
        <v>290</v>
      </c>
      <c r="Z117">
        <v>4210</v>
      </c>
      <c r="AA117" t="s">
        <v>230</v>
      </c>
      <c r="AB117">
        <v>4211</v>
      </c>
      <c r="AC117" t="s">
        <v>291</v>
      </c>
      <c r="AD117">
        <v>0</v>
      </c>
      <c r="AE117" t="s">
        <v>58</v>
      </c>
      <c r="AF117" s="1">
        <v>0</v>
      </c>
      <c r="AG117" s="1">
        <v>14064137.279999999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f t="shared" si="16"/>
        <v>0</v>
      </c>
      <c r="AN117" s="1"/>
      <c r="AO117" s="1"/>
      <c r="AP117" s="1">
        <f t="shared" si="13"/>
        <v>0</v>
      </c>
      <c r="AQ117" s="6">
        <f t="shared" si="14"/>
        <v>0</v>
      </c>
      <c r="AR117" s="1">
        <f t="shared" si="15"/>
        <v>0</v>
      </c>
    </row>
    <row r="118" spans="1:44" hidden="1" x14ac:dyDescent="0.35">
      <c r="A118" t="str">
        <f t="shared" si="11"/>
        <v>1.1-00-2510_25034026_2542110</v>
      </c>
      <c r="B118" t="s">
        <v>812</v>
      </c>
      <c r="C118" t="s">
        <v>815</v>
      </c>
      <c r="D118" t="s">
        <v>64</v>
      </c>
      <c r="E118" t="s">
        <v>54</v>
      </c>
      <c r="F118">
        <v>2</v>
      </c>
      <c r="G118" t="s">
        <v>183</v>
      </c>
      <c r="H118">
        <v>2.6</v>
      </c>
      <c r="I118" t="s">
        <v>513</v>
      </c>
      <c r="J118" t="s">
        <v>514</v>
      </c>
      <c r="K118" t="s">
        <v>515</v>
      </c>
      <c r="L118" t="s">
        <v>157</v>
      </c>
      <c r="M118" t="s">
        <v>158</v>
      </c>
      <c r="N118" t="s">
        <v>898</v>
      </c>
      <c r="O118" t="s">
        <v>900</v>
      </c>
      <c r="P118">
        <v>0</v>
      </c>
      <c r="Q118" t="s">
        <v>255</v>
      </c>
      <c r="R118">
        <v>34</v>
      </c>
      <c r="S118" t="s">
        <v>520</v>
      </c>
      <c r="T118" t="s">
        <v>911</v>
      </c>
      <c r="U118" t="s">
        <v>521</v>
      </c>
      <c r="V118">
        <v>4000</v>
      </c>
      <c r="W118" t="s">
        <v>233</v>
      </c>
      <c r="X118">
        <v>4200</v>
      </c>
      <c r="Y118" t="s">
        <v>290</v>
      </c>
      <c r="Z118">
        <v>4210</v>
      </c>
      <c r="AA118" t="s">
        <v>230</v>
      </c>
      <c r="AB118">
        <v>4211</v>
      </c>
      <c r="AC118" t="s">
        <v>291</v>
      </c>
      <c r="AD118">
        <v>0</v>
      </c>
      <c r="AE118" t="s">
        <v>58</v>
      </c>
      <c r="AF118" s="1">
        <v>0</v>
      </c>
      <c r="AG118" s="1">
        <v>6380968.3300000001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f t="shared" si="16"/>
        <v>0</v>
      </c>
      <c r="AN118" s="1"/>
      <c r="AO118" s="1"/>
      <c r="AP118" s="1">
        <f t="shared" si="13"/>
        <v>0</v>
      </c>
      <c r="AQ118" s="6">
        <f t="shared" si="14"/>
        <v>0</v>
      </c>
      <c r="AR118" s="1">
        <f t="shared" si="15"/>
        <v>0</v>
      </c>
    </row>
    <row r="119" spans="1:44" hidden="1" x14ac:dyDescent="0.35">
      <c r="A119" t="str">
        <f t="shared" si="11"/>
        <v>1.1-00-2510_25035027_2542110</v>
      </c>
      <c r="B119" t="s">
        <v>812</v>
      </c>
      <c r="C119" t="s">
        <v>815</v>
      </c>
      <c r="D119" t="s">
        <v>64</v>
      </c>
      <c r="E119" t="s">
        <v>54</v>
      </c>
      <c r="F119">
        <v>2</v>
      </c>
      <c r="G119" t="s">
        <v>183</v>
      </c>
      <c r="H119">
        <v>2.6</v>
      </c>
      <c r="I119" t="s">
        <v>513</v>
      </c>
      <c r="J119" t="s">
        <v>522</v>
      </c>
      <c r="K119" t="s">
        <v>523</v>
      </c>
      <c r="L119" t="s">
        <v>157</v>
      </c>
      <c r="M119" t="s">
        <v>158</v>
      </c>
      <c r="N119" t="s">
        <v>898</v>
      </c>
      <c r="O119" t="s">
        <v>900</v>
      </c>
      <c r="P119">
        <v>0</v>
      </c>
      <c r="Q119" t="s">
        <v>255</v>
      </c>
      <c r="R119">
        <v>35</v>
      </c>
      <c r="S119" t="s">
        <v>528</v>
      </c>
      <c r="T119" t="s">
        <v>917</v>
      </c>
      <c r="U119" t="s">
        <v>529</v>
      </c>
      <c r="V119">
        <v>4000</v>
      </c>
      <c r="W119" t="s">
        <v>233</v>
      </c>
      <c r="X119">
        <v>4200</v>
      </c>
      <c r="Y119" t="s">
        <v>290</v>
      </c>
      <c r="Z119">
        <v>4210</v>
      </c>
      <c r="AA119" t="s">
        <v>230</v>
      </c>
      <c r="AB119">
        <v>4211</v>
      </c>
      <c r="AC119" t="s">
        <v>291</v>
      </c>
      <c r="AD119">
        <v>0</v>
      </c>
      <c r="AE119" t="s">
        <v>58</v>
      </c>
      <c r="AF119" s="1">
        <v>0</v>
      </c>
      <c r="AG119" s="1">
        <v>95000000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f t="shared" si="16"/>
        <v>0</v>
      </c>
      <c r="AN119" s="1"/>
      <c r="AO119" s="1"/>
      <c r="AP119" s="1">
        <f t="shared" si="13"/>
        <v>0</v>
      </c>
      <c r="AQ119" s="6">
        <f t="shared" si="14"/>
        <v>0</v>
      </c>
      <c r="AR119" s="1">
        <f t="shared" si="15"/>
        <v>0</v>
      </c>
    </row>
    <row r="120" spans="1:44" hidden="1" x14ac:dyDescent="0.35">
      <c r="A120" t="str">
        <f t="shared" si="11"/>
        <v>1.1-00-2510_25433025_2542110</v>
      </c>
      <c r="B120" t="s">
        <v>812</v>
      </c>
      <c r="C120" t="s">
        <v>815</v>
      </c>
      <c r="D120" t="s">
        <v>64</v>
      </c>
      <c r="E120" t="s">
        <v>54</v>
      </c>
      <c r="F120">
        <v>2</v>
      </c>
      <c r="G120" t="s">
        <v>183</v>
      </c>
      <c r="H120">
        <v>2.7</v>
      </c>
      <c r="I120" t="s">
        <v>530</v>
      </c>
      <c r="J120" t="s">
        <v>531</v>
      </c>
      <c r="K120" t="s">
        <v>530</v>
      </c>
      <c r="L120" t="s">
        <v>157</v>
      </c>
      <c r="M120" t="s">
        <v>158</v>
      </c>
      <c r="N120" t="s">
        <v>898</v>
      </c>
      <c r="O120" t="s">
        <v>900</v>
      </c>
      <c r="P120">
        <v>4</v>
      </c>
      <c r="Q120" t="s">
        <v>224</v>
      </c>
      <c r="R120">
        <v>33</v>
      </c>
      <c r="S120" t="s">
        <v>536</v>
      </c>
      <c r="T120" t="s">
        <v>921</v>
      </c>
      <c r="U120" t="s">
        <v>537</v>
      </c>
      <c r="V120">
        <v>4000</v>
      </c>
      <c r="W120" t="s">
        <v>233</v>
      </c>
      <c r="X120">
        <v>4200</v>
      </c>
      <c r="Y120" t="s">
        <v>290</v>
      </c>
      <c r="Z120">
        <v>4210</v>
      </c>
      <c r="AA120" t="s">
        <v>230</v>
      </c>
      <c r="AB120">
        <v>4211</v>
      </c>
      <c r="AC120" t="s">
        <v>291</v>
      </c>
      <c r="AD120">
        <v>0</v>
      </c>
      <c r="AE120" t="s">
        <v>58</v>
      </c>
      <c r="AF120" s="1">
        <v>0</v>
      </c>
      <c r="AG120" s="1">
        <v>9360000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f t="shared" si="16"/>
        <v>0</v>
      </c>
      <c r="AN120" s="1"/>
      <c r="AO120" s="1"/>
      <c r="AP120" s="1">
        <f t="shared" si="13"/>
        <v>0</v>
      </c>
      <c r="AQ120" s="6">
        <f t="shared" si="14"/>
        <v>0</v>
      </c>
      <c r="AR120" s="1">
        <f t="shared" si="15"/>
        <v>0</v>
      </c>
    </row>
    <row r="121" spans="1:44" hidden="1" x14ac:dyDescent="0.35">
      <c r="A121" t="str">
        <f t="shared" si="11"/>
        <v>2.6-06-2510_25065048_25339161</v>
      </c>
      <c r="B121" t="s">
        <v>992</v>
      </c>
      <c r="C121" t="s">
        <v>994</v>
      </c>
      <c r="D121" t="s">
        <v>44</v>
      </c>
      <c r="E121" t="s">
        <v>54</v>
      </c>
      <c r="F121">
        <v>2</v>
      </c>
      <c r="G121" t="s">
        <v>183</v>
      </c>
      <c r="H121">
        <v>2.7</v>
      </c>
      <c r="I121" t="s">
        <v>530</v>
      </c>
      <c r="J121" t="s">
        <v>531</v>
      </c>
      <c r="K121" t="s">
        <v>530</v>
      </c>
      <c r="L121" t="s">
        <v>270</v>
      </c>
      <c r="M121" t="s">
        <v>271</v>
      </c>
      <c r="N121" t="s">
        <v>898</v>
      </c>
      <c r="O121" t="s">
        <v>900</v>
      </c>
      <c r="P121">
        <v>0</v>
      </c>
      <c r="Q121" t="s">
        <v>255</v>
      </c>
      <c r="R121">
        <v>65</v>
      </c>
      <c r="S121" t="s">
        <v>996</v>
      </c>
      <c r="T121" t="s">
        <v>995</v>
      </c>
      <c r="U121" t="s">
        <v>226</v>
      </c>
      <c r="V121">
        <v>3000</v>
      </c>
      <c r="W121" t="s">
        <v>56</v>
      </c>
      <c r="X121">
        <v>3300</v>
      </c>
      <c r="Y121" t="s">
        <v>113</v>
      </c>
      <c r="Z121">
        <v>3390</v>
      </c>
      <c r="AA121" t="s">
        <v>56</v>
      </c>
      <c r="AB121">
        <v>3391</v>
      </c>
      <c r="AC121" t="s">
        <v>129</v>
      </c>
      <c r="AD121">
        <v>61</v>
      </c>
      <c r="AE121" t="s">
        <v>993</v>
      </c>
      <c r="AF121" s="1">
        <v>180000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f t="shared" si="16"/>
        <v>180000</v>
      </c>
      <c r="AN121" s="1">
        <v>0</v>
      </c>
      <c r="AO121" s="1">
        <v>180000</v>
      </c>
      <c r="AP121" s="1">
        <f t="shared" si="13"/>
        <v>-180000</v>
      </c>
      <c r="AQ121" s="1">
        <f t="shared" si="14"/>
        <v>0</v>
      </c>
      <c r="AR121" s="1">
        <f t="shared" si="15"/>
        <v>0</v>
      </c>
    </row>
    <row r="122" spans="1:44" hidden="1" x14ac:dyDescent="0.35">
      <c r="A122" t="str">
        <f t="shared" si="11"/>
        <v>1.1-00-2509_25227019_2521610</v>
      </c>
      <c r="B122" t="s">
        <v>812</v>
      </c>
      <c r="C122" t="s">
        <v>815</v>
      </c>
      <c r="D122" t="s">
        <v>64</v>
      </c>
      <c r="E122" t="s">
        <v>54</v>
      </c>
      <c r="F122">
        <v>2</v>
      </c>
      <c r="G122" t="s">
        <v>183</v>
      </c>
      <c r="H122">
        <v>2.1</v>
      </c>
      <c r="I122" t="s">
        <v>184</v>
      </c>
      <c r="J122" t="s">
        <v>185</v>
      </c>
      <c r="K122" t="s">
        <v>186</v>
      </c>
      <c r="L122" t="s">
        <v>65</v>
      </c>
      <c r="M122" t="s">
        <v>66</v>
      </c>
      <c r="N122" t="s">
        <v>855</v>
      </c>
      <c r="O122" t="s">
        <v>857</v>
      </c>
      <c r="P122">
        <v>2</v>
      </c>
      <c r="Q122" t="s">
        <v>148</v>
      </c>
      <c r="R122">
        <v>27</v>
      </c>
      <c r="S122" t="s">
        <v>881</v>
      </c>
      <c r="T122" t="s">
        <v>880</v>
      </c>
      <c r="U122" t="s">
        <v>192</v>
      </c>
      <c r="V122">
        <v>2000</v>
      </c>
      <c r="W122" t="s">
        <v>105</v>
      </c>
      <c r="X122">
        <v>2100</v>
      </c>
      <c r="Y122" t="s">
        <v>123</v>
      </c>
      <c r="Z122">
        <v>2160</v>
      </c>
      <c r="AA122" t="s">
        <v>105</v>
      </c>
      <c r="AB122">
        <v>2161</v>
      </c>
      <c r="AC122" t="s">
        <v>367</v>
      </c>
      <c r="AD122">
        <v>0</v>
      </c>
      <c r="AE122" t="s">
        <v>58</v>
      </c>
      <c r="AF122" s="1">
        <v>170000</v>
      </c>
      <c r="AG122" s="1">
        <v>170000</v>
      </c>
      <c r="AH122" s="1">
        <v>166632.63</v>
      </c>
      <c r="AI122" s="1">
        <v>166632.63</v>
      </c>
      <c r="AJ122" s="1">
        <v>166632.63</v>
      </c>
      <c r="AK122" s="1">
        <v>0</v>
      </c>
      <c r="AL122" s="1">
        <v>0</v>
      </c>
      <c r="AM122" s="1">
        <f t="shared" si="16"/>
        <v>3367.3699999999953</v>
      </c>
      <c r="AN122" s="1"/>
      <c r="AO122" s="1"/>
      <c r="AP122" s="1">
        <f t="shared" si="13"/>
        <v>0</v>
      </c>
      <c r="AQ122" s="6">
        <f t="shared" si="14"/>
        <v>170000</v>
      </c>
      <c r="AR122" s="1">
        <f t="shared" si="15"/>
        <v>3367.3699999999953</v>
      </c>
    </row>
    <row r="123" spans="1:44" hidden="1" x14ac:dyDescent="0.35">
      <c r="A123" t="str">
        <f t="shared" si="11"/>
        <v>1.1-00-2508_25224016_2521610</v>
      </c>
      <c r="B123" t="s">
        <v>812</v>
      </c>
      <c r="C123" t="s">
        <v>815</v>
      </c>
      <c r="D123" t="s">
        <v>64</v>
      </c>
      <c r="E123" t="s">
        <v>54</v>
      </c>
      <c r="F123">
        <v>2</v>
      </c>
      <c r="G123" t="s">
        <v>183</v>
      </c>
      <c r="H123">
        <v>2.2999999999999998</v>
      </c>
      <c r="I123" t="s">
        <v>479</v>
      </c>
      <c r="J123" t="s">
        <v>480</v>
      </c>
      <c r="K123" t="s">
        <v>481</v>
      </c>
      <c r="L123" t="s">
        <v>65</v>
      </c>
      <c r="M123" t="s">
        <v>66</v>
      </c>
      <c r="N123" t="s">
        <v>868</v>
      </c>
      <c r="O123" t="s">
        <v>870</v>
      </c>
      <c r="P123">
        <v>2</v>
      </c>
      <c r="Q123" t="s">
        <v>148</v>
      </c>
      <c r="R123">
        <v>24</v>
      </c>
      <c r="S123" t="s">
        <v>484</v>
      </c>
      <c r="T123" t="s">
        <v>896</v>
      </c>
      <c r="U123" t="s">
        <v>897</v>
      </c>
      <c r="V123">
        <v>2000</v>
      </c>
      <c r="W123" t="s">
        <v>105</v>
      </c>
      <c r="X123">
        <v>2100</v>
      </c>
      <c r="Y123" t="s">
        <v>123</v>
      </c>
      <c r="Z123">
        <v>2160</v>
      </c>
      <c r="AA123" t="s">
        <v>105</v>
      </c>
      <c r="AB123">
        <v>2161</v>
      </c>
      <c r="AC123" t="s">
        <v>367</v>
      </c>
      <c r="AD123">
        <v>0</v>
      </c>
      <c r="AE123" t="s">
        <v>58</v>
      </c>
      <c r="AF123" s="1">
        <v>350000</v>
      </c>
      <c r="AG123" s="1">
        <v>350000</v>
      </c>
      <c r="AH123" s="1">
        <v>344000.4</v>
      </c>
      <c r="AI123" s="1">
        <v>344000.4</v>
      </c>
      <c r="AJ123" s="1">
        <v>344000.4</v>
      </c>
      <c r="AK123" s="1">
        <v>369</v>
      </c>
      <c r="AL123" s="1">
        <v>369</v>
      </c>
      <c r="AM123" s="1">
        <f t="shared" si="16"/>
        <v>5999.5999999999767</v>
      </c>
      <c r="AN123" s="1"/>
      <c r="AO123" s="1"/>
      <c r="AP123" s="1">
        <f t="shared" si="13"/>
        <v>0</v>
      </c>
      <c r="AQ123" s="6">
        <f t="shared" si="14"/>
        <v>350000</v>
      </c>
      <c r="AR123" s="1">
        <f t="shared" si="15"/>
        <v>5999.5999999999767</v>
      </c>
    </row>
    <row r="124" spans="1:44" hidden="1" x14ac:dyDescent="0.35">
      <c r="A124" t="str">
        <f t="shared" si="11"/>
        <v>1.1-00-2512_25752036_25435127</v>
      </c>
      <c r="B124" t="s">
        <v>812</v>
      </c>
      <c r="C124" t="s">
        <v>815</v>
      </c>
      <c r="D124" t="s">
        <v>64</v>
      </c>
      <c r="E124" t="s">
        <v>54</v>
      </c>
      <c r="F124">
        <v>3</v>
      </c>
      <c r="G124" t="s">
        <v>202</v>
      </c>
      <c r="H124">
        <v>3.1</v>
      </c>
      <c r="I124" t="s">
        <v>562</v>
      </c>
      <c r="J124" t="s">
        <v>563</v>
      </c>
      <c r="K124" t="s">
        <v>564</v>
      </c>
      <c r="L124" t="s">
        <v>65</v>
      </c>
      <c r="M124" t="s">
        <v>66</v>
      </c>
      <c r="N124" t="s">
        <v>946</v>
      </c>
      <c r="O124" t="s">
        <v>948</v>
      </c>
      <c r="P124">
        <v>7</v>
      </c>
      <c r="Q124" t="s">
        <v>567</v>
      </c>
      <c r="R124">
        <v>52</v>
      </c>
      <c r="S124" t="s">
        <v>954</v>
      </c>
      <c r="T124" t="s">
        <v>951</v>
      </c>
      <c r="U124" t="s">
        <v>955</v>
      </c>
      <c r="V124">
        <v>4000</v>
      </c>
      <c r="W124" t="s">
        <v>233</v>
      </c>
      <c r="X124">
        <v>4300</v>
      </c>
      <c r="Y124" t="s">
        <v>339</v>
      </c>
      <c r="Z124">
        <v>4350</v>
      </c>
      <c r="AA124" t="s">
        <v>230</v>
      </c>
      <c r="AB124">
        <v>4351</v>
      </c>
      <c r="AC124" t="s">
        <v>952</v>
      </c>
      <c r="AD124">
        <v>27</v>
      </c>
      <c r="AE124" t="s">
        <v>953</v>
      </c>
      <c r="AF124" s="1">
        <v>0</v>
      </c>
      <c r="AG124" s="1">
        <v>10000000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f t="shared" si="16"/>
        <v>0</v>
      </c>
      <c r="AN124" s="1"/>
      <c r="AO124" s="1"/>
      <c r="AP124" s="1">
        <f t="shared" si="13"/>
        <v>0</v>
      </c>
      <c r="AQ124" s="6">
        <f t="shared" si="14"/>
        <v>0</v>
      </c>
      <c r="AR124" s="1">
        <f t="shared" si="15"/>
        <v>0</v>
      </c>
    </row>
    <row r="125" spans="1:44" hidden="1" x14ac:dyDescent="0.35">
      <c r="A125" t="str">
        <f t="shared" si="11"/>
        <v>1.1-00-2502_2553002_25511141</v>
      </c>
      <c r="B125" t="s">
        <v>812</v>
      </c>
      <c r="C125" t="s">
        <v>815</v>
      </c>
      <c r="D125" t="s">
        <v>64</v>
      </c>
      <c r="E125" t="s">
        <v>116</v>
      </c>
      <c r="F125">
        <v>1</v>
      </c>
      <c r="G125" t="s">
        <v>45</v>
      </c>
      <c r="H125">
        <v>1.3</v>
      </c>
      <c r="I125" t="s">
        <v>46</v>
      </c>
      <c r="J125" t="s">
        <v>47</v>
      </c>
      <c r="K125" t="s">
        <v>48</v>
      </c>
      <c r="L125" t="s">
        <v>65</v>
      </c>
      <c r="M125" t="s">
        <v>66</v>
      </c>
      <c r="N125" t="s">
        <v>829</v>
      </c>
      <c r="O125" t="s">
        <v>178</v>
      </c>
      <c r="P125">
        <v>5</v>
      </c>
      <c r="Q125" t="s">
        <v>810</v>
      </c>
      <c r="R125">
        <v>3</v>
      </c>
      <c r="S125" t="s">
        <v>691</v>
      </c>
      <c r="T125" t="s">
        <v>830</v>
      </c>
      <c r="U125" t="s">
        <v>832</v>
      </c>
      <c r="V125">
        <v>5000</v>
      </c>
      <c r="W125" t="s">
        <v>118</v>
      </c>
      <c r="X125">
        <v>5100</v>
      </c>
      <c r="Y125" t="s">
        <v>117</v>
      </c>
      <c r="Z125">
        <v>5110</v>
      </c>
      <c r="AA125" t="s">
        <v>118</v>
      </c>
      <c r="AB125">
        <v>5111</v>
      </c>
      <c r="AC125" t="s">
        <v>119</v>
      </c>
      <c r="AD125">
        <v>41</v>
      </c>
      <c r="AE125" t="s">
        <v>831</v>
      </c>
      <c r="AF125" s="1">
        <v>0</v>
      </c>
      <c r="AG125" s="1">
        <v>4000000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f t="shared" si="16"/>
        <v>0</v>
      </c>
      <c r="AN125" s="1"/>
      <c r="AO125" s="1"/>
      <c r="AP125" s="1">
        <f t="shared" si="13"/>
        <v>0</v>
      </c>
      <c r="AQ125" s="6">
        <f t="shared" si="14"/>
        <v>0</v>
      </c>
      <c r="AR125" s="1">
        <f t="shared" si="15"/>
        <v>0</v>
      </c>
    </row>
    <row r="126" spans="1:44" hidden="1" x14ac:dyDescent="0.35">
      <c r="A126" t="str">
        <f t="shared" si="11"/>
        <v>1.1-00-2505_2559007_2551210</v>
      </c>
      <c r="B126" t="s">
        <v>812</v>
      </c>
      <c r="C126" t="s">
        <v>815</v>
      </c>
      <c r="D126" t="s">
        <v>64</v>
      </c>
      <c r="E126" t="s">
        <v>116</v>
      </c>
      <c r="F126">
        <v>1</v>
      </c>
      <c r="G126" t="s">
        <v>45</v>
      </c>
      <c r="H126">
        <v>1.3</v>
      </c>
      <c r="I126" t="s">
        <v>46</v>
      </c>
      <c r="J126" t="s">
        <v>47</v>
      </c>
      <c r="K126" t="s">
        <v>48</v>
      </c>
      <c r="L126" t="s">
        <v>65</v>
      </c>
      <c r="M126" t="s">
        <v>66</v>
      </c>
      <c r="N126" t="s">
        <v>833</v>
      </c>
      <c r="O126" t="s">
        <v>835</v>
      </c>
      <c r="P126">
        <v>5</v>
      </c>
      <c r="Q126" t="s">
        <v>810</v>
      </c>
      <c r="R126">
        <v>9</v>
      </c>
      <c r="S126" t="s">
        <v>120</v>
      </c>
      <c r="T126" t="s">
        <v>834</v>
      </c>
      <c r="U126" t="s">
        <v>836</v>
      </c>
      <c r="V126">
        <v>5000</v>
      </c>
      <c r="W126" t="s">
        <v>118</v>
      </c>
      <c r="X126">
        <v>5100</v>
      </c>
      <c r="Y126" t="s">
        <v>117</v>
      </c>
      <c r="Z126">
        <v>5120</v>
      </c>
      <c r="AA126" t="s">
        <v>118</v>
      </c>
      <c r="AB126">
        <v>5121</v>
      </c>
      <c r="AC126" t="s">
        <v>680</v>
      </c>
      <c r="AD126">
        <v>0</v>
      </c>
      <c r="AE126" t="s">
        <v>58</v>
      </c>
      <c r="AF126" s="1">
        <v>0</v>
      </c>
      <c r="AG126" s="1">
        <v>200000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f t="shared" si="16"/>
        <v>0</v>
      </c>
      <c r="AN126" s="1"/>
      <c r="AO126" s="1"/>
      <c r="AP126" s="1">
        <f t="shared" si="13"/>
        <v>0</v>
      </c>
      <c r="AQ126" s="6">
        <f t="shared" si="14"/>
        <v>0</v>
      </c>
      <c r="AR126" s="1">
        <f t="shared" si="15"/>
        <v>0</v>
      </c>
    </row>
    <row r="127" spans="1:44" hidden="1" x14ac:dyDescent="0.35">
      <c r="A127" t="str">
        <f t="shared" si="11"/>
        <v>1.1-00-2513_25554038_25519142</v>
      </c>
      <c r="B127" t="s">
        <v>812</v>
      </c>
      <c r="C127" t="s">
        <v>815</v>
      </c>
      <c r="D127" t="s">
        <v>64</v>
      </c>
      <c r="E127" t="s">
        <v>116</v>
      </c>
      <c r="F127">
        <v>1</v>
      </c>
      <c r="G127" t="s">
        <v>45</v>
      </c>
      <c r="H127">
        <v>1.3</v>
      </c>
      <c r="I127" t="s">
        <v>46</v>
      </c>
      <c r="J127" t="s">
        <v>47</v>
      </c>
      <c r="K127" t="s">
        <v>48</v>
      </c>
      <c r="L127" t="s">
        <v>65</v>
      </c>
      <c r="M127" t="s">
        <v>66</v>
      </c>
      <c r="N127" t="s">
        <v>862</v>
      </c>
      <c r="O127" t="s">
        <v>864</v>
      </c>
      <c r="P127">
        <v>5</v>
      </c>
      <c r="Q127" t="s">
        <v>810</v>
      </c>
      <c r="R127">
        <v>54</v>
      </c>
      <c r="S127" t="s">
        <v>865</v>
      </c>
      <c r="T127" t="s">
        <v>863</v>
      </c>
      <c r="U127" t="s">
        <v>866</v>
      </c>
      <c r="V127">
        <v>5000</v>
      </c>
      <c r="W127" t="s">
        <v>118</v>
      </c>
      <c r="X127">
        <v>5100</v>
      </c>
      <c r="Y127" t="s">
        <v>117</v>
      </c>
      <c r="Z127">
        <v>5190</v>
      </c>
      <c r="AA127" t="s">
        <v>118</v>
      </c>
      <c r="AB127">
        <v>5191</v>
      </c>
      <c r="AC127" t="s">
        <v>121</v>
      </c>
      <c r="AD127">
        <v>42</v>
      </c>
      <c r="AE127" t="s">
        <v>770</v>
      </c>
      <c r="AF127" s="1">
        <v>0</v>
      </c>
      <c r="AG127" s="1">
        <v>4000000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f t="shared" si="16"/>
        <v>0</v>
      </c>
      <c r="AN127" s="1"/>
      <c r="AO127" s="1"/>
      <c r="AP127" s="1">
        <f t="shared" si="13"/>
        <v>0</v>
      </c>
      <c r="AQ127" s="6">
        <f t="shared" si="14"/>
        <v>0</v>
      </c>
      <c r="AR127" s="1">
        <f t="shared" si="15"/>
        <v>0</v>
      </c>
    </row>
    <row r="128" spans="1:44" hidden="1" x14ac:dyDescent="0.35">
      <c r="A128" t="str">
        <f t="shared" si="11"/>
        <v>1.1-00-2506_25516011_2552110</v>
      </c>
      <c r="B128" t="s">
        <v>812</v>
      </c>
      <c r="C128" t="s">
        <v>815</v>
      </c>
      <c r="D128" t="s">
        <v>64</v>
      </c>
      <c r="E128" t="s">
        <v>116</v>
      </c>
      <c r="F128">
        <v>1</v>
      </c>
      <c r="G128" t="s">
        <v>45</v>
      </c>
      <c r="H128">
        <v>1.3</v>
      </c>
      <c r="I128" t="s">
        <v>46</v>
      </c>
      <c r="J128" t="s">
        <v>47</v>
      </c>
      <c r="K128" t="s">
        <v>48</v>
      </c>
      <c r="L128" t="s">
        <v>65</v>
      </c>
      <c r="M128" t="s">
        <v>66</v>
      </c>
      <c r="N128" t="s">
        <v>839</v>
      </c>
      <c r="O128" t="s">
        <v>111</v>
      </c>
      <c r="P128">
        <v>5</v>
      </c>
      <c r="Q128" t="s">
        <v>810</v>
      </c>
      <c r="R128">
        <v>16</v>
      </c>
      <c r="S128" t="s">
        <v>355</v>
      </c>
      <c r="T128" t="s">
        <v>847</v>
      </c>
      <c r="U128" t="s">
        <v>848</v>
      </c>
      <c r="V128">
        <v>5000</v>
      </c>
      <c r="W128" t="s">
        <v>118</v>
      </c>
      <c r="X128">
        <v>5200</v>
      </c>
      <c r="Y128" t="s">
        <v>364</v>
      </c>
      <c r="Z128">
        <v>5210</v>
      </c>
      <c r="AA128" t="s">
        <v>118</v>
      </c>
      <c r="AB128">
        <v>5211</v>
      </c>
      <c r="AC128" t="s">
        <v>365</v>
      </c>
      <c r="AD128">
        <v>0</v>
      </c>
      <c r="AE128" t="s">
        <v>58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f t="shared" si="16"/>
        <v>0</v>
      </c>
      <c r="AN128" s="1"/>
      <c r="AO128" s="1"/>
      <c r="AP128" s="1">
        <f t="shared" si="13"/>
        <v>0</v>
      </c>
      <c r="AQ128" s="6">
        <f t="shared" si="14"/>
        <v>0</v>
      </c>
      <c r="AR128" s="1">
        <f t="shared" si="15"/>
        <v>0</v>
      </c>
    </row>
    <row r="129" spans="1:44" hidden="1" x14ac:dyDescent="0.35">
      <c r="A129" t="str">
        <f t="shared" si="11"/>
        <v>1.1-00-2514_25555039_2552310</v>
      </c>
      <c r="B129" t="s">
        <v>812</v>
      </c>
      <c r="C129" t="s">
        <v>815</v>
      </c>
      <c r="D129" t="s">
        <v>64</v>
      </c>
      <c r="E129" t="s">
        <v>116</v>
      </c>
      <c r="F129">
        <v>3</v>
      </c>
      <c r="G129" t="s">
        <v>202</v>
      </c>
      <c r="H129">
        <v>3.8</v>
      </c>
      <c r="I129" t="s">
        <v>203</v>
      </c>
      <c r="J129" t="s">
        <v>204</v>
      </c>
      <c r="K129" t="s">
        <v>205</v>
      </c>
      <c r="L129" t="s">
        <v>65</v>
      </c>
      <c r="M129" t="s">
        <v>66</v>
      </c>
      <c r="N129" t="s">
        <v>982</v>
      </c>
      <c r="O129" t="s">
        <v>984</v>
      </c>
      <c r="P129">
        <v>5</v>
      </c>
      <c r="Q129" t="s">
        <v>810</v>
      </c>
      <c r="R129">
        <v>55</v>
      </c>
      <c r="S129" t="s">
        <v>601</v>
      </c>
      <c r="T129" t="s">
        <v>983</v>
      </c>
      <c r="U129" t="s">
        <v>985</v>
      </c>
      <c r="V129">
        <v>5000</v>
      </c>
      <c r="W129" t="s">
        <v>118</v>
      </c>
      <c r="X129">
        <v>5200</v>
      </c>
      <c r="Y129" t="s">
        <v>364</v>
      </c>
      <c r="Z129">
        <v>5230</v>
      </c>
      <c r="AA129" t="s">
        <v>118</v>
      </c>
      <c r="AB129">
        <v>5231</v>
      </c>
      <c r="AC129" t="s">
        <v>602</v>
      </c>
      <c r="AD129">
        <v>0</v>
      </c>
      <c r="AE129" t="s">
        <v>58</v>
      </c>
      <c r="AF129" s="1">
        <v>0</v>
      </c>
      <c r="AG129" s="1">
        <v>200000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f t="shared" si="16"/>
        <v>0</v>
      </c>
      <c r="AN129" s="1"/>
      <c r="AO129" s="1"/>
      <c r="AP129" s="1">
        <f t="shared" si="13"/>
        <v>0</v>
      </c>
      <c r="AQ129" s="6">
        <f t="shared" si="14"/>
        <v>0</v>
      </c>
      <c r="AR129" s="1">
        <f t="shared" si="15"/>
        <v>0</v>
      </c>
    </row>
    <row r="130" spans="1:44" hidden="1" x14ac:dyDescent="0.35">
      <c r="A130" t="str">
        <f t="shared" si="11"/>
        <v>1.1-00-2512_25751035_2553110</v>
      </c>
      <c r="B130" t="s">
        <v>812</v>
      </c>
      <c r="C130" t="s">
        <v>815</v>
      </c>
      <c r="D130" t="s">
        <v>64</v>
      </c>
      <c r="E130" t="s">
        <v>116</v>
      </c>
      <c r="F130">
        <v>3</v>
      </c>
      <c r="G130" t="s">
        <v>202</v>
      </c>
      <c r="H130">
        <v>3.2</v>
      </c>
      <c r="I130" t="s">
        <v>958</v>
      </c>
      <c r="J130" t="s">
        <v>959</v>
      </c>
      <c r="K130" t="s">
        <v>960</v>
      </c>
      <c r="L130" t="s">
        <v>217</v>
      </c>
      <c r="M130" t="s">
        <v>218</v>
      </c>
      <c r="N130" t="s">
        <v>946</v>
      </c>
      <c r="O130" t="s">
        <v>948</v>
      </c>
      <c r="P130">
        <v>7</v>
      </c>
      <c r="Q130" t="s">
        <v>567</v>
      </c>
      <c r="R130">
        <v>51</v>
      </c>
      <c r="S130" t="s">
        <v>962</v>
      </c>
      <c r="T130" t="s">
        <v>961</v>
      </c>
      <c r="U130" t="s">
        <v>963</v>
      </c>
      <c r="V130">
        <v>5000</v>
      </c>
      <c r="W130" t="s">
        <v>118</v>
      </c>
      <c r="X130">
        <v>5300</v>
      </c>
      <c r="Y130" t="s">
        <v>450</v>
      </c>
      <c r="Z130">
        <v>5310</v>
      </c>
      <c r="AA130" t="s">
        <v>118</v>
      </c>
      <c r="AB130">
        <v>5311</v>
      </c>
      <c r="AC130" t="s">
        <v>451</v>
      </c>
      <c r="AD130">
        <v>0</v>
      </c>
      <c r="AE130" t="s">
        <v>58</v>
      </c>
      <c r="AF130" s="1">
        <v>0</v>
      </c>
      <c r="AG130" s="1">
        <v>150000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f t="shared" si="16"/>
        <v>0</v>
      </c>
      <c r="AN130" s="1"/>
      <c r="AO130" s="1"/>
      <c r="AP130" s="1">
        <f t="shared" si="13"/>
        <v>0</v>
      </c>
      <c r="AQ130" s="6">
        <f t="shared" si="14"/>
        <v>0</v>
      </c>
      <c r="AR130" s="1">
        <f t="shared" si="15"/>
        <v>0</v>
      </c>
    </row>
    <row r="131" spans="1:44" hidden="1" x14ac:dyDescent="0.35">
      <c r="A131" t="str">
        <f t="shared" si="11"/>
        <v>1.1-00-2512_25753037_2553110</v>
      </c>
      <c r="B131" t="s">
        <v>812</v>
      </c>
      <c r="C131" t="s">
        <v>815</v>
      </c>
      <c r="D131" t="s">
        <v>64</v>
      </c>
      <c r="E131" t="s">
        <v>116</v>
      </c>
      <c r="F131">
        <v>3</v>
      </c>
      <c r="G131" t="s">
        <v>202</v>
      </c>
      <c r="H131">
        <v>3.7</v>
      </c>
      <c r="I131" t="s">
        <v>591</v>
      </c>
      <c r="J131" t="s">
        <v>592</v>
      </c>
      <c r="K131" t="s">
        <v>591</v>
      </c>
      <c r="L131" t="s">
        <v>65</v>
      </c>
      <c r="M131" t="s">
        <v>66</v>
      </c>
      <c r="N131" t="s">
        <v>946</v>
      </c>
      <c r="O131" t="s">
        <v>948</v>
      </c>
      <c r="P131">
        <v>7</v>
      </c>
      <c r="Q131" t="s">
        <v>567</v>
      </c>
      <c r="R131">
        <v>53</v>
      </c>
      <c r="S131" t="s">
        <v>970</v>
      </c>
      <c r="T131" t="s">
        <v>969</v>
      </c>
      <c r="U131" t="s">
        <v>971</v>
      </c>
      <c r="V131">
        <v>5000</v>
      </c>
      <c r="W131" t="s">
        <v>118</v>
      </c>
      <c r="X131">
        <v>5300</v>
      </c>
      <c r="Y131" t="s">
        <v>450</v>
      </c>
      <c r="Z131">
        <v>5310</v>
      </c>
      <c r="AA131" t="s">
        <v>118</v>
      </c>
      <c r="AB131">
        <v>5311</v>
      </c>
      <c r="AC131" t="s">
        <v>451</v>
      </c>
      <c r="AD131">
        <v>0</v>
      </c>
      <c r="AE131" t="s">
        <v>58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f t="shared" si="16"/>
        <v>0</v>
      </c>
      <c r="AN131" s="1"/>
      <c r="AO131" s="1"/>
      <c r="AP131" s="1">
        <f t="shared" si="13"/>
        <v>0</v>
      </c>
      <c r="AQ131" s="6">
        <f t="shared" si="14"/>
        <v>0</v>
      </c>
      <c r="AR131" s="1">
        <f t="shared" si="15"/>
        <v>0</v>
      </c>
    </row>
    <row r="132" spans="1:44" hidden="1" x14ac:dyDescent="0.35">
      <c r="A132" t="str">
        <f t="shared" si="11"/>
        <v>1.1-00-2514_25556039_2556620</v>
      </c>
      <c r="B132" t="s">
        <v>812</v>
      </c>
      <c r="C132" t="s">
        <v>815</v>
      </c>
      <c r="D132" t="s">
        <v>64</v>
      </c>
      <c r="E132" t="s">
        <v>54</v>
      </c>
      <c r="F132">
        <v>3</v>
      </c>
      <c r="G132" t="s">
        <v>202</v>
      </c>
      <c r="H132">
        <v>3.8</v>
      </c>
      <c r="I132" t="s">
        <v>203</v>
      </c>
      <c r="J132" t="s">
        <v>204</v>
      </c>
      <c r="K132" t="s">
        <v>205</v>
      </c>
      <c r="L132" t="s">
        <v>65</v>
      </c>
      <c r="M132" t="s">
        <v>66</v>
      </c>
      <c r="N132" t="s">
        <v>982</v>
      </c>
      <c r="O132" t="s">
        <v>984</v>
      </c>
      <c r="P132">
        <v>5</v>
      </c>
      <c r="Q132" t="s">
        <v>810</v>
      </c>
      <c r="R132">
        <v>56</v>
      </c>
      <c r="S132" t="s">
        <v>212</v>
      </c>
      <c r="T132" t="s">
        <v>983</v>
      </c>
      <c r="U132" t="s">
        <v>985</v>
      </c>
      <c r="V132">
        <v>5000</v>
      </c>
      <c r="W132" t="s">
        <v>118</v>
      </c>
      <c r="X132">
        <v>5600</v>
      </c>
      <c r="Y132" t="s">
        <v>209</v>
      </c>
      <c r="Z132">
        <v>5660</v>
      </c>
      <c r="AA132" t="s">
        <v>1241</v>
      </c>
      <c r="AB132">
        <v>5662</v>
      </c>
      <c r="AC132" t="s">
        <v>396</v>
      </c>
      <c r="AD132">
        <v>0</v>
      </c>
      <c r="AE132" t="s">
        <v>58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f t="shared" si="16"/>
        <v>0</v>
      </c>
      <c r="AN132" s="1"/>
      <c r="AO132" s="1"/>
      <c r="AP132" s="1">
        <f t="shared" si="13"/>
        <v>0</v>
      </c>
      <c r="AQ132" s="6">
        <f t="shared" si="14"/>
        <v>0</v>
      </c>
      <c r="AR132" s="1">
        <f t="shared" si="15"/>
        <v>0</v>
      </c>
    </row>
    <row r="133" spans="1:44" hidden="1" x14ac:dyDescent="0.35">
      <c r="A133" t="str">
        <f t="shared" si="11"/>
        <v>1.1-00-2505_2559007_2556910</v>
      </c>
      <c r="B133" t="s">
        <v>812</v>
      </c>
      <c r="C133" t="s">
        <v>815</v>
      </c>
      <c r="D133" t="s">
        <v>64</v>
      </c>
      <c r="E133" t="s">
        <v>116</v>
      </c>
      <c r="F133">
        <v>1</v>
      </c>
      <c r="G133" t="s">
        <v>45</v>
      </c>
      <c r="H133">
        <v>1.3</v>
      </c>
      <c r="I133" t="s">
        <v>46</v>
      </c>
      <c r="J133" t="s">
        <v>47</v>
      </c>
      <c r="K133" t="s">
        <v>48</v>
      </c>
      <c r="L133" t="s">
        <v>65</v>
      </c>
      <c r="M133" t="s">
        <v>66</v>
      </c>
      <c r="N133" t="s">
        <v>833</v>
      </c>
      <c r="O133" t="s">
        <v>835</v>
      </c>
      <c r="P133">
        <v>5</v>
      </c>
      <c r="Q133" t="s">
        <v>810</v>
      </c>
      <c r="R133">
        <v>9</v>
      </c>
      <c r="S133" t="s">
        <v>120</v>
      </c>
      <c r="T133" t="s">
        <v>834</v>
      </c>
      <c r="U133" t="s">
        <v>836</v>
      </c>
      <c r="V133">
        <v>5000</v>
      </c>
      <c r="W133" t="s">
        <v>118</v>
      </c>
      <c r="X133">
        <v>5600</v>
      </c>
      <c r="Y133" t="s">
        <v>209</v>
      </c>
      <c r="Z133">
        <v>5690</v>
      </c>
      <c r="AA133" t="s">
        <v>118</v>
      </c>
      <c r="AB133">
        <v>5691</v>
      </c>
      <c r="AC133" t="s">
        <v>210</v>
      </c>
      <c r="AD133">
        <v>0</v>
      </c>
      <c r="AE133" t="s">
        <v>58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f t="shared" si="16"/>
        <v>0</v>
      </c>
      <c r="AN133" s="1"/>
      <c r="AO133" s="1"/>
      <c r="AP133" s="1">
        <f t="shared" si="13"/>
        <v>0</v>
      </c>
      <c r="AQ133" s="6">
        <f t="shared" si="14"/>
        <v>0</v>
      </c>
      <c r="AR133" s="1">
        <f t="shared" si="15"/>
        <v>0</v>
      </c>
    </row>
    <row r="134" spans="1:44" hidden="1" x14ac:dyDescent="0.35">
      <c r="A134" t="str">
        <f t="shared" si="11"/>
        <v>1.1-00-2511_25163045_25569156</v>
      </c>
      <c r="B134" t="s">
        <v>812</v>
      </c>
      <c r="C134" t="s">
        <v>815</v>
      </c>
      <c r="D134" t="s">
        <v>64</v>
      </c>
      <c r="E134" t="s">
        <v>116</v>
      </c>
      <c r="F134">
        <v>2</v>
      </c>
      <c r="G134" t="s">
        <v>183</v>
      </c>
      <c r="H134">
        <v>2.2000000000000002</v>
      </c>
      <c r="I134" t="s">
        <v>193</v>
      </c>
      <c r="J134" t="s">
        <v>459</v>
      </c>
      <c r="K134" t="s">
        <v>460</v>
      </c>
      <c r="L134" t="s">
        <v>65</v>
      </c>
      <c r="M134" t="s">
        <v>66</v>
      </c>
      <c r="N134" t="s">
        <v>822</v>
      </c>
      <c r="O134" t="s">
        <v>824</v>
      </c>
      <c r="P134">
        <v>1</v>
      </c>
      <c r="Q134" t="s">
        <v>472</v>
      </c>
      <c r="R134">
        <v>63</v>
      </c>
      <c r="S134" t="s">
        <v>890</v>
      </c>
      <c r="T134" t="s">
        <v>888</v>
      </c>
      <c r="U134" t="s">
        <v>891</v>
      </c>
      <c r="V134">
        <v>5000</v>
      </c>
      <c r="W134" t="s">
        <v>118</v>
      </c>
      <c r="X134">
        <v>5600</v>
      </c>
      <c r="Y134" t="s">
        <v>209</v>
      </c>
      <c r="Z134">
        <v>5690</v>
      </c>
      <c r="AA134" t="s">
        <v>118</v>
      </c>
      <c r="AB134">
        <v>5691</v>
      </c>
      <c r="AC134" t="s">
        <v>210</v>
      </c>
      <c r="AD134">
        <v>56</v>
      </c>
      <c r="AE134" t="s">
        <v>826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f t="shared" si="16"/>
        <v>0</v>
      </c>
      <c r="AN134" s="1"/>
      <c r="AO134" s="1"/>
      <c r="AP134" s="1">
        <f t="shared" si="13"/>
        <v>0</v>
      </c>
      <c r="AQ134" s="6">
        <f t="shared" si="14"/>
        <v>0</v>
      </c>
      <c r="AR134" s="1">
        <f t="shared" si="15"/>
        <v>0</v>
      </c>
    </row>
    <row r="135" spans="1:44" hidden="1" x14ac:dyDescent="0.35">
      <c r="A135" t="str">
        <f t="shared" si="11"/>
        <v>1.1-00-2508_25224016_2556910</v>
      </c>
      <c r="B135" t="s">
        <v>812</v>
      </c>
      <c r="C135" t="s">
        <v>815</v>
      </c>
      <c r="D135" t="s">
        <v>64</v>
      </c>
      <c r="E135" t="s">
        <v>116</v>
      </c>
      <c r="F135">
        <v>2</v>
      </c>
      <c r="G135" t="s">
        <v>183</v>
      </c>
      <c r="H135">
        <v>2.2999999999999998</v>
      </c>
      <c r="I135" t="s">
        <v>479</v>
      </c>
      <c r="J135" t="s">
        <v>480</v>
      </c>
      <c r="K135" t="s">
        <v>481</v>
      </c>
      <c r="L135" t="s">
        <v>65</v>
      </c>
      <c r="M135" t="s">
        <v>66</v>
      </c>
      <c r="N135" t="s">
        <v>868</v>
      </c>
      <c r="O135" t="s">
        <v>870</v>
      </c>
      <c r="P135">
        <v>2</v>
      </c>
      <c r="Q135" t="s">
        <v>148</v>
      </c>
      <c r="R135">
        <v>24</v>
      </c>
      <c r="S135" t="s">
        <v>484</v>
      </c>
      <c r="T135" t="s">
        <v>896</v>
      </c>
      <c r="U135" t="s">
        <v>897</v>
      </c>
      <c r="V135">
        <v>5000</v>
      </c>
      <c r="W135" t="s">
        <v>118</v>
      </c>
      <c r="X135">
        <v>5600</v>
      </c>
      <c r="Y135" t="s">
        <v>209</v>
      </c>
      <c r="Z135">
        <v>5690</v>
      </c>
      <c r="AA135" t="s">
        <v>118</v>
      </c>
      <c r="AB135">
        <v>5691</v>
      </c>
      <c r="AC135" t="s">
        <v>210</v>
      </c>
      <c r="AD135">
        <v>0</v>
      </c>
      <c r="AE135" t="s">
        <v>58</v>
      </c>
      <c r="AF135" s="1">
        <v>0</v>
      </c>
      <c r="AG135" s="1">
        <v>50000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f t="shared" si="16"/>
        <v>0</v>
      </c>
      <c r="AN135" s="1"/>
      <c r="AO135" s="1"/>
      <c r="AP135" s="1">
        <f t="shared" si="13"/>
        <v>0</v>
      </c>
      <c r="AQ135" s="6">
        <f t="shared" si="14"/>
        <v>0</v>
      </c>
      <c r="AR135" s="1">
        <f t="shared" si="15"/>
        <v>0</v>
      </c>
    </row>
    <row r="136" spans="1:44" hidden="1" x14ac:dyDescent="0.35">
      <c r="A136" t="str">
        <f t="shared" si="11"/>
        <v>1.1-00-2502_2553002_2558110</v>
      </c>
      <c r="B136" t="s">
        <v>812</v>
      </c>
      <c r="C136" t="s">
        <v>815</v>
      </c>
      <c r="D136" t="s">
        <v>64</v>
      </c>
      <c r="E136" t="s">
        <v>116</v>
      </c>
      <c r="F136">
        <v>1</v>
      </c>
      <c r="G136" t="s">
        <v>45</v>
      </c>
      <c r="H136">
        <v>1.3</v>
      </c>
      <c r="I136" t="s">
        <v>46</v>
      </c>
      <c r="J136" t="s">
        <v>47</v>
      </c>
      <c r="K136" t="s">
        <v>48</v>
      </c>
      <c r="L136" t="s">
        <v>65</v>
      </c>
      <c r="M136" t="s">
        <v>66</v>
      </c>
      <c r="N136" t="s">
        <v>829</v>
      </c>
      <c r="O136" t="s">
        <v>178</v>
      </c>
      <c r="P136">
        <v>5</v>
      </c>
      <c r="Q136" t="s">
        <v>810</v>
      </c>
      <c r="R136">
        <v>3</v>
      </c>
      <c r="S136" t="s">
        <v>691</v>
      </c>
      <c r="T136" t="s">
        <v>830</v>
      </c>
      <c r="U136" t="s">
        <v>832</v>
      </c>
      <c r="V136">
        <v>5000</v>
      </c>
      <c r="W136" t="s">
        <v>118</v>
      </c>
      <c r="X136">
        <v>5800</v>
      </c>
      <c r="Y136" t="s">
        <v>250</v>
      </c>
      <c r="Z136">
        <v>5810</v>
      </c>
      <c r="AA136" t="s">
        <v>118</v>
      </c>
      <c r="AB136">
        <v>5811</v>
      </c>
      <c r="AC136" t="s">
        <v>251</v>
      </c>
      <c r="AD136">
        <v>0</v>
      </c>
      <c r="AE136" t="s">
        <v>58</v>
      </c>
      <c r="AF136" s="1">
        <v>0</v>
      </c>
      <c r="AG136" s="1">
        <v>10000000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f t="shared" si="16"/>
        <v>0</v>
      </c>
      <c r="AN136" s="1"/>
      <c r="AO136" s="1"/>
      <c r="AP136" s="1">
        <f t="shared" si="13"/>
        <v>0</v>
      </c>
      <c r="AQ136" s="6">
        <f t="shared" si="14"/>
        <v>0</v>
      </c>
      <c r="AR136" s="1">
        <f t="shared" si="15"/>
        <v>0</v>
      </c>
    </row>
    <row r="137" spans="1:44" hidden="1" x14ac:dyDescent="0.35">
      <c r="A137" t="str">
        <f t="shared" si="11"/>
        <v>1.1-00-2511_25247033_25612165</v>
      </c>
      <c r="B137" t="s">
        <v>812</v>
      </c>
      <c r="C137" t="s">
        <v>815</v>
      </c>
      <c r="D137" t="s">
        <v>64</v>
      </c>
      <c r="E137" t="s">
        <v>116</v>
      </c>
      <c r="F137">
        <v>1</v>
      </c>
      <c r="G137" t="s">
        <v>45</v>
      </c>
      <c r="H137">
        <v>1.3</v>
      </c>
      <c r="I137" t="s">
        <v>46</v>
      </c>
      <c r="J137" t="s">
        <v>47</v>
      </c>
      <c r="K137" t="s">
        <v>48</v>
      </c>
      <c r="L137" t="s">
        <v>138</v>
      </c>
      <c r="M137" t="s">
        <v>139</v>
      </c>
      <c r="N137" t="s">
        <v>822</v>
      </c>
      <c r="O137" t="s">
        <v>824</v>
      </c>
      <c r="P137">
        <v>2</v>
      </c>
      <c r="Q137" t="s">
        <v>148</v>
      </c>
      <c r="R137">
        <v>47</v>
      </c>
      <c r="S137" t="s">
        <v>151</v>
      </c>
      <c r="T137" t="s">
        <v>823</v>
      </c>
      <c r="U137" t="s">
        <v>825</v>
      </c>
      <c r="V137">
        <v>6000</v>
      </c>
      <c r="W137" t="s">
        <v>146</v>
      </c>
      <c r="X137">
        <v>6100</v>
      </c>
      <c r="Y137" t="s">
        <v>143</v>
      </c>
      <c r="Z137">
        <v>6120</v>
      </c>
      <c r="AA137" t="s">
        <v>144</v>
      </c>
      <c r="AB137">
        <v>6121</v>
      </c>
      <c r="AC137" t="s">
        <v>145</v>
      </c>
      <c r="AD137">
        <v>65</v>
      </c>
      <c r="AE137" t="s">
        <v>826</v>
      </c>
      <c r="AF137" s="1">
        <v>10000000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f t="shared" si="16"/>
        <v>10000000</v>
      </c>
      <c r="AN137" s="1"/>
      <c r="AO137" s="1">
        <v>10000000</v>
      </c>
      <c r="AP137" s="1">
        <f t="shared" si="13"/>
        <v>-10000000</v>
      </c>
      <c r="AQ137" s="6">
        <f t="shared" si="14"/>
        <v>0</v>
      </c>
      <c r="AR137" s="1">
        <f t="shared" si="15"/>
        <v>0</v>
      </c>
    </row>
    <row r="138" spans="1:44" hidden="1" x14ac:dyDescent="0.35">
      <c r="A138" t="str">
        <f t="shared" si="11"/>
        <v>1.1-00-2511_25249033_25612152</v>
      </c>
      <c r="B138" t="s">
        <v>812</v>
      </c>
      <c r="C138" t="s">
        <v>815</v>
      </c>
      <c r="D138" t="s">
        <v>64</v>
      </c>
      <c r="E138" t="s">
        <v>116</v>
      </c>
      <c r="F138">
        <v>1</v>
      </c>
      <c r="G138" t="s">
        <v>45</v>
      </c>
      <c r="H138">
        <v>1.3</v>
      </c>
      <c r="I138" t="s">
        <v>46</v>
      </c>
      <c r="J138" t="s">
        <v>47</v>
      </c>
      <c r="K138" t="s">
        <v>48</v>
      </c>
      <c r="L138" t="s">
        <v>138</v>
      </c>
      <c r="M138" t="s">
        <v>139</v>
      </c>
      <c r="N138" t="s">
        <v>822</v>
      </c>
      <c r="O138" t="s">
        <v>824</v>
      </c>
      <c r="P138">
        <v>2</v>
      </c>
      <c r="Q138" t="s">
        <v>148</v>
      </c>
      <c r="R138">
        <v>49</v>
      </c>
      <c r="S138" t="s">
        <v>149</v>
      </c>
      <c r="T138" t="s">
        <v>823</v>
      </c>
      <c r="U138" t="s">
        <v>825</v>
      </c>
      <c r="V138">
        <v>6000</v>
      </c>
      <c r="W138" t="s">
        <v>146</v>
      </c>
      <c r="X138">
        <v>6100</v>
      </c>
      <c r="Y138" t="s">
        <v>143</v>
      </c>
      <c r="Z138">
        <v>6120</v>
      </c>
      <c r="AA138" t="s">
        <v>144</v>
      </c>
      <c r="AB138">
        <v>6121</v>
      </c>
      <c r="AC138" t="s">
        <v>145</v>
      </c>
      <c r="AD138">
        <v>52</v>
      </c>
      <c r="AE138" t="s">
        <v>828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f t="shared" si="16"/>
        <v>0</v>
      </c>
      <c r="AN138" s="1"/>
      <c r="AO138" s="1"/>
      <c r="AP138" s="1">
        <f t="shared" si="13"/>
        <v>0</v>
      </c>
      <c r="AQ138" s="6">
        <f t="shared" si="14"/>
        <v>0</v>
      </c>
      <c r="AR138" s="1">
        <f t="shared" si="15"/>
        <v>0</v>
      </c>
    </row>
    <row r="139" spans="1:44" hidden="1" x14ac:dyDescent="0.35">
      <c r="A139" t="str">
        <f t="shared" si="11"/>
        <v>1.1-00-2505_2559007_2521610</v>
      </c>
      <c r="B139" t="s">
        <v>812</v>
      </c>
      <c r="C139" t="s">
        <v>815</v>
      </c>
      <c r="D139" t="s">
        <v>64</v>
      </c>
      <c r="E139" t="s">
        <v>54</v>
      </c>
      <c r="F139">
        <v>1</v>
      </c>
      <c r="G139" t="s">
        <v>45</v>
      </c>
      <c r="H139">
        <v>1.3</v>
      </c>
      <c r="I139" t="s">
        <v>46</v>
      </c>
      <c r="J139" t="s">
        <v>47</v>
      </c>
      <c r="K139" t="s">
        <v>48</v>
      </c>
      <c r="L139" t="s">
        <v>65</v>
      </c>
      <c r="M139" t="s">
        <v>66</v>
      </c>
      <c r="N139" t="s">
        <v>833</v>
      </c>
      <c r="O139" t="s">
        <v>835</v>
      </c>
      <c r="P139">
        <v>5</v>
      </c>
      <c r="Q139" t="s">
        <v>810</v>
      </c>
      <c r="R139">
        <v>9</v>
      </c>
      <c r="S139" t="s">
        <v>120</v>
      </c>
      <c r="T139" t="s">
        <v>834</v>
      </c>
      <c r="U139" t="s">
        <v>836</v>
      </c>
      <c r="V139">
        <v>2000</v>
      </c>
      <c r="W139" t="s">
        <v>105</v>
      </c>
      <c r="X139">
        <v>2100</v>
      </c>
      <c r="Y139" t="s">
        <v>123</v>
      </c>
      <c r="Z139">
        <v>2160</v>
      </c>
      <c r="AA139" t="s">
        <v>105</v>
      </c>
      <c r="AB139">
        <v>2161</v>
      </c>
      <c r="AC139" t="s">
        <v>367</v>
      </c>
      <c r="AD139">
        <v>0</v>
      </c>
      <c r="AE139" t="s">
        <v>58</v>
      </c>
      <c r="AF139" s="1">
        <v>640000</v>
      </c>
      <c r="AG139" s="1">
        <v>600000</v>
      </c>
      <c r="AH139" s="1">
        <v>626695.09</v>
      </c>
      <c r="AI139" s="1">
        <v>626695.09</v>
      </c>
      <c r="AJ139" s="1">
        <v>626695.09</v>
      </c>
      <c r="AK139" s="1">
        <v>33179.56</v>
      </c>
      <c r="AL139" s="1">
        <v>33179.56</v>
      </c>
      <c r="AM139" s="1">
        <f t="shared" si="16"/>
        <v>13304.910000000033</v>
      </c>
      <c r="AN139" s="1"/>
      <c r="AO139" s="1"/>
      <c r="AP139" s="1">
        <f t="shared" si="13"/>
        <v>0</v>
      </c>
      <c r="AQ139" s="6">
        <f t="shared" si="14"/>
        <v>640000</v>
      </c>
      <c r="AR139" s="1">
        <f t="shared" si="15"/>
        <v>13304.910000000033</v>
      </c>
    </row>
    <row r="140" spans="1:44" hidden="1" x14ac:dyDescent="0.35">
      <c r="A140" t="str">
        <f t="shared" si="11"/>
        <v>1.1-00-2510_25041031_2521610</v>
      </c>
      <c r="B140" t="s">
        <v>812</v>
      </c>
      <c r="C140" t="s">
        <v>815</v>
      </c>
      <c r="D140" t="s">
        <v>64</v>
      </c>
      <c r="E140" t="s">
        <v>54</v>
      </c>
      <c r="F140">
        <v>2</v>
      </c>
      <c r="G140" t="s">
        <v>183</v>
      </c>
      <c r="H140">
        <v>2.7</v>
      </c>
      <c r="I140" t="s">
        <v>530</v>
      </c>
      <c r="J140" t="s">
        <v>531</v>
      </c>
      <c r="K140" t="s">
        <v>530</v>
      </c>
      <c r="L140" t="s">
        <v>217</v>
      </c>
      <c r="M140" t="s">
        <v>218</v>
      </c>
      <c r="N140" t="s">
        <v>898</v>
      </c>
      <c r="O140" t="s">
        <v>900</v>
      </c>
      <c r="P140">
        <v>0</v>
      </c>
      <c r="Q140" t="s">
        <v>255</v>
      </c>
      <c r="R140">
        <v>41</v>
      </c>
      <c r="S140" t="s">
        <v>925</v>
      </c>
      <c r="T140" t="s">
        <v>908</v>
      </c>
      <c r="U140" t="s">
        <v>909</v>
      </c>
      <c r="V140">
        <v>2000</v>
      </c>
      <c r="W140" t="s">
        <v>105</v>
      </c>
      <c r="X140">
        <v>2100</v>
      </c>
      <c r="Y140" t="s">
        <v>123</v>
      </c>
      <c r="Z140">
        <v>2160</v>
      </c>
      <c r="AA140" t="s">
        <v>105</v>
      </c>
      <c r="AB140">
        <v>2161</v>
      </c>
      <c r="AC140" t="s">
        <v>367</v>
      </c>
      <c r="AD140">
        <v>0</v>
      </c>
      <c r="AE140" t="s">
        <v>58</v>
      </c>
      <c r="AF140" s="1">
        <v>425000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f t="shared" si="16"/>
        <v>425000</v>
      </c>
      <c r="AN140" s="1"/>
      <c r="AO140" s="1"/>
      <c r="AP140" s="1">
        <f t="shared" si="13"/>
        <v>0</v>
      </c>
      <c r="AQ140" s="6">
        <f t="shared" si="14"/>
        <v>425000</v>
      </c>
      <c r="AR140" s="1">
        <f t="shared" si="15"/>
        <v>425000</v>
      </c>
    </row>
    <row r="141" spans="1:44" hidden="1" x14ac:dyDescent="0.35">
      <c r="A141" t="str">
        <f t="shared" ref="A141:A204" si="17">CONCATENATE(B141,N141,P141,R141,T141,AB141,AD141)</f>
        <v>1.1-00-2509_25225017_2521610</v>
      </c>
      <c r="B141" t="s">
        <v>812</v>
      </c>
      <c r="C141" t="s">
        <v>815</v>
      </c>
      <c r="D141" t="s">
        <v>64</v>
      </c>
      <c r="E141" t="s">
        <v>54</v>
      </c>
      <c r="F141">
        <v>1</v>
      </c>
      <c r="G141" t="s">
        <v>45</v>
      </c>
      <c r="H141">
        <v>1.3</v>
      </c>
      <c r="I141" t="s">
        <v>46</v>
      </c>
      <c r="J141" t="s">
        <v>47</v>
      </c>
      <c r="K141" t="s">
        <v>48</v>
      </c>
      <c r="L141" t="s">
        <v>65</v>
      </c>
      <c r="M141" t="s">
        <v>66</v>
      </c>
      <c r="N141" t="s">
        <v>855</v>
      </c>
      <c r="O141" t="s">
        <v>857</v>
      </c>
      <c r="P141">
        <v>2</v>
      </c>
      <c r="Q141" t="s">
        <v>148</v>
      </c>
      <c r="R141">
        <v>25</v>
      </c>
      <c r="S141" t="s">
        <v>404</v>
      </c>
      <c r="T141" t="s">
        <v>856</v>
      </c>
      <c r="U141" t="s">
        <v>858</v>
      </c>
      <c r="V141">
        <v>2000</v>
      </c>
      <c r="W141" t="s">
        <v>105</v>
      </c>
      <c r="X141">
        <v>2100</v>
      </c>
      <c r="Y141" t="s">
        <v>123</v>
      </c>
      <c r="Z141">
        <v>2160</v>
      </c>
      <c r="AA141" t="s">
        <v>105</v>
      </c>
      <c r="AB141">
        <v>2161</v>
      </c>
      <c r="AC141" t="s">
        <v>367</v>
      </c>
      <c r="AD141">
        <v>0</v>
      </c>
      <c r="AE141" t="s">
        <v>58</v>
      </c>
      <c r="AF141" s="1">
        <v>2043890.93</v>
      </c>
      <c r="AG141" s="1">
        <v>1000000</v>
      </c>
      <c r="AH141" s="1">
        <v>2024250.46</v>
      </c>
      <c r="AI141" s="1">
        <v>1092359.53</v>
      </c>
      <c r="AJ141" s="1">
        <v>1092359.53</v>
      </c>
      <c r="AK141" s="1">
        <v>0</v>
      </c>
      <c r="AL141" s="1">
        <v>0</v>
      </c>
      <c r="AM141" s="1">
        <f t="shared" ref="AM141:AM172" si="18">AF141-AH141</f>
        <v>19640.469999999972</v>
      </c>
      <c r="AN141" s="1">
        <v>0</v>
      </c>
      <c r="AO141" s="1">
        <v>5415.31</v>
      </c>
      <c r="AP141" s="1">
        <f t="shared" ref="AP141:AP204" si="19">AN141-AO141</f>
        <v>-5415.31</v>
      </c>
      <c r="AQ141" s="6">
        <f t="shared" ref="AQ141:AQ204" si="20">AF141+AN141-AO141</f>
        <v>2038475.6199999999</v>
      </c>
      <c r="AR141" s="1">
        <f t="shared" ref="AR141:AR204" si="21">AQ141-AH141</f>
        <v>14225.159999999916</v>
      </c>
    </row>
    <row r="142" spans="1:44" hidden="1" x14ac:dyDescent="0.35">
      <c r="A142" t="str">
        <f t="shared" si="17"/>
        <v>2.6-06-2510_25065048_25217160</v>
      </c>
      <c r="B142" t="s">
        <v>992</v>
      </c>
      <c r="C142" t="s">
        <v>994</v>
      </c>
      <c r="D142" t="s">
        <v>44</v>
      </c>
      <c r="E142" t="s">
        <v>54</v>
      </c>
      <c r="F142">
        <v>2</v>
      </c>
      <c r="G142" t="s">
        <v>183</v>
      </c>
      <c r="H142">
        <v>2.7</v>
      </c>
      <c r="I142" t="s">
        <v>530</v>
      </c>
      <c r="J142" t="s">
        <v>531</v>
      </c>
      <c r="K142" t="s">
        <v>530</v>
      </c>
      <c r="L142" t="s">
        <v>270</v>
      </c>
      <c r="M142" t="s">
        <v>271</v>
      </c>
      <c r="N142" t="s">
        <v>898</v>
      </c>
      <c r="O142" t="s">
        <v>900</v>
      </c>
      <c r="P142">
        <v>0</v>
      </c>
      <c r="Q142" t="s">
        <v>255</v>
      </c>
      <c r="R142">
        <v>65</v>
      </c>
      <c r="S142" t="s">
        <v>996</v>
      </c>
      <c r="T142" t="s">
        <v>995</v>
      </c>
      <c r="U142" t="s">
        <v>226</v>
      </c>
      <c r="V142">
        <v>2000</v>
      </c>
      <c r="W142" t="s">
        <v>105</v>
      </c>
      <c r="X142">
        <v>2100</v>
      </c>
      <c r="Y142" t="s">
        <v>123</v>
      </c>
      <c r="Z142">
        <v>2170</v>
      </c>
      <c r="AA142" t="s">
        <v>105</v>
      </c>
      <c r="AB142">
        <v>2171</v>
      </c>
      <c r="AC142" t="s">
        <v>127</v>
      </c>
      <c r="AD142">
        <v>60</v>
      </c>
      <c r="AE142" t="s">
        <v>112</v>
      </c>
      <c r="AF142" s="1">
        <v>10600</v>
      </c>
      <c r="AG142" s="1">
        <v>0</v>
      </c>
      <c r="AH142" s="1">
        <v>10427.57</v>
      </c>
      <c r="AI142" s="1">
        <v>0</v>
      </c>
      <c r="AJ142" s="1">
        <v>0</v>
      </c>
      <c r="AK142" s="1">
        <v>0</v>
      </c>
      <c r="AL142" s="1">
        <v>0</v>
      </c>
      <c r="AM142" s="1">
        <f t="shared" si="18"/>
        <v>172.43000000000029</v>
      </c>
      <c r="AN142" s="1"/>
      <c r="AO142" s="1"/>
      <c r="AP142" s="1">
        <f t="shared" si="19"/>
        <v>0</v>
      </c>
      <c r="AQ142" s="1">
        <f t="shared" si="20"/>
        <v>10600</v>
      </c>
      <c r="AR142" s="1">
        <f t="shared" si="21"/>
        <v>172.43000000000029</v>
      </c>
    </row>
    <row r="143" spans="1:44" hidden="1" x14ac:dyDescent="0.35">
      <c r="A143" t="str">
        <f t="shared" si="17"/>
        <v>2.6-06-2510_25065048_25217161</v>
      </c>
      <c r="B143" t="s">
        <v>992</v>
      </c>
      <c r="C143" t="s">
        <v>994</v>
      </c>
      <c r="D143" t="s">
        <v>44</v>
      </c>
      <c r="E143" t="s">
        <v>54</v>
      </c>
      <c r="F143">
        <v>2</v>
      </c>
      <c r="G143" t="s">
        <v>183</v>
      </c>
      <c r="H143">
        <v>2.7</v>
      </c>
      <c r="I143" t="s">
        <v>530</v>
      </c>
      <c r="J143" t="s">
        <v>531</v>
      </c>
      <c r="K143" t="s">
        <v>530</v>
      </c>
      <c r="L143" t="s">
        <v>270</v>
      </c>
      <c r="M143" t="s">
        <v>271</v>
      </c>
      <c r="N143" t="s">
        <v>898</v>
      </c>
      <c r="O143" t="s">
        <v>900</v>
      </c>
      <c r="P143">
        <v>0</v>
      </c>
      <c r="Q143" t="s">
        <v>255</v>
      </c>
      <c r="R143">
        <v>65</v>
      </c>
      <c r="S143" t="s">
        <v>996</v>
      </c>
      <c r="T143" t="s">
        <v>995</v>
      </c>
      <c r="U143" t="s">
        <v>226</v>
      </c>
      <c r="V143">
        <v>2000</v>
      </c>
      <c r="W143" t="s">
        <v>105</v>
      </c>
      <c r="X143">
        <v>2100</v>
      </c>
      <c r="Y143" t="s">
        <v>123</v>
      </c>
      <c r="Z143">
        <v>2170</v>
      </c>
      <c r="AA143" t="s">
        <v>105</v>
      </c>
      <c r="AB143">
        <v>2171</v>
      </c>
      <c r="AC143" t="s">
        <v>127</v>
      </c>
      <c r="AD143">
        <v>61</v>
      </c>
      <c r="AE143" t="s">
        <v>993</v>
      </c>
      <c r="AF143" s="1">
        <v>14000</v>
      </c>
      <c r="AG143" s="1">
        <v>0</v>
      </c>
      <c r="AH143" s="1">
        <v>13446.5</v>
      </c>
      <c r="AI143" s="1">
        <v>0</v>
      </c>
      <c r="AJ143" s="1">
        <v>0</v>
      </c>
      <c r="AK143" s="1">
        <v>0</v>
      </c>
      <c r="AL143" s="1">
        <v>0</v>
      </c>
      <c r="AM143" s="1">
        <f t="shared" si="18"/>
        <v>553.5</v>
      </c>
      <c r="AN143" s="1"/>
      <c r="AO143" s="1"/>
      <c r="AP143" s="1">
        <f t="shared" si="19"/>
        <v>0</v>
      </c>
      <c r="AQ143" s="1">
        <f t="shared" si="20"/>
        <v>14000</v>
      </c>
      <c r="AR143" s="1">
        <f t="shared" si="21"/>
        <v>553.5</v>
      </c>
    </row>
    <row r="144" spans="1:44" hidden="1" x14ac:dyDescent="0.35">
      <c r="A144" t="str">
        <f t="shared" si="17"/>
        <v>1.1-00-2506_25514009_2537210</v>
      </c>
      <c r="B144" t="s">
        <v>812</v>
      </c>
      <c r="C144" t="s">
        <v>815</v>
      </c>
      <c r="D144" t="s">
        <v>64</v>
      </c>
      <c r="E144" t="s">
        <v>54</v>
      </c>
      <c r="F144">
        <v>1</v>
      </c>
      <c r="G144" t="s">
        <v>45</v>
      </c>
      <c r="H144">
        <v>1.3</v>
      </c>
      <c r="I144" t="s">
        <v>46</v>
      </c>
      <c r="J144" t="s">
        <v>47</v>
      </c>
      <c r="K144" t="s">
        <v>48</v>
      </c>
      <c r="L144" t="s">
        <v>65</v>
      </c>
      <c r="M144" t="s">
        <v>66</v>
      </c>
      <c r="N144" t="s">
        <v>839</v>
      </c>
      <c r="O144" t="s">
        <v>111</v>
      </c>
      <c r="P144">
        <v>5</v>
      </c>
      <c r="Q144" t="s">
        <v>810</v>
      </c>
      <c r="R144">
        <v>14</v>
      </c>
      <c r="S144" t="s">
        <v>843</v>
      </c>
      <c r="T144" t="s">
        <v>842</v>
      </c>
      <c r="U144" t="s">
        <v>110</v>
      </c>
      <c r="V144">
        <v>3000</v>
      </c>
      <c r="W144" t="s">
        <v>56</v>
      </c>
      <c r="X144">
        <v>3700</v>
      </c>
      <c r="Y144" t="s">
        <v>277</v>
      </c>
      <c r="Z144">
        <v>3720</v>
      </c>
      <c r="AA144" t="s">
        <v>56</v>
      </c>
      <c r="AB144">
        <v>3721</v>
      </c>
      <c r="AC144" t="s">
        <v>324</v>
      </c>
      <c r="AD144">
        <v>0</v>
      </c>
      <c r="AE144" t="s">
        <v>58</v>
      </c>
      <c r="AF144" s="1">
        <v>1164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f t="shared" si="18"/>
        <v>1164</v>
      </c>
      <c r="AN144" s="1"/>
      <c r="AO144" s="1"/>
      <c r="AP144" s="1">
        <f t="shared" si="19"/>
        <v>0</v>
      </c>
      <c r="AQ144" s="6">
        <f t="shared" si="20"/>
        <v>1164</v>
      </c>
      <c r="AR144" s="1">
        <f t="shared" si="21"/>
        <v>1164</v>
      </c>
    </row>
    <row r="145" spans="1:44" hidden="1" x14ac:dyDescent="0.35">
      <c r="A145" t="str">
        <f t="shared" si="17"/>
        <v>1.1-00-2502_2553002_2551510</v>
      </c>
      <c r="B145" t="s">
        <v>812</v>
      </c>
      <c r="C145" t="s">
        <v>815</v>
      </c>
      <c r="D145" t="s">
        <v>64</v>
      </c>
      <c r="E145" t="s">
        <v>54</v>
      </c>
      <c r="F145">
        <v>1</v>
      </c>
      <c r="G145" t="s">
        <v>45</v>
      </c>
      <c r="H145">
        <v>1.3</v>
      </c>
      <c r="I145" t="s">
        <v>46</v>
      </c>
      <c r="J145" t="s">
        <v>47</v>
      </c>
      <c r="K145" t="s">
        <v>48</v>
      </c>
      <c r="L145" t="s">
        <v>65</v>
      </c>
      <c r="M145" t="s">
        <v>66</v>
      </c>
      <c r="N145" t="s">
        <v>829</v>
      </c>
      <c r="O145" t="s">
        <v>178</v>
      </c>
      <c r="P145">
        <v>5</v>
      </c>
      <c r="Q145" t="s">
        <v>810</v>
      </c>
      <c r="R145">
        <v>3</v>
      </c>
      <c r="S145" t="s">
        <v>691</v>
      </c>
      <c r="T145" t="s">
        <v>830</v>
      </c>
      <c r="U145" t="s">
        <v>832</v>
      </c>
      <c r="V145">
        <v>5000</v>
      </c>
      <c r="W145" t="s">
        <v>118</v>
      </c>
      <c r="X145">
        <v>5100</v>
      </c>
      <c r="Y145" t="s">
        <v>117</v>
      </c>
      <c r="Z145">
        <v>5150</v>
      </c>
      <c r="AA145" t="s">
        <v>118</v>
      </c>
      <c r="AB145">
        <v>5151</v>
      </c>
      <c r="AC145" t="s">
        <v>326</v>
      </c>
      <c r="AD145">
        <v>0</v>
      </c>
      <c r="AE145" t="s">
        <v>58</v>
      </c>
      <c r="AF145" s="1">
        <v>1300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f t="shared" si="18"/>
        <v>1300</v>
      </c>
      <c r="AN145" s="1"/>
      <c r="AO145" s="1"/>
      <c r="AP145" s="1">
        <f t="shared" si="19"/>
        <v>0</v>
      </c>
      <c r="AQ145" s="6">
        <f t="shared" si="20"/>
        <v>1300</v>
      </c>
      <c r="AR145" s="1">
        <f t="shared" si="21"/>
        <v>1300</v>
      </c>
    </row>
    <row r="146" spans="1:44" hidden="1" x14ac:dyDescent="0.35">
      <c r="A146" t="str">
        <f t="shared" si="17"/>
        <v>1.1-00-2510_25036028_2521710</v>
      </c>
      <c r="B146" t="s">
        <v>812</v>
      </c>
      <c r="C146" t="s">
        <v>815</v>
      </c>
      <c r="D146" t="s">
        <v>64</v>
      </c>
      <c r="E146" t="s">
        <v>54</v>
      </c>
      <c r="F146">
        <v>2</v>
      </c>
      <c r="G146" t="s">
        <v>183</v>
      </c>
      <c r="H146">
        <v>2.7</v>
      </c>
      <c r="I146" t="s">
        <v>530</v>
      </c>
      <c r="J146" t="s">
        <v>531</v>
      </c>
      <c r="K146" t="s">
        <v>530</v>
      </c>
      <c r="L146" t="s">
        <v>270</v>
      </c>
      <c r="M146" t="s">
        <v>271</v>
      </c>
      <c r="N146" t="s">
        <v>898</v>
      </c>
      <c r="O146" t="s">
        <v>900</v>
      </c>
      <c r="P146">
        <v>0</v>
      </c>
      <c r="Q146" t="s">
        <v>255</v>
      </c>
      <c r="R146">
        <v>36</v>
      </c>
      <c r="S146" t="s">
        <v>931</v>
      </c>
      <c r="T146" t="s">
        <v>930</v>
      </c>
      <c r="U146" t="s">
        <v>932</v>
      </c>
      <c r="V146">
        <v>2000</v>
      </c>
      <c r="W146" t="s">
        <v>105</v>
      </c>
      <c r="X146">
        <v>2100</v>
      </c>
      <c r="Y146" t="s">
        <v>123</v>
      </c>
      <c r="Z146">
        <v>2170</v>
      </c>
      <c r="AA146" t="s">
        <v>105</v>
      </c>
      <c r="AB146">
        <v>2171</v>
      </c>
      <c r="AC146" t="s">
        <v>127</v>
      </c>
      <c r="AD146">
        <v>0</v>
      </c>
      <c r="AE146" t="s">
        <v>58</v>
      </c>
      <c r="AF146" s="1">
        <v>640667.56999999995</v>
      </c>
      <c r="AG146" s="1">
        <v>300000</v>
      </c>
      <c r="AH146" s="1">
        <v>625147.19999999995</v>
      </c>
      <c r="AI146" s="1">
        <v>625147.19999999995</v>
      </c>
      <c r="AJ146" s="1">
        <v>0</v>
      </c>
      <c r="AK146" s="1">
        <v>0</v>
      </c>
      <c r="AL146" s="1">
        <v>0</v>
      </c>
      <c r="AM146" s="1">
        <f t="shared" si="18"/>
        <v>15520.369999999995</v>
      </c>
      <c r="AN146" s="1"/>
      <c r="AO146" s="1"/>
      <c r="AP146" s="1">
        <f t="shared" si="19"/>
        <v>0</v>
      </c>
      <c r="AQ146" s="6">
        <f t="shared" si="20"/>
        <v>640667.56999999995</v>
      </c>
      <c r="AR146" s="1">
        <f t="shared" si="21"/>
        <v>15520.369999999995</v>
      </c>
    </row>
    <row r="147" spans="1:44" hidden="1" x14ac:dyDescent="0.35">
      <c r="A147" t="str">
        <f t="shared" si="17"/>
        <v>1.1-00-2508_25619013_2521810</v>
      </c>
      <c r="B147" t="s">
        <v>812</v>
      </c>
      <c r="C147" t="s">
        <v>815</v>
      </c>
      <c r="D147" t="s">
        <v>64</v>
      </c>
      <c r="E147" t="s">
        <v>54</v>
      </c>
      <c r="F147">
        <v>1</v>
      </c>
      <c r="G147" t="s">
        <v>45</v>
      </c>
      <c r="H147">
        <v>1.7</v>
      </c>
      <c r="I147" t="s">
        <v>154</v>
      </c>
      <c r="J147" t="s">
        <v>155</v>
      </c>
      <c r="K147" t="s">
        <v>156</v>
      </c>
      <c r="L147" t="s">
        <v>157</v>
      </c>
      <c r="M147" t="s">
        <v>158</v>
      </c>
      <c r="N147" t="s">
        <v>868</v>
      </c>
      <c r="O147" t="s">
        <v>870</v>
      </c>
      <c r="P147">
        <v>6</v>
      </c>
      <c r="Q147" t="s">
        <v>164</v>
      </c>
      <c r="R147">
        <v>19</v>
      </c>
      <c r="S147" t="s">
        <v>168</v>
      </c>
      <c r="T147" t="s">
        <v>869</v>
      </c>
      <c r="U147" t="s">
        <v>871</v>
      </c>
      <c r="V147">
        <v>2000</v>
      </c>
      <c r="W147" t="s">
        <v>105</v>
      </c>
      <c r="X147">
        <v>2100</v>
      </c>
      <c r="Y147" t="s">
        <v>123</v>
      </c>
      <c r="Z147">
        <v>2180</v>
      </c>
      <c r="AA147" t="s">
        <v>105</v>
      </c>
      <c r="AB147">
        <v>2181</v>
      </c>
      <c r="AC147" t="s">
        <v>332</v>
      </c>
      <c r="AD147">
        <v>0</v>
      </c>
      <c r="AE147" t="s">
        <v>58</v>
      </c>
      <c r="AF147" s="1">
        <v>47500</v>
      </c>
      <c r="AG147" s="1">
        <v>60000</v>
      </c>
      <c r="AH147" s="1">
        <v>42224</v>
      </c>
      <c r="AI147" s="1">
        <v>42224</v>
      </c>
      <c r="AJ147" s="1">
        <v>42224</v>
      </c>
      <c r="AK147" s="1">
        <v>42224</v>
      </c>
      <c r="AL147" s="1">
        <v>42224</v>
      </c>
      <c r="AM147" s="1">
        <f t="shared" si="18"/>
        <v>5276</v>
      </c>
      <c r="AN147" s="1"/>
      <c r="AO147" s="1"/>
      <c r="AP147" s="1">
        <f t="shared" si="19"/>
        <v>0</v>
      </c>
      <c r="AQ147" s="6">
        <f t="shared" si="20"/>
        <v>47500</v>
      </c>
      <c r="AR147" s="1">
        <f t="shared" si="21"/>
        <v>5276</v>
      </c>
    </row>
    <row r="148" spans="1:44" hidden="1" x14ac:dyDescent="0.35">
      <c r="A148" t="str">
        <f t="shared" si="17"/>
        <v>1.1-00-2504_2558006_2521810</v>
      </c>
      <c r="B148" t="s">
        <v>812</v>
      </c>
      <c r="C148" t="s">
        <v>815</v>
      </c>
      <c r="D148" t="s">
        <v>64</v>
      </c>
      <c r="E148" t="s">
        <v>54</v>
      </c>
      <c r="F148">
        <v>1</v>
      </c>
      <c r="G148" t="s">
        <v>45</v>
      </c>
      <c r="H148">
        <v>1.3</v>
      </c>
      <c r="I148" t="s">
        <v>46</v>
      </c>
      <c r="J148" t="s">
        <v>47</v>
      </c>
      <c r="K148" t="s">
        <v>48</v>
      </c>
      <c r="L148" t="s">
        <v>49</v>
      </c>
      <c r="M148" t="s">
        <v>50</v>
      </c>
      <c r="N148" t="s">
        <v>808</v>
      </c>
      <c r="O148" t="s">
        <v>60</v>
      </c>
      <c r="P148">
        <v>5</v>
      </c>
      <c r="Q148" t="s">
        <v>810</v>
      </c>
      <c r="R148">
        <v>8</v>
      </c>
      <c r="S148" t="s">
        <v>333</v>
      </c>
      <c r="T148" t="s">
        <v>820</v>
      </c>
      <c r="U148" t="s">
        <v>821</v>
      </c>
      <c r="V148">
        <v>2000</v>
      </c>
      <c r="W148" t="s">
        <v>105</v>
      </c>
      <c r="X148">
        <v>2100</v>
      </c>
      <c r="Y148" t="s">
        <v>123</v>
      </c>
      <c r="Z148">
        <v>2180</v>
      </c>
      <c r="AA148" t="s">
        <v>105</v>
      </c>
      <c r="AB148">
        <v>2181</v>
      </c>
      <c r="AC148" t="s">
        <v>332</v>
      </c>
      <c r="AD148">
        <v>0</v>
      </c>
      <c r="AE148" t="s">
        <v>58</v>
      </c>
      <c r="AF148" s="1">
        <v>1954000</v>
      </c>
      <c r="AG148" s="1">
        <v>8000000</v>
      </c>
      <c r="AH148" s="1">
        <v>1383080</v>
      </c>
      <c r="AI148" s="1">
        <v>1383080</v>
      </c>
      <c r="AJ148" s="1">
        <v>1357080</v>
      </c>
      <c r="AK148" s="1">
        <v>1357080</v>
      </c>
      <c r="AL148" s="1">
        <v>1357080</v>
      </c>
      <c r="AM148" s="1">
        <f t="shared" si="18"/>
        <v>570920</v>
      </c>
      <c r="AN148" s="1">
        <v>300000</v>
      </c>
      <c r="AO148" s="1">
        <v>0</v>
      </c>
      <c r="AP148" s="1">
        <f t="shared" si="19"/>
        <v>300000</v>
      </c>
      <c r="AQ148" s="6">
        <f t="shared" si="20"/>
        <v>2254000</v>
      </c>
      <c r="AR148" s="1">
        <f t="shared" si="21"/>
        <v>870920</v>
      </c>
    </row>
    <row r="149" spans="1:44" hidden="1" x14ac:dyDescent="0.35">
      <c r="A149" t="str">
        <f t="shared" si="17"/>
        <v>1.1-00-2504_2555004_2521810</v>
      </c>
      <c r="B149" t="s">
        <v>812</v>
      </c>
      <c r="C149" t="s">
        <v>815</v>
      </c>
      <c r="D149" t="s">
        <v>64</v>
      </c>
      <c r="E149" t="s">
        <v>54</v>
      </c>
      <c r="F149">
        <v>1</v>
      </c>
      <c r="G149" t="s">
        <v>45</v>
      </c>
      <c r="H149">
        <v>1.3</v>
      </c>
      <c r="I149" t="s">
        <v>46</v>
      </c>
      <c r="J149" t="s">
        <v>47</v>
      </c>
      <c r="K149" t="s">
        <v>48</v>
      </c>
      <c r="L149" t="s">
        <v>49</v>
      </c>
      <c r="M149" t="s">
        <v>50</v>
      </c>
      <c r="N149" t="s">
        <v>808</v>
      </c>
      <c r="O149" t="s">
        <v>60</v>
      </c>
      <c r="P149">
        <v>5</v>
      </c>
      <c r="Q149" t="s">
        <v>810</v>
      </c>
      <c r="R149">
        <v>5</v>
      </c>
      <c r="S149" t="s">
        <v>297</v>
      </c>
      <c r="T149" t="s">
        <v>817</v>
      </c>
      <c r="U149" t="s">
        <v>298</v>
      </c>
      <c r="V149">
        <v>2000</v>
      </c>
      <c r="W149" t="s">
        <v>105</v>
      </c>
      <c r="X149">
        <v>2100</v>
      </c>
      <c r="Y149" t="s">
        <v>123</v>
      </c>
      <c r="Z149">
        <v>2180</v>
      </c>
      <c r="AA149" t="s">
        <v>105</v>
      </c>
      <c r="AB149">
        <v>2181</v>
      </c>
      <c r="AC149" t="s">
        <v>332</v>
      </c>
      <c r="AD149">
        <v>0</v>
      </c>
      <c r="AE149" t="s">
        <v>58</v>
      </c>
      <c r="AF149" s="1">
        <v>5971800</v>
      </c>
      <c r="AG149" s="1">
        <v>0</v>
      </c>
      <c r="AH149" s="1">
        <v>3424320</v>
      </c>
      <c r="AI149" s="1">
        <v>3424320</v>
      </c>
      <c r="AJ149" s="1">
        <v>2988160</v>
      </c>
      <c r="AK149" s="1">
        <v>2988160</v>
      </c>
      <c r="AL149" s="1">
        <v>2988160</v>
      </c>
      <c r="AM149" s="1">
        <f t="shared" si="18"/>
        <v>2547480</v>
      </c>
      <c r="AN149" s="1"/>
      <c r="AO149" s="1"/>
      <c r="AP149" s="1">
        <f t="shared" si="19"/>
        <v>0</v>
      </c>
      <c r="AQ149" s="6">
        <f t="shared" si="20"/>
        <v>5971800</v>
      </c>
      <c r="AR149" s="1">
        <f t="shared" si="21"/>
        <v>2547480</v>
      </c>
    </row>
    <row r="150" spans="1:44" hidden="1" x14ac:dyDescent="0.35">
      <c r="A150" t="str">
        <f t="shared" si="17"/>
        <v>2.6-06-2510_25065048_25512161</v>
      </c>
      <c r="B150" t="s">
        <v>992</v>
      </c>
      <c r="C150" t="s">
        <v>994</v>
      </c>
      <c r="D150" t="s">
        <v>44</v>
      </c>
      <c r="E150" t="s">
        <v>116</v>
      </c>
      <c r="F150">
        <v>2</v>
      </c>
      <c r="G150" t="s">
        <v>183</v>
      </c>
      <c r="H150">
        <v>2.7</v>
      </c>
      <c r="I150" t="s">
        <v>530</v>
      </c>
      <c r="J150" t="s">
        <v>531</v>
      </c>
      <c r="K150" t="s">
        <v>530</v>
      </c>
      <c r="L150" t="s">
        <v>270</v>
      </c>
      <c r="M150" t="s">
        <v>271</v>
      </c>
      <c r="N150" t="s">
        <v>898</v>
      </c>
      <c r="O150" t="s">
        <v>900</v>
      </c>
      <c r="P150">
        <v>0</v>
      </c>
      <c r="Q150" t="s">
        <v>255</v>
      </c>
      <c r="R150">
        <v>65</v>
      </c>
      <c r="S150" t="s">
        <v>996</v>
      </c>
      <c r="T150" t="s">
        <v>995</v>
      </c>
      <c r="U150" t="s">
        <v>226</v>
      </c>
      <c r="V150">
        <v>5000</v>
      </c>
      <c r="W150" t="s">
        <v>118</v>
      </c>
      <c r="X150">
        <v>5100</v>
      </c>
      <c r="Y150" t="s">
        <v>117</v>
      </c>
      <c r="Z150">
        <v>5120</v>
      </c>
      <c r="AA150" t="s">
        <v>118</v>
      </c>
      <c r="AB150">
        <v>5121</v>
      </c>
      <c r="AC150" t="s">
        <v>680</v>
      </c>
      <c r="AD150">
        <v>61</v>
      </c>
      <c r="AE150" t="s">
        <v>993</v>
      </c>
      <c r="AF150" s="1">
        <v>2500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f t="shared" si="18"/>
        <v>2500</v>
      </c>
      <c r="AN150" s="1"/>
      <c r="AO150" s="1"/>
      <c r="AP150" s="1">
        <f t="shared" si="19"/>
        <v>0</v>
      </c>
      <c r="AQ150" s="1">
        <f t="shared" si="20"/>
        <v>2500</v>
      </c>
      <c r="AR150" s="1">
        <f t="shared" si="21"/>
        <v>2500</v>
      </c>
    </row>
    <row r="151" spans="1:44" hidden="1" x14ac:dyDescent="0.35">
      <c r="A151" t="str">
        <f t="shared" si="17"/>
        <v>1.1-00-2503_2554003_2522110</v>
      </c>
      <c r="B151" t="s">
        <v>812</v>
      </c>
      <c r="C151" t="s">
        <v>815</v>
      </c>
      <c r="D151" t="s">
        <v>64</v>
      </c>
      <c r="E151" t="s">
        <v>54</v>
      </c>
      <c r="F151">
        <v>1</v>
      </c>
      <c r="G151" t="s">
        <v>45</v>
      </c>
      <c r="H151">
        <v>1.3</v>
      </c>
      <c r="I151" t="s">
        <v>46</v>
      </c>
      <c r="J151" t="s">
        <v>429</v>
      </c>
      <c r="K151" t="s">
        <v>430</v>
      </c>
      <c r="L151" t="s">
        <v>65</v>
      </c>
      <c r="M151" t="s">
        <v>66</v>
      </c>
      <c r="N151" t="s">
        <v>813</v>
      </c>
      <c r="O151" t="s">
        <v>434</v>
      </c>
      <c r="P151">
        <v>5</v>
      </c>
      <c r="Q151" t="s">
        <v>810</v>
      </c>
      <c r="R151">
        <v>4</v>
      </c>
      <c r="S151" t="s">
        <v>435</v>
      </c>
      <c r="T151" t="s">
        <v>814</v>
      </c>
      <c r="U151" t="s">
        <v>816</v>
      </c>
      <c r="V151">
        <v>2000</v>
      </c>
      <c r="W151" t="s">
        <v>105</v>
      </c>
      <c r="X151">
        <v>2200</v>
      </c>
      <c r="Y151" t="s">
        <v>306</v>
      </c>
      <c r="Z151">
        <v>2210</v>
      </c>
      <c r="AA151" t="s">
        <v>105</v>
      </c>
      <c r="AB151">
        <v>2211</v>
      </c>
      <c r="AC151" t="s">
        <v>307</v>
      </c>
      <c r="AD151">
        <v>0</v>
      </c>
      <c r="AE151" t="s">
        <v>58</v>
      </c>
      <c r="AF151" s="1">
        <v>20000</v>
      </c>
      <c r="AG151" s="1">
        <v>0</v>
      </c>
      <c r="AH151" s="1">
        <v>2697.01</v>
      </c>
      <c r="AI151" s="1">
        <v>2697.01</v>
      </c>
      <c r="AJ151" s="1">
        <v>2697.01</v>
      </c>
      <c r="AK151" s="1">
        <v>2697.01</v>
      </c>
      <c r="AL151" s="1">
        <v>2697.01</v>
      </c>
      <c r="AM151" s="1">
        <f t="shared" si="18"/>
        <v>17302.989999999998</v>
      </c>
      <c r="AN151" s="1"/>
      <c r="AO151" s="1"/>
      <c r="AP151" s="1">
        <f t="shared" si="19"/>
        <v>0</v>
      </c>
      <c r="AQ151" s="6">
        <f t="shared" si="20"/>
        <v>20000</v>
      </c>
      <c r="AR151" s="1">
        <f t="shared" si="21"/>
        <v>17302.989999999998</v>
      </c>
    </row>
    <row r="152" spans="1:44" hidden="1" x14ac:dyDescent="0.35">
      <c r="A152" t="str">
        <f t="shared" si="17"/>
        <v>1.1-00-2502_2553002_2522110</v>
      </c>
      <c r="B152" t="s">
        <v>812</v>
      </c>
      <c r="C152" t="s">
        <v>815</v>
      </c>
      <c r="D152" t="s">
        <v>64</v>
      </c>
      <c r="E152" t="s">
        <v>54</v>
      </c>
      <c r="F152">
        <v>1</v>
      </c>
      <c r="G152" t="s">
        <v>45</v>
      </c>
      <c r="H152">
        <v>1.3</v>
      </c>
      <c r="I152" t="s">
        <v>46</v>
      </c>
      <c r="J152" t="s">
        <v>47</v>
      </c>
      <c r="K152" t="s">
        <v>48</v>
      </c>
      <c r="L152" t="s">
        <v>65</v>
      </c>
      <c r="M152" t="s">
        <v>66</v>
      </c>
      <c r="N152" t="s">
        <v>829</v>
      </c>
      <c r="O152" t="s">
        <v>178</v>
      </c>
      <c r="P152">
        <v>5</v>
      </c>
      <c r="Q152" t="s">
        <v>810</v>
      </c>
      <c r="R152">
        <v>3</v>
      </c>
      <c r="S152" t="s">
        <v>691</v>
      </c>
      <c r="T152" t="s">
        <v>830</v>
      </c>
      <c r="U152" t="s">
        <v>832</v>
      </c>
      <c r="V152">
        <v>2000</v>
      </c>
      <c r="W152" t="s">
        <v>105</v>
      </c>
      <c r="X152">
        <v>2200</v>
      </c>
      <c r="Y152" t="s">
        <v>306</v>
      </c>
      <c r="Z152">
        <v>2210</v>
      </c>
      <c r="AA152" t="s">
        <v>105</v>
      </c>
      <c r="AB152">
        <v>2211</v>
      </c>
      <c r="AC152" t="s">
        <v>307</v>
      </c>
      <c r="AD152">
        <v>0</v>
      </c>
      <c r="AE152" t="s">
        <v>58</v>
      </c>
      <c r="AF152" s="1">
        <v>20000</v>
      </c>
      <c r="AG152" s="1">
        <v>0</v>
      </c>
      <c r="AH152" s="1">
        <v>8897.3799999999992</v>
      </c>
      <c r="AI152" s="1">
        <v>8897.3799999999992</v>
      </c>
      <c r="AJ152" s="1">
        <v>8897.3799999999992</v>
      </c>
      <c r="AK152" s="1">
        <v>2502.8200000000002</v>
      </c>
      <c r="AL152" s="1">
        <v>2502.8200000000002</v>
      </c>
      <c r="AM152" s="1">
        <f t="shared" si="18"/>
        <v>11102.62</v>
      </c>
      <c r="AN152" s="1"/>
      <c r="AO152" s="1"/>
      <c r="AP152" s="1">
        <f t="shared" si="19"/>
        <v>0</v>
      </c>
      <c r="AQ152" s="6">
        <f t="shared" si="20"/>
        <v>20000</v>
      </c>
      <c r="AR152" s="1">
        <f t="shared" si="21"/>
        <v>11102.62</v>
      </c>
    </row>
    <row r="153" spans="1:44" hidden="1" x14ac:dyDescent="0.35">
      <c r="A153" t="str">
        <f t="shared" si="17"/>
        <v>1.1-00-2509_25330022_2537210</v>
      </c>
      <c r="B153" t="s">
        <v>812</v>
      </c>
      <c r="C153" t="s">
        <v>815</v>
      </c>
      <c r="D153" t="s">
        <v>64</v>
      </c>
      <c r="E153" t="s">
        <v>54</v>
      </c>
      <c r="F153">
        <v>2</v>
      </c>
      <c r="G153" t="s">
        <v>183</v>
      </c>
      <c r="H153">
        <v>2.1</v>
      </c>
      <c r="I153" t="s">
        <v>184</v>
      </c>
      <c r="J153" t="s">
        <v>445</v>
      </c>
      <c r="K153" t="s">
        <v>446</v>
      </c>
      <c r="L153" t="s">
        <v>157</v>
      </c>
      <c r="M153" t="s">
        <v>158</v>
      </c>
      <c r="N153" t="s">
        <v>855</v>
      </c>
      <c r="O153" t="s">
        <v>857</v>
      </c>
      <c r="P153">
        <v>3</v>
      </c>
      <c r="Q153" t="s">
        <v>453</v>
      </c>
      <c r="R153">
        <v>30</v>
      </c>
      <c r="S153" t="s">
        <v>454</v>
      </c>
      <c r="T153" t="s">
        <v>882</v>
      </c>
      <c r="U153" t="s">
        <v>883</v>
      </c>
      <c r="V153">
        <v>3000</v>
      </c>
      <c r="W153" t="s">
        <v>56</v>
      </c>
      <c r="X153">
        <v>3700</v>
      </c>
      <c r="Y153" t="s">
        <v>277</v>
      </c>
      <c r="Z153">
        <v>3720</v>
      </c>
      <c r="AA153" t="s">
        <v>56</v>
      </c>
      <c r="AB153">
        <v>3721</v>
      </c>
      <c r="AC153" t="s">
        <v>324</v>
      </c>
      <c r="AD153">
        <v>0</v>
      </c>
      <c r="AE153" t="s">
        <v>58</v>
      </c>
      <c r="AF153" s="1">
        <v>3000</v>
      </c>
      <c r="AG153" s="1">
        <v>3000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f t="shared" si="18"/>
        <v>3000</v>
      </c>
      <c r="AN153" s="1"/>
      <c r="AO153" s="1"/>
      <c r="AP153" s="1">
        <f t="shared" si="19"/>
        <v>0</v>
      </c>
      <c r="AQ153" s="6">
        <f t="shared" si="20"/>
        <v>3000</v>
      </c>
      <c r="AR153" s="1">
        <f t="shared" si="21"/>
        <v>3000</v>
      </c>
    </row>
    <row r="154" spans="1:44" hidden="1" x14ac:dyDescent="0.35">
      <c r="A154" t="str">
        <f t="shared" si="17"/>
        <v>1.1-00-2510_25041031_2552110</v>
      </c>
      <c r="B154" t="s">
        <v>812</v>
      </c>
      <c r="C154" t="s">
        <v>815</v>
      </c>
      <c r="D154" t="s">
        <v>64</v>
      </c>
      <c r="E154" t="s">
        <v>116</v>
      </c>
      <c r="F154">
        <v>2</v>
      </c>
      <c r="G154" t="s">
        <v>183</v>
      </c>
      <c r="H154">
        <v>2.7</v>
      </c>
      <c r="I154" t="s">
        <v>530</v>
      </c>
      <c r="J154" t="s">
        <v>531</v>
      </c>
      <c r="K154" t="s">
        <v>530</v>
      </c>
      <c r="L154" t="s">
        <v>217</v>
      </c>
      <c r="M154" t="s">
        <v>218</v>
      </c>
      <c r="N154" t="s">
        <v>898</v>
      </c>
      <c r="O154" t="s">
        <v>900</v>
      </c>
      <c r="P154">
        <v>0</v>
      </c>
      <c r="Q154" t="s">
        <v>255</v>
      </c>
      <c r="R154">
        <v>41</v>
      </c>
      <c r="S154" t="s">
        <v>925</v>
      </c>
      <c r="T154" t="s">
        <v>908</v>
      </c>
      <c r="U154" t="s">
        <v>909</v>
      </c>
      <c r="V154">
        <v>5000</v>
      </c>
      <c r="W154" t="s">
        <v>118</v>
      </c>
      <c r="X154">
        <v>5200</v>
      </c>
      <c r="Y154" t="s">
        <v>364</v>
      </c>
      <c r="Z154">
        <v>5210</v>
      </c>
      <c r="AA154" t="s">
        <v>118</v>
      </c>
      <c r="AB154">
        <v>5211</v>
      </c>
      <c r="AC154" t="s">
        <v>365</v>
      </c>
      <c r="AD154">
        <v>0</v>
      </c>
      <c r="AE154" t="s">
        <v>58</v>
      </c>
      <c r="AF154" s="1">
        <v>3000</v>
      </c>
      <c r="AG154" s="1">
        <v>0</v>
      </c>
      <c r="AH154" s="1">
        <v>2422.8000000000002</v>
      </c>
      <c r="AI154" s="1">
        <v>0</v>
      </c>
      <c r="AJ154" s="1">
        <v>0</v>
      </c>
      <c r="AK154" s="1">
        <v>0</v>
      </c>
      <c r="AL154" s="1">
        <v>0</v>
      </c>
      <c r="AM154" s="1">
        <f t="shared" si="18"/>
        <v>577.19999999999982</v>
      </c>
      <c r="AN154" s="1"/>
      <c r="AO154" s="1"/>
      <c r="AP154" s="1">
        <f t="shared" si="19"/>
        <v>0</v>
      </c>
      <c r="AQ154" s="6">
        <f t="shared" si="20"/>
        <v>3000</v>
      </c>
      <c r="AR154" s="1">
        <f t="shared" si="21"/>
        <v>577.19999999999982</v>
      </c>
    </row>
    <row r="155" spans="1:44" hidden="1" x14ac:dyDescent="0.35">
      <c r="A155" t="str">
        <f t="shared" si="17"/>
        <v>1.1-00-2504_2555004_2522110</v>
      </c>
      <c r="B155" t="s">
        <v>812</v>
      </c>
      <c r="C155" t="s">
        <v>815</v>
      </c>
      <c r="D155" t="s">
        <v>64</v>
      </c>
      <c r="E155" t="s">
        <v>54</v>
      </c>
      <c r="F155">
        <v>1</v>
      </c>
      <c r="G155" t="s">
        <v>45</v>
      </c>
      <c r="H155">
        <v>1.3</v>
      </c>
      <c r="I155" t="s">
        <v>46</v>
      </c>
      <c r="J155" t="s">
        <v>47</v>
      </c>
      <c r="K155" t="s">
        <v>48</v>
      </c>
      <c r="L155" t="s">
        <v>49</v>
      </c>
      <c r="M155" t="s">
        <v>50</v>
      </c>
      <c r="N155" t="s">
        <v>808</v>
      </c>
      <c r="O155" t="s">
        <v>60</v>
      </c>
      <c r="P155">
        <v>5</v>
      </c>
      <c r="Q155" t="s">
        <v>810</v>
      </c>
      <c r="R155">
        <v>5</v>
      </c>
      <c r="S155" t="s">
        <v>297</v>
      </c>
      <c r="T155" t="s">
        <v>817</v>
      </c>
      <c r="U155" t="s">
        <v>298</v>
      </c>
      <c r="V155">
        <v>2000</v>
      </c>
      <c r="W155" t="s">
        <v>105</v>
      </c>
      <c r="X155">
        <v>2200</v>
      </c>
      <c r="Y155" t="s">
        <v>306</v>
      </c>
      <c r="Z155">
        <v>2210</v>
      </c>
      <c r="AA155" t="s">
        <v>105</v>
      </c>
      <c r="AB155">
        <v>2211</v>
      </c>
      <c r="AC155" t="s">
        <v>307</v>
      </c>
      <c r="AD155">
        <v>0</v>
      </c>
      <c r="AE155" t="s">
        <v>58</v>
      </c>
      <c r="AF155" s="1">
        <v>40000</v>
      </c>
      <c r="AG155" s="1">
        <v>40000</v>
      </c>
      <c r="AH155" s="1">
        <v>20497.240000000002</v>
      </c>
      <c r="AI155" s="1">
        <v>20497.240000000002</v>
      </c>
      <c r="AJ155" s="1">
        <v>20497.240000000002</v>
      </c>
      <c r="AK155" s="1">
        <v>20497.240000000002</v>
      </c>
      <c r="AL155" s="1">
        <v>20497.240000000002</v>
      </c>
      <c r="AM155" s="1">
        <f t="shared" si="18"/>
        <v>19502.759999999998</v>
      </c>
      <c r="AN155" s="1"/>
      <c r="AO155" s="1"/>
      <c r="AP155" s="1">
        <f t="shared" si="19"/>
        <v>0</v>
      </c>
      <c r="AQ155" s="6">
        <f t="shared" si="20"/>
        <v>40000</v>
      </c>
      <c r="AR155" s="1">
        <f t="shared" si="21"/>
        <v>19502.759999999998</v>
      </c>
    </row>
    <row r="156" spans="1:44" hidden="1" x14ac:dyDescent="0.35">
      <c r="A156" t="str">
        <f t="shared" si="17"/>
        <v>1.1-00-2506_25516011_2522110</v>
      </c>
      <c r="B156" t="s">
        <v>812</v>
      </c>
      <c r="C156" t="s">
        <v>815</v>
      </c>
      <c r="D156" t="s">
        <v>64</v>
      </c>
      <c r="E156" t="s">
        <v>54</v>
      </c>
      <c r="F156">
        <v>1</v>
      </c>
      <c r="G156" t="s">
        <v>45</v>
      </c>
      <c r="H156">
        <v>1.3</v>
      </c>
      <c r="I156" t="s">
        <v>46</v>
      </c>
      <c r="J156" t="s">
        <v>47</v>
      </c>
      <c r="K156" t="s">
        <v>48</v>
      </c>
      <c r="L156" t="s">
        <v>65</v>
      </c>
      <c r="M156" t="s">
        <v>66</v>
      </c>
      <c r="N156" t="s">
        <v>839</v>
      </c>
      <c r="O156" t="s">
        <v>111</v>
      </c>
      <c r="P156">
        <v>5</v>
      </c>
      <c r="Q156" t="s">
        <v>810</v>
      </c>
      <c r="R156">
        <v>16</v>
      </c>
      <c r="S156" t="s">
        <v>355</v>
      </c>
      <c r="T156" t="s">
        <v>847</v>
      </c>
      <c r="U156" t="s">
        <v>848</v>
      </c>
      <c r="V156">
        <v>2000</v>
      </c>
      <c r="W156" t="s">
        <v>105</v>
      </c>
      <c r="X156">
        <v>2200</v>
      </c>
      <c r="Y156" t="s">
        <v>306</v>
      </c>
      <c r="Z156">
        <v>2210</v>
      </c>
      <c r="AA156" t="s">
        <v>105</v>
      </c>
      <c r="AB156">
        <v>2211</v>
      </c>
      <c r="AC156" t="s">
        <v>307</v>
      </c>
      <c r="AD156">
        <v>0</v>
      </c>
      <c r="AE156" t="s">
        <v>58</v>
      </c>
      <c r="AF156" s="1">
        <v>150000</v>
      </c>
      <c r="AG156" s="1">
        <v>180000</v>
      </c>
      <c r="AH156" s="1">
        <v>144517.81</v>
      </c>
      <c r="AI156" s="1">
        <v>144517.81</v>
      </c>
      <c r="AJ156" s="1">
        <v>144517.81</v>
      </c>
      <c r="AK156" s="1">
        <v>124140.92</v>
      </c>
      <c r="AL156" s="1">
        <v>124140.92</v>
      </c>
      <c r="AM156" s="1">
        <f t="shared" si="18"/>
        <v>5482.1900000000023</v>
      </c>
      <c r="AN156" s="1"/>
      <c r="AO156" s="1"/>
      <c r="AP156" s="1">
        <f t="shared" si="19"/>
        <v>0</v>
      </c>
      <c r="AQ156" s="6">
        <f t="shared" si="20"/>
        <v>150000</v>
      </c>
      <c r="AR156" s="1">
        <f t="shared" si="21"/>
        <v>5482.1900000000023</v>
      </c>
    </row>
    <row r="157" spans="1:44" hidden="1" x14ac:dyDescent="0.35">
      <c r="A157" t="str">
        <f t="shared" si="17"/>
        <v>1.1-00-2508_25621015_2522110</v>
      </c>
      <c r="B157" t="s">
        <v>812</v>
      </c>
      <c r="C157" t="s">
        <v>815</v>
      </c>
      <c r="D157" t="s">
        <v>64</v>
      </c>
      <c r="E157" t="s">
        <v>54</v>
      </c>
      <c r="F157">
        <v>1</v>
      </c>
      <c r="G157" t="s">
        <v>45</v>
      </c>
      <c r="H157">
        <v>1.7</v>
      </c>
      <c r="I157" t="s">
        <v>154</v>
      </c>
      <c r="J157" t="s">
        <v>173</v>
      </c>
      <c r="K157" t="s">
        <v>174</v>
      </c>
      <c r="L157" t="s">
        <v>65</v>
      </c>
      <c r="M157" t="s">
        <v>66</v>
      </c>
      <c r="N157" t="s">
        <v>868</v>
      </c>
      <c r="O157" t="s">
        <v>870</v>
      </c>
      <c r="P157">
        <v>6</v>
      </c>
      <c r="Q157" t="s">
        <v>164</v>
      </c>
      <c r="R157">
        <v>21</v>
      </c>
      <c r="S157" t="s">
        <v>440</v>
      </c>
      <c r="T157" t="s">
        <v>872</v>
      </c>
      <c r="U157" t="s">
        <v>873</v>
      </c>
      <c r="V157">
        <v>2000</v>
      </c>
      <c r="W157" t="s">
        <v>105</v>
      </c>
      <c r="X157">
        <v>2200</v>
      </c>
      <c r="Y157" t="s">
        <v>306</v>
      </c>
      <c r="Z157">
        <v>2210</v>
      </c>
      <c r="AA157" t="s">
        <v>105</v>
      </c>
      <c r="AB157">
        <v>2211</v>
      </c>
      <c r="AC157" t="s">
        <v>307</v>
      </c>
      <c r="AD157">
        <v>0</v>
      </c>
      <c r="AE157" t="s">
        <v>58</v>
      </c>
      <c r="AF157" s="1">
        <v>390000</v>
      </c>
      <c r="AG157" s="1">
        <v>390000</v>
      </c>
      <c r="AH157" s="1">
        <v>374708.6</v>
      </c>
      <c r="AI157" s="1">
        <v>119508.6</v>
      </c>
      <c r="AJ157" s="1">
        <v>89882.2</v>
      </c>
      <c r="AK157" s="1">
        <v>89882.2</v>
      </c>
      <c r="AL157" s="1">
        <v>89882.2</v>
      </c>
      <c r="AM157" s="1">
        <f t="shared" si="18"/>
        <v>15291.400000000023</v>
      </c>
      <c r="AN157" s="1"/>
      <c r="AO157" s="1"/>
      <c r="AP157" s="1">
        <f t="shared" si="19"/>
        <v>0</v>
      </c>
      <c r="AQ157" s="6">
        <f t="shared" si="20"/>
        <v>390000</v>
      </c>
      <c r="AR157" s="1">
        <f t="shared" si="21"/>
        <v>15291.400000000023</v>
      </c>
    </row>
    <row r="158" spans="1:44" hidden="1" x14ac:dyDescent="0.35">
      <c r="A158" t="str">
        <f t="shared" si="17"/>
        <v>1.1-00-2505_2559007_2522110</v>
      </c>
      <c r="B158" t="s">
        <v>812</v>
      </c>
      <c r="C158" t="s">
        <v>815</v>
      </c>
      <c r="D158" t="s">
        <v>64</v>
      </c>
      <c r="E158" t="s">
        <v>54</v>
      </c>
      <c r="F158">
        <v>1</v>
      </c>
      <c r="G158" t="s">
        <v>45</v>
      </c>
      <c r="H158">
        <v>1.3</v>
      </c>
      <c r="I158" t="s">
        <v>46</v>
      </c>
      <c r="J158" t="s">
        <v>47</v>
      </c>
      <c r="K158" t="s">
        <v>48</v>
      </c>
      <c r="L158" t="s">
        <v>65</v>
      </c>
      <c r="M158" t="s">
        <v>66</v>
      </c>
      <c r="N158" t="s">
        <v>833</v>
      </c>
      <c r="O158" t="s">
        <v>835</v>
      </c>
      <c r="P158">
        <v>5</v>
      </c>
      <c r="Q158" t="s">
        <v>810</v>
      </c>
      <c r="R158">
        <v>9</v>
      </c>
      <c r="S158" t="s">
        <v>120</v>
      </c>
      <c r="T158" t="s">
        <v>834</v>
      </c>
      <c r="U158" t="s">
        <v>836</v>
      </c>
      <c r="V158">
        <v>2000</v>
      </c>
      <c r="W158" t="s">
        <v>105</v>
      </c>
      <c r="X158">
        <v>2200</v>
      </c>
      <c r="Y158" t="s">
        <v>306</v>
      </c>
      <c r="Z158">
        <v>2210</v>
      </c>
      <c r="AA158" t="s">
        <v>105</v>
      </c>
      <c r="AB158">
        <v>2211</v>
      </c>
      <c r="AC158" t="s">
        <v>307</v>
      </c>
      <c r="AD158">
        <v>0</v>
      </c>
      <c r="AE158" t="s">
        <v>58</v>
      </c>
      <c r="AF158" s="1">
        <v>542448</v>
      </c>
      <c r="AG158" s="1">
        <v>0</v>
      </c>
      <c r="AH158" s="1">
        <v>531916.43000000005</v>
      </c>
      <c r="AI158" s="1">
        <v>531916.43000000005</v>
      </c>
      <c r="AJ158" s="1">
        <v>283334.93</v>
      </c>
      <c r="AK158" s="1">
        <v>273267.39</v>
      </c>
      <c r="AL158" s="1">
        <v>273267.39</v>
      </c>
      <c r="AM158" s="1">
        <f t="shared" si="18"/>
        <v>10531.569999999949</v>
      </c>
      <c r="AN158" s="1"/>
      <c r="AO158" s="1"/>
      <c r="AP158" s="1">
        <f t="shared" si="19"/>
        <v>0</v>
      </c>
      <c r="AQ158" s="6">
        <f t="shared" si="20"/>
        <v>542448</v>
      </c>
      <c r="AR158" s="1">
        <f t="shared" si="21"/>
        <v>10531.569999999949</v>
      </c>
    </row>
    <row r="159" spans="1:44" hidden="1" x14ac:dyDescent="0.35">
      <c r="A159" t="str">
        <f t="shared" si="17"/>
        <v>1.1-00-2512_25753037_2522114</v>
      </c>
      <c r="B159" t="s">
        <v>812</v>
      </c>
      <c r="C159" t="s">
        <v>815</v>
      </c>
      <c r="D159" t="s">
        <v>64</v>
      </c>
      <c r="E159" t="s">
        <v>54</v>
      </c>
      <c r="F159">
        <v>3</v>
      </c>
      <c r="G159" t="s">
        <v>202</v>
      </c>
      <c r="H159">
        <v>3.7</v>
      </c>
      <c r="I159" t="s">
        <v>591</v>
      </c>
      <c r="J159" t="s">
        <v>592</v>
      </c>
      <c r="K159" t="s">
        <v>591</v>
      </c>
      <c r="L159" t="s">
        <v>65</v>
      </c>
      <c r="M159" t="s">
        <v>66</v>
      </c>
      <c r="N159" t="s">
        <v>946</v>
      </c>
      <c r="O159" t="s">
        <v>948</v>
      </c>
      <c r="P159">
        <v>7</v>
      </c>
      <c r="Q159" t="s">
        <v>567</v>
      </c>
      <c r="R159">
        <v>53</v>
      </c>
      <c r="S159" t="s">
        <v>970</v>
      </c>
      <c r="T159" t="s">
        <v>969</v>
      </c>
      <c r="U159" t="s">
        <v>971</v>
      </c>
      <c r="V159">
        <v>2000</v>
      </c>
      <c r="W159" t="s">
        <v>105</v>
      </c>
      <c r="X159">
        <v>2200</v>
      </c>
      <c r="Y159" t="s">
        <v>306</v>
      </c>
      <c r="Z159">
        <v>2210</v>
      </c>
      <c r="AA159" t="s">
        <v>105</v>
      </c>
      <c r="AB159">
        <v>2211</v>
      </c>
      <c r="AC159" t="s">
        <v>307</v>
      </c>
      <c r="AD159">
        <v>4</v>
      </c>
      <c r="AE159" t="s">
        <v>972</v>
      </c>
      <c r="AF159" s="1">
        <v>572669</v>
      </c>
      <c r="AG159" s="1">
        <v>600000</v>
      </c>
      <c r="AH159" s="1">
        <v>572668.80000000005</v>
      </c>
      <c r="AI159" s="1">
        <v>572668.80000000005</v>
      </c>
      <c r="AJ159" s="1">
        <v>572668.80000000005</v>
      </c>
      <c r="AK159" s="1">
        <v>572668.80000000005</v>
      </c>
      <c r="AL159" s="1">
        <v>572668.80000000005</v>
      </c>
      <c r="AM159" s="1">
        <f t="shared" si="18"/>
        <v>0.19999999995343387</v>
      </c>
      <c r="AN159" s="1"/>
      <c r="AO159" s="1"/>
      <c r="AP159" s="1">
        <f t="shared" si="19"/>
        <v>0</v>
      </c>
      <c r="AQ159" s="6">
        <f t="shared" si="20"/>
        <v>572669</v>
      </c>
      <c r="AR159" s="1">
        <f t="shared" si="21"/>
        <v>0.19999999995343387</v>
      </c>
    </row>
    <row r="160" spans="1:44" hidden="1" x14ac:dyDescent="0.35">
      <c r="A160" t="str">
        <f t="shared" si="17"/>
        <v>1.1-00-2508_25619013_2522110</v>
      </c>
      <c r="B160" t="s">
        <v>812</v>
      </c>
      <c r="C160" t="s">
        <v>815</v>
      </c>
      <c r="D160" t="s">
        <v>64</v>
      </c>
      <c r="E160" t="s">
        <v>54</v>
      </c>
      <c r="F160">
        <v>1</v>
      </c>
      <c r="G160" t="s">
        <v>45</v>
      </c>
      <c r="H160">
        <v>1.7</v>
      </c>
      <c r="I160" t="s">
        <v>154</v>
      </c>
      <c r="J160" t="s">
        <v>155</v>
      </c>
      <c r="K160" t="s">
        <v>156</v>
      </c>
      <c r="L160" t="s">
        <v>157</v>
      </c>
      <c r="M160" t="s">
        <v>158</v>
      </c>
      <c r="N160" t="s">
        <v>868</v>
      </c>
      <c r="O160" t="s">
        <v>870</v>
      </c>
      <c r="P160">
        <v>6</v>
      </c>
      <c r="Q160" t="s">
        <v>164</v>
      </c>
      <c r="R160">
        <v>19</v>
      </c>
      <c r="S160" t="s">
        <v>168</v>
      </c>
      <c r="T160" t="s">
        <v>869</v>
      </c>
      <c r="U160" t="s">
        <v>871</v>
      </c>
      <c r="V160">
        <v>2000</v>
      </c>
      <c r="W160" t="s">
        <v>105</v>
      </c>
      <c r="X160">
        <v>2200</v>
      </c>
      <c r="Y160" t="s">
        <v>306</v>
      </c>
      <c r="Z160">
        <v>2210</v>
      </c>
      <c r="AA160" t="s">
        <v>105</v>
      </c>
      <c r="AB160">
        <v>2211</v>
      </c>
      <c r="AC160" t="s">
        <v>307</v>
      </c>
      <c r="AD160">
        <v>0</v>
      </c>
      <c r="AE160" t="s">
        <v>58</v>
      </c>
      <c r="AF160" s="1">
        <v>1129854.1599999999</v>
      </c>
      <c r="AG160" s="1">
        <v>390000</v>
      </c>
      <c r="AH160" s="1">
        <v>1108222.31</v>
      </c>
      <c r="AI160" s="1">
        <v>908702.31</v>
      </c>
      <c r="AJ160" s="1">
        <v>635243.91</v>
      </c>
      <c r="AK160" s="1">
        <v>292133.01</v>
      </c>
      <c r="AL160" s="1">
        <v>292133.01</v>
      </c>
      <c r="AM160" s="1">
        <f t="shared" si="18"/>
        <v>21631.84999999986</v>
      </c>
      <c r="AN160" s="1"/>
      <c r="AO160" s="1"/>
      <c r="AP160" s="1">
        <f t="shared" si="19"/>
        <v>0</v>
      </c>
      <c r="AQ160" s="6">
        <f t="shared" si="20"/>
        <v>1129854.1599999999</v>
      </c>
      <c r="AR160" s="1">
        <f t="shared" si="21"/>
        <v>21631.84999999986</v>
      </c>
    </row>
    <row r="161" spans="1:44" hidden="1" x14ac:dyDescent="0.35">
      <c r="A161" t="str">
        <f t="shared" si="17"/>
        <v>1.1-00-2505_2559007_2551910</v>
      </c>
      <c r="B161" t="s">
        <v>812</v>
      </c>
      <c r="C161" t="s">
        <v>815</v>
      </c>
      <c r="D161" t="s">
        <v>64</v>
      </c>
      <c r="E161" t="s">
        <v>116</v>
      </c>
      <c r="F161">
        <v>1</v>
      </c>
      <c r="G161" t="s">
        <v>45</v>
      </c>
      <c r="H161">
        <v>1.3</v>
      </c>
      <c r="I161" t="s">
        <v>46</v>
      </c>
      <c r="J161" t="s">
        <v>47</v>
      </c>
      <c r="K161" t="s">
        <v>48</v>
      </c>
      <c r="L161" t="s">
        <v>65</v>
      </c>
      <c r="M161" t="s">
        <v>66</v>
      </c>
      <c r="N161" t="s">
        <v>833</v>
      </c>
      <c r="O161" t="s">
        <v>835</v>
      </c>
      <c r="P161">
        <v>5</v>
      </c>
      <c r="Q161" t="s">
        <v>810</v>
      </c>
      <c r="R161">
        <v>9</v>
      </c>
      <c r="S161" t="s">
        <v>120</v>
      </c>
      <c r="T161" t="s">
        <v>834</v>
      </c>
      <c r="U161" t="s">
        <v>836</v>
      </c>
      <c r="V161">
        <v>5000</v>
      </c>
      <c r="W161" t="s">
        <v>118</v>
      </c>
      <c r="X161">
        <v>5100</v>
      </c>
      <c r="Y161" t="s">
        <v>117</v>
      </c>
      <c r="Z161">
        <v>5190</v>
      </c>
      <c r="AA161" t="s">
        <v>118</v>
      </c>
      <c r="AB161">
        <v>5191</v>
      </c>
      <c r="AC161" t="s">
        <v>121</v>
      </c>
      <c r="AD161">
        <v>0</v>
      </c>
      <c r="AE161" t="s">
        <v>58</v>
      </c>
      <c r="AF161" s="1">
        <v>4368.8</v>
      </c>
      <c r="AG161" s="1">
        <v>50000</v>
      </c>
      <c r="AH161" s="1">
        <v>4368.8</v>
      </c>
      <c r="AI161" s="1">
        <v>4368.8</v>
      </c>
      <c r="AJ161" s="1">
        <v>4368.8</v>
      </c>
      <c r="AK161" s="1">
        <v>4368.8</v>
      </c>
      <c r="AL161" s="1">
        <v>4368.8</v>
      </c>
      <c r="AM161" s="1">
        <f t="shared" si="18"/>
        <v>0</v>
      </c>
      <c r="AN161" s="1"/>
      <c r="AO161" s="1"/>
      <c r="AP161" s="1">
        <f t="shared" si="19"/>
        <v>0</v>
      </c>
      <c r="AQ161" s="6">
        <f t="shared" si="20"/>
        <v>4368.8</v>
      </c>
      <c r="AR161" s="1">
        <f t="shared" si="21"/>
        <v>0</v>
      </c>
    </row>
    <row r="162" spans="1:44" hidden="1" x14ac:dyDescent="0.35">
      <c r="A162" t="str">
        <f t="shared" si="17"/>
        <v>1.1-00-2509_25228020_2522210</v>
      </c>
      <c r="B162" t="s">
        <v>812</v>
      </c>
      <c r="C162" t="s">
        <v>815</v>
      </c>
      <c r="D162" t="s">
        <v>64</v>
      </c>
      <c r="E162" t="s">
        <v>54</v>
      </c>
      <c r="F162">
        <v>1</v>
      </c>
      <c r="G162" t="s">
        <v>45</v>
      </c>
      <c r="H162">
        <v>1.3</v>
      </c>
      <c r="I162" t="s">
        <v>46</v>
      </c>
      <c r="J162" t="s">
        <v>47</v>
      </c>
      <c r="K162" t="s">
        <v>48</v>
      </c>
      <c r="L162" t="s">
        <v>65</v>
      </c>
      <c r="M162" t="s">
        <v>66</v>
      </c>
      <c r="N162" t="s">
        <v>855</v>
      </c>
      <c r="O162" t="s">
        <v>857</v>
      </c>
      <c r="P162">
        <v>2</v>
      </c>
      <c r="Q162" t="s">
        <v>148</v>
      </c>
      <c r="R162">
        <v>28</v>
      </c>
      <c r="S162" t="s">
        <v>415</v>
      </c>
      <c r="T162" t="s">
        <v>860</v>
      </c>
      <c r="U162" t="s">
        <v>861</v>
      </c>
      <c r="V162">
        <v>2000</v>
      </c>
      <c r="W162" t="s">
        <v>105</v>
      </c>
      <c r="X162">
        <v>2200</v>
      </c>
      <c r="Y162" t="s">
        <v>306</v>
      </c>
      <c r="Z162">
        <v>2220</v>
      </c>
      <c r="AA162" t="s">
        <v>105</v>
      </c>
      <c r="AB162">
        <v>2221</v>
      </c>
      <c r="AC162" t="s">
        <v>413</v>
      </c>
      <c r="AD162">
        <v>0</v>
      </c>
      <c r="AE162" t="s">
        <v>58</v>
      </c>
      <c r="AF162" s="1">
        <v>70000</v>
      </c>
      <c r="AG162" s="1">
        <v>70000</v>
      </c>
      <c r="AH162" s="1">
        <v>38150</v>
      </c>
      <c r="AI162" s="1">
        <v>0</v>
      </c>
      <c r="AJ162" s="1">
        <v>0</v>
      </c>
      <c r="AK162" s="1">
        <v>0</v>
      </c>
      <c r="AL162" s="1">
        <v>0</v>
      </c>
      <c r="AM162" s="1">
        <f t="shared" si="18"/>
        <v>31850</v>
      </c>
      <c r="AN162" s="1"/>
      <c r="AO162" s="1"/>
      <c r="AP162" s="1">
        <f t="shared" si="19"/>
        <v>0</v>
      </c>
      <c r="AQ162" s="6">
        <f t="shared" si="20"/>
        <v>70000</v>
      </c>
      <c r="AR162" s="1">
        <f t="shared" si="21"/>
        <v>31850</v>
      </c>
    </row>
    <row r="163" spans="1:44" hidden="1" x14ac:dyDescent="0.35">
      <c r="A163" t="str">
        <f t="shared" si="17"/>
        <v>1.1-00-2514_25555039_2537610</v>
      </c>
      <c r="B163" t="s">
        <v>812</v>
      </c>
      <c r="C163" t="s">
        <v>815</v>
      </c>
      <c r="D163" t="s">
        <v>64</v>
      </c>
      <c r="E163" t="s">
        <v>54</v>
      </c>
      <c r="F163">
        <v>3</v>
      </c>
      <c r="G163" t="s">
        <v>202</v>
      </c>
      <c r="H163">
        <v>3.8</v>
      </c>
      <c r="I163" t="s">
        <v>203</v>
      </c>
      <c r="J163" t="s">
        <v>204</v>
      </c>
      <c r="K163" t="s">
        <v>205</v>
      </c>
      <c r="L163" t="s">
        <v>65</v>
      </c>
      <c r="M163" t="s">
        <v>66</v>
      </c>
      <c r="N163" t="s">
        <v>982</v>
      </c>
      <c r="O163" t="s">
        <v>984</v>
      </c>
      <c r="P163">
        <v>5</v>
      </c>
      <c r="Q163" t="s">
        <v>810</v>
      </c>
      <c r="R163">
        <v>55</v>
      </c>
      <c r="S163" t="s">
        <v>601</v>
      </c>
      <c r="T163" t="s">
        <v>983</v>
      </c>
      <c r="U163" t="s">
        <v>985</v>
      </c>
      <c r="V163">
        <v>3000</v>
      </c>
      <c r="W163" t="s">
        <v>56</v>
      </c>
      <c r="X163">
        <v>3700</v>
      </c>
      <c r="Y163" t="s">
        <v>277</v>
      </c>
      <c r="Z163">
        <v>3760</v>
      </c>
      <c r="AA163" t="s">
        <v>56</v>
      </c>
      <c r="AB163">
        <v>3761</v>
      </c>
      <c r="AC163" t="s">
        <v>702</v>
      </c>
      <c r="AD163">
        <v>0</v>
      </c>
      <c r="AE163" t="s">
        <v>58</v>
      </c>
      <c r="AF163" s="1">
        <v>4600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f t="shared" si="18"/>
        <v>4600</v>
      </c>
      <c r="AN163" s="1"/>
      <c r="AO163" s="1"/>
      <c r="AP163" s="1">
        <f t="shared" si="19"/>
        <v>0</v>
      </c>
      <c r="AQ163" s="6">
        <f t="shared" si="20"/>
        <v>4600</v>
      </c>
      <c r="AR163" s="1">
        <f t="shared" si="21"/>
        <v>4600</v>
      </c>
    </row>
    <row r="164" spans="1:44" hidden="1" x14ac:dyDescent="0.35">
      <c r="A164" t="str">
        <f t="shared" si="17"/>
        <v>1.1-00-2512_25753037_2522215</v>
      </c>
      <c r="B164" t="s">
        <v>812</v>
      </c>
      <c r="C164" t="s">
        <v>815</v>
      </c>
      <c r="D164" t="s">
        <v>64</v>
      </c>
      <c r="E164" t="s">
        <v>54</v>
      </c>
      <c r="F164">
        <v>3</v>
      </c>
      <c r="G164" t="s">
        <v>202</v>
      </c>
      <c r="H164">
        <v>3.7</v>
      </c>
      <c r="I164" t="s">
        <v>591</v>
      </c>
      <c r="J164" t="s">
        <v>592</v>
      </c>
      <c r="K164" t="s">
        <v>591</v>
      </c>
      <c r="L164" t="s">
        <v>65</v>
      </c>
      <c r="M164" t="s">
        <v>66</v>
      </c>
      <c r="N164" t="s">
        <v>946</v>
      </c>
      <c r="O164" t="s">
        <v>948</v>
      </c>
      <c r="P164">
        <v>7</v>
      </c>
      <c r="Q164" t="s">
        <v>567</v>
      </c>
      <c r="R164">
        <v>53</v>
      </c>
      <c r="S164" t="s">
        <v>970</v>
      </c>
      <c r="T164" t="s">
        <v>969</v>
      </c>
      <c r="U164" t="s">
        <v>971</v>
      </c>
      <c r="V164">
        <v>2000</v>
      </c>
      <c r="W164" t="s">
        <v>105</v>
      </c>
      <c r="X164">
        <v>2200</v>
      </c>
      <c r="Y164" t="s">
        <v>306</v>
      </c>
      <c r="Z164">
        <v>2220</v>
      </c>
      <c r="AA164" t="s">
        <v>105</v>
      </c>
      <c r="AB164">
        <v>2221</v>
      </c>
      <c r="AC164" t="s">
        <v>413</v>
      </c>
      <c r="AD164">
        <v>5</v>
      </c>
      <c r="AE164" t="s">
        <v>973</v>
      </c>
      <c r="AF164" s="1">
        <v>140400</v>
      </c>
      <c r="AG164" s="1">
        <v>150000</v>
      </c>
      <c r="AH164" s="1">
        <v>140400</v>
      </c>
      <c r="AI164" s="1">
        <v>140400</v>
      </c>
      <c r="AJ164" s="1">
        <v>140400</v>
      </c>
      <c r="AK164" s="1">
        <v>140400</v>
      </c>
      <c r="AL164" s="1">
        <v>140400</v>
      </c>
      <c r="AM164" s="1">
        <f t="shared" si="18"/>
        <v>0</v>
      </c>
      <c r="AN164" s="1"/>
      <c r="AO164" s="1"/>
      <c r="AP164" s="1">
        <f t="shared" si="19"/>
        <v>0</v>
      </c>
      <c r="AQ164" s="6">
        <f t="shared" si="20"/>
        <v>140400</v>
      </c>
      <c r="AR164" s="1">
        <f t="shared" si="21"/>
        <v>0</v>
      </c>
    </row>
    <row r="165" spans="1:44" hidden="1" x14ac:dyDescent="0.35">
      <c r="A165" t="str">
        <f t="shared" si="17"/>
        <v>1.1-00-2509_25330022_2522210</v>
      </c>
      <c r="B165" t="s">
        <v>812</v>
      </c>
      <c r="C165" t="s">
        <v>815</v>
      </c>
      <c r="D165" t="s">
        <v>64</v>
      </c>
      <c r="E165" t="s">
        <v>54</v>
      </c>
      <c r="F165">
        <v>2</v>
      </c>
      <c r="G165" t="s">
        <v>183</v>
      </c>
      <c r="H165">
        <v>2.1</v>
      </c>
      <c r="I165" t="s">
        <v>184</v>
      </c>
      <c r="J165" t="s">
        <v>445</v>
      </c>
      <c r="K165" t="s">
        <v>446</v>
      </c>
      <c r="L165" t="s">
        <v>157</v>
      </c>
      <c r="M165" t="s">
        <v>158</v>
      </c>
      <c r="N165" t="s">
        <v>855</v>
      </c>
      <c r="O165" t="s">
        <v>857</v>
      </c>
      <c r="P165">
        <v>3</v>
      </c>
      <c r="Q165" t="s">
        <v>453</v>
      </c>
      <c r="R165">
        <v>30</v>
      </c>
      <c r="S165" t="s">
        <v>454</v>
      </c>
      <c r="T165" t="s">
        <v>882</v>
      </c>
      <c r="U165" t="s">
        <v>883</v>
      </c>
      <c r="V165">
        <v>2000</v>
      </c>
      <c r="W165" t="s">
        <v>105</v>
      </c>
      <c r="X165">
        <v>2200</v>
      </c>
      <c r="Y165" t="s">
        <v>306</v>
      </c>
      <c r="Z165">
        <v>2220</v>
      </c>
      <c r="AA165" t="s">
        <v>105</v>
      </c>
      <c r="AB165">
        <v>2221</v>
      </c>
      <c r="AC165" t="s">
        <v>413</v>
      </c>
      <c r="AD165">
        <v>0</v>
      </c>
      <c r="AE165" t="s">
        <v>58</v>
      </c>
      <c r="AF165" s="1">
        <v>800000</v>
      </c>
      <c r="AG165" s="1">
        <v>800000</v>
      </c>
      <c r="AH165" s="1">
        <v>798004.27</v>
      </c>
      <c r="AI165" s="1">
        <v>798004.27</v>
      </c>
      <c r="AJ165" s="1">
        <v>245794</v>
      </c>
      <c r="AK165" s="1">
        <v>245794</v>
      </c>
      <c r="AL165" s="1">
        <v>245794</v>
      </c>
      <c r="AM165" s="1">
        <f t="shared" si="18"/>
        <v>1995.7299999999814</v>
      </c>
      <c r="AN165" s="1"/>
      <c r="AO165" s="1"/>
      <c r="AP165" s="1">
        <f t="shared" si="19"/>
        <v>0</v>
      </c>
      <c r="AQ165" s="6">
        <f t="shared" si="20"/>
        <v>800000</v>
      </c>
      <c r="AR165" s="1">
        <f t="shared" si="21"/>
        <v>1995.7299999999814</v>
      </c>
    </row>
    <row r="166" spans="1:44" hidden="1" x14ac:dyDescent="0.35">
      <c r="A166" t="str">
        <f t="shared" si="17"/>
        <v>1.1-00-2508_25619013_2522310</v>
      </c>
      <c r="B166" t="s">
        <v>812</v>
      </c>
      <c r="C166" t="s">
        <v>815</v>
      </c>
      <c r="D166" t="s">
        <v>64</v>
      </c>
      <c r="E166" t="s">
        <v>54</v>
      </c>
      <c r="F166">
        <v>1</v>
      </c>
      <c r="G166" t="s">
        <v>45</v>
      </c>
      <c r="H166">
        <v>1.7</v>
      </c>
      <c r="I166" t="s">
        <v>154</v>
      </c>
      <c r="J166" t="s">
        <v>155</v>
      </c>
      <c r="K166" t="s">
        <v>156</v>
      </c>
      <c r="L166" t="s">
        <v>157</v>
      </c>
      <c r="M166" t="s">
        <v>158</v>
      </c>
      <c r="N166" t="s">
        <v>868</v>
      </c>
      <c r="O166" t="s">
        <v>870</v>
      </c>
      <c r="P166">
        <v>6</v>
      </c>
      <c r="Q166" t="s">
        <v>164</v>
      </c>
      <c r="R166">
        <v>19</v>
      </c>
      <c r="S166" t="s">
        <v>168</v>
      </c>
      <c r="T166" t="s">
        <v>869</v>
      </c>
      <c r="U166" t="s">
        <v>871</v>
      </c>
      <c r="V166">
        <v>2000</v>
      </c>
      <c r="W166" t="s">
        <v>105</v>
      </c>
      <c r="X166">
        <v>2200</v>
      </c>
      <c r="Y166" t="s">
        <v>306</v>
      </c>
      <c r="Z166">
        <v>2230</v>
      </c>
      <c r="AA166" t="s">
        <v>105</v>
      </c>
      <c r="AB166">
        <v>2231</v>
      </c>
      <c r="AC166" t="s">
        <v>308</v>
      </c>
      <c r="AD166">
        <v>0</v>
      </c>
      <c r="AE166" t="s">
        <v>58</v>
      </c>
      <c r="AF166" s="1">
        <v>2100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f t="shared" si="18"/>
        <v>2100</v>
      </c>
      <c r="AN166" s="1"/>
      <c r="AO166" s="1"/>
      <c r="AP166" s="1">
        <f t="shared" si="19"/>
        <v>0</v>
      </c>
      <c r="AQ166" s="6">
        <f t="shared" si="20"/>
        <v>2100</v>
      </c>
      <c r="AR166" s="1">
        <f t="shared" si="21"/>
        <v>2100</v>
      </c>
    </row>
    <row r="167" spans="1:44" hidden="1" x14ac:dyDescent="0.35">
      <c r="A167" t="str">
        <f t="shared" si="17"/>
        <v>1.1-00-2506_25516011_2522310</v>
      </c>
      <c r="B167" t="s">
        <v>812</v>
      </c>
      <c r="C167" t="s">
        <v>815</v>
      </c>
      <c r="D167" t="s">
        <v>64</v>
      </c>
      <c r="E167" t="s">
        <v>54</v>
      </c>
      <c r="F167">
        <v>1</v>
      </c>
      <c r="G167" t="s">
        <v>45</v>
      </c>
      <c r="H167">
        <v>1.3</v>
      </c>
      <c r="I167" t="s">
        <v>46</v>
      </c>
      <c r="J167" t="s">
        <v>47</v>
      </c>
      <c r="K167" t="s">
        <v>48</v>
      </c>
      <c r="L167" t="s">
        <v>65</v>
      </c>
      <c r="M167" t="s">
        <v>66</v>
      </c>
      <c r="N167" t="s">
        <v>839</v>
      </c>
      <c r="O167" t="s">
        <v>111</v>
      </c>
      <c r="P167">
        <v>5</v>
      </c>
      <c r="Q167" t="s">
        <v>810</v>
      </c>
      <c r="R167">
        <v>16</v>
      </c>
      <c r="S167" t="s">
        <v>355</v>
      </c>
      <c r="T167" t="s">
        <v>847</v>
      </c>
      <c r="U167" t="s">
        <v>848</v>
      </c>
      <c r="V167">
        <v>2000</v>
      </c>
      <c r="W167" t="s">
        <v>105</v>
      </c>
      <c r="X167">
        <v>2200</v>
      </c>
      <c r="Y167" t="s">
        <v>306</v>
      </c>
      <c r="Z167">
        <v>2230</v>
      </c>
      <c r="AA167" t="s">
        <v>105</v>
      </c>
      <c r="AB167">
        <v>2231</v>
      </c>
      <c r="AC167" t="s">
        <v>308</v>
      </c>
      <c r="AD167">
        <v>0</v>
      </c>
      <c r="AE167" t="s">
        <v>58</v>
      </c>
      <c r="AF167" s="1">
        <v>5000</v>
      </c>
      <c r="AG167" s="1">
        <v>0</v>
      </c>
      <c r="AH167" s="1">
        <v>4337.96</v>
      </c>
      <c r="AI167" s="1">
        <v>4337.96</v>
      </c>
      <c r="AJ167" s="1">
        <v>4337.96</v>
      </c>
      <c r="AK167" s="1">
        <v>4337.96</v>
      </c>
      <c r="AL167" s="1">
        <v>4337.96</v>
      </c>
      <c r="AM167" s="1">
        <f t="shared" si="18"/>
        <v>662.04</v>
      </c>
      <c r="AN167" s="1"/>
      <c r="AO167" s="1"/>
      <c r="AP167" s="1">
        <f t="shared" si="19"/>
        <v>0</v>
      </c>
      <c r="AQ167" s="6">
        <f t="shared" si="20"/>
        <v>5000</v>
      </c>
      <c r="AR167" s="1">
        <f t="shared" si="21"/>
        <v>662.04</v>
      </c>
    </row>
    <row r="168" spans="1:44" hidden="1" x14ac:dyDescent="0.35">
      <c r="A168" t="str">
        <f t="shared" si="17"/>
        <v>1.1-00-2506_25513008_2531810</v>
      </c>
      <c r="B168" t="s">
        <v>812</v>
      </c>
      <c r="C168" t="s">
        <v>815</v>
      </c>
      <c r="D168" t="s">
        <v>64</v>
      </c>
      <c r="E168" t="s">
        <v>54</v>
      </c>
      <c r="F168">
        <v>1</v>
      </c>
      <c r="G168" t="s">
        <v>45</v>
      </c>
      <c r="H168">
        <v>1.3</v>
      </c>
      <c r="I168" t="s">
        <v>46</v>
      </c>
      <c r="J168" t="s">
        <v>47</v>
      </c>
      <c r="K168" t="s">
        <v>48</v>
      </c>
      <c r="L168" t="s">
        <v>65</v>
      </c>
      <c r="M168" t="s">
        <v>66</v>
      </c>
      <c r="N168" t="s">
        <v>839</v>
      </c>
      <c r="O168" t="s">
        <v>111</v>
      </c>
      <c r="P168">
        <v>5</v>
      </c>
      <c r="Q168" t="s">
        <v>810</v>
      </c>
      <c r="R168">
        <v>13</v>
      </c>
      <c r="S168" t="s">
        <v>238</v>
      </c>
      <c r="T168" t="s">
        <v>840</v>
      </c>
      <c r="U168" t="s">
        <v>841</v>
      </c>
      <c r="V168">
        <v>3000</v>
      </c>
      <c r="W168" t="s">
        <v>56</v>
      </c>
      <c r="X168">
        <v>3100</v>
      </c>
      <c r="Y168" t="s">
        <v>198</v>
      </c>
      <c r="Z168">
        <v>3180</v>
      </c>
      <c r="AA168" t="s">
        <v>56</v>
      </c>
      <c r="AB168">
        <v>3181</v>
      </c>
      <c r="AC168" t="s">
        <v>314</v>
      </c>
      <c r="AD168">
        <v>0</v>
      </c>
      <c r="AE168" t="s">
        <v>58</v>
      </c>
      <c r="AF168" s="1">
        <v>5000</v>
      </c>
      <c r="AG168" s="1">
        <v>5000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f t="shared" si="18"/>
        <v>5000</v>
      </c>
      <c r="AN168" s="1"/>
      <c r="AO168" s="1"/>
      <c r="AP168" s="1">
        <f t="shared" si="19"/>
        <v>0</v>
      </c>
      <c r="AQ168" s="6">
        <f t="shared" si="20"/>
        <v>5000</v>
      </c>
      <c r="AR168" s="1">
        <f t="shared" si="21"/>
        <v>5000</v>
      </c>
    </row>
    <row r="169" spans="1:44" hidden="1" x14ac:dyDescent="0.35">
      <c r="A169" t="str">
        <f t="shared" si="17"/>
        <v>1.1-00-2508_25621015_2522310</v>
      </c>
      <c r="B169" t="s">
        <v>812</v>
      </c>
      <c r="C169" t="s">
        <v>815</v>
      </c>
      <c r="D169" t="s">
        <v>64</v>
      </c>
      <c r="E169" t="s">
        <v>54</v>
      </c>
      <c r="F169">
        <v>1</v>
      </c>
      <c r="G169" t="s">
        <v>45</v>
      </c>
      <c r="H169">
        <v>1.7</v>
      </c>
      <c r="I169" t="s">
        <v>154</v>
      </c>
      <c r="J169" t="s">
        <v>173</v>
      </c>
      <c r="K169" t="s">
        <v>174</v>
      </c>
      <c r="L169" t="s">
        <v>65</v>
      </c>
      <c r="M169" t="s">
        <v>66</v>
      </c>
      <c r="N169" t="s">
        <v>868</v>
      </c>
      <c r="O169" t="s">
        <v>870</v>
      </c>
      <c r="P169">
        <v>6</v>
      </c>
      <c r="Q169" t="s">
        <v>164</v>
      </c>
      <c r="R169">
        <v>21</v>
      </c>
      <c r="S169" t="s">
        <v>440</v>
      </c>
      <c r="T169" t="s">
        <v>872</v>
      </c>
      <c r="U169" t="s">
        <v>873</v>
      </c>
      <c r="V169">
        <v>2000</v>
      </c>
      <c r="W169" t="s">
        <v>105</v>
      </c>
      <c r="X169">
        <v>2200</v>
      </c>
      <c r="Y169" t="s">
        <v>306</v>
      </c>
      <c r="Z169">
        <v>2230</v>
      </c>
      <c r="AA169" t="s">
        <v>105</v>
      </c>
      <c r="AB169">
        <v>2231</v>
      </c>
      <c r="AC169" t="s">
        <v>308</v>
      </c>
      <c r="AD169">
        <v>0</v>
      </c>
      <c r="AE169" t="s">
        <v>58</v>
      </c>
      <c r="AF169" s="1">
        <v>5000</v>
      </c>
      <c r="AG169" s="1">
        <v>5000</v>
      </c>
      <c r="AH169" s="1">
        <v>4897.5200000000004</v>
      </c>
      <c r="AI169" s="1">
        <v>0</v>
      </c>
      <c r="AJ169" s="1">
        <v>0</v>
      </c>
      <c r="AK169" s="1">
        <v>0</v>
      </c>
      <c r="AL169" s="1">
        <v>0</v>
      </c>
      <c r="AM169" s="1">
        <f t="shared" si="18"/>
        <v>102.47999999999956</v>
      </c>
      <c r="AN169" s="1"/>
      <c r="AO169" s="1"/>
      <c r="AP169" s="1">
        <f t="shared" si="19"/>
        <v>0</v>
      </c>
      <c r="AQ169" s="6">
        <f t="shared" si="20"/>
        <v>5000</v>
      </c>
      <c r="AR169" s="1">
        <f t="shared" si="21"/>
        <v>102.47999999999956</v>
      </c>
    </row>
    <row r="170" spans="1:44" hidden="1" x14ac:dyDescent="0.35">
      <c r="A170" t="str">
        <f t="shared" si="17"/>
        <v>1.1-00-2502_2553002_2537510</v>
      </c>
      <c r="B170" t="s">
        <v>812</v>
      </c>
      <c r="C170" t="s">
        <v>815</v>
      </c>
      <c r="D170" t="s">
        <v>64</v>
      </c>
      <c r="E170" t="s">
        <v>54</v>
      </c>
      <c r="F170">
        <v>1</v>
      </c>
      <c r="G170" t="s">
        <v>45</v>
      </c>
      <c r="H170">
        <v>1.3</v>
      </c>
      <c r="I170" t="s">
        <v>46</v>
      </c>
      <c r="J170" t="s">
        <v>47</v>
      </c>
      <c r="K170" t="s">
        <v>48</v>
      </c>
      <c r="L170" t="s">
        <v>65</v>
      </c>
      <c r="M170" t="s">
        <v>66</v>
      </c>
      <c r="N170" t="s">
        <v>829</v>
      </c>
      <c r="O170" t="s">
        <v>178</v>
      </c>
      <c r="P170">
        <v>5</v>
      </c>
      <c r="Q170" t="s">
        <v>810</v>
      </c>
      <c r="R170">
        <v>3</v>
      </c>
      <c r="S170" t="s">
        <v>691</v>
      </c>
      <c r="T170" t="s">
        <v>830</v>
      </c>
      <c r="U170" t="s">
        <v>832</v>
      </c>
      <c r="V170">
        <v>3000</v>
      </c>
      <c r="W170" t="s">
        <v>56</v>
      </c>
      <c r="X170">
        <v>3700</v>
      </c>
      <c r="Y170" t="s">
        <v>277</v>
      </c>
      <c r="Z170">
        <v>3750</v>
      </c>
      <c r="AA170" t="s">
        <v>56</v>
      </c>
      <c r="AB170">
        <v>3751</v>
      </c>
      <c r="AC170" t="s">
        <v>279</v>
      </c>
      <c r="AD170">
        <v>0</v>
      </c>
      <c r="AE170" t="s">
        <v>58</v>
      </c>
      <c r="AF170" s="1">
        <v>5300</v>
      </c>
      <c r="AG170" s="1">
        <v>5300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f t="shared" si="18"/>
        <v>5300</v>
      </c>
      <c r="AN170" s="1"/>
      <c r="AO170" s="1"/>
      <c r="AP170" s="1">
        <f t="shared" si="19"/>
        <v>0</v>
      </c>
      <c r="AQ170" s="6">
        <f t="shared" si="20"/>
        <v>5300</v>
      </c>
      <c r="AR170" s="1">
        <f t="shared" si="21"/>
        <v>5300</v>
      </c>
    </row>
    <row r="171" spans="1:44" hidden="1" x14ac:dyDescent="0.35">
      <c r="A171" t="str">
        <f t="shared" si="17"/>
        <v>1.1-00-2502_2553002_2537110</v>
      </c>
      <c r="B171" t="s">
        <v>812</v>
      </c>
      <c r="C171" t="s">
        <v>815</v>
      </c>
      <c r="D171" t="s">
        <v>64</v>
      </c>
      <c r="E171" t="s">
        <v>54</v>
      </c>
      <c r="F171">
        <v>1</v>
      </c>
      <c r="G171" t="s">
        <v>45</v>
      </c>
      <c r="H171">
        <v>1.3</v>
      </c>
      <c r="I171" t="s">
        <v>46</v>
      </c>
      <c r="J171" t="s">
        <v>47</v>
      </c>
      <c r="K171" t="s">
        <v>48</v>
      </c>
      <c r="L171" t="s">
        <v>65</v>
      </c>
      <c r="M171" t="s">
        <v>66</v>
      </c>
      <c r="N171" t="s">
        <v>829</v>
      </c>
      <c r="O171" t="s">
        <v>178</v>
      </c>
      <c r="P171">
        <v>5</v>
      </c>
      <c r="Q171" t="s">
        <v>810</v>
      </c>
      <c r="R171">
        <v>3</v>
      </c>
      <c r="S171" t="s">
        <v>691</v>
      </c>
      <c r="T171" t="s">
        <v>830</v>
      </c>
      <c r="U171" t="s">
        <v>832</v>
      </c>
      <c r="V171">
        <v>3000</v>
      </c>
      <c r="W171" t="s">
        <v>56</v>
      </c>
      <c r="X171">
        <v>3700</v>
      </c>
      <c r="Y171" t="s">
        <v>277</v>
      </c>
      <c r="Z171">
        <v>3710</v>
      </c>
      <c r="AA171" t="s">
        <v>56</v>
      </c>
      <c r="AB171">
        <v>3711</v>
      </c>
      <c r="AC171" t="s">
        <v>278</v>
      </c>
      <c r="AD171">
        <v>0</v>
      </c>
      <c r="AE171" t="s">
        <v>58</v>
      </c>
      <c r="AF171" s="1">
        <v>7200</v>
      </c>
      <c r="AG171" s="1">
        <v>7200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f t="shared" si="18"/>
        <v>7200</v>
      </c>
      <c r="AN171" s="1"/>
      <c r="AO171" s="1"/>
      <c r="AP171" s="1">
        <f t="shared" si="19"/>
        <v>0</v>
      </c>
      <c r="AQ171" s="6">
        <f t="shared" si="20"/>
        <v>7200</v>
      </c>
      <c r="AR171" s="1">
        <f t="shared" si="21"/>
        <v>7200</v>
      </c>
    </row>
    <row r="172" spans="1:44" hidden="1" x14ac:dyDescent="0.35">
      <c r="A172" t="str">
        <f t="shared" si="17"/>
        <v>1.1-00-2512_25753037_2523510</v>
      </c>
      <c r="B172" t="s">
        <v>812</v>
      </c>
      <c r="C172" t="s">
        <v>815</v>
      </c>
      <c r="D172" t="s">
        <v>64</v>
      </c>
      <c r="E172" t="s">
        <v>54</v>
      </c>
      <c r="F172">
        <v>3</v>
      </c>
      <c r="G172" t="s">
        <v>202</v>
      </c>
      <c r="H172">
        <v>3.7</v>
      </c>
      <c r="I172" t="s">
        <v>591</v>
      </c>
      <c r="J172" t="s">
        <v>592</v>
      </c>
      <c r="K172" t="s">
        <v>591</v>
      </c>
      <c r="L172" t="s">
        <v>65</v>
      </c>
      <c r="M172" t="s">
        <v>66</v>
      </c>
      <c r="N172" t="s">
        <v>946</v>
      </c>
      <c r="O172" t="s">
        <v>948</v>
      </c>
      <c r="P172">
        <v>7</v>
      </c>
      <c r="Q172" t="s">
        <v>567</v>
      </c>
      <c r="R172">
        <v>53</v>
      </c>
      <c r="S172" t="s">
        <v>970</v>
      </c>
      <c r="T172" t="s">
        <v>969</v>
      </c>
      <c r="U172" t="s">
        <v>971</v>
      </c>
      <c r="V172">
        <v>2000</v>
      </c>
      <c r="W172" t="s">
        <v>105</v>
      </c>
      <c r="X172">
        <v>2300</v>
      </c>
      <c r="Y172" t="s">
        <v>457</v>
      </c>
      <c r="Z172">
        <v>2350</v>
      </c>
      <c r="AA172" t="s">
        <v>105</v>
      </c>
      <c r="AB172">
        <v>2351</v>
      </c>
      <c r="AC172" t="s">
        <v>458</v>
      </c>
      <c r="AD172">
        <v>0</v>
      </c>
      <c r="AE172" t="s">
        <v>58</v>
      </c>
      <c r="AF172" s="1">
        <v>200000</v>
      </c>
      <c r="AG172" s="1">
        <v>0</v>
      </c>
      <c r="AH172" s="1">
        <v>199970</v>
      </c>
      <c r="AI172" s="1">
        <v>0</v>
      </c>
      <c r="AJ172" s="1">
        <v>0</v>
      </c>
      <c r="AK172" s="1">
        <v>0</v>
      </c>
      <c r="AL172" s="1">
        <v>0</v>
      </c>
      <c r="AM172" s="1">
        <f t="shared" si="18"/>
        <v>30</v>
      </c>
      <c r="AN172" s="1"/>
      <c r="AO172" s="1"/>
      <c r="AP172" s="1">
        <f t="shared" si="19"/>
        <v>0</v>
      </c>
      <c r="AQ172" s="6">
        <f t="shared" si="20"/>
        <v>200000</v>
      </c>
      <c r="AR172" s="1">
        <f t="shared" si="21"/>
        <v>30</v>
      </c>
    </row>
    <row r="173" spans="1:44" hidden="1" x14ac:dyDescent="0.35">
      <c r="A173" t="str">
        <f t="shared" si="17"/>
        <v>1.1-00-2502_2553002_2537910</v>
      </c>
      <c r="B173" t="s">
        <v>812</v>
      </c>
      <c r="C173" t="s">
        <v>815</v>
      </c>
      <c r="D173" t="s">
        <v>64</v>
      </c>
      <c r="E173" t="s">
        <v>54</v>
      </c>
      <c r="F173">
        <v>1</v>
      </c>
      <c r="G173" t="s">
        <v>45</v>
      </c>
      <c r="H173">
        <v>1.3</v>
      </c>
      <c r="I173" t="s">
        <v>46</v>
      </c>
      <c r="J173" t="s">
        <v>47</v>
      </c>
      <c r="K173" t="s">
        <v>48</v>
      </c>
      <c r="L173" t="s">
        <v>65</v>
      </c>
      <c r="M173" t="s">
        <v>66</v>
      </c>
      <c r="N173" t="s">
        <v>829</v>
      </c>
      <c r="O173" t="s">
        <v>178</v>
      </c>
      <c r="P173">
        <v>5</v>
      </c>
      <c r="Q173" t="s">
        <v>810</v>
      </c>
      <c r="R173">
        <v>3</v>
      </c>
      <c r="S173" t="s">
        <v>691</v>
      </c>
      <c r="T173" t="s">
        <v>830</v>
      </c>
      <c r="U173" t="s">
        <v>832</v>
      </c>
      <c r="V173">
        <v>3000</v>
      </c>
      <c r="W173" t="s">
        <v>56</v>
      </c>
      <c r="X173">
        <v>3700</v>
      </c>
      <c r="Y173" t="s">
        <v>277</v>
      </c>
      <c r="Z173">
        <v>3790</v>
      </c>
      <c r="AA173" t="s">
        <v>56</v>
      </c>
      <c r="AB173">
        <v>3791</v>
      </c>
      <c r="AC173" t="s">
        <v>280</v>
      </c>
      <c r="AD173">
        <v>0</v>
      </c>
      <c r="AE173" t="s">
        <v>58</v>
      </c>
      <c r="AF173" s="1">
        <v>8000</v>
      </c>
      <c r="AG173" s="1">
        <v>8000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f t="shared" ref="AM173:AM204" si="22">AF173-AH173</f>
        <v>8000</v>
      </c>
      <c r="AN173" s="1"/>
      <c r="AO173" s="1"/>
      <c r="AP173" s="1">
        <f t="shared" si="19"/>
        <v>0</v>
      </c>
      <c r="AQ173" s="6">
        <f t="shared" si="20"/>
        <v>8000</v>
      </c>
      <c r="AR173" s="1">
        <f t="shared" si="21"/>
        <v>8000</v>
      </c>
    </row>
    <row r="174" spans="1:44" hidden="1" x14ac:dyDescent="0.35">
      <c r="A174" t="str">
        <f t="shared" si="17"/>
        <v>1.1-00-2512_25751035_2523510</v>
      </c>
      <c r="B174" t="s">
        <v>812</v>
      </c>
      <c r="C174" t="s">
        <v>815</v>
      </c>
      <c r="D174" t="s">
        <v>64</v>
      </c>
      <c r="E174" t="s">
        <v>54</v>
      </c>
      <c r="F174">
        <v>3</v>
      </c>
      <c r="G174" t="s">
        <v>202</v>
      </c>
      <c r="H174">
        <v>3.2</v>
      </c>
      <c r="I174" t="s">
        <v>958</v>
      </c>
      <c r="J174" t="s">
        <v>959</v>
      </c>
      <c r="K174" t="s">
        <v>960</v>
      </c>
      <c r="L174" t="s">
        <v>217</v>
      </c>
      <c r="M174" t="s">
        <v>218</v>
      </c>
      <c r="N174" t="s">
        <v>946</v>
      </c>
      <c r="O174" t="s">
        <v>948</v>
      </c>
      <c r="P174">
        <v>7</v>
      </c>
      <c r="Q174" t="s">
        <v>567</v>
      </c>
      <c r="R174">
        <v>51</v>
      </c>
      <c r="S174" t="s">
        <v>962</v>
      </c>
      <c r="T174" t="s">
        <v>961</v>
      </c>
      <c r="U174" t="s">
        <v>963</v>
      </c>
      <c r="V174">
        <v>2000</v>
      </c>
      <c r="W174" t="s">
        <v>105</v>
      </c>
      <c r="X174">
        <v>2300</v>
      </c>
      <c r="Y174" t="s">
        <v>457</v>
      </c>
      <c r="Z174">
        <v>2350</v>
      </c>
      <c r="AA174" t="s">
        <v>105</v>
      </c>
      <c r="AB174">
        <v>2351</v>
      </c>
      <c r="AC174" t="s">
        <v>458</v>
      </c>
      <c r="AD174">
        <v>0</v>
      </c>
      <c r="AE174" t="s">
        <v>58</v>
      </c>
      <c r="AF174" s="1">
        <v>500000</v>
      </c>
      <c r="AG174" s="1">
        <v>500000</v>
      </c>
      <c r="AH174" s="1">
        <v>498984.23</v>
      </c>
      <c r="AI174" s="1">
        <v>231907.20000000001</v>
      </c>
      <c r="AJ174" s="1">
        <v>231907.20000000001</v>
      </c>
      <c r="AK174" s="1">
        <v>0</v>
      </c>
      <c r="AL174" s="1">
        <v>0</v>
      </c>
      <c r="AM174" s="1">
        <f t="shared" si="22"/>
        <v>1015.7700000000186</v>
      </c>
      <c r="AN174" s="1"/>
      <c r="AO174" s="1"/>
      <c r="AP174" s="1">
        <f t="shared" si="19"/>
        <v>0</v>
      </c>
      <c r="AQ174" s="6">
        <f t="shared" si="20"/>
        <v>500000</v>
      </c>
      <c r="AR174" s="1">
        <f t="shared" si="21"/>
        <v>1015.7700000000186</v>
      </c>
    </row>
    <row r="175" spans="1:44" hidden="1" x14ac:dyDescent="0.35">
      <c r="A175" t="str">
        <f t="shared" si="17"/>
        <v>1.1-00-2512_25751035_2523910</v>
      </c>
      <c r="B175" t="s">
        <v>812</v>
      </c>
      <c r="C175" t="s">
        <v>815</v>
      </c>
      <c r="D175" t="s">
        <v>64</v>
      </c>
      <c r="E175" t="s">
        <v>54</v>
      </c>
      <c r="F175">
        <v>3</v>
      </c>
      <c r="G175" t="s">
        <v>202</v>
      </c>
      <c r="H175">
        <v>3.2</v>
      </c>
      <c r="I175" t="s">
        <v>958</v>
      </c>
      <c r="J175" t="s">
        <v>959</v>
      </c>
      <c r="K175" t="s">
        <v>960</v>
      </c>
      <c r="L175" t="s">
        <v>217</v>
      </c>
      <c r="M175" t="s">
        <v>218</v>
      </c>
      <c r="N175" t="s">
        <v>946</v>
      </c>
      <c r="O175" t="s">
        <v>948</v>
      </c>
      <c r="P175">
        <v>7</v>
      </c>
      <c r="Q175" t="s">
        <v>567</v>
      </c>
      <c r="R175">
        <v>51</v>
      </c>
      <c r="S175" t="s">
        <v>962</v>
      </c>
      <c r="T175" t="s">
        <v>961</v>
      </c>
      <c r="U175" t="s">
        <v>963</v>
      </c>
      <c r="V175">
        <v>2000</v>
      </c>
      <c r="W175" t="s">
        <v>105</v>
      </c>
      <c r="X175">
        <v>2300</v>
      </c>
      <c r="Y175" t="s">
        <v>457</v>
      </c>
      <c r="Z175">
        <v>2390</v>
      </c>
      <c r="AA175" t="s">
        <v>105</v>
      </c>
      <c r="AB175">
        <v>2391</v>
      </c>
      <c r="AC175" t="s">
        <v>577</v>
      </c>
      <c r="AD175">
        <v>0</v>
      </c>
      <c r="AE175" t="s">
        <v>58</v>
      </c>
      <c r="AF175" s="1">
        <v>918873</v>
      </c>
      <c r="AG175" s="1">
        <v>700000</v>
      </c>
      <c r="AH175" s="1">
        <v>918350</v>
      </c>
      <c r="AI175" s="1">
        <v>692750</v>
      </c>
      <c r="AJ175" s="1">
        <v>692750</v>
      </c>
      <c r="AK175" s="1">
        <v>692750</v>
      </c>
      <c r="AL175" s="1">
        <v>692750</v>
      </c>
      <c r="AM175" s="1">
        <f t="shared" si="22"/>
        <v>523</v>
      </c>
      <c r="AN175" s="1"/>
      <c r="AO175" s="1"/>
      <c r="AP175" s="1">
        <f t="shared" si="19"/>
        <v>0</v>
      </c>
      <c r="AQ175" s="6">
        <f t="shared" si="20"/>
        <v>918873</v>
      </c>
      <c r="AR175" s="1">
        <f t="shared" si="21"/>
        <v>523</v>
      </c>
    </row>
    <row r="176" spans="1:44" hidden="1" x14ac:dyDescent="0.35">
      <c r="A176" t="str">
        <f t="shared" si="17"/>
        <v>1.1-00-2510_25036028_2524110</v>
      </c>
      <c r="B176" t="s">
        <v>812</v>
      </c>
      <c r="C176" t="s">
        <v>815</v>
      </c>
      <c r="D176" t="s">
        <v>64</v>
      </c>
      <c r="E176" t="s">
        <v>54</v>
      </c>
      <c r="F176">
        <v>2</v>
      </c>
      <c r="G176" t="s">
        <v>183</v>
      </c>
      <c r="H176">
        <v>2.7</v>
      </c>
      <c r="I176" t="s">
        <v>530</v>
      </c>
      <c r="J176" t="s">
        <v>531</v>
      </c>
      <c r="K176" t="s">
        <v>530</v>
      </c>
      <c r="L176" t="s">
        <v>270</v>
      </c>
      <c r="M176" t="s">
        <v>271</v>
      </c>
      <c r="N176" t="s">
        <v>898</v>
      </c>
      <c r="O176" t="s">
        <v>900</v>
      </c>
      <c r="P176">
        <v>0</v>
      </c>
      <c r="Q176" t="s">
        <v>255</v>
      </c>
      <c r="R176">
        <v>36</v>
      </c>
      <c r="S176" t="s">
        <v>931</v>
      </c>
      <c r="T176" t="s">
        <v>930</v>
      </c>
      <c r="U176" t="s">
        <v>932</v>
      </c>
      <c r="V176">
        <v>2000</v>
      </c>
      <c r="W176" t="s">
        <v>105</v>
      </c>
      <c r="X176">
        <v>2400</v>
      </c>
      <c r="Y176" t="s">
        <v>368</v>
      </c>
      <c r="Z176">
        <v>2410</v>
      </c>
      <c r="AA176" t="s">
        <v>105</v>
      </c>
      <c r="AB176">
        <v>2411</v>
      </c>
      <c r="AC176" t="s">
        <v>369</v>
      </c>
      <c r="AD176">
        <v>0</v>
      </c>
      <c r="AE176" t="s">
        <v>58</v>
      </c>
      <c r="AF176" s="1">
        <v>0</v>
      </c>
      <c r="AG176" s="1">
        <v>40000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f t="shared" si="22"/>
        <v>0</v>
      </c>
      <c r="AN176" s="1"/>
      <c r="AO176" s="1"/>
      <c r="AP176" s="1">
        <f t="shared" si="19"/>
        <v>0</v>
      </c>
      <c r="AQ176" s="6">
        <f t="shared" si="20"/>
        <v>0</v>
      </c>
      <c r="AR176" s="1">
        <f t="shared" si="21"/>
        <v>0</v>
      </c>
    </row>
    <row r="177" spans="1:44" hidden="1" x14ac:dyDescent="0.35">
      <c r="A177" t="str">
        <f t="shared" si="17"/>
        <v>1.1-00-2509_25129021_2524110</v>
      </c>
      <c r="B177" t="s">
        <v>812</v>
      </c>
      <c r="C177" t="s">
        <v>815</v>
      </c>
      <c r="D177" t="s">
        <v>64</v>
      </c>
      <c r="E177" t="s">
        <v>54</v>
      </c>
      <c r="F177">
        <v>2</v>
      </c>
      <c r="G177" t="s">
        <v>183</v>
      </c>
      <c r="H177">
        <v>2.2000000000000002</v>
      </c>
      <c r="I177" t="s">
        <v>193</v>
      </c>
      <c r="J177" t="s">
        <v>459</v>
      </c>
      <c r="K177" t="s">
        <v>460</v>
      </c>
      <c r="L177" t="s">
        <v>65</v>
      </c>
      <c r="M177" t="s">
        <v>66</v>
      </c>
      <c r="N177" t="s">
        <v>855</v>
      </c>
      <c r="O177" t="s">
        <v>857</v>
      </c>
      <c r="P177">
        <v>1</v>
      </c>
      <c r="Q177" t="s">
        <v>472</v>
      </c>
      <c r="R177">
        <v>29</v>
      </c>
      <c r="S177" t="s">
        <v>473</v>
      </c>
      <c r="T177" t="s">
        <v>884</v>
      </c>
      <c r="U177" t="s">
        <v>885</v>
      </c>
      <c r="V177">
        <v>2000</v>
      </c>
      <c r="W177" t="s">
        <v>105</v>
      </c>
      <c r="X177">
        <v>2400</v>
      </c>
      <c r="Y177" t="s">
        <v>368</v>
      </c>
      <c r="Z177">
        <v>2410</v>
      </c>
      <c r="AA177" t="s">
        <v>105</v>
      </c>
      <c r="AB177">
        <v>2411</v>
      </c>
      <c r="AC177" t="s">
        <v>369</v>
      </c>
      <c r="AD177">
        <v>0</v>
      </c>
      <c r="AE177" t="s">
        <v>58</v>
      </c>
      <c r="AF177" s="1">
        <v>2204</v>
      </c>
      <c r="AG177" s="1">
        <v>100000</v>
      </c>
      <c r="AH177" s="1">
        <v>2204</v>
      </c>
      <c r="AI177" s="1">
        <v>2204</v>
      </c>
      <c r="AJ177" s="1">
        <v>2204</v>
      </c>
      <c r="AK177" s="1">
        <v>2204</v>
      </c>
      <c r="AL177" s="1">
        <v>2204</v>
      </c>
      <c r="AM177" s="1">
        <f t="shared" si="22"/>
        <v>0</v>
      </c>
      <c r="AN177" s="1"/>
      <c r="AO177" s="1"/>
      <c r="AP177" s="1">
        <f t="shared" si="19"/>
        <v>0</v>
      </c>
      <c r="AQ177" s="6">
        <f t="shared" si="20"/>
        <v>2204</v>
      </c>
      <c r="AR177" s="1">
        <f t="shared" si="21"/>
        <v>0</v>
      </c>
    </row>
    <row r="178" spans="1:44" hidden="1" x14ac:dyDescent="0.35">
      <c r="A178" t="str">
        <f t="shared" si="17"/>
        <v>1.1-00-2505_2559007_2524110</v>
      </c>
      <c r="B178" t="s">
        <v>812</v>
      </c>
      <c r="C178" t="s">
        <v>815</v>
      </c>
      <c r="D178" t="s">
        <v>64</v>
      </c>
      <c r="E178" t="s">
        <v>54</v>
      </c>
      <c r="F178">
        <v>1</v>
      </c>
      <c r="G178" t="s">
        <v>45</v>
      </c>
      <c r="H178">
        <v>1.3</v>
      </c>
      <c r="I178" t="s">
        <v>46</v>
      </c>
      <c r="J178" t="s">
        <v>47</v>
      </c>
      <c r="K178" t="s">
        <v>48</v>
      </c>
      <c r="L178" t="s">
        <v>65</v>
      </c>
      <c r="M178" t="s">
        <v>66</v>
      </c>
      <c r="N178" t="s">
        <v>833</v>
      </c>
      <c r="O178" t="s">
        <v>835</v>
      </c>
      <c r="P178">
        <v>5</v>
      </c>
      <c r="Q178" t="s">
        <v>810</v>
      </c>
      <c r="R178">
        <v>9</v>
      </c>
      <c r="S178" t="s">
        <v>120</v>
      </c>
      <c r="T178" t="s">
        <v>834</v>
      </c>
      <c r="U178" t="s">
        <v>836</v>
      </c>
      <c r="V178">
        <v>2000</v>
      </c>
      <c r="W178" t="s">
        <v>105</v>
      </c>
      <c r="X178">
        <v>2400</v>
      </c>
      <c r="Y178" t="s">
        <v>368</v>
      </c>
      <c r="Z178">
        <v>2410</v>
      </c>
      <c r="AA178" t="s">
        <v>105</v>
      </c>
      <c r="AB178">
        <v>2411</v>
      </c>
      <c r="AC178" t="s">
        <v>369</v>
      </c>
      <c r="AD178">
        <v>0</v>
      </c>
      <c r="AE178" t="s">
        <v>58</v>
      </c>
      <c r="AF178" s="1">
        <v>31620</v>
      </c>
      <c r="AG178" s="1">
        <v>12000</v>
      </c>
      <c r="AH178" s="1">
        <v>21804.25</v>
      </c>
      <c r="AI178" s="1">
        <v>0</v>
      </c>
      <c r="AJ178" s="1">
        <v>0</v>
      </c>
      <c r="AK178" s="1">
        <v>0</v>
      </c>
      <c r="AL178" s="1">
        <v>0</v>
      </c>
      <c r="AM178" s="1">
        <f t="shared" si="22"/>
        <v>9815.75</v>
      </c>
      <c r="AN178" s="1"/>
      <c r="AO178" s="1"/>
      <c r="AP178" s="1">
        <f t="shared" si="19"/>
        <v>0</v>
      </c>
      <c r="AQ178" s="6">
        <f t="shared" si="20"/>
        <v>31620</v>
      </c>
      <c r="AR178" s="1">
        <f t="shared" si="21"/>
        <v>9815.75</v>
      </c>
    </row>
    <row r="179" spans="1:44" hidden="1" x14ac:dyDescent="0.35">
      <c r="A179" t="str">
        <f t="shared" si="17"/>
        <v>1.1-00-2511_25168050_2524110</v>
      </c>
      <c r="B179" t="s">
        <v>812</v>
      </c>
      <c r="C179" t="s">
        <v>815</v>
      </c>
      <c r="D179" t="s">
        <v>64</v>
      </c>
      <c r="E179" t="s">
        <v>54</v>
      </c>
      <c r="F179">
        <v>2</v>
      </c>
      <c r="G179" t="s">
        <v>183</v>
      </c>
      <c r="H179">
        <v>2.2000000000000002</v>
      </c>
      <c r="I179" t="s">
        <v>193</v>
      </c>
      <c r="J179" t="s">
        <v>459</v>
      </c>
      <c r="K179" t="s">
        <v>460</v>
      </c>
      <c r="L179" t="s">
        <v>65</v>
      </c>
      <c r="M179" t="s">
        <v>66</v>
      </c>
      <c r="N179" t="s">
        <v>822</v>
      </c>
      <c r="O179" t="s">
        <v>824</v>
      </c>
      <c r="P179">
        <v>1</v>
      </c>
      <c r="Q179" t="s">
        <v>472</v>
      </c>
      <c r="R179">
        <v>68</v>
      </c>
      <c r="S179" t="s">
        <v>473</v>
      </c>
      <c r="T179" t="s">
        <v>893</v>
      </c>
      <c r="U179" t="s">
        <v>1132</v>
      </c>
      <c r="V179">
        <v>2000</v>
      </c>
      <c r="W179" t="s">
        <v>105</v>
      </c>
      <c r="X179">
        <v>2400</v>
      </c>
      <c r="Y179" t="s">
        <v>368</v>
      </c>
      <c r="Z179">
        <v>2410</v>
      </c>
      <c r="AA179" t="s">
        <v>105</v>
      </c>
      <c r="AB179">
        <v>2411</v>
      </c>
      <c r="AC179" t="s">
        <v>369</v>
      </c>
      <c r="AD179">
        <v>0</v>
      </c>
      <c r="AE179" t="s">
        <v>58</v>
      </c>
      <c r="AF179" s="1">
        <v>97796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f t="shared" si="22"/>
        <v>97796</v>
      </c>
      <c r="AN179" s="1"/>
      <c r="AO179" s="1"/>
      <c r="AP179" s="1">
        <f t="shared" si="19"/>
        <v>0</v>
      </c>
      <c r="AQ179" s="6">
        <f t="shared" si="20"/>
        <v>97796</v>
      </c>
      <c r="AR179" s="1">
        <f t="shared" si="21"/>
        <v>97796</v>
      </c>
    </row>
    <row r="180" spans="1:44" hidden="1" x14ac:dyDescent="0.35">
      <c r="A180" t="str">
        <f t="shared" si="17"/>
        <v>1.1-00-2509_25225017_2524110</v>
      </c>
      <c r="B180" t="s">
        <v>812</v>
      </c>
      <c r="C180" t="s">
        <v>815</v>
      </c>
      <c r="D180" t="s">
        <v>64</v>
      </c>
      <c r="E180" t="s">
        <v>54</v>
      </c>
      <c r="F180">
        <v>1</v>
      </c>
      <c r="G180" t="s">
        <v>45</v>
      </c>
      <c r="H180">
        <v>1.3</v>
      </c>
      <c r="I180" t="s">
        <v>46</v>
      </c>
      <c r="J180" t="s">
        <v>47</v>
      </c>
      <c r="K180" t="s">
        <v>48</v>
      </c>
      <c r="L180" t="s">
        <v>65</v>
      </c>
      <c r="M180" t="s">
        <v>66</v>
      </c>
      <c r="N180" t="s">
        <v>855</v>
      </c>
      <c r="O180" t="s">
        <v>857</v>
      </c>
      <c r="P180">
        <v>2</v>
      </c>
      <c r="Q180" t="s">
        <v>148</v>
      </c>
      <c r="R180">
        <v>25</v>
      </c>
      <c r="S180" t="s">
        <v>404</v>
      </c>
      <c r="T180" t="s">
        <v>856</v>
      </c>
      <c r="U180" t="s">
        <v>858</v>
      </c>
      <c r="V180">
        <v>2000</v>
      </c>
      <c r="W180" t="s">
        <v>105</v>
      </c>
      <c r="X180">
        <v>2400</v>
      </c>
      <c r="Y180" t="s">
        <v>368</v>
      </c>
      <c r="Z180">
        <v>2410</v>
      </c>
      <c r="AA180" t="s">
        <v>105</v>
      </c>
      <c r="AB180">
        <v>2411</v>
      </c>
      <c r="AC180" t="s">
        <v>369</v>
      </c>
      <c r="AD180">
        <v>0</v>
      </c>
      <c r="AE180" t="s">
        <v>58</v>
      </c>
      <c r="AF180" s="1">
        <v>1407200</v>
      </c>
      <c r="AG180" s="1">
        <v>1407200</v>
      </c>
      <c r="AH180" s="1">
        <v>1321368.4099999999</v>
      </c>
      <c r="AI180" s="1">
        <v>485982.81</v>
      </c>
      <c r="AJ180" s="1">
        <v>24766.81</v>
      </c>
      <c r="AK180" s="1">
        <v>24766.81</v>
      </c>
      <c r="AL180" s="1">
        <v>24766.81</v>
      </c>
      <c r="AM180" s="1">
        <f t="shared" si="22"/>
        <v>85831.590000000084</v>
      </c>
      <c r="AN180" s="1"/>
      <c r="AO180" s="1"/>
      <c r="AP180" s="1">
        <f t="shared" si="19"/>
        <v>0</v>
      </c>
      <c r="AQ180" s="6">
        <f t="shared" si="20"/>
        <v>1407200</v>
      </c>
      <c r="AR180" s="1">
        <f t="shared" si="21"/>
        <v>85831.590000000084</v>
      </c>
    </row>
    <row r="181" spans="1:44" hidden="1" x14ac:dyDescent="0.35">
      <c r="A181" t="str">
        <f t="shared" si="17"/>
        <v>1.1-00-2510_25036028_2524210</v>
      </c>
      <c r="B181" t="s">
        <v>812</v>
      </c>
      <c r="C181" t="s">
        <v>815</v>
      </c>
      <c r="D181" t="s">
        <v>64</v>
      </c>
      <c r="E181" t="s">
        <v>54</v>
      </c>
      <c r="F181">
        <v>2</v>
      </c>
      <c r="G181" t="s">
        <v>183</v>
      </c>
      <c r="H181">
        <v>2.7</v>
      </c>
      <c r="I181" t="s">
        <v>530</v>
      </c>
      <c r="J181" t="s">
        <v>531</v>
      </c>
      <c r="K181" t="s">
        <v>530</v>
      </c>
      <c r="L181" t="s">
        <v>270</v>
      </c>
      <c r="M181" t="s">
        <v>271</v>
      </c>
      <c r="N181" t="s">
        <v>898</v>
      </c>
      <c r="O181" t="s">
        <v>900</v>
      </c>
      <c r="P181">
        <v>0</v>
      </c>
      <c r="Q181" t="s">
        <v>255</v>
      </c>
      <c r="R181">
        <v>36</v>
      </c>
      <c r="S181" t="s">
        <v>931</v>
      </c>
      <c r="T181" t="s">
        <v>930</v>
      </c>
      <c r="U181" t="s">
        <v>932</v>
      </c>
      <c r="V181">
        <v>2000</v>
      </c>
      <c r="W181" t="s">
        <v>105</v>
      </c>
      <c r="X181">
        <v>2400</v>
      </c>
      <c r="Y181" t="s">
        <v>368</v>
      </c>
      <c r="Z181">
        <v>2420</v>
      </c>
      <c r="AA181" t="s">
        <v>105</v>
      </c>
      <c r="AB181">
        <v>2421</v>
      </c>
      <c r="AC181" t="s">
        <v>370</v>
      </c>
      <c r="AD181">
        <v>0</v>
      </c>
      <c r="AE181" t="s">
        <v>58</v>
      </c>
      <c r="AF181" s="1">
        <v>3000</v>
      </c>
      <c r="AG181" s="1">
        <v>80000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f t="shared" si="22"/>
        <v>3000</v>
      </c>
      <c r="AN181" s="1"/>
      <c r="AO181" s="1"/>
      <c r="AP181" s="1">
        <f t="shared" si="19"/>
        <v>0</v>
      </c>
      <c r="AQ181" s="6">
        <f t="shared" si="20"/>
        <v>3000</v>
      </c>
      <c r="AR181" s="1">
        <f t="shared" si="21"/>
        <v>3000</v>
      </c>
    </row>
    <row r="182" spans="1:44" hidden="1" x14ac:dyDescent="0.35">
      <c r="A182" t="str">
        <f t="shared" si="17"/>
        <v>1.1-00-2508_25224016_2524210</v>
      </c>
      <c r="B182" t="s">
        <v>812</v>
      </c>
      <c r="C182" t="s">
        <v>815</v>
      </c>
      <c r="D182" t="s">
        <v>64</v>
      </c>
      <c r="E182" t="s">
        <v>54</v>
      </c>
      <c r="F182">
        <v>2</v>
      </c>
      <c r="G182" t="s">
        <v>183</v>
      </c>
      <c r="H182">
        <v>2.2999999999999998</v>
      </c>
      <c r="I182" t="s">
        <v>479</v>
      </c>
      <c r="J182" t="s">
        <v>480</v>
      </c>
      <c r="K182" t="s">
        <v>481</v>
      </c>
      <c r="L182" t="s">
        <v>65</v>
      </c>
      <c r="M182" t="s">
        <v>66</v>
      </c>
      <c r="N182" t="s">
        <v>868</v>
      </c>
      <c r="O182" t="s">
        <v>870</v>
      </c>
      <c r="P182">
        <v>2</v>
      </c>
      <c r="Q182" t="s">
        <v>148</v>
      </c>
      <c r="R182">
        <v>24</v>
      </c>
      <c r="S182" t="s">
        <v>484</v>
      </c>
      <c r="T182" t="s">
        <v>896</v>
      </c>
      <c r="U182" t="s">
        <v>897</v>
      </c>
      <c r="V182">
        <v>2000</v>
      </c>
      <c r="W182" t="s">
        <v>105</v>
      </c>
      <c r="X182">
        <v>2400</v>
      </c>
      <c r="Y182" t="s">
        <v>368</v>
      </c>
      <c r="Z182">
        <v>2420</v>
      </c>
      <c r="AA182" t="s">
        <v>105</v>
      </c>
      <c r="AB182">
        <v>2421</v>
      </c>
      <c r="AC182" t="s">
        <v>370</v>
      </c>
      <c r="AD182">
        <v>0</v>
      </c>
      <c r="AE182" t="s">
        <v>58</v>
      </c>
      <c r="AF182" s="1">
        <v>10000</v>
      </c>
      <c r="AG182" s="1">
        <v>10000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f t="shared" si="22"/>
        <v>10000</v>
      </c>
      <c r="AN182" s="1"/>
      <c r="AO182" s="1"/>
      <c r="AP182" s="1">
        <f t="shared" si="19"/>
        <v>0</v>
      </c>
      <c r="AQ182" s="6">
        <f t="shared" si="20"/>
        <v>10000</v>
      </c>
      <c r="AR182" s="1">
        <f t="shared" si="21"/>
        <v>10000</v>
      </c>
    </row>
    <row r="183" spans="1:44" hidden="1" x14ac:dyDescent="0.35">
      <c r="A183" t="str">
        <f t="shared" si="17"/>
        <v>1.1-00-2504_2555004_2533610</v>
      </c>
      <c r="B183" t="s">
        <v>812</v>
      </c>
      <c r="C183" t="s">
        <v>815</v>
      </c>
      <c r="D183" t="s">
        <v>64</v>
      </c>
      <c r="E183" t="s">
        <v>54</v>
      </c>
      <c r="F183">
        <v>1</v>
      </c>
      <c r="G183" t="s">
        <v>45</v>
      </c>
      <c r="H183">
        <v>1.3</v>
      </c>
      <c r="I183" t="s">
        <v>46</v>
      </c>
      <c r="J183" t="s">
        <v>47</v>
      </c>
      <c r="K183" t="s">
        <v>48</v>
      </c>
      <c r="L183" t="s">
        <v>49</v>
      </c>
      <c r="M183" t="s">
        <v>50</v>
      </c>
      <c r="N183" t="s">
        <v>808</v>
      </c>
      <c r="O183" t="s">
        <v>60</v>
      </c>
      <c r="P183">
        <v>5</v>
      </c>
      <c r="Q183" t="s">
        <v>810</v>
      </c>
      <c r="R183">
        <v>5</v>
      </c>
      <c r="S183" t="s">
        <v>297</v>
      </c>
      <c r="T183" t="s">
        <v>817</v>
      </c>
      <c r="U183" t="s">
        <v>298</v>
      </c>
      <c r="V183">
        <v>3000</v>
      </c>
      <c r="W183" t="s">
        <v>56</v>
      </c>
      <c r="X183">
        <v>3300</v>
      </c>
      <c r="Y183" t="s">
        <v>113</v>
      </c>
      <c r="Z183">
        <v>3360</v>
      </c>
      <c r="AA183" t="s">
        <v>56</v>
      </c>
      <c r="AB183">
        <v>3361</v>
      </c>
      <c r="AC183" t="s">
        <v>114</v>
      </c>
      <c r="AD183">
        <v>0</v>
      </c>
      <c r="AE183" t="s">
        <v>58</v>
      </c>
      <c r="AF183" s="1">
        <v>10000</v>
      </c>
      <c r="AG183" s="1">
        <v>0</v>
      </c>
      <c r="AH183" s="1">
        <v>6228.2</v>
      </c>
      <c r="AI183" s="1">
        <v>6228.2</v>
      </c>
      <c r="AJ183" s="1">
        <v>6228.2</v>
      </c>
      <c r="AK183" s="1">
        <v>6228.2</v>
      </c>
      <c r="AL183" s="1">
        <v>6228.2</v>
      </c>
      <c r="AM183" s="1">
        <f t="shared" si="22"/>
        <v>3771.8</v>
      </c>
      <c r="AN183" s="1"/>
      <c r="AO183" s="1"/>
      <c r="AP183" s="1">
        <f t="shared" si="19"/>
        <v>0</v>
      </c>
      <c r="AQ183" s="6">
        <f t="shared" si="20"/>
        <v>10000</v>
      </c>
      <c r="AR183" s="1">
        <f t="shared" si="21"/>
        <v>3771.8</v>
      </c>
    </row>
    <row r="184" spans="1:44" hidden="1" x14ac:dyDescent="0.35">
      <c r="A184" t="str">
        <f t="shared" si="17"/>
        <v>1.1-00-2503_2554003_2534410</v>
      </c>
      <c r="B184" t="s">
        <v>812</v>
      </c>
      <c r="C184" t="s">
        <v>815</v>
      </c>
      <c r="D184" t="s">
        <v>64</v>
      </c>
      <c r="E184" t="s">
        <v>54</v>
      </c>
      <c r="F184">
        <v>1</v>
      </c>
      <c r="G184" t="s">
        <v>45</v>
      </c>
      <c r="H184">
        <v>1.3</v>
      </c>
      <c r="I184" t="s">
        <v>46</v>
      </c>
      <c r="J184" t="s">
        <v>429</v>
      </c>
      <c r="K184" t="s">
        <v>430</v>
      </c>
      <c r="L184" t="s">
        <v>65</v>
      </c>
      <c r="M184" t="s">
        <v>66</v>
      </c>
      <c r="N184" t="s">
        <v>813</v>
      </c>
      <c r="O184" t="s">
        <v>434</v>
      </c>
      <c r="P184">
        <v>5</v>
      </c>
      <c r="Q184" t="s">
        <v>810</v>
      </c>
      <c r="R184">
        <v>4</v>
      </c>
      <c r="S184" t="s">
        <v>435</v>
      </c>
      <c r="T184" t="s">
        <v>814</v>
      </c>
      <c r="U184" t="s">
        <v>816</v>
      </c>
      <c r="V184">
        <v>3000</v>
      </c>
      <c r="W184" t="s">
        <v>56</v>
      </c>
      <c r="X184">
        <v>3400</v>
      </c>
      <c r="Y184" t="s">
        <v>318</v>
      </c>
      <c r="Z184">
        <v>3440</v>
      </c>
      <c r="AA184" t="s">
        <v>56</v>
      </c>
      <c r="AB184">
        <v>3441</v>
      </c>
      <c r="AC184" t="s">
        <v>388</v>
      </c>
      <c r="AD184">
        <v>0</v>
      </c>
      <c r="AE184" t="s">
        <v>58</v>
      </c>
      <c r="AF184" s="1">
        <v>10000</v>
      </c>
      <c r="AG184" s="1">
        <v>0</v>
      </c>
      <c r="AH184" s="1">
        <v>2192.4</v>
      </c>
      <c r="AI184" s="1">
        <v>2192.4</v>
      </c>
      <c r="AJ184" s="1">
        <v>2192.4</v>
      </c>
      <c r="AK184" s="1">
        <v>0</v>
      </c>
      <c r="AL184" s="1">
        <v>0</v>
      </c>
      <c r="AM184" s="1">
        <f t="shared" si="22"/>
        <v>7807.6</v>
      </c>
      <c r="AN184" s="1"/>
      <c r="AO184" s="1"/>
      <c r="AP184" s="1">
        <f t="shared" si="19"/>
        <v>0</v>
      </c>
      <c r="AQ184" s="6">
        <f t="shared" si="20"/>
        <v>10000</v>
      </c>
      <c r="AR184" s="1">
        <f t="shared" si="21"/>
        <v>7807.6</v>
      </c>
    </row>
    <row r="185" spans="1:44" hidden="1" x14ac:dyDescent="0.35">
      <c r="A185" t="str">
        <f t="shared" si="17"/>
        <v>1.1-00-2506_25516011_2535810</v>
      </c>
      <c r="B185" t="s">
        <v>812</v>
      </c>
      <c r="C185" t="s">
        <v>815</v>
      </c>
      <c r="D185" t="s">
        <v>64</v>
      </c>
      <c r="E185" t="s">
        <v>54</v>
      </c>
      <c r="F185">
        <v>1</v>
      </c>
      <c r="G185" t="s">
        <v>45</v>
      </c>
      <c r="H185">
        <v>1.3</v>
      </c>
      <c r="I185" t="s">
        <v>46</v>
      </c>
      <c r="J185" t="s">
        <v>47</v>
      </c>
      <c r="K185" t="s">
        <v>48</v>
      </c>
      <c r="L185" t="s">
        <v>65</v>
      </c>
      <c r="M185" t="s">
        <v>66</v>
      </c>
      <c r="N185" t="s">
        <v>839</v>
      </c>
      <c r="O185" t="s">
        <v>111</v>
      </c>
      <c r="P185">
        <v>5</v>
      </c>
      <c r="Q185" t="s">
        <v>810</v>
      </c>
      <c r="R185">
        <v>16</v>
      </c>
      <c r="S185" t="s">
        <v>355</v>
      </c>
      <c r="T185" t="s">
        <v>847</v>
      </c>
      <c r="U185" t="s">
        <v>848</v>
      </c>
      <c r="V185">
        <v>3000</v>
      </c>
      <c r="W185" t="s">
        <v>56</v>
      </c>
      <c r="X185">
        <v>3500</v>
      </c>
      <c r="Y185" t="s">
        <v>189</v>
      </c>
      <c r="Z185">
        <v>3580</v>
      </c>
      <c r="AA185" t="s">
        <v>56</v>
      </c>
      <c r="AB185">
        <v>3581</v>
      </c>
      <c r="AC185" t="s">
        <v>190</v>
      </c>
      <c r="AD185">
        <v>0</v>
      </c>
      <c r="AE185" t="s">
        <v>58</v>
      </c>
      <c r="AF185" s="1">
        <v>10000</v>
      </c>
      <c r="AG185" s="1">
        <v>10000</v>
      </c>
      <c r="AH185" s="1">
        <v>2411.04</v>
      </c>
      <c r="AI185" s="1">
        <v>2411.04</v>
      </c>
      <c r="AJ185" s="1">
        <v>2411.04</v>
      </c>
      <c r="AK185" s="1">
        <v>2101.5500000000002</v>
      </c>
      <c r="AL185" s="1">
        <v>2101.5500000000002</v>
      </c>
      <c r="AM185" s="1">
        <f t="shared" si="22"/>
        <v>7588.96</v>
      </c>
      <c r="AN185" s="1"/>
      <c r="AO185" s="1"/>
      <c r="AP185" s="1">
        <f t="shared" si="19"/>
        <v>0</v>
      </c>
      <c r="AQ185" s="6">
        <f t="shared" si="20"/>
        <v>10000</v>
      </c>
      <c r="AR185" s="1">
        <f t="shared" si="21"/>
        <v>7588.96</v>
      </c>
    </row>
    <row r="186" spans="1:44" hidden="1" x14ac:dyDescent="0.35">
      <c r="A186" t="str">
        <f t="shared" si="17"/>
        <v>1.1-00-2505_2559007_2537110</v>
      </c>
      <c r="B186" t="s">
        <v>812</v>
      </c>
      <c r="C186" t="s">
        <v>815</v>
      </c>
      <c r="D186" t="s">
        <v>64</v>
      </c>
      <c r="E186" t="s">
        <v>54</v>
      </c>
      <c r="F186">
        <v>1</v>
      </c>
      <c r="G186" t="s">
        <v>45</v>
      </c>
      <c r="H186">
        <v>1.3</v>
      </c>
      <c r="I186" t="s">
        <v>46</v>
      </c>
      <c r="J186" t="s">
        <v>47</v>
      </c>
      <c r="K186" t="s">
        <v>48</v>
      </c>
      <c r="L186" t="s">
        <v>65</v>
      </c>
      <c r="M186" t="s">
        <v>66</v>
      </c>
      <c r="N186" t="s">
        <v>833</v>
      </c>
      <c r="O186" t="s">
        <v>835</v>
      </c>
      <c r="P186">
        <v>5</v>
      </c>
      <c r="Q186" t="s">
        <v>810</v>
      </c>
      <c r="R186">
        <v>9</v>
      </c>
      <c r="S186" t="s">
        <v>120</v>
      </c>
      <c r="T186" t="s">
        <v>834</v>
      </c>
      <c r="U186" t="s">
        <v>836</v>
      </c>
      <c r="V186">
        <v>3000</v>
      </c>
      <c r="W186" t="s">
        <v>56</v>
      </c>
      <c r="X186">
        <v>3700</v>
      </c>
      <c r="Y186" t="s">
        <v>277</v>
      </c>
      <c r="Z186">
        <v>3710</v>
      </c>
      <c r="AA186" t="s">
        <v>56</v>
      </c>
      <c r="AB186">
        <v>3711</v>
      </c>
      <c r="AC186" t="s">
        <v>278</v>
      </c>
      <c r="AD186">
        <v>0</v>
      </c>
      <c r="AE186" t="s">
        <v>58</v>
      </c>
      <c r="AF186" s="1">
        <v>10000</v>
      </c>
      <c r="AG186" s="1">
        <v>0</v>
      </c>
      <c r="AH186" s="1">
        <v>6555.96</v>
      </c>
      <c r="AI186" s="1">
        <v>6555.96</v>
      </c>
      <c r="AJ186" s="1">
        <v>6555.96</v>
      </c>
      <c r="AK186" s="1">
        <v>6555.96</v>
      </c>
      <c r="AL186" s="1">
        <v>6555.96</v>
      </c>
      <c r="AM186" s="1">
        <f t="shared" si="22"/>
        <v>3444.04</v>
      </c>
      <c r="AN186" s="1"/>
      <c r="AO186" s="1"/>
      <c r="AP186" s="1">
        <f t="shared" si="19"/>
        <v>0</v>
      </c>
      <c r="AQ186" s="6">
        <f t="shared" si="20"/>
        <v>10000</v>
      </c>
      <c r="AR186" s="1">
        <f t="shared" si="21"/>
        <v>3444.04</v>
      </c>
    </row>
    <row r="187" spans="1:44" hidden="1" x14ac:dyDescent="0.35">
      <c r="A187" t="str">
        <f t="shared" si="17"/>
        <v>1.1-00-2511_25364047_2537110</v>
      </c>
      <c r="B187" t="s">
        <v>812</v>
      </c>
      <c r="C187" t="s">
        <v>815</v>
      </c>
      <c r="D187" t="s">
        <v>64</v>
      </c>
      <c r="E187" t="s">
        <v>54</v>
      </c>
      <c r="F187">
        <v>2</v>
      </c>
      <c r="G187" t="s">
        <v>183</v>
      </c>
      <c r="H187">
        <v>2.7</v>
      </c>
      <c r="I187" t="s">
        <v>530</v>
      </c>
      <c r="J187" t="s">
        <v>531</v>
      </c>
      <c r="K187" t="s">
        <v>530</v>
      </c>
      <c r="L187" t="s">
        <v>65</v>
      </c>
      <c r="M187" t="s">
        <v>66</v>
      </c>
      <c r="N187" t="s">
        <v>822</v>
      </c>
      <c r="O187" t="s">
        <v>824</v>
      </c>
      <c r="P187">
        <v>3</v>
      </c>
      <c r="Q187" t="s">
        <v>453</v>
      </c>
      <c r="R187">
        <v>64</v>
      </c>
      <c r="S187" t="s">
        <v>944</v>
      </c>
      <c r="T187" t="s">
        <v>943</v>
      </c>
      <c r="U187" t="s">
        <v>945</v>
      </c>
      <c r="V187">
        <v>3000</v>
      </c>
      <c r="W187" t="s">
        <v>56</v>
      </c>
      <c r="X187">
        <v>3700</v>
      </c>
      <c r="Y187" t="s">
        <v>277</v>
      </c>
      <c r="Z187">
        <v>3710</v>
      </c>
      <c r="AA187" t="s">
        <v>56</v>
      </c>
      <c r="AB187">
        <v>3711</v>
      </c>
      <c r="AC187" t="s">
        <v>278</v>
      </c>
      <c r="AD187">
        <v>0</v>
      </c>
      <c r="AE187" t="s">
        <v>58</v>
      </c>
      <c r="AF187" s="1">
        <v>10000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f t="shared" si="22"/>
        <v>10000</v>
      </c>
      <c r="AN187" s="1"/>
      <c r="AO187" s="1"/>
      <c r="AP187" s="1">
        <f t="shared" si="19"/>
        <v>0</v>
      </c>
      <c r="AQ187" s="6">
        <f t="shared" si="20"/>
        <v>10000</v>
      </c>
      <c r="AR187" s="1">
        <f t="shared" si="21"/>
        <v>10000</v>
      </c>
    </row>
    <row r="188" spans="1:44" hidden="1" x14ac:dyDescent="0.35">
      <c r="A188" t="str">
        <f t="shared" si="17"/>
        <v>1.1-00-2511_25364047_2537510</v>
      </c>
      <c r="B188" t="s">
        <v>812</v>
      </c>
      <c r="C188" t="s">
        <v>815</v>
      </c>
      <c r="D188" t="s">
        <v>64</v>
      </c>
      <c r="E188" t="s">
        <v>54</v>
      </c>
      <c r="F188">
        <v>2</v>
      </c>
      <c r="G188" t="s">
        <v>183</v>
      </c>
      <c r="H188">
        <v>2.7</v>
      </c>
      <c r="I188" t="s">
        <v>530</v>
      </c>
      <c r="J188" t="s">
        <v>531</v>
      </c>
      <c r="K188" t="s">
        <v>530</v>
      </c>
      <c r="L188" t="s">
        <v>65</v>
      </c>
      <c r="M188" t="s">
        <v>66</v>
      </c>
      <c r="N188" t="s">
        <v>822</v>
      </c>
      <c r="O188" t="s">
        <v>824</v>
      </c>
      <c r="P188">
        <v>3</v>
      </c>
      <c r="Q188" t="s">
        <v>453</v>
      </c>
      <c r="R188">
        <v>64</v>
      </c>
      <c r="S188" t="s">
        <v>944</v>
      </c>
      <c r="T188" t="s">
        <v>943</v>
      </c>
      <c r="U188" t="s">
        <v>945</v>
      </c>
      <c r="V188">
        <v>3000</v>
      </c>
      <c r="W188" t="s">
        <v>56</v>
      </c>
      <c r="X188">
        <v>3700</v>
      </c>
      <c r="Y188" t="s">
        <v>277</v>
      </c>
      <c r="Z188">
        <v>3750</v>
      </c>
      <c r="AA188" t="s">
        <v>56</v>
      </c>
      <c r="AB188">
        <v>3751</v>
      </c>
      <c r="AC188" t="s">
        <v>279</v>
      </c>
      <c r="AD188">
        <v>0</v>
      </c>
      <c r="AE188" t="s">
        <v>58</v>
      </c>
      <c r="AF188" s="1">
        <v>10000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f t="shared" si="22"/>
        <v>10000</v>
      </c>
      <c r="AN188" s="1"/>
      <c r="AO188" s="1"/>
      <c r="AP188" s="1">
        <f t="shared" si="19"/>
        <v>0</v>
      </c>
      <c r="AQ188" s="6">
        <f t="shared" si="20"/>
        <v>10000</v>
      </c>
      <c r="AR188" s="1">
        <f t="shared" si="21"/>
        <v>10000</v>
      </c>
    </row>
    <row r="189" spans="1:44" hidden="1" x14ac:dyDescent="0.35">
      <c r="A189" t="str">
        <f t="shared" si="17"/>
        <v>1.1-00-2509_25129021_2524210</v>
      </c>
      <c r="B189" t="s">
        <v>812</v>
      </c>
      <c r="C189" t="s">
        <v>815</v>
      </c>
      <c r="D189" t="s">
        <v>64</v>
      </c>
      <c r="E189" t="s">
        <v>54</v>
      </c>
      <c r="F189">
        <v>2</v>
      </c>
      <c r="G189" t="s">
        <v>183</v>
      </c>
      <c r="H189">
        <v>2.2000000000000002</v>
      </c>
      <c r="I189" t="s">
        <v>193</v>
      </c>
      <c r="J189" t="s">
        <v>459</v>
      </c>
      <c r="K189" t="s">
        <v>460</v>
      </c>
      <c r="L189" t="s">
        <v>65</v>
      </c>
      <c r="M189" t="s">
        <v>66</v>
      </c>
      <c r="N189" t="s">
        <v>855</v>
      </c>
      <c r="O189" t="s">
        <v>857</v>
      </c>
      <c r="P189">
        <v>1</v>
      </c>
      <c r="Q189" t="s">
        <v>472</v>
      </c>
      <c r="R189">
        <v>29</v>
      </c>
      <c r="S189" t="s">
        <v>473</v>
      </c>
      <c r="T189" t="s">
        <v>884</v>
      </c>
      <c r="U189" t="s">
        <v>885</v>
      </c>
      <c r="V189">
        <v>2000</v>
      </c>
      <c r="W189" t="s">
        <v>105</v>
      </c>
      <c r="X189">
        <v>2400</v>
      </c>
      <c r="Y189" t="s">
        <v>368</v>
      </c>
      <c r="Z189">
        <v>2420</v>
      </c>
      <c r="AA189" t="s">
        <v>105</v>
      </c>
      <c r="AB189">
        <v>2421</v>
      </c>
      <c r="AC189" t="s">
        <v>370</v>
      </c>
      <c r="AD189">
        <v>0</v>
      </c>
      <c r="AE189" t="s">
        <v>58</v>
      </c>
      <c r="AF189" s="1">
        <v>75690</v>
      </c>
      <c r="AG189" s="1">
        <v>1000000</v>
      </c>
      <c r="AH189" s="1">
        <v>75690</v>
      </c>
      <c r="AI189" s="1">
        <v>75690</v>
      </c>
      <c r="AJ189" s="1">
        <v>75690</v>
      </c>
      <c r="AK189" s="1">
        <v>75690</v>
      </c>
      <c r="AL189" s="1">
        <v>75690</v>
      </c>
      <c r="AM189" s="1">
        <f t="shared" si="22"/>
        <v>0</v>
      </c>
      <c r="AN189" s="1"/>
      <c r="AO189" s="1"/>
      <c r="AP189" s="1">
        <f t="shared" si="19"/>
        <v>0</v>
      </c>
      <c r="AQ189" s="6">
        <f t="shared" si="20"/>
        <v>75690</v>
      </c>
      <c r="AR189" s="1">
        <f t="shared" si="21"/>
        <v>0</v>
      </c>
    </row>
    <row r="190" spans="1:44" hidden="1" x14ac:dyDescent="0.35">
      <c r="A190" t="str">
        <f t="shared" si="17"/>
        <v>1.1-00-2504_2555004_2552110</v>
      </c>
      <c r="B190" t="s">
        <v>812</v>
      </c>
      <c r="C190" t="s">
        <v>815</v>
      </c>
      <c r="D190" t="s">
        <v>64</v>
      </c>
      <c r="E190" t="s">
        <v>116</v>
      </c>
      <c r="F190">
        <v>1</v>
      </c>
      <c r="G190" t="s">
        <v>45</v>
      </c>
      <c r="H190">
        <v>1.3</v>
      </c>
      <c r="I190" t="s">
        <v>46</v>
      </c>
      <c r="J190" t="s">
        <v>47</v>
      </c>
      <c r="K190" t="s">
        <v>48</v>
      </c>
      <c r="L190" t="s">
        <v>49</v>
      </c>
      <c r="M190" t="s">
        <v>50</v>
      </c>
      <c r="N190" t="s">
        <v>808</v>
      </c>
      <c r="O190" t="s">
        <v>60</v>
      </c>
      <c r="P190">
        <v>5</v>
      </c>
      <c r="Q190" t="s">
        <v>810</v>
      </c>
      <c r="R190">
        <v>5</v>
      </c>
      <c r="S190" t="s">
        <v>297</v>
      </c>
      <c r="T190" t="s">
        <v>817</v>
      </c>
      <c r="U190" t="s">
        <v>298</v>
      </c>
      <c r="V190">
        <v>5000</v>
      </c>
      <c r="W190" t="s">
        <v>118</v>
      </c>
      <c r="X190">
        <v>5200</v>
      </c>
      <c r="Y190" t="s">
        <v>364</v>
      </c>
      <c r="Z190">
        <v>5210</v>
      </c>
      <c r="AA190" t="s">
        <v>118</v>
      </c>
      <c r="AB190">
        <v>5211</v>
      </c>
      <c r="AC190" t="s">
        <v>365</v>
      </c>
      <c r="AD190">
        <v>0</v>
      </c>
      <c r="AE190" t="s">
        <v>58</v>
      </c>
      <c r="AF190" s="1">
        <v>12600</v>
      </c>
      <c r="AG190" s="1">
        <v>0</v>
      </c>
      <c r="AH190" s="1">
        <v>12057.99</v>
      </c>
      <c r="AI190" s="1">
        <v>12057.99</v>
      </c>
      <c r="AJ190" s="1">
        <v>12057.99</v>
      </c>
      <c r="AK190" s="1">
        <v>12057.99</v>
      </c>
      <c r="AL190" s="1">
        <v>12057.99</v>
      </c>
      <c r="AM190" s="1">
        <f t="shared" si="22"/>
        <v>542.01000000000022</v>
      </c>
      <c r="AN190" s="1"/>
      <c r="AO190" s="1"/>
      <c r="AP190" s="1">
        <f t="shared" si="19"/>
        <v>0</v>
      </c>
      <c r="AQ190" s="6">
        <f t="shared" si="20"/>
        <v>12600</v>
      </c>
      <c r="AR190" s="1">
        <f t="shared" si="21"/>
        <v>542.01000000000022</v>
      </c>
    </row>
    <row r="191" spans="1:44" hidden="1" x14ac:dyDescent="0.35">
      <c r="A191" t="str">
        <f t="shared" si="17"/>
        <v>1.1-00-2505_2559007_2524210</v>
      </c>
      <c r="B191" t="s">
        <v>812</v>
      </c>
      <c r="C191" t="s">
        <v>815</v>
      </c>
      <c r="D191" t="s">
        <v>64</v>
      </c>
      <c r="E191" t="s">
        <v>54</v>
      </c>
      <c r="F191">
        <v>1</v>
      </c>
      <c r="G191" t="s">
        <v>45</v>
      </c>
      <c r="H191">
        <v>1.3</v>
      </c>
      <c r="I191" t="s">
        <v>46</v>
      </c>
      <c r="J191" t="s">
        <v>47</v>
      </c>
      <c r="K191" t="s">
        <v>48</v>
      </c>
      <c r="L191" t="s">
        <v>65</v>
      </c>
      <c r="M191" t="s">
        <v>66</v>
      </c>
      <c r="N191" t="s">
        <v>833</v>
      </c>
      <c r="O191" t="s">
        <v>835</v>
      </c>
      <c r="P191">
        <v>5</v>
      </c>
      <c r="Q191" t="s">
        <v>810</v>
      </c>
      <c r="R191">
        <v>9</v>
      </c>
      <c r="S191" t="s">
        <v>120</v>
      </c>
      <c r="T191" t="s">
        <v>834</v>
      </c>
      <c r="U191" t="s">
        <v>836</v>
      </c>
      <c r="V191">
        <v>2000</v>
      </c>
      <c r="W191" t="s">
        <v>105</v>
      </c>
      <c r="X191">
        <v>2400</v>
      </c>
      <c r="Y191" t="s">
        <v>368</v>
      </c>
      <c r="Z191">
        <v>2420</v>
      </c>
      <c r="AA191" t="s">
        <v>105</v>
      </c>
      <c r="AB191">
        <v>2421</v>
      </c>
      <c r="AC191" t="s">
        <v>370</v>
      </c>
      <c r="AD191">
        <v>0</v>
      </c>
      <c r="AE191" t="s">
        <v>58</v>
      </c>
      <c r="AF191" s="1">
        <v>80200</v>
      </c>
      <c r="AG191" s="1">
        <v>500000</v>
      </c>
      <c r="AH191" s="1">
        <v>76198.880000000005</v>
      </c>
      <c r="AI191" s="1">
        <v>0</v>
      </c>
      <c r="AJ191" s="1">
        <v>0</v>
      </c>
      <c r="AK191" s="1">
        <v>0</v>
      </c>
      <c r="AL191" s="1">
        <v>0</v>
      </c>
      <c r="AM191" s="1">
        <f t="shared" si="22"/>
        <v>4001.1199999999953</v>
      </c>
      <c r="AN191" s="1"/>
      <c r="AO191" s="1"/>
      <c r="AP191" s="1">
        <f t="shared" si="19"/>
        <v>0</v>
      </c>
      <c r="AQ191" s="6">
        <f t="shared" si="20"/>
        <v>80200</v>
      </c>
      <c r="AR191" s="1">
        <f t="shared" si="21"/>
        <v>4001.1199999999953</v>
      </c>
    </row>
    <row r="192" spans="1:44" hidden="1" x14ac:dyDescent="0.35">
      <c r="A192" t="str">
        <f t="shared" si="17"/>
        <v>1.1-00-2511_25168050_2524210</v>
      </c>
      <c r="B192" t="s">
        <v>812</v>
      </c>
      <c r="C192" t="s">
        <v>815</v>
      </c>
      <c r="D192" t="s">
        <v>64</v>
      </c>
      <c r="E192" t="s">
        <v>54</v>
      </c>
      <c r="F192">
        <v>2</v>
      </c>
      <c r="G192" t="s">
        <v>183</v>
      </c>
      <c r="H192">
        <v>2.2000000000000002</v>
      </c>
      <c r="I192" t="s">
        <v>193</v>
      </c>
      <c r="J192" t="s">
        <v>459</v>
      </c>
      <c r="K192" t="s">
        <v>460</v>
      </c>
      <c r="L192" t="s">
        <v>65</v>
      </c>
      <c r="M192" t="s">
        <v>66</v>
      </c>
      <c r="N192" t="s">
        <v>822</v>
      </c>
      <c r="O192" t="s">
        <v>824</v>
      </c>
      <c r="P192">
        <v>1</v>
      </c>
      <c r="Q192" t="s">
        <v>472</v>
      </c>
      <c r="R192">
        <v>68</v>
      </c>
      <c r="S192" t="s">
        <v>473</v>
      </c>
      <c r="T192" t="s">
        <v>893</v>
      </c>
      <c r="U192" t="s">
        <v>1132</v>
      </c>
      <c r="V192">
        <v>2000</v>
      </c>
      <c r="W192" t="s">
        <v>105</v>
      </c>
      <c r="X192">
        <v>2400</v>
      </c>
      <c r="Y192" t="s">
        <v>368</v>
      </c>
      <c r="Z192">
        <v>2420</v>
      </c>
      <c r="AA192" t="s">
        <v>105</v>
      </c>
      <c r="AB192">
        <v>2421</v>
      </c>
      <c r="AC192" t="s">
        <v>370</v>
      </c>
      <c r="AD192">
        <v>0</v>
      </c>
      <c r="AE192" t="s">
        <v>58</v>
      </c>
      <c r="AF192" s="1">
        <v>898297.49</v>
      </c>
      <c r="AG192" s="1">
        <v>0</v>
      </c>
      <c r="AH192" s="1">
        <v>822652.28</v>
      </c>
      <c r="AI192" s="1">
        <v>822652.28</v>
      </c>
      <c r="AJ192" s="1">
        <v>0</v>
      </c>
      <c r="AK192" s="1">
        <v>0</v>
      </c>
      <c r="AL192" s="1">
        <v>0</v>
      </c>
      <c r="AM192" s="1">
        <f t="shared" si="22"/>
        <v>75645.209999999963</v>
      </c>
      <c r="AN192" s="1"/>
      <c r="AO192" s="1"/>
      <c r="AP192" s="1">
        <f t="shared" si="19"/>
        <v>0</v>
      </c>
      <c r="AQ192" s="6">
        <f t="shared" si="20"/>
        <v>898297.49</v>
      </c>
      <c r="AR192" s="1">
        <f t="shared" si="21"/>
        <v>75645.209999999963</v>
      </c>
    </row>
    <row r="193" spans="1:44" hidden="1" x14ac:dyDescent="0.35">
      <c r="A193" t="str">
        <f t="shared" si="17"/>
        <v>1.1-00-2509_25225017_2524210</v>
      </c>
      <c r="B193" t="s">
        <v>812</v>
      </c>
      <c r="C193" t="s">
        <v>815</v>
      </c>
      <c r="D193" t="s">
        <v>64</v>
      </c>
      <c r="E193" t="s">
        <v>54</v>
      </c>
      <c r="F193">
        <v>1</v>
      </c>
      <c r="G193" t="s">
        <v>45</v>
      </c>
      <c r="H193">
        <v>1.3</v>
      </c>
      <c r="I193" t="s">
        <v>46</v>
      </c>
      <c r="J193" t="s">
        <v>47</v>
      </c>
      <c r="K193" t="s">
        <v>48</v>
      </c>
      <c r="L193" t="s">
        <v>65</v>
      </c>
      <c r="M193" t="s">
        <v>66</v>
      </c>
      <c r="N193" t="s">
        <v>855</v>
      </c>
      <c r="O193" t="s">
        <v>857</v>
      </c>
      <c r="P193">
        <v>2</v>
      </c>
      <c r="Q193" t="s">
        <v>148</v>
      </c>
      <c r="R193">
        <v>25</v>
      </c>
      <c r="S193" t="s">
        <v>404</v>
      </c>
      <c r="T193" t="s">
        <v>856</v>
      </c>
      <c r="U193" t="s">
        <v>858</v>
      </c>
      <c r="V193">
        <v>2000</v>
      </c>
      <c r="W193" t="s">
        <v>105</v>
      </c>
      <c r="X193">
        <v>2400</v>
      </c>
      <c r="Y193" t="s">
        <v>368</v>
      </c>
      <c r="Z193">
        <v>2420</v>
      </c>
      <c r="AA193" t="s">
        <v>105</v>
      </c>
      <c r="AB193">
        <v>2421</v>
      </c>
      <c r="AC193" t="s">
        <v>370</v>
      </c>
      <c r="AD193">
        <v>0</v>
      </c>
      <c r="AE193" t="s">
        <v>58</v>
      </c>
      <c r="AF193" s="1">
        <v>15272862.869999999</v>
      </c>
      <c r="AG193" s="1">
        <v>20000000</v>
      </c>
      <c r="AH193" s="1">
        <v>12977568.439999999</v>
      </c>
      <c r="AI193" s="1">
        <v>12771798.130000001</v>
      </c>
      <c r="AJ193" s="1">
        <v>3779553.76</v>
      </c>
      <c r="AK193" s="1">
        <v>3779553.76</v>
      </c>
      <c r="AL193" s="1">
        <v>3779553.76</v>
      </c>
      <c r="AM193" s="1">
        <f t="shared" si="22"/>
        <v>2295294.4299999997</v>
      </c>
      <c r="AN193" s="1"/>
      <c r="AO193" s="1"/>
      <c r="AP193" s="1">
        <f t="shared" si="19"/>
        <v>0</v>
      </c>
      <c r="AQ193" s="6">
        <f t="shared" si="20"/>
        <v>15272862.869999999</v>
      </c>
      <c r="AR193" s="1">
        <f t="shared" si="21"/>
        <v>2295294.4299999997</v>
      </c>
    </row>
    <row r="194" spans="1:44" hidden="1" x14ac:dyDescent="0.35">
      <c r="A194" t="str">
        <f t="shared" si="17"/>
        <v>1.1-00-2504_2555004_2531810</v>
      </c>
      <c r="B194" t="s">
        <v>812</v>
      </c>
      <c r="C194" t="s">
        <v>815</v>
      </c>
      <c r="D194" t="s">
        <v>64</v>
      </c>
      <c r="E194" t="s">
        <v>54</v>
      </c>
      <c r="F194">
        <v>1</v>
      </c>
      <c r="G194" t="s">
        <v>45</v>
      </c>
      <c r="H194">
        <v>1.3</v>
      </c>
      <c r="I194" t="s">
        <v>46</v>
      </c>
      <c r="J194" t="s">
        <v>47</v>
      </c>
      <c r="K194" t="s">
        <v>48</v>
      </c>
      <c r="L194" t="s">
        <v>49</v>
      </c>
      <c r="M194" t="s">
        <v>50</v>
      </c>
      <c r="N194" t="s">
        <v>808</v>
      </c>
      <c r="O194" t="s">
        <v>60</v>
      </c>
      <c r="P194">
        <v>5</v>
      </c>
      <c r="Q194" t="s">
        <v>810</v>
      </c>
      <c r="R194">
        <v>5</v>
      </c>
      <c r="S194" t="s">
        <v>297</v>
      </c>
      <c r="T194" t="s">
        <v>817</v>
      </c>
      <c r="U194" t="s">
        <v>298</v>
      </c>
      <c r="V194">
        <v>3000</v>
      </c>
      <c r="W194" t="s">
        <v>56</v>
      </c>
      <c r="X194">
        <v>3100</v>
      </c>
      <c r="Y194" t="s">
        <v>198</v>
      </c>
      <c r="Z194">
        <v>3180</v>
      </c>
      <c r="AA194" t="s">
        <v>56</v>
      </c>
      <c r="AB194">
        <v>3181</v>
      </c>
      <c r="AC194" t="s">
        <v>314</v>
      </c>
      <c r="AD194">
        <v>0</v>
      </c>
      <c r="AE194" t="s">
        <v>58</v>
      </c>
      <c r="AF194" s="1">
        <v>15000</v>
      </c>
      <c r="AG194" s="1">
        <v>15000</v>
      </c>
      <c r="AH194" s="1">
        <v>5919.08</v>
      </c>
      <c r="AI194" s="1">
        <v>5919.08</v>
      </c>
      <c r="AJ194" s="1">
        <v>5919.08</v>
      </c>
      <c r="AK194" s="1">
        <v>5919.08</v>
      </c>
      <c r="AL194" s="1">
        <v>5919.08</v>
      </c>
      <c r="AM194" s="1">
        <f t="shared" si="22"/>
        <v>9080.92</v>
      </c>
      <c r="AN194" s="1"/>
      <c r="AO194" s="1"/>
      <c r="AP194" s="1">
        <f t="shared" si="19"/>
        <v>0</v>
      </c>
      <c r="AQ194" s="6">
        <f t="shared" si="20"/>
        <v>15000</v>
      </c>
      <c r="AR194" s="1">
        <f t="shared" si="21"/>
        <v>9080.92</v>
      </c>
    </row>
    <row r="195" spans="1:44" hidden="1" x14ac:dyDescent="0.35">
      <c r="A195" t="str">
        <f t="shared" si="17"/>
        <v>1.1-00-2508_25618013_2537210</v>
      </c>
      <c r="B195" t="s">
        <v>812</v>
      </c>
      <c r="C195" t="s">
        <v>815</v>
      </c>
      <c r="D195" t="s">
        <v>64</v>
      </c>
      <c r="E195" t="s">
        <v>54</v>
      </c>
      <c r="F195">
        <v>1</v>
      </c>
      <c r="G195" t="s">
        <v>45</v>
      </c>
      <c r="H195">
        <v>1.7</v>
      </c>
      <c r="I195" t="s">
        <v>154</v>
      </c>
      <c r="J195" t="s">
        <v>155</v>
      </c>
      <c r="K195" t="s">
        <v>156</v>
      </c>
      <c r="L195" t="s">
        <v>157</v>
      </c>
      <c r="M195" t="s">
        <v>158</v>
      </c>
      <c r="N195" t="s">
        <v>868</v>
      </c>
      <c r="O195" t="s">
        <v>870</v>
      </c>
      <c r="P195">
        <v>6</v>
      </c>
      <c r="Q195" t="s">
        <v>164</v>
      </c>
      <c r="R195">
        <v>18</v>
      </c>
      <c r="S195" t="s">
        <v>165</v>
      </c>
      <c r="T195" t="s">
        <v>869</v>
      </c>
      <c r="U195" t="s">
        <v>871</v>
      </c>
      <c r="V195">
        <v>3000</v>
      </c>
      <c r="W195" t="s">
        <v>56</v>
      </c>
      <c r="X195">
        <v>3700</v>
      </c>
      <c r="Y195" t="s">
        <v>277</v>
      </c>
      <c r="Z195">
        <v>3720</v>
      </c>
      <c r="AA195" t="s">
        <v>56</v>
      </c>
      <c r="AB195">
        <v>3721</v>
      </c>
      <c r="AC195" t="s">
        <v>324</v>
      </c>
      <c r="AD195">
        <v>0</v>
      </c>
      <c r="AE195" t="s">
        <v>58</v>
      </c>
      <c r="AF195" s="1">
        <v>15000</v>
      </c>
      <c r="AG195" s="1">
        <v>15000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f t="shared" si="22"/>
        <v>15000</v>
      </c>
      <c r="AN195" s="1"/>
      <c r="AO195" s="1"/>
      <c r="AP195" s="1">
        <f t="shared" si="19"/>
        <v>0</v>
      </c>
      <c r="AQ195" s="6">
        <f t="shared" si="20"/>
        <v>15000</v>
      </c>
      <c r="AR195" s="1">
        <f t="shared" si="21"/>
        <v>15000</v>
      </c>
    </row>
    <row r="196" spans="1:44" hidden="1" x14ac:dyDescent="0.35">
      <c r="A196" t="str">
        <f t="shared" si="17"/>
        <v>1.1-00-2504_2555004_2524410</v>
      </c>
      <c r="B196" t="s">
        <v>812</v>
      </c>
      <c r="C196" t="s">
        <v>815</v>
      </c>
      <c r="D196" t="s">
        <v>64</v>
      </c>
      <c r="E196" t="s">
        <v>54</v>
      </c>
      <c r="F196">
        <v>1</v>
      </c>
      <c r="G196" t="s">
        <v>45</v>
      </c>
      <c r="H196">
        <v>1.3</v>
      </c>
      <c r="I196" t="s">
        <v>46</v>
      </c>
      <c r="J196" t="s">
        <v>47</v>
      </c>
      <c r="K196" t="s">
        <v>48</v>
      </c>
      <c r="L196" t="s">
        <v>49</v>
      </c>
      <c r="M196" t="s">
        <v>50</v>
      </c>
      <c r="N196" t="s">
        <v>808</v>
      </c>
      <c r="O196" t="s">
        <v>60</v>
      </c>
      <c r="P196">
        <v>5</v>
      </c>
      <c r="Q196" t="s">
        <v>810</v>
      </c>
      <c r="R196">
        <v>5</v>
      </c>
      <c r="S196" t="s">
        <v>297</v>
      </c>
      <c r="T196" t="s">
        <v>817</v>
      </c>
      <c r="U196" t="s">
        <v>298</v>
      </c>
      <c r="V196">
        <v>2000</v>
      </c>
      <c r="W196" t="s">
        <v>105</v>
      </c>
      <c r="X196">
        <v>2400</v>
      </c>
      <c r="Y196" t="s">
        <v>368</v>
      </c>
      <c r="Z196">
        <v>2440</v>
      </c>
      <c r="AA196" t="s">
        <v>105</v>
      </c>
      <c r="AB196">
        <v>2441</v>
      </c>
      <c r="AC196" t="s">
        <v>662</v>
      </c>
      <c r="AD196">
        <v>0</v>
      </c>
      <c r="AE196" t="s">
        <v>58</v>
      </c>
      <c r="AF196" s="1">
        <v>4000</v>
      </c>
      <c r="AG196" s="1">
        <v>0</v>
      </c>
      <c r="AH196" s="1">
        <v>3785.08</v>
      </c>
      <c r="AI196" s="1">
        <v>3785.08</v>
      </c>
      <c r="AJ196" s="1">
        <v>3785.08</v>
      </c>
      <c r="AK196" s="1">
        <v>3785.08</v>
      </c>
      <c r="AL196" s="1">
        <v>3785.08</v>
      </c>
      <c r="AM196" s="1">
        <f t="shared" si="22"/>
        <v>214.92000000000007</v>
      </c>
      <c r="AN196" s="1"/>
      <c r="AO196" s="1"/>
      <c r="AP196" s="1">
        <f t="shared" si="19"/>
        <v>0</v>
      </c>
      <c r="AQ196" s="6">
        <f t="shared" si="20"/>
        <v>4000</v>
      </c>
      <c r="AR196" s="1">
        <f t="shared" si="21"/>
        <v>214.92000000000007</v>
      </c>
    </row>
    <row r="197" spans="1:44" hidden="1" x14ac:dyDescent="0.35">
      <c r="A197" t="str">
        <f t="shared" si="17"/>
        <v>1.1-00-2512_25750034_2524410</v>
      </c>
      <c r="B197" t="s">
        <v>812</v>
      </c>
      <c r="C197" t="s">
        <v>815</v>
      </c>
      <c r="D197" t="s">
        <v>64</v>
      </c>
      <c r="E197" t="s">
        <v>54</v>
      </c>
      <c r="F197">
        <v>3</v>
      </c>
      <c r="G197" t="s">
        <v>202</v>
      </c>
      <c r="H197">
        <v>3.1</v>
      </c>
      <c r="I197" t="s">
        <v>562</v>
      </c>
      <c r="J197" t="s">
        <v>563</v>
      </c>
      <c r="K197" t="s">
        <v>564</v>
      </c>
      <c r="L197" t="s">
        <v>65</v>
      </c>
      <c r="M197" t="s">
        <v>66</v>
      </c>
      <c r="N197" t="s">
        <v>946</v>
      </c>
      <c r="O197" t="s">
        <v>948</v>
      </c>
      <c r="P197">
        <v>7</v>
      </c>
      <c r="Q197" t="s">
        <v>567</v>
      </c>
      <c r="R197">
        <v>50</v>
      </c>
      <c r="S197" t="s">
        <v>949</v>
      </c>
      <c r="T197" t="s">
        <v>947</v>
      </c>
      <c r="U197" t="s">
        <v>879</v>
      </c>
      <c r="V197">
        <v>2000</v>
      </c>
      <c r="W197" t="s">
        <v>105</v>
      </c>
      <c r="X197">
        <v>2400</v>
      </c>
      <c r="Y197" t="s">
        <v>368</v>
      </c>
      <c r="Z197">
        <v>2440</v>
      </c>
      <c r="AA197" t="s">
        <v>105</v>
      </c>
      <c r="AB197">
        <v>2441</v>
      </c>
      <c r="AC197" t="s">
        <v>662</v>
      </c>
      <c r="AD197">
        <v>0</v>
      </c>
      <c r="AE197" t="s">
        <v>58</v>
      </c>
      <c r="AF197" s="1">
        <v>10000</v>
      </c>
      <c r="AG197" s="1">
        <v>0</v>
      </c>
      <c r="AH197" s="1">
        <v>10000</v>
      </c>
      <c r="AI197" s="1">
        <v>10000</v>
      </c>
      <c r="AJ197" s="1">
        <v>0</v>
      </c>
      <c r="AK197" s="1">
        <v>0</v>
      </c>
      <c r="AL197" s="1">
        <v>0</v>
      </c>
      <c r="AM197" s="1">
        <f t="shared" si="22"/>
        <v>0</v>
      </c>
      <c r="AN197" s="1"/>
      <c r="AO197" s="1"/>
      <c r="AP197" s="1">
        <f t="shared" si="19"/>
        <v>0</v>
      </c>
      <c r="AQ197" s="6">
        <f t="shared" si="20"/>
        <v>10000</v>
      </c>
      <c r="AR197" s="1">
        <f t="shared" si="21"/>
        <v>0</v>
      </c>
    </row>
    <row r="198" spans="1:44" hidden="1" x14ac:dyDescent="0.35">
      <c r="A198" t="str">
        <f t="shared" si="17"/>
        <v>2.6-06-2510_25065048_25512160</v>
      </c>
      <c r="B198" t="s">
        <v>992</v>
      </c>
      <c r="C198" t="s">
        <v>994</v>
      </c>
      <c r="D198" t="s">
        <v>44</v>
      </c>
      <c r="E198" t="s">
        <v>116</v>
      </c>
      <c r="F198">
        <v>2</v>
      </c>
      <c r="G198" t="s">
        <v>183</v>
      </c>
      <c r="H198">
        <v>2.7</v>
      </c>
      <c r="I198" t="s">
        <v>530</v>
      </c>
      <c r="J198" t="s">
        <v>531</v>
      </c>
      <c r="K198" t="s">
        <v>530</v>
      </c>
      <c r="L198" t="s">
        <v>270</v>
      </c>
      <c r="M198" t="s">
        <v>271</v>
      </c>
      <c r="N198" t="s">
        <v>898</v>
      </c>
      <c r="O198" t="s">
        <v>900</v>
      </c>
      <c r="P198">
        <v>0</v>
      </c>
      <c r="Q198" t="s">
        <v>255</v>
      </c>
      <c r="R198">
        <v>65</v>
      </c>
      <c r="S198" t="s">
        <v>996</v>
      </c>
      <c r="T198" t="s">
        <v>995</v>
      </c>
      <c r="U198" t="s">
        <v>226</v>
      </c>
      <c r="V198">
        <v>5000</v>
      </c>
      <c r="W198" t="s">
        <v>118</v>
      </c>
      <c r="X198">
        <v>5100</v>
      </c>
      <c r="Y198" t="s">
        <v>117</v>
      </c>
      <c r="Z198">
        <v>5120</v>
      </c>
      <c r="AA198" t="s">
        <v>118</v>
      </c>
      <c r="AB198">
        <v>5121</v>
      </c>
      <c r="AC198" t="s">
        <v>680</v>
      </c>
      <c r="AD198">
        <v>60</v>
      </c>
      <c r="AE198" t="s">
        <v>112</v>
      </c>
      <c r="AF198" s="1">
        <v>11500</v>
      </c>
      <c r="AG198" s="1">
        <v>0</v>
      </c>
      <c r="AH198" s="1">
        <v>11478.67</v>
      </c>
      <c r="AI198" s="1">
        <v>0</v>
      </c>
      <c r="AJ198" s="1">
        <v>0</v>
      </c>
      <c r="AK198" s="1">
        <v>0</v>
      </c>
      <c r="AL198" s="1">
        <v>0</v>
      </c>
      <c r="AM198" s="1">
        <f t="shared" si="22"/>
        <v>21.329999999999927</v>
      </c>
      <c r="AN198" s="1"/>
      <c r="AO198" s="1"/>
      <c r="AP198" s="1">
        <f t="shared" si="19"/>
        <v>0</v>
      </c>
      <c r="AQ198" s="1">
        <f t="shared" si="20"/>
        <v>11500</v>
      </c>
      <c r="AR198" s="1">
        <f t="shared" si="21"/>
        <v>21.329999999999927</v>
      </c>
    </row>
    <row r="199" spans="1:44" hidden="1" x14ac:dyDescent="0.35">
      <c r="A199" t="str">
        <f t="shared" si="17"/>
        <v>1.1-00-2505_2559007_2524410</v>
      </c>
      <c r="B199" t="s">
        <v>812</v>
      </c>
      <c r="C199" t="s">
        <v>815</v>
      </c>
      <c r="D199" t="s">
        <v>64</v>
      </c>
      <c r="E199" t="s">
        <v>54</v>
      </c>
      <c r="F199">
        <v>1</v>
      </c>
      <c r="G199" t="s">
        <v>45</v>
      </c>
      <c r="H199">
        <v>1.3</v>
      </c>
      <c r="I199" t="s">
        <v>46</v>
      </c>
      <c r="J199" t="s">
        <v>47</v>
      </c>
      <c r="K199" t="s">
        <v>48</v>
      </c>
      <c r="L199" t="s">
        <v>65</v>
      </c>
      <c r="M199" t="s">
        <v>66</v>
      </c>
      <c r="N199" t="s">
        <v>833</v>
      </c>
      <c r="O199" t="s">
        <v>835</v>
      </c>
      <c r="P199">
        <v>5</v>
      </c>
      <c r="Q199" t="s">
        <v>810</v>
      </c>
      <c r="R199">
        <v>9</v>
      </c>
      <c r="S199" t="s">
        <v>120</v>
      </c>
      <c r="T199" t="s">
        <v>834</v>
      </c>
      <c r="U199" t="s">
        <v>836</v>
      </c>
      <c r="V199">
        <v>2000</v>
      </c>
      <c r="W199" t="s">
        <v>105</v>
      </c>
      <c r="X199">
        <v>2400</v>
      </c>
      <c r="Y199" t="s">
        <v>368</v>
      </c>
      <c r="Z199">
        <v>2440</v>
      </c>
      <c r="AA199" t="s">
        <v>105</v>
      </c>
      <c r="AB199">
        <v>2441</v>
      </c>
      <c r="AC199" t="s">
        <v>662</v>
      </c>
      <c r="AD199">
        <v>0</v>
      </c>
      <c r="AE199" t="s">
        <v>58</v>
      </c>
      <c r="AF199" s="1">
        <v>15727</v>
      </c>
      <c r="AG199" s="1">
        <v>100000</v>
      </c>
      <c r="AH199" s="1">
        <v>5907.3</v>
      </c>
      <c r="AI199" s="1">
        <v>0</v>
      </c>
      <c r="AJ199" s="1">
        <v>0</v>
      </c>
      <c r="AK199" s="1">
        <v>0</v>
      </c>
      <c r="AL199" s="1">
        <v>0</v>
      </c>
      <c r="AM199" s="1">
        <f t="shared" si="22"/>
        <v>9819.7000000000007</v>
      </c>
      <c r="AN199" s="1"/>
      <c r="AO199" s="1"/>
      <c r="AP199" s="1">
        <f t="shared" si="19"/>
        <v>0</v>
      </c>
      <c r="AQ199" s="6">
        <f t="shared" si="20"/>
        <v>15727</v>
      </c>
      <c r="AR199" s="1">
        <f t="shared" si="21"/>
        <v>9819.7000000000007</v>
      </c>
    </row>
    <row r="200" spans="1:44" hidden="1" x14ac:dyDescent="0.35">
      <c r="A200" t="str">
        <f t="shared" si="17"/>
        <v>1.1-00-2506_25514009_2537510</v>
      </c>
      <c r="B200" t="s">
        <v>812</v>
      </c>
      <c r="C200" t="s">
        <v>815</v>
      </c>
      <c r="D200" t="s">
        <v>64</v>
      </c>
      <c r="E200" t="s">
        <v>54</v>
      </c>
      <c r="F200">
        <v>1</v>
      </c>
      <c r="G200" t="s">
        <v>45</v>
      </c>
      <c r="H200">
        <v>1.3</v>
      </c>
      <c r="I200" t="s">
        <v>46</v>
      </c>
      <c r="J200" t="s">
        <v>47</v>
      </c>
      <c r="K200" t="s">
        <v>48</v>
      </c>
      <c r="L200" t="s">
        <v>65</v>
      </c>
      <c r="M200" t="s">
        <v>66</v>
      </c>
      <c r="N200" t="s">
        <v>839</v>
      </c>
      <c r="O200" t="s">
        <v>111</v>
      </c>
      <c r="P200">
        <v>5</v>
      </c>
      <c r="Q200" t="s">
        <v>810</v>
      </c>
      <c r="R200">
        <v>14</v>
      </c>
      <c r="S200" t="s">
        <v>843</v>
      </c>
      <c r="T200" t="s">
        <v>842</v>
      </c>
      <c r="U200" t="s">
        <v>110</v>
      </c>
      <c r="V200">
        <v>3000</v>
      </c>
      <c r="W200" t="s">
        <v>56</v>
      </c>
      <c r="X200">
        <v>3700</v>
      </c>
      <c r="Y200" t="s">
        <v>277</v>
      </c>
      <c r="Z200">
        <v>3750</v>
      </c>
      <c r="AA200" t="s">
        <v>56</v>
      </c>
      <c r="AB200">
        <v>3751</v>
      </c>
      <c r="AC200" t="s">
        <v>279</v>
      </c>
      <c r="AD200">
        <v>0</v>
      </c>
      <c r="AE200" t="s">
        <v>58</v>
      </c>
      <c r="AF200" s="1">
        <v>18836</v>
      </c>
      <c r="AG200" s="1">
        <v>20000</v>
      </c>
      <c r="AH200" s="1">
        <v>8730</v>
      </c>
      <c r="AI200" s="1">
        <v>8730</v>
      </c>
      <c r="AJ200" s="1">
        <v>6630</v>
      </c>
      <c r="AK200" s="1">
        <v>6630</v>
      </c>
      <c r="AL200" s="1">
        <v>6630</v>
      </c>
      <c r="AM200" s="1">
        <f t="shared" si="22"/>
        <v>10106</v>
      </c>
      <c r="AN200" s="1"/>
      <c r="AO200" s="1"/>
      <c r="AP200" s="1">
        <f t="shared" si="19"/>
        <v>0</v>
      </c>
      <c r="AQ200" s="6">
        <f t="shared" si="20"/>
        <v>18836</v>
      </c>
      <c r="AR200" s="1">
        <f t="shared" si="21"/>
        <v>10106</v>
      </c>
    </row>
    <row r="201" spans="1:44" hidden="1" x14ac:dyDescent="0.35">
      <c r="A201" t="str">
        <f t="shared" si="17"/>
        <v>1.1-00-2510_25036028_2524410</v>
      </c>
      <c r="B201" t="s">
        <v>812</v>
      </c>
      <c r="C201" t="s">
        <v>815</v>
      </c>
      <c r="D201" t="s">
        <v>64</v>
      </c>
      <c r="E201" t="s">
        <v>54</v>
      </c>
      <c r="F201">
        <v>2</v>
      </c>
      <c r="G201" t="s">
        <v>183</v>
      </c>
      <c r="H201">
        <v>2.7</v>
      </c>
      <c r="I201" t="s">
        <v>530</v>
      </c>
      <c r="J201" t="s">
        <v>531</v>
      </c>
      <c r="K201" t="s">
        <v>530</v>
      </c>
      <c r="L201" t="s">
        <v>270</v>
      </c>
      <c r="M201" t="s">
        <v>271</v>
      </c>
      <c r="N201" t="s">
        <v>898</v>
      </c>
      <c r="O201" t="s">
        <v>900</v>
      </c>
      <c r="P201">
        <v>0</v>
      </c>
      <c r="Q201" t="s">
        <v>255</v>
      </c>
      <c r="R201">
        <v>36</v>
      </c>
      <c r="S201" t="s">
        <v>931</v>
      </c>
      <c r="T201" t="s">
        <v>930</v>
      </c>
      <c r="U201" t="s">
        <v>932</v>
      </c>
      <c r="V201">
        <v>2000</v>
      </c>
      <c r="W201" t="s">
        <v>105</v>
      </c>
      <c r="X201">
        <v>2400</v>
      </c>
      <c r="Y201" t="s">
        <v>368</v>
      </c>
      <c r="Z201">
        <v>2440</v>
      </c>
      <c r="AA201" t="s">
        <v>105</v>
      </c>
      <c r="AB201">
        <v>2441</v>
      </c>
      <c r="AC201" t="s">
        <v>662</v>
      </c>
      <c r="AD201">
        <v>0</v>
      </c>
      <c r="AE201" t="s">
        <v>58</v>
      </c>
      <c r="AF201" s="1">
        <v>23000</v>
      </c>
      <c r="AG201" s="1">
        <v>23000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f t="shared" si="22"/>
        <v>23000</v>
      </c>
      <c r="AN201" s="1"/>
      <c r="AO201" s="1"/>
      <c r="AP201" s="1">
        <f t="shared" si="19"/>
        <v>0</v>
      </c>
      <c r="AQ201" s="6">
        <f t="shared" si="20"/>
        <v>23000</v>
      </c>
      <c r="AR201" s="1">
        <f t="shared" si="21"/>
        <v>23000</v>
      </c>
    </row>
    <row r="202" spans="1:44" hidden="1" x14ac:dyDescent="0.35">
      <c r="A202" t="str">
        <f t="shared" si="17"/>
        <v>1.1-00-2505_2559007_2524510</v>
      </c>
      <c r="B202" t="s">
        <v>812</v>
      </c>
      <c r="C202" t="s">
        <v>815</v>
      </c>
      <c r="D202" t="s">
        <v>64</v>
      </c>
      <c r="E202" t="s">
        <v>54</v>
      </c>
      <c r="F202">
        <v>1</v>
      </c>
      <c r="G202" t="s">
        <v>45</v>
      </c>
      <c r="H202">
        <v>1.3</v>
      </c>
      <c r="I202" t="s">
        <v>46</v>
      </c>
      <c r="J202" t="s">
        <v>47</v>
      </c>
      <c r="K202" t="s">
        <v>48</v>
      </c>
      <c r="L202" t="s">
        <v>65</v>
      </c>
      <c r="M202" t="s">
        <v>66</v>
      </c>
      <c r="N202" t="s">
        <v>833</v>
      </c>
      <c r="O202" t="s">
        <v>835</v>
      </c>
      <c r="P202">
        <v>5</v>
      </c>
      <c r="Q202" t="s">
        <v>810</v>
      </c>
      <c r="R202">
        <v>9</v>
      </c>
      <c r="S202" t="s">
        <v>120</v>
      </c>
      <c r="T202" t="s">
        <v>834</v>
      </c>
      <c r="U202" t="s">
        <v>836</v>
      </c>
      <c r="V202">
        <v>2000</v>
      </c>
      <c r="W202" t="s">
        <v>105</v>
      </c>
      <c r="X202">
        <v>2400</v>
      </c>
      <c r="Y202" t="s">
        <v>368</v>
      </c>
      <c r="Z202">
        <v>2450</v>
      </c>
      <c r="AA202" t="s">
        <v>105</v>
      </c>
      <c r="AB202">
        <v>2451</v>
      </c>
      <c r="AC202" t="s">
        <v>371</v>
      </c>
      <c r="AD202">
        <v>0</v>
      </c>
      <c r="AE202" t="s">
        <v>58</v>
      </c>
      <c r="AF202" s="1">
        <v>24980</v>
      </c>
      <c r="AG202" s="1">
        <v>100000</v>
      </c>
      <c r="AH202" s="1">
        <v>24014</v>
      </c>
      <c r="AI202" s="1">
        <v>24014</v>
      </c>
      <c r="AJ202" s="1">
        <v>24014</v>
      </c>
      <c r="AK202" s="1">
        <v>24014</v>
      </c>
      <c r="AL202" s="1">
        <v>24014</v>
      </c>
      <c r="AM202" s="1">
        <f t="shared" si="22"/>
        <v>966</v>
      </c>
      <c r="AN202" s="1"/>
      <c r="AO202" s="1"/>
      <c r="AP202" s="1">
        <f t="shared" si="19"/>
        <v>0</v>
      </c>
      <c r="AQ202" s="6">
        <f t="shared" si="20"/>
        <v>24980</v>
      </c>
      <c r="AR202" s="1">
        <f t="shared" si="21"/>
        <v>966</v>
      </c>
    </row>
    <row r="203" spans="1:44" x14ac:dyDescent="0.35">
      <c r="A203" t="str">
        <f t="shared" si="17"/>
        <v>1.1-00-2504_2555004_2524610</v>
      </c>
      <c r="B203" t="s">
        <v>812</v>
      </c>
      <c r="C203" t="s">
        <v>815</v>
      </c>
      <c r="D203" t="s">
        <v>64</v>
      </c>
      <c r="E203" t="s">
        <v>54</v>
      </c>
      <c r="F203">
        <v>1</v>
      </c>
      <c r="G203" t="s">
        <v>45</v>
      </c>
      <c r="H203">
        <v>1.3</v>
      </c>
      <c r="I203" t="s">
        <v>46</v>
      </c>
      <c r="J203" t="s">
        <v>47</v>
      </c>
      <c r="K203" t="s">
        <v>48</v>
      </c>
      <c r="L203" t="s">
        <v>49</v>
      </c>
      <c r="M203" t="s">
        <v>50</v>
      </c>
      <c r="N203" t="s">
        <v>808</v>
      </c>
      <c r="O203" t="s">
        <v>60</v>
      </c>
      <c r="P203">
        <v>5</v>
      </c>
      <c r="Q203" t="s">
        <v>810</v>
      </c>
      <c r="R203">
        <v>5</v>
      </c>
      <c r="S203" t="s">
        <v>297</v>
      </c>
      <c r="T203" t="s">
        <v>817</v>
      </c>
      <c r="U203" t="s">
        <v>298</v>
      </c>
      <c r="V203">
        <v>2000</v>
      </c>
      <c r="W203" t="s">
        <v>105</v>
      </c>
      <c r="X203">
        <v>2400</v>
      </c>
      <c r="Y203" t="s">
        <v>368</v>
      </c>
      <c r="Z203">
        <v>2460</v>
      </c>
      <c r="AA203" t="s">
        <v>105</v>
      </c>
      <c r="AB203">
        <v>2461</v>
      </c>
      <c r="AC203" t="s">
        <v>372</v>
      </c>
      <c r="AD203">
        <v>0</v>
      </c>
      <c r="AE203" t="s">
        <v>58</v>
      </c>
      <c r="AF203" s="1">
        <v>500</v>
      </c>
      <c r="AG203" s="1">
        <v>0</v>
      </c>
      <c r="AH203" s="1">
        <v>299</v>
      </c>
      <c r="AI203" s="1">
        <v>299</v>
      </c>
      <c r="AJ203" s="1">
        <v>299</v>
      </c>
      <c r="AK203" s="1">
        <v>299</v>
      </c>
      <c r="AL203" s="1">
        <v>299</v>
      </c>
      <c r="AM203" s="1">
        <f t="shared" si="22"/>
        <v>201</v>
      </c>
      <c r="AN203" s="1"/>
      <c r="AO203" s="1"/>
      <c r="AP203" s="1">
        <f t="shared" si="19"/>
        <v>0</v>
      </c>
      <c r="AQ203" s="6">
        <f t="shared" si="20"/>
        <v>500</v>
      </c>
      <c r="AR203" s="1">
        <f t="shared" si="21"/>
        <v>201</v>
      </c>
    </row>
    <row r="204" spans="1:44" x14ac:dyDescent="0.35">
      <c r="A204" t="str">
        <f t="shared" si="17"/>
        <v>1.1-00-2509_25129021_2524610</v>
      </c>
      <c r="B204" t="s">
        <v>812</v>
      </c>
      <c r="C204" t="s">
        <v>815</v>
      </c>
      <c r="D204" t="s">
        <v>64</v>
      </c>
      <c r="E204" t="s">
        <v>54</v>
      </c>
      <c r="F204">
        <v>2</v>
      </c>
      <c r="G204" t="s">
        <v>183</v>
      </c>
      <c r="H204">
        <v>2.2000000000000002</v>
      </c>
      <c r="I204" t="s">
        <v>193</v>
      </c>
      <c r="J204" t="s">
        <v>459</v>
      </c>
      <c r="K204" t="s">
        <v>460</v>
      </c>
      <c r="L204" t="s">
        <v>65</v>
      </c>
      <c r="M204" t="s">
        <v>66</v>
      </c>
      <c r="N204" t="s">
        <v>855</v>
      </c>
      <c r="O204" t="s">
        <v>857</v>
      </c>
      <c r="P204">
        <v>1</v>
      </c>
      <c r="Q204" t="s">
        <v>472</v>
      </c>
      <c r="R204">
        <v>29</v>
      </c>
      <c r="S204" t="s">
        <v>473</v>
      </c>
      <c r="T204" t="s">
        <v>884</v>
      </c>
      <c r="U204" t="s">
        <v>885</v>
      </c>
      <c r="V204">
        <v>2000</v>
      </c>
      <c r="W204" t="s">
        <v>105</v>
      </c>
      <c r="X204">
        <v>2400</v>
      </c>
      <c r="Y204" t="s">
        <v>368</v>
      </c>
      <c r="Z204">
        <v>2460</v>
      </c>
      <c r="AA204" t="s">
        <v>105</v>
      </c>
      <c r="AB204">
        <v>2461</v>
      </c>
      <c r="AC204" t="s">
        <v>372</v>
      </c>
      <c r="AD204">
        <v>0</v>
      </c>
      <c r="AE204" t="s">
        <v>58</v>
      </c>
      <c r="AF204" s="1">
        <v>4238</v>
      </c>
      <c r="AG204" s="1">
        <v>800000</v>
      </c>
      <c r="AH204" s="1">
        <v>4238</v>
      </c>
      <c r="AI204" s="1">
        <v>4238</v>
      </c>
      <c r="AJ204" s="1">
        <v>4238</v>
      </c>
      <c r="AK204" s="1">
        <v>4238</v>
      </c>
      <c r="AL204" s="1">
        <v>4238</v>
      </c>
      <c r="AM204" s="1">
        <f t="shared" si="22"/>
        <v>0</v>
      </c>
      <c r="AN204" s="1"/>
      <c r="AO204" s="1"/>
      <c r="AP204" s="1">
        <f t="shared" si="19"/>
        <v>0</v>
      </c>
      <c r="AQ204" s="6">
        <f t="shared" si="20"/>
        <v>4238</v>
      </c>
      <c r="AR204" s="1">
        <f t="shared" si="21"/>
        <v>0</v>
      </c>
    </row>
    <row r="205" spans="1:44" x14ac:dyDescent="0.35">
      <c r="A205" t="str">
        <f t="shared" ref="A205:A268" si="23">CONCATENATE(B205,N205,P205,R205,T205,AB205,AD205)</f>
        <v>1.1-00-2510_25036028_2524610</v>
      </c>
      <c r="B205" t="s">
        <v>812</v>
      </c>
      <c r="C205" t="s">
        <v>815</v>
      </c>
      <c r="D205" t="s">
        <v>64</v>
      </c>
      <c r="E205" t="s">
        <v>54</v>
      </c>
      <c r="F205">
        <v>2</v>
      </c>
      <c r="G205" t="s">
        <v>183</v>
      </c>
      <c r="H205">
        <v>2.7</v>
      </c>
      <c r="I205" t="s">
        <v>530</v>
      </c>
      <c r="J205" t="s">
        <v>531</v>
      </c>
      <c r="K205" t="s">
        <v>530</v>
      </c>
      <c r="L205" t="s">
        <v>270</v>
      </c>
      <c r="M205" t="s">
        <v>271</v>
      </c>
      <c r="N205" t="s">
        <v>898</v>
      </c>
      <c r="O205" t="s">
        <v>900</v>
      </c>
      <c r="P205">
        <v>0</v>
      </c>
      <c r="Q205" t="s">
        <v>255</v>
      </c>
      <c r="R205">
        <v>36</v>
      </c>
      <c r="S205" t="s">
        <v>931</v>
      </c>
      <c r="T205" t="s">
        <v>930</v>
      </c>
      <c r="U205" t="s">
        <v>932</v>
      </c>
      <c r="V205">
        <v>2000</v>
      </c>
      <c r="W205" t="s">
        <v>105</v>
      </c>
      <c r="X205">
        <v>2400</v>
      </c>
      <c r="Y205" t="s">
        <v>368</v>
      </c>
      <c r="Z205">
        <v>2460</v>
      </c>
      <c r="AA205" t="s">
        <v>105</v>
      </c>
      <c r="AB205">
        <v>2461</v>
      </c>
      <c r="AC205" t="s">
        <v>372</v>
      </c>
      <c r="AD205">
        <v>0</v>
      </c>
      <c r="AE205" t="s">
        <v>58</v>
      </c>
      <c r="AF205" s="1">
        <v>5000</v>
      </c>
      <c r="AG205" s="1">
        <v>0</v>
      </c>
      <c r="AH205" s="1">
        <v>4918.84</v>
      </c>
      <c r="AI205" s="1">
        <v>0</v>
      </c>
      <c r="AJ205" s="1">
        <v>0</v>
      </c>
      <c r="AK205" s="1">
        <v>0</v>
      </c>
      <c r="AL205" s="1">
        <v>0</v>
      </c>
      <c r="AM205" s="1">
        <f t="shared" ref="AM205:AM211" si="24">AF205-AH205</f>
        <v>81.159999999999854</v>
      </c>
      <c r="AN205" s="1"/>
      <c r="AO205" s="1"/>
      <c r="AP205" s="1">
        <f t="shared" ref="AP205:AP268" si="25">AN205-AO205</f>
        <v>0</v>
      </c>
      <c r="AQ205" s="6">
        <f t="shared" ref="AQ205:AQ268" si="26">AF205+AN205-AO205</f>
        <v>5000</v>
      </c>
      <c r="AR205" s="1">
        <f t="shared" ref="AR205:AR268" si="27">AQ205-AH205</f>
        <v>81.159999999999854</v>
      </c>
    </row>
    <row r="206" spans="1:44" x14ac:dyDescent="0.35">
      <c r="A206" t="str">
        <f t="shared" si="23"/>
        <v>1.1-00-2505_2559007_2524610</v>
      </c>
      <c r="B206" t="s">
        <v>812</v>
      </c>
      <c r="C206" t="s">
        <v>815</v>
      </c>
      <c r="D206" t="s">
        <v>64</v>
      </c>
      <c r="E206" t="s">
        <v>54</v>
      </c>
      <c r="F206">
        <v>1</v>
      </c>
      <c r="G206" t="s">
        <v>45</v>
      </c>
      <c r="H206">
        <v>1.3</v>
      </c>
      <c r="I206" t="s">
        <v>46</v>
      </c>
      <c r="J206" t="s">
        <v>47</v>
      </c>
      <c r="K206" t="s">
        <v>48</v>
      </c>
      <c r="L206" t="s">
        <v>65</v>
      </c>
      <c r="M206" t="s">
        <v>66</v>
      </c>
      <c r="N206" t="s">
        <v>833</v>
      </c>
      <c r="O206" t="s">
        <v>835</v>
      </c>
      <c r="P206">
        <v>5</v>
      </c>
      <c r="Q206" t="s">
        <v>810</v>
      </c>
      <c r="R206">
        <v>9</v>
      </c>
      <c r="S206" t="s">
        <v>120</v>
      </c>
      <c r="T206" t="s">
        <v>834</v>
      </c>
      <c r="U206" t="s">
        <v>836</v>
      </c>
      <c r="V206">
        <v>2000</v>
      </c>
      <c r="W206" t="s">
        <v>105</v>
      </c>
      <c r="X206">
        <v>2400</v>
      </c>
      <c r="Y206" t="s">
        <v>368</v>
      </c>
      <c r="Z206">
        <v>2460</v>
      </c>
      <c r="AA206" t="s">
        <v>105</v>
      </c>
      <c r="AB206">
        <v>2461</v>
      </c>
      <c r="AC206" t="s">
        <v>372</v>
      </c>
      <c r="AD206">
        <v>0</v>
      </c>
      <c r="AE206" t="s">
        <v>58</v>
      </c>
      <c r="AF206" s="1">
        <v>10000</v>
      </c>
      <c r="AG206" s="1">
        <v>150000</v>
      </c>
      <c r="AH206" s="1">
        <v>2705.12</v>
      </c>
      <c r="AI206" s="1">
        <v>2705.12</v>
      </c>
      <c r="AJ206" s="1">
        <v>2705.12</v>
      </c>
      <c r="AK206" s="1">
        <v>2705.12</v>
      </c>
      <c r="AL206" s="1">
        <v>2705.12</v>
      </c>
      <c r="AM206" s="1">
        <f t="shared" si="24"/>
        <v>7294.88</v>
      </c>
      <c r="AN206" s="1"/>
      <c r="AO206" s="1"/>
      <c r="AP206" s="1">
        <f t="shared" si="25"/>
        <v>0</v>
      </c>
      <c r="AQ206" s="6">
        <f t="shared" si="26"/>
        <v>10000</v>
      </c>
      <c r="AR206" s="1">
        <f t="shared" si="27"/>
        <v>7294.88</v>
      </c>
    </row>
    <row r="207" spans="1:44" hidden="1" x14ac:dyDescent="0.35">
      <c r="A207" t="str">
        <f t="shared" si="23"/>
        <v>1.1-00-2504_2555004_2537510</v>
      </c>
      <c r="B207" t="s">
        <v>812</v>
      </c>
      <c r="C207" t="s">
        <v>815</v>
      </c>
      <c r="D207" t="s">
        <v>64</v>
      </c>
      <c r="E207" t="s">
        <v>54</v>
      </c>
      <c r="F207">
        <v>1</v>
      </c>
      <c r="G207" t="s">
        <v>45</v>
      </c>
      <c r="H207">
        <v>1.3</v>
      </c>
      <c r="I207" t="s">
        <v>46</v>
      </c>
      <c r="J207" t="s">
        <v>47</v>
      </c>
      <c r="K207" t="s">
        <v>48</v>
      </c>
      <c r="L207" t="s">
        <v>49</v>
      </c>
      <c r="M207" t="s">
        <v>50</v>
      </c>
      <c r="N207" t="s">
        <v>808</v>
      </c>
      <c r="O207" t="s">
        <v>60</v>
      </c>
      <c r="P207">
        <v>5</v>
      </c>
      <c r="Q207" t="s">
        <v>810</v>
      </c>
      <c r="R207">
        <v>5</v>
      </c>
      <c r="S207" t="s">
        <v>297</v>
      </c>
      <c r="T207" t="s">
        <v>817</v>
      </c>
      <c r="U207" t="s">
        <v>298</v>
      </c>
      <c r="V207">
        <v>3000</v>
      </c>
      <c r="W207" t="s">
        <v>56</v>
      </c>
      <c r="X207">
        <v>3700</v>
      </c>
      <c r="Y207" t="s">
        <v>277</v>
      </c>
      <c r="Z207">
        <v>3750</v>
      </c>
      <c r="AA207" t="s">
        <v>56</v>
      </c>
      <c r="AB207">
        <v>3751</v>
      </c>
      <c r="AC207" t="s">
        <v>279</v>
      </c>
      <c r="AD207">
        <v>0</v>
      </c>
      <c r="AE207" t="s">
        <v>58</v>
      </c>
      <c r="AF207" s="1">
        <v>20000</v>
      </c>
      <c r="AG207" s="1">
        <v>20000</v>
      </c>
      <c r="AH207" s="1">
        <v>109</v>
      </c>
      <c r="AI207" s="1">
        <v>109</v>
      </c>
      <c r="AJ207" s="1">
        <v>109</v>
      </c>
      <c r="AK207" s="1">
        <v>109</v>
      </c>
      <c r="AL207" s="1">
        <v>109</v>
      </c>
      <c r="AM207" s="1">
        <f t="shared" si="24"/>
        <v>19891</v>
      </c>
      <c r="AN207" s="1"/>
      <c r="AO207" s="1"/>
      <c r="AP207" s="1">
        <f t="shared" si="25"/>
        <v>0</v>
      </c>
      <c r="AQ207" s="6">
        <f t="shared" si="26"/>
        <v>20000</v>
      </c>
      <c r="AR207" s="1">
        <f t="shared" si="27"/>
        <v>19891</v>
      </c>
    </row>
    <row r="208" spans="1:44" x14ac:dyDescent="0.35">
      <c r="A208" t="str">
        <f t="shared" si="23"/>
        <v>1.1-00-2506_25516011_2524610</v>
      </c>
      <c r="B208" t="s">
        <v>812</v>
      </c>
      <c r="C208" t="s">
        <v>815</v>
      </c>
      <c r="D208" t="s">
        <v>64</v>
      </c>
      <c r="E208" t="s">
        <v>54</v>
      </c>
      <c r="F208">
        <v>1</v>
      </c>
      <c r="G208" t="s">
        <v>45</v>
      </c>
      <c r="H208">
        <v>1.3</v>
      </c>
      <c r="I208" t="s">
        <v>46</v>
      </c>
      <c r="J208" t="s">
        <v>47</v>
      </c>
      <c r="K208" t="s">
        <v>48</v>
      </c>
      <c r="L208" t="s">
        <v>65</v>
      </c>
      <c r="M208" t="s">
        <v>66</v>
      </c>
      <c r="N208" t="s">
        <v>839</v>
      </c>
      <c r="O208" t="s">
        <v>111</v>
      </c>
      <c r="P208">
        <v>5</v>
      </c>
      <c r="Q208" t="s">
        <v>810</v>
      </c>
      <c r="R208">
        <v>16</v>
      </c>
      <c r="S208" t="s">
        <v>355</v>
      </c>
      <c r="T208" t="s">
        <v>847</v>
      </c>
      <c r="U208" t="s">
        <v>848</v>
      </c>
      <c r="V208">
        <v>2000</v>
      </c>
      <c r="W208" t="s">
        <v>105</v>
      </c>
      <c r="X208">
        <v>2400</v>
      </c>
      <c r="Y208" t="s">
        <v>368</v>
      </c>
      <c r="Z208">
        <v>2460</v>
      </c>
      <c r="AA208" t="s">
        <v>105</v>
      </c>
      <c r="AB208">
        <v>2461</v>
      </c>
      <c r="AC208" t="s">
        <v>372</v>
      </c>
      <c r="AD208">
        <v>0</v>
      </c>
      <c r="AE208" t="s">
        <v>58</v>
      </c>
      <c r="AF208" s="1">
        <v>10000</v>
      </c>
      <c r="AG208" s="1">
        <v>0</v>
      </c>
      <c r="AH208" s="1">
        <v>5551.2</v>
      </c>
      <c r="AI208" s="1">
        <v>5551.2</v>
      </c>
      <c r="AJ208" s="1">
        <v>5551.2</v>
      </c>
      <c r="AK208" s="1">
        <v>5551.2</v>
      </c>
      <c r="AL208" s="1">
        <v>5551.2</v>
      </c>
      <c r="AM208" s="1">
        <f t="shared" si="24"/>
        <v>4448.8</v>
      </c>
      <c r="AN208" s="1"/>
      <c r="AO208" s="1"/>
      <c r="AP208" s="1">
        <f t="shared" si="25"/>
        <v>0</v>
      </c>
      <c r="AQ208" s="6">
        <f t="shared" si="26"/>
        <v>10000</v>
      </c>
      <c r="AR208" s="1">
        <f t="shared" si="27"/>
        <v>4448.8</v>
      </c>
    </row>
    <row r="209" spans="1:44" x14ac:dyDescent="0.35">
      <c r="A209" t="str">
        <f t="shared" si="23"/>
        <v>1.1-00-2508_25224016_2524610</v>
      </c>
      <c r="B209" t="s">
        <v>812</v>
      </c>
      <c r="C209" t="s">
        <v>815</v>
      </c>
      <c r="D209" t="s">
        <v>64</v>
      </c>
      <c r="E209" t="s">
        <v>54</v>
      </c>
      <c r="F209">
        <v>2</v>
      </c>
      <c r="G209" t="s">
        <v>183</v>
      </c>
      <c r="H209">
        <v>2.2999999999999998</v>
      </c>
      <c r="I209" t="s">
        <v>479</v>
      </c>
      <c r="J209" t="s">
        <v>480</v>
      </c>
      <c r="K209" t="s">
        <v>481</v>
      </c>
      <c r="L209" t="s">
        <v>65</v>
      </c>
      <c r="M209" t="s">
        <v>66</v>
      </c>
      <c r="N209" t="s">
        <v>868</v>
      </c>
      <c r="O209" t="s">
        <v>870</v>
      </c>
      <c r="P209">
        <v>2</v>
      </c>
      <c r="Q209" t="s">
        <v>148</v>
      </c>
      <c r="R209">
        <v>24</v>
      </c>
      <c r="S209" t="s">
        <v>484</v>
      </c>
      <c r="T209" t="s">
        <v>896</v>
      </c>
      <c r="U209" t="s">
        <v>897</v>
      </c>
      <c r="V209">
        <v>2000</v>
      </c>
      <c r="W209" t="s">
        <v>105</v>
      </c>
      <c r="X209">
        <v>2400</v>
      </c>
      <c r="Y209" t="s">
        <v>368</v>
      </c>
      <c r="Z209">
        <v>2460</v>
      </c>
      <c r="AA209" t="s">
        <v>105</v>
      </c>
      <c r="AB209">
        <v>2461</v>
      </c>
      <c r="AC209" t="s">
        <v>372</v>
      </c>
      <c r="AD209">
        <v>0</v>
      </c>
      <c r="AE209" t="s">
        <v>58</v>
      </c>
      <c r="AF209" s="1">
        <v>50000</v>
      </c>
      <c r="AG209" s="1">
        <v>50000</v>
      </c>
      <c r="AH209" s="1">
        <v>5296.08</v>
      </c>
      <c r="AI209" s="1">
        <v>5296.08</v>
      </c>
      <c r="AJ209" s="1">
        <v>5296.08</v>
      </c>
      <c r="AK209" s="1">
        <v>5296.08</v>
      </c>
      <c r="AL209" s="1">
        <v>5296.08</v>
      </c>
      <c r="AM209" s="1">
        <f t="shared" si="24"/>
        <v>44703.92</v>
      </c>
      <c r="AN209" s="1"/>
      <c r="AO209" s="1"/>
      <c r="AP209" s="1">
        <f t="shared" si="25"/>
        <v>0</v>
      </c>
      <c r="AQ209" s="6">
        <f t="shared" si="26"/>
        <v>50000</v>
      </c>
      <c r="AR209" s="1">
        <f t="shared" si="27"/>
        <v>44703.92</v>
      </c>
    </row>
    <row r="210" spans="1:44" hidden="1" x14ac:dyDescent="0.35">
      <c r="A210" t="str">
        <f t="shared" si="23"/>
        <v>1.1-00-2505_2559007_2532910</v>
      </c>
      <c r="B210" t="s">
        <v>812</v>
      </c>
      <c r="C210" t="s">
        <v>815</v>
      </c>
      <c r="D210" t="s">
        <v>64</v>
      </c>
      <c r="E210" t="s">
        <v>54</v>
      </c>
      <c r="F210">
        <v>1</v>
      </c>
      <c r="G210" t="s">
        <v>45</v>
      </c>
      <c r="H210">
        <v>1.3</v>
      </c>
      <c r="I210" t="s">
        <v>46</v>
      </c>
      <c r="J210" t="s">
        <v>47</v>
      </c>
      <c r="K210" t="s">
        <v>48</v>
      </c>
      <c r="L210" t="s">
        <v>65</v>
      </c>
      <c r="M210" t="s">
        <v>66</v>
      </c>
      <c r="N210" t="s">
        <v>833</v>
      </c>
      <c r="O210" t="s">
        <v>835</v>
      </c>
      <c r="P210">
        <v>5</v>
      </c>
      <c r="Q210" t="s">
        <v>810</v>
      </c>
      <c r="R210">
        <v>9</v>
      </c>
      <c r="S210" t="s">
        <v>120</v>
      </c>
      <c r="T210" t="s">
        <v>834</v>
      </c>
      <c r="U210" t="s">
        <v>836</v>
      </c>
      <c r="V210">
        <v>3000</v>
      </c>
      <c r="W210" t="s">
        <v>56</v>
      </c>
      <c r="X210">
        <v>3200</v>
      </c>
      <c r="Y210" t="s">
        <v>136</v>
      </c>
      <c r="Z210">
        <v>3290</v>
      </c>
      <c r="AA210" t="s">
        <v>56</v>
      </c>
      <c r="AB210">
        <v>3291</v>
      </c>
      <c r="AC210" t="s">
        <v>315</v>
      </c>
      <c r="AD210">
        <v>0</v>
      </c>
      <c r="AE210" t="s">
        <v>58</v>
      </c>
      <c r="AF210" s="1">
        <v>22330</v>
      </c>
      <c r="AG210" s="1">
        <v>0</v>
      </c>
      <c r="AH210" s="1">
        <v>22330</v>
      </c>
      <c r="AI210" s="1">
        <v>22330</v>
      </c>
      <c r="AJ210" s="1">
        <v>0</v>
      </c>
      <c r="AK210" s="1">
        <v>0</v>
      </c>
      <c r="AL210" s="1">
        <v>0</v>
      </c>
      <c r="AM210" s="1">
        <f t="shared" si="24"/>
        <v>0</v>
      </c>
      <c r="AN210" s="1"/>
      <c r="AO210" s="1"/>
      <c r="AP210" s="1">
        <f t="shared" si="25"/>
        <v>0</v>
      </c>
      <c r="AQ210" s="6">
        <f t="shared" si="26"/>
        <v>22330</v>
      </c>
      <c r="AR210" s="1">
        <f t="shared" si="27"/>
        <v>0</v>
      </c>
    </row>
    <row r="211" spans="1:44" hidden="1" x14ac:dyDescent="0.35">
      <c r="A211" t="str">
        <f t="shared" si="23"/>
        <v>2.6-06-2514_25555039_25515160</v>
      </c>
      <c r="B211" t="s">
        <v>992</v>
      </c>
      <c r="C211" t="s">
        <v>994</v>
      </c>
      <c r="D211" t="s">
        <v>44</v>
      </c>
      <c r="E211" t="s">
        <v>54</v>
      </c>
      <c r="F211">
        <v>3</v>
      </c>
      <c r="G211" t="s">
        <v>202</v>
      </c>
      <c r="H211">
        <v>3.8</v>
      </c>
      <c r="I211" t="s">
        <v>203</v>
      </c>
      <c r="J211" t="s">
        <v>204</v>
      </c>
      <c r="K211" t="s">
        <v>205</v>
      </c>
      <c r="L211" t="s">
        <v>65</v>
      </c>
      <c r="M211" t="s">
        <v>66</v>
      </c>
      <c r="N211" t="s">
        <v>982</v>
      </c>
      <c r="O211" t="s">
        <v>984</v>
      </c>
      <c r="P211">
        <v>5</v>
      </c>
      <c r="Q211" t="s">
        <v>810</v>
      </c>
      <c r="R211">
        <v>55</v>
      </c>
      <c r="S211" t="s">
        <v>601</v>
      </c>
      <c r="T211" t="s">
        <v>983</v>
      </c>
      <c r="U211" t="s">
        <v>985</v>
      </c>
      <c r="V211">
        <v>5000</v>
      </c>
      <c r="W211" t="s">
        <v>118</v>
      </c>
      <c r="X211">
        <v>5100</v>
      </c>
      <c r="Y211" t="s">
        <v>117</v>
      </c>
      <c r="Z211">
        <v>5150</v>
      </c>
      <c r="AA211" t="s">
        <v>118</v>
      </c>
      <c r="AB211">
        <v>5151</v>
      </c>
      <c r="AC211" t="s">
        <v>326</v>
      </c>
      <c r="AD211">
        <v>60</v>
      </c>
      <c r="AE211" t="s">
        <v>112</v>
      </c>
      <c r="AF211" s="1">
        <v>58000</v>
      </c>
      <c r="AG211" s="1">
        <v>0</v>
      </c>
      <c r="AH211" s="1">
        <v>57990.31</v>
      </c>
      <c r="AI211" s="1">
        <v>0</v>
      </c>
      <c r="AJ211" s="1">
        <v>0</v>
      </c>
      <c r="AK211" s="1">
        <v>0</v>
      </c>
      <c r="AL211" s="1">
        <v>0</v>
      </c>
      <c r="AM211" s="1">
        <f t="shared" si="24"/>
        <v>9.6900000000023283</v>
      </c>
      <c r="AN211" s="1"/>
      <c r="AO211" s="1"/>
      <c r="AP211" s="1">
        <f t="shared" si="25"/>
        <v>0</v>
      </c>
      <c r="AQ211" s="1">
        <f t="shared" si="26"/>
        <v>58000</v>
      </c>
      <c r="AR211" s="1">
        <f t="shared" si="27"/>
        <v>9.6900000000023283</v>
      </c>
    </row>
    <row r="212" spans="1:44" hidden="1" x14ac:dyDescent="0.35">
      <c r="A212" t="str">
        <f t="shared" si="23"/>
        <v>2.6-06-2505_25566049_25121161</v>
      </c>
      <c r="B212" t="s">
        <v>992</v>
      </c>
      <c r="C212" t="s">
        <v>994</v>
      </c>
      <c r="D212" t="s">
        <v>44</v>
      </c>
      <c r="E212" t="s">
        <v>54</v>
      </c>
      <c r="F212">
        <v>1</v>
      </c>
      <c r="G212" t="s">
        <v>45</v>
      </c>
      <c r="H212">
        <v>1.3</v>
      </c>
      <c r="I212" t="s">
        <v>46</v>
      </c>
      <c r="J212" t="s">
        <v>47</v>
      </c>
      <c r="K212" t="s">
        <v>48</v>
      </c>
      <c r="L212" t="s">
        <v>65</v>
      </c>
      <c r="M212" t="s">
        <v>66</v>
      </c>
      <c r="N212" t="s">
        <v>833</v>
      </c>
      <c r="O212" t="s">
        <v>835</v>
      </c>
      <c r="P212">
        <v>5</v>
      </c>
      <c r="Q212" t="s">
        <v>810</v>
      </c>
      <c r="R212">
        <v>66</v>
      </c>
      <c r="S212" t="s">
        <v>71</v>
      </c>
      <c r="T212" t="s">
        <v>837</v>
      </c>
      <c r="U212" t="s">
        <v>838</v>
      </c>
      <c r="V212">
        <v>1000</v>
      </c>
      <c r="W212" t="s">
        <v>71</v>
      </c>
      <c r="X212">
        <v>1200</v>
      </c>
      <c r="Y212" t="s">
        <v>76</v>
      </c>
      <c r="Z212">
        <v>1210</v>
      </c>
      <c r="AA212" t="s">
        <v>71</v>
      </c>
      <c r="AB212">
        <v>1211</v>
      </c>
      <c r="AC212" t="s">
        <v>122</v>
      </c>
      <c r="AD212">
        <v>61</v>
      </c>
      <c r="AE212" t="s">
        <v>993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210000</v>
      </c>
      <c r="AO212" s="1">
        <v>0</v>
      </c>
      <c r="AP212" s="1">
        <f t="shared" si="25"/>
        <v>210000</v>
      </c>
      <c r="AQ212" s="1">
        <f t="shared" si="26"/>
        <v>210000</v>
      </c>
      <c r="AR212" s="1">
        <f t="shared" si="27"/>
        <v>210000</v>
      </c>
    </row>
    <row r="213" spans="1:44" hidden="1" x14ac:dyDescent="0.35">
      <c r="A213" t="str">
        <f t="shared" si="23"/>
        <v>2.6-05-2505_25566049_25121159</v>
      </c>
      <c r="B213" t="s">
        <v>999</v>
      </c>
      <c r="C213" t="s">
        <v>1235</v>
      </c>
      <c r="D213" t="s">
        <v>44</v>
      </c>
      <c r="E213" t="s">
        <v>54</v>
      </c>
      <c r="F213">
        <v>1</v>
      </c>
      <c r="G213" t="s">
        <v>45</v>
      </c>
      <c r="H213">
        <v>1.3</v>
      </c>
      <c r="I213" t="s">
        <v>46</v>
      </c>
      <c r="J213" t="s">
        <v>47</v>
      </c>
      <c r="K213" t="s">
        <v>48</v>
      </c>
      <c r="L213" t="s">
        <v>65</v>
      </c>
      <c r="M213" t="s">
        <v>66</v>
      </c>
      <c r="N213" t="s">
        <v>833</v>
      </c>
      <c r="O213" t="s">
        <v>835</v>
      </c>
      <c r="P213">
        <v>5</v>
      </c>
      <c r="Q213" t="s">
        <v>810</v>
      </c>
      <c r="R213">
        <v>66</v>
      </c>
      <c r="S213" t="s">
        <v>71</v>
      </c>
      <c r="T213" t="s">
        <v>837</v>
      </c>
      <c r="U213" t="s">
        <v>838</v>
      </c>
      <c r="V213">
        <v>1000</v>
      </c>
      <c r="W213" t="s">
        <v>71</v>
      </c>
      <c r="X213">
        <v>1200</v>
      </c>
      <c r="Y213" t="s">
        <v>76</v>
      </c>
      <c r="Z213">
        <v>1210</v>
      </c>
      <c r="AA213" t="s">
        <v>71</v>
      </c>
      <c r="AB213">
        <v>1211</v>
      </c>
      <c r="AC213" t="s">
        <v>122</v>
      </c>
      <c r="AD213">
        <v>59</v>
      </c>
      <c r="AE213" t="s">
        <v>1000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647219.19999999995</v>
      </c>
      <c r="AO213" s="1">
        <v>0</v>
      </c>
      <c r="AP213" s="1">
        <f t="shared" si="25"/>
        <v>647219.19999999995</v>
      </c>
      <c r="AQ213" s="1">
        <f t="shared" si="26"/>
        <v>647219.19999999995</v>
      </c>
      <c r="AR213" s="1">
        <f t="shared" si="27"/>
        <v>647219.19999999995</v>
      </c>
    </row>
    <row r="214" spans="1:44" x14ac:dyDescent="0.35">
      <c r="A214" t="str">
        <f t="shared" si="23"/>
        <v>1.1-00-2514_25555039_2524610</v>
      </c>
      <c r="B214" t="s">
        <v>812</v>
      </c>
      <c r="C214" t="s">
        <v>815</v>
      </c>
      <c r="D214" t="s">
        <v>64</v>
      </c>
      <c r="E214" t="s">
        <v>54</v>
      </c>
      <c r="F214">
        <v>3</v>
      </c>
      <c r="G214" t="s">
        <v>202</v>
      </c>
      <c r="H214">
        <v>3.8</v>
      </c>
      <c r="I214" t="s">
        <v>203</v>
      </c>
      <c r="J214" t="s">
        <v>204</v>
      </c>
      <c r="K214" t="s">
        <v>205</v>
      </c>
      <c r="L214" t="s">
        <v>65</v>
      </c>
      <c r="M214" t="s">
        <v>66</v>
      </c>
      <c r="N214" t="s">
        <v>982</v>
      </c>
      <c r="O214" t="s">
        <v>984</v>
      </c>
      <c r="P214">
        <v>5</v>
      </c>
      <c r="Q214" t="s">
        <v>810</v>
      </c>
      <c r="R214">
        <v>55</v>
      </c>
      <c r="S214" t="s">
        <v>601</v>
      </c>
      <c r="T214" t="s">
        <v>983</v>
      </c>
      <c r="U214" t="s">
        <v>985</v>
      </c>
      <c r="V214">
        <v>2000</v>
      </c>
      <c r="W214" t="s">
        <v>105</v>
      </c>
      <c r="X214">
        <v>2400</v>
      </c>
      <c r="Y214" t="s">
        <v>368</v>
      </c>
      <c r="Z214">
        <v>2460</v>
      </c>
      <c r="AA214" t="s">
        <v>105</v>
      </c>
      <c r="AB214">
        <v>2461</v>
      </c>
      <c r="AC214" t="s">
        <v>372</v>
      </c>
      <c r="AD214">
        <v>0</v>
      </c>
      <c r="AE214" t="s">
        <v>58</v>
      </c>
      <c r="AF214" s="1">
        <v>600000</v>
      </c>
      <c r="AG214" s="1">
        <v>600000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f t="shared" ref="AM214:AM277" si="28">AF214-AH214</f>
        <v>600000</v>
      </c>
      <c r="AN214" s="1"/>
      <c r="AO214" s="1"/>
      <c r="AP214" s="1">
        <f t="shared" si="25"/>
        <v>0</v>
      </c>
      <c r="AQ214" s="6">
        <f t="shared" si="26"/>
        <v>600000</v>
      </c>
      <c r="AR214" s="1">
        <f t="shared" si="27"/>
        <v>600000</v>
      </c>
    </row>
    <row r="215" spans="1:44" x14ac:dyDescent="0.35">
      <c r="A215" t="str">
        <f t="shared" si="23"/>
        <v>1.1-00-2511_25168050_2524610</v>
      </c>
      <c r="B215" t="s">
        <v>812</v>
      </c>
      <c r="C215" t="s">
        <v>815</v>
      </c>
      <c r="D215" t="s">
        <v>64</v>
      </c>
      <c r="E215" t="s">
        <v>54</v>
      </c>
      <c r="F215">
        <v>2</v>
      </c>
      <c r="G215" t="s">
        <v>183</v>
      </c>
      <c r="H215">
        <v>2.2000000000000002</v>
      </c>
      <c r="I215" t="s">
        <v>193</v>
      </c>
      <c r="J215" t="s">
        <v>459</v>
      </c>
      <c r="K215" t="s">
        <v>460</v>
      </c>
      <c r="L215" t="s">
        <v>65</v>
      </c>
      <c r="M215" t="s">
        <v>66</v>
      </c>
      <c r="N215" t="s">
        <v>822</v>
      </c>
      <c r="O215" t="s">
        <v>824</v>
      </c>
      <c r="P215">
        <v>1</v>
      </c>
      <c r="Q215" t="s">
        <v>472</v>
      </c>
      <c r="R215">
        <v>68</v>
      </c>
      <c r="S215" t="s">
        <v>473</v>
      </c>
      <c r="T215" t="s">
        <v>893</v>
      </c>
      <c r="U215" t="s">
        <v>1132</v>
      </c>
      <c r="V215">
        <v>2000</v>
      </c>
      <c r="W215" t="s">
        <v>105</v>
      </c>
      <c r="X215">
        <v>2400</v>
      </c>
      <c r="Y215" t="s">
        <v>368</v>
      </c>
      <c r="Z215">
        <v>2460</v>
      </c>
      <c r="AA215" t="s">
        <v>105</v>
      </c>
      <c r="AB215">
        <v>2461</v>
      </c>
      <c r="AC215" t="s">
        <v>372</v>
      </c>
      <c r="AD215">
        <v>0</v>
      </c>
      <c r="AE215" t="s">
        <v>58</v>
      </c>
      <c r="AF215" s="1">
        <v>795762</v>
      </c>
      <c r="AG215" s="1">
        <v>0</v>
      </c>
      <c r="AH215" s="1">
        <v>2204</v>
      </c>
      <c r="AI215" s="1">
        <v>2204</v>
      </c>
      <c r="AJ215" s="1">
        <v>2204</v>
      </c>
      <c r="AK215" s="1">
        <v>2204</v>
      </c>
      <c r="AL215" s="1">
        <v>2204</v>
      </c>
      <c r="AM215" s="1">
        <f t="shared" si="28"/>
        <v>793558</v>
      </c>
      <c r="AN215" s="1"/>
      <c r="AO215" s="1"/>
      <c r="AP215" s="1">
        <f t="shared" si="25"/>
        <v>0</v>
      </c>
      <c r="AQ215" s="6">
        <f t="shared" si="26"/>
        <v>795762</v>
      </c>
      <c r="AR215" s="1">
        <f t="shared" si="27"/>
        <v>793558</v>
      </c>
    </row>
    <row r="216" spans="1:44" x14ac:dyDescent="0.35">
      <c r="A216" t="str">
        <f t="shared" si="23"/>
        <v>1.1-00-2509_25226018_2524610</v>
      </c>
      <c r="B216" t="s">
        <v>812</v>
      </c>
      <c r="C216" t="s">
        <v>815</v>
      </c>
      <c r="D216" t="s">
        <v>64</v>
      </c>
      <c r="E216" t="s">
        <v>54</v>
      </c>
      <c r="F216">
        <v>2</v>
      </c>
      <c r="G216" t="s">
        <v>183</v>
      </c>
      <c r="H216">
        <v>2.2000000000000002</v>
      </c>
      <c r="I216" t="s">
        <v>193</v>
      </c>
      <c r="J216" t="s">
        <v>194</v>
      </c>
      <c r="K216" t="s">
        <v>195</v>
      </c>
      <c r="L216" t="s">
        <v>65</v>
      </c>
      <c r="M216" t="s">
        <v>66</v>
      </c>
      <c r="N216" t="s">
        <v>855</v>
      </c>
      <c r="O216" t="s">
        <v>857</v>
      </c>
      <c r="P216">
        <v>2</v>
      </c>
      <c r="Q216" t="s">
        <v>148</v>
      </c>
      <c r="R216">
        <v>26</v>
      </c>
      <c r="S216" t="s">
        <v>200</v>
      </c>
      <c r="T216" t="s">
        <v>894</v>
      </c>
      <c r="U216" t="s">
        <v>201</v>
      </c>
      <c r="V216">
        <v>2000</v>
      </c>
      <c r="W216" t="s">
        <v>105</v>
      </c>
      <c r="X216">
        <v>2400</v>
      </c>
      <c r="Y216" t="s">
        <v>368</v>
      </c>
      <c r="Z216">
        <v>2460</v>
      </c>
      <c r="AA216" t="s">
        <v>105</v>
      </c>
      <c r="AB216">
        <v>2461</v>
      </c>
      <c r="AC216" t="s">
        <v>372</v>
      </c>
      <c r="AD216">
        <v>0</v>
      </c>
      <c r="AE216" t="s">
        <v>58</v>
      </c>
      <c r="AF216" s="1">
        <v>11000000</v>
      </c>
      <c r="AG216" s="1">
        <v>12000000</v>
      </c>
      <c r="AH216" s="1">
        <v>10831416.119999999</v>
      </c>
      <c r="AI216" s="1">
        <v>10831416.119999999</v>
      </c>
      <c r="AJ216" s="1">
        <v>10831416.119999999</v>
      </c>
      <c r="AK216" s="1">
        <v>10550217.9</v>
      </c>
      <c r="AL216" s="1">
        <v>10550217.9</v>
      </c>
      <c r="AM216" s="1">
        <f t="shared" si="28"/>
        <v>168583.88000000082</v>
      </c>
      <c r="AN216" s="1"/>
      <c r="AO216" s="1"/>
      <c r="AP216" s="1">
        <f t="shared" si="25"/>
        <v>0</v>
      </c>
      <c r="AQ216" s="6">
        <f t="shared" si="26"/>
        <v>11000000</v>
      </c>
      <c r="AR216" s="1">
        <f t="shared" si="27"/>
        <v>168583.88000000082</v>
      </c>
    </row>
    <row r="217" spans="1:44" x14ac:dyDescent="0.35">
      <c r="A217" t="str">
        <f t="shared" si="23"/>
        <v>1.1-00-2509_25226018_25246145</v>
      </c>
      <c r="B217" t="s">
        <v>812</v>
      </c>
      <c r="C217" t="s">
        <v>815</v>
      </c>
      <c r="D217" t="s">
        <v>64</v>
      </c>
      <c r="E217" t="s">
        <v>54</v>
      </c>
      <c r="F217">
        <v>2</v>
      </c>
      <c r="G217" t="s">
        <v>183</v>
      </c>
      <c r="H217">
        <v>2.2000000000000002</v>
      </c>
      <c r="I217" t="s">
        <v>193</v>
      </c>
      <c r="J217" t="s">
        <v>194</v>
      </c>
      <c r="K217" t="s">
        <v>195</v>
      </c>
      <c r="L217" t="s">
        <v>65</v>
      </c>
      <c r="M217" t="s">
        <v>66</v>
      </c>
      <c r="N217" t="s">
        <v>855</v>
      </c>
      <c r="O217" t="s">
        <v>857</v>
      </c>
      <c r="P217">
        <v>2</v>
      </c>
      <c r="Q217" t="s">
        <v>148</v>
      </c>
      <c r="R217">
        <v>26</v>
      </c>
      <c r="S217" t="s">
        <v>200</v>
      </c>
      <c r="T217" t="s">
        <v>894</v>
      </c>
      <c r="U217" t="s">
        <v>201</v>
      </c>
      <c r="V217">
        <v>2000</v>
      </c>
      <c r="W217" t="s">
        <v>105</v>
      </c>
      <c r="X217">
        <v>2400</v>
      </c>
      <c r="Y217" t="s">
        <v>368</v>
      </c>
      <c r="Z217">
        <v>2460</v>
      </c>
      <c r="AA217" t="s">
        <v>105</v>
      </c>
      <c r="AB217">
        <v>2461</v>
      </c>
      <c r="AC217" t="s">
        <v>372</v>
      </c>
      <c r="AD217">
        <v>45</v>
      </c>
      <c r="AE217" t="s">
        <v>895</v>
      </c>
      <c r="AF217" s="1">
        <v>251000000</v>
      </c>
      <c r="AG217" s="1">
        <v>250000000</v>
      </c>
      <c r="AH217" s="1">
        <v>250893546.40000001</v>
      </c>
      <c r="AI217" s="1">
        <v>250893546.40000001</v>
      </c>
      <c r="AJ217" s="1">
        <v>250893546.40000001</v>
      </c>
      <c r="AK217" s="1">
        <v>221313743.59999999</v>
      </c>
      <c r="AL217" s="1">
        <v>221313743.59999999</v>
      </c>
      <c r="AM217" s="1">
        <f t="shared" si="28"/>
        <v>106453.59999999404</v>
      </c>
      <c r="AN217" s="1">
        <v>30000000</v>
      </c>
      <c r="AO217" s="1">
        <v>0</v>
      </c>
      <c r="AP217" s="1">
        <f t="shared" si="25"/>
        <v>30000000</v>
      </c>
      <c r="AQ217" s="6">
        <f t="shared" si="26"/>
        <v>281000000</v>
      </c>
      <c r="AR217" s="1">
        <f t="shared" si="27"/>
        <v>30106453.599999994</v>
      </c>
    </row>
    <row r="218" spans="1:44" hidden="1" x14ac:dyDescent="0.35">
      <c r="A218" t="str">
        <f t="shared" si="23"/>
        <v>1.1-00-2510_25041031_2551910</v>
      </c>
      <c r="B218" t="s">
        <v>812</v>
      </c>
      <c r="C218" t="s">
        <v>815</v>
      </c>
      <c r="D218" t="s">
        <v>64</v>
      </c>
      <c r="E218" t="s">
        <v>116</v>
      </c>
      <c r="F218">
        <v>2</v>
      </c>
      <c r="G218" t="s">
        <v>183</v>
      </c>
      <c r="H218">
        <v>2.7</v>
      </c>
      <c r="I218" t="s">
        <v>530</v>
      </c>
      <c r="J218" t="s">
        <v>531</v>
      </c>
      <c r="K218" t="s">
        <v>530</v>
      </c>
      <c r="L218" t="s">
        <v>217</v>
      </c>
      <c r="M218" t="s">
        <v>218</v>
      </c>
      <c r="N218" t="s">
        <v>898</v>
      </c>
      <c r="O218" t="s">
        <v>900</v>
      </c>
      <c r="P218">
        <v>0</v>
      </c>
      <c r="Q218" t="s">
        <v>255</v>
      </c>
      <c r="R218">
        <v>41</v>
      </c>
      <c r="S218" t="s">
        <v>925</v>
      </c>
      <c r="T218" t="s">
        <v>908</v>
      </c>
      <c r="U218" t="s">
        <v>909</v>
      </c>
      <c r="V218">
        <v>5000</v>
      </c>
      <c r="W218" t="s">
        <v>118</v>
      </c>
      <c r="X218">
        <v>5100</v>
      </c>
      <c r="Y218" t="s">
        <v>117</v>
      </c>
      <c r="Z218">
        <v>5190</v>
      </c>
      <c r="AA218" t="s">
        <v>118</v>
      </c>
      <c r="AB218">
        <v>5191</v>
      </c>
      <c r="AC218" t="s">
        <v>121</v>
      </c>
      <c r="AD218">
        <v>0</v>
      </c>
      <c r="AE218" t="s">
        <v>58</v>
      </c>
      <c r="AF218" s="1">
        <v>14000</v>
      </c>
      <c r="AG218" s="1">
        <v>0</v>
      </c>
      <c r="AH218" s="1">
        <v>13776.8</v>
      </c>
      <c r="AI218" s="1">
        <v>0</v>
      </c>
      <c r="AJ218" s="1">
        <v>0</v>
      </c>
      <c r="AK218" s="1">
        <v>0</v>
      </c>
      <c r="AL218" s="1">
        <v>0</v>
      </c>
      <c r="AM218" s="1">
        <f t="shared" si="28"/>
        <v>223.20000000000073</v>
      </c>
      <c r="AN218" s="1"/>
      <c r="AO218" s="1"/>
      <c r="AP218" s="1">
        <f t="shared" si="25"/>
        <v>0</v>
      </c>
      <c r="AQ218" s="6">
        <f t="shared" si="26"/>
        <v>14000</v>
      </c>
      <c r="AR218" s="1">
        <f t="shared" si="27"/>
        <v>223.20000000000073</v>
      </c>
    </row>
    <row r="219" spans="1:44" hidden="1" x14ac:dyDescent="0.35">
      <c r="A219" t="str">
        <f t="shared" si="23"/>
        <v>1.1-00-2510_25036028_2524710</v>
      </c>
      <c r="B219" t="s">
        <v>812</v>
      </c>
      <c r="C219" t="s">
        <v>815</v>
      </c>
      <c r="D219" t="s">
        <v>64</v>
      </c>
      <c r="E219" t="s">
        <v>54</v>
      </c>
      <c r="F219">
        <v>2</v>
      </c>
      <c r="G219" t="s">
        <v>183</v>
      </c>
      <c r="H219">
        <v>2.7</v>
      </c>
      <c r="I219" t="s">
        <v>530</v>
      </c>
      <c r="J219" t="s">
        <v>531</v>
      </c>
      <c r="K219" t="s">
        <v>530</v>
      </c>
      <c r="L219" t="s">
        <v>270</v>
      </c>
      <c r="M219" t="s">
        <v>271</v>
      </c>
      <c r="N219" t="s">
        <v>898</v>
      </c>
      <c r="O219" t="s">
        <v>900</v>
      </c>
      <c r="P219">
        <v>0</v>
      </c>
      <c r="Q219" t="s">
        <v>255</v>
      </c>
      <c r="R219">
        <v>36</v>
      </c>
      <c r="S219" t="s">
        <v>931</v>
      </c>
      <c r="T219" t="s">
        <v>930</v>
      </c>
      <c r="U219" t="s">
        <v>932</v>
      </c>
      <c r="V219">
        <v>2000</v>
      </c>
      <c r="W219" t="s">
        <v>105</v>
      </c>
      <c r="X219">
        <v>2400</v>
      </c>
      <c r="Y219" t="s">
        <v>368</v>
      </c>
      <c r="Z219">
        <v>2470</v>
      </c>
      <c r="AA219" t="s">
        <v>105</v>
      </c>
      <c r="AB219">
        <v>2471</v>
      </c>
      <c r="AC219" t="s">
        <v>373</v>
      </c>
      <c r="AD219">
        <v>0</v>
      </c>
      <c r="AE219" t="s">
        <v>58</v>
      </c>
      <c r="AF219" s="1">
        <v>5000</v>
      </c>
      <c r="AG219" s="1">
        <v>20000</v>
      </c>
      <c r="AH219" s="1">
        <v>4230.1400000000003</v>
      </c>
      <c r="AI219" s="1">
        <v>1693.54</v>
      </c>
      <c r="AJ219" s="1">
        <v>0</v>
      </c>
      <c r="AK219" s="1">
        <v>0</v>
      </c>
      <c r="AL219" s="1">
        <v>0</v>
      </c>
      <c r="AM219" s="1">
        <f t="shared" si="28"/>
        <v>769.85999999999967</v>
      </c>
      <c r="AN219" s="1"/>
      <c r="AO219" s="1"/>
      <c r="AP219" s="1">
        <f t="shared" si="25"/>
        <v>0</v>
      </c>
      <c r="AQ219" s="6">
        <f t="shared" si="26"/>
        <v>5000</v>
      </c>
      <c r="AR219" s="1">
        <f t="shared" si="27"/>
        <v>769.85999999999967</v>
      </c>
    </row>
    <row r="220" spans="1:44" hidden="1" x14ac:dyDescent="0.35">
      <c r="A220" t="str">
        <f t="shared" si="23"/>
        <v>1.1-00-2504_2555004_2524710</v>
      </c>
      <c r="B220" t="s">
        <v>812</v>
      </c>
      <c r="C220" t="s">
        <v>815</v>
      </c>
      <c r="D220" t="s">
        <v>64</v>
      </c>
      <c r="E220" t="s">
        <v>54</v>
      </c>
      <c r="F220">
        <v>1</v>
      </c>
      <c r="G220" t="s">
        <v>45</v>
      </c>
      <c r="H220">
        <v>1.3</v>
      </c>
      <c r="I220" t="s">
        <v>46</v>
      </c>
      <c r="J220" t="s">
        <v>47</v>
      </c>
      <c r="K220" t="s">
        <v>48</v>
      </c>
      <c r="L220" t="s">
        <v>49</v>
      </c>
      <c r="M220" t="s">
        <v>50</v>
      </c>
      <c r="N220" t="s">
        <v>808</v>
      </c>
      <c r="O220" t="s">
        <v>60</v>
      </c>
      <c r="P220">
        <v>5</v>
      </c>
      <c r="Q220" t="s">
        <v>810</v>
      </c>
      <c r="R220">
        <v>5</v>
      </c>
      <c r="S220" t="s">
        <v>297</v>
      </c>
      <c r="T220" t="s">
        <v>817</v>
      </c>
      <c r="U220" t="s">
        <v>298</v>
      </c>
      <c r="V220">
        <v>2000</v>
      </c>
      <c r="W220" t="s">
        <v>105</v>
      </c>
      <c r="X220">
        <v>2400</v>
      </c>
      <c r="Y220" t="s">
        <v>368</v>
      </c>
      <c r="Z220">
        <v>2470</v>
      </c>
      <c r="AA220" t="s">
        <v>105</v>
      </c>
      <c r="AB220">
        <v>2471</v>
      </c>
      <c r="AC220" t="s">
        <v>373</v>
      </c>
      <c r="AD220">
        <v>0</v>
      </c>
      <c r="AE220" t="s">
        <v>58</v>
      </c>
      <c r="AF220" s="1">
        <v>12000</v>
      </c>
      <c r="AG220" s="1">
        <v>0</v>
      </c>
      <c r="AH220" s="1">
        <v>10904</v>
      </c>
      <c r="AI220" s="1">
        <v>10904</v>
      </c>
      <c r="AJ220" s="1">
        <v>10904</v>
      </c>
      <c r="AK220" s="1">
        <v>10904</v>
      </c>
      <c r="AL220" s="1">
        <v>10904</v>
      </c>
      <c r="AM220" s="1">
        <f t="shared" si="28"/>
        <v>1096</v>
      </c>
      <c r="AN220" s="1"/>
      <c r="AO220" s="1"/>
      <c r="AP220" s="1">
        <f t="shared" si="25"/>
        <v>0</v>
      </c>
      <c r="AQ220" s="6">
        <f t="shared" si="26"/>
        <v>12000</v>
      </c>
      <c r="AR220" s="1">
        <f t="shared" si="27"/>
        <v>1096</v>
      </c>
    </row>
    <row r="221" spans="1:44" hidden="1" x14ac:dyDescent="0.35">
      <c r="A221" t="str">
        <f t="shared" si="23"/>
        <v>1.1-00-2504_2555004_2537110</v>
      </c>
      <c r="B221" t="s">
        <v>812</v>
      </c>
      <c r="C221" t="s">
        <v>815</v>
      </c>
      <c r="D221" t="s">
        <v>64</v>
      </c>
      <c r="E221" t="s">
        <v>54</v>
      </c>
      <c r="F221">
        <v>1</v>
      </c>
      <c r="G221" t="s">
        <v>45</v>
      </c>
      <c r="H221">
        <v>1.3</v>
      </c>
      <c r="I221" t="s">
        <v>46</v>
      </c>
      <c r="J221" t="s">
        <v>47</v>
      </c>
      <c r="K221" t="s">
        <v>48</v>
      </c>
      <c r="L221" t="s">
        <v>49</v>
      </c>
      <c r="M221" t="s">
        <v>50</v>
      </c>
      <c r="N221" t="s">
        <v>808</v>
      </c>
      <c r="O221" t="s">
        <v>60</v>
      </c>
      <c r="P221">
        <v>5</v>
      </c>
      <c r="Q221" t="s">
        <v>810</v>
      </c>
      <c r="R221">
        <v>5</v>
      </c>
      <c r="S221" t="s">
        <v>297</v>
      </c>
      <c r="T221" t="s">
        <v>817</v>
      </c>
      <c r="U221" t="s">
        <v>298</v>
      </c>
      <c r="V221">
        <v>3000</v>
      </c>
      <c r="W221" t="s">
        <v>56</v>
      </c>
      <c r="X221">
        <v>3700</v>
      </c>
      <c r="Y221" t="s">
        <v>277</v>
      </c>
      <c r="Z221">
        <v>3710</v>
      </c>
      <c r="AA221" t="s">
        <v>56</v>
      </c>
      <c r="AB221">
        <v>3711</v>
      </c>
      <c r="AC221" t="s">
        <v>278</v>
      </c>
      <c r="AD221">
        <v>0</v>
      </c>
      <c r="AE221" t="s">
        <v>58</v>
      </c>
      <c r="AF221" s="1">
        <v>25000</v>
      </c>
      <c r="AG221" s="1">
        <v>25000</v>
      </c>
      <c r="AH221" s="1">
        <v>12628.33</v>
      </c>
      <c r="AI221" s="1">
        <v>12628.33</v>
      </c>
      <c r="AJ221" s="1">
        <v>12628.33</v>
      </c>
      <c r="AK221" s="1">
        <v>12628.33</v>
      </c>
      <c r="AL221" s="1">
        <v>12628.33</v>
      </c>
      <c r="AM221" s="1">
        <f t="shared" si="28"/>
        <v>12371.67</v>
      </c>
      <c r="AN221" s="1"/>
      <c r="AO221" s="1"/>
      <c r="AP221" s="1">
        <f t="shared" si="25"/>
        <v>0</v>
      </c>
      <c r="AQ221" s="6">
        <f t="shared" si="26"/>
        <v>25000</v>
      </c>
      <c r="AR221" s="1">
        <f t="shared" si="27"/>
        <v>12371.67</v>
      </c>
    </row>
    <row r="222" spans="1:44" hidden="1" x14ac:dyDescent="0.35">
      <c r="A222" t="str">
        <f t="shared" si="23"/>
        <v>1.1-00-2506_25514009_2537110</v>
      </c>
      <c r="B222" t="s">
        <v>812</v>
      </c>
      <c r="C222" t="s">
        <v>815</v>
      </c>
      <c r="D222" t="s">
        <v>64</v>
      </c>
      <c r="E222" t="s">
        <v>54</v>
      </c>
      <c r="F222">
        <v>1</v>
      </c>
      <c r="G222" t="s">
        <v>45</v>
      </c>
      <c r="H222">
        <v>1.3</v>
      </c>
      <c r="I222" t="s">
        <v>46</v>
      </c>
      <c r="J222" t="s">
        <v>47</v>
      </c>
      <c r="K222" t="s">
        <v>48</v>
      </c>
      <c r="L222" t="s">
        <v>65</v>
      </c>
      <c r="M222" t="s">
        <v>66</v>
      </c>
      <c r="N222" t="s">
        <v>839</v>
      </c>
      <c r="O222" t="s">
        <v>111</v>
      </c>
      <c r="P222">
        <v>5</v>
      </c>
      <c r="Q222" t="s">
        <v>810</v>
      </c>
      <c r="R222">
        <v>14</v>
      </c>
      <c r="S222" t="s">
        <v>843</v>
      </c>
      <c r="T222" t="s">
        <v>842</v>
      </c>
      <c r="U222" t="s">
        <v>110</v>
      </c>
      <c r="V222">
        <v>3000</v>
      </c>
      <c r="W222" t="s">
        <v>56</v>
      </c>
      <c r="X222">
        <v>3700</v>
      </c>
      <c r="Y222" t="s">
        <v>277</v>
      </c>
      <c r="Z222">
        <v>3710</v>
      </c>
      <c r="AA222" t="s">
        <v>56</v>
      </c>
      <c r="AB222">
        <v>3711</v>
      </c>
      <c r="AC222" t="s">
        <v>278</v>
      </c>
      <c r="AD222">
        <v>0</v>
      </c>
      <c r="AE222" t="s">
        <v>58</v>
      </c>
      <c r="AF222" s="1">
        <v>25000</v>
      </c>
      <c r="AG222" s="1">
        <v>25000</v>
      </c>
      <c r="AH222" s="1">
        <v>2900</v>
      </c>
      <c r="AI222" s="1">
        <v>2900</v>
      </c>
      <c r="AJ222" s="1">
        <v>0</v>
      </c>
      <c r="AK222" s="1">
        <v>0</v>
      </c>
      <c r="AL222" s="1">
        <v>0</v>
      </c>
      <c r="AM222" s="1">
        <f t="shared" si="28"/>
        <v>22100</v>
      </c>
      <c r="AN222" s="1"/>
      <c r="AO222" s="1"/>
      <c r="AP222" s="1">
        <f t="shared" si="25"/>
        <v>0</v>
      </c>
      <c r="AQ222" s="6">
        <f t="shared" si="26"/>
        <v>25000</v>
      </c>
      <c r="AR222" s="1">
        <f t="shared" si="27"/>
        <v>22100</v>
      </c>
    </row>
    <row r="223" spans="1:44" hidden="1" x14ac:dyDescent="0.35">
      <c r="A223" t="str">
        <f t="shared" si="23"/>
        <v>1.1-00-2505_25566049_2512312</v>
      </c>
      <c r="B223" t="s">
        <v>812</v>
      </c>
      <c r="C223" t="s">
        <v>815</v>
      </c>
      <c r="D223" t="s">
        <v>64</v>
      </c>
      <c r="E223" t="s">
        <v>54</v>
      </c>
      <c r="F223">
        <v>1</v>
      </c>
      <c r="G223" t="s">
        <v>45</v>
      </c>
      <c r="H223">
        <v>1.3</v>
      </c>
      <c r="I223" t="s">
        <v>46</v>
      </c>
      <c r="J223" t="s">
        <v>47</v>
      </c>
      <c r="K223" t="s">
        <v>48</v>
      </c>
      <c r="L223" t="s">
        <v>65</v>
      </c>
      <c r="M223" t="s">
        <v>66</v>
      </c>
      <c r="N223" t="s">
        <v>833</v>
      </c>
      <c r="O223" t="s">
        <v>835</v>
      </c>
      <c r="P223">
        <v>5</v>
      </c>
      <c r="Q223" t="s">
        <v>810</v>
      </c>
      <c r="R223">
        <v>66</v>
      </c>
      <c r="S223" t="s">
        <v>71</v>
      </c>
      <c r="T223" t="s">
        <v>837</v>
      </c>
      <c r="U223" t="s">
        <v>838</v>
      </c>
      <c r="V223">
        <v>1000</v>
      </c>
      <c r="W223" t="s">
        <v>71</v>
      </c>
      <c r="X223">
        <v>1200</v>
      </c>
      <c r="Y223" t="s">
        <v>76</v>
      </c>
      <c r="Z223">
        <v>1230</v>
      </c>
      <c r="AA223" t="s">
        <v>71</v>
      </c>
      <c r="AB223">
        <v>1231</v>
      </c>
      <c r="AC223" t="s">
        <v>397</v>
      </c>
      <c r="AD223">
        <v>2</v>
      </c>
      <c r="AE223" t="s">
        <v>683</v>
      </c>
      <c r="AF223" s="1">
        <v>26400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f t="shared" si="28"/>
        <v>26400</v>
      </c>
      <c r="AN223" s="1"/>
      <c r="AO223" s="1"/>
      <c r="AP223" s="1">
        <f t="shared" si="25"/>
        <v>0</v>
      </c>
      <c r="AQ223" s="6">
        <f t="shared" si="26"/>
        <v>26400</v>
      </c>
      <c r="AR223" s="1">
        <f t="shared" si="27"/>
        <v>26400</v>
      </c>
    </row>
    <row r="224" spans="1:44" hidden="1" x14ac:dyDescent="0.35">
      <c r="A224" t="str">
        <f t="shared" si="23"/>
        <v>1.1-00-2505_2559007_2524710</v>
      </c>
      <c r="B224" t="s">
        <v>812</v>
      </c>
      <c r="C224" t="s">
        <v>815</v>
      </c>
      <c r="D224" t="s">
        <v>64</v>
      </c>
      <c r="E224" t="s">
        <v>54</v>
      </c>
      <c r="F224">
        <v>1</v>
      </c>
      <c r="G224" t="s">
        <v>45</v>
      </c>
      <c r="H224">
        <v>1.3</v>
      </c>
      <c r="I224" t="s">
        <v>46</v>
      </c>
      <c r="J224" t="s">
        <v>47</v>
      </c>
      <c r="K224" t="s">
        <v>48</v>
      </c>
      <c r="L224" t="s">
        <v>65</v>
      </c>
      <c r="M224" t="s">
        <v>66</v>
      </c>
      <c r="N224" t="s">
        <v>833</v>
      </c>
      <c r="O224" t="s">
        <v>835</v>
      </c>
      <c r="P224">
        <v>5</v>
      </c>
      <c r="Q224" t="s">
        <v>810</v>
      </c>
      <c r="R224">
        <v>9</v>
      </c>
      <c r="S224" t="s">
        <v>120</v>
      </c>
      <c r="T224" t="s">
        <v>834</v>
      </c>
      <c r="U224" t="s">
        <v>836</v>
      </c>
      <c r="V224">
        <v>2000</v>
      </c>
      <c r="W224" t="s">
        <v>105</v>
      </c>
      <c r="X224">
        <v>2400</v>
      </c>
      <c r="Y224" t="s">
        <v>368</v>
      </c>
      <c r="Z224">
        <v>2470</v>
      </c>
      <c r="AA224" t="s">
        <v>105</v>
      </c>
      <c r="AB224">
        <v>2471</v>
      </c>
      <c r="AC224" t="s">
        <v>373</v>
      </c>
      <c r="AD224">
        <v>0</v>
      </c>
      <c r="AE224" t="s">
        <v>58</v>
      </c>
      <c r="AF224" s="1">
        <v>195289</v>
      </c>
      <c r="AG224" s="1">
        <v>150000</v>
      </c>
      <c r="AH224" s="1">
        <v>190765.17</v>
      </c>
      <c r="AI224" s="1">
        <v>0</v>
      </c>
      <c r="AJ224" s="1">
        <v>0</v>
      </c>
      <c r="AK224" s="1">
        <v>0</v>
      </c>
      <c r="AL224" s="1">
        <v>0</v>
      </c>
      <c r="AM224" s="1">
        <f t="shared" si="28"/>
        <v>4523.8299999999872</v>
      </c>
      <c r="AN224" s="1"/>
      <c r="AO224" s="1"/>
      <c r="AP224" s="1">
        <f t="shared" si="25"/>
        <v>0</v>
      </c>
      <c r="AQ224" s="6">
        <f t="shared" si="26"/>
        <v>195289</v>
      </c>
      <c r="AR224" s="1">
        <f t="shared" si="27"/>
        <v>4523.8299999999872</v>
      </c>
    </row>
    <row r="225" spans="1:44" hidden="1" x14ac:dyDescent="0.35">
      <c r="A225" t="str">
        <f t="shared" si="23"/>
        <v>1.1-00-2514_25555039_2535210</v>
      </c>
      <c r="B225" t="s">
        <v>812</v>
      </c>
      <c r="C225" t="s">
        <v>815</v>
      </c>
      <c r="D225" t="s">
        <v>64</v>
      </c>
      <c r="E225" t="s">
        <v>54</v>
      </c>
      <c r="F225">
        <v>3</v>
      </c>
      <c r="G225" t="s">
        <v>202</v>
      </c>
      <c r="H225">
        <v>3.8</v>
      </c>
      <c r="I225" t="s">
        <v>203</v>
      </c>
      <c r="J225" t="s">
        <v>204</v>
      </c>
      <c r="K225" t="s">
        <v>205</v>
      </c>
      <c r="L225" t="s">
        <v>65</v>
      </c>
      <c r="M225" t="s">
        <v>66</v>
      </c>
      <c r="N225" t="s">
        <v>982</v>
      </c>
      <c r="O225" t="s">
        <v>984</v>
      </c>
      <c r="P225">
        <v>5</v>
      </c>
      <c r="Q225" t="s">
        <v>810</v>
      </c>
      <c r="R225">
        <v>55</v>
      </c>
      <c r="S225" t="s">
        <v>601</v>
      </c>
      <c r="T225" t="s">
        <v>983</v>
      </c>
      <c r="U225" t="s">
        <v>985</v>
      </c>
      <c r="V225">
        <v>3000</v>
      </c>
      <c r="W225" t="s">
        <v>56</v>
      </c>
      <c r="X225">
        <v>3500</v>
      </c>
      <c r="Y225" t="s">
        <v>189</v>
      </c>
      <c r="Z225">
        <v>3520</v>
      </c>
      <c r="AA225" t="s">
        <v>56</v>
      </c>
      <c r="AB225">
        <v>3521</v>
      </c>
      <c r="AC225" t="s">
        <v>391</v>
      </c>
      <c r="AD225">
        <v>0</v>
      </c>
      <c r="AE225" t="s">
        <v>58</v>
      </c>
      <c r="AF225" s="1">
        <v>28200</v>
      </c>
      <c r="AG225" s="1">
        <v>0</v>
      </c>
      <c r="AH225" s="1">
        <v>28188</v>
      </c>
      <c r="AI225" s="1">
        <v>28188</v>
      </c>
      <c r="AJ225" s="1">
        <v>0</v>
      </c>
      <c r="AK225" s="1">
        <v>0</v>
      </c>
      <c r="AL225" s="1">
        <v>0</v>
      </c>
      <c r="AM225" s="1">
        <f t="shared" si="28"/>
        <v>12</v>
      </c>
      <c r="AN225" s="1"/>
      <c r="AO225" s="1"/>
      <c r="AP225" s="1">
        <f t="shared" si="25"/>
        <v>0</v>
      </c>
      <c r="AQ225" s="6">
        <f t="shared" si="26"/>
        <v>28200</v>
      </c>
      <c r="AR225" s="1">
        <f t="shared" si="27"/>
        <v>12</v>
      </c>
    </row>
    <row r="226" spans="1:44" hidden="1" x14ac:dyDescent="0.35">
      <c r="A226" t="str">
        <f t="shared" si="23"/>
        <v>1.1-00-2509_25129021_2524710</v>
      </c>
      <c r="B226" t="s">
        <v>812</v>
      </c>
      <c r="C226" t="s">
        <v>815</v>
      </c>
      <c r="D226" t="s">
        <v>64</v>
      </c>
      <c r="E226" t="s">
        <v>54</v>
      </c>
      <c r="F226">
        <v>2</v>
      </c>
      <c r="G226" t="s">
        <v>183</v>
      </c>
      <c r="H226">
        <v>2.2000000000000002</v>
      </c>
      <c r="I226" t="s">
        <v>193</v>
      </c>
      <c r="J226" t="s">
        <v>459</v>
      </c>
      <c r="K226" t="s">
        <v>460</v>
      </c>
      <c r="L226" t="s">
        <v>65</v>
      </c>
      <c r="M226" t="s">
        <v>66</v>
      </c>
      <c r="N226" t="s">
        <v>855</v>
      </c>
      <c r="O226" t="s">
        <v>857</v>
      </c>
      <c r="P226">
        <v>1</v>
      </c>
      <c r="Q226" t="s">
        <v>472</v>
      </c>
      <c r="R226">
        <v>29</v>
      </c>
      <c r="S226" t="s">
        <v>473</v>
      </c>
      <c r="T226" t="s">
        <v>884</v>
      </c>
      <c r="U226" t="s">
        <v>885</v>
      </c>
      <c r="V226">
        <v>2000</v>
      </c>
      <c r="W226" t="s">
        <v>105</v>
      </c>
      <c r="X226">
        <v>2400</v>
      </c>
      <c r="Y226" t="s">
        <v>368</v>
      </c>
      <c r="Z226">
        <v>2470</v>
      </c>
      <c r="AA226" t="s">
        <v>105</v>
      </c>
      <c r="AB226">
        <v>2471</v>
      </c>
      <c r="AC226" t="s">
        <v>373</v>
      </c>
      <c r="AD226">
        <v>0</v>
      </c>
      <c r="AE226" t="s">
        <v>58</v>
      </c>
      <c r="AF226" s="1">
        <v>422596.45</v>
      </c>
      <c r="AG226" s="1">
        <v>3000000</v>
      </c>
      <c r="AH226" s="1">
        <v>422596.45</v>
      </c>
      <c r="AI226" s="1">
        <v>393445.33</v>
      </c>
      <c r="AJ226" s="1">
        <v>393445.33</v>
      </c>
      <c r="AK226" s="1">
        <v>393445.33</v>
      </c>
      <c r="AL226" s="1">
        <v>393445.33</v>
      </c>
      <c r="AM226" s="1">
        <f t="shared" si="28"/>
        <v>0</v>
      </c>
      <c r="AN226" s="1"/>
      <c r="AO226" s="1"/>
      <c r="AP226" s="1">
        <f t="shared" si="25"/>
        <v>0</v>
      </c>
      <c r="AQ226" s="6">
        <f t="shared" si="26"/>
        <v>422596.45</v>
      </c>
      <c r="AR226" s="1">
        <f t="shared" si="27"/>
        <v>0</v>
      </c>
    </row>
    <row r="227" spans="1:44" hidden="1" x14ac:dyDescent="0.35">
      <c r="A227" t="str">
        <f t="shared" si="23"/>
        <v>1.1-00-2509_25225017_2524710</v>
      </c>
      <c r="B227" t="s">
        <v>812</v>
      </c>
      <c r="C227" t="s">
        <v>815</v>
      </c>
      <c r="D227" t="s">
        <v>64</v>
      </c>
      <c r="E227" t="s">
        <v>54</v>
      </c>
      <c r="F227">
        <v>1</v>
      </c>
      <c r="G227" t="s">
        <v>45</v>
      </c>
      <c r="H227">
        <v>1.3</v>
      </c>
      <c r="I227" t="s">
        <v>46</v>
      </c>
      <c r="J227" t="s">
        <v>47</v>
      </c>
      <c r="K227" t="s">
        <v>48</v>
      </c>
      <c r="L227" t="s">
        <v>65</v>
      </c>
      <c r="M227" t="s">
        <v>66</v>
      </c>
      <c r="N227" t="s">
        <v>855</v>
      </c>
      <c r="O227" t="s">
        <v>857</v>
      </c>
      <c r="P227">
        <v>2</v>
      </c>
      <c r="Q227" t="s">
        <v>148</v>
      </c>
      <c r="R227">
        <v>25</v>
      </c>
      <c r="S227" t="s">
        <v>404</v>
      </c>
      <c r="T227" t="s">
        <v>856</v>
      </c>
      <c r="U227" t="s">
        <v>858</v>
      </c>
      <c r="V227">
        <v>2000</v>
      </c>
      <c r="W227" t="s">
        <v>105</v>
      </c>
      <c r="X227">
        <v>2400</v>
      </c>
      <c r="Y227" t="s">
        <v>368</v>
      </c>
      <c r="Z227">
        <v>2470</v>
      </c>
      <c r="AA227" t="s">
        <v>105</v>
      </c>
      <c r="AB227">
        <v>2471</v>
      </c>
      <c r="AC227" t="s">
        <v>373</v>
      </c>
      <c r="AD227">
        <v>0</v>
      </c>
      <c r="AE227" t="s">
        <v>58</v>
      </c>
      <c r="AF227" s="1">
        <v>1300000</v>
      </c>
      <c r="AG227" s="1">
        <v>1300000</v>
      </c>
      <c r="AH227" s="1">
        <v>1286416.1299999999</v>
      </c>
      <c r="AI227" s="1">
        <v>618343.13</v>
      </c>
      <c r="AJ227" s="1">
        <v>197223.23</v>
      </c>
      <c r="AK227" s="1">
        <v>51657.29</v>
      </c>
      <c r="AL227" s="1">
        <v>51657.29</v>
      </c>
      <c r="AM227" s="1">
        <f t="shared" si="28"/>
        <v>13583.870000000112</v>
      </c>
      <c r="AN227" s="1"/>
      <c r="AO227" s="1"/>
      <c r="AP227" s="1">
        <f t="shared" si="25"/>
        <v>0</v>
      </c>
      <c r="AQ227" s="6">
        <f t="shared" si="26"/>
        <v>1300000</v>
      </c>
      <c r="AR227" s="1">
        <f t="shared" si="27"/>
        <v>13583.870000000112</v>
      </c>
    </row>
    <row r="228" spans="1:44" hidden="1" x14ac:dyDescent="0.35">
      <c r="A228" t="str">
        <f t="shared" si="23"/>
        <v>1.1-00-2514_25555039_2531810</v>
      </c>
      <c r="B228" t="s">
        <v>812</v>
      </c>
      <c r="C228" t="s">
        <v>815</v>
      </c>
      <c r="D228" t="s">
        <v>64</v>
      </c>
      <c r="E228" t="s">
        <v>54</v>
      </c>
      <c r="F228">
        <v>3</v>
      </c>
      <c r="G228" t="s">
        <v>202</v>
      </c>
      <c r="H228">
        <v>3.8</v>
      </c>
      <c r="I228" t="s">
        <v>203</v>
      </c>
      <c r="J228" t="s">
        <v>204</v>
      </c>
      <c r="K228" t="s">
        <v>205</v>
      </c>
      <c r="L228" t="s">
        <v>65</v>
      </c>
      <c r="M228" t="s">
        <v>66</v>
      </c>
      <c r="N228" t="s">
        <v>982</v>
      </c>
      <c r="O228" t="s">
        <v>984</v>
      </c>
      <c r="P228">
        <v>5</v>
      </c>
      <c r="Q228" t="s">
        <v>810</v>
      </c>
      <c r="R228">
        <v>55</v>
      </c>
      <c r="S228" t="s">
        <v>601</v>
      </c>
      <c r="T228" t="s">
        <v>983</v>
      </c>
      <c r="U228" t="s">
        <v>985</v>
      </c>
      <c r="V228">
        <v>3000</v>
      </c>
      <c r="W228" t="s">
        <v>56</v>
      </c>
      <c r="X228">
        <v>3100</v>
      </c>
      <c r="Y228" t="s">
        <v>198</v>
      </c>
      <c r="Z228">
        <v>3180</v>
      </c>
      <c r="AA228" t="s">
        <v>56</v>
      </c>
      <c r="AB228">
        <v>3181</v>
      </c>
      <c r="AC228" t="s">
        <v>314</v>
      </c>
      <c r="AD228">
        <v>0</v>
      </c>
      <c r="AE228" t="s">
        <v>58</v>
      </c>
      <c r="AF228" s="1">
        <v>30000</v>
      </c>
      <c r="AG228" s="1">
        <v>30000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f t="shared" si="28"/>
        <v>30000</v>
      </c>
      <c r="AN228" s="1"/>
      <c r="AO228" s="1"/>
      <c r="AP228" s="1">
        <f t="shared" si="25"/>
        <v>0</v>
      </c>
      <c r="AQ228" s="6">
        <f t="shared" si="26"/>
        <v>30000</v>
      </c>
      <c r="AR228" s="1">
        <f t="shared" si="27"/>
        <v>30000</v>
      </c>
    </row>
    <row r="229" spans="1:44" hidden="1" x14ac:dyDescent="0.35">
      <c r="A229" t="str">
        <f t="shared" si="23"/>
        <v>1.1-00-2509_25330022_2551910</v>
      </c>
      <c r="B229" t="s">
        <v>812</v>
      </c>
      <c r="C229" t="s">
        <v>815</v>
      </c>
      <c r="D229" t="s">
        <v>64</v>
      </c>
      <c r="E229" t="s">
        <v>116</v>
      </c>
      <c r="F229">
        <v>2</v>
      </c>
      <c r="G229" t="s">
        <v>183</v>
      </c>
      <c r="H229">
        <v>2.1</v>
      </c>
      <c r="I229" t="s">
        <v>184</v>
      </c>
      <c r="J229" t="s">
        <v>445</v>
      </c>
      <c r="K229" t="s">
        <v>446</v>
      </c>
      <c r="L229" t="s">
        <v>157</v>
      </c>
      <c r="M229" t="s">
        <v>158</v>
      </c>
      <c r="N229" t="s">
        <v>855</v>
      </c>
      <c r="O229" t="s">
        <v>857</v>
      </c>
      <c r="P229">
        <v>3</v>
      </c>
      <c r="Q229" t="s">
        <v>453</v>
      </c>
      <c r="R229">
        <v>30</v>
      </c>
      <c r="S229" t="s">
        <v>454</v>
      </c>
      <c r="T229" t="s">
        <v>882</v>
      </c>
      <c r="U229" t="s">
        <v>883</v>
      </c>
      <c r="V229">
        <v>5000</v>
      </c>
      <c r="W229" t="s">
        <v>118</v>
      </c>
      <c r="X229">
        <v>5100</v>
      </c>
      <c r="Y229" t="s">
        <v>117</v>
      </c>
      <c r="Z229">
        <v>5190</v>
      </c>
      <c r="AA229" t="s">
        <v>118</v>
      </c>
      <c r="AB229">
        <v>5191</v>
      </c>
      <c r="AC229" t="s">
        <v>121</v>
      </c>
      <c r="AD229">
        <v>0</v>
      </c>
      <c r="AE229" t="s">
        <v>58</v>
      </c>
      <c r="AF229" s="1">
        <v>30000</v>
      </c>
      <c r="AG229" s="1">
        <v>30000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f t="shared" si="28"/>
        <v>30000</v>
      </c>
      <c r="AN229" s="1"/>
      <c r="AO229" s="1"/>
      <c r="AP229" s="1">
        <f t="shared" si="25"/>
        <v>0</v>
      </c>
      <c r="AQ229" s="6">
        <f t="shared" si="26"/>
        <v>30000</v>
      </c>
      <c r="AR229" s="1">
        <f t="shared" si="27"/>
        <v>30000</v>
      </c>
    </row>
    <row r="230" spans="1:44" hidden="1" x14ac:dyDescent="0.35">
      <c r="A230" t="str">
        <f t="shared" si="23"/>
        <v>1.1-00-2514_25555039_2537110</v>
      </c>
      <c r="B230" t="s">
        <v>812</v>
      </c>
      <c r="C230" t="s">
        <v>815</v>
      </c>
      <c r="D230" t="s">
        <v>64</v>
      </c>
      <c r="E230" t="s">
        <v>54</v>
      </c>
      <c r="F230">
        <v>3</v>
      </c>
      <c r="G230" t="s">
        <v>202</v>
      </c>
      <c r="H230">
        <v>3.8</v>
      </c>
      <c r="I230" t="s">
        <v>203</v>
      </c>
      <c r="J230" t="s">
        <v>204</v>
      </c>
      <c r="K230" t="s">
        <v>205</v>
      </c>
      <c r="L230" t="s">
        <v>65</v>
      </c>
      <c r="M230" t="s">
        <v>66</v>
      </c>
      <c r="N230" t="s">
        <v>982</v>
      </c>
      <c r="O230" t="s">
        <v>984</v>
      </c>
      <c r="P230">
        <v>5</v>
      </c>
      <c r="Q230" t="s">
        <v>810</v>
      </c>
      <c r="R230">
        <v>55</v>
      </c>
      <c r="S230" t="s">
        <v>601</v>
      </c>
      <c r="T230" t="s">
        <v>983</v>
      </c>
      <c r="U230" t="s">
        <v>985</v>
      </c>
      <c r="V230">
        <v>3000</v>
      </c>
      <c r="W230" t="s">
        <v>56</v>
      </c>
      <c r="X230">
        <v>3700</v>
      </c>
      <c r="Y230" t="s">
        <v>277</v>
      </c>
      <c r="Z230">
        <v>3710</v>
      </c>
      <c r="AA230" t="s">
        <v>56</v>
      </c>
      <c r="AB230">
        <v>3711</v>
      </c>
      <c r="AC230" t="s">
        <v>278</v>
      </c>
      <c r="AD230">
        <v>0</v>
      </c>
      <c r="AE230" t="s">
        <v>58</v>
      </c>
      <c r="AF230" s="1">
        <v>30400</v>
      </c>
      <c r="AG230" s="1">
        <v>35000</v>
      </c>
      <c r="AH230" s="1">
        <v>9461</v>
      </c>
      <c r="AI230" s="1">
        <v>9461</v>
      </c>
      <c r="AJ230" s="1">
        <v>9461</v>
      </c>
      <c r="AK230" s="1">
        <v>9461</v>
      </c>
      <c r="AL230" s="1">
        <v>9461</v>
      </c>
      <c r="AM230" s="1">
        <f t="shared" si="28"/>
        <v>20939</v>
      </c>
      <c r="AN230" s="1"/>
      <c r="AO230" s="1"/>
      <c r="AP230" s="1">
        <f t="shared" si="25"/>
        <v>0</v>
      </c>
      <c r="AQ230" s="6">
        <f t="shared" si="26"/>
        <v>30400</v>
      </c>
      <c r="AR230" s="1">
        <f t="shared" si="27"/>
        <v>20939</v>
      </c>
    </row>
    <row r="231" spans="1:44" hidden="1" x14ac:dyDescent="0.35">
      <c r="A231" t="str">
        <f t="shared" si="23"/>
        <v>2.6-06-2510_25065048_25511161</v>
      </c>
      <c r="B231" t="s">
        <v>992</v>
      </c>
      <c r="C231" t="s">
        <v>994</v>
      </c>
      <c r="D231" t="s">
        <v>44</v>
      </c>
      <c r="E231" t="s">
        <v>116</v>
      </c>
      <c r="F231">
        <v>2</v>
      </c>
      <c r="G231" t="s">
        <v>183</v>
      </c>
      <c r="H231">
        <v>2.7</v>
      </c>
      <c r="I231" t="s">
        <v>530</v>
      </c>
      <c r="J231" t="s">
        <v>531</v>
      </c>
      <c r="K231" t="s">
        <v>530</v>
      </c>
      <c r="L231" t="s">
        <v>270</v>
      </c>
      <c r="M231" t="s">
        <v>271</v>
      </c>
      <c r="N231" t="s">
        <v>898</v>
      </c>
      <c r="O231" t="s">
        <v>900</v>
      </c>
      <c r="P231">
        <v>0</v>
      </c>
      <c r="Q231" t="s">
        <v>255</v>
      </c>
      <c r="R231">
        <v>65</v>
      </c>
      <c r="S231" t="s">
        <v>996</v>
      </c>
      <c r="T231" t="s">
        <v>995</v>
      </c>
      <c r="U231" t="s">
        <v>226</v>
      </c>
      <c r="V231">
        <v>5000</v>
      </c>
      <c r="W231" t="s">
        <v>118</v>
      </c>
      <c r="X231">
        <v>5100</v>
      </c>
      <c r="Y231" t="s">
        <v>117</v>
      </c>
      <c r="Z231">
        <v>5110</v>
      </c>
      <c r="AA231" t="s">
        <v>118</v>
      </c>
      <c r="AB231">
        <v>5111</v>
      </c>
      <c r="AC231" t="s">
        <v>119</v>
      </c>
      <c r="AD231">
        <v>61</v>
      </c>
      <c r="AE231" t="s">
        <v>993</v>
      </c>
      <c r="AF231" s="1">
        <v>17500</v>
      </c>
      <c r="AG231" s="1">
        <v>0</v>
      </c>
      <c r="AH231" s="1">
        <v>15939.55</v>
      </c>
      <c r="AI231" s="1">
        <v>0</v>
      </c>
      <c r="AJ231" s="1">
        <v>0</v>
      </c>
      <c r="AK231" s="1">
        <v>0</v>
      </c>
      <c r="AL231" s="1">
        <v>0</v>
      </c>
      <c r="AM231" s="1">
        <f t="shared" si="28"/>
        <v>1560.4500000000007</v>
      </c>
      <c r="AN231" s="1"/>
      <c r="AO231" s="1"/>
      <c r="AP231" s="1">
        <f t="shared" si="25"/>
        <v>0</v>
      </c>
      <c r="AQ231" s="1">
        <f t="shared" si="26"/>
        <v>17500</v>
      </c>
      <c r="AR231" s="1">
        <f t="shared" si="27"/>
        <v>1560.4500000000007</v>
      </c>
    </row>
    <row r="232" spans="1:44" hidden="1" x14ac:dyDescent="0.35">
      <c r="A232" t="str">
        <f t="shared" si="23"/>
        <v>1.1-00-2511_25168050_2524710</v>
      </c>
      <c r="B232" t="s">
        <v>812</v>
      </c>
      <c r="C232" t="s">
        <v>815</v>
      </c>
      <c r="D232" t="s">
        <v>64</v>
      </c>
      <c r="E232" t="s">
        <v>54</v>
      </c>
      <c r="F232">
        <v>2</v>
      </c>
      <c r="G232" t="s">
        <v>183</v>
      </c>
      <c r="H232">
        <v>2.2000000000000002</v>
      </c>
      <c r="I232" t="s">
        <v>193</v>
      </c>
      <c r="J232" t="s">
        <v>459</v>
      </c>
      <c r="K232" t="s">
        <v>460</v>
      </c>
      <c r="L232" t="s">
        <v>65</v>
      </c>
      <c r="M232" t="s">
        <v>66</v>
      </c>
      <c r="N232" t="s">
        <v>822</v>
      </c>
      <c r="O232" t="s">
        <v>824</v>
      </c>
      <c r="P232">
        <v>1</v>
      </c>
      <c r="Q232" t="s">
        <v>472</v>
      </c>
      <c r="R232">
        <v>68</v>
      </c>
      <c r="S232" t="s">
        <v>473</v>
      </c>
      <c r="T232" t="s">
        <v>893</v>
      </c>
      <c r="U232" t="s">
        <v>1132</v>
      </c>
      <c r="V232">
        <v>2000</v>
      </c>
      <c r="W232" t="s">
        <v>105</v>
      </c>
      <c r="X232">
        <v>2400</v>
      </c>
      <c r="Y232" t="s">
        <v>368</v>
      </c>
      <c r="Z232">
        <v>2470</v>
      </c>
      <c r="AA232" t="s">
        <v>105</v>
      </c>
      <c r="AB232">
        <v>2471</v>
      </c>
      <c r="AC232" t="s">
        <v>373</v>
      </c>
      <c r="AD232">
        <v>0</v>
      </c>
      <c r="AE232" t="s">
        <v>58</v>
      </c>
      <c r="AF232" s="1">
        <v>2957099.04</v>
      </c>
      <c r="AG232" s="1">
        <v>0</v>
      </c>
      <c r="AH232" s="1">
        <v>2935956.12</v>
      </c>
      <c r="AI232" s="1">
        <v>2935956.12</v>
      </c>
      <c r="AJ232" s="1">
        <v>9901.1200000000008</v>
      </c>
      <c r="AK232" s="1">
        <v>9901.1200000000008</v>
      </c>
      <c r="AL232" s="1">
        <v>9901.1200000000008</v>
      </c>
      <c r="AM232" s="1">
        <f t="shared" si="28"/>
        <v>21142.919999999925</v>
      </c>
      <c r="AN232" s="1"/>
      <c r="AO232" s="1"/>
      <c r="AP232" s="1">
        <f t="shared" si="25"/>
        <v>0</v>
      </c>
      <c r="AQ232" s="6">
        <f t="shared" si="26"/>
        <v>2957099.04</v>
      </c>
      <c r="AR232" s="1">
        <f t="shared" si="27"/>
        <v>21142.919999999925</v>
      </c>
    </row>
    <row r="233" spans="1:44" hidden="1" x14ac:dyDescent="0.35">
      <c r="A233" t="str">
        <f t="shared" si="23"/>
        <v>1.1-00-2508_25621015_2537610</v>
      </c>
      <c r="B233" t="s">
        <v>812</v>
      </c>
      <c r="C233" t="s">
        <v>815</v>
      </c>
      <c r="D233" t="s">
        <v>64</v>
      </c>
      <c r="E233" t="s">
        <v>54</v>
      </c>
      <c r="F233">
        <v>1</v>
      </c>
      <c r="G233" t="s">
        <v>45</v>
      </c>
      <c r="H233">
        <v>1.7</v>
      </c>
      <c r="I233" t="s">
        <v>154</v>
      </c>
      <c r="J233" t="s">
        <v>173</v>
      </c>
      <c r="K233" t="s">
        <v>174</v>
      </c>
      <c r="L233" t="s">
        <v>65</v>
      </c>
      <c r="M233" t="s">
        <v>66</v>
      </c>
      <c r="N233" t="s">
        <v>868</v>
      </c>
      <c r="O233" t="s">
        <v>870</v>
      </c>
      <c r="P233">
        <v>6</v>
      </c>
      <c r="Q233" t="s">
        <v>164</v>
      </c>
      <c r="R233">
        <v>21</v>
      </c>
      <c r="S233" t="s">
        <v>440</v>
      </c>
      <c r="T233" t="s">
        <v>872</v>
      </c>
      <c r="U233" t="s">
        <v>873</v>
      </c>
      <c r="V233">
        <v>3000</v>
      </c>
      <c r="W233" t="s">
        <v>56</v>
      </c>
      <c r="X233">
        <v>3700</v>
      </c>
      <c r="Y233" t="s">
        <v>277</v>
      </c>
      <c r="Z233">
        <v>3760</v>
      </c>
      <c r="AA233" t="s">
        <v>56</v>
      </c>
      <c r="AB233">
        <v>3761</v>
      </c>
      <c r="AC233" t="s">
        <v>702</v>
      </c>
      <c r="AD233">
        <v>0</v>
      </c>
      <c r="AE233" t="s">
        <v>58</v>
      </c>
      <c r="AF233" s="1">
        <v>33879</v>
      </c>
      <c r="AG233" s="1">
        <v>0</v>
      </c>
      <c r="AH233" s="1">
        <v>31392.43</v>
      </c>
      <c r="AI233" s="1">
        <v>31392.43</v>
      </c>
      <c r="AJ233" s="1">
        <v>31392.43</v>
      </c>
      <c r="AK233" s="1">
        <v>31392.43</v>
      </c>
      <c r="AL233" s="1">
        <v>31392.43</v>
      </c>
      <c r="AM233" s="1">
        <f t="shared" si="28"/>
        <v>2486.5699999999997</v>
      </c>
      <c r="AN233" s="1"/>
      <c r="AO233" s="1"/>
      <c r="AP233" s="1">
        <f t="shared" si="25"/>
        <v>0</v>
      </c>
      <c r="AQ233" s="6">
        <f t="shared" si="26"/>
        <v>33879</v>
      </c>
      <c r="AR233" s="1">
        <f t="shared" si="27"/>
        <v>2486.5699999999997</v>
      </c>
    </row>
    <row r="234" spans="1:44" hidden="1" x14ac:dyDescent="0.35">
      <c r="A234" t="str">
        <f t="shared" si="23"/>
        <v>1.1-00-2508_25224016_2524810</v>
      </c>
      <c r="B234" t="s">
        <v>812</v>
      </c>
      <c r="C234" t="s">
        <v>815</v>
      </c>
      <c r="D234" t="s">
        <v>64</v>
      </c>
      <c r="E234" t="s">
        <v>54</v>
      </c>
      <c r="F234">
        <v>2</v>
      </c>
      <c r="G234" t="s">
        <v>183</v>
      </c>
      <c r="H234">
        <v>2.2999999999999998</v>
      </c>
      <c r="I234" t="s">
        <v>479</v>
      </c>
      <c r="J234" t="s">
        <v>480</v>
      </c>
      <c r="K234" t="s">
        <v>481</v>
      </c>
      <c r="L234" t="s">
        <v>65</v>
      </c>
      <c r="M234" t="s">
        <v>66</v>
      </c>
      <c r="N234" t="s">
        <v>868</v>
      </c>
      <c r="O234" t="s">
        <v>870</v>
      </c>
      <c r="P234">
        <v>2</v>
      </c>
      <c r="Q234" t="s">
        <v>148</v>
      </c>
      <c r="R234">
        <v>24</v>
      </c>
      <c r="S234" t="s">
        <v>484</v>
      </c>
      <c r="T234" t="s">
        <v>896</v>
      </c>
      <c r="U234" t="s">
        <v>897</v>
      </c>
      <c r="V234">
        <v>2000</v>
      </c>
      <c r="W234" t="s">
        <v>105</v>
      </c>
      <c r="X234">
        <v>2400</v>
      </c>
      <c r="Y234" t="s">
        <v>368</v>
      </c>
      <c r="Z234">
        <v>2480</v>
      </c>
      <c r="AA234" t="s">
        <v>105</v>
      </c>
      <c r="AB234">
        <v>2481</v>
      </c>
      <c r="AC234" t="s">
        <v>488</v>
      </c>
      <c r="AD234">
        <v>0</v>
      </c>
      <c r="AE234" t="s">
        <v>58</v>
      </c>
      <c r="AF234" s="1">
        <v>10000</v>
      </c>
      <c r="AG234" s="1">
        <v>10000</v>
      </c>
      <c r="AH234" s="1">
        <v>5842.05</v>
      </c>
      <c r="AI234" s="1">
        <v>5842.05</v>
      </c>
      <c r="AJ234" s="1">
        <v>5842.05</v>
      </c>
      <c r="AK234" s="1">
        <v>5842.05</v>
      </c>
      <c r="AL234" s="1">
        <v>5842.05</v>
      </c>
      <c r="AM234" s="1">
        <f t="shared" si="28"/>
        <v>4157.95</v>
      </c>
      <c r="AN234" s="1"/>
      <c r="AO234" s="1"/>
      <c r="AP234" s="1">
        <f t="shared" si="25"/>
        <v>0</v>
      </c>
      <c r="AQ234" s="6">
        <f t="shared" si="26"/>
        <v>10000</v>
      </c>
      <c r="AR234" s="1">
        <f t="shared" si="27"/>
        <v>4157.95</v>
      </c>
    </row>
    <row r="235" spans="1:44" hidden="1" x14ac:dyDescent="0.35">
      <c r="A235" t="str">
        <f t="shared" si="23"/>
        <v>1.1-00-2508_25619013_2537110</v>
      </c>
      <c r="B235" t="s">
        <v>812</v>
      </c>
      <c r="C235" t="s">
        <v>815</v>
      </c>
      <c r="D235" t="s">
        <v>64</v>
      </c>
      <c r="E235" t="s">
        <v>54</v>
      </c>
      <c r="F235">
        <v>1</v>
      </c>
      <c r="G235" t="s">
        <v>45</v>
      </c>
      <c r="H235">
        <v>1.7</v>
      </c>
      <c r="I235" t="s">
        <v>154</v>
      </c>
      <c r="J235" t="s">
        <v>155</v>
      </c>
      <c r="K235" t="s">
        <v>156</v>
      </c>
      <c r="L235" t="s">
        <v>157</v>
      </c>
      <c r="M235" t="s">
        <v>158</v>
      </c>
      <c r="N235" t="s">
        <v>868</v>
      </c>
      <c r="O235" t="s">
        <v>870</v>
      </c>
      <c r="P235">
        <v>6</v>
      </c>
      <c r="Q235" t="s">
        <v>164</v>
      </c>
      <c r="R235">
        <v>19</v>
      </c>
      <c r="S235" t="s">
        <v>168</v>
      </c>
      <c r="T235" t="s">
        <v>869</v>
      </c>
      <c r="U235" t="s">
        <v>871</v>
      </c>
      <c r="V235">
        <v>3000</v>
      </c>
      <c r="W235" t="s">
        <v>56</v>
      </c>
      <c r="X235">
        <v>3700</v>
      </c>
      <c r="Y235" t="s">
        <v>277</v>
      </c>
      <c r="Z235">
        <v>3710</v>
      </c>
      <c r="AA235" t="s">
        <v>56</v>
      </c>
      <c r="AB235">
        <v>3711</v>
      </c>
      <c r="AC235" t="s">
        <v>278</v>
      </c>
      <c r="AD235">
        <v>0</v>
      </c>
      <c r="AE235" t="s">
        <v>58</v>
      </c>
      <c r="AF235" s="1">
        <v>35000</v>
      </c>
      <c r="AG235" s="1">
        <v>35000</v>
      </c>
      <c r="AH235" s="1">
        <v>10627</v>
      </c>
      <c r="AI235" s="1">
        <v>10627</v>
      </c>
      <c r="AJ235" s="1">
        <v>10627</v>
      </c>
      <c r="AK235" s="1">
        <v>10627</v>
      </c>
      <c r="AL235" s="1">
        <v>10627</v>
      </c>
      <c r="AM235" s="1">
        <f t="shared" si="28"/>
        <v>24373</v>
      </c>
      <c r="AN235" s="1"/>
      <c r="AO235" s="1"/>
      <c r="AP235" s="1">
        <f t="shared" si="25"/>
        <v>0</v>
      </c>
      <c r="AQ235" s="6">
        <f t="shared" si="26"/>
        <v>35000</v>
      </c>
      <c r="AR235" s="1">
        <f t="shared" si="27"/>
        <v>24373</v>
      </c>
    </row>
    <row r="236" spans="1:44" hidden="1" x14ac:dyDescent="0.35">
      <c r="A236" t="str">
        <f t="shared" si="23"/>
        <v>1.1-00-2508_25619013_2537510</v>
      </c>
      <c r="B236" t="s">
        <v>812</v>
      </c>
      <c r="C236" t="s">
        <v>815</v>
      </c>
      <c r="D236" t="s">
        <v>64</v>
      </c>
      <c r="E236" t="s">
        <v>54</v>
      </c>
      <c r="F236">
        <v>1</v>
      </c>
      <c r="G236" t="s">
        <v>45</v>
      </c>
      <c r="H236">
        <v>1.7</v>
      </c>
      <c r="I236" t="s">
        <v>154</v>
      </c>
      <c r="J236" t="s">
        <v>155</v>
      </c>
      <c r="K236" t="s">
        <v>156</v>
      </c>
      <c r="L236" t="s">
        <v>157</v>
      </c>
      <c r="M236" t="s">
        <v>158</v>
      </c>
      <c r="N236" t="s">
        <v>868</v>
      </c>
      <c r="O236" t="s">
        <v>870</v>
      </c>
      <c r="P236">
        <v>6</v>
      </c>
      <c r="Q236" t="s">
        <v>164</v>
      </c>
      <c r="R236">
        <v>19</v>
      </c>
      <c r="S236" t="s">
        <v>168</v>
      </c>
      <c r="T236" t="s">
        <v>869</v>
      </c>
      <c r="U236" t="s">
        <v>871</v>
      </c>
      <c r="V236">
        <v>3000</v>
      </c>
      <c r="W236" t="s">
        <v>56</v>
      </c>
      <c r="X236">
        <v>3700</v>
      </c>
      <c r="Y236" t="s">
        <v>277</v>
      </c>
      <c r="Z236">
        <v>3750</v>
      </c>
      <c r="AA236" t="s">
        <v>56</v>
      </c>
      <c r="AB236">
        <v>3751</v>
      </c>
      <c r="AC236" t="s">
        <v>279</v>
      </c>
      <c r="AD236">
        <v>0</v>
      </c>
      <c r="AE236" t="s">
        <v>58</v>
      </c>
      <c r="AF236" s="1">
        <v>35000</v>
      </c>
      <c r="AG236" s="1">
        <v>35000</v>
      </c>
      <c r="AH236" s="1">
        <v>402</v>
      </c>
      <c r="AI236" s="1">
        <v>402</v>
      </c>
      <c r="AJ236" s="1">
        <v>402</v>
      </c>
      <c r="AK236" s="1">
        <v>402</v>
      </c>
      <c r="AL236" s="1">
        <v>402</v>
      </c>
      <c r="AM236" s="1">
        <f t="shared" si="28"/>
        <v>34598</v>
      </c>
      <c r="AN236" s="1"/>
      <c r="AO236" s="1"/>
      <c r="AP236" s="1">
        <f t="shared" si="25"/>
        <v>0</v>
      </c>
      <c r="AQ236" s="6">
        <f t="shared" si="26"/>
        <v>35000</v>
      </c>
      <c r="AR236" s="1">
        <f t="shared" si="27"/>
        <v>34598</v>
      </c>
    </row>
    <row r="237" spans="1:44" hidden="1" x14ac:dyDescent="0.35">
      <c r="A237" t="str">
        <f t="shared" si="23"/>
        <v>1.1-00-2514_25555039_2537510</v>
      </c>
      <c r="B237" t="s">
        <v>812</v>
      </c>
      <c r="C237" t="s">
        <v>815</v>
      </c>
      <c r="D237" t="s">
        <v>64</v>
      </c>
      <c r="E237" t="s">
        <v>54</v>
      </c>
      <c r="F237">
        <v>3</v>
      </c>
      <c r="G237" t="s">
        <v>202</v>
      </c>
      <c r="H237">
        <v>3.8</v>
      </c>
      <c r="I237" t="s">
        <v>203</v>
      </c>
      <c r="J237" t="s">
        <v>204</v>
      </c>
      <c r="K237" t="s">
        <v>205</v>
      </c>
      <c r="L237" t="s">
        <v>65</v>
      </c>
      <c r="M237" t="s">
        <v>66</v>
      </c>
      <c r="N237" t="s">
        <v>982</v>
      </c>
      <c r="O237" t="s">
        <v>984</v>
      </c>
      <c r="P237">
        <v>5</v>
      </c>
      <c r="Q237" t="s">
        <v>810</v>
      </c>
      <c r="R237">
        <v>55</v>
      </c>
      <c r="S237" t="s">
        <v>601</v>
      </c>
      <c r="T237" t="s">
        <v>983</v>
      </c>
      <c r="U237" t="s">
        <v>985</v>
      </c>
      <c r="V237">
        <v>3000</v>
      </c>
      <c r="W237" t="s">
        <v>56</v>
      </c>
      <c r="X237">
        <v>3700</v>
      </c>
      <c r="Y237" t="s">
        <v>277</v>
      </c>
      <c r="Z237">
        <v>3750</v>
      </c>
      <c r="AA237" t="s">
        <v>56</v>
      </c>
      <c r="AB237">
        <v>3751</v>
      </c>
      <c r="AC237" t="s">
        <v>279</v>
      </c>
      <c r="AD237">
        <v>0</v>
      </c>
      <c r="AE237" t="s">
        <v>58</v>
      </c>
      <c r="AF237" s="1">
        <v>35000</v>
      </c>
      <c r="AG237" s="1">
        <v>35000</v>
      </c>
      <c r="AH237" s="1">
        <v>3680.21</v>
      </c>
      <c r="AI237" s="1">
        <v>3680.21</v>
      </c>
      <c r="AJ237" s="1">
        <v>3680.21</v>
      </c>
      <c r="AK237" s="1">
        <v>3680.21</v>
      </c>
      <c r="AL237" s="1">
        <v>3680.21</v>
      </c>
      <c r="AM237" s="1">
        <f t="shared" si="28"/>
        <v>31319.79</v>
      </c>
      <c r="AN237" s="1"/>
      <c r="AO237" s="1"/>
      <c r="AP237" s="1">
        <f t="shared" si="25"/>
        <v>0</v>
      </c>
      <c r="AQ237" s="6">
        <f t="shared" si="26"/>
        <v>35000</v>
      </c>
      <c r="AR237" s="1">
        <f t="shared" si="27"/>
        <v>31319.79</v>
      </c>
    </row>
    <row r="238" spans="1:44" hidden="1" x14ac:dyDescent="0.35">
      <c r="A238" t="str">
        <f t="shared" si="23"/>
        <v>1.1-00-2510_25036028_2524910</v>
      </c>
      <c r="B238" t="s">
        <v>812</v>
      </c>
      <c r="C238" t="s">
        <v>815</v>
      </c>
      <c r="D238" t="s">
        <v>64</v>
      </c>
      <c r="E238" t="s">
        <v>54</v>
      </c>
      <c r="F238">
        <v>2</v>
      </c>
      <c r="G238" t="s">
        <v>183</v>
      </c>
      <c r="H238">
        <v>2.7</v>
      </c>
      <c r="I238" t="s">
        <v>530</v>
      </c>
      <c r="J238" t="s">
        <v>531</v>
      </c>
      <c r="K238" t="s">
        <v>530</v>
      </c>
      <c r="L238" t="s">
        <v>270</v>
      </c>
      <c r="M238" t="s">
        <v>271</v>
      </c>
      <c r="N238" t="s">
        <v>898</v>
      </c>
      <c r="O238" t="s">
        <v>900</v>
      </c>
      <c r="P238">
        <v>0</v>
      </c>
      <c r="Q238" t="s">
        <v>255</v>
      </c>
      <c r="R238">
        <v>36</v>
      </c>
      <c r="S238" t="s">
        <v>931</v>
      </c>
      <c r="T238" t="s">
        <v>930</v>
      </c>
      <c r="U238" t="s">
        <v>932</v>
      </c>
      <c r="V238">
        <v>2000</v>
      </c>
      <c r="W238" t="s">
        <v>105</v>
      </c>
      <c r="X238">
        <v>2400</v>
      </c>
      <c r="Y238" t="s">
        <v>368</v>
      </c>
      <c r="Z238">
        <v>2490</v>
      </c>
      <c r="AA238" t="s">
        <v>105</v>
      </c>
      <c r="AB238">
        <v>2491</v>
      </c>
      <c r="AC238" t="s">
        <v>374</v>
      </c>
      <c r="AD238">
        <v>0</v>
      </c>
      <c r="AE238" t="s">
        <v>58</v>
      </c>
      <c r="AF238" s="1">
        <v>0</v>
      </c>
      <c r="AG238" s="1">
        <v>260000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f t="shared" si="28"/>
        <v>0</v>
      </c>
      <c r="AN238" s="1"/>
      <c r="AO238" s="1"/>
      <c r="AP238" s="1">
        <f t="shared" si="25"/>
        <v>0</v>
      </c>
      <c r="AQ238" s="6">
        <f t="shared" si="26"/>
        <v>0</v>
      </c>
      <c r="AR238" s="1">
        <f t="shared" si="27"/>
        <v>0</v>
      </c>
    </row>
    <row r="239" spans="1:44" hidden="1" x14ac:dyDescent="0.35">
      <c r="A239" t="str">
        <f t="shared" si="23"/>
        <v>1.1-00-2509_25129021_2524910</v>
      </c>
      <c r="B239" t="s">
        <v>812</v>
      </c>
      <c r="C239" t="s">
        <v>815</v>
      </c>
      <c r="D239" t="s">
        <v>64</v>
      </c>
      <c r="E239" t="s">
        <v>54</v>
      </c>
      <c r="F239">
        <v>2</v>
      </c>
      <c r="G239" t="s">
        <v>183</v>
      </c>
      <c r="H239">
        <v>2.2000000000000002</v>
      </c>
      <c r="I239" t="s">
        <v>193</v>
      </c>
      <c r="J239" t="s">
        <v>459</v>
      </c>
      <c r="K239" t="s">
        <v>460</v>
      </c>
      <c r="L239" t="s">
        <v>65</v>
      </c>
      <c r="M239" t="s">
        <v>66</v>
      </c>
      <c r="N239" t="s">
        <v>855</v>
      </c>
      <c r="O239" t="s">
        <v>857</v>
      </c>
      <c r="P239">
        <v>1</v>
      </c>
      <c r="Q239" t="s">
        <v>472</v>
      </c>
      <c r="R239">
        <v>29</v>
      </c>
      <c r="S239" t="s">
        <v>473</v>
      </c>
      <c r="T239" t="s">
        <v>884</v>
      </c>
      <c r="U239" t="s">
        <v>885</v>
      </c>
      <c r="V239">
        <v>2000</v>
      </c>
      <c r="W239" t="s">
        <v>105</v>
      </c>
      <c r="X239">
        <v>2400</v>
      </c>
      <c r="Y239" t="s">
        <v>368</v>
      </c>
      <c r="Z239">
        <v>2490</v>
      </c>
      <c r="AA239" t="s">
        <v>105</v>
      </c>
      <c r="AB239">
        <v>2491</v>
      </c>
      <c r="AC239" t="s">
        <v>374</v>
      </c>
      <c r="AD239">
        <v>0</v>
      </c>
      <c r="AE239" t="s">
        <v>58</v>
      </c>
      <c r="AF239" s="1">
        <v>0</v>
      </c>
      <c r="AG239" s="1">
        <v>9000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f t="shared" si="28"/>
        <v>0</v>
      </c>
      <c r="AN239" s="1"/>
      <c r="AO239" s="1"/>
      <c r="AP239" s="1">
        <f t="shared" si="25"/>
        <v>0</v>
      </c>
      <c r="AQ239" s="6">
        <f t="shared" si="26"/>
        <v>0</v>
      </c>
      <c r="AR239" s="1">
        <f t="shared" si="27"/>
        <v>0</v>
      </c>
    </row>
    <row r="240" spans="1:44" hidden="1" x14ac:dyDescent="0.35">
      <c r="A240" t="str">
        <f t="shared" si="23"/>
        <v>1.1-00-2508_25224016_2524910</v>
      </c>
      <c r="B240" t="s">
        <v>812</v>
      </c>
      <c r="C240" t="s">
        <v>815</v>
      </c>
      <c r="D240" t="s">
        <v>64</v>
      </c>
      <c r="E240" t="s">
        <v>54</v>
      </c>
      <c r="F240">
        <v>2</v>
      </c>
      <c r="G240" t="s">
        <v>183</v>
      </c>
      <c r="H240">
        <v>2.2999999999999998</v>
      </c>
      <c r="I240" t="s">
        <v>479</v>
      </c>
      <c r="J240" t="s">
        <v>480</v>
      </c>
      <c r="K240" t="s">
        <v>481</v>
      </c>
      <c r="L240" t="s">
        <v>65</v>
      </c>
      <c r="M240" t="s">
        <v>66</v>
      </c>
      <c r="N240" t="s">
        <v>868</v>
      </c>
      <c r="O240" t="s">
        <v>870</v>
      </c>
      <c r="P240">
        <v>2</v>
      </c>
      <c r="Q240" t="s">
        <v>148</v>
      </c>
      <c r="R240">
        <v>24</v>
      </c>
      <c r="S240" t="s">
        <v>484</v>
      </c>
      <c r="T240" t="s">
        <v>896</v>
      </c>
      <c r="U240" t="s">
        <v>897</v>
      </c>
      <c r="V240">
        <v>2000</v>
      </c>
      <c r="W240" t="s">
        <v>105</v>
      </c>
      <c r="X240">
        <v>2400</v>
      </c>
      <c r="Y240" t="s">
        <v>368</v>
      </c>
      <c r="Z240">
        <v>2490</v>
      </c>
      <c r="AA240" t="s">
        <v>105</v>
      </c>
      <c r="AB240">
        <v>2491</v>
      </c>
      <c r="AC240" t="s">
        <v>374</v>
      </c>
      <c r="AD240">
        <v>0</v>
      </c>
      <c r="AE240" t="s">
        <v>58</v>
      </c>
      <c r="AF240" s="1">
        <v>100000</v>
      </c>
      <c r="AG240" s="1">
        <v>100000</v>
      </c>
      <c r="AH240" s="1">
        <v>11234.03</v>
      </c>
      <c r="AI240" s="1">
        <v>11234.03</v>
      </c>
      <c r="AJ240" s="1">
        <v>11234.03</v>
      </c>
      <c r="AK240" s="1">
        <v>11234.03</v>
      </c>
      <c r="AL240" s="1">
        <v>11234.03</v>
      </c>
      <c r="AM240" s="1">
        <f t="shared" si="28"/>
        <v>88765.97</v>
      </c>
      <c r="AN240" s="1"/>
      <c r="AO240" s="1"/>
      <c r="AP240" s="1">
        <f t="shared" si="25"/>
        <v>0</v>
      </c>
      <c r="AQ240" s="6">
        <f t="shared" si="26"/>
        <v>100000</v>
      </c>
      <c r="AR240" s="1">
        <f t="shared" si="27"/>
        <v>88765.97</v>
      </c>
    </row>
    <row r="241" spans="1:44" hidden="1" x14ac:dyDescent="0.35">
      <c r="A241" t="str">
        <f t="shared" si="23"/>
        <v>1.1-00-2510_25040031_2524910</v>
      </c>
      <c r="B241" t="s">
        <v>812</v>
      </c>
      <c r="C241" t="s">
        <v>815</v>
      </c>
      <c r="D241" t="s">
        <v>64</v>
      </c>
      <c r="E241" t="s">
        <v>54</v>
      </c>
      <c r="F241">
        <v>2</v>
      </c>
      <c r="G241" t="s">
        <v>183</v>
      </c>
      <c r="H241">
        <v>2.5</v>
      </c>
      <c r="I241" t="s">
        <v>216</v>
      </c>
      <c r="J241" t="s">
        <v>906</v>
      </c>
      <c r="K241" t="s">
        <v>907</v>
      </c>
      <c r="L241" t="s">
        <v>217</v>
      </c>
      <c r="M241" t="s">
        <v>218</v>
      </c>
      <c r="N241" t="s">
        <v>898</v>
      </c>
      <c r="O241" t="s">
        <v>900</v>
      </c>
      <c r="P241">
        <v>0</v>
      </c>
      <c r="Q241" t="s">
        <v>255</v>
      </c>
      <c r="R241">
        <v>40</v>
      </c>
      <c r="S241" t="s">
        <v>225</v>
      </c>
      <c r="T241" t="s">
        <v>908</v>
      </c>
      <c r="U241" t="s">
        <v>909</v>
      </c>
      <c r="V241">
        <v>2000</v>
      </c>
      <c r="W241" t="s">
        <v>105</v>
      </c>
      <c r="X241">
        <v>2400</v>
      </c>
      <c r="Y241" t="s">
        <v>368</v>
      </c>
      <c r="Z241">
        <v>2490</v>
      </c>
      <c r="AA241" t="s">
        <v>105</v>
      </c>
      <c r="AB241">
        <v>2491</v>
      </c>
      <c r="AC241" t="s">
        <v>374</v>
      </c>
      <c r="AD241">
        <v>0</v>
      </c>
      <c r="AE241" t="s">
        <v>58</v>
      </c>
      <c r="AF241" s="1">
        <v>250000</v>
      </c>
      <c r="AG241" s="1">
        <v>0</v>
      </c>
      <c r="AH241" s="1">
        <v>197016.95</v>
      </c>
      <c r="AI241" s="1">
        <v>0</v>
      </c>
      <c r="AJ241" s="1">
        <v>0</v>
      </c>
      <c r="AK241" s="1">
        <v>0</v>
      </c>
      <c r="AL241" s="1">
        <v>0</v>
      </c>
      <c r="AM241" s="1">
        <f t="shared" si="28"/>
        <v>52983.049999999988</v>
      </c>
      <c r="AN241" s="1"/>
      <c r="AO241" s="1"/>
      <c r="AP241" s="1">
        <f t="shared" si="25"/>
        <v>0</v>
      </c>
      <c r="AQ241" s="6">
        <f t="shared" si="26"/>
        <v>250000</v>
      </c>
      <c r="AR241" s="1">
        <f t="shared" si="27"/>
        <v>52983.049999999988</v>
      </c>
    </row>
    <row r="242" spans="1:44" hidden="1" x14ac:dyDescent="0.35">
      <c r="A242" t="str">
        <f t="shared" si="23"/>
        <v>1.1-00-2508_25621015_2535210</v>
      </c>
      <c r="B242" t="s">
        <v>812</v>
      </c>
      <c r="C242" t="s">
        <v>815</v>
      </c>
      <c r="D242" t="s">
        <v>64</v>
      </c>
      <c r="E242" t="s">
        <v>54</v>
      </c>
      <c r="F242">
        <v>1</v>
      </c>
      <c r="G242" t="s">
        <v>45</v>
      </c>
      <c r="H242">
        <v>1.7</v>
      </c>
      <c r="I242" t="s">
        <v>154</v>
      </c>
      <c r="J242" t="s">
        <v>173</v>
      </c>
      <c r="K242" t="s">
        <v>174</v>
      </c>
      <c r="L242" t="s">
        <v>65</v>
      </c>
      <c r="M242" t="s">
        <v>66</v>
      </c>
      <c r="N242" t="s">
        <v>868</v>
      </c>
      <c r="O242" t="s">
        <v>870</v>
      </c>
      <c r="P242">
        <v>6</v>
      </c>
      <c r="Q242" t="s">
        <v>164</v>
      </c>
      <c r="R242">
        <v>21</v>
      </c>
      <c r="S242" t="s">
        <v>440</v>
      </c>
      <c r="T242" t="s">
        <v>872</v>
      </c>
      <c r="U242" t="s">
        <v>873</v>
      </c>
      <c r="V242">
        <v>3000</v>
      </c>
      <c r="W242" t="s">
        <v>56</v>
      </c>
      <c r="X242">
        <v>3500</v>
      </c>
      <c r="Y242" t="s">
        <v>189</v>
      </c>
      <c r="Z242">
        <v>3520</v>
      </c>
      <c r="AA242" t="s">
        <v>56</v>
      </c>
      <c r="AB242">
        <v>3521</v>
      </c>
      <c r="AC242" t="s">
        <v>391</v>
      </c>
      <c r="AD242">
        <v>0</v>
      </c>
      <c r="AE242" t="s">
        <v>58</v>
      </c>
      <c r="AF242" s="1">
        <v>40000</v>
      </c>
      <c r="AG242" s="1">
        <v>40000</v>
      </c>
      <c r="AH242" s="1">
        <v>10579.2</v>
      </c>
      <c r="AI242" s="1">
        <v>0</v>
      </c>
      <c r="AJ242" s="1">
        <v>0</v>
      </c>
      <c r="AK242" s="1">
        <v>0</v>
      </c>
      <c r="AL242" s="1">
        <v>0</v>
      </c>
      <c r="AM242" s="1">
        <f t="shared" si="28"/>
        <v>29420.799999999999</v>
      </c>
      <c r="AN242" s="1"/>
      <c r="AO242" s="1"/>
      <c r="AP242" s="1">
        <f t="shared" si="25"/>
        <v>0</v>
      </c>
      <c r="AQ242" s="6">
        <f t="shared" si="26"/>
        <v>40000</v>
      </c>
      <c r="AR242" s="1">
        <f t="shared" si="27"/>
        <v>29420.799999999999</v>
      </c>
    </row>
    <row r="243" spans="1:44" hidden="1" x14ac:dyDescent="0.35">
      <c r="A243" t="str">
        <f t="shared" si="23"/>
        <v>1.1-00-2512_25750034_2556710</v>
      </c>
      <c r="B243" t="s">
        <v>812</v>
      </c>
      <c r="C243" t="s">
        <v>815</v>
      </c>
      <c r="D243" t="s">
        <v>64</v>
      </c>
      <c r="E243" t="s">
        <v>116</v>
      </c>
      <c r="F243">
        <v>3</v>
      </c>
      <c r="G243" t="s">
        <v>202</v>
      </c>
      <c r="H243">
        <v>3.1</v>
      </c>
      <c r="I243" t="s">
        <v>562</v>
      </c>
      <c r="J243" t="s">
        <v>563</v>
      </c>
      <c r="K243" t="s">
        <v>564</v>
      </c>
      <c r="L243" t="s">
        <v>65</v>
      </c>
      <c r="M243" t="s">
        <v>66</v>
      </c>
      <c r="N243" t="s">
        <v>946</v>
      </c>
      <c r="O243" t="s">
        <v>948</v>
      </c>
      <c r="P243">
        <v>7</v>
      </c>
      <c r="Q243" t="s">
        <v>567</v>
      </c>
      <c r="R243">
        <v>50</v>
      </c>
      <c r="S243" t="s">
        <v>949</v>
      </c>
      <c r="T243" t="s">
        <v>947</v>
      </c>
      <c r="U243" t="s">
        <v>879</v>
      </c>
      <c r="V243">
        <v>5000</v>
      </c>
      <c r="W243" t="s">
        <v>118</v>
      </c>
      <c r="X243">
        <v>5600</v>
      </c>
      <c r="Y243" t="s">
        <v>209</v>
      </c>
      <c r="Z243">
        <v>5670</v>
      </c>
      <c r="AA243" t="s">
        <v>118</v>
      </c>
      <c r="AB243">
        <v>5671</v>
      </c>
      <c r="AC243" t="s">
        <v>407</v>
      </c>
      <c r="AD243">
        <v>0</v>
      </c>
      <c r="AE243" t="s">
        <v>58</v>
      </c>
      <c r="AF243" s="1">
        <v>43917</v>
      </c>
      <c r="AG243" s="1">
        <v>170000</v>
      </c>
      <c r="AH243" s="1">
        <v>43916.25</v>
      </c>
      <c r="AI243" s="1">
        <v>0</v>
      </c>
      <c r="AJ243" s="1">
        <v>0</v>
      </c>
      <c r="AK243" s="1">
        <v>0</v>
      </c>
      <c r="AL243" s="1">
        <v>0</v>
      </c>
      <c r="AM243" s="1">
        <f t="shared" si="28"/>
        <v>0.75</v>
      </c>
      <c r="AN243" s="1"/>
      <c r="AO243" s="1"/>
      <c r="AP243" s="1">
        <f t="shared" si="25"/>
        <v>0</v>
      </c>
      <c r="AQ243" s="6">
        <f t="shared" si="26"/>
        <v>43917</v>
      </c>
      <c r="AR243" s="1">
        <f t="shared" si="27"/>
        <v>0.75</v>
      </c>
    </row>
    <row r="244" spans="1:44" hidden="1" x14ac:dyDescent="0.35">
      <c r="A244" t="str">
        <f t="shared" si="23"/>
        <v>1.1-00-2505_2559007_2524910</v>
      </c>
      <c r="B244" t="s">
        <v>812</v>
      </c>
      <c r="C244" t="s">
        <v>815</v>
      </c>
      <c r="D244" t="s">
        <v>64</v>
      </c>
      <c r="E244" t="s">
        <v>54</v>
      </c>
      <c r="F244">
        <v>1</v>
      </c>
      <c r="G244" t="s">
        <v>45</v>
      </c>
      <c r="H244">
        <v>1.3</v>
      </c>
      <c r="I244" t="s">
        <v>46</v>
      </c>
      <c r="J244" t="s">
        <v>47</v>
      </c>
      <c r="K244" t="s">
        <v>48</v>
      </c>
      <c r="L244" t="s">
        <v>65</v>
      </c>
      <c r="M244" t="s">
        <v>66</v>
      </c>
      <c r="N244" t="s">
        <v>833</v>
      </c>
      <c r="O244" t="s">
        <v>835</v>
      </c>
      <c r="P244">
        <v>5</v>
      </c>
      <c r="Q244" t="s">
        <v>810</v>
      </c>
      <c r="R244">
        <v>9</v>
      </c>
      <c r="S244" t="s">
        <v>120</v>
      </c>
      <c r="T244" t="s">
        <v>834</v>
      </c>
      <c r="U244" t="s">
        <v>836</v>
      </c>
      <c r="V244">
        <v>2000</v>
      </c>
      <c r="W244" t="s">
        <v>105</v>
      </c>
      <c r="X244">
        <v>2400</v>
      </c>
      <c r="Y244" t="s">
        <v>368</v>
      </c>
      <c r="Z244">
        <v>2490</v>
      </c>
      <c r="AA244" t="s">
        <v>105</v>
      </c>
      <c r="AB244">
        <v>2491</v>
      </c>
      <c r="AC244" t="s">
        <v>374</v>
      </c>
      <c r="AD244">
        <v>0</v>
      </c>
      <c r="AE244" t="s">
        <v>58</v>
      </c>
      <c r="AF244" s="1">
        <v>491743.77</v>
      </c>
      <c r="AG244" s="1">
        <v>200000</v>
      </c>
      <c r="AH244" s="1">
        <v>491743.77</v>
      </c>
      <c r="AI244" s="1">
        <v>12260.8</v>
      </c>
      <c r="AJ244" s="1">
        <v>12260.8</v>
      </c>
      <c r="AK244" s="1">
        <v>12260.8</v>
      </c>
      <c r="AL244" s="1">
        <v>12260.8</v>
      </c>
      <c r="AM244" s="1">
        <f t="shared" si="28"/>
        <v>0</v>
      </c>
      <c r="AN244" s="1"/>
      <c r="AO244" s="1"/>
      <c r="AP244" s="1">
        <f t="shared" si="25"/>
        <v>0</v>
      </c>
      <c r="AQ244" s="6">
        <f t="shared" si="26"/>
        <v>491743.77</v>
      </c>
      <c r="AR244" s="1">
        <f t="shared" si="27"/>
        <v>0</v>
      </c>
    </row>
    <row r="245" spans="1:44" hidden="1" x14ac:dyDescent="0.35">
      <c r="A245" t="str">
        <f t="shared" si="23"/>
        <v>1.1-00-2514_25555039_2524910</v>
      </c>
      <c r="B245" t="s">
        <v>812</v>
      </c>
      <c r="C245" t="s">
        <v>815</v>
      </c>
      <c r="D245" t="s">
        <v>64</v>
      </c>
      <c r="E245" t="s">
        <v>54</v>
      </c>
      <c r="F245">
        <v>3</v>
      </c>
      <c r="G245" t="s">
        <v>202</v>
      </c>
      <c r="H245">
        <v>3.8</v>
      </c>
      <c r="I245" t="s">
        <v>203</v>
      </c>
      <c r="J245" t="s">
        <v>204</v>
      </c>
      <c r="K245" t="s">
        <v>205</v>
      </c>
      <c r="L245" t="s">
        <v>65</v>
      </c>
      <c r="M245" t="s">
        <v>66</v>
      </c>
      <c r="N245" t="s">
        <v>982</v>
      </c>
      <c r="O245" t="s">
        <v>984</v>
      </c>
      <c r="P245">
        <v>5</v>
      </c>
      <c r="Q245" t="s">
        <v>810</v>
      </c>
      <c r="R245">
        <v>55</v>
      </c>
      <c r="S245" t="s">
        <v>601</v>
      </c>
      <c r="T245" t="s">
        <v>983</v>
      </c>
      <c r="U245" t="s">
        <v>985</v>
      </c>
      <c r="V245">
        <v>2000</v>
      </c>
      <c r="W245" t="s">
        <v>105</v>
      </c>
      <c r="X245">
        <v>2400</v>
      </c>
      <c r="Y245" t="s">
        <v>368</v>
      </c>
      <c r="Z245">
        <v>2490</v>
      </c>
      <c r="AA245" t="s">
        <v>105</v>
      </c>
      <c r="AB245">
        <v>2491</v>
      </c>
      <c r="AC245" t="s">
        <v>374</v>
      </c>
      <c r="AD245">
        <v>0</v>
      </c>
      <c r="AE245" t="s">
        <v>58</v>
      </c>
      <c r="AF245" s="1">
        <v>500000</v>
      </c>
      <c r="AG245" s="1">
        <v>1000000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f t="shared" si="28"/>
        <v>500000</v>
      </c>
      <c r="AN245" s="1"/>
      <c r="AO245" s="1"/>
      <c r="AP245" s="1">
        <f t="shared" si="25"/>
        <v>0</v>
      </c>
      <c r="AQ245" s="6">
        <f t="shared" si="26"/>
        <v>500000</v>
      </c>
      <c r="AR245" s="1">
        <f t="shared" si="27"/>
        <v>500000</v>
      </c>
    </row>
    <row r="246" spans="1:44" hidden="1" x14ac:dyDescent="0.35">
      <c r="A246" t="str">
        <f t="shared" si="23"/>
        <v>1.1-00-2510_25041031_2524910</v>
      </c>
      <c r="B246" t="s">
        <v>812</v>
      </c>
      <c r="C246" t="s">
        <v>815</v>
      </c>
      <c r="D246" t="s">
        <v>64</v>
      </c>
      <c r="E246" t="s">
        <v>54</v>
      </c>
      <c r="F246">
        <v>2</v>
      </c>
      <c r="G246" t="s">
        <v>183</v>
      </c>
      <c r="H246">
        <v>2.7</v>
      </c>
      <c r="I246" t="s">
        <v>530</v>
      </c>
      <c r="J246" t="s">
        <v>531</v>
      </c>
      <c r="K246" t="s">
        <v>530</v>
      </c>
      <c r="L246" t="s">
        <v>217</v>
      </c>
      <c r="M246" t="s">
        <v>218</v>
      </c>
      <c r="N246" t="s">
        <v>898</v>
      </c>
      <c r="O246" t="s">
        <v>900</v>
      </c>
      <c r="P246">
        <v>0</v>
      </c>
      <c r="Q246" t="s">
        <v>255</v>
      </c>
      <c r="R246">
        <v>41</v>
      </c>
      <c r="S246" t="s">
        <v>925</v>
      </c>
      <c r="T246" t="s">
        <v>908</v>
      </c>
      <c r="U246" t="s">
        <v>909</v>
      </c>
      <c r="V246">
        <v>2000</v>
      </c>
      <c r="W246" t="s">
        <v>105</v>
      </c>
      <c r="X246">
        <v>2400</v>
      </c>
      <c r="Y246" t="s">
        <v>368</v>
      </c>
      <c r="Z246">
        <v>2490</v>
      </c>
      <c r="AA246" t="s">
        <v>105</v>
      </c>
      <c r="AB246">
        <v>2491</v>
      </c>
      <c r="AC246" t="s">
        <v>374</v>
      </c>
      <c r="AD246">
        <v>0</v>
      </c>
      <c r="AE246" t="s">
        <v>58</v>
      </c>
      <c r="AF246" s="1">
        <v>7132500</v>
      </c>
      <c r="AG246" s="1">
        <v>0</v>
      </c>
      <c r="AH246" s="1">
        <v>6367428.3899999997</v>
      </c>
      <c r="AI246" s="1">
        <v>0</v>
      </c>
      <c r="AJ246" s="1">
        <v>0</v>
      </c>
      <c r="AK246" s="1">
        <v>0</v>
      </c>
      <c r="AL246" s="1">
        <v>0</v>
      </c>
      <c r="AM246" s="1">
        <f t="shared" si="28"/>
        <v>765071.61000000034</v>
      </c>
      <c r="AN246" s="1"/>
      <c r="AO246" s="1"/>
      <c r="AP246" s="1">
        <f t="shared" si="25"/>
        <v>0</v>
      </c>
      <c r="AQ246" s="6">
        <f t="shared" si="26"/>
        <v>7132500</v>
      </c>
      <c r="AR246" s="1">
        <f t="shared" si="27"/>
        <v>765071.61000000034</v>
      </c>
    </row>
    <row r="247" spans="1:44" hidden="1" x14ac:dyDescent="0.35">
      <c r="A247" t="str">
        <f t="shared" si="23"/>
        <v>1.1-00-2509_25225017_2524910</v>
      </c>
      <c r="B247" t="s">
        <v>812</v>
      </c>
      <c r="C247" t="s">
        <v>815</v>
      </c>
      <c r="D247" t="s">
        <v>64</v>
      </c>
      <c r="E247" t="s">
        <v>54</v>
      </c>
      <c r="F247">
        <v>1</v>
      </c>
      <c r="G247" t="s">
        <v>45</v>
      </c>
      <c r="H247">
        <v>1.3</v>
      </c>
      <c r="I247" t="s">
        <v>46</v>
      </c>
      <c r="J247" t="s">
        <v>47</v>
      </c>
      <c r="K247" t="s">
        <v>48</v>
      </c>
      <c r="L247" t="s">
        <v>65</v>
      </c>
      <c r="M247" t="s">
        <v>66</v>
      </c>
      <c r="N247" t="s">
        <v>855</v>
      </c>
      <c r="O247" t="s">
        <v>857</v>
      </c>
      <c r="P247">
        <v>2</v>
      </c>
      <c r="Q247" t="s">
        <v>148</v>
      </c>
      <c r="R247">
        <v>25</v>
      </c>
      <c r="S247" t="s">
        <v>404</v>
      </c>
      <c r="T247" t="s">
        <v>856</v>
      </c>
      <c r="U247" t="s">
        <v>858</v>
      </c>
      <c r="V247">
        <v>2000</v>
      </c>
      <c r="W247" t="s">
        <v>105</v>
      </c>
      <c r="X247">
        <v>2400</v>
      </c>
      <c r="Y247" t="s">
        <v>368</v>
      </c>
      <c r="Z247">
        <v>2490</v>
      </c>
      <c r="AA247" t="s">
        <v>105</v>
      </c>
      <c r="AB247">
        <v>2491</v>
      </c>
      <c r="AC247" t="s">
        <v>374</v>
      </c>
      <c r="AD247">
        <v>0</v>
      </c>
      <c r="AE247" t="s">
        <v>58</v>
      </c>
      <c r="AF247" s="1">
        <v>10633388.51</v>
      </c>
      <c r="AG247" s="1">
        <v>6500000</v>
      </c>
      <c r="AH247" s="1">
        <v>10476196.91</v>
      </c>
      <c r="AI247" s="1">
        <v>5897875</v>
      </c>
      <c r="AJ247" s="1">
        <v>5751280</v>
      </c>
      <c r="AK247" s="1">
        <v>5751280</v>
      </c>
      <c r="AL247" s="1">
        <v>5751280</v>
      </c>
      <c r="AM247" s="1">
        <f t="shared" si="28"/>
        <v>157191.59999999963</v>
      </c>
      <c r="AN247" s="1">
        <v>0</v>
      </c>
      <c r="AO247" s="1">
        <v>134125</v>
      </c>
      <c r="AP247" s="1">
        <f t="shared" si="25"/>
        <v>-134125</v>
      </c>
      <c r="AQ247" s="53">
        <f t="shared" si="26"/>
        <v>10499263.51</v>
      </c>
      <c r="AR247" s="1">
        <f t="shared" si="27"/>
        <v>23066.599999999627</v>
      </c>
    </row>
    <row r="248" spans="1:44" hidden="1" x14ac:dyDescent="0.35">
      <c r="A248" t="str">
        <f t="shared" si="23"/>
        <v>1.1-00-2510_25041031_2551510</v>
      </c>
      <c r="B248" t="s">
        <v>812</v>
      </c>
      <c r="C248" t="s">
        <v>815</v>
      </c>
      <c r="D248" t="s">
        <v>64</v>
      </c>
      <c r="E248" t="s">
        <v>54</v>
      </c>
      <c r="F248">
        <v>2</v>
      </c>
      <c r="G248" t="s">
        <v>183</v>
      </c>
      <c r="H248">
        <v>2.7</v>
      </c>
      <c r="I248" t="s">
        <v>530</v>
      </c>
      <c r="J248" t="s">
        <v>531</v>
      </c>
      <c r="K248" t="s">
        <v>530</v>
      </c>
      <c r="L248" t="s">
        <v>217</v>
      </c>
      <c r="M248" t="s">
        <v>218</v>
      </c>
      <c r="N248" t="s">
        <v>898</v>
      </c>
      <c r="O248" t="s">
        <v>900</v>
      </c>
      <c r="P248">
        <v>0</v>
      </c>
      <c r="Q248" t="s">
        <v>255</v>
      </c>
      <c r="R248">
        <v>41</v>
      </c>
      <c r="S248" t="s">
        <v>925</v>
      </c>
      <c r="T248" t="s">
        <v>908</v>
      </c>
      <c r="U248" t="s">
        <v>909</v>
      </c>
      <c r="V248">
        <v>5000</v>
      </c>
      <c r="W248" t="s">
        <v>118</v>
      </c>
      <c r="X248">
        <v>5100</v>
      </c>
      <c r="Y248" t="s">
        <v>117</v>
      </c>
      <c r="Z248">
        <v>5150</v>
      </c>
      <c r="AA248" t="s">
        <v>118</v>
      </c>
      <c r="AB248">
        <v>5151</v>
      </c>
      <c r="AC248" t="s">
        <v>326</v>
      </c>
      <c r="AD248">
        <v>0</v>
      </c>
      <c r="AE248" t="s">
        <v>58</v>
      </c>
      <c r="AF248" s="1">
        <v>17700</v>
      </c>
      <c r="AG248" s="1">
        <v>0</v>
      </c>
      <c r="AH248" s="1">
        <v>17510.52</v>
      </c>
      <c r="AI248" s="1">
        <v>0</v>
      </c>
      <c r="AJ248" s="1">
        <v>0</v>
      </c>
      <c r="AK248" s="1">
        <v>0</v>
      </c>
      <c r="AL248" s="1">
        <v>0</v>
      </c>
      <c r="AM248" s="1">
        <f t="shared" si="28"/>
        <v>189.47999999999956</v>
      </c>
      <c r="AN248" s="1"/>
      <c r="AO248" s="1"/>
      <c r="AP248" s="1">
        <f t="shared" si="25"/>
        <v>0</v>
      </c>
      <c r="AQ248" s="6">
        <f t="shared" si="26"/>
        <v>17700</v>
      </c>
      <c r="AR248" s="1">
        <f t="shared" si="27"/>
        <v>189.47999999999956</v>
      </c>
    </row>
    <row r="249" spans="1:44" hidden="1" x14ac:dyDescent="0.35">
      <c r="A249" t="str">
        <f t="shared" si="23"/>
        <v>1.1-00-2511_25163045_2525110</v>
      </c>
      <c r="B249" t="s">
        <v>812</v>
      </c>
      <c r="C249" t="s">
        <v>815</v>
      </c>
      <c r="D249" t="s">
        <v>64</v>
      </c>
      <c r="E249" t="s">
        <v>54</v>
      </c>
      <c r="F249">
        <v>2</v>
      </c>
      <c r="G249" t="s">
        <v>183</v>
      </c>
      <c r="H249">
        <v>2.2000000000000002</v>
      </c>
      <c r="I249" t="s">
        <v>193</v>
      </c>
      <c r="J249" t="s">
        <v>459</v>
      </c>
      <c r="K249" t="s">
        <v>460</v>
      </c>
      <c r="L249" t="s">
        <v>65</v>
      </c>
      <c r="M249" t="s">
        <v>66</v>
      </c>
      <c r="N249" t="s">
        <v>822</v>
      </c>
      <c r="O249" t="s">
        <v>824</v>
      </c>
      <c r="P249">
        <v>1</v>
      </c>
      <c r="Q249" t="s">
        <v>472</v>
      </c>
      <c r="R249">
        <v>63</v>
      </c>
      <c r="S249" t="s">
        <v>890</v>
      </c>
      <c r="T249" t="s">
        <v>888</v>
      </c>
      <c r="U249" t="s">
        <v>891</v>
      </c>
      <c r="V249">
        <v>2000</v>
      </c>
      <c r="W249" t="s">
        <v>105</v>
      </c>
      <c r="X249">
        <v>2500</v>
      </c>
      <c r="Y249" t="s">
        <v>309</v>
      </c>
      <c r="Z249">
        <v>2510</v>
      </c>
      <c r="AA249" t="s">
        <v>105</v>
      </c>
      <c r="AB249">
        <v>2511</v>
      </c>
      <c r="AC249" t="s">
        <v>475</v>
      </c>
      <c r="AD249">
        <v>0</v>
      </c>
      <c r="AE249" t="s">
        <v>58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f t="shared" si="28"/>
        <v>0</v>
      </c>
      <c r="AN249" s="1"/>
      <c r="AO249" s="1"/>
      <c r="AP249" s="1">
        <f t="shared" si="25"/>
        <v>0</v>
      </c>
      <c r="AQ249" s="6">
        <f t="shared" si="26"/>
        <v>0</v>
      </c>
      <c r="AR249" s="1">
        <f t="shared" si="27"/>
        <v>0</v>
      </c>
    </row>
    <row r="250" spans="1:44" hidden="1" x14ac:dyDescent="0.35">
      <c r="A250" t="str">
        <f t="shared" si="23"/>
        <v>1.1-00-2509_25129021_2525110</v>
      </c>
      <c r="B250" t="s">
        <v>812</v>
      </c>
      <c r="C250" t="s">
        <v>815</v>
      </c>
      <c r="D250" t="s">
        <v>64</v>
      </c>
      <c r="E250" t="s">
        <v>54</v>
      </c>
      <c r="F250">
        <v>2</v>
      </c>
      <c r="G250" t="s">
        <v>183</v>
      </c>
      <c r="H250">
        <v>2.2000000000000002</v>
      </c>
      <c r="I250" t="s">
        <v>193</v>
      </c>
      <c r="J250" t="s">
        <v>459</v>
      </c>
      <c r="K250" t="s">
        <v>460</v>
      </c>
      <c r="L250" t="s">
        <v>65</v>
      </c>
      <c r="M250" t="s">
        <v>66</v>
      </c>
      <c r="N250" t="s">
        <v>855</v>
      </c>
      <c r="O250" t="s">
        <v>857</v>
      </c>
      <c r="P250">
        <v>1</v>
      </c>
      <c r="Q250" t="s">
        <v>472</v>
      </c>
      <c r="R250">
        <v>29</v>
      </c>
      <c r="S250" t="s">
        <v>473</v>
      </c>
      <c r="T250" t="s">
        <v>884</v>
      </c>
      <c r="U250" t="s">
        <v>885</v>
      </c>
      <c r="V250">
        <v>2000</v>
      </c>
      <c r="W250" t="s">
        <v>105</v>
      </c>
      <c r="X250">
        <v>2500</v>
      </c>
      <c r="Y250" t="s">
        <v>309</v>
      </c>
      <c r="Z250">
        <v>2510</v>
      </c>
      <c r="AA250" t="s">
        <v>105</v>
      </c>
      <c r="AB250">
        <v>2511</v>
      </c>
      <c r="AC250" t="s">
        <v>475</v>
      </c>
      <c r="AD250">
        <v>0</v>
      </c>
      <c r="AE250" t="s">
        <v>58</v>
      </c>
      <c r="AF250" s="1">
        <v>2195010</v>
      </c>
      <c r="AG250" s="1">
        <v>2500000</v>
      </c>
      <c r="AH250" s="1">
        <v>2195010</v>
      </c>
      <c r="AI250" s="1">
        <v>2195010</v>
      </c>
      <c r="AJ250" s="1">
        <v>515953.5</v>
      </c>
      <c r="AK250" s="1">
        <v>515953.5</v>
      </c>
      <c r="AL250" s="1">
        <v>515953.5</v>
      </c>
      <c r="AM250" s="1">
        <f t="shared" si="28"/>
        <v>0</v>
      </c>
      <c r="AN250" s="1"/>
      <c r="AO250" s="1"/>
      <c r="AP250" s="1">
        <f t="shared" si="25"/>
        <v>0</v>
      </c>
      <c r="AQ250" s="6">
        <f t="shared" si="26"/>
        <v>2195010</v>
      </c>
      <c r="AR250" s="1">
        <f t="shared" si="27"/>
        <v>0</v>
      </c>
    </row>
    <row r="251" spans="1:44" hidden="1" x14ac:dyDescent="0.35">
      <c r="A251" t="str">
        <f t="shared" si="23"/>
        <v>1.1-00-2509_25225017_2525210</v>
      </c>
      <c r="B251" t="s">
        <v>812</v>
      </c>
      <c r="C251" t="s">
        <v>815</v>
      </c>
      <c r="D251" t="s">
        <v>64</v>
      </c>
      <c r="E251" t="s">
        <v>54</v>
      </c>
      <c r="F251">
        <v>1</v>
      </c>
      <c r="G251" t="s">
        <v>45</v>
      </c>
      <c r="H251">
        <v>1.3</v>
      </c>
      <c r="I251" t="s">
        <v>46</v>
      </c>
      <c r="J251" t="s">
        <v>47</v>
      </c>
      <c r="K251" t="s">
        <v>48</v>
      </c>
      <c r="L251" t="s">
        <v>65</v>
      </c>
      <c r="M251" t="s">
        <v>66</v>
      </c>
      <c r="N251" t="s">
        <v>855</v>
      </c>
      <c r="O251" t="s">
        <v>857</v>
      </c>
      <c r="P251">
        <v>2</v>
      </c>
      <c r="Q251" t="s">
        <v>148</v>
      </c>
      <c r="R251">
        <v>25</v>
      </c>
      <c r="S251" t="s">
        <v>404</v>
      </c>
      <c r="T251" t="s">
        <v>856</v>
      </c>
      <c r="U251" t="s">
        <v>858</v>
      </c>
      <c r="V251">
        <v>2000</v>
      </c>
      <c r="W251" t="s">
        <v>105</v>
      </c>
      <c r="X251">
        <v>2500</v>
      </c>
      <c r="Y251" t="s">
        <v>309</v>
      </c>
      <c r="Z251">
        <v>2520</v>
      </c>
      <c r="AA251" t="s">
        <v>105</v>
      </c>
      <c r="AB251">
        <v>2521</v>
      </c>
      <c r="AC251" t="s">
        <v>375</v>
      </c>
      <c r="AD251">
        <v>0</v>
      </c>
      <c r="AE251" t="s">
        <v>58</v>
      </c>
      <c r="AF251" s="1">
        <v>200000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f t="shared" si="28"/>
        <v>200000</v>
      </c>
      <c r="AN251" s="1">
        <v>0</v>
      </c>
      <c r="AO251" s="1">
        <v>200000</v>
      </c>
      <c r="AP251" s="1">
        <f t="shared" si="25"/>
        <v>-200000</v>
      </c>
      <c r="AQ251" s="6">
        <f t="shared" si="26"/>
        <v>0</v>
      </c>
      <c r="AR251" s="1">
        <f t="shared" si="27"/>
        <v>0</v>
      </c>
    </row>
    <row r="252" spans="1:44" hidden="1" x14ac:dyDescent="0.35">
      <c r="A252" t="str">
        <f t="shared" si="23"/>
        <v>1.1-00-2508_25224016_2535610</v>
      </c>
      <c r="B252" t="s">
        <v>812</v>
      </c>
      <c r="C252" t="s">
        <v>815</v>
      </c>
      <c r="D252" t="s">
        <v>64</v>
      </c>
      <c r="E252" t="s">
        <v>54</v>
      </c>
      <c r="F252">
        <v>2</v>
      </c>
      <c r="G252" t="s">
        <v>183</v>
      </c>
      <c r="H252">
        <v>2.2999999999999998</v>
      </c>
      <c r="I252" t="s">
        <v>479</v>
      </c>
      <c r="J252" t="s">
        <v>480</v>
      </c>
      <c r="K252" t="s">
        <v>481</v>
      </c>
      <c r="L252" t="s">
        <v>65</v>
      </c>
      <c r="M252" t="s">
        <v>66</v>
      </c>
      <c r="N252" t="s">
        <v>868</v>
      </c>
      <c r="O252" t="s">
        <v>870</v>
      </c>
      <c r="P252">
        <v>2</v>
      </c>
      <c r="Q252" t="s">
        <v>148</v>
      </c>
      <c r="R252">
        <v>24</v>
      </c>
      <c r="S252" t="s">
        <v>484</v>
      </c>
      <c r="T252" t="s">
        <v>896</v>
      </c>
      <c r="U252" t="s">
        <v>897</v>
      </c>
      <c r="V252">
        <v>3000</v>
      </c>
      <c r="W252" t="s">
        <v>56</v>
      </c>
      <c r="X252">
        <v>3500</v>
      </c>
      <c r="Y252" t="s">
        <v>189</v>
      </c>
      <c r="Z252">
        <v>3560</v>
      </c>
      <c r="AA252" t="s">
        <v>56</v>
      </c>
      <c r="AB252">
        <v>3561</v>
      </c>
      <c r="AC252" t="s">
        <v>490</v>
      </c>
      <c r="AD252">
        <v>0</v>
      </c>
      <c r="AE252" t="s">
        <v>58</v>
      </c>
      <c r="AF252" s="1">
        <v>50000</v>
      </c>
      <c r="AG252" s="1">
        <v>50000</v>
      </c>
      <c r="AH252" s="1">
        <v>1624</v>
      </c>
      <c r="AI252" s="1">
        <v>1624</v>
      </c>
      <c r="AJ252" s="1">
        <v>1624</v>
      </c>
      <c r="AK252" s="1">
        <v>1624</v>
      </c>
      <c r="AL252" s="1">
        <v>1624</v>
      </c>
      <c r="AM252" s="1">
        <f t="shared" si="28"/>
        <v>48376</v>
      </c>
      <c r="AN252" s="1"/>
      <c r="AO252" s="1"/>
      <c r="AP252" s="1">
        <f t="shared" si="25"/>
        <v>0</v>
      </c>
      <c r="AQ252" s="6">
        <f t="shared" si="26"/>
        <v>50000</v>
      </c>
      <c r="AR252" s="1">
        <f t="shared" si="27"/>
        <v>48376</v>
      </c>
    </row>
    <row r="253" spans="1:44" hidden="1" x14ac:dyDescent="0.35">
      <c r="A253" t="str">
        <f t="shared" si="23"/>
        <v>1.1-00-2508_25621015_2537510</v>
      </c>
      <c r="B253" t="s">
        <v>812</v>
      </c>
      <c r="C253" t="s">
        <v>815</v>
      </c>
      <c r="D253" t="s">
        <v>64</v>
      </c>
      <c r="E253" t="s">
        <v>54</v>
      </c>
      <c r="F253">
        <v>1</v>
      </c>
      <c r="G253" t="s">
        <v>45</v>
      </c>
      <c r="H253">
        <v>1.7</v>
      </c>
      <c r="I253" t="s">
        <v>154</v>
      </c>
      <c r="J253" t="s">
        <v>173</v>
      </c>
      <c r="K253" t="s">
        <v>174</v>
      </c>
      <c r="L253" t="s">
        <v>65</v>
      </c>
      <c r="M253" t="s">
        <v>66</v>
      </c>
      <c r="N253" t="s">
        <v>868</v>
      </c>
      <c r="O253" t="s">
        <v>870</v>
      </c>
      <c r="P253">
        <v>6</v>
      </c>
      <c r="Q253" t="s">
        <v>164</v>
      </c>
      <c r="R253">
        <v>21</v>
      </c>
      <c r="S253" t="s">
        <v>440</v>
      </c>
      <c r="T253" t="s">
        <v>872</v>
      </c>
      <c r="U253" t="s">
        <v>873</v>
      </c>
      <c r="V253">
        <v>3000</v>
      </c>
      <c r="W253" t="s">
        <v>56</v>
      </c>
      <c r="X253">
        <v>3700</v>
      </c>
      <c r="Y253" t="s">
        <v>277</v>
      </c>
      <c r="Z253">
        <v>3750</v>
      </c>
      <c r="AA253" t="s">
        <v>56</v>
      </c>
      <c r="AB253">
        <v>3751</v>
      </c>
      <c r="AC253" t="s">
        <v>279</v>
      </c>
      <c r="AD253">
        <v>0</v>
      </c>
      <c r="AE253" t="s">
        <v>58</v>
      </c>
      <c r="AF253" s="1">
        <v>50000</v>
      </c>
      <c r="AG253" s="1">
        <v>50000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f t="shared" si="28"/>
        <v>50000</v>
      </c>
      <c r="AN253" s="1"/>
      <c r="AO253" s="1"/>
      <c r="AP253" s="1">
        <f t="shared" si="25"/>
        <v>0</v>
      </c>
      <c r="AQ253" s="6">
        <f t="shared" si="26"/>
        <v>50000</v>
      </c>
      <c r="AR253" s="1">
        <f t="shared" si="27"/>
        <v>50000</v>
      </c>
    </row>
    <row r="254" spans="1:44" hidden="1" x14ac:dyDescent="0.35">
      <c r="A254" t="str">
        <f t="shared" si="23"/>
        <v>1.1-00-2503_2554003_2537910</v>
      </c>
      <c r="B254" t="s">
        <v>812</v>
      </c>
      <c r="C254" t="s">
        <v>815</v>
      </c>
      <c r="D254" t="s">
        <v>64</v>
      </c>
      <c r="E254" t="s">
        <v>54</v>
      </c>
      <c r="F254">
        <v>1</v>
      </c>
      <c r="G254" t="s">
        <v>45</v>
      </c>
      <c r="H254">
        <v>1.3</v>
      </c>
      <c r="I254" t="s">
        <v>46</v>
      </c>
      <c r="J254" t="s">
        <v>429</v>
      </c>
      <c r="K254" t="s">
        <v>430</v>
      </c>
      <c r="L254" t="s">
        <v>65</v>
      </c>
      <c r="M254" t="s">
        <v>66</v>
      </c>
      <c r="N254" t="s">
        <v>813</v>
      </c>
      <c r="O254" t="s">
        <v>434</v>
      </c>
      <c r="P254">
        <v>5</v>
      </c>
      <c r="Q254" t="s">
        <v>810</v>
      </c>
      <c r="R254">
        <v>4</v>
      </c>
      <c r="S254" t="s">
        <v>435</v>
      </c>
      <c r="T254" t="s">
        <v>814</v>
      </c>
      <c r="U254" t="s">
        <v>816</v>
      </c>
      <c r="V254">
        <v>3000</v>
      </c>
      <c r="W254" t="s">
        <v>56</v>
      </c>
      <c r="X254">
        <v>3700</v>
      </c>
      <c r="Y254" t="s">
        <v>277</v>
      </c>
      <c r="Z254">
        <v>3790</v>
      </c>
      <c r="AA254" t="s">
        <v>56</v>
      </c>
      <c r="AB254">
        <v>3791</v>
      </c>
      <c r="AC254" t="s">
        <v>280</v>
      </c>
      <c r="AD254">
        <v>0</v>
      </c>
      <c r="AE254" t="s">
        <v>58</v>
      </c>
      <c r="AF254" s="1">
        <v>50000</v>
      </c>
      <c r="AG254" s="1">
        <v>50000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f t="shared" si="28"/>
        <v>50000</v>
      </c>
      <c r="AN254" s="1"/>
      <c r="AO254" s="1"/>
      <c r="AP254" s="1">
        <f t="shared" si="25"/>
        <v>0</v>
      </c>
      <c r="AQ254" s="6">
        <f t="shared" si="26"/>
        <v>50000</v>
      </c>
      <c r="AR254" s="1">
        <f t="shared" si="27"/>
        <v>50000</v>
      </c>
    </row>
    <row r="255" spans="1:44" hidden="1" x14ac:dyDescent="0.35">
      <c r="A255" t="str">
        <f t="shared" si="23"/>
        <v>2.6-06-2510_25065048_25519161</v>
      </c>
      <c r="B255" t="s">
        <v>992</v>
      </c>
      <c r="C255" t="s">
        <v>994</v>
      </c>
      <c r="D255" t="s">
        <v>44</v>
      </c>
      <c r="E255" t="s">
        <v>116</v>
      </c>
      <c r="F255">
        <v>2</v>
      </c>
      <c r="G255" t="s">
        <v>183</v>
      </c>
      <c r="H255">
        <v>2.7</v>
      </c>
      <c r="I255" t="s">
        <v>530</v>
      </c>
      <c r="J255" t="s">
        <v>531</v>
      </c>
      <c r="K255" t="s">
        <v>530</v>
      </c>
      <c r="L255" t="s">
        <v>270</v>
      </c>
      <c r="M255" t="s">
        <v>271</v>
      </c>
      <c r="N255" t="s">
        <v>898</v>
      </c>
      <c r="O255" t="s">
        <v>900</v>
      </c>
      <c r="P255">
        <v>0</v>
      </c>
      <c r="Q255" t="s">
        <v>255</v>
      </c>
      <c r="R255">
        <v>65</v>
      </c>
      <c r="S255" t="s">
        <v>996</v>
      </c>
      <c r="T255" t="s">
        <v>995</v>
      </c>
      <c r="U255" t="s">
        <v>226</v>
      </c>
      <c r="V255">
        <v>5000</v>
      </c>
      <c r="W255" t="s">
        <v>118</v>
      </c>
      <c r="X255">
        <v>5100</v>
      </c>
      <c r="Y255" t="s">
        <v>117</v>
      </c>
      <c r="Z255">
        <v>5190</v>
      </c>
      <c r="AA255" t="s">
        <v>118</v>
      </c>
      <c r="AB255">
        <v>5191</v>
      </c>
      <c r="AC255" t="s">
        <v>121</v>
      </c>
      <c r="AD255">
        <v>61</v>
      </c>
      <c r="AE255" t="s">
        <v>993</v>
      </c>
      <c r="AF255" s="1">
        <v>18000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f t="shared" si="28"/>
        <v>18000</v>
      </c>
      <c r="AN255" s="1"/>
      <c r="AO255" s="1"/>
      <c r="AP255" s="1">
        <f t="shared" si="25"/>
        <v>0</v>
      </c>
      <c r="AQ255" s="1">
        <f t="shared" si="26"/>
        <v>18000</v>
      </c>
      <c r="AR255" s="1">
        <f t="shared" si="27"/>
        <v>18000</v>
      </c>
    </row>
    <row r="256" spans="1:44" hidden="1" x14ac:dyDescent="0.35">
      <c r="A256" t="str">
        <f t="shared" si="23"/>
        <v>1.1-00-2509_25330022_2553210</v>
      </c>
      <c r="B256" t="s">
        <v>812</v>
      </c>
      <c r="C256" t="s">
        <v>815</v>
      </c>
      <c r="D256" t="s">
        <v>64</v>
      </c>
      <c r="E256" t="s">
        <v>116</v>
      </c>
      <c r="F256">
        <v>2</v>
      </c>
      <c r="G256" t="s">
        <v>183</v>
      </c>
      <c r="H256">
        <v>2.1</v>
      </c>
      <c r="I256" t="s">
        <v>184</v>
      </c>
      <c r="J256" t="s">
        <v>445</v>
      </c>
      <c r="K256" t="s">
        <v>446</v>
      </c>
      <c r="L256" t="s">
        <v>157</v>
      </c>
      <c r="M256" t="s">
        <v>158</v>
      </c>
      <c r="N256" t="s">
        <v>855</v>
      </c>
      <c r="O256" t="s">
        <v>857</v>
      </c>
      <c r="P256">
        <v>3</v>
      </c>
      <c r="Q256" t="s">
        <v>453</v>
      </c>
      <c r="R256">
        <v>30</v>
      </c>
      <c r="S256" t="s">
        <v>454</v>
      </c>
      <c r="T256" t="s">
        <v>882</v>
      </c>
      <c r="U256" t="s">
        <v>883</v>
      </c>
      <c r="V256">
        <v>5000</v>
      </c>
      <c r="W256" t="s">
        <v>118</v>
      </c>
      <c r="X256">
        <v>5300</v>
      </c>
      <c r="Y256" t="s">
        <v>450</v>
      </c>
      <c r="Z256">
        <v>5320</v>
      </c>
      <c r="AA256" t="s">
        <v>118</v>
      </c>
      <c r="AB256">
        <v>5321</v>
      </c>
      <c r="AC256" t="s">
        <v>456</v>
      </c>
      <c r="AD256">
        <v>0</v>
      </c>
      <c r="AE256" t="s">
        <v>58</v>
      </c>
      <c r="AF256" s="1">
        <v>53000</v>
      </c>
      <c r="AG256" s="1">
        <v>100000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f t="shared" si="28"/>
        <v>53000</v>
      </c>
      <c r="AN256" s="1"/>
      <c r="AO256" s="1"/>
      <c r="AP256" s="1">
        <f t="shared" si="25"/>
        <v>0</v>
      </c>
      <c r="AQ256" s="6">
        <f t="shared" si="26"/>
        <v>53000</v>
      </c>
      <c r="AR256" s="1">
        <f t="shared" si="27"/>
        <v>53000</v>
      </c>
    </row>
    <row r="257" spans="1:44" hidden="1" x14ac:dyDescent="0.35">
      <c r="A257" t="str">
        <f t="shared" si="23"/>
        <v>1.1-00-2508_25621015_2537110</v>
      </c>
      <c r="B257" t="s">
        <v>812</v>
      </c>
      <c r="C257" t="s">
        <v>815</v>
      </c>
      <c r="D257" t="s">
        <v>64</v>
      </c>
      <c r="E257" t="s">
        <v>54</v>
      </c>
      <c r="F257">
        <v>1</v>
      </c>
      <c r="G257" t="s">
        <v>45</v>
      </c>
      <c r="H257">
        <v>1.7</v>
      </c>
      <c r="I257" t="s">
        <v>154</v>
      </c>
      <c r="J257" t="s">
        <v>173</v>
      </c>
      <c r="K257" t="s">
        <v>174</v>
      </c>
      <c r="L257" t="s">
        <v>65</v>
      </c>
      <c r="M257" t="s">
        <v>66</v>
      </c>
      <c r="N257" t="s">
        <v>868</v>
      </c>
      <c r="O257" t="s">
        <v>870</v>
      </c>
      <c r="P257">
        <v>6</v>
      </c>
      <c r="Q257" t="s">
        <v>164</v>
      </c>
      <c r="R257">
        <v>21</v>
      </c>
      <c r="S257" t="s">
        <v>440</v>
      </c>
      <c r="T257" t="s">
        <v>872</v>
      </c>
      <c r="U257" t="s">
        <v>873</v>
      </c>
      <c r="V257">
        <v>3000</v>
      </c>
      <c r="W257" t="s">
        <v>56</v>
      </c>
      <c r="X257">
        <v>3700</v>
      </c>
      <c r="Y257" t="s">
        <v>277</v>
      </c>
      <c r="Z257">
        <v>3710</v>
      </c>
      <c r="AA257" t="s">
        <v>56</v>
      </c>
      <c r="AB257">
        <v>3711</v>
      </c>
      <c r="AC257" t="s">
        <v>278</v>
      </c>
      <c r="AD257">
        <v>0</v>
      </c>
      <c r="AE257" t="s">
        <v>58</v>
      </c>
      <c r="AF257" s="1">
        <v>54400</v>
      </c>
      <c r="AG257" s="1">
        <v>0</v>
      </c>
      <c r="AH257" s="1">
        <v>54400</v>
      </c>
      <c r="AI257" s="1">
        <v>54400</v>
      </c>
      <c r="AJ257" s="1">
        <v>54400</v>
      </c>
      <c r="AK257" s="1">
        <v>54400</v>
      </c>
      <c r="AL257" s="1">
        <v>54400</v>
      </c>
      <c r="AM257" s="1">
        <f t="shared" si="28"/>
        <v>0</v>
      </c>
      <c r="AN257" s="1"/>
      <c r="AO257" s="1"/>
      <c r="AP257" s="1">
        <f t="shared" si="25"/>
        <v>0</v>
      </c>
      <c r="AQ257" s="6">
        <f t="shared" si="26"/>
        <v>54400</v>
      </c>
      <c r="AR257" s="1">
        <f t="shared" si="27"/>
        <v>0</v>
      </c>
    </row>
    <row r="258" spans="1:44" hidden="1" x14ac:dyDescent="0.35">
      <c r="A258" t="str">
        <f t="shared" si="23"/>
        <v>1.1-00-2505_2559007_2525210</v>
      </c>
      <c r="B258" t="s">
        <v>812</v>
      </c>
      <c r="C258" t="s">
        <v>815</v>
      </c>
      <c r="D258" t="s">
        <v>64</v>
      </c>
      <c r="E258" t="s">
        <v>54</v>
      </c>
      <c r="F258">
        <v>1</v>
      </c>
      <c r="G258" t="s">
        <v>45</v>
      </c>
      <c r="H258">
        <v>1.3</v>
      </c>
      <c r="I258" t="s">
        <v>46</v>
      </c>
      <c r="J258" t="s">
        <v>47</v>
      </c>
      <c r="K258" t="s">
        <v>48</v>
      </c>
      <c r="L258" t="s">
        <v>65</v>
      </c>
      <c r="M258" t="s">
        <v>66</v>
      </c>
      <c r="N258" t="s">
        <v>833</v>
      </c>
      <c r="O258" t="s">
        <v>835</v>
      </c>
      <c r="P258">
        <v>5</v>
      </c>
      <c r="Q258" t="s">
        <v>810</v>
      </c>
      <c r="R258">
        <v>9</v>
      </c>
      <c r="S258" t="s">
        <v>120</v>
      </c>
      <c r="T258" t="s">
        <v>834</v>
      </c>
      <c r="U258" t="s">
        <v>836</v>
      </c>
      <c r="V258">
        <v>2000</v>
      </c>
      <c r="W258" t="s">
        <v>105</v>
      </c>
      <c r="X258">
        <v>2500</v>
      </c>
      <c r="Y258" t="s">
        <v>309</v>
      </c>
      <c r="Z258">
        <v>2520</v>
      </c>
      <c r="AA258" t="s">
        <v>105</v>
      </c>
      <c r="AB258">
        <v>2521</v>
      </c>
      <c r="AC258" t="s">
        <v>375</v>
      </c>
      <c r="AD258">
        <v>0</v>
      </c>
      <c r="AE258" t="s">
        <v>58</v>
      </c>
      <c r="AF258" s="1">
        <v>380</v>
      </c>
      <c r="AG258" s="1">
        <v>50000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f t="shared" si="28"/>
        <v>380</v>
      </c>
      <c r="AN258" s="1"/>
      <c r="AO258" s="1"/>
      <c r="AP258" s="1">
        <f t="shared" si="25"/>
        <v>0</v>
      </c>
      <c r="AQ258" s="6">
        <f t="shared" si="26"/>
        <v>380</v>
      </c>
      <c r="AR258" s="1">
        <f t="shared" si="27"/>
        <v>380</v>
      </c>
    </row>
    <row r="259" spans="1:44" hidden="1" x14ac:dyDescent="0.35">
      <c r="A259" t="str">
        <f t="shared" si="23"/>
        <v>1.1-00-2501_2541001_25445155</v>
      </c>
      <c r="B259" t="s">
        <v>812</v>
      </c>
      <c r="C259" t="s">
        <v>815</v>
      </c>
      <c r="D259" t="s">
        <v>64</v>
      </c>
      <c r="E259" t="s">
        <v>54</v>
      </c>
      <c r="F259">
        <v>2</v>
      </c>
      <c r="G259" t="s">
        <v>183</v>
      </c>
      <c r="H259">
        <v>2.7</v>
      </c>
      <c r="I259" t="s">
        <v>530</v>
      </c>
      <c r="J259" t="s">
        <v>531</v>
      </c>
      <c r="K259" t="s">
        <v>530</v>
      </c>
      <c r="L259" t="s">
        <v>65</v>
      </c>
      <c r="M259" t="s">
        <v>66</v>
      </c>
      <c r="N259" t="s">
        <v>935</v>
      </c>
      <c r="O259" t="s">
        <v>109</v>
      </c>
      <c r="P259">
        <v>4</v>
      </c>
      <c r="Q259" t="s">
        <v>224</v>
      </c>
      <c r="R259">
        <v>1</v>
      </c>
      <c r="S259" t="s">
        <v>343</v>
      </c>
      <c r="T259" t="s">
        <v>936</v>
      </c>
      <c r="U259" t="s">
        <v>344</v>
      </c>
      <c r="V259">
        <v>4000</v>
      </c>
      <c r="W259" t="s">
        <v>233</v>
      </c>
      <c r="X259">
        <v>4400</v>
      </c>
      <c r="Y259" t="s">
        <v>229</v>
      </c>
      <c r="Z259">
        <v>4450</v>
      </c>
      <c r="AA259" t="s">
        <v>230</v>
      </c>
      <c r="AB259">
        <v>4451</v>
      </c>
      <c r="AC259" t="s">
        <v>282</v>
      </c>
      <c r="AD259">
        <v>55</v>
      </c>
      <c r="AE259" t="s">
        <v>937</v>
      </c>
      <c r="AF259" s="1">
        <v>60000</v>
      </c>
      <c r="AG259" s="1">
        <v>0</v>
      </c>
      <c r="AH259" s="1">
        <v>60000</v>
      </c>
      <c r="AI259" s="1">
        <v>60000</v>
      </c>
      <c r="AJ259" s="1">
        <v>60000</v>
      </c>
      <c r="AK259" s="1">
        <v>60000</v>
      </c>
      <c r="AL259" s="1">
        <v>60000</v>
      </c>
      <c r="AM259" s="1">
        <f t="shared" si="28"/>
        <v>0</v>
      </c>
      <c r="AN259" s="1"/>
      <c r="AO259" s="1"/>
      <c r="AP259" s="1">
        <f t="shared" si="25"/>
        <v>0</v>
      </c>
      <c r="AQ259" s="6">
        <f t="shared" si="26"/>
        <v>60000</v>
      </c>
      <c r="AR259" s="1">
        <f t="shared" si="27"/>
        <v>0</v>
      </c>
    </row>
    <row r="260" spans="1:44" hidden="1" x14ac:dyDescent="0.35">
      <c r="A260" t="str">
        <f t="shared" si="23"/>
        <v>1.1-00-2505_2559007_2535210</v>
      </c>
      <c r="B260" t="s">
        <v>812</v>
      </c>
      <c r="C260" t="s">
        <v>815</v>
      </c>
      <c r="D260" t="s">
        <v>64</v>
      </c>
      <c r="E260" t="s">
        <v>54</v>
      </c>
      <c r="F260">
        <v>1</v>
      </c>
      <c r="G260" t="s">
        <v>45</v>
      </c>
      <c r="H260">
        <v>1.3</v>
      </c>
      <c r="I260" t="s">
        <v>46</v>
      </c>
      <c r="J260" t="s">
        <v>47</v>
      </c>
      <c r="K260" t="s">
        <v>48</v>
      </c>
      <c r="L260" t="s">
        <v>65</v>
      </c>
      <c r="M260" t="s">
        <v>66</v>
      </c>
      <c r="N260" t="s">
        <v>833</v>
      </c>
      <c r="O260" t="s">
        <v>835</v>
      </c>
      <c r="P260">
        <v>5</v>
      </c>
      <c r="Q260" t="s">
        <v>810</v>
      </c>
      <c r="R260">
        <v>9</v>
      </c>
      <c r="S260" t="s">
        <v>120</v>
      </c>
      <c r="T260" t="s">
        <v>834</v>
      </c>
      <c r="U260" t="s">
        <v>836</v>
      </c>
      <c r="V260">
        <v>3000</v>
      </c>
      <c r="W260" t="s">
        <v>56</v>
      </c>
      <c r="X260">
        <v>3500</v>
      </c>
      <c r="Y260" t="s">
        <v>189</v>
      </c>
      <c r="Z260">
        <v>3520</v>
      </c>
      <c r="AA260" t="s">
        <v>56</v>
      </c>
      <c r="AB260">
        <v>3521</v>
      </c>
      <c r="AC260" t="s">
        <v>391</v>
      </c>
      <c r="AD260">
        <v>0</v>
      </c>
      <c r="AE260" t="s">
        <v>58</v>
      </c>
      <c r="AF260" s="1">
        <v>68600</v>
      </c>
      <c r="AG260" s="1">
        <v>0</v>
      </c>
      <c r="AH260" s="1">
        <v>61248</v>
      </c>
      <c r="AI260" s="1">
        <v>61248</v>
      </c>
      <c r="AJ260" s="1">
        <v>0</v>
      </c>
      <c r="AK260" s="1">
        <v>0</v>
      </c>
      <c r="AL260" s="1">
        <v>0</v>
      </c>
      <c r="AM260" s="1">
        <f t="shared" si="28"/>
        <v>7352</v>
      </c>
      <c r="AN260" s="1"/>
      <c r="AO260" s="1"/>
      <c r="AP260" s="1">
        <f t="shared" si="25"/>
        <v>0</v>
      </c>
      <c r="AQ260" s="6">
        <f t="shared" si="26"/>
        <v>68600</v>
      </c>
      <c r="AR260" s="1">
        <f t="shared" si="27"/>
        <v>7352</v>
      </c>
    </row>
    <row r="261" spans="1:44" hidden="1" x14ac:dyDescent="0.35">
      <c r="A261" t="str">
        <f t="shared" si="23"/>
        <v>1.1-00-2514_25555039_2531610</v>
      </c>
      <c r="B261" t="s">
        <v>812</v>
      </c>
      <c r="C261" t="s">
        <v>815</v>
      </c>
      <c r="D261" t="s">
        <v>64</v>
      </c>
      <c r="E261" t="s">
        <v>54</v>
      </c>
      <c r="F261">
        <v>3</v>
      </c>
      <c r="G261" t="s">
        <v>202</v>
      </c>
      <c r="H261">
        <v>3.8</v>
      </c>
      <c r="I261" t="s">
        <v>203</v>
      </c>
      <c r="J261" t="s">
        <v>204</v>
      </c>
      <c r="K261" t="s">
        <v>205</v>
      </c>
      <c r="L261" t="s">
        <v>65</v>
      </c>
      <c r="M261" t="s">
        <v>66</v>
      </c>
      <c r="N261" t="s">
        <v>982</v>
      </c>
      <c r="O261" t="s">
        <v>984</v>
      </c>
      <c r="P261">
        <v>5</v>
      </c>
      <c r="Q261" t="s">
        <v>810</v>
      </c>
      <c r="R261">
        <v>55</v>
      </c>
      <c r="S261" t="s">
        <v>601</v>
      </c>
      <c r="T261" t="s">
        <v>983</v>
      </c>
      <c r="U261" t="s">
        <v>985</v>
      </c>
      <c r="V261">
        <v>3000</v>
      </c>
      <c r="W261" t="s">
        <v>56</v>
      </c>
      <c r="X261">
        <v>3100</v>
      </c>
      <c r="Y261" t="s">
        <v>198</v>
      </c>
      <c r="Z261">
        <v>3160</v>
      </c>
      <c r="AA261" t="s">
        <v>247</v>
      </c>
      <c r="AB261">
        <v>3161</v>
      </c>
      <c r="AC261" t="s">
        <v>247</v>
      </c>
      <c r="AD261">
        <v>0</v>
      </c>
      <c r="AE261" t="s">
        <v>58</v>
      </c>
      <c r="AF261" s="1">
        <v>69600</v>
      </c>
      <c r="AG261" s="1">
        <v>13200</v>
      </c>
      <c r="AH261" s="1">
        <v>69600</v>
      </c>
      <c r="AI261" s="1">
        <v>0</v>
      </c>
      <c r="AJ261" s="1">
        <v>0</v>
      </c>
      <c r="AK261" s="1">
        <v>0</v>
      </c>
      <c r="AL261" s="1">
        <v>0</v>
      </c>
      <c r="AM261" s="1">
        <f t="shared" si="28"/>
        <v>0</v>
      </c>
      <c r="AN261" s="1"/>
      <c r="AO261" s="1"/>
      <c r="AP261" s="1">
        <f t="shared" si="25"/>
        <v>0</v>
      </c>
      <c r="AQ261" s="6">
        <f t="shared" si="26"/>
        <v>69600</v>
      </c>
      <c r="AR261" s="1">
        <f t="shared" si="27"/>
        <v>0</v>
      </c>
    </row>
    <row r="262" spans="1:44" hidden="1" x14ac:dyDescent="0.35">
      <c r="A262" t="str">
        <f t="shared" si="23"/>
        <v>1.1-00-2510_25036028_2525210</v>
      </c>
      <c r="B262" t="s">
        <v>812</v>
      </c>
      <c r="C262" t="s">
        <v>815</v>
      </c>
      <c r="D262" t="s">
        <v>64</v>
      </c>
      <c r="E262" t="s">
        <v>54</v>
      </c>
      <c r="F262">
        <v>2</v>
      </c>
      <c r="G262" t="s">
        <v>183</v>
      </c>
      <c r="H262">
        <v>2.7</v>
      </c>
      <c r="I262" t="s">
        <v>530</v>
      </c>
      <c r="J262" t="s">
        <v>531</v>
      </c>
      <c r="K262" t="s">
        <v>530</v>
      </c>
      <c r="L262" t="s">
        <v>270</v>
      </c>
      <c r="M262" t="s">
        <v>271</v>
      </c>
      <c r="N262" t="s">
        <v>898</v>
      </c>
      <c r="O262" t="s">
        <v>900</v>
      </c>
      <c r="P262">
        <v>0</v>
      </c>
      <c r="Q262" t="s">
        <v>255</v>
      </c>
      <c r="R262">
        <v>36</v>
      </c>
      <c r="S262" t="s">
        <v>931</v>
      </c>
      <c r="T262" t="s">
        <v>930</v>
      </c>
      <c r="U262" t="s">
        <v>932</v>
      </c>
      <c r="V262">
        <v>2000</v>
      </c>
      <c r="W262" t="s">
        <v>105</v>
      </c>
      <c r="X262">
        <v>2500</v>
      </c>
      <c r="Y262" t="s">
        <v>309</v>
      </c>
      <c r="Z262">
        <v>2520</v>
      </c>
      <c r="AA262" t="s">
        <v>105</v>
      </c>
      <c r="AB262">
        <v>2521</v>
      </c>
      <c r="AC262" t="s">
        <v>375</v>
      </c>
      <c r="AD262">
        <v>0</v>
      </c>
      <c r="AE262" t="s">
        <v>58</v>
      </c>
      <c r="AF262" s="1">
        <v>7500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f t="shared" si="28"/>
        <v>7500</v>
      </c>
      <c r="AN262" s="1"/>
      <c r="AO262" s="1"/>
      <c r="AP262" s="1">
        <f t="shared" si="25"/>
        <v>0</v>
      </c>
      <c r="AQ262" s="6">
        <f t="shared" si="26"/>
        <v>7500</v>
      </c>
      <c r="AR262" s="1">
        <f t="shared" si="27"/>
        <v>7500</v>
      </c>
    </row>
    <row r="263" spans="1:44" hidden="1" x14ac:dyDescent="0.35">
      <c r="A263" t="str">
        <f t="shared" si="23"/>
        <v>1.1-00-2503_2554003_2534110</v>
      </c>
      <c r="B263" t="s">
        <v>812</v>
      </c>
      <c r="C263" t="s">
        <v>815</v>
      </c>
      <c r="D263" t="s">
        <v>64</v>
      </c>
      <c r="E263" t="s">
        <v>54</v>
      </c>
      <c r="F263">
        <v>1</v>
      </c>
      <c r="G263" t="s">
        <v>45</v>
      </c>
      <c r="H263">
        <v>1.3</v>
      </c>
      <c r="I263" t="s">
        <v>46</v>
      </c>
      <c r="J263" t="s">
        <v>429</v>
      </c>
      <c r="K263" t="s">
        <v>430</v>
      </c>
      <c r="L263" t="s">
        <v>65</v>
      </c>
      <c r="M263" t="s">
        <v>66</v>
      </c>
      <c r="N263" t="s">
        <v>813</v>
      </c>
      <c r="O263" t="s">
        <v>434</v>
      </c>
      <c r="P263">
        <v>5</v>
      </c>
      <c r="Q263" t="s">
        <v>810</v>
      </c>
      <c r="R263">
        <v>4</v>
      </c>
      <c r="S263" t="s">
        <v>435</v>
      </c>
      <c r="T263" t="s">
        <v>814</v>
      </c>
      <c r="U263" t="s">
        <v>816</v>
      </c>
      <c r="V263">
        <v>3000</v>
      </c>
      <c r="W263" t="s">
        <v>56</v>
      </c>
      <c r="X263">
        <v>3400</v>
      </c>
      <c r="Y263" t="s">
        <v>318</v>
      </c>
      <c r="Z263">
        <v>3410</v>
      </c>
      <c r="AA263" t="s">
        <v>56</v>
      </c>
      <c r="AB263">
        <v>3411</v>
      </c>
      <c r="AC263" t="s">
        <v>319</v>
      </c>
      <c r="AD263">
        <v>0</v>
      </c>
      <c r="AE263" t="s">
        <v>58</v>
      </c>
      <c r="AF263" s="1">
        <v>75000</v>
      </c>
      <c r="AG263" s="1">
        <v>0</v>
      </c>
      <c r="AH263" s="1">
        <v>23200</v>
      </c>
      <c r="AI263" s="1">
        <v>23200</v>
      </c>
      <c r="AJ263" s="1">
        <v>23200</v>
      </c>
      <c r="AK263" s="1">
        <v>23200</v>
      </c>
      <c r="AL263" s="1">
        <v>23200</v>
      </c>
      <c r="AM263" s="1">
        <f t="shared" si="28"/>
        <v>51800</v>
      </c>
      <c r="AN263" s="1"/>
      <c r="AO263" s="1"/>
      <c r="AP263" s="1">
        <f t="shared" si="25"/>
        <v>0</v>
      </c>
      <c r="AQ263" s="6">
        <f t="shared" si="26"/>
        <v>75000</v>
      </c>
      <c r="AR263" s="1">
        <f t="shared" si="27"/>
        <v>51800</v>
      </c>
    </row>
    <row r="264" spans="1:44" hidden="1" x14ac:dyDescent="0.35">
      <c r="A264" t="str">
        <f t="shared" si="23"/>
        <v>1.1-00-2509_25228020_2525210</v>
      </c>
      <c r="B264" t="s">
        <v>812</v>
      </c>
      <c r="C264" t="s">
        <v>815</v>
      </c>
      <c r="D264" t="s">
        <v>64</v>
      </c>
      <c r="E264" t="s">
        <v>54</v>
      </c>
      <c r="F264">
        <v>1</v>
      </c>
      <c r="G264" t="s">
        <v>45</v>
      </c>
      <c r="H264">
        <v>1.3</v>
      </c>
      <c r="I264" t="s">
        <v>46</v>
      </c>
      <c r="J264" t="s">
        <v>47</v>
      </c>
      <c r="K264" t="s">
        <v>48</v>
      </c>
      <c r="L264" t="s">
        <v>65</v>
      </c>
      <c r="M264" t="s">
        <v>66</v>
      </c>
      <c r="N264" t="s">
        <v>855</v>
      </c>
      <c r="O264" t="s">
        <v>857</v>
      </c>
      <c r="P264">
        <v>2</v>
      </c>
      <c r="Q264" t="s">
        <v>148</v>
      </c>
      <c r="R264">
        <v>28</v>
      </c>
      <c r="S264" t="s">
        <v>415</v>
      </c>
      <c r="T264" t="s">
        <v>860</v>
      </c>
      <c r="U264" t="s">
        <v>861</v>
      </c>
      <c r="V264">
        <v>2000</v>
      </c>
      <c r="W264" t="s">
        <v>105</v>
      </c>
      <c r="X264">
        <v>2500</v>
      </c>
      <c r="Y264" t="s">
        <v>309</v>
      </c>
      <c r="Z264">
        <v>2520</v>
      </c>
      <c r="AA264" t="s">
        <v>105</v>
      </c>
      <c r="AB264">
        <v>2521</v>
      </c>
      <c r="AC264" t="s">
        <v>375</v>
      </c>
      <c r="AD264">
        <v>0</v>
      </c>
      <c r="AE264" t="s">
        <v>58</v>
      </c>
      <c r="AF264" s="1">
        <v>50000</v>
      </c>
      <c r="AG264" s="1">
        <v>50000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f t="shared" si="28"/>
        <v>50000</v>
      </c>
      <c r="AN264" s="1"/>
      <c r="AO264" s="1"/>
      <c r="AP264" s="1">
        <f t="shared" si="25"/>
        <v>0</v>
      </c>
      <c r="AQ264" s="6">
        <f t="shared" si="26"/>
        <v>50000</v>
      </c>
      <c r="AR264" s="1">
        <f t="shared" si="27"/>
        <v>50000</v>
      </c>
    </row>
    <row r="265" spans="1:44" hidden="1" x14ac:dyDescent="0.35">
      <c r="A265" t="str">
        <f t="shared" si="23"/>
        <v>1.1-00-2512_25753037_2552310</v>
      </c>
      <c r="B265" t="s">
        <v>812</v>
      </c>
      <c r="C265" t="s">
        <v>815</v>
      </c>
      <c r="D265" t="s">
        <v>64</v>
      </c>
      <c r="E265" t="s">
        <v>116</v>
      </c>
      <c r="F265">
        <v>3</v>
      </c>
      <c r="G265" t="s">
        <v>202</v>
      </c>
      <c r="H265">
        <v>3.7</v>
      </c>
      <c r="I265" t="s">
        <v>591</v>
      </c>
      <c r="J265" t="s">
        <v>592</v>
      </c>
      <c r="K265" t="s">
        <v>591</v>
      </c>
      <c r="L265" t="s">
        <v>65</v>
      </c>
      <c r="M265" t="s">
        <v>66</v>
      </c>
      <c r="N265" t="s">
        <v>946</v>
      </c>
      <c r="O265" t="s">
        <v>948</v>
      </c>
      <c r="P265">
        <v>7</v>
      </c>
      <c r="Q265" t="s">
        <v>567</v>
      </c>
      <c r="R265">
        <v>53</v>
      </c>
      <c r="S265" t="s">
        <v>970</v>
      </c>
      <c r="T265" t="s">
        <v>969</v>
      </c>
      <c r="U265" t="s">
        <v>971</v>
      </c>
      <c r="V265">
        <v>5000</v>
      </c>
      <c r="W265" t="s">
        <v>118</v>
      </c>
      <c r="X265">
        <v>5200</v>
      </c>
      <c r="Y265" t="s">
        <v>364</v>
      </c>
      <c r="Z265">
        <v>5230</v>
      </c>
      <c r="AA265" t="s">
        <v>118</v>
      </c>
      <c r="AB265">
        <v>5231</v>
      </c>
      <c r="AC265" t="s">
        <v>602</v>
      </c>
      <c r="AD265">
        <v>0</v>
      </c>
      <c r="AE265" t="s">
        <v>58</v>
      </c>
      <c r="AF265" s="1">
        <v>76083</v>
      </c>
      <c r="AG265" s="1">
        <v>50000</v>
      </c>
      <c r="AH265" s="1">
        <v>74786.42</v>
      </c>
      <c r="AI265" s="1">
        <v>0</v>
      </c>
      <c r="AJ265" s="1">
        <v>0</v>
      </c>
      <c r="AK265" s="1">
        <v>0</v>
      </c>
      <c r="AL265" s="1">
        <v>0</v>
      </c>
      <c r="AM265" s="1">
        <f t="shared" si="28"/>
        <v>1296.5800000000017</v>
      </c>
      <c r="AN265" s="1"/>
      <c r="AO265" s="1"/>
      <c r="AP265" s="1">
        <f t="shared" si="25"/>
        <v>0</v>
      </c>
      <c r="AQ265" s="6">
        <f t="shared" si="26"/>
        <v>76083</v>
      </c>
      <c r="AR265" s="1">
        <f t="shared" si="27"/>
        <v>1296.5800000000017</v>
      </c>
    </row>
    <row r="266" spans="1:44" hidden="1" x14ac:dyDescent="0.35">
      <c r="A266" t="str">
        <f t="shared" si="23"/>
        <v>1.1-00-2504_2555004_2539610</v>
      </c>
      <c r="B266" t="s">
        <v>812</v>
      </c>
      <c r="C266" t="s">
        <v>815</v>
      </c>
      <c r="D266" t="s">
        <v>64</v>
      </c>
      <c r="E266" t="s">
        <v>54</v>
      </c>
      <c r="F266">
        <v>1</v>
      </c>
      <c r="G266" t="s">
        <v>45</v>
      </c>
      <c r="H266">
        <v>1.3</v>
      </c>
      <c r="I266" t="s">
        <v>46</v>
      </c>
      <c r="J266" t="s">
        <v>47</v>
      </c>
      <c r="K266" t="s">
        <v>48</v>
      </c>
      <c r="L266" t="s">
        <v>49</v>
      </c>
      <c r="M266" t="s">
        <v>50</v>
      </c>
      <c r="N266" t="s">
        <v>808</v>
      </c>
      <c r="O266" t="s">
        <v>60</v>
      </c>
      <c r="P266">
        <v>5</v>
      </c>
      <c r="Q266" t="s">
        <v>810</v>
      </c>
      <c r="R266">
        <v>5</v>
      </c>
      <c r="S266" t="s">
        <v>297</v>
      </c>
      <c r="T266" t="s">
        <v>817</v>
      </c>
      <c r="U266" t="s">
        <v>298</v>
      </c>
      <c r="V266">
        <v>3000</v>
      </c>
      <c r="W266" t="s">
        <v>56</v>
      </c>
      <c r="X266">
        <v>3900</v>
      </c>
      <c r="Y266" t="s">
        <v>55</v>
      </c>
      <c r="Z266">
        <v>3960</v>
      </c>
      <c r="AA266" t="s">
        <v>56</v>
      </c>
      <c r="AB266">
        <v>3961</v>
      </c>
      <c r="AC266" t="s">
        <v>325</v>
      </c>
      <c r="AD266">
        <v>0</v>
      </c>
      <c r="AE266" t="s">
        <v>58</v>
      </c>
      <c r="AF266" s="1">
        <v>80000</v>
      </c>
      <c r="AG266" s="1">
        <v>80000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f t="shared" si="28"/>
        <v>80000</v>
      </c>
      <c r="AN266" s="1"/>
      <c r="AO266" s="1"/>
      <c r="AP266" s="1">
        <f t="shared" si="25"/>
        <v>0</v>
      </c>
      <c r="AQ266" s="6">
        <f t="shared" si="26"/>
        <v>80000</v>
      </c>
      <c r="AR266" s="1">
        <f t="shared" si="27"/>
        <v>80000</v>
      </c>
    </row>
    <row r="267" spans="1:44" hidden="1" x14ac:dyDescent="0.35">
      <c r="A267" t="str">
        <f t="shared" si="23"/>
        <v>1.1-00-2510_25040031_2525210</v>
      </c>
      <c r="B267" t="s">
        <v>812</v>
      </c>
      <c r="C267" t="s">
        <v>815</v>
      </c>
      <c r="D267" t="s">
        <v>64</v>
      </c>
      <c r="E267" t="s">
        <v>54</v>
      </c>
      <c r="F267">
        <v>2</v>
      </c>
      <c r="G267" t="s">
        <v>183</v>
      </c>
      <c r="H267">
        <v>2.5</v>
      </c>
      <c r="I267" t="s">
        <v>216</v>
      </c>
      <c r="J267" t="s">
        <v>906</v>
      </c>
      <c r="K267" t="s">
        <v>907</v>
      </c>
      <c r="L267" t="s">
        <v>217</v>
      </c>
      <c r="M267" t="s">
        <v>218</v>
      </c>
      <c r="N267" t="s">
        <v>898</v>
      </c>
      <c r="O267" t="s">
        <v>900</v>
      </c>
      <c r="P267">
        <v>0</v>
      </c>
      <c r="Q267" t="s">
        <v>255</v>
      </c>
      <c r="R267">
        <v>40</v>
      </c>
      <c r="S267" t="s">
        <v>225</v>
      </c>
      <c r="T267" t="s">
        <v>908</v>
      </c>
      <c r="U267" t="s">
        <v>909</v>
      </c>
      <c r="V267">
        <v>2000</v>
      </c>
      <c r="W267" t="s">
        <v>105</v>
      </c>
      <c r="X267">
        <v>2500</v>
      </c>
      <c r="Y267" t="s">
        <v>309</v>
      </c>
      <c r="Z267">
        <v>2520</v>
      </c>
      <c r="AA267" t="s">
        <v>105</v>
      </c>
      <c r="AB267">
        <v>2521</v>
      </c>
      <c r="AC267" t="s">
        <v>375</v>
      </c>
      <c r="AD267">
        <v>0</v>
      </c>
      <c r="AE267" t="s">
        <v>58</v>
      </c>
      <c r="AF267" s="1">
        <v>50000</v>
      </c>
      <c r="AG267" s="1">
        <v>0</v>
      </c>
      <c r="AH267" s="1">
        <v>42981.06</v>
      </c>
      <c r="AI267" s="1">
        <v>0</v>
      </c>
      <c r="AJ267" s="1">
        <v>0</v>
      </c>
      <c r="AK267" s="1">
        <v>0</v>
      </c>
      <c r="AL267" s="1">
        <v>0</v>
      </c>
      <c r="AM267" s="1">
        <f t="shared" si="28"/>
        <v>7018.9400000000023</v>
      </c>
      <c r="AN267" s="1"/>
      <c r="AO267" s="1"/>
      <c r="AP267" s="1">
        <f t="shared" si="25"/>
        <v>0</v>
      </c>
      <c r="AQ267" s="6">
        <f t="shared" si="26"/>
        <v>50000</v>
      </c>
      <c r="AR267" s="1">
        <f t="shared" si="27"/>
        <v>7018.9400000000023</v>
      </c>
    </row>
    <row r="268" spans="1:44" hidden="1" x14ac:dyDescent="0.35">
      <c r="A268" t="str">
        <f t="shared" si="23"/>
        <v>1.1-00-2508_25224016_2525210</v>
      </c>
      <c r="B268" t="s">
        <v>812</v>
      </c>
      <c r="C268" t="s">
        <v>815</v>
      </c>
      <c r="D268" t="s">
        <v>64</v>
      </c>
      <c r="E268" t="s">
        <v>54</v>
      </c>
      <c r="F268">
        <v>2</v>
      </c>
      <c r="G268" t="s">
        <v>183</v>
      </c>
      <c r="H268">
        <v>2.2999999999999998</v>
      </c>
      <c r="I268" t="s">
        <v>479</v>
      </c>
      <c r="J268" t="s">
        <v>480</v>
      </c>
      <c r="K268" t="s">
        <v>481</v>
      </c>
      <c r="L268" t="s">
        <v>65</v>
      </c>
      <c r="M268" t="s">
        <v>66</v>
      </c>
      <c r="N268" t="s">
        <v>868</v>
      </c>
      <c r="O268" t="s">
        <v>870</v>
      </c>
      <c r="P268">
        <v>2</v>
      </c>
      <c r="Q268" t="s">
        <v>148</v>
      </c>
      <c r="R268">
        <v>24</v>
      </c>
      <c r="S268" t="s">
        <v>484</v>
      </c>
      <c r="T268" t="s">
        <v>896</v>
      </c>
      <c r="U268" t="s">
        <v>897</v>
      </c>
      <c r="V268">
        <v>2000</v>
      </c>
      <c r="W268" t="s">
        <v>105</v>
      </c>
      <c r="X268">
        <v>2500</v>
      </c>
      <c r="Y268" t="s">
        <v>309</v>
      </c>
      <c r="Z268">
        <v>2520</v>
      </c>
      <c r="AA268" t="s">
        <v>105</v>
      </c>
      <c r="AB268">
        <v>2521</v>
      </c>
      <c r="AC268" t="s">
        <v>375</v>
      </c>
      <c r="AD268">
        <v>0</v>
      </c>
      <c r="AE268" t="s">
        <v>58</v>
      </c>
      <c r="AF268" s="1">
        <v>782000</v>
      </c>
      <c r="AG268" s="1">
        <v>700000</v>
      </c>
      <c r="AH268" s="1">
        <v>754173.34</v>
      </c>
      <c r="AI268" s="1">
        <v>754173.34</v>
      </c>
      <c r="AJ268" s="1">
        <v>754173.34</v>
      </c>
      <c r="AK268" s="1">
        <v>754173.34</v>
      </c>
      <c r="AL268" s="1">
        <v>672813.34</v>
      </c>
      <c r="AM268" s="1">
        <f t="shared" si="28"/>
        <v>27826.660000000033</v>
      </c>
      <c r="AN268" s="1"/>
      <c r="AO268" s="1"/>
      <c r="AP268" s="1">
        <f t="shared" si="25"/>
        <v>0</v>
      </c>
      <c r="AQ268" s="6">
        <f t="shared" si="26"/>
        <v>782000</v>
      </c>
      <c r="AR268" s="1">
        <f t="shared" si="27"/>
        <v>27826.660000000033</v>
      </c>
    </row>
    <row r="269" spans="1:44" hidden="1" x14ac:dyDescent="0.35">
      <c r="A269" t="str">
        <f t="shared" ref="A269:A332" si="29">CONCATENATE(B269,N269,P269,R269,T269,AB269,AD269)</f>
        <v>1.1-00-2508_25619013_2539410</v>
      </c>
      <c r="B269" t="s">
        <v>812</v>
      </c>
      <c r="C269" t="s">
        <v>815</v>
      </c>
      <c r="D269" t="s">
        <v>64</v>
      </c>
      <c r="E269" t="s">
        <v>54</v>
      </c>
      <c r="F269">
        <v>1</v>
      </c>
      <c r="G269" t="s">
        <v>45</v>
      </c>
      <c r="H269">
        <v>1.7</v>
      </c>
      <c r="I269" t="s">
        <v>154</v>
      </c>
      <c r="J269" t="s">
        <v>155</v>
      </c>
      <c r="K269" t="s">
        <v>156</v>
      </c>
      <c r="L269" t="s">
        <v>157</v>
      </c>
      <c r="M269" t="s">
        <v>158</v>
      </c>
      <c r="N269" t="s">
        <v>868</v>
      </c>
      <c r="O269" t="s">
        <v>870</v>
      </c>
      <c r="P269">
        <v>6</v>
      </c>
      <c r="Q269" t="s">
        <v>164</v>
      </c>
      <c r="R269">
        <v>19</v>
      </c>
      <c r="S269" t="s">
        <v>168</v>
      </c>
      <c r="T269" t="s">
        <v>869</v>
      </c>
      <c r="U269" t="s">
        <v>871</v>
      </c>
      <c r="V269">
        <v>3000</v>
      </c>
      <c r="W269" t="s">
        <v>56</v>
      </c>
      <c r="X269">
        <v>3900</v>
      </c>
      <c r="Y269" t="s">
        <v>55</v>
      </c>
      <c r="Z269">
        <v>3940</v>
      </c>
      <c r="AA269" t="s">
        <v>56</v>
      </c>
      <c r="AB269">
        <v>3941</v>
      </c>
      <c r="AC269" t="s">
        <v>328</v>
      </c>
      <c r="AD269">
        <v>0</v>
      </c>
      <c r="AE269" t="s">
        <v>58</v>
      </c>
      <c r="AF269" s="1">
        <v>88000</v>
      </c>
      <c r="AG269" s="1">
        <v>50000</v>
      </c>
      <c r="AH269" s="1">
        <v>64240</v>
      </c>
      <c r="AI269" s="1">
        <v>64240</v>
      </c>
      <c r="AJ269" s="1">
        <v>14456</v>
      </c>
      <c r="AK269" s="1">
        <v>14456</v>
      </c>
      <c r="AL269" s="1">
        <v>14456</v>
      </c>
      <c r="AM269" s="1">
        <f t="shared" si="28"/>
        <v>23760</v>
      </c>
      <c r="AN269" s="1"/>
      <c r="AO269" s="1"/>
      <c r="AP269" s="1">
        <f t="shared" ref="AP269:AP332" si="30">AN269-AO269</f>
        <v>0</v>
      </c>
      <c r="AQ269" s="6">
        <f t="shared" ref="AQ269:AQ332" si="31">AF269+AN269-AO269</f>
        <v>88000</v>
      </c>
      <c r="AR269" s="1">
        <f t="shared" ref="AR269:AR332" si="32">AQ269-AH269</f>
        <v>23760</v>
      </c>
    </row>
    <row r="270" spans="1:44" hidden="1" x14ac:dyDescent="0.35">
      <c r="A270" t="str">
        <f t="shared" si="29"/>
        <v>1.1-00-2504_2555004_2525310</v>
      </c>
      <c r="B270" t="s">
        <v>812</v>
      </c>
      <c r="C270" t="s">
        <v>815</v>
      </c>
      <c r="D270" t="s">
        <v>64</v>
      </c>
      <c r="E270" t="s">
        <v>54</v>
      </c>
      <c r="F270">
        <v>1</v>
      </c>
      <c r="G270" t="s">
        <v>45</v>
      </c>
      <c r="H270">
        <v>1.3</v>
      </c>
      <c r="I270" t="s">
        <v>46</v>
      </c>
      <c r="J270" t="s">
        <v>47</v>
      </c>
      <c r="K270" t="s">
        <v>48</v>
      </c>
      <c r="L270" t="s">
        <v>49</v>
      </c>
      <c r="M270" t="s">
        <v>50</v>
      </c>
      <c r="N270" t="s">
        <v>808</v>
      </c>
      <c r="O270" t="s">
        <v>60</v>
      </c>
      <c r="P270">
        <v>5</v>
      </c>
      <c r="Q270" t="s">
        <v>810</v>
      </c>
      <c r="R270">
        <v>5</v>
      </c>
      <c r="S270" t="s">
        <v>297</v>
      </c>
      <c r="T270" t="s">
        <v>817</v>
      </c>
      <c r="U270" t="s">
        <v>298</v>
      </c>
      <c r="V270">
        <v>2000</v>
      </c>
      <c r="W270" t="s">
        <v>105</v>
      </c>
      <c r="X270">
        <v>2500</v>
      </c>
      <c r="Y270" t="s">
        <v>309</v>
      </c>
      <c r="Z270">
        <v>2530</v>
      </c>
      <c r="AA270" t="s">
        <v>105</v>
      </c>
      <c r="AB270">
        <v>2531</v>
      </c>
      <c r="AC270" t="s">
        <v>444</v>
      </c>
      <c r="AD270">
        <v>0</v>
      </c>
      <c r="AE270" t="s">
        <v>58</v>
      </c>
      <c r="AF270" s="1">
        <v>2000</v>
      </c>
      <c r="AG270" s="1">
        <v>2000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f t="shared" si="28"/>
        <v>2000</v>
      </c>
      <c r="AN270" s="1"/>
      <c r="AO270" s="1"/>
      <c r="AP270" s="1">
        <f t="shared" si="30"/>
        <v>0</v>
      </c>
      <c r="AQ270" s="6">
        <f t="shared" si="31"/>
        <v>2000</v>
      </c>
      <c r="AR270" s="1">
        <f t="shared" si="32"/>
        <v>2000</v>
      </c>
    </row>
    <row r="271" spans="1:44" hidden="1" x14ac:dyDescent="0.35">
      <c r="A271" t="str">
        <f t="shared" si="29"/>
        <v>1.1-00-2508_25622015_2525310</v>
      </c>
      <c r="B271" t="s">
        <v>812</v>
      </c>
      <c r="C271" t="s">
        <v>815</v>
      </c>
      <c r="D271" t="s">
        <v>64</v>
      </c>
      <c r="E271" t="s">
        <v>54</v>
      </c>
      <c r="F271">
        <v>1</v>
      </c>
      <c r="G271" t="s">
        <v>45</v>
      </c>
      <c r="H271">
        <v>1.7</v>
      </c>
      <c r="I271" t="s">
        <v>154</v>
      </c>
      <c r="J271" t="s">
        <v>173</v>
      </c>
      <c r="K271" t="s">
        <v>174</v>
      </c>
      <c r="L271" t="s">
        <v>65</v>
      </c>
      <c r="M271" t="s">
        <v>66</v>
      </c>
      <c r="N271" t="s">
        <v>868</v>
      </c>
      <c r="O271" t="s">
        <v>870</v>
      </c>
      <c r="P271">
        <v>6</v>
      </c>
      <c r="Q271" t="s">
        <v>164</v>
      </c>
      <c r="R271">
        <v>22</v>
      </c>
      <c r="S271" t="s">
        <v>443</v>
      </c>
      <c r="T271" t="s">
        <v>872</v>
      </c>
      <c r="U271" t="s">
        <v>873</v>
      </c>
      <c r="V271">
        <v>2000</v>
      </c>
      <c r="W271" t="s">
        <v>105</v>
      </c>
      <c r="X271">
        <v>2500</v>
      </c>
      <c r="Y271" t="s">
        <v>309</v>
      </c>
      <c r="Z271">
        <v>2530</v>
      </c>
      <c r="AA271" t="s">
        <v>105</v>
      </c>
      <c r="AB271">
        <v>2531</v>
      </c>
      <c r="AC271" t="s">
        <v>444</v>
      </c>
      <c r="AD271">
        <v>0</v>
      </c>
      <c r="AE271" t="s">
        <v>58</v>
      </c>
      <c r="AF271" s="1">
        <v>40000</v>
      </c>
      <c r="AG271" s="1">
        <v>40000</v>
      </c>
      <c r="AH271" s="1">
        <v>38783.199999999997</v>
      </c>
      <c r="AI271" s="1">
        <v>0</v>
      </c>
      <c r="AJ271" s="1">
        <v>0</v>
      </c>
      <c r="AK271" s="1">
        <v>0</v>
      </c>
      <c r="AL271" s="1">
        <v>0</v>
      </c>
      <c r="AM271" s="1">
        <f t="shared" si="28"/>
        <v>1216.8000000000029</v>
      </c>
      <c r="AN271" s="1"/>
      <c r="AO271" s="1"/>
      <c r="AP271" s="1">
        <f t="shared" si="30"/>
        <v>0</v>
      </c>
      <c r="AQ271" s="6">
        <f t="shared" si="31"/>
        <v>40000</v>
      </c>
      <c r="AR271" s="1">
        <f t="shared" si="32"/>
        <v>1216.8000000000029</v>
      </c>
    </row>
    <row r="272" spans="1:44" hidden="1" x14ac:dyDescent="0.35">
      <c r="A272" t="str">
        <f t="shared" si="29"/>
        <v>1.1-00-2504_2555004_2532910</v>
      </c>
      <c r="B272" t="s">
        <v>812</v>
      </c>
      <c r="C272" t="s">
        <v>815</v>
      </c>
      <c r="D272" t="s">
        <v>64</v>
      </c>
      <c r="E272" t="s">
        <v>54</v>
      </c>
      <c r="F272">
        <v>1</v>
      </c>
      <c r="G272" t="s">
        <v>45</v>
      </c>
      <c r="H272">
        <v>1.3</v>
      </c>
      <c r="I272" t="s">
        <v>46</v>
      </c>
      <c r="J272" t="s">
        <v>47</v>
      </c>
      <c r="K272" t="s">
        <v>48</v>
      </c>
      <c r="L272" t="s">
        <v>49</v>
      </c>
      <c r="M272" t="s">
        <v>50</v>
      </c>
      <c r="N272" t="s">
        <v>808</v>
      </c>
      <c r="O272" t="s">
        <v>60</v>
      </c>
      <c r="P272">
        <v>5</v>
      </c>
      <c r="Q272" t="s">
        <v>810</v>
      </c>
      <c r="R272">
        <v>5</v>
      </c>
      <c r="S272" t="s">
        <v>297</v>
      </c>
      <c r="T272" t="s">
        <v>817</v>
      </c>
      <c r="U272" t="s">
        <v>298</v>
      </c>
      <c r="V272">
        <v>3000</v>
      </c>
      <c r="W272" t="s">
        <v>56</v>
      </c>
      <c r="X272">
        <v>3200</v>
      </c>
      <c r="Y272" t="s">
        <v>136</v>
      </c>
      <c r="Z272">
        <v>3290</v>
      </c>
      <c r="AA272" t="s">
        <v>56</v>
      </c>
      <c r="AB272">
        <v>3291</v>
      </c>
      <c r="AC272" t="s">
        <v>315</v>
      </c>
      <c r="AD272">
        <v>0</v>
      </c>
      <c r="AE272" t="s">
        <v>58</v>
      </c>
      <c r="AF272" s="1">
        <v>95490.8</v>
      </c>
      <c r="AG272" s="1">
        <v>140000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f t="shared" si="28"/>
        <v>95490.8</v>
      </c>
      <c r="AN272" s="1"/>
      <c r="AO272" s="1"/>
      <c r="AP272" s="1">
        <f t="shared" si="30"/>
        <v>0</v>
      </c>
      <c r="AQ272" s="6">
        <f t="shared" si="31"/>
        <v>95490.8</v>
      </c>
      <c r="AR272" s="1">
        <f t="shared" si="32"/>
        <v>95490.8</v>
      </c>
    </row>
    <row r="273" spans="1:44" hidden="1" x14ac:dyDescent="0.35">
      <c r="A273" t="str">
        <f t="shared" si="29"/>
        <v>1.1-00-2509_25330022_2525310</v>
      </c>
      <c r="B273" t="s">
        <v>812</v>
      </c>
      <c r="C273" t="s">
        <v>815</v>
      </c>
      <c r="D273" t="s">
        <v>64</v>
      </c>
      <c r="E273" t="s">
        <v>54</v>
      </c>
      <c r="F273">
        <v>2</v>
      </c>
      <c r="G273" t="s">
        <v>183</v>
      </c>
      <c r="H273">
        <v>2.1</v>
      </c>
      <c r="I273" t="s">
        <v>184</v>
      </c>
      <c r="J273" t="s">
        <v>445</v>
      </c>
      <c r="K273" t="s">
        <v>446</v>
      </c>
      <c r="L273" t="s">
        <v>157</v>
      </c>
      <c r="M273" t="s">
        <v>158</v>
      </c>
      <c r="N273" t="s">
        <v>855</v>
      </c>
      <c r="O273" t="s">
        <v>857</v>
      </c>
      <c r="P273">
        <v>3</v>
      </c>
      <c r="Q273" t="s">
        <v>453</v>
      </c>
      <c r="R273">
        <v>30</v>
      </c>
      <c r="S273" t="s">
        <v>454</v>
      </c>
      <c r="T273" t="s">
        <v>882</v>
      </c>
      <c r="U273" t="s">
        <v>883</v>
      </c>
      <c r="V273">
        <v>2000</v>
      </c>
      <c r="W273" t="s">
        <v>105</v>
      </c>
      <c r="X273">
        <v>2500</v>
      </c>
      <c r="Y273" t="s">
        <v>309</v>
      </c>
      <c r="Z273">
        <v>2530</v>
      </c>
      <c r="AA273" t="s">
        <v>105</v>
      </c>
      <c r="AB273">
        <v>2531</v>
      </c>
      <c r="AC273" t="s">
        <v>444</v>
      </c>
      <c r="AD273">
        <v>0</v>
      </c>
      <c r="AE273" t="s">
        <v>58</v>
      </c>
      <c r="AF273" s="1">
        <v>1800000</v>
      </c>
      <c r="AG273" s="1">
        <v>1800000</v>
      </c>
      <c r="AH273" s="1">
        <v>924954.04</v>
      </c>
      <c r="AI273" s="1">
        <v>734148</v>
      </c>
      <c r="AJ273" s="1">
        <v>308950</v>
      </c>
      <c r="AK273" s="1">
        <v>308950</v>
      </c>
      <c r="AL273" s="1">
        <v>308950</v>
      </c>
      <c r="AM273" s="1">
        <f t="shared" si="28"/>
        <v>875045.96</v>
      </c>
      <c r="AN273" s="1"/>
      <c r="AO273" s="1"/>
      <c r="AP273" s="1">
        <f t="shared" si="30"/>
        <v>0</v>
      </c>
      <c r="AQ273" s="6">
        <f t="shared" si="31"/>
        <v>1800000</v>
      </c>
      <c r="AR273" s="1">
        <f t="shared" si="32"/>
        <v>875045.96</v>
      </c>
    </row>
    <row r="274" spans="1:44" hidden="1" x14ac:dyDescent="0.35">
      <c r="A274" t="str">
        <f t="shared" si="29"/>
        <v>1.1-00-2508_25619013_2539620</v>
      </c>
      <c r="B274" t="s">
        <v>812</v>
      </c>
      <c r="C274" t="s">
        <v>815</v>
      </c>
      <c r="D274" t="s">
        <v>64</v>
      </c>
      <c r="E274" t="s">
        <v>54</v>
      </c>
      <c r="F274">
        <v>1</v>
      </c>
      <c r="G274" t="s">
        <v>45</v>
      </c>
      <c r="H274">
        <v>1.7</v>
      </c>
      <c r="I274" t="s">
        <v>154</v>
      </c>
      <c r="J274" t="s">
        <v>155</v>
      </c>
      <c r="K274" t="s">
        <v>156</v>
      </c>
      <c r="L274" t="s">
        <v>157</v>
      </c>
      <c r="M274" t="s">
        <v>158</v>
      </c>
      <c r="N274" t="s">
        <v>868</v>
      </c>
      <c r="O274" t="s">
        <v>870</v>
      </c>
      <c r="P274">
        <v>6</v>
      </c>
      <c r="Q274" t="s">
        <v>164</v>
      </c>
      <c r="R274">
        <v>19</v>
      </c>
      <c r="S274" t="s">
        <v>168</v>
      </c>
      <c r="T274" t="s">
        <v>869</v>
      </c>
      <c r="U274" t="s">
        <v>871</v>
      </c>
      <c r="V274">
        <v>3000</v>
      </c>
      <c r="W274" t="s">
        <v>56</v>
      </c>
      <c r="X274">
        <v>3900</v>
      </c>
      <c r="Y274" t="s">
        <v>55</v>
      </c>
      <c r="Z274">
        <v>3960</v>
      </c>
      <c r="AA274" t="s">
        <v>325</v>
      </c>
      <c r="AB274">
        <v>3962</v>
      </c>
      <c r="AC274" t="s">
        <v>395</v>
      </c>
      <c r="AD274">
        <v>0</v>
      </c>
      <c r="AE274" t="s">
        <v>58</v>
      </c>
      <c r="AF274" s="1">
        <v>98680</v>
      </c>
      <c r="AG274" s="1">
        <v>300000</v>
      </c>
      <c r="AH274" s="1">
        <v>6834</v>
      </c>
      <c r="AI274" s="1">
        <v>6834</v>
      </c>
      <c r="AJ274" s="1">
        <v>3417</v>
      </c>
      <c r="AK274" s="1">
        <v>3417</v>
      </c>
      <c r="AL274" s="1">
        <v>3417</v>
      </c>
      <c r="AM274" s="1">
        <f t="shared" si="28"/>
        <v>91846</v>
      </c>
      <c r="AN274" s="1"/>
      <c r="AO274" s="1"/>
      <c r="AP274" s="1">
        <f t="shared" si="30"/>
        <v>0</v>
      </c>
      <c r="AQ274" s="6">
        <f t="shared" si="31"/>
        <v>98680</v>
      </c>
      <c r="AR274" s="1">
        <f t="shared" si="32"/>
        <v>91846</v>
      </c>
    </row>
    <row r="275" spans="1:44" hidden="1" x14ac:dyDescent="0.35">
      <c r="A275" t="str">
        <f t="shared" si="29"/>
        <v>1.1-00-2508_25224016_2525310</v>
      </c>
      <c r="B275" t="s">
        <v>812</v>
      </c>
      <c r="C275" t="s">
        <v>815</v>
      </c>
      <c r="D275" t="s">
        <v>64</v>
      </c>
      <c r="E275" t="s">
        <v>54</v>
      </c>
      <c r="F275">
        <v>2</v>
      </c>
      <c r="G275" t="s">
        <v>183</v>
      </c>
      <c r="H275">
        <v>2.2999999999999998</v>
      </c>
      <c r="I275" t="s">
        <v>479</v>
      </c>
      <c r="J275" t="s">
        <v>480</v>
      </c>
      <c r="K275" t="s">
        <v>481</v>
      </c>
      <c r="L275" t="s">
        <v>65</v>
      </c>
      <c r="M275" t="s">
        <v>66</v>
      </c>
      <c r="N275" t="s">
        <v>868</v>
      </c>
      <c r="O275" t="s">
        <v>870</v>
      </c>
      <c r="P275">
        <v>2</v>
      </c>
      <c r="Q275" t="s">
        <v>148</v>
      </c>
      <c r="R275">
        <v>24</v>
      </c>
      <c r="S275" t="s">
        <v>484</v>
      </c>
      <c r="T275" t="s">
        <v>896</v>
      </c>
      <c r="U275" t="s">
        <v>897</v>
      </c>
      <c r="V275">
        <v>2000</v>
      </c>
      <c r="W275" t="s">
        <v>105</v>
      </c>
      <c r="X275">
        <v>2500</v>
      </c>
      <c r="Y275" t="s">
        <v>309</v>
      </c>
      <c r="Z275">
        <v>2530</v>
      </c>
      <c r="AA275" t="s">
        <v>105</v>
      </c>
      <c r="AB275">
        <v>2531</v>
      </c>
      <c r="AC275" t="s">
        <v>444</v>
      </c>
      <c r="AD275">
        <v>0</v>
      </c>
      <c r="AE275" t="s">
        <v>58</v>
      </c>
      <c r="AF275" s="1">
        <v>9000000</v>
      </c>
      <c r="AG275" s="1">
        <v>6000000</v>
      </c>
      <c r="AH275" s="1">
        <v>7736206.9100000001</v>
      </c>
      <c r="AI275" s="1">
        <v>2729196.91</v>
      </c>
      <c r="AJ275" s="1">
        <v>494911.92</v>
      </c>
      <c r="AK275" s="1">
        <v>423353.08</v>
      </c>
      <c r="AL275" s="1">
        <v>423353.08</v>
      </c>
      <c r="AM275" s="1">
        <f t="shared" si="28"/>
        <v>1263793.0899999999</v>
      </c>
      <c r="AN275" s="1"/>
      <c r="AO275" s="1"/>
      <c r="AP275" s="1">
        <f t="shared" si="30"/>
        <v>0</v>
      </c>
      <c r="AQ275" s="6">
        <f t="shared" si="31"/>
        <v>9000000</v>
      </c>
      <c r="AR275" s="1">
        <f t="shared" si="32"/>
        <v>1263793.0899999999</v>
      </c>
    </row>
    <row r="276" spans="1:44" hidden="1" x14ac:dyDescent="0.35">
      <c r="A276" t="str">
        <f t="shared" si="29"/>
        <v>1.1-00-2510_25037029_2525410</v>
      </c>
      <c r="B276" t="s">
        <v>812</v>
      </c>
      <c r="C276" t="s">
        <v>815</v>
      </c>
      <c r="D276" t="s">
        <v>64</v>
      </c>
      <c r="E276" t="s">
        <v>54</v>
      </c>
      <c r="F276">
        <v>2</v>
      </c>
      <c r="G276" t="s">
        <v>183</v>
      </c>
      <c r="H276">
        <v>2.4</v>
      </c>
      <c r="I276" t="s">
        <v>491</v>
      </c>
      <c r="J276" t="s">
        <v>492</v>
      </c>
      <c r="K276" t="s">
        <v>493</v>
      </c>
      <c r="L276" t="s">
        <v>270</v>
      </c>
      <c r="M276" t="s">
        <v>271</v>
      </c>
      <c r="N276" t="s">
        <v>898</v>
      </c>
      <c r="O276" t="s">
        <v>900</v>
      </c>
      <c r="P276">
        <v>0</v>
      </c>
      <c r="Q276" t="s">
        <v>255</v>
      </c>
      <c r="R276">
        <v>37</v>
      </c>
      <c r="S276" t="s">
        <v>496</v>
      </c>
      <c r="T276" t="s">
        <v>899</v>
      </c>
      <c r="U276" t="s">
        <v>901</v>
      </c>
      <c r="V276">
        <v>2000</v>
      </c>
      <c r="W276" t="s">
        <v>105</v>
      </c>
      <c r="X276">
        <v>2500</v>
      </c>
      <c r="Y276" t="s">
        <v>309</v>
      </c>
      <c r="Z276">
        <v>2540</v>
      </c>
      <c r="AA276" t="s">
        <v>105</v>
      </c>
      <c r="AB276">
        <v>2541</v>
      </c>
      <c r="AC276" t="s">
        <v>310</v>
      </c>
      <c r="AD276">
        <v>0</v>
      </c>
      <c r="AE276" t="s">
        <v>58</v>
      </c>
      <c r="AF276" s="1">
        <v>2500</v>
      </c>
      <c r="AG276" s="1">
        <v>2500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f t="shared" si="28"/>
        <v>2500</v>
      </c>
      <c r="AN276" s="1"/>
      <c r="AO276" s="1"/>
      <c r="AP276" s="1">
        <f t="shared" si="30"/>
        <v>0</v>
      </c>
      <c r="AQ276" s="6">
        <f t="shared" si="31"/>
        <v>2500</v>
      </c>
      <c r="AR276" s="1">
        <f t="shared" si="32"/>
        <v>2500</v>
      </c>
    </row>
    <row r="277" spans="1:44" hidden="1" x14ac:dyDescent="0.35">
      <c r="A277" t="str">
        <f t="shared" si="29"/>
        <v>1.1-00-2508_25622015_2525410</v>
      </c>
      <c r="B277" t="s">
        <v>812</v>
      </c>
      <c r="C277" t="s">
        <v>815</v>
      </c>
      <c r="D277" t="s">
        <v>64</v>
      </c>
      <c r="E277" t="s">
        <v>54</v>
      </c>
      <c r="F277">
        <v>1</v>
      </c>
      <c r="G277" t="s">
        <v>45</v>
      </c>
      <c r="H277">
        <v>1.7</v>
      </c>
      <c r="I277" t="s">
        <v>154</v>
      </c>
      <c r="J277" t="s">
        <v>173</v>
      </c>
      <c r="K277" t="s">
        <v>174</v>
      </c>
      <c r="L277" t="s">
        <v>65</v>
      </c>
      <c r="M277" t="s">
        <v>66</v>
      </c>
      <c r="N277" t="s">
        <v>868</v>
      </c>
      <c r="O277" t="s">
        <v>870</v>
      </c>
      <c r="P277">
        <v>6</v>
      </c>
      <c r="Q277" t="s">
        <v>164</v>
      </c>
      <c r="R277">
        <v>22</v>
      </c>
      <c r="S277" t="s">
        <v>443</v>
      </c>
      <c r="T277" t="s">
        <v>872</v>
      </c>
      <c r="U277" t="s">
        <v>873</v>
      </c>
      <c r="V277">
        <v>2000</v>
      </c>
      <c r="W277" t="s">
        <v>105</v>
      </c>
      <c r="X277">
        <v>2500</v>
      </c>
      <c r="Y277" t="s">
        <v>309</v>
      </c>
      <c r="Z277">
        <v>2540</v>
      </c>
      <c r="AA277" t="s">
        <v>105</v>
      </c>
      <c r="AB277">
        <v>2541</v>
      </c>
      <c r="AC277" t="s">
        <v>310</v>
      </c>
      <c r="AD277">
        <v>0</v>
      </c>
      <c r="AE277" t="s">
        <v>58</v>
      </c>
      <c r="AF277" s="1">
        <v>40000</v>
      </c>
      <c r="AG277" s="1">
        <v>40000</v>
      </c>
      <c r="AH277" s="1">
        <v>39429.56</v>
      </c>
      <c r="AI277" s="1">
        <v>0</v>
      </c>
      <c r="AJ277" s="1">
        <v>0</v>
      </c>
      <c r="AK277" s="1">
        <v>0</v>
      </c>
      <c r="AL277" s="1">
        <v>0</v>
      </c>
      <c r="AM277" s="1">
        <f t="shared" si="28"/>
        <v>570.44000000000233</v>
      </c>
      <c r="AN277" s="1"/>
      <c r="AO277" s="1"/>
      <c r="AP277" s="1">
        <f t="shared" si="30"/>
        <v>0</v>
      </c>
      <c r="AQ277" s="6">
        <f t="shared" si="31"/>
        <v>40000</v>
      </c>
      <c r="AR277" s="1">
        <f t="shared" si="32"/>
        <v>570.44000000000233</v>
      </c>
    </row>
    <row r="278" spans="1:44" hidden="1" x14ac:dyDescent="0.35">
      <c r="A278" t="str">
        <f t="shared" si="29"/>
        <v>1.1-00-2509_25330022_2525410</v>
      </c>
      <c r="B278" t="s">
        <v>812</v>
      </c>
      <c r="C278" t="s">
        <v>815</v>
      </c>
      <c r="D278" t="s">
        <v>64</v>
      </c>
      <c r="E278" t="s">
        <v>54</v>
      </c>
      <c r="F278">
        <v>2</v>
      </c>
      <c r="G278" t="s">
        <v>183</v>
      </c>
      <c r="H278">
        <v>2.1</v>
      </c>
      <c r="I278" t="s">
        <v>184</v>
      </c>
      <c r="J278" t="s">
        <v>445</v>
      </c>
      <c r="K278" t="s">
        <v>446</v>
      </c>
      <c r="L278" t="s">
        <v>157</v>
      </c>
      <c r="M278" t="s">
        <v>158</v>
      </c>
      <c r="N278" t="s">
        <v>855</v>
      </c>
      <c r="O278" t="s">
        <v>857</v>
      </c>
      <c r="P278">
        <v>3</v>
      </c>
      <c r="Q278" t="s">
        <v>453</v>
      </c>
      <c r="R278">
        <v>30</v>
      </c>
      <c r="S278" t="s">
        <v>454</v>
      </c>
      <c r="T278" t="s">
        <v>882</v>
      </c>
      <c r="U278" t="s">
        <v>883</v>
      </c>
      <c r="V278">
        <v>2000</v>
      </c>
      <c r="W278" t="s">
        <v>105</v>
      </c>
      <c r="X278">
        <v>2500</v>
      </c>
      <c r="Y278" t="s">
        <v>309</v>
      </c>
      <c r="Z278">
        <v>2540</v>
      </c>
      <c r="AA278" t="s">
        <v>105</v>
      </c>
      <c r="AB278">
        <v>2541</v>
      </c>
      <c r="AC278" t="s">
        <v>310</v>
      </c>
      <c r="AD278">
        <v>0</v>
      </c>
      <c r="AE278" t="s">
        <v>58</v>
      </c>
      <c r="AF278" s="1">
        <v>1000000</v>
      </c>
      <c r="AG278" s="1">
        <v>1000000</v>
      </c>
      <c r="AH278" s="1">
        <v>133921.98000000001</v>
      </c>
      <c r="AI278" s="1">
        <v>133921.98000000001</v>
      </c>
      <c r="AJ278" s="1">
        <v>131683.19</v>
      </c>
      <c r="AK278" s="1">
        <v>131683.19</v>
      </c>
      <c r="AL278" s="1">
        <v>131683.19</v>
      </c>
      <c r="AM278" s="1">
        <f t="shared" ref="AM278:AM341" si="33">AF278-AH278</f>
        <v>866078.02</v>
      </c>
      <c r="AN278" s="1"/>
      <c r="AO278" s="1"/>
      <c r="AP278" s="1">
        <f t="shared" si="30"/>
        <v>0</v>
      </c>
      <c r="AQ278" s="6">
        <f t="shared" si="31"/>
        <v>1000000</v>
      </c>
      <c r="AR278" s="1">
        <f t="shared" si="32"/>
        <v>866078.02</v>
      </c>
    </row>
    <row r="279" spans="1:44" hidden="1" x14ac:dyDescent="0.35">
      <c r="A279" t="str">
        <f t="shared" si="29"/>
        <v>1.1-00-2508_25621015_2535710</v>
      </c>
      <c r="B279" t="s">
        <v>812</v>
      </c>
      <c r="C279" t="s">
        <v>815</v>
      </c>
      <c r="D279" t="s">
        <v>64</v>
      </c>
      <c r="E279" t="s">
        <v>54</v>
      </c>
      <c r="F279">
        <v>1</v>
      </c>
      <c r="G279" t="s">
        <v>45</v>
      </c>
      <c r="H279">
        <v>1.7</v>
      </c>
      <c r="I279" t="s">
        <v>154</v>
      </c>
      <c r="J279" t="s">
        <v>173</v>
      </c>
      <c r="K279" t="s">
        <v>174</v>
      </c>
      <c r="L279" t="s">
        <v>65</v>
      </c>
      <c r="M279" t="s">
        <v>66</v>
      </c>
      <c r="N279" t="s">
        <v>868</v>
      </c>
      <c r="O279" t="s">
        <v>870</v>
      </c>
      <c r="P279">
        <v>6</v>
      </c>
      <c r="Q279" t="s">
        <v>164</v>
      </c>
      <c r="R279">
        <v>21</v>
      </c>
      <c r="S279" t="s">
        <v>440</v>
      </c>
      <c r="T279" t="s">
        <v>872</v>
      </c>
      <c r="U279" t="s">
        <v>873</v>
      </c>
      <c r="V279">
        <v>3000</v>
      </c>
      <c r="W279" t="s">
        <v>56</v>
      </c>
      <c r="X279">
        <v>3500</v>
      </c>
      <c r="Y279" t="s">
        <v>189</v>
      </c>
      <c r="Z279">
        <v>3570</v>
      </c>
      <c r="AA279" t="s">
        <v>56</v>
      </c>
      <c r="AB279">
        <v>3571</v>
      </c>
      <c r="AC279" t="s">
        <v>392</v>
      </c>
      <c r="AD279">
        <v>0</v>
      </c>
      <c r="AE279" t="s">
        <v>58</v>
      </c>
      <c r="AF279" s="1">
        <v>100000</v>
      </c>
      <c r="AG279" s="1">
        <v>100000</v>
      </c>
      <c r="AH279" s="1">
        <v>69659.100000000006</v>
      </c>
      <c r="AI279" s="1">
        <v>69659.100000000006</v>
      </c>
      <c r="AJ279" s="1">
        <v>69659.100000000006</v>
      </c>
      <c r="AK279" s="1">
        <v>69659.100000000006</v>
      </c>
      <c r="AL279" s="1">
        <v>69659.100000000006</v>
      </c>
      <c r="AM279" s="1">
        <f t="shared" si="33"/>
        <v>30340.899999999994</v>
      </c>
      <c r="AN279" s="1"/>
      <c r="AO279" s="1"/>
      <c r="AP279" s="1">
        <f t="shared" si="30"/>
        <v>0</v>
      </c>
      <c r="AQ279" s="6">
        <f t="shared" si="31"/>
        <v>100000</v>
      </c>
      <c r="AR279" s="1">
        <f t="shared" si="32"/>
        <v>30340.899999999994</v>
      </c>
    </row>
    <row r="280" spans="1:44" hidden="1" x14ac:dyDescent="0.35">
      <c r="A280" t="str">
        <f t="shared" si="29"/>
        <v>1.1-00-2512_25753037_25382131</v>
      </c>
      <c r="B280" t="s">
        <v>812</v>
      </c>
      <c r="C280" t="s">
        <v>815</v>
      </c>
      <c r="D280" t="s">
        <v>64</v>
      </c>
      <c r="E280" t="s">
        <v>54</v>
      </c>
      <c r="F280">
        <v>3</v>
      </c>
      <c r="G280" t="s">
        <v>202</v>
      </c>
      <c r="H280">
        <v>3.7</v>
      </c>
      <c r="I280" t="s">
        <v>591</v>
      </c>
      <c r="J280" t="s">
        <v>592</v>
      </c>
      <c r="K280" t="s">
        <v>591</v>
      </c>
      <c r="L280" t="s">
        <v>65</v>
      </c>
      <c r="M280" t="s">
        <v>66</v>
      </c>
      <c r="N280" t="s">
        <v>946</v>
      </c>
      <c r="O280" t="s">
        <v>948</v>
      </c>
      <c r="P280">
        <v>7</v>
      </c>
      <c r="Q280" t="s">
        <v>567</v>
      </c>
      <c r="R280">
        <v>53</v>
      </c>
      <c r="S280" t="s">
        <v>970</v>
      </c>
      <c r="T280" t="s">
        <v>969</v>
      </c>
      <c r="U280" t="s">
        <v>971</v>
      </c>
      <c r="V280">
        <v>3000</v>
      </c>
      <c r="W280" t="s">
        <v>56</v>
      </c>
      <c r="X280">
        <v>3800</v>
      </c>
      <c r="Y280" t="s">
        <v>227</v>
      </c>
      <c r="Z280">
        <v>3820</v>
      </c>
      <c r="AA280" t="s">
        <v>56</v>
      </c>
      <c r="AB280">
        <v>3821</v>
      </c>
      <c r="AC280" t="s">
        <v>228</v>
      </c>
      <c r="AD280">
        <v>31</v>
      </c>
      <c r="AE280" t="s">
        <v>979</v>
      </c>
      <c r="AF280" s="1">
        <v>100000</v>
      </c>
      <c r="AG280" s="1">
        <v>100009.68</v>
      </c>
      <c r="AH280" s="1">
        <v>99760</v>
      </c>
      <c r="AI280" s="1">
        <v>0</v>
      </c>
      <c r="AJ280" s="1">
        <v>0</v>
      </c>
      <c r="AK280" s="1">
        <v>0</v>
      </c>
      <c r="AL280" s="1">
        <v>0</v>
      </c>
      <c r="AM280" s="1">
        <f t="shared" si="33"/>
        <v>240</v>
      </c>
      <c r="AN280" s="1"/>
      <c r="AO280" s="1"/>
      <c r="AP280" s="1">
        <f t="shared" si="30"/>
        <v>0</v>
      </c>
      <c r="AQ280" s="6">
        <f t="shared" si="31"/>
        <v>100000</v>
      </c>
      <c r="AR280" s="1">
        <f t="shared" si="32"/>
        <v>240</v>
      </c>
    </row>
    <row r="281" spans="1:44" hidden="1" x14ac:dyDescent="0.35">
      <c r="A281" t="str">
        <f t="shared" si="29"/>
        <v>1.1-00-2510_25036028_2556110</v>
      </c>
      <c r="B281" t="s">
        <v>812</v>
      </c>
      <c r="C281" t="s">
        <v>815</v>
      </c>
      <c r="D281" t="s">
        <v>64</v>
      </c>
      <c r="E281" t="s">
        <v>116</v>
      </c>
      <c r="F281">
        <v>2</v>
      </c>
      <c r="G281" t="s">
        <v>183</v>
      </c>
      <c r="H281">
        <v>2.7</v>
      </c>
      <c r="I281" t="s">
        <v>530</v>
      </c>
      <c r="J281" t="s">
        <v>531</v>
      </c>
      <c r="K281" t="s">
        <v>530</v>
      </c>
      <c r="L281" t="s">
        <v>270</v>
      </c>
      <c r="M281" t="s">
        <v>271</v>
      </c>
      <c r="N281" t="s">
        <v>898</v>
      </c>
      <c r="O281" t="s">
        <v>900</v>
      </c>
      <c r="P281">
        <v>0</v>
      </c>
      <c r="Q281" t="s">
        <v>255</v>
      </c>
      <c r="R281">
        <v>36</v>
      </c>
      <c r="S281" t="s">
        <v>931</v>
      </c>
      <c r="T281" t="s">
        <v>930</v>
      </c>
      <c r="U281" t="s">
        <v>932</v>
      </c>
      <c r="V281">
        <v>5000</v>
      </c>
      <c r="W281" t="s">
        <v>118</v>
      </c>
      <c r="X281">
        <v>5600</v>
      </c>
      <c r="Y281" t="s">
        <v>209</v>
      </c>
      <c r="Z281">
        <v>5610</v>
      </c>
      <c r="AA281" t="s">
        <v>118</v>
      </c>
      <c r="AB281">
        <v>5611</v>
      </c>
      <c r="AC281" t="s">
        <v>403</v>
      </c>
      <c r="AD281">
        <v>0</v>
      </c>
      <c r="AE281" t="s">
        <v>58</v>
      </c>
      <c r="AF281" s="1">
        <v>19000</v>
      </c>
      <c r="AG281" s="1">
        <v>0</v>
      </c>
      <c r="AH281" s="1">
        <v>16486.41</v>
      </c>
      <c r="AI281" s="1">
        <v>12687.5</v>
      </c>
      <c r="AJ281" s="1">
        <v>0</v>
      </c>
      <c r="AK281" s="1">
        <v>0</v>
      </c>
      <c r="AL281" s="1">
        <v>0</v>
      </c>
      <c r="AM281" s="1">
        <f t="shared" si="33"/>
        <v>2513.59</v>
      </c>
      <c r="AN281" s="1"/>
      <c r="AO281" s="1"/>
      <c r="AP281" s="1">
        <f t="shared" si="30"/>
        <v>0</v>
      </c>
      <c r="AQ281" s="6">
        <f t="shared" si="31"/>
        <v>19000</v>
      </c>
      <c r="AR281" s="1">
        <f t="shared" si="32"/>
        <v>2513.59</v>
      </c>
    </row>
    <row r="282" spans="1:44" hidden="1" x14ac:dyDescent="0.35">
      <c r="A282" t="str">
        <f t="shared" si="29"/>
        <v>1.6-01-2509_25129021_2531110</v>
      </c>
      <c r="B282" t="s">
        <v>987</v>
      </c>
      <c r="C282" t="s">
        <v>988</v>
      </c>
      <c r="D282" t="s">
        <v>64</v>
      </c>
      <c r="E282" t="s">
        <v>54</v>
      </c>
      <c r="F282">
        <v>2</v>
      </c>
      <c r="G282" t="s">
        <v>183</v>
      </c>
      <c r="H282">
        <v>2.2000000000000002</v>
      </c>
      <c r="I282" t="s">
        <v>193</v>
      </c>
      <c r="J282" t="s">
        <v>459</v>
      </c>
      <c r="K282" t="s">
        <v>460</v>
      </c>
      <c r="L282" t="s">
        <v>65</v>
      </c>
      <c r="M282" t="s">
        <v>66</v>
      </c>
      <c r="N282" t="s">
        <v>855</v>
      </c>
      <c r="O282" t="s">
        <v>857</v>
      </c>
      <c r="P282">
        <v>1</v>
      </c>
      <c r="Q282" t="s">
        <v>472</v>
      </c>
      <c r="R282">
        <v>29</v>
      </c>
      <c r="S282" t="s">
        <v>473</v>
      </c>
      <c r="T282" t="s">
        <v>884</v>
      </c>
      <c r="U282" t="s">
        <v>885</v>
      </c>
      <c r="V282">
        <v>3000</v>
      </c>
      <c r="W282" t="s">
        <v>56</v>
      </c>
      <c r="X282">
        <v>3100</v>
      </c>
      <c r="Y282" t="s">
        <v>198</v>
      </c>
      <c r="Z282">
        <v>3110</v>
      </c>
      <c r="AA282" t="s">
        <v>56</v>
      </c>
      <c r="AB282">
        <v>3111</v>
      </c>
      <c r="AC282" t="s">
        <v>199</v>
      </c>
      <c r="AD282">
        <v>0</v>
      </c>
      <c r="AE282" t="s">
        <v>58</v>
      </c>
      <c r="AF282" s="1">
        <v>21005661</v>
      </c>
      <c r="AG282" s="1">
        <v>0</v>
      </c>
      <c r="AH282" s="1">
        <v>21005661</v>
      </c>
      <c r="AI282" s="1">
        <v>21005661</v>
      </c>
      <c r="AJ282" s="1">
        <v>21005661</v>
      </c>
      <c r="AK282" s="1">
        <v>21005661</v>
      </c>
      <c r="AL282" s="1">
        <v>21005661</v>
      </c>
      <c r="AM282" s="1">
        <f t="shared" si="33"/>
        <v>0</v>
      </c>
      <c r="AN282" s="1"/>
      <c r="AO282" s="1"/>
      <c r="AP282" s="1">
        <f t="shared" si="30"/>
        <v>0</v>
      </c>
      <c r="AQ282" s="1">
        <f t="shared" si="31"/>
        <v>21005661</v>
      </c>
      <c r="AR282" s="1">
        <f t="shared" si="32"/>
        <v>0</v>
      </c>
    </row>
    <row r="283" spans="1:44" hidden="1" x14ac:dyDescent="0.35">
      <c r="A283" t="str">
        <f t="shared" si="29"/>
        <v>1.1-00-2505_2559007_2539620</v>
      </c>
      <c r="B283" t="s">
        <v>812</v>
      </c>
      <c r="C283" t="s">
        <v>815</v>
      </c>
      <c r="D283" t="s">
        <v>64</v>
      </c>
      <c r="E283" t="s">
        <v>54</v>
      </c>
      <c r="F283">
        <v>1</v>
      </c>
      <c r="G283" t="s">
        <v>45</v>
      </c>
      <c r="H283">
        <v>1.3</v>
      </c>
      <c r="I283" t="s">
        <v>46</v>
      </c>
      <c r="J283" t="s">
        <v>47</v>
      </c>
      <c r="K283" t="s">
        <v>48</v>
      </c>
      <c r="L283" t="s">
        <v>65</v>
      </c>
      <c r="M283" t="s">
        <v>66</v>
      </c>
      <c r="N283" t="s">
        <v>833</v>
      </c>
      <c r="O283" t="s">
        <v>835</v>
      </c>
      <c r="P283">
        <v>5</v>
      </c>
      <c r="Q283" t="s">
        <v>810</v>
      </c>
      <c r="R283">
        <v>9</v>
      </c>
      <c r="S283" t="s">
        <v>120</v>
      </c>
      <c r="T283" t="s">
        <v>834</v>
      </c>
      <c r="U283" t="s">
        <v>836</v>
      </c>
      <c r="V283">
        <v>3000</v>
      </c>
      <c r="W283" t="s">
        <v>56</v>
      </c>
      <c r="X283">
        <v>3900</v>
      </c>
      <c r="Y283" t="s">
        <v>55</v>
      </c>
      <c r="Z283">
        <v>3960</v>
      </c>
      <c r="AA283" t="s">
        <v>325</v>
      </c>
      <c r="AB283">
        <v>3962</v>
      </c>
      <c r="AC283" t="s">
        <v>395</v>
      </c>
      <c r="AD283">
        <v>0</v>
      </c>
      <c r="AE283" t="s">
        <v>58</v>
      </c>
      <c r="AF283" s="1">
        <v>100000</v>
      </c>
      <c r="AG283" s="1">
        <v>100000</v>
      </c>
      <c r="AH283" s="1">
        <v>23298.57</v>
      </c>
      <c r="AI283" s="1">
        <v>23298.57</v>
      </c>
      <c r="AJ283" s="1">
        <v>15842.67</v>
      </c>
      <c r="AK283" s="1">
        <v>15842.67</v>
      </c>
      <c r="AL283" s="1">
        <v>15842.67</v>
      </c>
      <c r="AM283" s="1">
        <f t="shared" si="33"/>
        <v>76701.429999999993</v>
      </c>
      <c r="AN283" s="1"/>
      <c r="AO283" s="1"/>
      <c r="AP283" s="1">
        <f t="shared" si="30"/>
        <v>0</v>
      </c>
      <c r="AQ283" s="6">
        <f t="shared" si="31"/>
        <v>100000</v>
      </c>
      <c r="AR283" s="1">
        <f t="shared" si="32"/>
        <v>76701.429999999993</v>
      </c>
    </row>
    <row r="284" spans="1:44" hidden="1" x14ac:dyDescent="0.35">
      <c r="A284" t="str">
        <f t="shared" si="29"/>
        <v>1.5-01-2511_25168050_2531110</v>
      </c>
      <c r="B284" t="s">
        <v>1002</v>
      </c>
      <c r="C284" t="s">
        <v>1003</v>
      </c>
      <c r="D284" t="s">
        <v>64</v>
      </c>
      <c r="E284" t="s">
        <v>54</v>
      </c>
      <c r="F284">
        <v>2</v>
      </c>
      <c r="G284" t="s">
        <v>183</v>
      </c>
      <c r="H284">
        <v>2.2000000000000002</v>
      </c>
      <c r="I284" t="s">
        <v>193</v>
      </c>
      <c r="J284" t="s">
        <v>459</v>
      </c>
      <c r="K284" t="s">
        <v>460</v>
      </c>
      <c r="L284" t="s">
        <v>65</v>
      </c>
      <c r="M284" t="s">
        <v>66</v>
      </c>
      <c r="N284" t="s">
        <v>822</v>
      </c>
      <c r="O284" t="s">
        <v>824</v>
      </c>
      <c r="P284">
        <v>1</v>
      </c>
      <c r="Q284" t="s">
        <v>472</v>
      </c>
      <c r="R284">
        <v>68</v>
      </c>
      <c r="S284" t="s">
        <v>473</v>
      </c>
      <c r="T284" t="s">
        <v>893</v>
      </c>
      <c r="U284" t="s">
        <v>1132</v>
      </c>
      <c r="V284">
        <v>3000</v>
      </c>
      <c r="W284" t="s">
        <v>56</v>
      </c>
      <c r="X284">
        <v>3100</v>
      </c>
      <c r="Y284" t="s">
        <v>198</v>
      </c>
      <c r="Z284">
        <v>3110</v>
      </c>
      <c r="AA284" t="s">
        <v>56</v>
      </c>
      <c r="AB284">
        <v>3111</v>
      </c>
      <c r="AC284" t="s">
        <v>199</v>
      </c>
      <c r="AD284">
        <v>0</v>
      </c>
      <c r="AE284" t="s">
        <v>58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f t="shared" si="33"/>
        <v>0</v>
      </c>
      <c r="AN284" s="1"/>
      <c r="AO284" s="1"/>
      <c r="AP284" s="1">
        <f t="shared" si="30"/>
        <v>0</v>
      </c>
      <c r="AQ284" s="1">
        <f t="shared" si="31"/>
        <v>0</v>
      </c>
      <c r="AR284" s="1">
        <f t="shared" si="32"/>
        <v>0</v>
      </c>
    </row>
    <row r="285" spans="1:44" hidden="1" x14ac:dyDescent="0.35">
      <c r="A285" t="str">
        <f t="shared" si="29"/>
        <v>1.6-01-2511_25168050_2531110</v>
      </c>
      <c r="B285" t="s">
        <v>987</v>
      </c>
      <c r="C285" t="s">
        <v>988</v>
      </c>
      <c r="D285" t="s">
        <v>64</v>
      </c>
      <c r="E285" t="s">
        <v>54</v>
      </c>
      <c r="F285">
        <v>2</v>
      </c>
      <c r="G285" t="s">
        <v>183</v>
      </c>
      <c r="H285">
        <v>2.2000000000000002</v>
      </c>
      <c r="I285" t="s">
        <v>193</v>
      </c>
      <c r="J285" t="s">
        <v>459</v>
      </c>
      <c r="K285" t="s">
        <v>460</v>
      </c>
      <c r="L285" t="s">
        <v>65</v>
      </c>
      <c r="M285" t="s">
        <v>66</v>
      </c>
      <c r="N285" t="s">
        <v>822</v>
      </c>
      <c r="O285" t="s">
        <v>824</v>
      </c>
      <c r="P285">
        <v>1</v>
      </c>
      <c r="Q285" t="s">
        <v>472</v>
      </c>
      <c r="R285">
        <v>68</v>
      </c>
      <c r="S285" t="s">
        <v>473</v>
      </c>
      <c r="T285" t="s">
        <v>893</v>
      </c>
      <c r="U285" t="s">
        <v>1132</v>
      </c>
      <c r="V285">
        <v>3000</v>
      </c>
      <c r="W285" t="s">
        <v>56</v>
      </c>
      <c r="X285">
        <v>3100</v>
      </c>
      <c r="Y285" t="s">
        <v>198</v>
      </c>
      <c r="Z285">
        <v>3110</v>
      </c>
      <c r="AA285" t="s">
        <v>56</v>
      </c>
      <c r="AB285">
        <v>3111</v>
      </c>
      <c r="AC285" t="s">
        <v>199</v>
      </c>
      <c r="AD285">
        <v>0</v>
      </c>
      <c r="AE285" t="s">
        <v>58</v>
      </c>
      <c r="AF285" s="1">
        <v>65922737.5</v>
      </c>
      <c r="AG285" s="1">
        <v>0</v>
      </c>
      <c r="AH285" s="1">
        <v>43595806</v>
      </c>
      <c r="AI285" s="1">
        <v>43595806</v>
      </c>
      <c r="AJ285" s="1">
        <v>43595806</v>
      </c>
      <c r="AK285" s="1">
        <v>43595806</v>
      </c>
      <c r="AL285" s="1">
        <v>43595806</v>
      </c>
      <c r="AM285" s="1">
        <f t="shared" si="33"/>
        <v>22326931.5</v>
      </c>
      <c r="AN285" s="1"/>
      <c r="AO285" s="1">
        <v>0</v>
      </c>
      <c r="AP285" s="1">
        <f t="shared" si="30"/>
        <v>0</v>
      </c>
      <c r="AQ285" s="1">
        <f t="shared" si="31"/>
        <v>65922737.5</v>
      </c>
      <c r="AR285" s="1">
        <f t="shared" si="32"/>
        <v>22326931.5</v>
      </c>
    </row>
    <row r="286" spans="1:44" hidden="1" x14ac:dyDescent="0.35">
      <c r="A286" t="str">
        <f t="shared" si="29"/>
        <v>1.1-00-2512_25753037_25441136</v>
      </c>
      <c r="B286" t="s">
        <v>812</v>
      </c>
      <c r="C286" t="s">
        <v>815</v>
      </c>
      <c r="D286" t="s">
        <v>64</v>
      </c>
      <c r="E286" t="s">
        <v>54</v>
      </c>
      <c r="F286">
        <v>3</v>
      </c>
      <c r="G286" t="s">
        <v>202</v>
      </c>
      <c r="H286">
        <v>3.7</v>
      </c>
      <c r="I286" t="s">
        <v>591</v>
      </c>
      <c r="J286" t="s">
        <v>592</v>
      </c>
      <c r="K286" t="s">
        <v>591</v>
      </c>
      <c r="L286" t="s">
        <v>65</v>
      </c>
      <c r="M286" t="s">
        <v>66</v>
      </c>
      <c r="N286" t="s">
        <v>946</v>
      </c>
      <c r="O286" t="s">
        <v>948</v>
      </c>
      <c r="P286">
        <v>7</v>
      </c>
      <c r="Q286" t="s">
        <v>567</v>
      </c>
      <c r="R286">
        <v>53</v>
      </c>
      <c r="S286" t="s">
        <v>970</v>
      </c>
      <c r="T286" t="s">
        <v>969</v>
      </c>
      <c r="U286" t="s">
        <v>971</v>
      </c>
      <c r="V286">
        <v>4000</v>
      </c>
      <c r="W286" t="s">
        <v>233</v>
      </c>
      <c r="X286">
        <v>4400</v>
      </c>
      <c r="Y286" t="s">
        <v>229</v>
      </c>
      <c r="Z286">
        <v>4410</v>
      </c>
      <c r="AA286" t="s">
        <v>230</v>
      </c>
      <c r="AB286">
        <v>4411</v>
      </c>
      <c r="AC286" t="s">
        <v>231</v>
      </c>
      <c r="AD286">
        <v>36</v>
      </c>
      <c r="AE286" t="s">
        <v>981</v>
      </c>
      <c r="AF286" s="1">
        <v>100000</v>
      </c>
      <c r="AG286" s="1">
        <v>100000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f t="shared" si="33"/>
        <v>100000</v>
      </c>
      <c r="AN286" s="1"/>
      <c r="AO286" s="1"/>
      <c r="AP286" s="1">
        <f t="shared" si="30"/>
        <v>0</v>
      </c>
      <c r="AQ286" s="6">
        <f t="shared" si="31"/>
        <v>100000</v>
      </c>
      <c r="AR286" s="1">
        <f t="shared" si="32"/>
        <v>100000</v>
      </c>
    </row>
    <row r="287" spans="1:44" hidden="1" x14ac:dyDescent="0.35">
      <c r="A287" t="str">
        <f t="shared" si="29"/>
        <v>1.5-01-2509_25226018_2531110</v>
      </c>
      <c r="B287" t="s">
        <v>1002</v>
      </c>
      <c r="C287" t="s">
        <v>1003</v>
      </c>
      <c r="D287" t="s">
        <v>64</v>
      </c>
      <c r="E287" t="s">
        <v>54</v>
      </c>
      <c r="F287">
        <v>2</v>
      </c>
      <c r="G287" t="s">
        <v>183</v>
      </c>
      <c r="H287">
        <v>2.2000000000000002</v>
      </c>
      <c r="I287" t="s">
        <v>193</v>
      </c>
      <c r="J287" t="s">
        <v>194</v>
      </c>
      <c r="K287" t="s">
        <v>195</v>
      </c>
      <c r="L287" t="s">
        <v>65</v>
      </c>
      <c r="M287" t="s">
        <v>66</v>
      </c>
      <c r="N287" t="s">
        <v>855</v>
      </c>
      <c r="O287" t="s">
        <v>857</v>
      </c>
      <c r="P287">
        <v>2</v>
      </c>
      <c r="Q287" t="s">
        <v>148</v>
      </c>
      <c r="R287">
        <v>26</v>
      </c>
      <c r="S287" t="s">
        <v>200</v>
      </c>
      <c r="T287" t="s">
        <v>894</v>
      </c>
      <c r="U287" t="s">
        <v>201</v>
      </c>
      <c r="V287">
        <v>3000</v>
      </c>
      <c r="W287" t="s">
        <v>56</v>
      </c>
      <c r="X287">
        <v>3100</v>
      </c>
      <c r="Y287" t="s">
        <v>198</v>
      </c>
      <c r="Z287">
        <v>3110</v>
      </c>
      <c r="AA287" t="s">
        <v>56</v>
      </c>
      <c r="AB287">
        <v>3111</v>
      </c>
      <c r="AC287" t="s">
        <v>199</v>
      </c>
      <c r="AD287">
        <v>0</v>
      </c>
      <c r="AE287" t="s">
        <v>58</v>
      </c>
      <c r="AF287" s="1">
        <v>30700000</v>
      </c>
      <c r="AG287" s="1">
        <v>0</v>
      </c>
      <c r="AH287" s="1">
        <v>22259503.640000001</v>
      </c>
      <c r="AI287" s="1">
        <v>22259503.640000001</v>
      </c>
      <c r="AJ287" s="1">
        <v>7419503</v>
      </c>
      <c r="AK287" s="1">
        <v>7419503</v>
      </c>
      <c r="AL287" s="1">
        <v>7419503</v>
      </c>
      <c r="AM287" s="1">
        <f t="shared" si="33"/>
        <v>8440496.3599999994</v>
      </c>
      <c r="AN287" s="1">
        <v>0</v>
      </c>
      <c r="AO287" s="1">
        <v>8440496.3599999994</v>
      </c>
      <c r="AP287" s="1">
        <f t="shared" si="30"/>
        <v>-8440496.3599999994</v>
      </c>
      <c r="AQ287" s="1">
        <f t="shared" si="31"/>
        <v>22259503.640000001</v>
      </c>
      <c r="AR287" s="1">
        <f t="shared" si="32"/>
        <v>0</v>
      </c>
    </row>
    <row r="288" spans="1:44" hidden="1" x14ac:dyDescent="0.35">
      <c r="A288" t="str">
        <f t="shared" si="29"/>
        <v>2.5-02-2509_25226018_2531110</v>
      </c>
      <c r="B288" t="s">
        <v>997</v>
      </c>
      <c r="C288" t="s">
        <v>998</v>
      </c>
      <c r="D288" t="s">
        <v>44</v>
      </c>
      <c r="E288" t="s">
        <v>54</v>
      </c>
      <c r="F288">
        <v>2</v>
      </c>
      <c r="G288" t="s">
        <v>183</v>
      </c>
      <c r="H288">
        <v>2.2000000000000002</v>
      </c>
      <c r="I288" t="s">
        <v>193</v>
      </c>
      <c r="J288" t="s">
        <v>194</v>
      </c>
      <c r="K288" t="s">
        <v>195</v>
      </c>
      <c r="L288" t="s">
        <v>65</v>
      </c>
      <c r="M288" t="s">
        <v>66</v>
      </c>
      <c r="N288" t="s">
        <v>855</v>
      </c>
      <c r="O288" t="s">
        <v>857</v>
      </c>
      <c r="P288">
        <v>2</v>
      </c>
      <c r="Q288" t="s">
        <v>148</v>
      </c>
      <c r="R288">
        <v>26</v>
      </c>
      <c r="S288" t="s">
        <v>200</v>
      </c>
      <c r="T288" t="s">
        <v>894</v>
      </c>
      <c r="U288" t="s">
        <v>201</v>
      </c>
      <c r="V288">
        <v>3000</v>
      </c>
      <c r="W288" t="s">
        <v>56</v>
      </c>
      <c r="X288">
        <v>3100</v>
      </c>
      <c r="Y288" t="s">
        <v>198</v>
      </c>
      <c r="Z288">
        <v>3110</v>
      </c>
      <c r="AA288" t="s">
        <v>56</v>
      </c>
      <c r="AB288">
        <v>3111</v>
      </c>
      <c r="AC288" t="s">
        <v>199</v>
      </c>
      <c r="AD288">
        <v>0</v>
      </c>
      <c r="AE288" t="s">
        <v>58</v>
      </c>
      <c r="AF288" s="1">
        <v>71248673.609999999</v>
      </c>
      <c r="AG288" s="1">
        <v>62000000</v>
      </c>
      <c r="AH288" s="1">
        <v>71248673.609999999</v>
      </c>
      <c r="AI288" s="1">
        <v>71248673.609999999</v>
      </c>
      <c r="AJ288" s="1">
        <v>71101392.609999999</v>
      </c>
      <c r="AK288" s="1">
        <v>71072892.609999999</v>
      </c>
      <c r="AL288" s="1">
        <v>71072892.609999999</v>
      </c>
      <c r="AM288" s="1">
        <f t="shared" si="33"/>
        <v>0</v>
      </c>
      <c r="AN288" s="1"/>
      <c r="AO288" s="1"/>
      <c r="AP288" s="1">
        <f t="shared" si="30"/>
        <v>0</v>
      </c>
      <c r="AQ288" s="1">
        <f t="shared" si="31"/>
        <v>71248673.609999999</v>
      </c>
      <c r="AR288" s="1">
        <f t="shared" si="32"/>
        <v>0</v>
      </c>
    </row>
    <row r="289" spans="1:44" hidden="1" x14ac:dyDescent="0.35">
      <c r="A289" t="str">
        <f t="shared" si="29"/>
        <v>1.1-00-2508_25224016_2551210</v>
      </c>
      <c r="B289" t="s">
        <v>812</v>
      </c>
      <c r="C289" t="s">
        <v>815</v>
      </c>
      <c r="D289" t="s">
        <v>64</v>
      </c>
      <c r="E289" t="s">
        <v>116</v>
      </c>
      <c r="F289">
        <v>2</v>
      </c>
      <c r="G289" t="s">
        <v>183</v>
      </c>
      <c r="H289">
        <v>2.2999999999999998</v>
      </c>
      <c r="I289" t="s">
        <v>479</v>
      </c>
      <c r="J289" t="s">
        <v>480</v>
      </c>
      <c r="K289" t="s">
        <v>481</v>
      </c>
      <c r="L289" t="s">
        <v>65</v>
      </c>
      <c r="M289" t="s">
        <v>66</v>
      </c>
      <c r="N289" t="s">
        <v>868</v>
      </c>
      <c r="O289" t="s">
        <v>870</v>
      </c>
      <c r="P289">
        <v>2</v>
      </c>
      <c r="Q289" t="s">
        <v>148</v>
      </c>
      <c r="R289">
        <v>24</v>
      </c>
      <c r="S289" t="s">
        <v>484</v>
      </c>
      <c r="T289" t="s">
        <v>896</v>
      </c>
      <c r="U289" t="s">
        <v>897</v>
      </c>
      <c r="V289">
        <v>5000</v>
      </c>
      <c r="W289" t="s">
        <v>118</v>
      </c>
      <c r="X289">
        <v>5100</v>
      </c>
      <c r="Y289" t="s">
        <v>117</v>
      </c>
      <c r="Z289">
        <v>5120</v>
      </c>
      <c r="AA289" t="s">
        <v>118</v>
      </c>
      <c r="AB289">
        <v>5121</v>
      </c>
      <c r="AC289" t="s">
        <v>680</v>
      </c>
      <c r="AD289">
        <v>0</v>
      </c>
      <c r="AE289" t="s">
        <v>58</v>
      </c>
      <c r="AF289" s="1">
        <v>100000</v>
      </c>
      <c r="AG289" s="1">
        <v>0</v>
      </c>
      <c r="AH289" s="1">
        <v>22066.32</v>
      </c>
      <c r="AI289" s="1">
        <v>0</v>
      </c>
      <c r="AJ289" s="1">
        <v>0</v>
      </c>
      <c r="AK289" s="1">
        <v>0</v>
      </c>
      <c r="AL289" s="1">
        <v>0</v>
      </c>
      <c r="AM289" s="1">
        <f t="shared" si="33"/>
        <v>77933.679999999993</v>
      </c>
      <c r="AN289" s="1"/>
      <c r="AO289" s="1"/>
      <c r="AP289" s="1">
        <f t="shared" si="30"/>
        <v>0</v>
      </c>
      <c r="AQ289" s="6">
        <f t="shared" si="31"/>
        <v>100000</v>
      </c>
      <c r="AR289" s="1">
        <f t="shared" si="32"/>
        <v>77933.679999999993</v>
      </c>
    </row>
    <row r="290" spans="1:44" hidden="1" x14ac:dyDescent="0.35">
      <c r="A290" t="str">
        <f t="shared" si="29"/>
        <v>1.1-00-2502_2553002_25581146</v>
      </c>
      <c r="B290" t="s">
        <v>812</v>
      </c>
      <c r="C290" t="s">
        <v>815</v>
      </c>
      <c r="D290" t="s">
        <v>64</v>
      </c>
      <c r="E290" t="s">
        <v>116</v>
      </c>
      <c r="F290">
        <v>1</v>
      </c>
      <c r="G290" t="s">
        <v>45</v>
      </c>
      <c r="H290">
        <v>1.3</v>
      </c>
      <c r="I290" t="s">
        <v>46</v>
      </c>
      <c r="J290" t="s">
        <v>47</v>
      </c>
      <c r="K290" t="s">
        <v>48</v>
      </c>
      <c r="L290" t="s">
        <v>65</v>
      </c>
      <c r="M290" t="s">
        <v>66</v>
      </c>
      <c r="N290" t="s">
        <v>829</v>
      </c>
      <c r="O290" t="s">
        <v>178</v>
      </c>
      <c r="P290">
        <v>5</v>
      </c>
      <c r="Q290" t="s">
        <v>810</v>
      </c>
      <c r="R290">
        <v>3</v>
      </c>
      <c r="S290" t="s">
        <v>691</v>
      </c>
      <c r="T290" t="s">
        <v>830</v>
      </c>
      <c r="U290" t="s">
        <v>832</v>
      </c>
      <c r="V290">
        <v>5000</v>
      </c>
      <c r="W290" t="s">
        <v>118</v>
      </c>
      <c r="X290">
        <v>5800</v>
      </c>
      <c r="Y290" t="s">
        <v>250</v>
      </c>
      <c r="Z290">
        <v>5810</v>
      </c>
      <c r="AA290" t="s">
        <v>118</v>
      </c>
      <c r="AB290">
        <v>5811</v>
      </c>
      <c r="AC290" t="s">
        <v>251</v>
      </c>
      <c r="AD290">
        <v>46</v>
      </c>
      <c r="AE290" t="s">
        <v>301</v>
      </c>
      <c r="AF290" s="1">
        <v>103734.1</v>
      </c>
      <c r="AG290" s="1">
        <v>0</v>
      </c>
      <c r="AH290" s="1">
        <v>103734.1</v>
      </c>
      <c r="AI290" s="1">
        <v>103734.1</v>
      </c>
      <c r="AJ290" s="1">
        <v>103734.1</v>
      </c>
      <c r="AK290" s="1">
        <v>103734.1</v>
      </c>
      <c r="AL290" s="1">
        <v>103734.1</v>
      </c>
      <c r="AM290" s="1">
        <f t="shared" si="33"/>
        <v>0</v>
      </c>
      <c r="AN290" s="1"/>
      <c r="AO290" s="1"/>
      <c r="AP290" s="1">
        <f t="shared" si="30"/>
        <v>0</v>
      </c>
      <c r="AQ290" s="6">
        <f t="shared" si="31"/>
        <v>103734.1</v>
      </c>
      <c r="AR290" s="1">
        <f t="shared" si="32"/>
        <v>0</v>
      </c>
    </row>
    <row r="291" spans="1:44" hidden="1" x14ac:dyDescent="0.35">
      <c r="A291" t="str">
        <f t="shared" si="29"/>
        <v>1.1-00-2508_25618013_2533419</v>
      </c>
      <c r="B291" t="s">
        <v>812</v>
      </c>
      <c r="C291" t="s">
        <v>815</v>
      </c>
      <c r="D291" t="s">
        <v>64</v>
      </c>
      <c r="E291" t="s">
        <v>54</v>
      </c>
      <c r="F291">
        <v>1</v>
      </c>
      <c r="G291" t="s">
        <v>45</v>
      </c>
      <c r="H291">
        <v>1.7</v>
      </c>
      <c r="I291" t="s">
        <v>154</v>
      </c>
      <c r="J291" t="s">
        <v>155</v>
      </c>
      <c r="K291" t="s">
        <v>156</v>
      </c>
      <c r="L291" t="s">
        <v>157</v>
      </c>
      <c r="M291" t="s">
        <v>158</v>
      </c>
      <c r="N291" t="s">
        <v>868</v>
      </c>
      <c r="O291" t="s">
        <v>870</v>
      </c>
      <c r="P291">
        <v>6</v>
      </c>
      <c r="Q291" t="s">
        <v>164</v>
      </c>
      <c r="R291">
        <v>18</v>
      </c>
      <c r="S291" t="s">
        <v>165</v>
      </c>
      <c r="T291" t="s">
        <v>869</v>
      </c>
      <c r="U291" t="s">
        <v>871</v>
      </c>
      <c r="V291">
        <v>3000</v>
      </c>
      <c r="W291" t="s">
        <v>56</v>
      </c>
      <c r="X291">
        <v>3300</v>
      </c>
      <c r="Y291" t="s">
        <v>113</v>
      </c>
      <c r="Z291">
        <v>3340</v>
      </c>
      <c r="AA291" t="s">
        <v>56</v>
      </c>
      <c r="AB291">
        <v>3341</v>
      </c>
      <c r="AC291" t="s">
        <v>162</v>
      </c>
      <c r="AD291">
        <v>9</v>
      </c>
      <c r="AE291" t="s">
        <v>710</v>
      </c>
      <c r="AF291" s="1">
        <v>108460</v>
      </c>
      <c r="AG291" s="1">
        <v>600000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f t="shared" si="33"/>
        <v>108460</v>
      </c>
      <c r="AN291" s="1"/>
      <c r="AO291" s="1"/>
      <c r="AP291" s="1">
        <f t="shared" si="30"/>
        <v>0</v>
      </c>
      <c r="AQ291" s="6">
        <f t="shared" si="31"/>
        <v>108460</v>
      </c>
      <c r="AR291" s="1">
        <f t="shared" si="32"/>
        <v>108460</v>
      </c>
    </row>
    <row r="292" spans="1:44" hidden="1" x14ac:dyDescent="0.35">
      <c r="A292" t="str">
        <f t="shared" si="29"/>
        <v>1.1-00-2508_25224016_2525410</v>
      </c>
      <c r="B292" t="s">
        <v>812</v>
      </c>
      <c r="C292" t="s">
        <v>815</v>
      </c>
      <c r="D292" t="s">
        <v>64</v>
      </c>
      <c r="E292" t="s">
        <v>54</v>
      </c>
      <c r="F292">
        <v>2</v>
      </c>
      <c r="G292" t="s">
        <v>183</v>
      </c>
      <c r="H292">
        <v>2.2999999999999998</v>
      </c>
      <c r="I292" t="s">
        <v>479</v>
      </c>
      <c r="J292" t="s">
        <v>480</v>
      </c>
      <c r="K292" t="s">
        <v>481</v>
      </c>
      <c r="L292" t="s">
        <v>65</v>
      </c>
      <c r="M292" t="s">
        <v>66</v>
      </c>
      <c r="N292" t="s">
        <v>868</v>
      </c>
      <c r="O292" t="s">
        <v>870</v>
      </c>
      <c r="P292">
        <v>2</v>
      </c>
      <c r="Q292" t="s">
        <v>148</v>
      </c>
      <c r="R292">
        <v>24</v>
      </c>
      <c r="S292" t="s">
        <v>484</v>
      </c>
      <c r="T292" t="s">
        <v>896</v>
      </c>
      <c r="U292" t="s">
        <v>897</v>
      </c>
      <c r="V292">
        <v>2000</v>
      </c>
      <c r="W292" t="s">
        <v>105</v>
      </c>
      <c r="X292">
        <v>2500</v>
      </c>
      <c r="Y292" t="s">
        <v>309</v>
      </c>
      <c r="Z292">
        <v>2540</v>
      </c>
      <c r="AA292" t="s">
        <v>105</v>
      </c>
      <c r="AB292">
        <v>2541</v>
      </c>
      <c r="AC292" t="s">
        <v>310</v>
      </c>
      <c r="AD292">
        <v>0</v>
      </c>
      <c r="AE292" t="s">
        <v>58</v>
      </c>
      <c r="AF292" s="1">
        <v>5200000</v>
      </c>
      <c r="AG292" s="1">
        <v>7000000</v>
      </c>
      <c r="AH292" s="1">
        <v>4726265.53</v>
      </c>
      <c r="AI292" s="1">
        <v>2429180.44</v>
      </c>
      <c r="AJ292" s="1">
        <v>1584719.3</v>
      </c>
      <c r="AK292" s="1">
        <v>1584719.3</v>
      </c>
      <c r="AL292" s="1">
        <v>1584719.3</v>
      </c>
      <c r="AM292" s="1">
        <f t="shared" si="33"/>
        <v>473734.46999999974</v>
      </c>
      <c r="AN292" s="1"/>
      <c r="AO292" s="1"/>
      <c r="AP292" s="1">
        <f t="shared" si="30"/>
        <v>0</v>
      </c>
      <c r="AQ292" s="6">
        <f t="shared" si="31"/>
        <v>5200000</v>
      </c>
      <c r="AR292" s="1">
        <f t="shared" si="32"/>
        <v>473734.46999999974</v>
      </c>
    </row>
    <row r="293" spans="1:44" hidden="1" x14ac:dyDescent="0.35">
      <c r="A293" t="str">
        <f t="shared" si="29"/>
        <v>1.1-00-2509_25129021_2525510</v>
      </c>
      <c r="B293" t="s">
        <v>812</v>
      </c>
      <c r="C293" t="s">
        <v>815</v>
      </c>
      <c r="D293" t="s">
        <v>64</v>
      </c>
      <c r="E293" t="s">
        <v>54</v>
      </c>
      <c r="F293">
        <v>2</v>
      </c>
      <c r="G293" t="s">
        <v>183</v>
      </c>
      <c r="H293">
        <v>2.2000000000000002</v>
      </c>
      <c r="I293" t="s">
        <v>193</v>
      </c>
      <c r="J293" t="s">
        <v>459</v>
      </c>
      <c r="K293" t="s">
        <v>460</v>
      </c>
      <c r="L293" t="s">
        <v>65</v>
      </c>
      <c r="M293" t="s">
        <v>66</v>
      </c>
      <c r="N293" t="s">
        <v>855</v>
      </c>
      <c r="O293" t="s">
        <v>857</v>
      </c>
      <c r="P293">
        <v>1</v>
      </c>
      <c r="Q293" t="s">
        <v>472</v>
      </c>
      <c r="R293">
        <v>29</v>
      </c>
      <c r="S293" t="s">
        <v>473</v>
      </c>
      <c r="T293" t="s">
        <v>884</v>
      </c>
      <c r="U293" t="s">
        <v>885</v>
      </c>
      <c r="V293">
        <v>2000</v>
      </c>
      <c r="W293" t="s">
        <v>105</v>
      </c>
      <c r="X293">
        <v>2500</v>
      </c>
      <c r="Y293" t="s">
        <v>309</v>
      </c>
      <c r="Z293">
        <v>2550</v>
      </c>
      <c r="AA293" t="s">
        <v>105</v>
      </c>
      <c r="AB293">
        <v>2551</v>
      </c>
      <c r="AC293" t="s">
        <v>476</v>
      </c>
      <c r="AD293">
        <v>0</v>
      </c>
      <c r="AE293" t="s">
        <v>58</v>
      </c>
      <c r="AF293" s="1">
        <v>0</v>
      </c>
      <c r="AG293" s="1">
        <v>400000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f t="shared" si="33"/>
        <v>0</v>
      </c>
      <c r="AN293" s="1"/>
      <c r="AO293" s="1"/>
      <c r="AP293" s="1">
        <f t="shared" si="30"/>
        <v>0</v>
      </c>
      <c r="AQ293" s="6">
        <f t="shared" si="31"/>
        <v>0</v>
      </c>
      <c r="AR293" s="1">
        <f t="shared" si="32"/>
        <v>0</v>
      </c>
    </row>
    <row r="294" spans="1:44" hidden="1" x14ac:dyDescent="0.35">
      <c r="A294" t="str">
        <f t="shared" si="29"/>
        <v>1.1-00-2502_2553002_2538210</v>
      </c>
      <c r="B294" t="s">
        <v>812</v>
      </c>
      <c r="C294" t="s">
        <v>815</v>
      </c>
      <c r="D294" t="s">
        <v>64</v>
      </c>
      <c r="E294" t="s">
        <v>54</v>
      </c>
      <c r="F294">
        <v>1</v>
      </c>
      <c r="G294" t="s">
        <v>45</v>
      </c>
      <c r="H294">
        <v>1.3</v>
      </c>
      <c r="I294" t="s">
        <v>46</v>
      </c>
      <c r="J294" t="s">
        <v>47</v>
      </c>
      <c r="K294" t="s">
        <v>48</v>
      </c>
      <c r="L294" t="s">
        <v>65</v>
      </c>
      <c r="M294" t="s">
        <v>66</v>
      </c>
      <c r="N294" t="s">
        <v>829</v>
      </c>
      <c r="O294" t="s">
        <v>178</v>
      </c>
      <c r="P294">
        <v>5</v>
      </c>
      <c r="Q294" t="s">
        <v>810</v>
      </c>
      <c r="R294">
        <v>3</v>
      </c>
      <c r="S294" t="s">
        <v>691</v>
      </c>
      <c r="T294" t="s">
        <v>830</v>
      </c>
      <c r="U294" t="s">
        <v>832</v>
      </c>
      <c r="V294">
        <v>3000</v>
      </c>
      <c r="W294" t="s">
        <v>56</v>
      </c>
      <c r="X294">
        <v>3800</v>
      </c>
      <c r="Y294" t="s">
        <v>227</v>
      </c>
      <c r="Z294">
        <v>3820</v>
      </c>
      <c r="AA294" t="s">
        <v>56</v>
      </c>
      <c r="AB294">
        <v>3821</v>
      </c>
      <c r="AC294" t="s">
        <v>228</v>
      </c>
      <c r="AD294">
        <v>0</v>
      </c>
      <c r="AE294" t="s">
        <v>58</v>
      </c>
      <c r="AF294" s="1">
        <v>145000</v>
      </c>
      <c r="AG294" s="1">
        <v>145000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f t="shared" si="33"/>
        <v>145000</v>
      </c>
      <c r="AN294" s="1"/>
      <c r="AO294" s="1"/>
      <c r="AP294" s="1">
        <f t="shared" si="30"/>
        <v>0</v>
      </c>
      <c r="AQ294" s="6">
        <f t="shared" si="31"/>
        <v>145000</v>
      </c>
      <c r="AR294" s="1">
        <f t="shared" si="32"/>
        <v>145000</v>
      </c>
    </row>
    <row r="295" spans="1:44" hidden="1" x14ac:dyDescent="0.35">
      <c r="A295" t="str">
        <f t="shared" si="29"/>
        <v>2.5-02-2514_25556039_25317143</v>
      </c>
      <c r="B295" t="s">
        <v>997</v>
      </c>
      <c r="C295" t="s">
        <v>998</v>
      </c>
      <c r="D295" t="s">
        <v>44</v>
      </c>
      <c r="E295" t="s">
        <v>54</v>
      </c>
      <c r="F295">
        <v>3</v>
      </c>
      <c r="G295" t="s">
        <v>202</v>
      </c>
      <c r="H295">
        <v>3.8</v>
      </c>
      <c r="I295" t="s">
        <v>203</v>
      </c>
      <c r="J295" t="s">
        <v>204</v>
      </c>
      <c r="K295" t="s">
        <v>205</v>
      </c>
      <c r="L295" t="s">
        <v>65</v>
      </c>
      <c r="M295" t="s">
        <v>66</v>
      </c>
      <c r="N295" t="s">
        <v>982</v>
      </c>
      <c r="O295" t="s">
        <v>984</v>
      </c>
      <c r="P295">
        <v>5</v>
      </c>
      <c r="Q295" t="s">
        <v>810</v>
      </c>
      <c r="R295">
        <v>56</v>
      </c>
      <c r="S295" t="s">
        <v>212</v>
      </c>
      <c r="T295" t="s">
        <v>983</v>
      </c>
      <c r="U295" t="s">
        <v>985</v>
      </c>
      <c r="V295">
        <v>3000</v>
      </c>
      <c r="W295" t="s">
        <v>56</v>
      </c>
      <c r="X295">
        <v>3100</v>
      </c>
      <c r="Y295" t="s">
        <v>198</v>
      </c>
      <c r="Z295">
        <v>3170</v>
      </c>
      <c r="AA295" t="s">
        <v>56</v>
      </c>
      <c r="AB295">
        <v>3171</v>
      </c>
      <c r="AC295" t="s">
        <v>772</v>
      </c>
      <c r="AD295">
        <v>43</v>
      </c>
      <c r="AE295" t="s">
        <v>828</v>
      </c>
      <c r="AF295" s="1">
        <v>40000000</v>
      </c>
      <c r="AG295" s="1">
        <v>40000002.520000003</v>
      </c>
      <c r="AH295" s="1">
        <v>39818262.57</v>
      </c>
      <c r="AI295" s="1">
        <v>39818262.57</v>
      </c>
      <c r="AJ295" s="1">
        <v>39818262.57</v>
      </c>
      <c r="AK295" s="1">
        <v>0</v>
      </c>
      <c r="AL295" s="1">
        <v>0</v>
      </c>
      <c r="AM295" s="1">
        <f t="shared" si="33"/>
        <v>181737.4299999997</v>
      </c>
      <c r="AN295" s="1"/>
      <c r="AO295" s="1"/>
      <c r="AP295" s="1">
        <f t="shared" si="30"/>
        <v>0</v>
      </c>
      <c r="AQ295" s="1">
        <f t="shared" si="31"/>
        <v>40000000</v>
      </c>
      <c r="AR295" s="1">
        <f t="shared" si="32"/>
        <v>181737.4299999997</v>
      </c>
    </row>
    <row r="296" spans="1:44" hidden="1" x14ac:dyDescent="0.35">
      <c r="A296" t="str">
        <f t="shared" si="29"/>
        <v>1.1-00-2511_25163045_2525510</v>
      </c>
      <c r="B296" t="s">
        <v>812</v>
      </c>
      <c r="C296" t="s">
        <v>815</v>
      </c>
      <c r="D296" t="s">
        <v>64</v>
      </c>
      <c r="E296" t="s">
        <v>54</v>
      </c>
      <c r="F296">
        <v>2</v>
      </c>
      <c r="G296" t="s">
        <v>183</v>
      </c>
      <c r="H296">
        <v>2.2000000000000002</v>
      </c>
      <c r="I296" t="s">
        <v>193</v>
      </c>
      <c r="J296" t="s">
        <v>459</v>
      </c>
      <c r="K296" t="s">
        <v>460</v>
      </c>
      <c r="L296" t="s">
        <v>65</v>
      </c>
      <c r="M296" t="s">
        <v>66</v>
      </c>
      <c r="N296" t="s">
        <v>822</v>
      </c>
      <c r="O296" t="s">
        <v>824</v>
      </c>
      <c r="P296">
        <v>1</v>
      </c>
      <c r="Q296" t="s">
        <v>472</v>
      </c>
      <c r="R296">
        <v>63</v>
      </c>
      <c r="S296" t="s">
        <v>890</v>
      </c>
      <c r="T296" t="s">
        <v>888</v>
      </c>
      <c r="U296" t="s">
        <v>891</v>
      </c>
      <c r="V296">
        <v>2000</v>
      </c>
      <c r="W296" t="s">
        <v>105</v>
      </c>
      <c r="X296">
        <v>2500</v>
      </c>
      <c r="Y296" t="s">
        <v>309</v>
      </c>
      <c r="Z296">
        <v>2550</v>
      </c>
      <c r="AA296" t="s">
        <v>105</v>
      </c>
      <c r="AB296">
        <v>2551</v>
      </c>
      <c r="AC296" t="s">
        <v>476</v>
      </c>
      <c r="AD296">
        <v>0</v>
      </c>
      <c r="AE296" t="s">
        <v>58</v>
      </c>
      <c r="AF296" s="1">
        <v>200000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f t="shared" si="33"/>
        <v>200000</v>
      </c>
      <c r="AN296" s="1"/>
      <c r="AO296" s="1"/>
      <c r="AP296" s="1">
        <f t="shared" si="30"/>
        <v>0</v>
      </c>
      <c r="AQ296" s="6">
        <f t="shared" si="31"/>
        <v>200000</v>
      </c>
      <c r="AR296" s="1">
        <f t="shared" si="32"/>
        <v>200000</v>
      </c>
    </row>
    <row r="297" spans="1:44" hidden="1" x14ac:dyDescent="0.35">
      <c r="A297" t="str">
        <f t="shared" si="29"/>
        <v>1.1-00-2510_25036028_2525610</v>
      </c>
      <c r="B297" t="s">
        <v>812</v>
      </c>
      <c r="C297" t="s">
        <v>815</v>
      </c>
      <c r="D297" t="s">
        <v>64</v>
      </c>
      <c r="E297" t="s">
        <v>54</v>
      </c>
      <c r="F297">
        <v>2</v>
      </c>
      <c r="G297" t="s">
        <v>183</v>
      </c>
      <c r="H297">
        <v>2.7</v>
      </c>
      <c r="I297" t="s">
        <v>530</v>
      </c>
      <c r="J297" t="s">
        <v>531</v>
      </c>
      <c r="K297" t="s">
        <v>530</v>
      </c>
      <c r="L297" t="s">
        <v>270</v>
      </c>
      <c r="M297" t="s">
        <v>271</v>
      </c>
      <c r="N297" t="s">
        <v>898</v>
      </c>
      <c r="O297" t="s">
        <v>900</v>
      </c>
      <c r="P297">
        <v>0</v>
      </c>
      <c r="Q297" t="s">
        <v>255</v>
      </c>
      <c r="R297">
        <v>36</v>
      </c>
      <c r="S297" t="s">
        <v>931</v>
      </c>
      <c r="T297" t="s">
        <v>930</v>
      </c>
      <c r="U297" t="s">
        <v>932</v>
      </c>
      <c r="V297">
        <v>2000</v>
      </c>
      <c r="W297" t="s">
        <v>105</v>
      </c>
      <c r="X297">
        <v>2500</v>
      </c>
      <c r="Y297" t="s">
        <v>309</v>
      </c>
      <c r="Z297">
        <v>2560</v>
      </c>
      <c r="AA297" t="s">
        <v>105</v>
      </c>
      <c r="AB297">
        <v>2561</v>
      </c>
      <c r="AC297" t="s">
        <v>376</v>
      </c>
      <c r="AD297">
        <v>0</v>
      </c>
      <c r="AE297" t="s">
        <v>58</v>
      </c>
      <c r="AF297" s="1">
        <v>3500</v>
      </c>
      <c r="AG297" s="1">
        <v>0</v>
      </c>
      <c r="AH297" s="1">
        <v>1991.72</v>
      </c>
      <c r="AI297" s="1">
        <v>0</v>
      </c>
      <c r="AJ297" s="1">
        <v>0</v>
      </c>
      <c r="AK297" s="1">
        <v>0</v>
      </c>
      <c r="AL297" s="1">
        <v>0</v>
      </c>
      <c r="AM297" s="1">
        <f t="shared" si="33"/>
        <v>1508.28</v>
      </c>
      <c r="AN297" s="1"/>
      <c r="AO297" s="1"/>
      <c r="AP297" s="1">
        <f t="shared" si="30"/>
        <v>0</v>
      </c>
      <c r="AQ297" s="6">
        <f t="shared" si="31"/>
        <v>3500</v>
      </c>
      <c r="AR297" s="1">
        <f t="shared" si="32"/>
        <v>1508.28</v>
      </c>
    </row>
    <row r="298" spans="1:44" hidden="1" x14ac:dyDescent="0.35">
      <c r="A298" t="str">
        <f t="shared" si="29"/>
        <v>1.1-00-2509_25129021_2525610</v>
      </c>
      <c r="B298" t="s">
        <v>812</v>
      </c>
      <c r="C298" t="s">
        <v>815</v>
      </c>
      <c r="D298" t="s">
        <v>64</v>
      </c>
      <c r="E298" t="s">
        <v>54</v>
      </c>
      <c r="F298">
        <v>2</v>
      </c>
      <c r="G298" t="s">
        <v>183</v>
      </c>
      <c r="H298">
        <v>2.2000000000000002</v>
      </c>
      <c r="I298" t="s">
        <v>193</v>
      </c>
      <c r="J298" t="s">
        <v>459</v>
      </c>
      <c r="K298" t="s">
        <v>460</v>
      </c>
      <c r="L298" t="s">
        <v>65</v>
      </c>
      <c r="M298" t="s">
        <v>66</v>
      </c>
      <c r="N298" t="s">
        <v>855</v>
      </c>
      <c r="O298" t="s">
        <v>857</v>
      </c>
      <c r="P298">
        <v>1</v>
      </c>
      <c r="Q298" t="s">
        <v>472</v>
      </c>
      <c r="R298">
        <v>29</v>
      </c>
      <c r="S298" t="s">
        <v>473</v>
      </c>
      <c r="T298" t="s">
        <v>884</v>
      </c>
      <c r="U298" t="s">
        <v>885</v>
      </c>
      <c r="V298">
        <v>2000</v>
      </c>
      <c r="W298" t="s">
        <v>105</v>
      </c>
      <c r="X298">
        <v>2500</v>
      </c>
      <c r="Y298" t="s">
        <v>309</v>
      </c>
      <c r="Z298">
        <v>2560</v>
      </c>
      <c r="AA298" t="s">
        <v>105</v>
      </c>
      <c r="AB298">
        <v>2561</v>
      </c>
      <c r="AC298" t="s">
        <v>376</v>
      </c>
      <c r="AD298">
        <v>0</v>
      </c>
      <c r="AE298" t="s">
        <v>58</v>
      </c>
      <c r="AF298" s="1">
        <v>17544.63</v>
      </c>
      <c r="AG298" s="1">
        <v>2500000</v>
      </c>
      <c r="AH298" s="1">
        <v>17544.63</v>
      </c>
      <c r="AI298" s="1">
        <v>9957.44</v>
      </c>
      <c r="AJ298" s="1">
        <v>9957.44</v>
      </c>
      <c r="AK298" s="1">
        <v>9957.44</v>
      </c>
      <c r="AL298" s="1">
        <v>9957.44</v>
      </c>
      <c r="AM298" s="1">
        <f t="shared" si="33"/>
        <v>0</v>
      </c>
      <c r="AN298" s="1"/>
      <c r="AO298" s="1"/>
      <c r="AP298" s="1">
        <f t="shared" si="30"/>
        <v>0</v>
      </c>
      <c r="AQ298" s="6">
        <f t="shared" si="31"/>
        <v>17544.63</v>
      </c>
      <c r="AR298" s="1">
        <f t="shared" si="32"/>
        <v>0</v>
      </c>
    </row>
    <row r="299" spans="1:44" hidden="1" x14ac:dyDescent="0.35">
      <c r="A299" t="str">
        <f t="shared" si="29"/>
        <v>1.1-00-2505_2559007_2525610</v>
      </c>
      <c r="B299" t="s">
        <v>812</v>
      </c>
      <c r="C299" t="s">
        <v>815</v>
      </c>
      <c r="D299" t="s">
        <v>64</v>
      </c>
      <c r="E299" t="s">
        <v>54</v>
      </c>
      <c r="F299">
        <v>1</v>
      </c>
      <c r="G299" t="s">
        <v>45</v>
      </c>
      <c r="H299">
        <v>1.3</v>
      </c>
      <c r="I299" t="s">
        <v>46</v>
      </c>
      <c r="J299" t="s">
        <v>47</v>
      </c>
      <c r="K299" t="s">
        <v>48</v>
      </c>
      <c r="L299" t="s">
        <v>65</v>
      </c>
      <c r="M299" t="s">
        <v>66</v>
      </c>
      <c r="N299" t="s">
        <v>833</v>
      </c>
      <c r="O299" t="s">
        <v>835</v>
      </c>
      <c r="P299">
        <v>5</v>
      </c>
      <c r="Q299" t="s">
        <v>810</v>
      </c>
      <c r="R299">
        <v>9</v>
      </c>
      <c r="S299" t="s">
        <v>120</v>
      </c>
      <c r="T299" t="s">
        <v>834</v>
      </c>
      <c r="U299" t="s">
        <v>836</v>
      </c>
      <c r="V299">
        <v>2000</v>
      </c>
      <c r="W299" t="s">
        <v>105</v>
      </c>
      <c r="X299">
        <v>2500</v>
      </c>
      <c r="Y299" t="s">
        <v>309</v>
      </c>
      <c r="Z299">
        <v>2560</v>
      </c>
      <c r="AA299" t="s">
        <v>105</v>
      </c>
      <c r="AB299">
        <v>2561</v>
      </c>
      <c r="AC299" t="s">
        <v>376</v>
      </c>
      <c r="AD299">
        <v>0</v>
      </c>
      <c r="AE299" t="s">
        <v>58</v>
      </c>
      <c r="AF299" s="1">
        <v>20810</v>
      </c>
      <c r="AG299" s="1">
        <v>4000</v>
      </c>
      <c r="AH299" s="1">
        <v>769.66</v>
      </c>
      <c r="AI299" s="1">
        <v>0</v>
      </c>
      <c r="AJ299" s="1">
        <v>0</v>
      </c>
      <c r="AK299" s="1">
        <v>0</v>
      </c>
      <c r="AL299" s="1">
        <v>0</v>
      </c>
      <c r="AM299" s="1">
        <f t="shared" si="33"/>
        <v>20040.34</v>
      </c>
      <c r="AN299" s="1"/>
      <c r="AO299" s="1"/>
      <c r="AP299" s="1">
        <f t="shared" si="30"/>
        <v>0</v>
      </c>
      <c r="AQ299" s="6">
        <f t="shared" si="31"/>
        <v>20810</v>
      </c>
      <c r="AR299" s="1">
        <f t="shared" si="32"/>
        <v>20040.34</v>
      </c>
    </row>
    <row r="300" spans="1:44" hidden="1" x14ac:dyDescent="0.35">
      <c r="A300" t="str">
        <f t="shared" si="29"/>
        <v>1.1-00-2508_25224016_2525610</v>
      </c>
      <c r="B300" t="s">
        <v>812</v>
      </c>
      <c r="C300" t="s">
        <v>815</v>
      </c>
      <c r="D300" t="s">
        <v>64</v>
      </c>
      <c r="E300" t="s">
        <v>54</v>
      </c>
      <c r="F300">
        <v>2</v>
      </c>
      <c r="G300" t="s">
        <v>183</v>
      </c>
      <c r="H300">
        <v>2.2999999999999998</v>
      </c>
      <c r="I300" t="s">
        <v>479</v>
      </c>
      <c r="J300" t="s">
        <v>480</v>
      </c>
      <c r="K300" t="s">
        <v>481</v>
      </c>
      <c r="L300" t="s">
        <v>65</v>
      </c>
      <c r="M300" t="s">
        <v>66</v>
      </c>
      <c r="N300" t="s">
        <v>868</v>
      </c>
      <c r="O300" t="s">
        <v>870</v>
      </c>
      <c r="P300">
        <v>2</v>
      </c>
      <c r="Q300" t="s">
        <v>148</v>
      </c>
      <c r="R300">
        <v>24</v>
      </c>
      <c r="S300" t="s">
        <v>484</v>
      </c>
      <c r="T300" t="s">
        <v>896</v>
      </c>
      <c r="U300" t="s">
        <v>897</v>
      </c>
      <c r="V300">
        <v>2000</v>
      </c>
      <c r="W300" t="s">
        <v>105</v>
      </c>
      <c r="X300">
        <v>2500</v>
      </c>
      <c r="Y300" t="s">
        <v>309</v>
      </c>
      <c r="Z300">
        <v>2560</v>
      </c>
      <c r="AA300" t="s">
        <v>105</v>
      </c>
      <c r="AB300">
        <v>2561</v>
      </c>
      <c r="AC300" t="s">
        <v>376</v>
      </c>
      <c r="AD300">
        <v>0</v>
      </c>
      <c r="AE300" t="s">
        <v>58</v>
      </c>
      <c r="AF300" s="1">
        <v>30000</v>
      </c>
      <c r="AG300" s="1">
        <v>30000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f t="shared" si="33"/>
        <v>30000</v>
      </c>
      <c r="AN300" s="1"/>
      <c r="AO300" s="1"/>
      <c r="AP300" s="1">
        <f t="shared" si="30"/>
        <v>0</v>
      </c>
      <c r="AQ300" s="6">
        <f t="shared" si="31"/>
        <v>30000</v>
      </c>
      <c r="AR300" s="1">
        <f t="shared" si="32"/>
        <v>30000</v>
      </c>
    </row>
    <row r="301" spans="1:44" hidden="1" x14ac:dyDescent="0.35">
      <c r="A301" t="str">
        <f t="shared" si="29"/>
        <v>1.1-00-2511_25168050_2525610</v>
      </c>
      <c r="B301" t="s">
        <v>812</v>
      </c>
      <c r="C301" t="s">
        <v>815</v>
      </c>
      <c r="D301" t="s">
        <v>64</v>
      </c>
      <c r="E301" t="s">
        <v>54</v>
      </c>
      <c r="F301">
        <v>2</v>
      </c>
      <c r="G301" t="s">
        <v>183</v>
      </c>
      <c r="H301">
        <v>2.2000000000000002</v>
      </c>
      <c r="I301" t="s">
        <v>193</v>
      </c>
      <c r="J301" t="s">
        <v>459</v>
      </c>
      <c r="K301" t="s">
        <v>460</v>
      </c>
      <c r="L301" t="s">
        <v>65</v>
      </c>
      <c r="M301" t="s">
        <v>66</v>
      </c>
      <c r="N301" t="s">
        <v>822</v>
      </c>
      <c r="O301" t="s">
        <v>824</v>
      </c>
      <c r="P301">
        <v>1</v>
      </c>
      <c r="Q301" t="s">
        <v>472</v>
      </c>
      <c r="R301">
        <v>68</v>
      </c>
      <c r="S301" t="s">
        <v>473</v>
      </c>
      <c r="T301" t="s">
        <v>893</v>
      </c>
      <c r="U301" t="s">
        <v>1132</v>
      </c>
      <c r="V301">
        <v>2000</v>
      </c>
      <c r="W301" t="s">
        <v>105</v>
      </c>
      <c r="X301">
        <v>2500</v>
      </c>
      <c r="Y301" t="s">
        <v>309</v>
      </c>
      <c r="Z301">
        <v>2560</v>
      </c>
      <c r="AA301" t="s">
        <v>105</v>
      </c>
      <c r="AB301">
        <v>2561</v>
      </c>
      <c r="AC301" t="s">
        <v>376</v>
      </c>
      <c r="AD301">
        <v>0</v>
      </c>
      <c r="AE301" t="s">
        <v>58</v>
      </c>
      <c r="AF301" s="1">
        <v>3334218.9</v>
      </c>
      <c r="AG301" s="1">
        <v>0</v>
      </c>
      <c r="AH301" s="1">
        <v>3325361.77</v>
      </c>
      <c r="AI301" s="1">
        <v>3325361.77</v>
      </c>
      <c r="AJ301" s="1">
        <v>5713.88</v>
      </c>
      <c r="AK301" s="1">
        <v>5713.88</v>
      </c>
      <c r="AL301" s="1">
        <v>5713.88</v>
      </c>
      <c r="AM301" s="1">
        <f t="shared" si="33"/>
        <v>8857.1299999998882</v>
      </c>
      <c r="AN301" s="1"/>
      <c r="AO301" s="1"/>
      <c r="AP301" s="1">
        <f t="shared" si="30"/>
        <v>0</v>
      </c>
      <c r="AQ301" s="6">
        <f t="shared" si="31"/>
        <v>3334218.9</v>
      </c>
      <c r="AR301" s="1">
        <f t="shared" si="32"/>
        <v>8857.1299999998882</v>
      </c>
    </row>
    <row r="302" spans="1:44" hidden="1" x14ac:dyDescent="0.35">
      <c r="A302" t="str">
        <f t="shared" si="29"/>
        <v>1.1-00-2505_25566049_2513311</v>
      </c>
      <c r="B302" t="s">
        <v>812</v>
      </c>
      <c r="C302" t="s">
        <v>815</v>
      </c>
      <c r="D302" t="s">
        <v>64</v>
      </c>
      <c r="E302" t="s">
        <v>54</v>
      </c>
      <c r="F302">
        <v>1</v>
      </c>
      <c r="G302" t="s">
        <v>45</v>
      </c>
      <c r="H302">
        <v>1.3</v>
      </c>
      <c r="I302" t="s">
        <v>46</v>
      </c>
      <c r="J302" t="s">
        <v>47</v>
      </c>
      <c r="K302" t="s">
        <v>48</v>
      </c>
      <c r="L302" t="s">
        <v>65</v>
      </c>
      <c r="M302" t="s">
        <v>66</v>
      </c>
      <c r="N302" t="s">
        <v>833</v>
      </c>
      <c r="O302" t="s">
        <v>835</v>
      </c>
      <c r="P302">
        <v>5</v>
      </c>
      <c r="Q302" t="s">
        <v>810</v>
      </c>
      <c r="R302">
        <v>66</v>
      </c>
      <c r="S302" t="s">
        <v>71</v>
      </c>
      <c r="T302" t="s">
        <v>837</v>
      </c>
      <c r="U302" t="s">
        <v>838</v>
      </c>
      <c r="V302">
        <v>1000</v>
      </c>
      <c r="W302" t="s">
        <v>71</v>
      </c>
      <c r="X302">
        <v>1300</v>
      </c>
      <c r="Y302" t="s">
        <v>90</v>
      </c>
      <c r="Z302">
        <v>1330</v>
      </c>
      <c r="AA302" t="s">
        <v>71</v>
      </c>
      <c r="AB302">
        <v>1331</v>
      </c>
      <c r="AC302" t="s">
        <v>398</v>
      </c>
      <c r="AD302">
        <v>1</v>
      </c>
      <c r="AE302" t="s">
        <v>682</v>
      </c>
      <c r="AF302" s="1">
        <v>175672.69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f t="shared" si="33"/>
        <v>175672.69</v>
      </c>
      <c r="AN302" s="1"/>
      <c r="AO302" s="1"/>
      <c r="AP302" s="1">
        <f t="shared" si="30"/>
        <v>0</v>
      </c>
      <c r="AQ302" s="6">
        <f t="shared" si="31"/>
        <v>175672.69</v>
      </c>
      <c r="AR302" s="1">
        <f t="shared" si="32"/>
        <v>175672.69</v>
      </c>
    </row>
    <row r="303" spans="1:44" hidden="1" x14ac:dyDescent="0.35">
      <c r="A303" t="str">
        <f t="shared" si="29"/>
        <v>2.5-02-2505_2559007_2532510</v>
      </c>
      <c r="B303" t="s">
        <v>997</v>
      </c>
      <c r="C303" t="s">
        <v>998</v>
      </c>
      <c r="D303" t="s">
        <v>44</v>
      </c>
      <c r="E303" t="s">
        <v>54</v>
      </c>
      <c r="F303">
        <v>1</v>
      </c>
      <c r="G303" t="s">
        <v>45</v>
      </c>
      <c r="H303">
        <v>1.3</v>
      </c>
      <c r="I303" t="s">
        <v>46</v>
      </c>
      <c r="J303" t="s">
        <v>47</v>
      </c>
      <c r="K303" t="s">
        <v>48</v>
      </c>
      <c r="L303" t="s">
        <v>65</v>
      </c>
      <c r="M303" t="s">
        <v>66</v>
      </c>
      <c r="N303" t="s">
        <v>833</v>
      </c>
      <c r="O303" t="s">
        <v>835</v>
      </c>
      <c r="P303">
        <v>5</v>
      </c>
      <c r="Q303" t="s">
        <v>810</v>
      </c>
      <c r="R303">
        <v>9</v>
      </c>
      <c r="S303" t="s">
        <v>120</v>
      </c>
      <c r="T303" t="s">
        <v>834</v>
      </c>
      <c r="U303" t="s">
        <v>836</v>
      </c>
      <c r="V303">
        <v>3000</v>
      </c>
      <c r="W303" t="s">
        <v>56</v>
      </c>
      <c r="X303">
        <v>3200</v>
      </c>
      <c r="Y303" t="s">
        <v>136</v>
      </c>
      <c r="Z303">
        <v>3250</v>
      </c>
      <c r="AA303" t="s">
        <v>56</v>
      </c>
      <c r="AB303">
        <v>3251</v>
      </c>
      <c r="AC303" t="s">
        <v>137</v>
      </c>
      <c r="AD303">
        <v>0</v>
      </c>
      <c r="AE303" t="s">
        <v>58</v>
      </c>
      <c r="AF303" s="1">
        <v>43800000</v>
      </c>
      <c r="AG303" s="1">
        <v>63000000</v>
      </c>
      <c r="AH303" s="1">
        <v>36184929.439999998</v>
      </c>
      <c r="AI303" s="1">
        <v>36184929.439999998</v>
      </c>
      <c r="AJ303" s="1">
        <v>22164430.739999998</v>
      </c>
      <c r="AK303" s="1">
        <v>22164430.739999998</v>
      </c>
      <c r="AL303" s="1">
        <v>22164430.739999998</v>
      </c>
      <c r="AM303" s="1">
        <f t="shared" si="33"/>
        <v>7615070.5600000024</v>
      </c>
      <c r="AN303" s="1"/>
      <c r="AO303" s="1">
        <v>7615070.5599999996</v>
      </c>
      <c r="AP303" s="1">
        <f t="shared" si="30"/>
        <v>-7615070.5599999996</v>
      </c>
      <c r="AQ303" s="1">
        <f t="shared" si="31"/>
        <v>36184929.439999998</v>
      </c>
      <c r="AR303" s="1">
        <f t="shared" si="32"/>
        <v>0</v>
      </c>
    </row>
    <row r="304" spans="1:44" hidden="1" x14ac:dyDescent="0.35">
      <c r="A304" t="str">
        <f t="shared" si="29"/>
        <v>2.5-02-2505_25610007_2532510</v>
      </c>
      <c r="B304" t="s">
        <v>997</v>
      </c>
      <c r="C304" t="s">
        <v>998</v>
      </c>
      <c r="D304" t="s">
        <v>44</v>
      </c>
      <c r="E304" t="s">
        <v>54</v>
      </c>
      <c r="F304">
        <v>1</v>
      </c>
      <c r="G304" t="s">
        <v>45</v>
      </c>
      <c r="H304">
        <v>1.7</v>
      </c>
      <c r="I304" t="s">
        <v>154</v>
      </c>
      <c r="J304" t="s">
        <v>155</v>
      </c>
      <c r="K304" t="s">
        <v>156</v>
      </c>
      <c r="L304" t="s">
        <v>157</v>
      </c>
      <c r="M304" t="s">
        <v>158</v>
      </c>
      <c r="N304" t="s">
        <v>833</v>
      </c>
      <c r="O304" t="s">
        <v>835</v>
      </c>
      <c r="P304">
        <v>6</v>
      </c>
      <c r="Q304" t="s">
        <v>164</v>
      </c>
      <c r="R304">
        <v>10</v>
      </c>
      <c r="S304" t="s">
        <v>172</v>
      </c>
      <c r="T304" t="s">
        <v>834</v>
      </c>
      <c r="U304" t="s">
        <v>836</v>
      </c>
      <c r="V304">
        <v>3000</v>
      </c>
      <c r="W304" t="s">
        <v>56</v>
      </c>
      <c r="X304">
        <v>3200</v>
      </c>
      <c r="Y304" t="s">
        <v>136</v>
      </c>
      <c r="Z304">
        <v>3250</v>
      </c>
      <c r="AA304" t="s">
        <v>56</v>
      </c>
      <c r="AB304">
        <v>3251</v>
      </c>
      <c r="AC304" t="s">
        <v>137</v>
      </c>
      <c r="AD304">
        <v>0</v>
      </c>
      <c r="AE304" t="s">
        <v>58</v>
      </c>
      <c r="AF304" s="1">
        <v>68958396.859999999</v>
      </c>
      <c r="AG304" s="1">
        <v>64000000</v>
      </c>
      <c r="AH304" s="1">
        <v>68958396.859999999</v>
      </c>
      <c r="AI304" s="1">
        <v>68958396.859999999</v>
      </c>
      <c r="AJ304" s="1">
        <v>51718797.719999999</v>
      </c>
      <c r="AK304" s="1">
        <v>40225731.560000002</v>
      </c>
      <c r="AL304" s="1">
        <v>40225731.560000002</v>
      </c>
      <c r="AM304" s="1">
        <f t="shared" si="33"/>
        <v>0</v>
      </c>
      <c r="AN304" s="1"/>
      <c r="AO304" s="1"/>
      <c r="AP304" s="1">
        <f t="shared" si="30"/>
        <v>0</v>
      </c>
      <c r="AQ304" s="1">
        <f t="shared" si="31"/>
        <v>68958396.859999999</v>
      </c>
      <c r="AR304" s="1">
        <f t="shared" si="32"/>
        <v>0</v>
      </c>
    </row>
    <row r="305" spans="1:44" hidden="1" x14ac:dyDescent="0.35">
      <c r="A305" t="str">
        <f t="shared" si="29"/>
        <v>2.5-02-2508_25623015_2532510</v>
      </c>
      <c r="B305" t="s">
        <v>997</v>
      </c>
      <c r="C305" t="s">
        <v>998</v>
      </c>
      <c r="D305" t="s">
        <v>44</v>
      </c>
      <c r="E305" t="s">
        <v>54</v>
      </c>
      <c r="F305">
        <v>1</v>
      </c>
      <c r="G305" t="s">
        <v>45</v>
      </c>
      <c r="H305">
        <v>1.7</v>
      </c>
      <c r="I305" t="s">
        <v>154</v>
      </c>
      <c r="J305" t="s">
        <v>173</v>
      </c>
      <c r="K305" t="s">
        <v>174</v>
      </c>
      <c r="L305" t="s">
        <v>65</v>
      </c>
      <c r="M305" t="s">
        <v>66</v>
      </c>
      <c r="N305" t="s">
        <v>868</v>
      </c>
      <c r="O305" t="s">
        <v>870</v>
      </c>
      <c r="P305">
        <v>6</v>
      </c>
      <c r="Q305" t="s">
        <v>164</v>
      </c>
      <c r="R305">
        <v>23</v>
      </c>
      <c r="S305" t="s">
        <v>179</v>
      </c>
      <c r="T305" t="s">
        <v>872</v>
      </c>
      <c r="U305" t="s">
        <v>873</v>
      </c>
      <c r="V305">
        <v>3000</v>
      </c>
      <c r="W305" t="s">
        <v>56</v>
      </c>
      <c r="X305">
        <v>3200</v>
      </c>
      <c r="Y305" t="s">
        <v>136</v>
      </c>
      <c r="Z305">
        <v>3250</v>
      </c>
      <c r="AA305" t="s">
        <v>56</v>
      </c>
      <c r="AB305">
        <v>3251</v>
      </c>
      <c r="AC305" t="s">
        <v>137</v>
      </c>
      <c r="AD305">
        <v>0</v>
      </c>
      <c r="AE305" t="s">
        <v>58</v>
      </c>
      <c r="AF305" s="1">
        <v>7000000</v>
      </c>
      <c r="AG305" s="1">
        <v>7000000</v>
      </c>
      <c r="AH305" s="1">
        <v>6934480</v>
      </c>
      <c r="AI305" s="1">
        <v>6934480</v>
      </c>
      <c r="AJ305" s="1">
        <v>6183244.6399999997</v>
      </c>
      <c r="AK305" s="1">
        <v>5723304.6399999997</v>
      </c>
      <c r="AL305" s="1">
        <v>5723304.6399999997</v>
      </c>
      <c r="AM305" s="1">
        <f t="shared" si="33"/>
        <v>65520</v>
      </c>
      <c r="AN305" s="1"/>
      <c r="AO305" s="1">
        <v>65520</v>
      </c>
      <c r="AP305" s="1">
        <f t="shared" si="30"/>
        <v>-65520</v>
      </c>
      <c r="AQ305" s="1">
        <f t="shared" si="31"/>
        <v>6934480</v>
      </c>
      <c r="AR305" s="1">
        <f t="shared" si="32"/>
        <v>0</v>
      </c>
    </row>
    <row r="306" spans="1:44" hidden="1" x14ac:dyDescent="0.35">
      <c r="A306" t="str">
        <f t="shared" si="29"/>
        <v>1.1-00-2506_25514009_2525910</v>
      </c>
      <c r="B306" t="s">
        <v>812</v>
      </c>
      <c r="C306" t="s">
        <v>815</v>
      </c>
      <c r="D306" t="s">
        <v>64</v>
      </c>
      <c r="E306" t="s">
        <v>54</v>
      </c>
      <c r="F306">
        <v>1</v>
      </c>
      <c r="G306" t="s">
        <v>45</v>
      </c>
      <c r="H306">
        <v>1.3</v>
      </c>
      <c r="I306" t="s">
        <v>46</v>
      </c>
      <c r="J306" t="s">
        <v>47</v>
      </c>
      <c r="K306" t="s">
        <v>48</v>
      </c>
      <c r="L306" t="s">
        <v>65</v>
      </c>
      <c r="M306" t="s">
        <v>66</v>
      </c>
      <c r="N306" t="s">
        <v>839</v>
      </c>
      <c r="O306" t="s">
        <v>111</v>
      </c>
      <c r="P306">
        <v>5</v>
      </c>
      <c r="Q306" t="s">
        <v>810</v>
      </c>
      <c r="R306">
        <v>14</v>
      </c>
      <c r="S306" t="s">
        <v>843</v>
      </c>
      <c r="T306" t="s">
        <v>842</v>
      </c>
      <c r="U306" t="s">
        <v>110</v>
      </c>
      <c r="V306">
        <v>2000</v>
      </c>
      <c r="W306" t="s">
        <v>105</v>
      </c>
      <c r="X306">
        <v>2500</v>
      </c>
      <c r="Y306" t="s">
        <v>309</v>
      </c>
      <c r="Z306">
        <v>2590</v>
      </c>
      <c r="AA306" t="s">
        <v>105</v>
      </c>
      <c r="AB306">
        <v>2591</v>
      </c>
      <c r="AC306" t="s">
        <v>560</v>
      </c>
      <c r="AD306">
        <v>0</v>
      </c>
      <c r="AE306" t="s">
        <v>58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f t="shared" si="33"/>
        <v>0</v>
      </c>
      <c r="AN306" s="1"/>
      <c r="AO306" s="1"/>
      <c r="AP306" s="1">
        <f t="shared" si="30"/>
        <v>0</v>
      </c>
      <c r="AQ306" s="6">
        <f t="shared" si="31"/>
        <v>0</v>
      </c>
      <c r="AR306" s="1">
        <f t="shared" si="32"/>
        <v>0</v>
      </c>
    </row>
    <row r="307" spans="1:44" hidden="1" x14ac:dyDescent="0.35">
      <c r="A307" t="str">
        <f t="shared" si="29"/>
        <v>1.1-00-2512_25753037_25382129</v>
      </c>
      <c r="B307" t="s">
        <v>812</v>
      </c>
      <c r="C307" t="s">
        <v>815</v>
      </c>
      <c r="D307" t="s">
        <v>64</v>
      </c>
      <c r="E307" t="s">
        <v>54</v>
      </c>
      <c r="F307">
        <v>3</v>
      </c>
      <c r="G307" t="s">
        <v>202</v>
      </c>
      <c r="H307">
        <v>3.7</v>
      </c>
      <c r="I307" t="s">
        <v>591</v>
      </c>
      <c r="J307" t="s">
        <v>592</v>
      </c>
      <c r="K307" t="s">
        <v>591</v>
      </c>
      <c r="L307" t="s">
        <v>65</v>
      </c>
      <c r="M307" t="s">
        <v>66</v>
      </c>
      <c r="N307" t="s">
        <v>946</v>
      </c>
      <c r="O307" t="s">
        <v>948</v>
      </c>
      <c r="P307">
        <v>7</v>
      </c>
      <c r="Q307" t="s">
        <v>567</v>
      </c>
      <c r="R307">
        <v>53</v>
      </c>
      <c r="S307" t="s">
        <v>970</v>
      </c>
      <c r="T307" t="s">
        <v>969</v>
      </c>
      <c r="U307" t="s">
        <v>971</v>
      </c>
      <c r="V307">
        <v>3000</v>
      </c>
      <c r="W307" t="s">
        <v>56</v>
      </c>
      <c r="X307">
        <v>3800</v>
      </c>
      <c r="Y307" t="s">
        <v>227</v>
      </c>
      <c r="Z307">
        <v>3820</v>
      </c>
      <c r="AA307" t="s">
        <v>56</v>
      </c>
      <c r="AB307">
        <v>3821</v>
      </c>
      <c r="AC307" t="s">
        <v>228</v>
      </c>
      <c r="AD307">
        <v>29</v>
      </c>
      <c r="AE307" t="s">
        <v>977</v>
      </c>
      <c r="AF307" s="1">
        <v>195361</v>
      </c>
      <c r="AG307" s="1">
        <v>199990.32</v>
      </c>
      <c r="AH307" s="1">
        <v>195360.99</v>
      </c>
      <c r="AI307" s="1">
        <v>195360.99</v>
      </c>
      <c r="AJ307" s="1">
        <v>195360.99</v>
      </c>
      <c r="AK307" s="1">
        <v>195360.99</v>
      </c>
      <c r="AL307" s="1">
        <v>195360.99</v>
      </c>
      <c r="AM307" s="1">
        <f t="shared" si="33"/>
        <v>1.0000000009313226E-2</v>
      </c>
      <c r="AN307" s="1"/>
      <c r="AO307" s="1"/>
      <c r="AP307" s="1">
        <f t="shared" si="30"/>
        <v>0</v>
      </c>
      <c r="AQ307" s="6">
        <f t="shared" si="31"/>
        <v>195361</v>
      </c>
      <c r="AR307" s="1">
        <f t="shared" si="32"/>
        <v>1.0000000009313226E-2</v>
      </c>
    </row>
    <row r="308" spans="1:44" hidden="1" x14ac:dyDescent="0.35">
      <c r="A308" t="str">
        <f t="shared" si="29"/>
        <v>1.1-00-2511_25346032_2525917</v>
      </c>
      <c r="B308" t="s">
        <v>812</v>
      </c>
      <c r="C308" t="s">
        <v>815</v>
      </c>
      <c r="D308" t="s">
        <v>64</v>
      </c>
      <c r="E308" t="s">
        <v>54</v>
      </c>
      <c r="F308">
        <v>2</v>
      </c>
      <c r="G308" t="s">
        <v>183</v>
      </c>
      <c r="H308">
        <v>2.7</v>
      </c>
      <c r="I308" t="s">
        <v>530</v>
      </c>
      <c r="J308" t="s">
        <v>531</v>
      </c>
      <c r="K308" t="s">
        <v>530</v>
      </c>
      <c r="L308" t="s">
        <v>65</v>
      </c>
      <c r="M308" t="s">
        <v>66</v>
      </c>
      <c r="N308" t="s">
        <v>822</v>
      </c>
      <c r="O308" t="s">
        <v>824</v>
      </c>
      <c r="P308">
        <v>3</v>
      </c>
      <c r="Q308" t="s">
        <v>453</v>
      </c>
      <c r="R308">
        <v>46</v>
      </c>
      <c r="S308" t="s">
        <v>941</v>
      </c>
      <c r="T308" t="s">
        <v>940</v>
      </c>
      <c r="U308" t="s">
        <v>942</v>
      </c>
      <c r="V308">
        <v>2000</v>
      </c>
      <c r="W308" t="s">
        <v>105</v>
      </c>
      <c r="X308">
        <v>2500</v>
      </c>
      <c r="Y308" t="s">
        <v>309</v>
      </c>
      <c r="Z308">
        <v>2590</v>
      </c>
      <c r="AA308" t="s">
        <v>105</v>
      </c>
      <c r="AB308">
        <v>2591</v>
      </c>
      <c r="AC308" t="s">
        <v>560</v>
      </c>
      <c r="AD308">
        <v>7</v>
      </c>
      <c r="AE308" t="s">
        <v>844</v>
      </c>
      <c r="AF308" s="1">
        <v>0</v>
      </c>
      <c r="AG308" s="1">
        <v>4000000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f t="shared" si="33"/>
        <v>0</v>
      </c>
      <c r="AN308" s="1"/>
      <c r="AO308" s="1"/>
      <c r="AP308" s="1">
        <f t="shared" si="30"/>
        <v>0</v>
      </c>
      <c r="AQ308" s="6">
        <f t="shared" si="31"/>
        <v>0</v>
      </c>
      <c r="AR308" s="1">
        <f t="shared" si="32"/>
        <v>0</v>
      </c>
    </row>
    <row r="309" spans="1:44" hidden="1" x14ac:dyDescent="0.35">
      <c r="A309" t="str">
        <f t="shared" si="29"/>
        <v>1.1-00-2506_25514009_2525917</v>
      </c>
      <c r="B309" t="s">
        <v>812</v>
      </c>
      <c r="C309" t="s">
        <v>815</v>
      </c>
      <c r="D309" t="s">
        <v>64</v>
      </c>
      <c r="E309" t="s">
        <v>54</v>
      </c>
      <c r="F309">
        <v>1</v>
      </c>
      <c r="G309" t="s">
        <v>45</v>
      </c>
      <c r="H309">
        <v>1.3</v>
      </c>
      <c r="I309" t="s">
        <v>46</v>
      </c>
      <c r="J309" t="s">
        <v>47</v>
      </c>
      <c r="K309" t="s">
        <v>48</v>
      </c>
      <c r="L309" t="s">
        <v>65</v>
      </c>
      <c r="M309" t="s">
        <v>66</v>
      </c>
      <c r="N309" t="s">
        <v>839</v>
      </c>
      <c r="O309" t="s">
        <v>111</v>
      </c>
      <c r="P309">
        <v>5</v>
      </c>
      <c r="Q309" t="s">
        <v>810</v>
      </c>
      <c r="R309">
        <v>14</v>
      </c>
      <c r="S309" t="s">
        <v>843</v>
      </c>
      <c r="T309" t="s">
        <v>842</v>
      </c>
      <c r="U309" t="s">
        <v>110</v>
      </c>
      <c r="V309">
        <v>2000</v>
      </c>
      <c r="W309" t="s">
        <v>105</v>
      </c>
      <c r="X309">
        <v>2500</v>
      </c>
      <c r="Y309" t="s">
        <v>309</v>
      </c>
      <c r="Z309">
        <v>2590</v>
      </c>
      <c r="AA309" t="s">
        <v>105</v>
      </c>
      <c r="AB309">
        <v>2591</v>
      </c>
      <c r="AC309" t="s">
        <v>560</v>
      </c>
      <c r="AD309">
        <v>7</v>
      </c>
      <c r="AE309" t="s">
        <v>844</v>
      </c>
      <c r="AF309" s="1">
        <v>4000000</v>
      </c>
      <c r="AG309" s="1">
        <v>0</v>
      </c>
      <c r="AH309" s="1">
        <v>3997824</v>
      </c>
      <c r="AI309" s="1">
        <v>3997824</v>
      </c>
      <c r="AJ309" s="1">
        <v>3997824</v>
      </c>
      <c r="AK309" s="1">
        <v>3997824</v>
      </c>
      <c r="AL309" s="1">
        <v>3997824</v>
      </c>
      <c r="AM309" s="1">
        <f t="shared" si="33"/>
        <v>2176</v>
      </c>
      <c r="AN309" s="1"/>
      <c r="AO309" s="1"/>
      <c r="AP309" s="1">
        <f t="shared" si="30"/>
        <v>0</v>
      </c>
      <c r="AQ309" s="6">
        <f t="shared" si="31"/>
        <v>4000000</v>
      </c>
      <c r="AR309" s="1">
        <f t="shared" si="32"/>
        <v>2176</v>
      </c>
    </row>
    <row r="310" spans="1:44" hidden="1" x14ac:dyDescent="0.35">
      <c r="A310" t="str">
        <f t="shared" si="29"/>
        <v>1.1-00-2510_25041031_2551110</v>
      </c>
      <c r="B310" t="s">
        <v>812</v>
      </c>
      <c r="C310" t="s">
        <v>815</v>
      </c>
      <c r="D310" t="s">
        <v>64</v>
      </c>
      <c r="E310" t="s">
        <v>116</v>
      </c>
      <c r="F310">
        <v>2</v>
      </c>
      <c r="G310" t="s">
        <v>183</v>
      </c>
      <c r="H310">
        <v>2.7</v>
      </c>
      <c r="I310" t="s">
        <v>530</v>
      </c>
      <c r="J310" t="s">
        <v>531</v>
      </c>
      <c r="K310" t="s">
        <v>530</v>
      </c>
      <c r="L310" t="s">
        <v>217</v>
      </c>
      <c r="M310" t="s">
        <v>218</v>
      </c>
      <c r="N310" t="s">
        <v>898</v>
      </c>
      <c r="O310" t="s">
        <v>900</v>
      </c>
      <c r="P310">
        <v>0</v>
      </c>
      <c r="Q310" t="s">
        <v>255</v>
      </c>
      <c r="R310">
        <v>41</v>
      </c>
      <c r="S310" t="s">
        <v>925</v>
      </c>
      <c r="T310" t="s">
        <v>908</v>
      </c>
      <c r="U310" t="s">
        <v>909</v>
      </c>
      <c r="V310">
        <v>5000</v>
      </c>
      <c r="W310" t="s">
        <v>118</v>
      </c>
      <c r="X310">
        <v>5100</v>
      </c>
      <c r="Y310" t="s">
        <v>117</v>
      </c>
      <c r="Z310">
        <v>5110</v>
      </c>
      <c r="AA310" t="s">
        <v>118</v>
      </c>
      <c r="AB310">
        <v>5111</v>
      </c>
      <c r="AC310" t="s">
        <v>119</v>
      </c>
      <c r="AD310">
        <v>0</v>
      </c>
      <c r="AE310" t="s">
        <v>58</v>
      </c>
      <c r="AF310" s="1">
        <v>22700</v>
      </c>
      <c r="AG310" s="1">
        <v>0</v>
      </c>
      <c r="AH310" s="1">
        <v>22665.59</v>
      </c>
      <c r="AI310" s="1">
        <v>0</v>
      </c>
      <c r="AJ310" s="1">
        <v>0</v>
      </c>
      <c r="AK310" s="1">
        <v>0</v>
      </c>
      <c r="AL310" s="1">
        <v>0</v>
      </c>
      <c r="AM310" s="1">
        <f t="shared" si="33"/>
        <v>34.409999999999854</v>
      </c>
      <c r="AN310" s="1"/>
      <c r="AO310" s="1"/>
      <c r="AP310" s="1">
        <f t="shared" si="30"/>
        <v>0</v>
      </c>
      <c r="AQ310" s="6">
        <f t="shared" si="31"/>
        <v>22700</v>
      </c>
      <c r="AR310" s="1">
        <f t="shared" si="32"/>
        <v>34.409999999999854</v>
      </c>
    </row>
    <row r="311" spans="1:44" hidden="1" x14ac:dyDescent="0.35">
      <c r="A311" t="str">
        <f t="shared" si="29"/>
        <v>1.1-00-2509_25330022_2538210</v>
      </c>
      <c r="B311" t="s">
        <v>812</v>
      </c>
      <c r="C311" t="s">
        <v>815</v>
      </c>
      <c r="D311" t="s">
        <v>64</v>
      </c>
      <c r="E311" t="s">
        <v>54</v>
      </c>
      <c r="F311">
        <v>2</v>
      </c>
      <c r="G311" t="s">
        <v>183</v>
      </c>
      <c r="H311">
        <v>2.1</v>
      </c>
      <c r="I311" t="s">
        <v>184</v>
      </c>
      <c r="J311" t="s">
        <v>445</v>
      </c>
      <c r="K311" t="s">
        <v>446</v>
      </c>
      <c r="L311" t="s">
        <v>157</v>
      </c>
      <c r="M311" t="s">
        <v>158</v>
      </c>
      <c r="N311" t="s">
        <v>855</v>
      </c>
      <c r="O311" t="s">
        <v>857</v>
      </c>
      <c r="P311">
        <v>3</v>
      </c>
      <c r="Q311" t="s">
        <v>453</v>
      </c>
      <c r="R311">
        <v>30</v>
      </c>
      <c r="S311" t="s">
        <v>454</v>
      </c>
      <c r="T311" t="s">
        <v>882</v>
      </c>
      <c r="U311" t="s">
        <v>883</v>
      </c>
      <c r="V311">
        <v>3000</v>
      </c>
      <c r="W311" t="s">
        <v>56</v>
      </c>
      <c r="X311">
        <v>3800</v>
      </c>
      <c r="Y311" t="s">
        <v>227</v>
      </c>
      <c r="Z311">
        <v>3820</v>
      </c>
      <c r="AA311" t="s">
        <v>56</v>
      </c>
      <c r="AB311">
        <v>3821</v>
      </c>
      <c r="AC311" t="s">
        <v>228</v>
      </c>
      <c r="AD311">
        <v>0</v>
      </c>
      <c r="AE311" t="s">
        <v>58</v>
      </c>
      <c r="AF311" s="1">
        <v>200000</v>
      </c>
      <c r="AG311" s="1">
        <v>200000</v>
      </c>
      <c r="AH311" s="1">
        <v>199984</v>
      </c>
      <c r="AI311" s="1">
        <v>199984</v>
      </c>
      <c r="AJ311" s="1">
        <v>0</v>
      </c>
      <c r="AK311" s="1">
        <v>0</v>
      </c>
      <c r="AL311" s="1">
        <v>0</v>
      </c>
      <c r="AM311" s="1">
        <f t="shared" si="33"/>
        <v>16</v>
      </c>
      <c r="AN311" s="1"/>
      <c r="AO311" s="1"/>
      <c r="AP311" s="1">
        <f t="shared" si="30"/>
        <v>0</v>
      </c>
      <c r="AQ311" s="6">
        <f t="shared" si="31"/>
        <v>200000</v>
      </c>
      <c r="AR311" s="1">
        <f t="shared" si="32"/>
        <v>16</v>
      </c>
    </row>
    <row r="312" spans="1:44" hidden="1" x14ac:dyDescent="0.35">
      <c r="A312" t="str">
        <f t="shared" si="29"/>
        <v>1.1-00-2512_25753037_25382135</v>
      </c>
      <c r="B312" t="s">
        <v>812</v>
      </c>
      <c r="C312" t="s">
        <v>815</v>
      </c>
      <c r="D312" t="s">
        <v>64</v>
      </c>
      <c r="E312" t="s">
        <v>54</v>
      </c>
      <c r="F312">
        <v>3</v>
      </c>
      <c r="G312" t="s">
        <v>202</v>
      </c>
      <c r="H312">
        <v>3.7</v>
      </c>
      <c r="I312" t="s">
        <v>591</v>
      </c>
      <c r="J312" t="s">
        <v>592</v>
      </c>
      <c r="K312" t="s">
        <v>591</v>
      </c>
      <c r="L312" t="s">
        <v>65</v>
      </c>
      <c r="M312" t="s">
        <v>66</v>
      </c>
      <c r="N312" t="s">
        <v>946</v>
      </c>
      <c r="O312" t="s">
        <v>948</v>
      </c>
      <c r="P312">
        <v>7</v>
      </c>
      <c r="Q312" t="s">
        <v>567</v>
      </c>
      <c r="R312">
        <v>53</v>
      </c>
      <c r="S312" t="s">
        <v>970</v>
      </c>
      <c r="T312" t="s">
        <v>969</v>
      </c>
      <c r="U312" t="s">
        <v>971</v>
      </c>
      <c r="V312">
        <v>3000</v>
      </c>
      <c r="W312" t="s">
        <v>56</v>
      </c>
      <c r="X312">
        <v>3800</v>
      </c>
      <c r="Y312" t="s">
        <v>227</v>
      </c>
      <c r="Z312">
        <v>3820</v>
      </c>
      <c r="AA312" t="s">
        <v>56</v>
      </c>
      <c r="AB312">
        <v>3821</v>
      </c>
      <c r="AC312" t="s">
        <v>228</v>
      </c>
      <c r="AD312">
        <v>35</v>
      </c>
      <c r="AE312" t="s">
        <v>588</v>
      </c>
      <c r="AF312" s="1">
        <v>200000</v>
      </c>
      <c r="AG312" s="1">
        <v>199990.32</v>
      </c>
      <c r="AH312" s="1">
        <v>200000</v>
      </c>
      <c r="AI312" s="1">
        <v>200000</v>
      </c>
      <c r="AJ312" s="1">
        <v>200000</v>
      </c>
      <c r="AK312" s="1">
        <v>200000</v>
      </c>
      <c r="AL312" s="1">
        <v>200000</v>
      </c>
      <c r="AM312" s="1">
        <f t="shared" si="33"/>
        <v>0</v>
      </c>
      <c r="AN312" s="1"/>
      <c r="AO312" s="1"/>
      <c r="AP312" s="1">
        <f t="shared" si="30"/>
        <v>0</v>
      </c>
      <c r="AQ312" s="6">
        <f t="shared" si="31"/>
        <v>200000</v>
      </c>
      <c r="AR312" s="1">
        <f t="shared" si="32"/>
        <v>0</v>
      </c>
    </row>
    <row r="313" spans="1:44" hidden="1" x14ac:dyDescent="0.35">
      <c r="A313" t="str">
        <f t="shared" si="29"/>
        <v>1.1-00-2512_25753037_25382147</v>
      </c>
      <c r="B313" t="s">
        <v>812</v>
      </c>
      <c r="C313" t="s">
        <v>815</v>
      </c>
      <c r="D313" t="s">
        <v>64</v>
      </c>
      <c r="E313" t="s">
        <v>54</v>
      </c>
      <c r="F313">
        <v>3</v>
      </c>
      <c r="G313" t="s">
        <v>202</v>
      </c>
      <c r="H313">
        <v>3.7</v>
      </c>
      <c r="I313" t="s">
        <v>591</v>
      </c>
      <c r="J313" t="s">
        <v>592</v>
      </c>
      <c r="K313" t="s">
        <v>591</v>
      </c>
      <c r="L313" t="s">
        <v>65</v>
      </c>
      <c r="M313" t="s">
        <v>66</v>
      </c>
      <c r="N313" t="s">
        <v>946</v>
      </c>
      <c r="O313" t="s">
        <v>948</v>
      </c>
      <c r="P313">
        <v>7</v>
      </c>
      <c r="Q313" t="s">
        <v>567</v>
      </c>
      <c r="R313">
        <v>53</v>
      </c>
      <c r="S313" t="s">
        <v>970</v>
      </c>
      <c r="T313" t="s">
        <v>969</v>
      </c>
      <c r="U313" t="s">
        <v>971</v>
      </c>
      <c r="V313">
        <v>3000</v>
      </c>
      <c r="W313" t="s">
        <v>56</v>
      </c>
      <c r="X313">
        <v>3800</v>
      </c>
      <c r="Y313" t="s">
        <v>227</v>
      </c>
      <c r="Z313">
        <v>3820</v>
      </c>
      <c r="AA313" t="s">
        <v>56</v>
      </c>
      <c r="AB313">
        <v>3821</v>
      </c>
      <c r="AC313" t="s">
        <v>228</v>
      </c>
      <c r="AD313">
        <v>47</v>
      </c>
      <c r="AE313" t="s">
        <v>980</v>
      </c>
      <c r="AF313" s="1">
        <v>200000</v>
      </c>
      <c r="AG313" s="1">
        <v>0</v>
      </c>
      <c r="AH313" s="1">
        <v>198599.99</v>
      </c>
      <c r="AI313" s="1">
        <v>198599.99</v>
      </c>
      <c r="AJ313" s="1">
        <v>198599.99</v>
      </c>
      <c r="AK313" s="1">
        <v>198599.99</v>
      </c>
      <c r="AL313" s="1">
        <v>198599.99</v>
      </c>
      <c r="AM313" s="1">
        <f t="shared" si="33"/>
        <v>1400.0100000000093</v>
      </c>
      <c r="AN313" s="1"/>
      <c r="AO313" s="1"/>
      <c r="AP313" s="1">
        <f t="shared" si="30"/>
        <v>0</v>
      </c>
      <c r="AQ313" s="6">
        <f t="shared" si="31"/>
        <v>200000</v>
      </c>
      <c r="AR313" s="1">
        <f t="shared" si="32"/>
        <v>1400.0100000000093</v>
      </c>
    </row>
    <row r="314" spans="1:44" hidden="1" x14ac:dyDescent="0.35">
      <c r="A314" t="str">
        <f t="shared" si="29"/>
        <v>1.1-00-2511_25346032_2542110</v>
      </c>
      <c r="B314" t="s">
        <v>812</v>
      </c>
      <c r="C314" t="s">
        <v>815</v>
      </c>
      <c r="D314" t="s">
        <v>64</v>
      </c>
      <c r="E314" t="s">
        <v>54</v>
      </c>
      <c r="F314">
        <v>2</v>
      </c>
      <c r="G314" t="s">
        <v>183</v>
      </c>
      <c r="H314">
        <v>2.7</v>
      </c>
      <c r="I314" t="s">
        <v>530</v>
      </c>
      <c r="J314" t="s">
        <v>531</v>
      </c>
      <c r="K314" t="s">
        <v>530</v>
      </c>
      <c r="L314" t="s">
        <v>65</v>
      </c>
      <c r="M314" t="s">
        <v>66</v>
      </c>
      <c r="N314" t="s">
        <v>822</v>
      </c>
      <c r="O314" t="s">
        <v>824</v>
      </c>
      <c r="P314">
        <v>3</v>
      </c>
      <c r="Q314" t="s">
        <v>453</v>
      </c>
      <c r="R314">
        <v>46</v>
      </c>
      <c r="S314" t="s">
        <v>941</v>
      </c>
      <c r="T314" t="s">
        <v>940</v>
      </c>
      <c r="U314" t="s">
        <v>942</v>
      </c>
      <c r="V314">
        <v>4000</v>
      </c>
      <c r="W314" t="s">
        <v>233</v>
      </c>
      <c r="X314">
        <v>4200</v>
      </c>
      <c r="Y314" t="s">
        <v>290</v>
      </c>
      <c r="Z314">
        <v>4210</v>
      </c>
      <c r="AA314" t="s">
        <v>230</v>
      </c>
      <c r="AB314">
        <v>4211</v>
      </c>
      <c r="AC314" t="s">
        <v>291</v>
      </c>
      <c r="AD314">
        <v>0</v>
      </c>
      <c r="AE314" t="s">
        <v>58</v>
      </c>
      <c r="AF314" s="1">
        <v>200000</v>
      </c>
      <c r="AG314" s="1">
        <v>200000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f t="shared" si="33"/>
        <v>200000</v>
      </c>
      <c r="AN314" s="1"/>
      <c r="AO314" s="1"/>
      <c r="AP314" s="1">
        <f t="shared" si="30"/>
        <v>0</v>
      </c>
      <c r="AQ314" s="6">
        <f t="shared" si="31"/>
        <v>200000</v>
      </c>
      <c r="AR314" s="1">
        <f t="shared" si="32"/>
        <v>200000</v>
      </c>
    </row>
    <row r="315" spans="1:44" hidden="1" x14ac:dyDescent="0.35">
      <c r="A315" t="str">
        <f t="shared" si="29"/>
        <v>1.1-00-2512_25751035_25431125</v>
      </c>
      <c r="B315" t="s">
        <v>812</v>
      </c>
      <c r="C315" t="s">
        <v>815</v>
      </c>
      <c r="D315" t="s">
        <v>64</v>
      </c>
      <c r="E315" t="s">
        <v>54</v>
      </c>
      <c r="F315">
        <v>3</v>
      </c>
      <c r="G315" t="s">
        <v>202</v>
      </c>
      <c r="H315">
        <v>3.2</v>
      </c>
      <c r="I315" t="s">
        <v>958</v>
      </c>
      <c r="J315" t="s">
        <v>959</v>
      </c>
      <c r="K315" t="s">
        <v>960</v>
      </c>
      <c r="L315" t="s">
        <v>217</v>
      </c>
      <c r="M315" t="s">
        <v>218</v>
      </c>
      <c r="N315" t="s">
        <v>946</v>
      </c>
      <c r="O315" t="s">
        <v>948</v>
      </c>
      <c r="P315">
        <v>7</v>
      </c>
      <c r="Q315" t="s">
        <v>567</v>
      </c>
      <c r="R315">
        <v>51</v>
      </c>
      <c r="S315" t="s">
        <v>962</v>
      </c>
      <c r="T315" t="s">
        <v>961</v>
      </c>
      <c r="U315" t="s">
        <v>963</v>
      </c>
      <c r="V315">
        <v>4000</v>
      </c>
      <c r="W315" t="s">
        <v>233</v>
      </c>
      <c r="X315">
        <v>4300</v>
      </c>
      <c r="Y315" t="s">
        <v>339</v>
      </c>
      <c r="Z315">
        <v>4310</v>
      </c>
      <c r="AA315" t="s">
        <v>230</v>
      </c>
      <c r="AB315">
        <v>4311</v>
      </c>
      <c r="AC315" t="s">
        <v>340</v>
      </c>
      <c r="AD315">
        <v>25</v>
      </c>
      <c r="AE315" t="s">
        <v>967</v>
      </c>
      <c r="AF315" s="1">
        <v>200000</v>
      </c>
      <c r="AG315" s="1">
        <v>199989.56</v>
      </c>
      <c r="AH315" s="1">
        <v>170000</v>
      </c>
      <c r="AI315" s="1">
        <v>170000</v>
      </c>
      <c r="AJ315" s="1">
        <v>170000</v>
      </c>
      <c r="AK315" s="1">
        <v>170000</v>
      </c>
      <c r="AL315" s="1">
        <v>170000</v>
      </c>
      <c r="AM315" s="1">
        <f t="shared" si="33"/>
        <v>30000</v>
      </c>
      <c r="AN315" s="1"/>
      <c r="AO315" s="1"/>
      <c r="AP315" s="1">
        <f t="shared" si="30"/>
        <v>0</v>
      </c>
      <c r="AQ315" s="6">
        <f t="shared" si="31"/>
        <v>200000</v>
      </c>
      <c r="AR315" s="1">
        <f t="shared" si="32"/>
        <v>30000</v>
      </c>
    </row>
    <row r="316" spans="1:44" hidden="1" x14ac:dyDescent="0.35">
      <c r="A316" t="str">
        <f t="shared" si="29"/>
        <v>2.6-06-2505_2559007_25261160</v>
      </c>
      <c r="B316" t="s">
        <v>992</v>
      </c>
      <c r="C316" t="s">
        <v>994</v>
      </c>
      <c r="D316" t="s">
        <v>44</v>
      </c>
      <c r="E316" t="s">
        <v>54</v>
      </c>
      <c r="F316">
        <v>1</v>
      </c>
      <c r="G316" t="s">
        <v>45</v>
      </c>
      <c r="H316">
        <v>1.3</v>
      </c>
      <c r="I316" t="s">
        <v>46</v>
      </c>
      <c r="J316" t="s">
        <v>47</v>
      </c>
      <c r="K316" t="s">
        <v>48</v>
      </c>
      <c r="L316" t="s">
        <v>65</v>
      </c>
      <c r="M316" t="s">
        <v>66</v>
      </c>
      <c r="N316" t="s">
        <v>833</v>
      </c>
      <c r="O316" t="s">
        <v>835</v>
      </c>
      <c r="P316">
        <v>5</v>
      </c>
      <c r="Q316" t="s">
        <v>810</v>
      </c>
      <c r="R316">
        <v>9</v>
      </c>
      <c r="S316" t="s">
        <v>120</v>
      </c>
      <c r="T316" t="s">
        <v>834</v>
      </c>
      <c r="U316" t="s">
        <v>836</v>
      </c>
      <c r="V316">
        <v>2000</v>
      </c>
      <c r="W316" t="s">
        <v>105</v>
      </c>
      <c r="X316">
        <v>2600</v>
      </c>
      <c r="Y316" t="s">
        <v>128</v>
      </c>
      <c r="Z316">
        <v>2610</v>
      </c>
      <c r="AA316" t="s">
        <v>105</v>
      </c>
      <c r="AB316">
        <v>2611</v>
      </c>
      <c r="AC316" t="s">
        <v>128</v>
      </c>
      <c r="AD316">
        <v>60</v>
      </c>
      <c r="AE316" t="s">
        <v>112</v>
      </c>
      <c r="AF316" s="1">
        <v>32400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f t="shared" si="33"/>
        <v>32400</v>
      </c>
      <c r="AN316" s="1">
        <v>0</v>
      </c>
      <c r="AO316" s="1">
        <v>30000</v>
      </c>
      <c r="AP316" s="1">
        <f t="shared" si="30"/>
        <v>-30000</v>
      </c>
      <c r="AQ316" s="1">
        <f t="shared" si="31"/>
        <v>2400</v>
      </c>
      <c r="AR316" s="1">
        <f t="shared" si="32"/>
        <v>2400</v>
      </c>
    </row>
    <row r="317" spans="1:44" hidden="1" x14ac:dyDescent="0.35">
      <c r="A317" t="str">
        <f t="shared" si="29"/>
        <v>1.1-00-2509_25228020_2556210</v>
      </c>
      <c r="B317" t="s">
        <v>812</v>
      </c>
      <c r="C317" t="s">
        <v>815</v>
      </c>
      <c r="D317" t="s">
        <v>64</v>
      </c>
      <c r="E317" t="s">
        <v>116</v>
      </c>
      <c r="F317">
        <v>1</v>
      </c>
      <c r="G317" t="s">
        <v>45</v>
      </c>
      <c r="H317">
        <v>1.3</v>
      </c>
      <c r="I317" t="s">
        <v>46</v>
      </c>
      <c r="J317" t="s">
        <v>47</v>
      </c>
      <c r="K317" t="s">
        <v>48</v>
      </c>
      <c r="L317" t="s">
        <v>65</v>
      </c>
      <c r="M317" t="s">
        <v>66</v>
      </c>
      <c r="N317" t="s">
        <v>855</v>
      </c>
      <c r="O317" t="s">
        <v>857</v>
      </c>
      <c r="P317">
        <v>2</v>
      </c>
      <c r="Q317" t="s">
        <v>148</v>
      </c>
      <c r="R317">
        <v>28</v>
      </c>
      <c r="S317" t="s">
        <v>415</v>
      </c>
      <c r="T317" t="s">
        <v>860</v>
      </c>
      <c r="U317" t="s">
        <v>861</v>
      </c>
      <c r="V317">
        <v>5000</v>
      </c>
      <c r="W317" t="s">
        <v>118</v>
      </c>
      <c r="X317">
        <v>5600</v>
      </c>
      <c r="Y317" t="s">
        <v>209</v>
      </c>
      <c r="Z317">
        <v>5620</v>
      </c>
      <c r="AA317" t="s">
        <v>118</v>
      </c>
      <c r="AB317">
        <v>5621</v>
      </c>
      <c r="AC317" t="s">
        <v>486</v>
      </c>
      <c r="AD317">
        <v>0</v>
      </c>
      <c r="AE317" t="s">
        <v>58</v>
      </c>
      <c r="AF317" s="1">
        <v>200000</v>
      </c>
      <c r="AG317" s="1">
        <v>200000</v>
      </c>
      <c r="AH317" s="1">
        <v>192143.93</v>
      </c>
      <c r="AI317" s="1">
        <v>192143.93</v>
      </c>
      <c r="AJ317" s="1">
        <v>0</v>
      </c>
      <c r="AK317" s="1">
        <v>0</v>
      </c>
      <c r="AL317" s="1">
        <v>0</v>
      </c>
      <c r="AM317" s="1">
        <f t="shared" si="33"/>
        <v>7856.070000000007</v>
      </c>
      <c r="AN317" s="1"/>
      <c r="AO317" s="1"/>
      <c r="AP317" s="1">
        <f t="shared" si="30"/>
        <v>0</v>
      </c>
      <c r="AQ317" s="6">
        <f t="shared" si="31"/>
        <v>200000</v>
      </c>
      <c r="AR317" s="1">
        <f t="shared" si="32"/>
        <v>7856.070000000007</v>
      </c>
    </row>
    <row r="318" spans="1:44" hidden="1" x14ac:dyDescent="0.35">
      <c r="A318" t="str">
        <f t="shared" si="29"/>
        <v>1.1-00-2510_25036028_2556710</v>
      </c>
      <c r="B318" t="s">
        <v>812</v>
      </c>
      <c r="C318" t="s">
        <v>815</v>
      </c>
      <c r="D318" t="s">
        <v>64</v>
      </c>
      <c r="E318" t="s">
        <v>116</v>
      </c>
      <c r="F318">
        <v>2</v>
      </c>
      <c r="G318" t="s">
        <v>183</v>
      </c>
      <c r="H318">
        <v>2.7</v>
      </c>
      <c r="I318" t="s">
        <v>530</v>
      </c>
      <c r="J318" t="s">
        <v>531</v>
      </c>
      <c r="K318" t="s">
        <v>530</v>
      </c>
      <c r="L318" t="s">
        <v>270</v>
      </c>
      <c r="M318" t="s">
        <v>271</v>
      </c>
      <c r="N318" t="s">
        <v>898</v>
      </c>
      <c r="O318" t="s">
        <v>900</v>
      </c>
      <c r="P318">
        <v>0</v>
      </c>
      <c r="Q318" t="s">
        <v>255</v>
      </c>
      <c r="R318">
        <v>36</v>
      </c>
      <c r="S318" t="s">
        <v>931</v>
      </c>
      <c r="T318" t="s">
        <v>930</v>
      </c>
      <c r="U318" t="s">
        <v>932</v>
      </c>
      <c r="V318">
        <v>5000</v>
      </c>
      <c r="W318" t="s">
        <v>118</v>
      </c>
      <c r="X318">
        <v>5600</v>
      </c>
      <c r="Y318" t="s">
        <v>209</v>
      </c>
      <c r="Z318">
        <v>5670</v>
      </c>
      <c r="AA318" t="s">
        <v>118</v>
      </c>
      <c r="AB318">
        <v>5671</v>
      </c>
      <c r="AC318" t="s">
        <v>407</v>
      </c>
      <c r="AD318">
        <v>0</v>
      </c>
      <c r="AE318" t="s">
        <v>58</v>
      </c>
      <c r="AF318" s="1">
        <v>31000</v>
      </c>
      <c r="AG318" s="1">
        <v>50000</v>
      </c>
      <c r="AH318" s="1">
        <v>24766.51</v>
      </c>
      <c r="AI318" s="1">
        <v>24766.51</v>
      </c>
      <c r="AJ318" s="1">
        <v>15974.99</v>
      </c>
      <c r="AK318" s="1">
        <v>15974.99</v>
      </c>
      <c r="AL318" s="1">
        <v>15974.99</v>
      </c>
      <c r="AM318" s="1">
        <f t="shared" si="33"/>
        <v>6233.4900000000016</v>
      </c>
      <c r="AN318" s="1"/>
      <c r="AO318" s="1"/>
      <c r="AP318" s="1">
        <f t="shared" si="30"/>
        <v>0</v>
      </c>
      <c r="AQ318" s="6">
        <f t="shared" si="31"/>
        <v>31000</v>
      </c>
      <c r="AR318" s="1">
        <f t="shared" si="32"/>
        <v>6233.4900000000016</v>
      </c>
    </row>
    <row r="319" spans="1:44" hidden="1" x14ac:dyDescent="0.35">
      <c r="A319" t="str">
        <f t="shared" si="29"/>
        <v>1.1-00-2509_25330022_2556910</v>
      </c>
      <c r="B319" t="s">
        <v>812</v>
      </c>
      <c r="C319" t="s">
        <v>815</v>
      </c>
      <c r="D319" t="s">
        <v>64</v>
      </c>
      <c r="E319" t="s">
        <v>116</v>
      </c>
      <c r="F319">
        <v>2</v>
      </c>
      <c r="G319" t="s">
        <v>183</v>
      </c>
      <c r="H319">
        <v>2.1</v>
      </c>
      <c r="I319" t="s">
        <v>184</v>
      </c>
      <c r="J319" t="s">
        <v>445</v>
      </c>
      <c r="K319" t="s">
        <v>446</v>
      </c>
      <c r="L319" t="s">
        <v>157</v>
      </c>
      <c r="M319" t="s">
        <v>158</v>
      </c>
      <c r="N319" t="s">
        <v>855</v>
      </c>
      <c r="O319" t="s">
        <v>857</v>
      </c>
      <c r="P319">
        <v>3</v>
      </c>
      <c r="Q319" t="s">
        <v>453</v>
      </c>
      <c r="R319">
        <v>30</v>
      </c>
      <c r="S319" t="s">
        <v>454</v>
      </c>
      <c r="T319" t="s">
        <v>882</v>
      </c>
      <c r="U319" t="s">
        <v>883</v>
      </c>
      <c r="V319">
        <v>5000</v>
      </c>
      <c r="W319" t="s">
        <v>118</v>
      </c>
      <c r="X319">
        <v>5600</v>
      </c>
      <c r="Y319" t="s">
        <v>209</v>
      </c>
      <c r="Z319">
        <v>5690</v>
      </c>
      <c r="AA319" t="s">
        <v>118</v>
      </c>
      <c r="AB319">
        <v>5691</v>
      </c>
      <c r="AC319" t="s">
        <v>210</v>
      </c>
      <c r="AD319">
        <v>0</v>
      </c>
      <c r="AE319" t="s">
        <v>58</v>
      </c>
      <c r="AF319" s="1">
        <v>200000</v>
      </c>
      <c r="AG319" s="1">
        <v>200000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f t="shared" si="33"/>
        <v>200000</v>
      </c>
      <c r="AN319" s="1"/>
      <c r="AO319" s="1"/>
      <c r="AP319" s="1">
        <f t="shared" si="30"/>
        <v>0</v>
      </c>
      <c r="AQ319" s="6">
        <f t="shared" si="31"/>
        <v>200000</v>
      </c>
      <c r="AR319" s="1">
        <f t="shared" si="32"/>
        <v>200000</v>
      </c>
    </row>
    <row r="320" spans="1:44" hidden="1" x14ac:dyDescent="0.35">
      <c r="A320" t="str">
        <f t="shared" si="29"/>
        <v>1.1-00-2511_25346032_2557810</v>
      </c>
      <c r="B320" t="s">
        <v>812</v>
      </c>
      <c r="C320" t="s">
        <v>815</v>
      </c>
      <c r="D320" t="s">
        <v>64</v>
      </c>
      <c r="E320" t="s">
        <v>116</v>
      </c>
      <c r="F320">
        <v>2</v>
      </c>
      <c r="G320" t="s">
        <v>183</v>
      </c>
      <c r="H320">
        <v>2.7</v>
      </c>
      <c r="I320" t="s">
        <v>530</v>
      </c>
      <c r="J320" t="s">
        <v>531</v>
      </c>
      <c r="K320" t="s">
        <v>530</v>
      </c>
      <c r="L320" t="s">
        <v>65</v>
      </c>
      <c r="M320" t="s">
        <v>66</v>
      </c>
      <c r="N320" t="s">
        <v>822</v>
      </c>
      <c r="O320" t="s">
        <v>824</v>
      </c>
      <c r="P320">
        <v>3</v>
      </c>
      <c r="Q320" t="s">
        <v>453</v>
      </c>
      <c r="R320">
        <v>46</v>
      </c>
      <c r="S320" t="s">
        <v>941</v>
      </c>
      <c r="T320" t="s">
        <v>940</v>
      </c>
      <c r="U320" t="s">
        <v>942</v>
      </c>
      <c r="V320">
        <v>5000</v>
      </c>
      <c r="W320" t="s">
        <v>118</v>
      </c>
      <c r="X320">
        <v>5700</v>
      </c>
      <c r="Y320" t="s">
        <v>558</v>
      </c>
      <c r="Z320">
        <v>5780</v>
      </c>
      <c r="AA320" t="s">
        <v>118</v>
      </c>
      <c r="AB320">
        <v>5781</v>
      </c>
      <c r="AC320" t="s">
        <v>559</v>
      </c>
      <c r="AD320">
        <v>0</v>
      </c>
      <c r="AE320" t="s">
        <v>58</v>
      </c>
      <c r="AF320" s="1">
        <v>200000</v>
      </c>
      <c r="AG320" s="1">
        <v>200000</v>
      </c>
      <c r="AH320" s="1">
        <v>199770</v>
      </c>
      <c r="AI320" s="1">
        <v>0</v>
      </c>
      <c r="AJ320" s="1">
        <v>0</v>
      </c>
      <c r="AK320" s="1">
        <v>0</v>
      </c>
      <c r="AL320" s="1">
        <v>0</v>
      </c>
      <c r="AM320" s="1">
        <f t="shared" si="33"/>
        <v>230</v>
      </c>
      <c r="AN320" s="1"/>
      <c r="AO320" s="1"/>
      <c r="AP320" s="1">
        <f t="shared" si="30"/>
        <v>0</v>
      </c>
      <c r="AQ320" s="6">
        <f t="shared" si="31"/>
        <v>200000</v>
      </c>
      <c r="AR320" s="1">
        <f t="shared" si="32"/>
        <v>230</v>
      </c>
    </row>
    <row r="321" spans="1:44" hidden="1" x14ac:dyDescent="0.35">
      <c r="A321" t="str">
        <f t="shared" si="29"/>
        <v>1.1-00-2509_25226018_2531110</v>
      </c>
      <c r="B321" t="s">
        <v>812</v>
      </c>
      <c r="C321" t="s">
        <v>815</v>
      </c>
      <c r="D321" t="s">
        <v>64</v>
      </c>
      <c r="E321" t="s">
        <v>54</v>
      </c>
      <c r="F321">
        <v>2</v>
      </c>
      <c r="G321" t="s">
        <v>183</v>
      </c>
      <c r="H321">
        <v>2.2000000000000002</v>
      </c>
      <c r="I321" t="s">
        <v>193</v>
      </c>
      <c r="J321" t="s">
        <v>194</v>
      </c>
      <c r="K321" t="s">
        <v>195</v>
      </c>
      <c r="L321" t="s">
        <v>65</v>
      </c>
      <c r="M321" t="s">
        <v>66</v>
      </c>
      <c r="N321" t="s">
        <v>855</v>
      </c>
      <c r="O321" t="s">
        <v>857</v>
      </c>
      <c r="P321">
        <v>2</v>
      </c>
      <c r="Q321" t="s">
        <v>148</v>
      </c>
      <c r="R321">
        <v>26</v>
      </c>
      <c r="S321" t="s">
        <v>200</v>
      </c>
      <c r="T321" t="s">
        <v>894</v>
      </c>
      <c r="U321" t="s">
        <v>201</v>
      </c>
      <c r="V321">
        <v>3000</v>
      </c>
      <c r="W321" t="s">
        <v>56</v>
      </c>
      <c r="X321">
        <v>3100</v>
      </c>
      <c r="Y321" t="s">
        <v>198</v>
      </c>
      <c r="Z321">
        <v>3110</v>
      </c>
      <c r="AA321" t="s">
        <v>56</v>
      </c>
      <c r="AB321">
        <v>3111</v>
      </c>
      <c r="AC321" t="s">
        <v>199</v>
      </c>
      <c r="AD321">
        <v>0</v>
      </c>
      <c r="AE321" t="s">
        <v>58</v>
      </c>
      <c r="AF321" s="1">
        <v>205288</v>
      </c>
      <c r="AG321" s="1">
        <v>0</v>
      </c>
      <c r="AH321" s="1">
        <v>135198</v>
      </c>
      <c r="AI321" s="1">
        <v>135198</v>
      </c>
      <c r="AJ321" s="1">
        <v>135198</v>
      </c>
      <c r="AK321" s="1">
        <v>135198</v>
      </c>
      <c r="AL321" s="1">
        <v>135198</v>
      </c>
      <c r="AM321" s="1">
        <f t="shared" si="33"/>
        <v>70090</v>
      </c>
      <c r="AN321" s="1"/>
      <c r="AO321" s="1"/>
      <c r="AP321" s="1">
        <f t="shared" si="30"/>
        <v>0</v>
      </c>
      <c r="AQ321" s="6">
        <f t="shared" si="31"/>
        <v>205288</v>
      </c>
      <c r="AR321" s="1">
        <f t="shared" si="32"/>
        <v>70090</v>
      </c>
    </row>
    <row r="322" spans="1:44" hidden="1" x14ac:dyDescent="0.35">
      <c r="A322" t="str">
        <f t="shared" si="29"/>
        <v>1.1-00-2504_2555004_2538210</v>
      </c>
      <c r="B322" t="s">
        <v>812</v>
      </c>
      <c r="C322" t="s">
        <v>815</v>
      </c>
      <c r="D322" t="s">
        <v>64</v>
      </c>
      <c r="E322" t="s">
        <v>54</v>
      </c>
      <c r="F322">
        <v>1</v>
      </c>
      <c r="G322" t="s">
        <v>45</v>
      </c>
      <c r="H322">
        <v>1.3</v>
      </c>
      <c r="I322" t="s">
        <v>46</v>
      </c>
      <c r="J322" t="s">
        <v>47</v>
      </c>
      <c r="K322" t="s">
        <v>48</v>
      </c>
      <c r="L322" t="s">
        <v>49</v>
      </c>
      <c r="M322" t="s">
        <v>50</v>
      </c>
      <c r="N322" t="s">
        <v>808</v>
      </c>
      <c r="O322" t="s">
        <v>60</v>
      </c>
      <c r="P322">
        <v>5</v>
      </c>
      <c r="Q322" t="s">
        <v>810</v>
      </c>
      <c r="R322">
        <v>5</v>
      </c>
      <c r="S322" t="s">
        <v>297</v>
      </c>
      <c r="T322" t="s">
        <v>817</v>
      </c>
      <c r="U322" t="s">
        <v>298</v>
      </c>
      <c r="V322">
        <v>3000</v>
      </c>
      <c r="W322" t="s">
        <v>56</v>
      </c>
      <c r="X322">
        <v>3800</v>
      </c>
      <c r="Y322" t="s">
        <v>227</v>
      </c>
      <c r="Z322">
        <v>3820</v>
      </c>
      <c r="AA322" t="s">
        <v>56</v>
      </c>
      <c r="AB322">
        <v>3821</v>
      </c>
      <c r="AC322" t="s">
        <v>228</v>
      </c>
      <c r="AD322">
        <v>0</v>
      </c>
      <c r="AE322" t="s">
        <v>58</v>
      </c>
      <c r="AF322" s="1">
        <v>209500</v>
      </c>
      <c r="AG322" s="1">
        <v>0</v>
      </c>
      <c r="AH322" s="1">
        <v>209500</v>
      </c>
      <c r="AI322" s="1">
        <v>209500</v>
      </c>
      <c r="AJ322" s="1">
        <v>0</v>
      </c>
      <c r="AK322" s="1">
        <v>0</v>
      </c>
      <c r="AL322" s="1">
        <v>0</v>
      </c>
      <c r="AM322" s="1">
        <f t="shared" si="33"/>
        <v>0</v>
      </c>
      <c r="AN322" s="1"/>
      <c r="AO322" s="1"/>
      <c r="AP322" s="1">
        <f t="shared" si="30"/>
        <v>0</v>
      </c>
      <c r="AQ322" s="6">
        <f t="shared" si="31"/>
        <v>209500</v>
      </c>
      <c r="AR322" s="1">
        <f t="shared" si="32"/>
        <v>0</v>
      </c>
    </row>
    <row r="323" spans="1:44" hidden="1" x14ac:dyDescent="0.35">
      <c r="A323" t="str">
        <f t="shared" si="29"/>
        <v>2.5-02-2505_25610007_2526110</v>
      </c>
      <c r="B323" t="s">
        <v>997</v>
      </c>
      <c r="C323" t="s">
        <v>998</v>
      </c>
      <c r="D323" t="s">
        <v>44</v>
      </c>
      <c r="E323" t="s">
        <v>54</v>
      </c>
      <c r="F323">
        <v>1</v>
      </c>
      <c r="G323" t="s">
        <v>45</v>
      </c>
      <c r="H323">
        <v>1.7</v>
      </c>
      <c r="I323" t="s">
        <v>154</v>
      </c>
      <c r="J323" t="s">
        <v>155</v>
      </c>
      <c r="K323" t="s">
        <v>156</v>
      </c>
      <c r="L323" t="s">
        <v>157</v>
      </c>
      <c r="M323" t="s">
        <v>158</v>
      </c>
      <c r="N323" t="s">
        <v>833</v>
      </c>
      <c r="O323" t="s">
        <v>835</v>
      </c>
      <c r="P323">
        <v>6</v>
      </c>
      <c r="Q323" t="s">
        <v>164</v>
      </c>
      <c r="R323">
        <v>10</v>
      </c>
      <c r="S323" t="s">
        <v>172</v>
      </c>
      <c r="T323" t="s">
        <v>834</v>
      </c>
      <c r="U323" t="s">
        <v>836</v>
      </c>
      <c r="V323">
        <v>2000</v>
      </c>
      <c r="W323" t="s">
        <v>105</v>
      </c>
      <c r="X323">
        <v>2600</v>
      </c>
      <c r="Y323" t="s">
        <v>128</v>
      </c>
      <c r="Z323">
        <v>2610</v>
      </c>
      <c r="AA323" t="s">
        <v>105</v>
      </c>
      <c r="AB323">
        <v>2611</v>
      </c>
      <c r="AC323" t="s">
        <v>128</v>
      </c>
      <c r="AD323">
        <v>0</v>
      </c>
      <c r="AE323" t="s">
        <v>58</v>
      </c>
      <c r="AF323" s="1">
        <v>33000000</v>
      </c>
      <c r="AG323" s="1">
        <v>33000000</v>
      </c>
      <c r="AH323" s="1">
        <v>16508303.630000001</v>
      </c>
      <c r="AI323" s="1">
        <v>16508303.630000001</v>
      </c>
      <c r="AJ323" s="1">
        <v>16508303.630000001</v>
      </c>
      <c r="AK323" s="1">
        <v>16508303.630000001</v>
      </c>
      <c r="AL323" s="1">
        <v>16508303.630000001</v>
      </c>
      <c r="AM323" s="1">
        <f t="shared" si="33"/>
        <v>16491696.369999999</v>
      </c>
      <c r="AN323" s="1"/>
      <c r="AO323" s="1">
        <v>7000000</v>
      </c>
      <c r="AP323" s="1">
        <f t="shared" si="30"/>
        <v>-7000000</v>
      </c>
      <c r="AQ323" s="1">
        <f t="shared" si="31"/>
        <v>26000000</v>
      </c>
      <c r="AR323" s="1">
        <f t="shared" si="32"/>
        <v>9491696.3699999992</v>
      </c>
    </row>
    <row r="324" spans="1:44" hidden="1" x14ac:dyDescent="0.35">
      <c r="A324" t="str">
        <f t="shared" si="29"/>
        <v>2.6-06-2505_2559007_25261161</v>
      </c>
      <c r="B324" t="s">
        <v>992</v>
      </c>
      <c r="C324" t="s">
        <v>994</v>
      </c>
      <c r="D324" t="s">
        <v>44</v>
      </c>
      <c r="E324" t="s">
        <v>54</v>
      </c>
      <c r="F324">
        <v>1</v>
      </c>
      <c r="G324" t="s">
        <v>45</v>
      </c>
      <c r="H324">
        <v>1.3</v>
      </c>
      <c r="I324" t="s">
        <v>46</v>
      </c>
      <c r="J324" t="s">
        <v>47</v>
      </c>
      <c r="K324" t="s">
        <v>48</v>
      </c>
      <c r="L324" t="s">
        <v>65</v>
      </c>
      <c r="M324" t="s">
        <v>66</v>
      </c>
      <c r="N324" t="s">
        <v>833</v>
      </c>
      <c r="O324" t="s">
        <v>835</v>
      </c>
      <c r="P324">
        <v>5</v>
      </c>
      <c r="Q324" t="s">
        <v>810</v>
      </c>
      <c r="R324">
        <v>9</v>
      </c>
      <c r="S324" t="s">
        <v>120</v>
      </c>
      <c r="T324" t="s">
        <v>834</v>
      </c>
      <c r="U324" t="s">
        <v>836</v>
      </c>
      <c r="V324">
        <v>2000</v>
      </c>
      <c r="W324" t="s">
        <v>105</v>
      </c>
      <c r="X324">
        <v>2600</v>
      </c>
      <c r="Y324" t="s">
        <v>128</v>
      </c>
      <c r="Z324">
        <v>2610</v>
      </c>
      <c r="AA324" t="s">
        <v>105</v>
      </c>
      <c r="AB324">
        <v>2611</v>
      </c>
      <c r="AC324" t="s">
        <v>128</v>
      </c>
      <c r="AD324">
        <v>61</v>
      </c>
      <c r="AE324" t="s">
        <v>993</v>
      </c>
      <c r="AF324" s="1">
        <v>32400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f t="shared" si="33"/>
        <v>32400</v>
      </c>
      <c r="AN324" s="1">
        <v>0</v>
      </c>
      <c r="AO324" s="1">
        <v>30000</v>
      </c>
      <c r="AP324" s="1">
        <f t="shared" si="30"/>
        <v>-30000</v>
      </c>
      <c r="AQ324" s="1">
        <f t="shared" si="31"/>
        <v>2400</v>
      </c>
      <c r="AR324" s="1">
        <f t="shared" si="32"/>
        <v>2400</v>
      </c>
    </row>
    <row r="325" spans="1:44" hidden="1" x14ac:dyDescent="0.35">
      <c r="A325" t="str">
        <f t="shared" si="29"/>
        <v>1.1-00-2512_25751035_2552110</v>
      </c>
      <c r="B325" t="s">
        <v>812</v>
      </c>
      <c r="C325" t="s">
        <v>815</v>
      </c>
      <c r="D325" t="s">
        <v>64</v>
      </c>
      <c r="E325" t="s">
        <v>116</v>
      </c>
      <c r="F325">
        <v>3</v>
      </c>
      <c r="G325" t="s">
        <v>202</v>
      </c>
      <c r="H325">
        <v>3.2</v>
      </c>
      <c r="I325" t="s">
        <v>958</v>
      </c>
      <c r="J325" t="s">
        <v>959</v>
      </c>
      <c r="K325" t="s">
        <v>960</v>
      </c>
      <c r="L325" t="s">
        <v>217</v>
      </c>
      <c r="M325" t="s">
        <v>218</v>
      </c>
      <c r="N325" t="s">
        <v>946</v>
      </c>
      <c r="O325" t="s">
        <v>948</v>
      </c>
      <c r="P325">
        <v>7</v>
      </c>
      <c r="Q325" t="s">
        <v>567</v>
      </c>
      <c r="R325">
        <v>51</v>
      </c>
      <c r="S325" t="s">
        <v>962</v>
      </c>
      <c r="T325" t="s">
        <v>961</v>
      </c>
      <c r="U325" t="s">
        <v>963</v>
      </c>
      <c r="V325">
        <v>5000</v>
      </c>
      <c r="W325" t="s">
        <v>118</v>
      </c>
      <c r="X325">
        <v>5200</v>
      </c>
      <c r="Y325" t="s">
        <v>364</v>
      </c>
      <c r="Z325">
        <v>5210</v>
      </c>
      <c r="AA325" t="s">
        <v>118</v>
      </c>
      <c r="AB325">
        <v>5211</v>
      </c>
      <c r="AC325" t="s">
        <v>365</v>
      </c>
      <c r="AD325">
        <v>0</v>
      </c>
      <c r="AE325" t="s">
        <v>58</v>
      </c>
      <c r="AF325" s="1">
        <v>230000</v>
      </c>
      <c r="AG325" s="1">
        <v>0</v>
      </c>
      <c r="AH325" s="1">
        <v>230000</v>
      </c>
      <c r="AI325" s="1">
        <v>230000</v>
      </c>
      <c r="AJ325" s="1">
        <v>230000</v>
      </c>
      <c r="AK325" s="1">
        <v>0</v>
      </c>
      <c r="AL325" s="1">
        <v>0</v>
      </c>
      <c r="AM325" s="1">
        <f t="shared" si="33"/>
        <v>0</v>
      </c>
      <c r="AN325" s="1"/>
      <c r="AO325" s="1"/>
      <c r="AP325" s="1">
        <f t="shared" si="30"/>
        <v>0</v>
      </c>
      <c r="AQ325" s="6">
        <f t="shared" si="31"/>
        <v>230000</v>
      </c>
      <c r="AR325" s="1">
        <f t="shared" si="32"/>
        <v>0</v>
      </c>
    </row>
    <row r="326" spans="1:44" hidden="1" x14ac:dyDescent="0.35">
      <c r="A326" t="str">
        <f t="shared" si="29"/>
        <v>1.1-00-2505_2559007_2533310</v>
      </c>
      <c r="B326" t="s">
        <v>812</v>
      </c>
      <c r="C326" t="s">
        <v>815</v>
      </c>
      <c r="D326" t="s">
        <v>64</v>
      </c>
      <c r="E326" t="s">
        <v>54</v>
      </c>
      <c r="F326">
        <v>1</v>
      </c>
      <c r="G326" t="s">
        <v>45</v>
      </c>
      <c r="H326">
        <v>1.3</v>
      </c>
      <c r="I326" t="s">
        <v>46</v>
      </c>
      <c r="J326" t="s">
        <v>47</v>
      </c>
      <c r="K326" t="s">
        <v>48</v>
      </c>
      <c r="L326" t="s">
        <v>65</v>
      </c>
      <c r="M326" t="s">
        <v>66</v>
      </c>
      <c r="N326" t="s">
        <v>833</v>
      </c>
      <c r="O326" t="s">
        <v>835</v>
      </c>
      <c r="P326">
        <v>5</v>
      </c>
      <c r="Q326" t="s">
        <v>810</v>
      </c>
      <c r="R326">
        <v>9</v>
      </c>
      <c r="S326" t="s">
        <v>120</v>
      </c>
      <c r="T326" t="s">
        <v>834</v>
      </c>
      <c r="U326" t="s">
        <v>836</v>
      </c>
      <c r="V326">
        <v>3000</v>
      </c>
      <c r="W326" t="s">
        <v>56</v>
      </c>
      <c r="X326">
        <v>3300</v>
      </c>
      <c r="Y326" t="s">
        <v>113</v>
      </c>
      <c r="Z326">
        <v>3330</v>
      </c>
      <c r="AA326" t="s">
        <v>56</v>
      </c>
      <c r="AB326">
        <v>3331</v>
      </c>
      <c r="AC326" t="s">
        <v>317</v>
      </c>
      <c r="AD326">
        <v>0</v>
      </c>
      <c r="AE326" t="s">
        <v>58</v>
      </c>
      <c r="AF326" s="1">
        <v>231500</v>
      </c>
      <c r="AG326" s="1">
        <v>50000</v>
      </c>
      <c r="AH326" s="1">
        <v>194880</v>
      </c>
      <c r="AI326" s="1">
        <v>194880</v>
      </c>
      <c r="AJ326" s="1">
        <v>194880</v>
      </c>
      <c r="AK326" s="1">
        <v>194880</v>
      </c>
      <c r="AL326" s="1">
        <v>194880</v>
      </c>
      <c r="AM326" s="1">
        <f t="shared" si="33"/>
        <v>36620</v>
      </c>
      <c r="AN326" s="1"/>
      <c r="AO326" s="1"/>
      <c r="AP326" s="1">
        <f t="shared" si="30"/>
        <v>0</v>
      </c>
      <c r="AQ326" s="6">
        <f t="shared" si="31"/>
        <v>231500</v>
      </c>
      <c r="AR326" s="1">
        <f t="shared" si="32"/>
        <v>36620</v>
      </c>
    </row>
    <row r="327" spans="1:44" hidden="1" x14ac:dyDescent="0.35">
      <c r="A327" t="str">
        <f t="shared" si="29"/>
        <v>1.1-00-2501_2541001_25445138</v>
      </c>
      <c r="B327" t="s">
        <v>812</v>
      </c>
      <c r="C327" t="s">
        <v>815</v>
      </c>
      <c r="D327" t="s">
        <v>64</v>
      </c>
      <c r="E327" t="s">
        <v>54</v>
      </c>
      <c r="F327">
        <v>2</v>
      </c>
      <c r="G327" t="s">
        <v>183</v>
      </c>
      <c r="H327">
        <v>2.7</v>
      </c>
      <c r="I327" t="s">
        <v>530</v>
      </c>
      <c r="J327" t="s">
        <v>531</v>
      </c>
      <c r="K327" t="s">
        <v>530</v>
      </c>
      <c r="L327" t="s">
        <v>65</v>
      </c>
      <c r="M327" t="s">
        <v>66</v>
      </c>
      <c r="N327" t="s">
        <v>935</v>
      </c>
      <c r="O327" t="s">
        <v>109</v>
      </c>
      <c r="P327">
        <v>4</v>
      </c>
      <c r="Q327" t="s">
        <v>224</v>
      </c>
      <c r="R327">
        <v>1</v>
      </c>
      <c r="S327" t="s">
        <v>343</v>
      </c>
      <c r="T327" t="s">
        <v>936</v>
      </c>
      <c r="U327" t="s">
        <v>344</v>
      </c>
      <c r="V327">
        <v>4000</v>
      </c>
      <c r="W327" t="s">
        <v>233</v>
      </c>
      <c r="X327">
        <v>4400</v>
      </c>
      <c r="Y327" t="s">
        <v>229</v>
      </c>
      <c r="Z327">
        <v>4450</v>
      </c>
      <c r="AA327" t="s">
        <v>230</v>
      </c>
      <c r="AB327">
        <v>4451</v>
      </c>
      <c r="AC327" t="s">
        <v>282</v>
      </c>
      <c r="AD327">
        <v>38</v>
      </c>
      <c r="AE327" t="s">
        <v>348</v>
      </c>
      <c r="AF327" s="1">
        <v>240000</v>
      </c>
      <c r="AG327" s="1">
        <v>179977.60000000001</v>
      </c>
      <c r="AH327" s="1">
        <v>200000</v>
      </c>
      <c r="AI327" s="1">
        <v>200000</v>
      </c>
      <c r="AJ327" s="1">
        <v>200000</v>
      </c>
      <c r="AK327" s="1">
        <v>200000</v>
      </c>
      <c r="AL327" s="1">
        <v>200000</v>
      </c>
      <c r="AM327" s="1">
        <f t="shared" si="33"/>
        <v>40000</v>
      </c>
      <c r="AN327" s="1"/>
      <c r="AO327" s="1"/>
      <c r="AP327" s="1">
        <f t="shared" si="30"/>
        <v>0</v>
      </c>
      <c r="AQ327" s="6">
        <f t="shared" si="31"/>
        <v>240000</v>
      </c>
      <c r="AR327" s="1">
        <f t="shared" si="32"/>
        <v>40000</v>
      </c>
    </row>
    <row r="328" spans="1:44" hidden="1" x14ac:dyDescent="0.35">
      <c r="A328" t="str">
        <f t="shared" si="29"/>
        <v>1.1-00-2512_25753037_25382117</v>
      </c>
      <c r="B328" t="s">
        <v>812</v>
      </c>
      <c r="C328" t="s">
        <v>815</v>
      </c>
      <c r="D328" t="s">
        <v>64</v>
      </c>
      <c r="E328" t="s">
        <v>54</v>
      </c>
      <c r="F328">
        <v>3</v>
      </c>
      <c r="G328" t="s">
        <v>202</v>
      </c>
      <c r="H328">
        <v>3.7</v>
      </c>
      <c r="I328" t="s">
        <v>591</v>
      </c>
      <c r="J328" t="s">
        <v>592</v>
      </c>
      <c r="K328" t="s">
        <v>591</v>
      </c>
      <c r="L328" t="s">
        <v>65</v>
      </c>
      <c r="M328" t="s">
        <v>66</v>
      </c>
      <c r="N328" t="s">
        <v>946</v>
      </c>
      <c r="O328" t="s">
        <v>948</v>
      </c>
      <c r="P328">
        <v>7</v>
      </c>
      <c r="Q328" t="s">
        <v>567</v>
      </c>
      <c r="R328">
        <v>53</v>
      </c>
      <c r="S328" t="s">
        <v>970</v>
      </c>
      <c r="T328" t="s">
        <v>969</v>
      </c>
      <c r="U328" t="s">
        <v>971</v>
      </c>
      <c r="V328">
        <v>3000</v>
      </c>
      <c r="W328" t="s">
        <v>56</v>
      </c>
      <c r="X328">
        <v>3800</v>
      </c>
      <c r="Y328" t="s">
        <v>227</v>
      </c>
      <c r="Z328">
        <v>3820</v>
      </c>
      <c r="AA328" t="s">
        <v>56</v>
      </c>
      <c r="AB328">
        <v>3821</v>
      </c>
      <c r="AC328" t="s">
        <v>228</v>
      </c>
      <c r="AD328">
        <v>17</v>
      </c>
      <c r="AE328" t="s">
        <v>974</v>
      </c>
      <c r="AF328" s="1">
        <v>240001</v>
      </c>
      <c r="AG328" s="1">
        <v>250009.68</v>
      </c>
      <c r="AH328" s="1">
        <v>240000.01</v>
      </c>
      <c r="AI328" s="1">
        <v>240000.01</v>
      </c>
      <c r="AJ328" s="1">
        <v>240000.01</v>
      </c>
      <c r="AK328" s="1">
        <v>0</v>
      </c>
      <c r="AL328" s="1">
        <v>0</v>
      </c>
      <c r="AM328" s="1">
        <f t="shared" si="33"/>
        <v>0.98999999999068677</v>
      </c>
      <c r="AN328" s="1"/>
      <c r="AO328" s="1"/>
      <c r="AP328" s="1">
        <f t="shared" si="30"/>
        <v>0</v>
      </c>
      <c r="AQ328" s="6">
        <f t="shared" si="31"/>
        <v>240001</v>
      </c>
      <c r="AR328" s="1">
        <f t="shared" si="32"/>
        <v>0.98999999999068677</v>
      </c>
    </row>
    <row r="329" spans="1:44" hidden="1" x14ac:dyDescent="0.35">
      <c r="A329" t="str">
        <f t="shared" si="29"/>
        <v>1.1-00-2505_25611007_2526110</v>
      </c>
      <c r="B329" t="s">
        <v>812</v>
      </c>
      <c r="C329" t="s">
        <v>815</v>
      </c>
      <c r="D329" t="s">
        <v>64</v>
      </c>
      <c r="E329" t="s">
        <v>54</v>
      </c>
      <c r="F329">
        <v>1</v>
      </c>
      <c r="G329" t="s">
        <v>45</v>
      </c>
      <c r="H329">
        <v>1.7</v>
      </c>
      <c r="I329" t="s">
        <v>154</v>
      </c>
      <c r="J329" t="s">
        <v>173</v>
      </c>
      <c r="K329" t="s">
        <v>174</v>
      </c>
      <c r="L329" t="s">
        <v>157</v>
      </c>
      <c r="M329" t="s">
        <v>158</v>
      </c>
      <c r="N329" t="s">
        <v>833</v>
      </c>
      <c r="O329" t="s">
        <v>835</v>
      </c>
      <c r="P329">
        <v>6</v>
      </c>
      <c r="Q329" t="s">
        <v>164</v>
      </c>
      <c r="R329">
        <v>11</v>
      </c>
      <c r="S329" t="s">
        <v>182</v>
      </c>
      <c r="T329" t="s">
        <v>834</v>
      </c>
      <c r="U329" t="s">
        <v>836</v>
      </c>
      <c r="V329">
        <v>2000</v>
      </c>
      <c r="W329" t="s">
        <v>105</v>
      </c>
      <c r="X329">
        <v>2600</v>
      </c>
      <c r="Y329" t="s">
        <v>128</v>
      </c>
      <c r="Z329">
        <v>2610</v>
      </c>
      <c r="AA329" t="s">
        <v>105</v>
      </c>
      <c r="AB329">
        <v>2611</v>
      </c>
      <c r="AC329" t="s">
        <v>128</v>
      </c>
      <c r="AD329">
        <v>0</v>
      </c>
      <c r="AE329" t="s">
        <v>58</v>
      </c>
      <c r="AF329" s="1">
        <v>6500000</v>
      </c>
      <c r="AG329" s="1">
        <v>6500000</v>
      </c>
      <c r="AH329" s="1">
        <v>4203669.2699999996</v>
      </c>
      <c r="AI329" s="1">
        <v>4203669.2699999996</v>
      </c>
      <c r="AJ329" s="1">
        <v>4203669.2699999996</v>
      </c>
      <c r="AK329" s="1">
        <v>4203669.2699999996</v>
      </c>
      <c r="AL329" s="1">
        <v>4203669.2699999996</v>
      </c>
      <c r="AM329" s="1">
        <f t="shared" si="33"/>
        <v>2296330.7300000004</v>
      </c>
      <c r="AN329" s="1"/>
      <c r="AO329" s="1">
        <v>1000000</v>
      </c>
      <c r="AP329" s="1">
        <f t="shared" si="30"/>
        <v>-1000000</v>
      </c>
      <c r="AQ329" s="6">
        <f t="shared" si="31"/>
        <v>5500000</v>
      </c>
      <c r="AR329" s="1">
        <f t="shared" si="32"/>
        <v>1296330.7300000004</v>
      </c>
    </row>
    <row r="330" spans="1:44" hidden="1" x14ac:dyDescent="0.35">
      <c r="A330" t="str">
        <f t="shared" si="29"/>
        <v>1.1-00-2510_25037029_2538410</v>
      </c>
      <c r="B330" t="s">
        <v>812</v>
      </c>
      <c r="C330" t="s">
        <v>815</v>
      </c>
      <c r="D330" t="s">
        <v>64</v>
      </c>
      <c r="E330" t="s">
        <v>54</v>
      </c>
      <c r="F330">
        <v>2</v>
      </c>
      <c r="G330" t="s">
        <v>183</v>
      </c>
      <c r="H330">
        <v>2.4</v>
      </c>
      <c r="I330" t="s">
        <v>491</v>
      </c>
      <c r="J330" t="s">
        <v>492</v>
      </c>
      <c r="K330" t="s">
        <v>493</v>
      </c>
      <c r="L330" t="s">
        <v>270</v>
      </c>
      <c r="M330" t="s">
        <v>271</v>
      </c>
      <c r="N330" t="s">
        <v>898</v>
      </c>
      <c r="O330" t="s">
        <v>900</v>
      </c>
      <c r="P330">
        <v>0</v>
      </c>
      <c r="Q330" t="s">
        <v>255</v>
      </c>
      <c r="R330">
        <v>37</v>
      </c>
      <c r="S330" t="s">
        <v>496</v>
      </c>
      <c r="T330" t="s">
        <v>899</v>
      </c>
      <c r="U330" t="s">
        <v>901</v>
      </c>
      <c r="V330">
        <v>3000</v>
      </c>
      <c r="W330" t="s">
        <v>56</v>
      </c>
      <c r="X330">
        <v>3800</v>
      </c>
      <c r="Y330" t="s">
        <v>227</v>
      </c>
      <c r="Z330">
        <v>3480</v>
      </c>
      <c r="AA330" t="s">
        <v>500</v>
      </c>
      <c r="AB330">
        <v>3841</v>
      </c>
      <c r="AC330" t="s">
        <v>500</v>
      </c>
      <c r="AD330">
        <v>0</v>
      </c>
      <c r="AE330" t="s">
        <v>58</v>
      </c>
      <c r="AF330" s="1">
        <v>100000</v>
      </c>
      <c r="AG330" s="1">
        <v>566000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f t="shared" si="33"/>
        <v>100000</v>
      </c>
      <c r="AN330" s="1"/>
      <c r="AO330" s="1"/>
      <c r="AP330" s="1">
        <f t="shared" si="30"/>
        <v>0</v>
      </c>
      <c r="AQ330" s="6">
        <f t="shared" si="31"/>
        <v>100000</v>
      </c>
      <c r="AR330" s="1">
        <f t="shared" si="32"/>
        <v>100000</v>
      </c>
    </row>
    <row r="331" spans="1:44" hidden="1" x14ac:dyDescent="0.35">
      <c r="A331" t="str">
        <f t="shared" si="29"/>
        <v>2.5-02-2508_25618013_2533410</v>
      </c>
      <c r="B331" t="s">
        <v>997</v>
      </c>
      <c r="C331" t="s">
        <v>998</v>
      </c>
      <c r="D331" t="s">
        <v>44</v>
      </c>
      <c r="E331" t="s">
        <v>54</v>
      </c>
      <c r="F331">
        <v>1</v>
      </c>
      <c r="G331" t="s">
        <v>45</v>
      </c>
      <c r="H331">
        <v>1.7</v>
      </c>
      <c r="I331" t="s">
        <v>154</v>
      </c>
      <c r="J331" t="s">
        <v>155</v>
      </c>
      <c r="K331" t="s">
        <v>156</v>
      </c>
      <c r="L331" t="s">
        <v>157</v>
      </c>
      <c r="M331" t="s">
        <v>158</v>
      </c>
      <c r="N331" t="s">
        <v>868</v>
      </c>
      <c r="O331" t="s">
        <v>870</v>
      </c>
      <c r="P331">
        <v>6</v>
      </c>
      <c r="Q331" t="s">
        <v>164</v>
      </c>
      <c r="R331">
        <v>18</v>
      </c>
      <c r="S331" t="s">
        <v>165</v>
      </c>
      <c r="T331" t="s">
        <v>869</v>
      </c>
      <c r="U331" t="s">
        <v>871</v>
      </c>
      <c r="V331">
        <v>3000</v>
      </c>
      <c r="W331" t="s">
        <v>56</v>
      </c>
      <c r="X331">
        <v>3300</v>
      </c>
      <c r="Y331" t="s">
        <v>113</v>
      </c>
      <c r="Z331">
        <v>3340</v>
      </c>
      <c r="AA331" t="s">
        <v>56</v>
      </c>
      <c r="AB331">
        <v>3341</v>
      </c>
      <c r="AC331" t="s">
        <v>162</v>
      </c>
      <c r="AD331">
        <v>0</v>
      </c>
      <c r="AE331" t="s">
        <v>58</v>
      </c>
      <c r="AF331" s="1">
        <v>6000000</v>
      </c>
      <c r="AG331" s="1">
        <v>3000000</v>
      </c>
      <c r="AH331" s="1">
        <v>5999000</v>
      </c>
      <c r="AI331" s="1">
        <v>5999000</v>
      </c>
      <c r="AJ331" s="1">
        <v>0</v>
      </c>
      <c r="AK331" s="1">
        <v>0</v>
      </c>
      <c r="AL331" s="1">
        <v>0</v>
      </c>
      <c r="AM331" s="1">
        <f t="shared" si="33"/>
        <v>1000</v>
      </c>
      <c r="AN331" s="1"/>
      <c r="AO331" s="1"/>
      <c r="AP331" s="1">
        <f t="shared" si="30"/>
        <v>0</v>
      </c>
      <c r="AQ331" s="1">
        <f t="shared" si="31"/>
        <v>6000000</v>
      </c>
      <c r="AR331" s="1">
        <f t="shared" si="32"/>
        <v>1000</v>
      </c>
    </row>
    <row r="332" spans="1:44" hidden="1" x14ac:dyDescent="0.35">
      <c r="A332" t="str">
        <f t="shared" si="29"/>
        <v>1.1-00-2505_25610007_2526110</v>
      </c>
      <c r="B332" t="s">
        <v>812</v>
      </c>
      <c r="C332" t="s">
        <v>815</v>
      </c>
      <c r="D332" t="s">
        <v>64</v>
      </c>
      <c r="E332" t="s">
        <v>54</v>
      </c>
      <c r="F332">
        <v>1</v>
      </c>
      <c r="G332" t="s">
        <v>45</v>
      </c>
      <c r="H332">
        <v>1.7</v>
      </c>
      <c r="I332" t="s">
        <v>154</v>
      </c>
      <c r="J332" t="s">
        <v>155</v>
      </c>
      <c r="K332" t="s">
        <v>156</v>
      </c>
      <c r="L332" t="s">
        <v>157</v>
      </c>
      <c r="M332" t="s">
        <v>158</v>
      </c>
      <c r="N332" t="s">
        <v>833</v>
      </c>
      <c r="O332" t="s">
        <v>835</v>
      </c>
      <c r="P332">
        <v>6</v>
      </c>
      <c r="Q332" t="s">
        <v>164</v>
      </c>
      <c r="R332">
        <v>10</v>
      </c>
      <c r="S332" t="s">
        <v>172</v>
      </c>
      <c r="T332" t="s">
        <v>834</v>
      </c>
      <c r="U332" t="s">
        <v>836</v>
      </c>
      <c r="V332">
        <v>2000</v>
      </c>
      <c r="W332" t="s">
        <v>105</v>
      </c>
      <c r="X332">
        <v>2600</v>
      </c>
      <c r="Y332" t="s">
        <v>128</v>
      </c>
      <c r="Z332">
        <v>2610</v>
      </c>
      <c r="AA332" t="s">
        <v>105</v>
      </c>
      <c r="AB332">
        <v>2611</v>
      </c>
      <c r="AC332" t="s">
        <v>128</v>
      </c>
      <c r="AD332">
        <v>0</v>
      </c>
      <c r="AE332" t="s">
        <v>58</v>
      </c>
      <c r="AF332" s="1">
        <v>7091558.6600000001</v>
      </c>
      <c r="AG332" s="1">
        <v>0</v>
      </c>
      <c r="AH332" s="1">
        <v>7018370.7199999997</v>
      </c>
      <c r="AI332" s="1">
        <v>7018370.7199999997</v>
      </c>
      <c r="AJ332" s="1">
        <v>7018370.7199999997</v>
      </c>
      <c r="AK332" s="1">
        <v>7018370.7199999997</v>
      </c>
      <c r="AL332" s="1">
        <v>7018370.7199999997</v>
      </c>
      <c r="AM332" s="1">
        <f t="shared" si="33"/>
        <v>73187.94000000041</v>
      </c>
      <c r="AN332" s="1"/>
      <c r="AO332" s="1"/>
      <c r="AP332" s="1">
        <f t="shared" si="30"/>
        <v>0</v>
      </c>
      <c r="AQ332" s="6">
        <f t="shared" si="31"/>
        <v>7091558.6600000001</v>
      </c>
      <c r="AR332" s="1">
        <f t="shared" si="32"/>
        <v>73187.94000000041</v>
      </c>
    </row>
    <row r="333" spans="1:44" hidden="1" x14ac:dyDescent="0.35">
      <c r="A333" t="str">
        <f t="shared" ref="A333:A396" si="34">CONCATENATE(B333,N333,P333,R333,T333,AB333,AD333)</f>
        <v>1.1-00-2508_25621015_2538210</v>
      </c>
      <c r="B333" t="s">
        <v>812</v>
      </c>
      <c r="C333" t="s">
        <v>815</v>
      </c>
      <c r="D333" t="s">
        <v>64</v>
      </c>
      <c r="E333" t="s">
        <v>54</v>
      </c>
      <c r="F333">
        <v>1</v>
      </c>
      <c r="G333" t="s">
        <v>45</v>
      </c>
      <c r="H333">
        <v>1.7</v>
      </c>
      <c r="I333" t="s">
        <v>154</v>
      </c>
      <c r="J333" t="s">
        <v>173</v>
      </c>
      <c r="K333" t="s">
        <v>174</v>
      </c>
      <c r="L333" t="s">
        <v>65</v>
      </c>
      <c r="M333" t="s">
        <v>66</v>
      </c>
      <c r="N333" t="s">
        <v>868</v>
      </c>
      <c r="O333" t="s">
        <v>870</v>
      </c>
      <c r="P333">
        <v>6</v>
      </c>
      <c r="Q333" t="s">
        <v>164</v>
      </c>
      <c r="R333">
        <v>21</v>
      </c>
      <c r="S333" t="s">
        <v>440</v>
      </c>
      <c r="T333" t="s">
        <v>872</v>
      </c>
      <c r="U333" t="s">
        <v>873</v>
      </c>
      <c r="V333">
        <v>3000</v>
      </c>
      <c r="W333" t="s">
        <v>56</v>
      </c>
      <c r="X333">
        <v>3800</v>
      </c>
      <c r="Y333" t="s">
        <v>227</v>
      </c>
      <c r="Z333">
        <v>3820</v>
      </c>
      <c r="AA333" t="s">
        <v>56</v>
      </c>
      <c r="AB333">
        <v>3821</v>
      </c>
      <c r="AC333" t="s">
        <v>228</v>
      </c>
      <c r="AD333">
        <v>0</v>
      </c>
      <c r="AE333" t="s">
        <v>58</v>
      </c>
      <c r="AF333" s="1">
        <v>250000</v>
      </c>
      <c r="AG333" s="1">
        <v>250000</v>
      </c>
      <c r="AH333" s="1">
        <v>249284</v>
      </c>
      <c r="AI333" s="1">
        <v>249284</v>
      </c>
      <c r="AJ333" s="1">
        <v>249284</v>
      </c>
      <c r="AK333" s="1">
        <v>0</v>
      </c>
      <c r="AL333" s="1">
        <v>0</v>
      </c>
      <c r="AM333" s="1">
        <f t="shared" si="33"/>
        <v>716</v>
      </c>
      <c r="AN333" s="1"/>
      <c r="AO333" s="1"/>
      <c r="AP333" s="1">
        <f t="shared" ref="AP333:AP396" si="35">AN333-AO333</f>
        <v>0</v>
      </c>
      <c r="AQ333" s="6">
        <f t="shared" ref="AQ333:AQ396" si="36">AF333+AN333-AO333</f>
        <v>250000</v>
      </c>
      <c r="AR333" s="1">
        <f t="shared" ref="AR333:AR396" si="37">AQ333-AH333</f>
        <v>716</v>
      </c>
    </row>
    <row r="334" spans="1:44" hidden="1" x14ac:dyDescent="0.35">
      <c r="A334" t="str">
        <f t="shared" si="34"/>
        <v>1.1-00-2505_2559007_2526110</v>
      </c>
      <c r="B334" t="s">
        <v>812</v>
      </c>
      <c r="C334" t="s">
        <v>815</v>
      </c>
      <c r="D334" t="s">
        <v>64</v>
      </c>
      <c r="E334" t="s">
        <v>54</v>
      </c>
      <c r="F334">
        <v>1</v>
      </c>
      <c r="G334" t="s">
        <v>45</v>
      </c>
      <c r="H334">
        <v>1.3</v>
      </c>
      <c r="I334" t="s">
        <v>46</v>
      </c>
      <c r="J334" t="s">
        <v>47</v>
      </c>
      <c r="K334" t="s">
        <v>48</v>
      </c>
      <c r="L334" t="s">
        <v>65</v>
      </c>
      <c r="M334" t="s">
        <v>66</v>
      </c>
      <c r="N334" t="s">
        <v>833</v>
      </c>
      <c r="O334" t="s">
        <v>835</v>
      </c>
      <c r="P334">
        <v>5</v>
      </c>
      <c r="Q334" t="s">
        <v>810</v>
      </c>
      <c r="R334">
        <v>9</v>
      </c>
      <c r="S334" t="s">
        <v>120</v>
      </c>
      <c r="T334" t="s">
        <v>834</v>
      </c>
      <c r="U334" t="s">
        <v>836</v>
      </c>
      <c r="V334">
        <v>2000</v>
      </c>
      <c r="W334" t="s">
        <v>105</v>
      </c>
      <c r="X334">
        <v>2600</v>
      </c>
      <c r="Y334" t="s">
        <v>128</v>
      </c>
      <c r="Z334">
        <v>2610</v>
      </c>
      <c r="AA334" t="s">
        <v>105</v>
      </c>
      <c r="AB334">
        <v>2611</v>
      </c>
      <c r="AC334" t="s">
        <v>128</v>
      </c>
      <c r="AD334">
        <v>0</v>
      </c>
      <c r="AE334" t="s">
        <v>58</v>
      </c>
      <c r="AF334" s="1">
        <v>55550000</v>
      </c>
      <c r="AG334" s="1">
        <v>40700000</v>
      </c>
      <c r="AH334" s="1">
        <v>30355491.07</v>
      </c>
      <c r="AI334" s="1">
        <v>29949491.07</v>
      </c>
      <c r="AJ334" s="1">
        <v>29320571.129999999</v>
      </c>
      <c r="AK334" s="1">
        <v>29289331.140000001</v>
      </c>
      <c r="AL334" s="1">
        <v>29289331.140000001</v>
      </c>
      <c r="AM334" s="1">
        <f t="shared" si="33"/>
        <v>25194508.93</v>
      </c>
      <c r="AN334" s="1"/>
      <c r="AO334" s="1">
        <v>3000000</v>
      </c>
      <c r="AP334" s="1">
        <f t="shared" si="35"/>
        <v>-3000000</v>
      </c>
      <c r="AQ334" s="6">
        <f t="shared" si="36"/>
        <v>52550000</v>
      </c>
      <c r="AR334" s="1">
        <f t="shared" si="37"/>
        <v>22194508.93</v>
      </c>
    </row>
    <row r="335" spans="1:44" hidden="1" x14ac:dyDescent="0.35">
      <c r="A335" t="str">
        <f t="shared" si="34"/>
        <v>1.1-00-2505_2559007_2556410</v>
      </c>
      <c r="B335" t="s">
        <v>812</v>
      </c>
      <c r="C335" t="s">
        <v>815</v>
      </c>
      <c r="D335" t="s">
        <v>64</v>
      </c>
      <c r="E335" t="s">
        <v>116</v>
      </c>
      <c r="F335">
        <v>1</v>
      </c>
      <c r="G335" t="s">
        <v>45</v>
      </c>
      <c r="H335">
        <v>1.3</v>
      </c>
      <c r="I335" t="s">
        <v>46</v>
      </c>
      <c r="J335" t="s">
        <v>47</v>
      </c>
      <c r="K335" t="s">
        <v>48</v>
      </c>
      <c r="L335" t="s">
        <v>65</v>
      </c>
      <c r="M335" t="s">
        <v>66</v>
      </c>
      <c r="N335" t="s">
        <v>833</v>
      </c>
      <c r="O335" t="s">
        <v>835</v>
      </c>
      <c r="P335">
        <v>5</v>
      </c>
      <c r="Q335" t="s">
        <v>810</v>
      </c>
      <c r="R335">
        <v>9</v>
      </c>
      <c r="S335" t="s">
        <v>120</v>
      </c>
      <c r="T335" t="s">
        <v>834</v>
      </c>
      <c r="U335" t="s">
        <v>836</v>
      </c>
      <c r="V335">
        <v>5000</v>
      </c>
      <c r="W335" t="s">
        <v>118</v>
      </c>
      <c r="X335">
        <v>5600</v>
      </c>
      <c r="Y335" t="s">
        <v>209</v>
      </c>
      <c r="Z335">
        <v>5640</v>
      </c>
      <c r="AA335" t="s">
        <v>118</v>
      </c>
      <c r="AB335">
        <v>5641</v>
      </c>
      <c r="AC335" t="s">
        <v>244</v>
      </c>
      <c r="AD335">
        <v>0</v>
      </c>
      <c r="AE335" t="s">
        <v>58</v>
      </c>
      <c r="AF335" s="1">
        <v>250000</v>
      </c>
      <c r="AG335" s="1">
        <v>150000</v>
      </c>
      <c r="AH335" s="1">
        <v>248148.34</v>
      </c>
      <c r="AI335" s="1">
        <v>248148.34</v>
      </c>
      <c r="AJ335" s="1">
        <v>0</v>
      </c>
      <c r="AK335" s="1">
        <v>0</v>
      </c>
      <c r="AL335" s="1">
        <v>0</v>
      </c>
      <c r="AM335" s="1">
        <f t="shared" si="33"/>
        <v>1851.6600000000035</v>
      </c>
      <c r="AN335" s="1"/>
      <c r="AO335" s="1"/>
      <c r="AP335" s="1">
        <f t="shared" si="35"/>
        <v>0</v>
      </c>
      <c r="AQ335" s="6">
        <f t="shared" si="36"/>
        <v>250000</v>
      </c>
      <c r="AR335" s="1">
        <f t="shared" si="37"/>
        <v>1851.6600000000035</v>
      </c>
    </row>
    <row r="336" spans="1:44" hidden="1" x14ac:dyDescent="0.35">
      <c r="A336" t="str">
        <f t="shared" si="34"/>
        <v>1.1-00-2508_25619013_2527110</v>
      </c>
      <c r="B336" t="s">
        <v>812</v>
      </c>
      <c r="C336" t="s">
        <v>815</v>
      </c>
      <c r="D336" t="s">
        <v>64</v>
      </c>
      <c r="E336" t="s">
        <v>54</v>
      </c>
      <c r="F336">
        <v>1</v>
      </c>
      <c r="G336" t="s">
        <v>45</v>
      </c>
      <c r="H336">
        <v>1.7</v>
      </c>
      <c r="I336" t="s">
        <v>154</v>
      </c>
      <c r="J336" t="s">
        <v>155</v>
      </c>
      <c r="K336" t="s">
        <v>156</v>
      </c>
      <c r="L336" t="s">
        <v>157</v>
      </c>
      <c r="M336" t="s">
        <v>158</v>
      </c>
      <c r="N336" t="s">
        <v>868</v>
      </c>
      <c r="O336" t="s">
        <v>870</v>
      </c>
      <c r="P336">
        <v>6</v>
      </c>
      <c r="Q336" t="s">
        <v>164</v>
      </c>
      <c r="R336">
        <v>19</v>
      </c>
      <c r="S336" t="s">
        <v>168</v>
      </c>
      <c r="T336" t="s">
        <v>869</v>
      </c>
      <c r="U336" t="s">
        <v>871</v>
      </c>
      <c r="V336">
        <v>2000</v>
      </c>
      <c r="W336" t="s">
        <v>105</v>
      </c>
      <c r="X336">
        <v>2700</v>
      </c>
      <c r="Y336" t="s">
        <v>104</v>
      </c>
      <c r="Z336">
        <v>2710</v>
      </c>
      <c r="AA336" t="s">
        <v>105</v>
      </c>
      <c r="AB336">
        <v>2711</v>
      </c>
      <c r="AC336" t="s">
        <v>106</v>
      </c>
      <c r="AD336">
        <v>0</v>
      </c>
      <c r="AE336" t="s">
        <v>58</v>
      </c>
      <c r="AF336" s="1">
        <v>5201.82</v>
      </c>
      <c r="AG336" s="1">
        <v>1200000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f t="shared" si="33"/>
        <v>5201.82</v>
      </c>
      <c r="AN336" s="1"/>
      <c r="AO336" s="1"/>
      <c r="AP336" s="1">
        <f t="shared" si="35"/>
        <v>0</v>
      </c>
      <c r="AQ336" s="6">
        <f t="shared" si="36"/>
        <v>5201.82</v>
      </c>
      <c r="AR336" s="1">
        <f t="shared" si="37"/>
        <v>5201.82</v>
      </c>
    </row>
    <row r="337" spans="1:44" hidden="1" x14ac:dyDescent="0.35">
      <c r="A337" t="str">
        <f t="shared" si="34"/>
        <v>1.1-00-2512_25750034_25382119</v>
      </c>
      <c r="B337" t="s">
        <v>812</v>
      </c>
      <c r="C337" t="s">
        <v>815</v>
      </c>
      <c r="D337" t="s">
        <v>64</v>
      </c>
      <c r="E337" t="s">
        <v>54</v>
      </c>
      <c r="F337">
        <v>3</v>
      </c>
      <c r="G337" t="s">
        <v>202</v>
      </c>
      <c r="H337">
        <v>3.1</v>
      </c>
      <c r="I337" t="s">
        <v>562</v>
      </c>
      <c r="J337" t="s">
        <v>563</v>
      </c>
      <c r="K337" t="s">
        <v>564</v>
      </c>
      <c r="L337" t="s">
        <v>65</v>
      </c>
      <c r="M337" t="s">
        <v>66</v>
      </c>
      <c r="N337" t="s">
        <v>946</v>
      </c>
      <c r="O337" t="s">
        <v>948</v>
      </c>
      <c r="P337">
        <v>7</v>
      </c>
      <c r="Q337" t="s">
        <v>567</v>
      </c>
      <c r="R337">
        <v>50</v>
      </c>
      <c r="S337" t="s">
        <v>949</v>
      </c>
      <c r="T337" t="s">
        <v>947</v>
      </c>
      <c r="U337" t="s">
        <v>879</v>
      </c>
      <c r="V337">
        <v>3000</v>
      </c>
      <c r="W337" t="s">
        <v>56</v>
      </c>
      <c r="X337">
        <v>3800</v>
      </c>
      <c r="Y337" t="s">
        <v>227</v>
      </c>
      <c r="Z337">
        <v>3820</v>
      </c>
      <c r="AA337" t="s">
        <v>56</v>
      </c>
      <c r="AB337">
        <v>3821</v>
      </c>
      <c r="AC337" t="s">
        <v>228</v>
      </c>
      <c r="AD337">
        <v>19</v>
      </c>
      <c r="AE337" t="s">
        <v>950</v>
      </c>
      <c r="AF337" s="1">
        <v>270000</v>
      </c>
      <c r="AG337" s="1">
        <v>300009.8</v>
      </c>
      <c r="AH337" s="1">
        <v>270000</v>
      </c>
      <c r="AI337" s="1">
        <v>0</v>
      </c>
      <c r="AJ337" s="1">
        <v>0</v>
      </c>
      <c r="AK337" s="1">
        <v>0</v>
      </c>
      <c r="AL337" s="1">
        <v>0</v>
      </c>
      <c r="AM337" s="1">
        <f t="shared" si="33"/>
        <v>0</v>
      </c>
      <c r="AN337" s="1"/>
      <c r="AO337" s="1"/>
      <c r="AP337" s="1">
        <f t="shared" si="35"/>
        <v>0</v>
      </c>
      <c r="AQ337" s="6">
        <f t="shared" si="36"/>
        <v>270000</v>
      </c>
      <c r="AR337" s="1">
        <f t="shared" si="37"/>
        <v>0</v>
      </c>
    </row>
    <row r="338" spans="1:44" hidden="1" x14ac:dyDescent="0.35">
      <c r="A338" t="str">
        <f t="shared" si="34"/>
        <v>1.1-00-2512_25750034_2538210</v>
      </c>
      <c r="B338" t="s">
        <v>812</v>
      </c>
      <c r="C338" t="s">
        <v>815</v>
      </c>
      <c r="D338" t="s">
        <v>64</v>
      </c>
      <c r="E338" t="s">
        <v>54</v>
      </c>
      <c r="F338">
        <v>3</v>
      </c>
      <c r="G338" t="s">
        <v>202</v>
      </c>
      <c r="H338">
        <v>3.1</v>
      </c>
      <c r="I338" t="s">
        <v>562</v>
      </c>
      <c r="J338" t="s">
        <v>563</v>
      </c>
      <c r="K338" t="s">
        <v>564</v>
      </c>
      <c r="L338" t="s">
        <v>65</v>
      </c>
      <c r="M338" t="s">
        <v>66</v>
      </c>
      <c r="N338" t="s">
        <v>946</v>
      </c>
      <c r="O338" t="s">
        <v>948</v>
      </c>
      <c r="P338">
        <v>7</v>
      </c>
      <c r="Q338" t="s">
        <v>567</v>
      </c>
      <c r="R338">
        <v>50</v>
      </c>
      <c r="S338" t="s">
        <v>949</v>
      </c>
      <c r="T338" t="s">
        <v>947</v>
      </c>
      <c r="U338" t="s">
        <v>879</v>
      </c>
      <c r="V338">
        <v>3000</v>
      </c>
      <c r="W338" t="s">
        <v>56</v>
      </c>
      <c r="X338">
        <v>3800</v>
      </c>
      <c r="Y338" t="s">
        <v>227</v>
      </c>
      <c r="Z338">
        <v>3820</v>
      </c>
      <c r="AA338" t="s">
        <v>56</v>
      </c>
      <c r="AB338">
        <v>3821</v>
      </c>
      <c r="AC338" t="s">
        <v>228</v>
      </c>
      <c r="AD338">
        <v>0</v>
      </c>
      <c r="AE338" t="s">
        <v>58</v>
      </c>
      <c r="AF338" s="1">
        <v>273432</v>
      </c>
      <c r="AG338" s="1">
        <v>49990.2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f t="shared" si="33"/>
        <v>273432</v>
      </c>
      <c r="AN338" s="1"/>
      <c r="AO338" s="1"/>
      <c r="AP338" s="1">
        <f t="shared" si="35"/>
        <v>0</v>
      </c>
      <c r="AQ338" s="6">
        <f t="shared" si="36"/>
        <v>273432</v>
      </c>
      <c r="AR338" s="1">
        <f t="shared" si="37"/>
        <v>273432</v>
      </c>
    </row>
    <row r="339" spans="1:44" hidden="1" x14ac:dyDescent="0.35">
      <c r="A339" t="str">
        <f t="shared" si="34"/>
        <v>1.1-00-2510_25042031_2544210</v>
      </c>
      <c r="B339" t="s">
        <v>812</v>
      </c>
      <c r="C339" t="s">
        <v>815</v>
      </c>
      <c r="D339" t="s">
        <v>64</v>
      </c>
      <c r="E339" t="s">
        <v>54</v>
      </c>
      <c r="F339">
        <v>2</v>
      </c>
      <c r="G339" t="s">
        <v>183</v>
      </c>
      <c r="H339">
        <v>2.7</v>
      </c>
      <c r="I339" t="s">
        <v>530</v>
      </c>
      <c r="J339" t="s">
        <v>531</v>
      </c>
      <c r="K339" t="s">
        <v>530</v>
      </c>
      <c r="L339" t="s">
        <v>217</v>
      </c>
      <c r="M339" t="s">
        <v>218</v>
      </c>
      <c r="N339" t="s">
        <v>898</v>
      </c>
      <c r="O339" t="s">
        <v>900</v>
      </c>
      <c r="P339">
        <v>0</v>
      </c>
      <c r="Q339" t="s">
        <v>255</v>
      </c>
      <c r="R339">
        <v>42</v>
      </c>
      <c r="S339" t="s">
        <v>512</v>
      </c>
      <c r="T339" t="s">
        <v>908</v>
      </c>
      <c r="U339" t="s">
        <v>909</v>
      </c>
      <c r="V339">
        <v>4000</v>
      </c>
      <c r="W339" t="s">
        <v>233</v>
      </c>
      <c r="X339">
        <v>4400</v>
      </c>
      <c r="Y339" t="s">
        <v>229</v>
      </c>
      <c r="Z339">
        <v>4420</v>
      </c>
      <c r="AA339" t="s">
        <v>230</v>
      </c>
      <c r="AB339">
        <v>4421</v>
      </c>
      <c r="AC339" t="s">
        <v>511</v>
      </c>
      <c r="AD339">
        <v>0</v>
      </c>
      <c r="AE339" t="s">
        <v>58</v>
      </c>
      <c r="AF339" s="1">
        <v>200000</v>
      </c>
      <c r="AG339" s="1">
        <v>200000</v>
      </c>
      <c r="AH339" s="1">
        <v>102700</v>
      </c>
      <c r="AI339" s="1">
        <v>102700</v>
      </c>
      <c r="AJ339" s="1">
        <v>102700</v>
      </c>
      <c r="AK339" s="1">
        <v>102700</v>
      </c>
      <c r="AL339" s="1">
        <v>102700</v>
      </c>
      <c r="AM339" s="1">
        <f t="shared" si="33"/>
        <v>97300</v>
      </c>
      <c r="AN339" s="1"/>
      <c r="AO339" s="1"/>
      <c r="AP339" s="1">
        <f t="shared" si="35"/>
        <v>0</v>
      </c>
      <c r="AQ339" s="6">
        <f t="shared" si="36"/>
        <v>200000</v>
      </c>
      <c r="AR339" s="1">
        <f t="shared" si="37"/>
        <v>97300</v>
      </c>
    </row>
    <row r="340" spans="1:44" hidden="1" x14ac:dyDescent="0.35">
      <c r="A340" t="str">
        <f t="shared" si="34"/>
        <v>2.6-05-2506_25514009_25271159</v>
      </c>
      <c r="B340" t="s">
        <v>999</v>
      </c>
      <c r="C340" t="s">
        <v>1001</v>
      </c>
      <c r="D340" t="s">
        <v>44</v>
      </c>
      <c r="E340" t="s">
        <v>54</v>
      </c>
      <c r="F340">
        <v>1</v>
      </c>
      <c r="G340" t="s">
        <v>45</v>
      </c>
      <c r="H340">
        <v>1.3</v>
      </c>
      <c r="I340" t="s">
        <v>46</v>
      </c>
      <c r="J340" t="s">
        <v>47</v>
      </c>
      <c r="K340" t="s">
        <v>48</v>
      </c>
      <c r="L340" t="s">
        <v>65</v>
      </c>
      <c r="M340" t="s">
        <v>66</v>
      </c>
      <c r="N340" t="s">
        <v>839</v>
      </c>
      <c r="O340" t="s">
        <v>111</v>
      </c>
      <c r="P340">
        <v>5</v>
      </c>
      <c r="Q340" t="s">
        <v>810</v>
      </c>
      <c r="R340">
        <v>14</v>
      </c>
      <c r="S340" t="s">
        <v>843</v>
      </c>
      <c r="T340" t="s">
        <v>842</v>
      </c>
      <c r="U340" t="s">
        <v>110</v>
      </c>
      <c r="V340">
        <v>2000</v>
      </c>
      <c r="W340" t="s">
        <v>105</v>
      </c>
      <c r="X340">
        <v>2700</v>
      </c>
      <c r="Y340" t="s">
        <v>104</v>
      </c>
      <c r="Z340">
        <v>2710</v>
      </c>
      <c r="AA340" t="s">
        <v>105</v>
      </c>
      <c r="AB340">
        <v>2711</v>
      </c>
      <c r="AC340" t="s">
        <v>106</v>
      </c>
      <c r="AD340">
        <v>59</v>
      </c>
      <c r="AE340" t="s">
        <v>1000</v>
      </c>
      <c r="AF340" s="1">
        <v>246818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f t="shared" si="33"/>
        <v>246818</v>
      </c>
      <c r="AN340" s="1">
        <v>0</v>
      </c>
      <c r="AO340" s="1">
        <v>246818</v>
      </c>
      <c r="AP340" s="1">
        <f t="shared" si="35"/>
        <v>-246818</v>
      </c>
      <c r="AQ340" s="1">
        <f t="shared" si="36"/>
        <v>0</v>
      </c>
      <c r="AR340" s="1">
        <f t="shared" si="37"/>
        <v>0</v>
      </c>
    </row>
    <row r="341" spans="1:44" hidden="1" x14ac:dyDescent="0.35">
      <c r="A341" t="str">
        <f t="shared" si="34"/>
        <v>2.6-05-2506_25514009_25336159</v>
      </c>
      <c r="B341" t="s">
        <v>999</v>
      </c>
      <c r="C341" t="s">
        <v>1001</v>
      </c>
      <c r="D341" t="s">
        <v>44</v>
      </c>
      <c r="E341" t="s">
        <v>54</v>
      </c>
      <c r="F341">
        <v>1</v>
      </c>
      <c r="G341" t="s">
        <v>45</v>
      </c>
      <c r="H341">
        <v>1.3</v>
      </c>
      <c r="I341" t="s">
        <v>46</v>
      </c>
      <c r="J341" t="s">
        <v>47</v>
      </c>
      <c r="K341" t="s">
        <v>48</v>
      </c>
      <c r="L341" t="s">
        <v>65</v>
      </c>
      <c r="M341" t="s">
        <v>66</v>
      </c>
      <c r="N341" t="s">
        <v>839</v>
      </c>
      <c r="O341" t="s">
        <v>111</v>
      </c>
      <c r="P341">
        <v>5</v>
      </c>
      <c r="Q341" t="s">
        <v>810</v>
      </c>
      <c r="R341">
        <v>14</v>
      </c>
      <c r="S341" t="s">
        <v>843</v>
      </c>
      <c r="T341" t="s">
        <v>842</v>
      </c>
      <c r="U341" t="s">
        <v>110</v>
      </c>
      <c r="V341">
        <v>3000</v>
      </c>
      <c r="W341" t="s">
        <v>56</v>
      </c>
      <c r="X341">
        <v>3300</v>
      </c>
      <c r="Y341" t="s">
        <v>113</v>
      </c>
      <c r="Z341">
        <v>3360</v>
      </c>
      <c r="AA341" t="s">
        <v>56</v>
      </c>
      <c r="AB341">
        <v>3361</v>
      </c>
      <c r="AC341" t="s">
        <v>114</v>
      </c>
      <c r="AD341">
        <v>59</v>
      </c>
      <c r="AE341" t="s">
        <v>1000</v>
      </c>
      <c r="AF341" s="1">
        <v>18390.84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f t="shared" si="33"/>
        <v>18390.84</v>
      </c>
      <c r="AN341" s="1">
        <v>0</v>
      </c>
      <c r="AO341" s="1">
        <v>18390.84</v>
      </c>
      <c r="AP341" s="1">
        <f t="shared" si="35"/>
        <v>-18390.84</v>
      </c>
      <c r="AQ341" s="1">
        <f t="shared" si="36"/>
        <v>0</v>
      </c>
      <c r="AR341" s="1">
        <f t="shared" si="37"/>
        <v>0</v>
      </c>
    </row>
    <row r="342" spans="1:44" hidden="1" x14ac:dyDescent="0.35">
      <c r="A342" t="str">
        <f t="shared" si="34"/>
        <v>1.1-00-2510_25040031_2556710</v>
      </c>
      <c r="B342" t="s">
        <v>812</v>
      </c>
      <c r="C342" t="s">
        <v>815</v>
      </c>
      <c r="D342" t="s">
        <v>64</v>
      </c>
      <c r="E342" t="s">
        <v>116</v>
      </c>
      <c r="F342">
        <v>2</v>
      </c>
      <c r="G342" t="s">
        <v>183</v>
      </c>
      <c r="H342">
        <v>2.5</v>
      </c>
      <c r="I342" t="s">
        <v>216</v>
      </c>
      <c r="J342" t="s">
        <v>906</v>
      </c>
      <c r="K342" t="s">
        <v>907</v>
      </c>
      <c r="L342" t="s">
        <v>217</v>
      </c>
      <c r="M342" t="s">
        <v>218</v>
      </c>
      <c r="N342" t="s">
        <v>898</v>
      </c>
      <c r="O342" t="s">
        <v>900</v>
      </c>
      <c r="P342">
        <v>0</v>
      </c>
      <c r="Q342" t="s">
        <v>255</v>
      </c>
      <c r="R342">
        <v>40</v>
      </c>
      <c r="S342" t="s">
        <v>225</v>
      </c>
      <c r="T342" t="s">
        <v>908</v>
      </c>
      <c r="U342" t="s">
        <v>909</v>
      </c>
      <c r="V342">
        <v>5000</v>
      </c>
      <c r="W342" t="s">
        <v>118</v>
      </c>
      <c r="X342">
        <v>5600</v>
      </c>
      <c r="Y342" t="s">
        <v>209</v>
      </c>
      <c r="Z342">
        <v>5670</v>
      </c>
      <c r="AA342" t="s">
        <v>118</v>
      </c>
      <c r="AB342">
        <v>5671</v>
      </c>
      <c r="AC342" t="s">
        <v>407</v>
      </c>
      <c r="AD342">
        <v>0</v>
      </c>
      <c r="AE342" t="s">
        <v>58</v>
      </c>
      <c r="AF342" s="1">
        <v>200000</v>
      </c>
      <c r="AG342" s="1">
        <v>500000</v>
      </c>
      <c r="AH342" s="1">
        <v>185343</v>
      </c>
      <c r="AI342" s="1">
        <v>0</v>
      </c>
      <c r="AJ342" s="1">
        <v>0</v>
      </c>
      <c r="AK342" s="1">
        <v>0</v>
      </c>
      <c r="AL342" s="1">
        <v>0</v>
      </c>
      <c r="AM342" s="1">
        <f t="shared" ref="AM342:AM405" si="38">AF342-AH342</f>
        <v>14657</v>
      </c>
      <c r="AN342" s="1"/>
      <c r="AO342" s="1"/>
      <c r="AP342" s="1">
        <f t="shared" si="35"/>
        <v>0</v>
      </c>
      <c r="AQ342" s="6">
        <f t="shared" si="36"/>
        <v>200000</v>
      </c>
      <c r="AR342" s="1">
        <f t="shared" si="37"/>
        <v>14657</v>
      </c>
    </row>
    <row r="343" spans="1:44" hidden="1" x14ac:dyDescent="0.35">
      <c r="A343" t="str">
        <f t="shared" si="34"/>
        <v>2.6-05-2508_25619013_25336159</v>
      </c>
      <c r="B343" t="s">
        <v>999</v>
      </c>
      <c r="C343" t="s">
        <v>1001</v>
      </c>
      <c r="D343" t="s">
        <v>44</v>
      </c>
      <c r="E343" t="s">
        <v>54</v>
      </c>
      <c r="F343">
        <v>1</v>
      </c>
      <c r="G343" t="s">
        <v>45</v>
      </c>
      <c r="H343">
        <v>1.7</v>
      </c>
      <c r="I343" t="s">
        <v>154</v>
      </c>
      <c r="J343" t="s">
        <v>155</v>
      </c>
      <c r="K343" t="s">
        <v>156</v>
      </c>
      <c r="L343" t="s">
        <v>157</v>
      </c>
      <c r="M343" t="s">
        <v>158</v>
      </c>
      <c r="N343" t="s">
        <v>868</v>
      </c>
      <c r="O343" t="s">
        <v>870</v>
      </c>
      <c r="P343">
        <v>6</v>
      </c>
      <c r="Q343" t="s">
        <v>164</v>
      </c>
      <c r="R343">
        <v>19</v>
      </c>
      <c r="S343" t="s">
        <v>168</v>
      </c>
      <c r="T343" t="s">
        <v>869</v>
      </c>
      <c r="U343" t="s">
        <v>871</v>
      </c>
      <c r="V343">
        <v>3000</v>
      </c>
      <c r="W343" t="s">
        <v>56</v>
      </c>
      <c r="X343">
        <v>3300</v>
      </c>
      <c r="Y343" t="s">
        <v>113</v>
      </c>
      <c r="Z343">
        <v>3360</v>
      </c>
      <c r="AA343" t="s">
        <v>56</v>
      </c>
      <c r="AB343">
        <v>3361</v>
      </c>
      <c r="AC343" t="s">
        <v>114</v>
      </c>
      <c r="AD343">
        <v>59</v>
      </c>
      <c r="AE343" t="s">
        <v>1000</v>
      </c>
      <c r="AF343" s="1">
        <v>18209.16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f t="shared" si="38"/>
        <v>18209.16</v>
      </c>
      <c r="AN343" s="1">
        <v>5789.84</v>
      </c>
      <c r="AO343" s="1">
        <v>0</v>
      </c>
      <c r="AP343" s="1">
        <f t="shared" si="35"/>
        <v>5789.84</v>
      </c>
      <c r="AQ343" s="1">
        <f t="shared" si="36"/>
        <v>23999</v>
      </c>
      <c r="AR343" s="1">
        <f t="shared" si="37"/>
        <v>23999</v>
      </c>
    </row>
    <row r="344" spans="1:44" hidden="1" x14ac:dyDescent="0.35">
      <c r="A344" t="str">
        <f t="shared" si="34"/>
        <v>2.6-05-2508_25619013_25271159</v>
      </c>
      <c r="B344" t="s">
        <v>999</v>
      </c>
      <c r="C344" t="s">
        <v>1001</v>
      </c>
      <c r="D344" t="s">
        <v>44</v>
      </c>
      <c r="E344" t="s">
        <v>54</v>
      </c>
      <c r="F344">
        <v>1</v>
      </c>
      <c r="G344" t="s">
        <v>45</v>
      </c>
      <c r="H344">
        <v>1.7</v>
      </c>
      <c r="I344" t="s">
        <v>154</v>
      </c>
      <c r="J344" t="s">
        <v>155</v>
      </c>
      <c r="K344" t="s">
        <v>156</v>
      </c>
      <c r="L344" t="s">
        <v>157</v>
      </c>
      <c r="M344" t="s">
        <v>158</v>
      </c>
      <c r="N344" t="s">
        <v>868</v>
      </c>
      <c r="O344" t="s">
        <v>870</v>
      </c>
      <c r="P344">
        <v>6</v>
      </c>
      <c r="Q344" t="s">
        <v>164</v>
      </c>
      <c r="R344">
        <v>19</v>
      </c>
      <c r="S344" t="s">
        <v>168</v>
      </c>
      <c r="T344" t="s">
        <v>869</v>
      </c>
      <c r="U344" t="s">
        <v>871</v>
      </c>
      <c r="V344">
        <v>2000</v>
      </c>
      <c r="W344" t="s">
        <v>105</v>
      </c>
      <c r="X344">
        <v>2700</v>
      </c>
      <c r="Y344" t="s">
        <v>104</v>
      </c>
      <c r="Z344">
        <v>2710</v>
      </c>
      <c r="AA344" t="s">
        <v>105</v>
      </c>
      <c r="AB344">
        <v>2711</v>
      </c>
      <c r="AC344" t="s">
        <v>106</v>
      </c>
      <c r="AD344">
        <v>59</v>
      </c>
      <c r="AE344" t="s">
        <v>1000</v>
      </c>
      <c r="AF344" s="1">
        <v>55990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f t="shared" si="38"/>
        <v>55990</v>
      </c>
      <c r="AN344" s="1">
        <v>0</v>
      </c>
      <c r="AO344" s="1">
        <v>55990</v>
      </c>
      <c r="AP344" s="1">
        <f t="shared" si="35"/>
        <v>-55990</v>
      </c>
      <c r="AQ344" s="1">
        <f t="shared" si="36"/>
        <v>0</v>
      </c>
      <c r="AR344" s="1">
        <f t="shared" si="37"/>
        <v>0</v>
      </c>
    </row>
    <row r="345" spans="1:44" hidden="1" x14ac:dyDescent="0.35">
      <c r="A345" t="str">
        <f t="shared" si="34"/>
        <v>2.6-05-2505_25610007_25271159</v>
      </c>
      <c r="B345" t="s">
        <v>999</v>
      </c>
      <c r="C345" t="s">
        <v>1001</v>
      </c>
      <c r="D345" t="s">
        <v>44</v>
      </c>
      <c r="E345" t="s">
        <v>54</v>
      </c>
      <c r="F345">
        <v>1</v>
      </c>
      <c r="G345" t="s">
        <v>45</v>
      </c>
      <c r="H345">
        <v>1.7</v>
      </c>
      <c r="I345" t="s">
        <v>154</v>
      </c>
      <c r="J345" t="s">
        <v>155</v>
      </c>
      <c r="K345" t="s">
        <v>156</v>
      </c>
      <c r="L345" t="s">
        <v>157</v>
      </c>
      <c r="M345" t="s">
        <v>158</v>
      </c>
      <c r="N345" t="s">
        <v>833</v>
      </c>
      <c r="O345" t="s">
        <v>835</v>
      </c>
      <c r="P345">
        <v>6</v>
      </c>
      <c r="Q345" t="s">
        <v>164</v>
      </c>
      <c r="R345">
        <v>10</v>
      </c>
      <c r="S345" t="s">
        <v>172</v>
      </c>
      <c r="T345" t="s">
        <v>834</v>
      </c>
      <c r="U345" t="s">
        <v>836</v>
      </c>
      <c r="V345">
        <v>2000</v>
      </c>
      <c r="W345" t="s">
        <v>105</v>
      </c>
      <c r="X345">
        <v>2700</v>
      </c>
      <c r="Y345" t="s">
        <v>104</v>
      </c>
      <c r="Z345">
        <v>2710</v>
      </c>
      <c r="AA345" t="s">
        <v>105</v>
      </c>
      <c r="AB345">
        <v>2711</v>
      </c>
      <c r="AC345" t="s">
        <v>106</v>
      </c>
      <c r="AD345">
        <v>59</v>
      </c>
      <c r="AE345" t="s">
        <v>1000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f t="shared" si="38"/>
        <v>0</v>
      </c>
      <c r="AN345" s="1"/>
      <c r="AO345" s="1"/>
      <c r="AP345" s="1">
        <f t="shared" si="35"/>
        <v>0</v>
      </c>
      <c r="AQ345" s="1">
        <f t="shared" si="36"/>
        <v>0</v>
      </c>
      <c r="AR345" s="1">
        <f t="shared" si="37"/>
        <v>0</v>
      </c>
    </row>
    <row r="346" spans="1:44" hidden="1" x14ac:dyDescent="0.35">
      <c r="A346" t="str">
        <f t="shared" si="34"/>
        <v>1.1-00-2508_25224016_2527110</v>
      </c>
      <c r="B346" t="s">
        <v>812</v>
      </c>
      <c r="C346" t="s">
        <v>815</v>
      </c>
      <c r="D346" t="s">
        <v>64</v>
      </c>
      <c r="E346" t="s">
        <v>54</v>
      </c>
      <c r="F346">
        <v>2</v>
      </c>
      <c r="G346" t="s">
        <v>183</v>
      </c>
      <c r="H346">
        <v>2.2999999999999998</v>
      </c>
      <c r="I346" t="s">
        <v>479</v>
      </c>
      <c r="J346" t="s">
        <v>480</v>
      </c>
      <c r="K346" t="s">
        <v>481</v>
      </c>
      <c r="L346" t="s">
        <v>65</v>
      </c>
      <c r="M346" t="s">
        <v>66</v>
      </c>
      <c r="N346" t="s">
        <v>868</v>
      </c>
      <c r="O346" t="s">
        <v>870</v>
      </c>
      <c r="P346">
        <v>2</v>
      </c>
      <c r="Q346" t="s">
        <v>148</v>
      </c>
      <c r="R346">
        <v>24</v>
      </c>
      <c r="S346" t="s">
        <v>484</v>
      </c>
      <c r="T346" t="s">
        <v>896</v>
      </c>
      <c r="U346" t="s">
        <v>897</v>
      </c>
      <c r="V346">
        <v>2000</v>
      </c>
      <c r="W346" t="s">
        <v>105</v>
      </c>
      <c r="X346">
        <v>2700</v>
      </c>
      <c r="Y346" t="s">
        <v>104</v>
      </c>
      <c r="Z346">
        <v>2710</v>
      </c>
      <c r="AA346" t="s">
        <v>105</v>
      </c>
      <c r="AB346">
        <v>2711</v>
      </c>
      <c r="AC346" t="s">
        <v>106</v>
      </c>
      <c r="AD346">
        <v>0</v>
      </c>
      <c r="AE346" t="s">
        <v>58</v>
      </c>
      <c r="AF346" s="1">
        <v>87022</v>
      </c>
      <c r="AG346" s="1">
        <v>1200000</v>
      </c>
      <c r="AH346" s="1">
        <v>36656</v>
      </c>
      <c r="AI346" s="1">
        <v>36656</v>
      </c>
      <c r="AJ346" s="1">
        <v>36656</v>
      </c>
      <c r="AK346" s="1">
        <v>36656</v>
      </c>
      <c r="AL346" s="1">
        <v>36656</v>
      </c>
      <c r="AM346" s="1">
        <f t="shared" si="38"/>
        <v>50366</v>
      </c>
      <c r="AN346" s="1"/>
      <c r="AO346" s="1"/>
      <c r="AP346" s="1">
        <f t="shared" si="35"/>
        <v>0</v>
      </c>
      <c r="AQ346" s="6">
        <f t="shared" si="36"/>
        <v>87022</v>
      </c>
      <c r="AR346" s="1">
        <f t="shared" si="37"/>
        <v>50366</v>
      </c>
    </row>
    <row r="347" spans="1:44" hidden="1" x14ac:dyDescent="0.35">
      <c r="A347" t="str">
        <f t="shared" si="34"/>
        <v>1.1-00-2508_25621015_2527110</v>
      </c>
      <c r="B347" t="s">
        <v>812</v>
      </c>
      <c r="C347" t="s">
        <v>815</v>
      </c>
      <c r="D347" t="s">
        <v>64</v>
      </c>
      <c r="E347" t="s">
        <v>54</v>
      </c>
      <c r="F347">
        <v>1</v>
      </c>
      <c r="G347" t="s">
        <v>45</v>
      </c>
      <c r="H347">
        <v>1.7</v>
      </c>
      <c r="I347" t="s">
        <v>154</v>
      </c>
      <c r="J347" t="s">
        <v>173</v>
      </c>
      <c r="K347" t="s">
        <v>174</v>
      </c>
      <c r="L347" t="s">
        <v>65</v>
      </c>
      <c r="M347" t="s">
        <v>66</v>
      </c>
      <c r="N347" t="s">
        <v>868</v>
      </c>
      <c r="O347" t="s">
        <v>870</v>
      </c>
      <c r="P347">
        <v>6</v>
      </c>
      <c r="Q347" t="s">
        <v>164</v>
      </c>
      <c r="R347">
        <v>21</v>
      </c>
      <c r="S347" t="s">
        <v>440</v>
      </c>
      <c r="T347" t="s">
        <v>872</v>
      </c>
      <c r="U347" t="s">
        <v>873</v>
      </c>
      <c r="V347">
        <v>2000</v>
      </c>
      <c r="W347" t="s">
        <v>105</v>
      </c>
      <c r="X347">
        <v>2700</v>
      </c>
      <c r="Y347" t="s">
        <v>104</v>
      </c>
      <c r="Z347">
        <v>2710</v>
      </c>
      <c r="AA347" t="s">
        <v>105</v>
      </c>
      <c r="AB347">
        <v>2711</v>
      </c>
      <c r="AC347" t="s">
        <v>106</v>
      </c>
      <c r="AD347">
        <v>0</v>
      </c>
      <c r="AE347" t="s">
        <v>58</v>
      </c>
      <c r="AF347" s="1">
        <v>2000000</v>
      </c>
      <c r="AG347" s="1">
        <v>2000000</v>
      </c>
      <c r="AH347" s="1">
        <v>1754836.4</v>
      </c>
      <c r="AI347" s="1">
        <v>1754836.4</v>
      </c>
      <c r="AJ347" s="1">
        <v>0</v>
      </c>
      <c r="AK347" s="1">
        <v>0</v>
      </c>
      <c r="AL347" s="1">
        <v>0</v>
      </c>
      <c r="AM347" s="1">
        <f t="shared" si="38"/>
        <v>245163.60000000009</v>
      </c>
      <c r="AN347" s="1"/>
      <c r="AO347" s="1"/>
      <c r="AP347" s="1">
        <f t="shared" si="35"/>
        <v>0</v>
      </c>
      <c r="AQ347" s="6">
        <f t="shared" si="36"/>
        <v>2000000</v>
      </c>
      <c r="AR347" s="1">
        <f t="shared" si="37"/>
        <v>245163.60000000009</v>
      </c>
    </row>
    <row r="348" spans="1:44" hidden="1" x14ac:dyDescent="0.35">
      <c r="A348" t="str">
        <f t="shared" si="34"/>
        <v>1.1-00-2512_25751035_25431124</v>
      </c>
      <c r="B348" t="s">
        <v>812</v>
      </c>
      <c r="C348" t="s">
        <v>815</v>
      </c>
      <c r="D348" t="s">
        <v>64</v>
      </c>
      <c r="E348" t="s">
        <v>54</v>
      </c>
      <c r="F348">
        <v>3</v>
      </c>
      <c r="G348" t="s">
        <v>202</v>
      </c>
      <c r="H348">
        <v>3.2</v>
      </c>
      <c r="I348" t="s">
        <v>958</v>
      </c>
      <c r="J348" t="s">
        <v>959</v>
      </c>
      <c r="K348" t="s">
        <v>960</v>
      </c>
      <c r="L348" t="s">
        <v>217</v>
      </c>
      <c r="M348" t="s">
        <v>218</v>
      </c>
      <c r="N348" t="s">
        <v>946</v>
      </c>
      <c r="O348" t="s">
        <v>948</v>
      </c>
      <c r="P348">
        <v>7</v>
      </c>
      <c r="Q348" t="s">
        <v>567</v>
      </c>
      <c r="R348">
        <v>51</v>
      </c>
      <c r="S348" t="s">
        <v>962</v>
      </c>
      <c r="T348" t="s">
        <v>961</v>
      </c>
      <c r="U348" t="s">
        <v>963</v>
      </c>
      <c r="V348">
        <v>4000</v>
      </c>
      <c r="W348" t="s">
        <v>233</v>
      </c>
      <c r="X348">
        <v>4300</v>
      </c>
      <c r="Y348" t="s">
        <v>339</v>
      </c>
      <c r="Z348">
        <v>4310</v>
      </c>
      <c r="AA348" t="s">
        <v>230</v>
      </c>
      <c r="AB348">
        <v>4311</v>
      </c>
      <c r="AC348" t="s">
        <v>340</v>
      </c>
      <c r="AD348">
        <v>24</v>
      </c>
      <c r="AE348" t="s">
        <v>966</v>
      </c>
      <c r="AF348" s="1">
        <v>300000</v>
      </c>
      <c r="AG348" s="1">
        <v>350031.32</v>
      </c>
      <c r="AH348" s="1">
        <v>153000</v>
      </c>
      <c r="AI348" s="1">
        <v>153000</v>
      </c>
      <c r="AJ348" s="1">
        <v>153000</v>
      </c>
      <c r="AK348" s="1">
        <v>73000</v>
      </c>
      <c r="AL348" s="1">
        <v>73000</v>
      </c>
      <c r="AM348" s="1">
        <f t="shared" si="38"/>
        <v>147000</v>
      </c>
      <c r="AN348" s="1"/>
      <c r="AO348" s="1"/>
      <c r="AP348" s="1">
        <f t="shared" si="35"/>
        <v>0</v>
      </c>
      <c r="AQ348" s="6">
        <f t="shared" si="36"/>
        <v>300000</v>
      </c>
      <c r="AR348" s="1">
        <f t="shared" si="37"/>
        <v>147000</v>
      </c>
    </row>
    <row r="349" spans="1:44" hidden="1" x14ac:dyDescent="0.35">
      <c r="A349" t="str">
        <f t="shared" si="34"/>
        <v>1.1-00-2501_2541001_25445139</v>
      </c>
      <c r="B349" t="s">
        <v>812</v>
      </c>
      <c r="C349" t="s">
        <v>815</v>
      </c>
      <c r="D349" t="s">
        <v>64</v>
      </c>
      <c r="E349" t="s">
        <v>54</v>
      </c>
      <c r="F349">
        <v>2</v>
      </c>
      <c r="G349" t="s">
        <v>183</v>
      </c>
      <c r="H349">
        <v>2.7</v>
      </c>
      <c r="I349" t="s">
        <v>530</v>
      </c>
      <c r="J349" t="s">
        <v>531</v>
      </c>
      <c r="K349" t="s">
        <v>530</v>
      </c>
      <c r="L349" t="s">
        <v>65</v>
      </c>
      <c r="M349" t="s">
        <v>66</v>
      </c>
      <c r="N349" t="s">
        <v>935</v>
      </c>
      <c r="O349" t="s">
        <v>109</v>
      </c>
      <c r="P349">
        <v>4</v>
      </c>
      <c r="Q349" t="s">
        <v>224</v>
      </c>
      <c r="R349">
        <v>1</v>
      </c>
      <c r="S349" t="s">
        <v>343</v>
      </c>
      <c r="T349" t="s">
        <v>936</v>
      </c>
      <c r="U349" t="s">
        <v>344</v>
      </c>
      <c r="V349">
        <v>4000</v>
      </c>
      <c r="W349" t="s">
        <v>233</v>
      </c>
      <c r="X349">
        <v>4400</v>
      </c>
      <c r="Y349" t="s">
        <v>229</v>
      </c>
      <c r="Z349">
        <v>4450</v>
      </c>
      <c r="AA349" t="s">
        <v>230</v>
      </c>
      <c r="AB349">
        <v>4451</v>
      </c>
      <c r="AC349" t="s">
        <v>282</v>
      </c>
      <c r="AD349">
        <v>39</v>
      </c>
      <c r="AE349" t="s">
        <v>349</v>
      </c>
      <c r="AF349" s="1">
        <v>300000</v>
      </c>
      <c r="AG349" s="1">
        <v>300000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f t="shared" si="38"/>
        <v>300000</v>
      </c>
      <c r="AN349" s="1"/>
      <c r="AO349" s="1"/>
      <c r="AP349" s="1">
        <f t="shared" si="35"/>
        <v>0</v>
      </c>
      <c r="AQ349" s="6">
        <f t="shared" si="36"/>
        <v>300000</v>
      </c>
      <c r="AR349" s="1">
        <f t="shared" si="37"/>
        <v>300000</v>
      </c>
    </row>
    <row r="350" spans="1:44" hidden="1" x14ac:dyDescent="0.35">
      <c r="A350" t="str">
        <f t="shared" si="34"/>
        <v>1.1-00-2508_25224016_2556410</v>
      </c>
      <c r="B350" t="s">
        <v>812</v>
      </c>
      <c r="C350" t="s">
        <v>815</v>
      </c>
      <c r="D350" t="s">
        <v>64</v>
      </c>
      <c r="E350" t="s">
        <v>116</v>
      </c>
      <c r="F350">
        <v>2</v>
      </c>
      <c r="G350" t="s">
        <v>183</v>
      </c>
      <c r="H350">
        <v>2.2999999999999998</v>
      </c>
      <c r="I350" t="s">
        <v>479</v>
      </c>
      <c r="J350" t="s">
        <v>480</v>
      </c>
      <c r="K350" t="s">
        <v>481</v>
      </c>
      <c r="L350" t="s">
        <v>65</v>
      </c>
      <c r="M350" t="s">
        <v>66</v>
      </c>
      <c r="N350" t="s">
        <v>868</v>
      </c>
      <c r="O350" t="s">
        <v>870</v>
      </c>
      <c r="P350">
        <v>2</v>
      </c>
      <c r="Q350" t="s">
        <v>148</v>
      </c>
      <c r="R350">
        <v>24</v>
      </c>
      <c r="S350" t="s">
        <v>484</v>
      </c>
      <c r="T350" t="s">
        <v>896</v>
      </c>
      <c r="U350" t="s">
        <v>897</v>
      </c>
      <c r="V350">
        <v>5000</v>
      </c>
      <c r="W350" t="s">
        <v>118</v>
      </c>
      <c r="X350">
        <v>5600</v>
      </c>
      <c r="Y350" t="s">
        <v>209</v>
      </c>
      <c r="Z350">
        <v>5640</v>
      </c>
      <c r="AA350" t="s">
        <v>118</v>
      </c>
      <c r="AB350">
        <v>5641</v>
      </c>
      <c r="AC350" t="s">
        <v>244</v>
      </c>
      <c r="AD350">
        <v>0</v>
      </c>
      <c r="AE350" t="s">
        <v>58</v>
      </c>
      <c r="AF350" s="1">
        <v>300000</v>
      </c>
      <c r="AG350" s="1">
        <v>100000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f t="shared" si="38"/>
        <v>300000</v>
      </c>
      <c r="AN350" s="1"/>
      <c r="AO350" s="1"/>
      <c r="AP350" s="1">
        <f t="shared" si="35"/>
        <v>0</v>
      </c>
      <c r="AQ350" s="6">
        <f t="shared" si="36"/>
        <v>300000</v>
      </c>
      <c r="AR350" s="1">
        <f t="shared" si="37"/>
        <v>300000</v>
      </c>
    </row>
    <row r="351" spans="1:44" hidden="1" x14ac:dyDescent="0.35">
      <c r="A351" t="str">
        <f t="shared" si="34"/>
        <v>1.1-00-2508_25618013_2533410</v>
      </c>
      <c r="B351" t="s">
        <v>812</v>
      </c>
      <c r="C351" t="s">
        <v>815</v>
      </c>
      <c r="D351" t="s">
        <v>64</v>
      </c>
      <c r="E351" t="s">
        <v>54</v>
      </c>
      <c r="F351">
        <v>1</v>
      </c>
      <c r="G351" t="s">
        <v>45</v>
      </c>
      <c r="H351">
        <v>1.7</v>
      </c>
      <c r="I351" t="s">
        <v>154</v>
      </c>
      <c r="J351" t="s">
        <v>155</v>
      </c>
      <c r="K351" t="s">
        <v>156</v>
      </c>
      <c r="L351" t="s">
        <v>157</v>
      </c>
      <c r="M351" t="s">
        <v>158</v>
      </c>
      <c r="N351" t="s">
        <v>868</v>
      </c>
      <c r="O351" t="s">
        <v>870</v>
      </c>
      <c r="P351">
        <v>6</v>
      </c>
      <c r="Q351" t="s">
        <v>164</v>
      </c>
      <c r="R351">
        <v>18</v>
      </c>
      <c r="S351" t="s">
        <v>165</v>
      </c>
      <c r="T351" t="s">
        <v>869</v>
      </c>
      <c r="U351" t="s">
        <v>871</v>
      </c>
      <c r="V351">
        <v>3000</v>
      </c>
      <c r="W351" t="s">
        <v>56</v>
      </c>
      <c r="X351">
        <v>3300</v>
      </c>
      <c r="Y351" t="s">
        <v>113</v>
      </c>
      <c r="Z351">
        <v>3340</v>
      </c>
      <c r="AA351" t="s">
        <v>56</v>
      </c>
      <c r="AB351">
        <v>3341</v>
      </c>
      <c r="AC351" t="s">
        <v>162</v>
      </c>
      <c r="AD351">
        <v>0</v>
      </c>
      <c r="AE351" t="s">
        <v>58</v>
      </c>
      <c r="AF351" s="1">
        <v>308540</v>
      </c>
      <c r="AG351" s="1">
        <v>0</v>
      </c>
      <c r="AH351" s="1">
        <v>308459.82</v>
      </c>
      <c r="AI351" s="1">
        <v>108460</v>
      </c>
      <c r="AJ351" s="1">
        <v>108460</v>
      </c>
      <c r="AK351" s="1">
        <v>108460</v>
      </c>
      <c r="AL351" s="1">
        <v>108460</v>
      </c>
      <c r="AM351" s="1">
        <f t="shared" si="38"/>
        <v>80.179999999993015</v>
      </c>
      <c r="AN351" s="1"/>
      <c r="AO351" s="1"/>
      <c r="AP351" s="1">
        <f t="shared" si="35"/>
        <v>0</v>
      </c>
      <c r="AQ351" s="6">
        <f t="shared" si="36"/>
        <v>308540</v>
      </c>
      <c r="AR351" s="1">
        <f t="shared" si="37"/>
        <v>80.179999999993015</v>
      </c>
    </row>
    <row r="352" spans="1:44" hidden="1" x14ac:dyDescent="0.35">
      <c r="A352" t="str">
        <f t="shared" si="34"/>
        <v>1.1-00-2510_25037029_2533410</v>
      </c>
      <c r="B352" t="s">
        <v>812</v>
      </c>
      <c r="C352" t="s">
        <v>815</v>
      </c>
      <c r="D352" t="s">
        <v>64</v>
      </c>
      <c r="E352" t="s">
        <v>54</v>
      </c>
      <c r="F352">
        <v>2</v>
      </c>
      <c r="G352" t="s">
        <v>183</v>
      </c>
      <c r="H352">
        <v>2.4</v>
      </c>
      <c r="I352" t="s">
        <v>491</v>
      </c>
      <c r="J352" t="s">
        <v>492</v>
      </c>
      <c r="K352" t="s">
        <v>493</v>
      </c>
      <c r="L352" t="s">
        <v>270</v>
      </c>
      <c r="M352" t="s">
        <v>271</v>
      </c>
      <c r="N352" t="s">
        <v>898</v>
      </c>
      <c r="O352" t="s">
        <v>900</v>
      </c>
      <c r="P352">
        <v>0</v>
      </c>
      <c r="Q352" t="s">
        <v>255</v>
      </c>
      <c r="R352">
        <v>37</v>
      </c>
      <c r="S352" t="s">
        <v>496</v>
      </c>
      <c r="T352" t="s">
        <v>899</v>
      </c>
      <c r="U352" t="s">
        <v>901</v>
      </c>
      <c r="V352">
        <v>3000</v>
      </c>
      <c r="W352" t="s">
        <v>56</v>
      </c>
      <c r="X352">
        <v>3300</v>
      </c>
      <c r="Y352" t="s">
        <v>113</v>
      </c>
      <c r="Z352">
        <v>3340</v>
      </c>
      <c r="AA352" t="s">
        <v>56</v>
      </c>
      <c r="AB352">
        <v>3341</v>
      </c>
      <c r="AC352" t="s">
        <v>162</v>
      </c>
      <c r="AD352">
        <v>0</v>
      </c>
      <c r="AE352" t="s">
        <v>58</v>
      </c>
      <c r="AF352" s="1">
        <v>212976.68</v>
      </c>
      <c r="AG352" s="1">
        <v>0</v>
      </c>
      <c r="AH352" s="1">
        <v>212976.09</v>
      </c>
      <c r="AI352" s="1">
        <v>212976.09</v>
      </c>
      <c r="AJ352" s="1">
        <v>106488.03</v>
      </c>
      <c r="AK352" s="1">
        <v>79866.03</v>
      </c>
      <c r="AL352" s="1">
        <v>79866.03</v>
      </c>
      <c r="AM352" s="1">
        <f t="shared" si="38"/>
        <v>0.58999999999650754</v>
      </c>
      <c r="AN352" s="1"/>
      <c r="AO352" s="1"/>
      <c r="AP352" s="1">
        <f t="shared" si="35"/>
        <v>0</v>
      </c>
      <c r="AQ352" s="6">
        <f t="shared" si="36"/>
        <v>212976.68</v>
      </c>
      <c r="AR352" s="1">
        <f t="shared" si="37"/>
        <v>0.58999999999650754</v>
      </c>
    </row>
    <row r="353" spans="1:44" hidden="1" x14ac:dyDescent="0.35">
      <c r="A353" t="str">
        <f t="shared" si="34"/>
        <v>1.1-00-2506_25514009_2527110</v>
      </c>
      <c r="B353" t="s">
        <v>812</v>
      </c>
      <c r="C353" t="s">
        <v>815</v>
      </c>
      <c r="D353" t="s">
        <v>64</v>
      </c>
      <c r="E353" t="s">
        <v>54</v>
      </c>
      <c r="F353">
        <v>1</v>
      </c>
      <c r="G353" t="s">
        <v>45</v>
      </c>
      <c r="H353">
        <v>1.3</v>
      </c>
      <c r="I353" t="s">
        <v>46</v>
      </c>
      <c r="J353" t="s">
        <v>47</v>
      </c>
      <c r="K353" t="s">
        <v>48</v>
      </c>
      <c r="L353" t="s">
        <v>65</v>
      </c>
      <c r="M353" t="s">
        <v>66</v>
      </c>
      <c r="N353" t="s">
        <v>839</v>
      </c>
      <c r="O353" t="s">
        <v>111</v>
      </c>
      <c r="P353">
        <v>5</v>
      </c>
      <c r="Q353" t="s">
        <v>810</v>
      </c>
      <c r="R353">
        <v>14</v>
      </c>
      <c r="S353" t="s">
        <v>843</v>
      </c>
      <c r="T353" t="s">
        <v>842</v>
      </c>
      <c r="U353" t="s">
        <v>110</v>
      </c>
      <c r="V353">
        <v>2000</v>
      </c>
      <c r="W353" t="s">
        <v>105</v>
      </c>
      <c r="X353">
        <v>2700</v>
      </c>
      <c r="Y353" t="s">
        <v>104</v>
      </c>
      <c r="Z353">
        <v>2710</v>
      </c>
      <c r="AA353" t="s">
        <v>105</v>
      </c>
      <c r="AB353">
        <v>2711</v>
      </c>
      <c r="AC353" t="s">
        <v>106</v>
      </c>
      <c r="AD353">
        <v>0</v>
      </c>
      <c r="AE353" t="s">
        <v>58</v>
      </c>
      <c r="AF353" s="1">
        <v>3000000</v>
      </c>
      <c r="AG353" s="1">
        <v>3000000</v>
      </c>
      <c r="AH353" s="1">
        <v>2491605.64</v>
      </c>
      <c r="AI353" s="1">
        <v>2491605.64</v>
      </c>
      <c r="AJ353" s="1">
        <v>2269022.98</v>
      </c>
      <c r="AK353" s="1">
        <v>2003701.64</v>
      </c>
      <c r="AL353" s="1">
        <v>2003701.64</v>
      </c>
      <c r="AM353" s="1">
        <f t="shared" si="38"/>
        <v>508394.35999999987</v>
      </c>
      <c r="AN353" s="1"/>
      <c r="AO353" s="1"/>
      <c r="AP353" s="1">
        <f t="shared" si="35"/>
        <v>0</v>
      </c>
      <c r="AQ353" s="6">
        <f t="shared" si="36"/>
        <v>3000000</v>
      </c>
      <c r="AR353" s="1">
        <f t="shared" si="37"/>
        <v>508394.35999999987</v>
      </c>
    </row>
    <row r="354" spans="1:44" hidden="1" x14ac:dyDescent="0.35">
      <c r="A354" t="str">
        <f t="shared" si="34"/>
        <v>1.1-00-2510_25037029_2538210</v>
      </c>
      <c r="B354" t="s">
        <v>812</v>
      </c>
      <c r="C354" t="s">
        <v>815</v>
      </c>
      <c r="D354" t="s">
        <v>64</v>
      </c>
      <c r="E354" t="s">
        <v>54</v>
      </c>
      <c r="F354">
        <v>2</v>
      </c>
      <c r="G354" t="s">
        <v>183</v>
      </c>
      <c r="H354">
        <v>2.4</v>
      </c>
      <c r="I354" t="s">
        <v>491</v>
      </c>
      <c r="J354" t="s">
        <v>492</v>
      </c>
      <c r="K354" t="s">
        <v>493</v>
      </c>
      <c r="L354" t="s">
        <v>270</v>
      </c>
      <c r="M354" t="s">
        <v>271</v>
      </c>
      <c r="N354" t="s">
        <v>898</v>
      </c>
      <c r="O354" t="s">
        <v>900</v>
      </c>
      <c r="P354">
        <v>0</v>
      </c>
      <c r="Q354" t="s">
        <v>255</v>
      </c>
      <c r="R354">
        <v>37</v>
      </c>
      <c r="S354" t="s">
        <v>496</v>
      </c>
      <c r="T354" t="s">
        <v>899</v>
      </c>
      <c r="U354" t="s">
        <v>901</v>
      </c>
      <c r="V354">
        <v>3000</v>
      </c>
      <c r="W354" t="s">
        <v>56</v>
      </c>
      <c r="X354">
        <v>3800</v>
      </c>
      <c r="Y354" t="s">
        <v>227</v>
      </c>
      <c r="Z354">
        <v>3820</v>
      </c>
      <c r="AA354" t="s">
        <v>56</v>
      </c>
      <c r="AB354">
        <v>3821</v>
      </c>
      <c r="AC354" t="s">
        <v>228</v>
      </c>
      <c r="AD354">
        <v>0</v>
      </c>
      <c r="AE354" t="s">
        <v>58</v>
      </c>
      <c r="AF354" s="1">
        <v>249983.32</v>
      </c>
      <c r="AG354" s="1">
        <v>332000</v>
      </c>
      <c r="AH354" s="1">
        <v>135024</v>
      </c>
      <c r="AI354" s="1">
        <v>135024</v>
      </c>
      <c r="AJ354" s="1">
        <v>135024</v>
      </c>
      <c r="AK354" s="1">
        <v>18560</v>
      </c>
      <c r="AL354" s="1">
        <v>18560</v>
      </c>
      <c r="AM354" s="1">
        <f t="shared" si="38"/>
        <v>114959.32</v>
      </c>
      <c r="AN354" s="1"/>
      <c r="AO354" s="1"/>
      <c r="AP354" s="1">
        <f t="shared" si="35"/>
        <v>0</v>
      </c>
      <c r="AQ354" s="6">
        <f t="shared" si="36"/>
        <v>249983.32</v>
      </c>
      <c r="AR354" s="1">
        <f t="shared" si="37"/>
        <v>114959.32</v>
      </c>
    </row>
    <row r="355" spans="1:44" hidden="1" x14ac:dyDescent="0.35">
      <c r="A355" t="str">
        <f t="shared" si="34"/>
        <v>1.1-00-2505_2559007_2534410</v>
      </c>
      <c r="B355" t="s">
        <v>812</v>
      </c>
      <c r="C355" t="s">
        <v>815</v>
      </c>
      <c r="D355" t="s">
        <v>64</v>
      </c>
      <c r="E355" t="s">
        <v>54</v>
      </c>
      <c r="F355">
        <v>1</v>
      </c>
      <c r="G355" t="s">
        <v>45</v>
      </c>
      <c r="H355">
        <v>1.3</v>
      </c>
      <c r="I355" t="s">
        <v>46</v>
      </c>
      <c r="J355" t="s">
        <v>47</v>
      </c>
      <c r="K355" t="s">
        <v>48</v>
      </c>
      <c r="L355" t="s">
        <v>65</v>
      </c>
      <c r="M355" t="s">
        <v>66</v>
      </c>
      <c r="N355" t="s">
        <v>833</v>
      </c>
      <c r="O355" t="s">
        <v>835</v>
      </c>
      <c r="P355">
        <v>5</v>
      </c>
      <c r="Q355" t="s">
        <v>810</v>
      </c>
      <c r="R355">
        <v>9</v>
      </c>
      <c r="S355" t="s">
        <v>120</v>
      </c>
      <c r="T355" t="s">
        <v>834</v>
      </c>
      <c r="U355" t="s">
        <v>836</v>
      </c>
      <c r="V355">
        <v>3000</v>
      </c>
      <c r="W355" t="s">
        <v>56</v>
      </c>
      <c r="X355">
        <v>3400</v>
      </c>
      <c r="Y355" t="s">
        <v>318</v>
      </c>
      <c r="Z355">
        <v>3440</v>
      </c>
      <c r="AA355" t="s">
        <v>56</v>
      </c>
      <c r="AB355">
        <v>3441</v>
      </c>
      <c r="AC355" t="s">
        <v>388</v>
      </c>
      <c r="AD355">
        <v>0</v>
      </c>
      <c r="AE355" t="s">
        <v>58</v>
      </c>
      <c r="AF355" s="1">
        <v>340718.88</v>
      </c>
      <c r="AG355" s="1">
        <v>150000</v>
      </c>
      <c r="AH355" s="1">
        <v>290718.88</v>
      </c>
      <c r="AI355" s="1">
        <v>290718.88</v>
      </c>
      <c r="AJ355" s="1">
        <v>213905.82</v>
      </c>
      <c r="AK355" s="1">
        <v>128699.48</v>
      </c>
      <c r="AL355" s="1">
        <v>128699.48</v>
      </c>
      <c r="AM355" s="1">
        <f t="shared" si="38"/>
        <v>50000</v>
      </c>
      <c r="AN355" s="1"/>
      <c r="AO355" s="1"/>
      <c r="AP355" s="1">
        <f t="shared" si="35"/>
        <v>0</v>
      </c>
      <c r="AQ355" s="6">
        <f t="shared" si="36"/>
        <v>340718.88</v>
      </c>
      <c r="AR355" s="1">
        <f t="shared" si="37"/>
        <v>50000</v>
      </c>
    </row>
    <row r="356" spans="1:44" hidden="1" x14ac:dyDescent="0.35">
      <c r="A356" t="str">
        <f t="shared" si="34"/>
        <v>1.1-00-2505_2559007_2527210</v>
      </c>
      <c r="B356" t="s">
        <v>812</v>
      </c>
      <c r="C356" t="s">
        <v>815</v>
      </c>
      <c r="D356" t="s">
        <v>64</v>
      </c>
      <c r="E356" t="s">
        <v>54</v>
      </c>
      <c r="F356">
        <v>1</v>
      </c>
      <c r="G356" t="s">
        <v>45</v>
      </c>
      <c r="H356">
        <v>1.3</v>
      </c>
      <c r="I356" t="s">
        <v>46</v>
      </c>
      <c r="J356" t="s">
        <v>47</v>
      </c>
      <c r="K356" t="s">
        <v>48</v>
      </c>
      <c r="L356" t="s">
        <v>65</v>
      </c>
      <c r="M356" t="s">
        <v>66</v>
      </c>
      <c r="N356" t="s">
        <v>833</v>
      </c>
      <c r="O356" t="s">
        <v>835</v>
      </c>
      <c r="P356">
        <v>5</v>
      </c>
      <c r="Q356" t="s">
        <v>810</v>
      </c>
      <c r="R356">
        <v>9</v>
      </c>
      <c r="S356" t="s">
        <v>120</v>
      </c>
      <c r="T356" t="s">
        <v>834</v>
      </c>
      <c r="U356" t="s">
        <v>836</v>
      </c>
      <c r="V356">
        <v>2000</v>
      </c>
      <c r="W356" t="s">
        <v>105</v>
      </c>
      <c r="X356">
        <v>2700</v>
      </c>
      <c r="Y356" t="s">
        <v>104</v>
      </c>
      <c r="Z356">
        <v>2720</v>
      </c>
      <c r="AA356" t="s">
        <v>105</v>
      </c>
      <c r="AB356">
        <v>2721</v>
      </c>
      <c r="AC356" t="s">
        <v>377</v>
      </c>
      <c r="AD356">
        <v>0</v>
      </c>
      <c r="AE356" t="s">
        <v>58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f t="shared" si="38"/>
        <v>0</v>
      </c>
      <c r="AN356" s="1"/>
      <c r="AO356" s="1"/>
      <c r="AP356" s="1">
        <f t="shared" si="35"/>
        <v>0</v>
      </c>
      <c r="AQ356" s="6">
        <f t="shared" si="36"/>
        <v>0</v>
      </c>
      <c r="AR356" s="1">
        <f t="shared" si="37"/>
        <v>0</v>
      </c>
    </row>
    <row r="357" spans="1:44" hidden="1" x14ac:dyDescent="0.35">
      <c r="A357" t="str">
        <f t="shared" si="34"/>
        <v>1.1-00-2505_2559007_2534810</v>
      </c>
      <c r="B357" t="s">
        <v>812</v>
      </c>
      <c r="C357" t="s">
        <v>815</v>
      </c>
      <c r="D357" t="s">
        <v>64</v>
      </c>
      <c r="E357" t="s">
        <v>54</v>
      </c>
      <c r="F357">
        <v>1</v>
      </c>
      <c r="G357" t="s">
        <v>45</v>
      </c>
      <c r="H357">
        <v>1.3</v>
      </c>
      <c r="I357" t="s">
        <v>46</v>
      </c>
      <c r="J357" t="s">
        <v>47</v>
      </c>
      <c r="K357" t="s">
        <v>48</v>
      </c>
      <c r="L357" t="s">
        <v>65</v>
      </c>
      <c r="M357" t="s">
        <v>66</v>
      </c>
      <c r="N357" t="s">
        <v>833</v>
      </c>
      <c r="O357" t="s">
        <v>835</v>
      </c>
      <c r="P357">
        <v>5</v>
      </c>
      <c r="Q357" t="s">
        <v>810</v>
      </c>
      <c r="R357">
        <v>9</v>
      </c>
      <c r="S357" t="s">
        <v>120</v>
      </c>
      <c r="T357" t="s">
        <v>834</v>
      </c>
      <c r="U357" t="s">
        <v>836</v>
      </c>
      <c r="V357">
        <v>3000</v>
      </c>
      <c r="W357" t="s">
        <v>56</v>
      </c>
      <c r="X357">
        <v>3400</v>
      </c>
      <c r="Y357" t="s">
        <v>318</v>
      </c>
      <c r="Z357">
        <v>3480</v>
      </c>
      <c r="AA357" t="s">
        <v>390</v>
      </c>
      <c r="AB357">
        <v>3481</v>
      </c>
      <c r="AC357" t="s">
        <v>390</v>
      </c>
      <c r="AD357">
        <v>0</v>
      </c>
      <c r="AE357" t="s">
        <v>58</v>
      </c>
      <c r="AF357" s="1">
        <v>350000</v>
      </c>
      <c r="AG357" s="1">
        <v>100000</v>
      </c>
      <c r="AH357" s="1">
        <v>211654.72</v>
      </c>
      <c r="AI357" s="1">
        <v>211654.72</v>
      </c>
      <c r="AJ357" s="1">
        <v>211654.72</v>
      </c>
      <c r="AK357" s="1">
        <v>211654.72</v>
      </c>
      <c r="AL357" s="1">
        <v>211654.72</v>
      </c>
      <c r="AM357" s="1">
        <f t="shared" si="38"/>
        <v>138345.28</v>
      </c>
      <c r="AN357" s="1"/>
      <c r="AO357" s="1"/>
      <c r="AP357" s="1">
        <f t="shared" si="35"/>
        <v>0</v>
      </c>
      <c r="AQ357" s="6">
        <f t="shared" si="36"/>
        <v>350000</v>
      </c>
      <c r="AR357" s="1">
        <f t="shared" si="37"/>
        <v>138345.28</v>
      </c>
    </row>
    <row r="358" spans="1:44" hidden="1" x14ac:dyDescent="0.35">
      <c r="A358" t="str">
        <f t="shared" si="34"/>
        <v>1.1-00-2501_2541001_2544510</v>
      </c>
      <c r="B358" t="s">
        <v>812</v>
      </c>
      <c r="C358" t="s">
        <v>815</v>
      </c>
      <c r="D358" t="s">
        <v>64</v>
      </c>
      <c r="E358" t="s">
        <v>54</v>
      </c>
      <c r="F358">
        <v>2</v>
      </c>
      <c r="G358" t="s">
        <v>183</v>
      </c>
      <c r="H358">
        <v>2.7</v>
      </c>
      <c r="I358" t="s">
        <v>530</v>
      </c>
      <c r="J358" t="s">
        <v>531</v>
      </c>
      <c r="K358" t="s">
        <v>530</v>
      </c>
      <c r="L358" t="s">
        <v>65</v>
      </c>
      <c r="M358" t="s">
        <v>66</v>
      </c>
      <c r="N358" t="s">
        <v>935</v>
      </c>
      <c r="O358" t="s">
        <v>109</v>
      </c>
      <c r="P358">
        <v>4</v>
      </c>
      <c r="Q358" t="s">
        <v>224</v>
      </c>
      <c r="R358">
        <v>1</v>
      </c>
      <c r="S358" t="s">
        <v>343</v>
      </c>
      <c r="T358" t="s">
        <v>936</v>
      </c>
      <c r="U358" t="s">
        <v>344</v>
      </c>
      <c r="V358">
        <v>4000</v>
      </c>
      <c r="W358" t="s">
        <v>233</v>
      </c>
      <c r="X358">
        <v>4400</v>
      </c>
      <c r="Y358" t="s">
        <v>229</v>
      </c>
      <c r="Z358">
        <v>4450</v>
      </c>
      <c r="AA358" t="s">
        <v>230</v>
      </c>
      <c r="AB358">
        <v>4451</v>
      </c>
      <c r="AC358" t="s">
        <v>282</v>
      </c>
      <c r="AD358">
        <v>0</v>
      </c>
      <c r="AE358" t="s">
        <v>58</v>
      </c>
      <c r="AF358" s="1">
        <v>350000</v>
      </c>
      <c r="AG358" s="1">
        <v>910011.2</v>
      </c>
      <c r="AH358" s="1">
        <v>140000</v>
      </c>
      <c r="AI358" s="1">
        <v>140000</v>
      </c>
      <c r="AJ358" s="1">
        <v>140000</v>
      </c>
      <c r="AK358" s="1">
        <v>140000</v>
      </c>
      <c r="AL358" s="1">
        <v>140000</v>
      </c>
      <c r="AM358" s="1">
        <f t="shared" si="38"/>
        <v>210000</v>
      </c>
      <c r="AN358" s="1"/>
      <c r="AO358" s="1"/>
      <c r="AP358" s="1">
        <f t="shared" si="35"/>
        <v>0</v>
      </c>
      <c r="AQ358" s="6">
        <f t="shared" si="36"/>
        <v>350000</v>
      </c>
      <c r="AR358" s="1">
        <f t="shared" si="37"/>
        <v>210000</v>
      </c>
    </row>
    <row r="359" spans="1:44" hidden="1" x14ac:dyDescent="0.35">
      <c r="A359" t="str">
        <f t="shared" si="34"/>
        <v>1.1-00-2509_25227019_2527210</v>
      </c>
      <c r="B359" t="s">
        <v>812</v>
      </c>
      <c r="C359" t="s">
        <v>815</v>
      </c>
      <c r="D359" t="s">
        <v>64</v>
      </c>
      <c r="E359" t="s">
        <v>54</v>
      </c>
      <c r="F359">
        <v>2</v>
      </c>
      <c r="G359" t="s">
        <v>183</v>
      </c>
      <c r="H359">
        <v>2.1</v>
      </c>
      <c r="I359" t="s">
        <v>184</v>
      </c>
      <c r="J359" t="s">
        <v>185</v>
      </c>
      <c r="K359" t="s">
        <v>186</v>
      </c>
      <c r="L359" t="s">
        <v>65</v>
      </c>
      <c r="M359" t="s">
        <v>66</v>
      </c>
      <c r="N359" t="s">
        <v>855</v>
      </c>
      <c r="O359" t="s">
        <v>857</v>
      </c>
      <c r="P359">
        <v>2</v>
      </c>
      <c r="Q359" t="s">
        <v>148</v>
      </c>
      <c r="R359">
        <v>27</v>
      </c>
      <c r="S359" t="s">
        <v>881</v>
      </c>
      <c r="T359" t="s">
        <v>880</v>
      </c>
      <c r="U359" t="s">
        <v>192</v>
      </c>
      <c r="V359">
        <v>2000</v>
      </c>
      <c r="W359" t="s">
        <v>105</v>
      </c>
      <c r="X359">
        <v>2700</v>
      </c>
      <c r="Y359" t="s">
        <v>104</v>
      </c>
      <c r="Z359">
        <v>2720</v>
      </c>
      <c r="AA359" t="s">
        <v>105</v>
      </c>
      <c r="AB359">
        <v>2721</v>
      </c>
      <c r="AC359" t="s">
        <v>377</v>
      </c>
      <c r="AD359">
        <v>0</v>
      </c>
      <c r="AE359" t="s">
        <v>58</v>
      </c>
      <c r="AF359" s="1">
        <v>0</v>
      </c>
      <c r="AG359" s="1">
        <v>100000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f t="shared" si="38"/>
        <v>0</v>
      </c>
      <c r="AN359" s="1"/>
      <c r="AO359" s="1"/>
      <c r="AP359" s="1">
        <f t="shared" si="35"/>
        <v>0</v>
      </c>
      <c r="AQ359" s="6">
        <f t="shared" si="36"/>
        <v>0</v>
      </c>
      <c r="AR359" s="1">
        <f t="shared" si="37"/>
        <v>0</v>
      </c>
    </row>
    <row r="360" spans="1:44" hidden="1" x14ac:dyDescent="0.35">
      <c r="A360" t="str">
        <f t="shared" si="34"/>
        <v>1.1-00-2512_25753037_25382130</v>
      </c>
      <c r="B360" t="s">
        <v>812</v>
      </c>
      <c r="C360" t="s">
        <v>815</v>
      </c>
      <c r="D360" t="s">
        <v>64</v>
      </c>
      <c r="E360" t="s">
        <v>54</v>
      </c>
      <c r="F360">
        <v>3</v>
      </c>
      <c r="G360" t="s">
        <v>202</v>
      </c>
      <c r="H360">
        <v>3.7</v>
      </c>
      <c r="I360" t="s">
        <v>591</v>
      </c>
      <c r="J360" t="s">
        <v>592</v>
      </c>
      <c r="K360" t="s">
        <v>591</v>
      </c>
      <c r="L360" t="s">
        <v>65</v>
      </c>
      <c r="M360" t="s">
        <v>66</v>
      </c>
      <c r="N360" t="s">
        <v>946</v>
      </c>
      <c r="O360" t="s">
        <v>948</v>
      </c>
      <c r="P360">
        <v>7</v>
      </c>
      <c r="Q360" t="s">
        <v>567</v>
      </c>
      <c r="R360">
        <v>53</v>
      </c>
      <c r="S360" t="s">
        <v>970</v>
      </c>
      <c r="T360" t="s">
        <v>969</v>
      </c>
      <c r="U360" t="s">
        <v>971</v>
      </c>
      <c r="V360">
        <v>3000</v>
      </c>
      <c r="W360" t="s">
        <v>56</v>
      </c>
      <c r="X360">
        <v>3800</v>
      </c>
      <c r="Y360" t="s">
        <v>227</v>
      </c>
      <c r="Z360">
        <v>3820</v>
      </c>
      <c r="AA360" t="s">
        <v>56</v>
      </c>
      <c r="AB360">
        <v>3821</v>
      </c>
      <c r="AC360" t="s">
        <v>228</v>
      </c>
      <c r="AD360">
        <v>30</v>
      </c>
      <c r="AE360" t="s">
        <v>978</v>
      </c>
      <c r="AF360" s="1">
        <v>386337</v>
      </c>
      <c r="AG360" s="1">
        <v>150000</v>
      </c>
      <c r="AH360" s="1">
        <v>386280</v>
      </c>
      <c r="AI360" s="1">
        <v>0</v>
      </c>
      <c r="AJ360" s="1">
        <v>0</v>
      </c>
      <c r="AK360" s="1">
        <v>0</v>
      </c>
      <c r="AL360" s="1">
        <v>0</v>
      </c>
      <c r="AM360" s="1">
        <f t="shared" si="38"/>
        <v>57</v>
      </c>
      <c r="AN360" s="1"/>
      <c r="AO360" s="1"/>
      <c r="AP360" s="1">
        <f t="shared" si="35"/>
        <v>0</v>
      </c>
      <c r="AQ360" s="6">
        <f t="shared" si="36"/>
        <v>386337</v>
      </c>
      <c r="AR360" s="1">
        <f t="shared" si="37"/>
        <v>57</v>
      </c>
    </row>
    <row r="361" spans="1:44" hidden="1" x14ac:dyDescent="0.35">
      <c r="A361" t="str">
        <f t="shared" si="34"/>
        <v>1.1-00-2510_25036028_2527210</v>
      </c>
      <c r="B361" t="s">
        <v>812</v>
      </c>
      <c r="C361" t="s">
        <v>815</v>
      </c>
      <c r="D361" t="s">
        <v>64</v>
      </c>
      <c r="E361" t="s">
        <v>54</v>
      </c>
      <c r="F361">
        <v>2</v>
      </c>
      <c r="G361" t="s">
        <v>183</v>
      </c>
      <c r="H361">
        <v>2.7</v>
      </c>
      <c r="I361" t="s">
        <v>530</v>
      </c>
      <c r="J361" t="s">
        <v>531</v>
      </c>
      <c r="K361" t="s">
        <v>530</v>
      </c>
      <c r="L361" t="s">
        <v>270</v>
      </c>
      <c r="M361" t="s">
        <v>271</v>
      </c>
      <c r="N361" t="s">
        <v>898</v>
      </c>
      <c r="O361" t="s">
        <v>900</v>
      </c>
      <c r="P361">
        <v>0</v>
      </c>
      <c r="Q361" t="s">
        <v>255</v>
      </c>
      <c r="R361">
        <v>36</v>
      </c>
      <c r="S361" t="s">
        <v>931</v>
      </c>
      <c r="T361" t="s">
        <v>930</v>
      </c>
      <c r="U361" t="s">
        <v>932</v>
      </c>
      <c r="V361">
        <v>2000</v>
      </c>
      <c r="W361" t="s">
        <v>105</v>
      </c>
      <c r="X361">
        <v>2700</v>
      </c>
      <c r="Y361" t="s">
        <v>104</v>
      </c>
      <c r="Z361">
        <v>2720</v>
      </c>
      <c r="AA361" t="s">
        <v>105</v>
      </c>
      <c r="AB361">
        <v>2721</v>
      </c>
      <c r="AC361" t="s">
        <v>377</v>
      </c>
      <c r="AD361">
        <v>0</v>
      </c>
      <c r="AE361" t="s">
        <v>58</v>
      </c>
      <c r="AF361" s="1">
        <v>8832.43</v>
      </c>
      <c r="AG361" s="1">
        <v>0</v>
      </c>
      <c r="AH361" s="1">
        <v>8832.43</v>
      </c>
      <c r="AI361" s="1">
        <v>8832.43</v>
      </c>
      <c r="AJ361" s="1">
        <v>8832.43</v>
      </c>
      <c r="AK361" s="1">
        <v>8832.43</v>
      </c>
      <c r="AL361" s="1">
        <v>8832.43</v>
      </c>
      <c r="AM361" s="1">
        <f t="shared" si="38"/>
        <v>0</v>
      </c>
      <c r="AN361" s="1"/>
      <c r="AO361" s="1"/>
      <c r="AP361" s="1">
        <f t="shared" si="35"/>
        <v>0</v>
      </c>
      <c r="AQ361" s="6">
        <f t="shared" si="36"/>
        <v>8832.43</v>
      </c>
      <c r="AR361" s="1">
        <f t="shared" si="37"/>
        <v>0</v>
      </c>
    </row>
    <row r="362" spans="1:44" hidden="1" x14ac:dyDescent="0.35">
      <c r="A362" t="str">
        <f t="shared" si="34"/>
        <v>1.1-00-2505_25566049_2511111</v>
      </c>
      <c r="B362" t="s">
        <v>812</v>
      </c>
      <c r="C362" t="s">
        <v>815</v>
      </c>
      <c r="D362" t="s">
        <v>64</v>
      </c>
      <c r="E362" t="s">
        <v>54</v>
      </c>
      <c r="F362">
        <v>1</v>
      </c>
      <c r="G362" t="s">
        <v>45</v>
      </c>
      <c r="H362">
        <v>1.3</v>
      </c>
      <c r="I362" t="s">
        <v>46</v>
      </c>
      <c r="J362" t="s">
        <v>47</v>
      </c>
      <c r="K362" t="s">
        <v>48</v>
      </c>
      <c r="L362" t="s">
        <v>65</v>
      </c>
      <c r="M362" t="s">
        <v>66</v>
      </c>
      <c r="N362" t="s">
        <v>833</v>
      </c>
      <c r="O362" t="s">
        <v>835</v>
      </c>
      <c r="P362">
        <v>5</v>
      </c>
      <c r="Q362" t="s">
        <v>810</v>
      </c>
      <c r="R362">
        <v>66</v>
      </c>
      <c r="S362" t="s">
        <v>71</v>
      </c>
      <c r="T362" t="s">
        <v>837</v>
      </c>
      <c r="U362" t="s">
        <v>838</v>
      </c>
      <c r="V362">
        <v>1000</v>
      </c>
      <c r="W362" t="s">
        <v>71</v>
      </c>
      <c r="X362">
        <v>1100</v>
      </c>
      <c r="Y362" t="s">
        <v>70</v>
      </c>
      <c r="Z362">
        <v>1110</v>
      </c>
      <c r="AA362" t="s">
        <v>71</v>
      </c>
      <c r="AB362">
        <v>1111</v>
      </c>
      <c r="AC362" t="s">
        <v>72</v>
      </c>
      <c r="AD362">
        <v>1</v>
      </c>
      <c r="AE362" t="s">
        <v>682</v>
      </c>
      <c r="AF362" s="1">
        <v>400000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f t="shared" si="38"/>
        <v>400000</v>
      </c>
      <c r="AN362" s="1"/>
      <c r="AO362" s="1"/>
      <c r="AP362" s="1">
        <f t="shared" si="35"/>
        <v>0</v>
      </c>
      <c r="AQ362" s="6">
        <f t="shared" si="36"/>
        <v>400000</v>
      </c>
      <c r="AR362" s="1">
        <f t="shared" si="37"/>
        <v>400000</v>
      </c>
    </row>
    <row r="363" spans="1:44" hidden="1" x14ac:dyDescent="0.35">
      <c r="A363" t="str">
        <f t="shared" si="34"/>
        <v>1.1-00-2509_25228020_2535710</v>
      </c>
      <c r="B363" t="s">
        <v>812</v>
      </c>
      <c r="C363" t="s">
        <v>815</v>
      </c>
      <c r="D363" t="s">
        <v>64</v>
      </c>
      <c r="E363" t="s">
        <v>54</v>
      </c>
      <c r="F363">
        <v>1</v>
      </c>
      <c r="G363" t="s">
        <v>45</v>
      </c>
      <c r="H363">
        <v>1.3</v>
      </c>
      <c r="I363" t="s">
        <v>46</v>
      </c>
      <c r="J363" t="s">
        <v>47</v>
      </c>
      <c r="K363" t="s">
        <v>48</v>
      </c>
      <c r="L363" t="s">
        <v>65</v>
      </c>
      <c r="M363" t="s">
        <v>66</v>
      </c>
      <c r="N363" t="s">
        <v>855</v>
      </c>
      <c r="O363" t="s">
        <v>857</v>
      </c>
      <c r="P363">
        <v>2</v>
      </c>
      <c r="Q363" t="s">
        <v>148</v>
      </c>
      <c r="R363">
        <v>28</v>
      </c>
      <c r="S363" t="s">
        <v>415</v>
      </c>
      <c r="T363" t="s">
        <v>860</v>
      </c>
      <c r="U363" t="s">
        <v>861</v>
      </c>
      <c r="V363">
        <v>3000</v>
      </c>
      <c r="W363" t="s">
        <v>56</v>
      </c>
      <c r="X363">
        <v>3500</v>
      </c>
      <c r="Y363" t="s">
        <v>189</v>
      </c>
      <c r="Z363">
        <v>3570</v>
      </c>
      <c r="AA363" t="s">
        <v>56</v>
      </c>
      <c r="AB363">
        <v>3571</v>
      </c>
      <c r="AC363" t="s">
        <v>392</v>
      </c>
      <c r="AD363">
        <v>0</v>
      </c>
      <c r="AE363" t="s">
        <v>58</v>
      </c>
      <c r="AF363" s="1">
        <v>400000</v>
      </c>
      <c r="AG363" s="1">
        <v>400000</v>
      </c>
      <c r="AH363" s="1">
        <v>336197.66</v>
      </c>
      <c r="AI363" s="1">
        <v>0</v>
      </c>
      <c r="AJ363" s="1">
        <v>0</v>
      </c>
      <c r="AK363" s="1">
        <v>0</v>
      </c>
      <c r="AL363" s="1">
        <v>0</v>
      </c>
      <c r="AM363" s="1">
        <f t="shared" si="38"/>
        <v>63802.340000000026</v>
      </c>
      <c r="AN363" s="1"/>
      <c r="AO363" s="1"/>
      <c r="AP363" s="1">
        <f t="shared" si="35"/>
        <v>0</v>
      </c>
      <c r="AQ363" s="6">
        <f t="shared" si="36"/>
        <v>400000</v>
      </c>
      <c r="AR363" s="1">
        <f t="shared" si="37"/>
        <v>63802.340000000026</v>
      </c>
    </row>
    <row r="364" spans="1:44" hidden="1" x14ac:dyDescent="0.35">
      <c r="A364" t="str">
        <f t="shared" si="34"/>
        <v>1.1-00-2508_25621015_25392158</v>
      </c>
      <c r="B364" t="s">
        <v>812</v>
      </c>
      <c r="C364" t="s">
        <v>815</v>
      </c>
      <c r="D364" t="s">
        <v>64</v>
      </c>
      <c r="E364" t="s">
        <v>54</v>
      </c>
      <c r="F364">
        <v>1</v>
      </c>
      <c r="G364" t="s">
        <v>45</v>
      </c>
      <c r="H364">
        <v>1.7</v>
      </c>
      <c r="I364" t="s">
        <v>154</v>
      </c>
      <c r="J364" t="s">
        <v>173</v>
      </c>
      <c r="K364" t="s">
        <v>174</v>
      </c>
      <c r="L364" t="s">
        <v>65</v>
      </c>
      <c r="M364" t="s">
        <v>66</v>
      </c>
      <c r="N364" t="s">
        <v>868</v>
      </c>
      <c r="O364" t="s">
        <v>870</v>
      </c>
      <c r="P364">
        <v>6</v>
      </c>
      <c r="Q364" t="s">
        <v>164</v>
      </c>
      <c r="R364">
        <v>21</v>
      </c>
      <c r="S364" t="s">
        <v>440</v>
      </c>
      <c r="T364" t="s">
        <v>872</v>
      </c>
      <c r="U364" t="s">
        <v>873</v>
      </c>
      <c r="V364">
        <v>3000</v>
      </c>
      <c r="W364" t="s">
        <v>56</v>
      </c>
      <c r="X364">
        <v>3900</v>
      </c>
      <c r="Y364" t="s">
        <v>55</v>
      </c>
      <c r="Z364">
        <v>3920</v>
      </c>
      <c r="AA364" t="s">
        <v>56</v>
      </c>
      <c r="AB364">
        <v>3921</v>
      </c>
      <c r="AC364" t="s">
        <v>57</v>
      </c>
      <c r="AD364">
        <v>58</v>
      </c>
      <c r="AE364" t="s">
        <v>874</v>
      </c>
      <c r="AF364" s="1">
        <v>400000</v>
      </c>
      <c r="AG364" s="1">
        <v>0</v>
      </c>
      <c r="AH364" s="1">
        <v>329531.86</v>
      </c>
      <c r="AI364" s="1">
        <v>329531.86</v>
      </c>
      <c r="AJ364" s="1">
        <v>329531.86</v>
      </c>
      <c r="AK364" s="1">
        <v>329531.86</v>
      </c>
      <c r="AL364" s="1">
        <v>329531.86</v>
      </c>
      <c r="AM364" s="1">
        <f t="shared" si="38"/>
        <v>70468.140000000014</v>
      </c>
      <c r="AN364" s="1"/>
      <c r="AO364" s="1"/>
      <c r="AP364" s="1">
        <f t="shared" si="35"/>
        <v>0</v>
      </c>
      <c r="AQ364" s="6">
        <f t="shared" si="36"/>
        <v>400000</v>
      </c>
      <c r="AR364" s="1">
        <f t="shared" si="37"/>
        <v>70468.140000000014</v>
      </c>
    </row>
    <row r="365" spans="1:44" hidden="1" x14ac:dyDescent="0.35">
      <c r="A365" t="str">
        <f t="shared" si="34"/>
        <v>1.1-00-2508_25224016_2551110</v>
      </c>
      <c r="B365" t="s">
        <v>812</v>
      </c>
      <c r="C365" t="s">
        <v>815</v>
      </c>
      <c r="D365" t="s">
        <v>64</v>
      </c>
      <c r="E365" t="s">
        <v>116</v>
      </c>
      <c r="F365">
        <v>2</v>
      </c>
      <c r="G365" t="s">
        <v>183</v>
      </c>
      <c r="H365">
        <v>2.2999999999999998</v>
      </c>
      <c r="I365" t="s">
        <v>479</v>
      </c>
      <c r="J365" t="s">
        <v>480</v>
      </c>
      <c r="K365" t="s">
        <v>481</v>
      </c>
      <c r="L365" t="s">
        <v>65</v>
      </c>
      <c r="M365" t="s">
        <v>66</v>
      </c>
      <c r="N365" t="s">
        <v>868</v>
      </c>
      <c r="O365" t="s">
        <v>870</v>
      </c>
      <c r="P365">
        <v>2</v>
      </c>
      <c r="Q365" t="s">
        <v>148</v>
      </c>
      <c r="R365">
        <v>24</v>
      </c>
      <c r="S365" t="s">
        <v>484</v>
      </c>
      <c r="T365" t="s">
        <v>896</v>
      </c>
      <c r="U365" t="s">
        <v>897</v>
      </c>
      <c r="V365">
        <v>5000</v>
      </c>
      <c r="W365" t="s">
        <v>118</v>
      </c>
      <c r="X365">
        <v>5100</v>
      </c>
      <c r="Y365" t="s">
        <v>117</v>
      </c>
      <c r="Z365">
        <v>5110</v>
      </c>
      <c r="AA365" t="s">
        <v>118</v>
      </c>
      <c r="AB365">
        <v>5111</v>
      </c>
      <c r="AC365" t="s">
        <v>119</v>
      </c>
      <c r="AD365">
        <v>0</v>
      </c>
      <c r="AE365" t="s">
        <v>58</v>
      </c>
      <c r="AF365" s="1">
        <v>400000</v>
      </c>
      <c r="AG365" s="1">
        <v>500000</v>
      </c>
      <c r="AH365" s="1">
        <v>379658.69</v>
      </c>
      <c r="AI365" s="1">
        <v>0</v>
      </c>
      <c r="AJ365" s="1">
        <v>0</v>
      </c>
      <c r="AK365" s="1">
        <v>0</v>
      </c>
      <c r="AL365" s="1">
        <v>0</v>
      </c>
      <c r="AM365" s="1">
        <f t="shared" si="38"/>
        <v>20341.309999999998</v>
      </c>
      <c r="AN365" s="1"/>
      <c r="AO365" s="1"/>
      <c r="AP365" s="1">
        <f t="shared" si="35"/>
        <v>0</v>
      </c>
      <c r="AQ365" s="6">
        <f t="shared" si="36"/>
        <v>400000</v>
      </c>
      <c r="AR365" s="1">
        <f t="shared" si="37"/>
        <v>20341.309999999998</v>
      </c>
    </row>
    <row r="366" spans="1:44" hidden="1" x14ac:dyDescent="0.35">
      <c r="A366" t="str">
        <f t="shared" si="34"/>
        <v>1.1-00-2514_25555039_2551510</v>
      </c>
      <c r="B366" t="s">
        <v>812</v>
      </c>
      <c r="C366" t="s">
        <v>815</v>
      </c>
      <c r="D366" t="s">
        <v>64</v>
      </c>
      <c r="E366" t="s">
        <v>54</v>
      </c>
      <c r="F366">
        <v>3</v>
      </c>
      <c r="G366" t="s">
        <v>202</v>
      </c>
      <c r="H366">
        <v>3.8</v>
      </c>
      <c r="I366" t="s">
        <v>203</v>
      </c>
      <c r="J366" t="s">
        <v>204</v>
      </c>
      <c r="K366" t="s">
        <v>205</v>
      </c>
      <c r="L366" t="s">
        <v>65</v>
      </c>
      <c r="M366" t="s">
        <v>66</v>
      </c>
      <c r="N366" t="s">
        <v>982</v>
      </c>
      <c r="O366" t="s">
        <v>984</v>
      </c>
      <c r="P366">
        <v>5</v>
      </c>
      <c r="Q366" t="s">
        <v>810</v>
      </c>
      <c r="R366">
        <v>55</v>
      </c>
      <c r="S366" t="s">
        <v>601</v>
      </c>
      <c r="T366" t="s">
        <v>983</v>
      </c>
      <c r="U366" t="s">
        <v>985</v>
      </c>
      <c r="V366">
        <v>5000</v>
      </c>
      <c r="W366" t="s">
        <v>118</v>
      </c>
      <c r="X366">
        <v>5100</v>
      </c>
      <c r="Y366" t="s">
        <v>117</v>
      </c>
      <c r="Z366">
        <v>5150</v>
      </c>
      <c r="AA366" t="s">
        <v>118</v>
      </c>
      <c r="AB366">
        <v>5151</v>
      </c>
      <c r="AC366" t="s">
        <v>326</v>
      </c>
      <c r="AD366">
        <v>0</v>
      </c>
      <c r="AE366" t="s">
        <v>58</v>
      </c>
      <c r="AF366" s="1">
        <v>400000</v>
      </c>
      <c r="AG366" s="1">
        <v>0</v>
      </c>
      <c r="AH366" s="1">
        <v>298932</v>
      </c>
      <c r="AI366" s="1">
        <v>298932</v>
      </c>
      <c r="AJ366" s="1">
        <v>298932</v>
      </c>
      <c r="AK366" s="1">
        <v>0</v>
      </c>
      <c r="AL366" s="1">
        <v>0</v>
      </c>
      <c r="AM366" s="1">
        <f t="shared" si="38"/>
        <v>101068</v>
      </c>
      <c r="AN366" s="1"/>
      <c r="AO366" s="1"/>
      <c r="AP366" s="1">
        <f t="shared" si="35"/>
        <v>0</v>
      </c>
      <c r="AQ366" s="6">
        <f t="shared" si="36"/>
        <v>400000</v>
      </c>
      <c r="AR366" s="1">
        <f t="shared" si="37"/>
        <v>101068</v>
      </c>
    </row>
    <row r="367" spans="1:44" hidden="1" x14ac:dyDescent="0.35">
      <c r="A367" t="str">
        <f t="shared" si="34"/>
        <v>1.1-00-2504_2555004_2532710</v>
      </c>
      <c r="B367" t="s">
        <v>812</v>
      </c>
      <c r="C367" t="s">
        <v>815</v>
      </c>
      <c r="D367" t="s">
        <v>64</v>
      </c>
      <c r="E367" t="s">
        <v>54</v>
      </c>
      <c r="F367">
        <v>1</v>
      </c>
      <c r="G367" t="s">
        <v>45</v>
      </c>
      <c r="H367">
        <v>1.3</v>
      </c>
      <c r="I367" t="s">
        <v>46</v>
      </c>
      <c r="J367" t="s">
        <v>47</v>
      </c>
      <c r="K367" t="s">
        <v>48</v>
      </c>
      <c r="L367" t="s">
        <v>49</v>
      </c>
      <c r="M367" t="s">
        <v>50</v>
      </c>
      <c r="N367" t="s">
        <v>808</v>
      </c>
      <c r="O367" t="s">
        <v>60</v>
      </c>
      <c r="P367">
        <v>5</v>
      </c>
      <c r="Q367" t="s">
        <v>810</v>
      </c>
      <c r="R367">
        <v>5</v>
      </c>
      <c r="S367" t="s">
        <v>297</v>
      </c>
      <c r="T367" t="s">
        <v>817</v>
      </c>
      <c r="U367" t="s">
        <v>298</v>
      </c>
      <c r="V367">
        <v>3000</v>
      </c>
      <c r="W367" t="s">
        <v>56</v>
      </c>
      <c r="X367">
        <v>3200</v>
      </c>
      <c r="Y367" t="s">
        <v>136</v>
      </c>
      <c r="Z367">
        <v>3270</v>
      </c>
      <c r="AA367" t="s">
        <v>56</v>
      </c>
      <c r="AB367">
        <v>3271</v>
      </c>
      <c r="AC367" t="s">
        <v>653</v>
      </c>
      <c r="AD367">
        <v>0</v>
      </c>
      <c r="AE367" t="s">
        <v>58</v>
      </c>
      <c r="AF367" s="1">
        <v>410000</v>
      </c>
      <c r="AG367" s="1">
        <v>410000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f t="shared" si="38"/>
        <v>410000</v>
      </c>
      <c r="AN367" s="1"/>
      <c r="AO367" s="1"/>
      <c r="AP367" s="1">
        <f t="shared" si="35"/>
        <v>0</v>
      </c>
      <c r="AQ367" s="6">
        <f t="shared" si="36"/>
        <v>410000</v>
      </c>
      <c r="AR367" s="1">
        <f t="shared" si="37"/>
        <v>410000</v>
      </c>
    </row>
    <row r="368" spans="1:44" hidden="1" x14ac:dyDescent="0.35">
      <c r="A368" t="str">
        <f t="shared" si="34"/>
        <v>1.1-00-2508_25619013_2531610</v>
      </c>
      <c r="B368" t="s">
        <v>812</v>
      </c>
      <c r="C368" t="s">
        <v>815</v>
      </c>
      <c r="D368" t="s">
        <v>64</v>
      </c>
      <c r="E368" t="s">
        <v>54</v>
      </c>
      <c r="F368">
        <v>1</v>
      </c>
      <c r="G368" t="s">
        <v>45</v>
      </c>
      <c r="H368">
        <v>1.7</v>
      </c>
      <c r="I368" t="s">
        <v>154</v>
      </c>
      <c r="J368" t="s">
        <v>155</v>
      </c>
      <c r="K368" t="s">
        <v>156</v>
      </c>
      <c r="L368" t="s">
        <v>157</v>
      </c>
      <c r="M368" t="s">
        <v>158</v>
      </c>
      <c r="N368" t="s">
        <v>868</v>
      </c>
      <c r="O368" t="s">
        <v>870</v>
      </c>
      <c r="P368">
        <v>6</v>
      </c>
      <c r="Q368" t="s">
        <v>164</v>
      </c>
      <c r="R368">
        <v>19</v>
      </c>
      <c r="S368" t="s">
        <v>168</v>
      </c>
      <c r="T368" t="s">
        <v>869</v>
      </c>
      <c r="U368" t="s">
        <v>871</v>
      </c>
      <c r="V368">
        <v>3000</v>
      </c>
      <c r="W368" t="s">
        <v>56</v>
      </c>
      <c r="X368">
        <v>3100</v>
      </c>
      <c r="Y368" t="s">
        <v>198</v>
      </c>
      <c r="Z368">
        <v>3160</v>
      </c>
      <c r="AA368" t="s">
        <v>247</v>
      </c>
      <c r="AB368">
        <v>3161</v>
      </c>
      <c r="AC368" t="s">
        <v>247</v>
      </c>
      <c r="AD368">
        <v>0</v>
      </c>
      <c r="AE368" t="s">
        <v>58</v>
      </c>
      <c r="AF368" s="1">
        <v>411700</v>
      </c>
      <c r="AG368" s="1">
        <v>200000</v>
      </c>
      <c r="AH368" s="1">
        <v>411689.57</v>
      </c>
      <c r="AI368" s="1">
        <v>411689.57</v>
      </c>
      <c r="AJ368" s="1">
        <v>346844.6</v>
      </c>
      <c r="AK368" s="1">
        <v>314422.14</v>
      </c>
      <c r="AL368" s="1">
        <v>314422.14</v>
      </c>
      <c r="AM368" s="1">
        <f t="shared" si="38"/>
        <v>10.429999999993015</v>
      </c>
      <c r="AN368" s="1"/>
      <c r="AO368" s="1"/>
      <c r="AP368" s="1">
        <f t="shared" si="35"/>
        <v>0</v>
      </c>
      <c r="AQ368" s="6">
        <f t="shared" si="36"/>
        <v>411700</v>
      </c>
      <c r="AR368" s="1">
        <f t="shared" si="37"/>
        <v>10.429999999993015</v>
      </c>
    </row>
    <row r="369" spans="1:44" hidden="1" x14ac:dyDescent="0.35">
      <c r="A369" t="str">
        <f t="shared" si="34"/>
        <v>1.1-00-2514_25555039_2551910</v>
      </c>
      <c r="B369" t="s">
        <v>812</v>
      </c>
      <c r="C369" t="s">
        <v>815</v>
      </c>
      <c r="D369" t="s">
        <v>64</v>
      </c>
      <c r="E369" t="s">
        <v>116</v>
      </c>
      <c r="F369">
        <v>3</v>
      </c>
      <c r="G369" t="s">
        <v>202</v>
      </c>
      <c r="H369">
        <v>3.8</v>
      </c>
      <c r="I369" t="s">
        <v>203</v>
      </c>
      <c r="J369" t="s">
        <v>204</v>
      </c>
      <c r="K369" t="s">
        <v>205</v>
      </c>
      <c r="L369" t="s">
        <v>65</v>
      </c>
      <c r="M369" t="s">
        <v>66</v>
      </c>
      <c r="N369" t="s">
        <v>982</v>
      </c>
      <c r="O369" t="s">
        <v>984</v>
      </c>
      <c r="P369">
        <v>5</v>
      </c>
      <c r="Q369" t="s">
        <v>810</v>
      </c>
      <c r="R369">
        <v>55</v>
      </c>
      <c r="S369" t="s">
        <v>601</v>
      </c>
      <c r="T369" t="s">
        <v>983</v>
      </c>
      <c r="U369" t="s">
        <v>985</v>
      </c>
      <c r="V369">
        <v>5000</v>
      </c>
      <c r="W369" t="s">
        <v>118</v>
      </c>
      <c r="X369">
        <v>5100</v>
      </c>
      <c r="Y369" t="s">
        <v>117</v>
      </c>
      <c r="Z369">
        <v>5190</v>
      </c>
      <c r="AA369" t="s">
        <v>118</v>
      </c>
      <c r="AB369">
        <v>5191</v>
      </c>
      <c r="AC369" t="s">
        <v>121</v>
      </c>
      <c r="AD369">
        <v>0</v>
      </c>
      <c r="AE369" t="s">
        <v>58</v>
      </c>
      <c r="AF369" s="1">
        <v>413214.06</v>
      </c>
      <c r="AG369" s="1">
        <v>450000</v>
      </c>
      <c r="AH369" s="1">
        <v>413214.06</v>
      </c>
      <c r="AI369" s="1">
        <v>413214.06</v>
      </c>
      <c r="AJ369" s="1">
        <v>413214.06</v>
      </c>
      <c r="AK369" s="1">
        <v>0</v>
      </c>
      <c r="AL369" s="1">
        <v>0</v>
      </c>
      <c r="AM369" s="1">
        <f t="shared" si="38"/>
        <v>0</v>
      </c>
      <c r="AN369" s="1"/>
      <c r="AO369" s="1"/>
      <c r="AP369" s="1">
        <f t="shared" si="35"/>
        <v>0</v>
      </c>
      <c r="AQ369" s="6">
        <f t="shared" si="36"/>
        <v>413214.06</v>
      </c>
      <c r="AR369" s="1">
        <f t="shared" si="37"/>
        <v>0</v>
      </c>
    </row>
    <row r="370" spans="1:44" hidden="1" x14ac:dyDescent="0.35">
      <c r="A370" t="str">
        <f t="shared" si="34"/>
        <v>1.1-00-2504_2555004_2551910</v>
      </c>
      <c r="B370" t="s">
        <v>812</v>
      </c>
      <c r="C370" t="s">
        <v>815</v>
      </c>
      <c r="D370" t="s">
        <v>64</v>
      </c>
      <c r="E370" t="s">
        <v>116</v>
      </c>
      <c r="F370">
        <v>1</v>
      </c>
      <c r="G370" t="s">
        <v>45</v>
      </c>
      <c r="H370">
        <v>1.3</v>
      </c>
      <c r="I370" t="s">
        <v>46</v>
      </c>
      <c r="J370" t="s">
        <v>47</v>
      </c>
      <c r="K370" t="s">
        <v>48</v>
      </c>
      <c r="L370" t="s">
        <v>49</v>
      </c>
      <c r="M370" t="s">
        <v>50</v>
      </c>
      <c r="N370" t="s">
        <v>808</v>
      </c>
      <c r="O370" t="s">
        <v>60</v>
      </c>
      <c r="P370">
        <v>5</v>
      </c>
      <c r="Q370" t="s">
        <v>810</v>
      </c>
      <c r="R370">
        <v>5</v>
      </c>
      <c r="S370" t="s">
        <v>297</v>
      </c>
      <c r="T370" t="s">
        <v>817</v>
      </c>
      <c r="U370" t="s">
        <v>298</v>
      </c>
      <c r="V370">
        <v>5000</v>
      </c>
      <c r="W370" t="s">
        <v>118</v>
      </c>
      <c r="X370">
        <v>5100</v>
      </c>
      <c r="Y370" t="s">
        <v>117</v>
      </c>
      <c r="Z370">
        <v>5190</v>
      </c>
      <c r="AA370" t="s">
        <v>118</v>
      </c>
      <c r="AB370">
        <v>5191</v>
      </c>
      <c r="AC370" t="s">
        <v>121</v>
      </c>
      <c r="AD370">
        <v>0</v>
      </c>
      <c r="AE370" t="s">
        <v>58</v>
      </c>
      <c r="AF370" s="1">
        <v>418000</v>
      </c>
      <c r="AG370" s="1">
        <v>0</v>
      </c>
      <c r="AH370" s="1">
        <v>400303.01</v>
      </c>
      <c r="AI370" s="1">
        <v>400303.01</v>
      </c>
      <c r="AJ370" s="1">
        <v>400303.01</v>
      </c>
      <c r="AK370" s="1">
        <v>42976.61</v>
      </c>
      <c r="AL370" s="1">
        <v>42976.61</v>
      </c>
      <c r="AM370" s="1">
        <f t="shared" si="38"/>
        <v>17696.989999999991</v>
      </c>
      <c r="AN370" s="1"/>
      <c r="AO370" s="1"/>
      <c r="AP370" s="1">
        <f t="shared" si="35"/>
        <v>0</v>
      </c>
      <c r="AQ370" s="6">
        <f t="shared" si="36"/>
        <v>418000</v>
      </c>
      <c r="AR370" s="1">
        <f t="shared" si="37"/>
        <v>17696.989999999991</v>
      </c>
    </row>
    <row r="371" spans="1:44" hidden="1" x14ac:dyDescent="0.35">
      <c r="A371" t="str">
        <f t="shared" si="34"/>
        <v>1.1-00-2504_2555004_2527210</v>
      </c>
      <c r="B371" t="s">
        <v>812</v>
      </c>
      <c r="C371" t="s">
        <v>815</v>
      </c>
      <c r="D371" t="s">
        <v>64</v>
      </c>
      <c r="E371" t="s">
        <v>54</v>
      </c>
      <c r="F371">
        <v>1</v>
      </c>
      <c r="G371" t="s">
        <v>45</v>
      </c>
      <c r="H371">
        <v>1.3</v>
      </c>
      <c r="I371" t="s">
        <v>46</v>
      </c>
      <c r="J371" t="s">
        <v>47</v>
      </c>
      <c r="K371" t="s">
        <v>48</v>
      </c>
      <c r="L371" t="s">
        <v>49</v>
      </c>
      <c r="M371" t="s">
        <v>50</v>
      </c>
      <c r="N371" t="s">
        <v>808</v>
      </c>
      <c r="O371" t="s">
        <v>60</v>
      </c>
      <c r="P371">
        <v>5</v>
      </c>
      <c r="Q371" t="s">
        <v>810</v>
      </c>
      <c r="R371">
        <v>5</v>
      </c>
      <c r="S371" t="s">
        <v>297</v>
      </c>
      <c r="T371" t="s">
        <v>817</v>
      </c>
      <c r="U371" t="s">
        <v>298</v>
      </c>
      <c r="V371">
        <v>2000</v>
      </c>
      <c r="W371" t="s">
        <v>105</v>
      </c>
      <c r="X371">
        <v>2700</v>
      </c>
      <c r="Y371" t="s">
        <v>104</v>
      </c>
      <c r="Z371">
        <v>2720</v>
      </c>
      <c r="AA371" t="s">
        <v>105</v>
      </c>
      <c r="AB371">
        <v>2721</v>
      </c>
      <c r="AC371" t="s">
        <v>377</v>
      </c>
      <c r="AD371">
        <v>0</v>
      </c>
      <c r="AE371" t="s">
        <v>58</v>
      </c>
      <c r="AF371" s="1">
        <v>35000</v>
      </c>
      <c r="AG371" s="1">
        <v>30000</v>
      </c>
      <c r="AH371" s="1">
        <v>14880</v>
      </c>
      <c r="AI371" s="1">
        <v>14880</v>
      </c>
      <c r="AJ371" s="1">
        <v>14880</v>
      </c>
      <c r="AK371" s="1">
        <v>14880</v>
      </c>
      <c r="AL371" s="1">
        <v>14880</v>
      </c>
      <c r="AM371" s="1">
        <f t="shared" si="38"/>
        <v>20120</v>
      </c>
      <c r="AN371" s="1"/>
      <c r="AO371" s="1"/>
      <c r="AP371" s="1">
        <f t="shared" si="35"/>
        <v>0</v>
      </c>
      <c r="AQ371" s="6">
        <f t="shared" si="36"/>
        <v>35000</v>
      </c>
      <c r="AR371" s="1">
        <f t="shared" si="37"/>
        <v>20120</v>
      </c>
    </row>
    <row r="372" spans="1:44" hidden="1" x14ac:dyDescent="0.35">
      <c r="A372" t="str">
        <f t="shared" si="34"/>
        <v>1.1-00-2514_25555039_2527210</v>
      </c>
      <c r="B372" t="s">
        <v>812</v>
      </c>
      <c r="C372" t="s">
        <v>815</v>
      </c>
      <c r="D372" t="s">
        <v>64</v>
      </c>
      <c r="E372" t="s">
        <v>54</v>
      </c>
      <c r="F372">
        <v>3</v>
      </c>
      <c r="G372" t="s">
        <v>202</v>
      </c>
      <c r="H372">
        <v>3.8</v>
      </c>
      <c r="I372" t="s">
        <v>203</v>
      </c>
      <c r="J372" t="s">
        <v>204</v>
      </c>
      <c r="K372" t="s">
        <v>205</v>
      </c>
      <c r="L372" t="s">
        <v>65</v>
      </c>
      <c r="M372" t="s">
        <v>66</v>
      </c>
      <c r="N372" t="s">
        <v>982</v>
      </c>
      <c r="O372" t="s">
        <v>984</v>
      </c>
      <c r="P372">
        <v>5</v>
      </c>
      <c r="Q372" t="s">
        <v>810</v>
      </c>
      <c r="R372">
        <v>55</v>
      </c>
      <c r="S372" t="s">
        <v>601</v>
      </c>
      <c r="T372" t="s">
        <v>983</v>
      </c>
      <c r="U372" t="s">
        <v>985</v>
      </c>
      <c r="V372">
        <v>2000</v>
      </c>
      <c r="W372" t="s">
        <v>105</v>
      </c>
      <c r="X372">
        <v>2700</v>
      </c>
      <c r="Y372" t="s">
        <v>104</v>
      </c>
      <c r="Z372">
        <v>2720</v>
      </c>
      <c r="AA372" t="s">
        <v>105</v>
      </c>
      <c r="AB372">
        <v>2721</v>
      </c>
      <c r="AC372" t="s">
        <v>377</v>
      </c>
      <c r="AD372">
        <v>0</v>
      </c>
      <c r="AE372" t="s">
        <v>58</v>
      </c>
      <c r="AF372" s="1">
        <v>50000</v>
      </c>
      <c r="AG372" s="1">
        <v>50000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f t="shared" si="38"/>
        <v>50000</v>
      </c>
      <c r="AN372" s="1"/>
      <c r="AO372" s="1"/>
      <c r="AP372" s="1">
        <f t="shared" si="35"/>
        <v>0</v>
      </c>
      <c r="AQ372" s="6">
        <f t="shared" si="36"/>
        <v>50000</v>
      </c>
      <c r="AR372" s="1">
        <f t="shared" si="37"/>
        <v>50000</v>
      </c>
    </row>
    <row r="373" spans="1:44" hidden="1" x14ac:dyDescent="0.35">
      <c r="A373" t="str">
        <f t="shared" si="34"/>
        <v>1.1-00-2511_25346032_25441128</v>
      </c>
      <c r="B373" t="s">
        <v>812</v>
      </c>
      <c r="C373" t="s">
        <v>815</v>
      </c>
      <c r="D373" t="s">
        <v>64</v>
      </c>
      <c r="E373" t="s">
        <v>54</v>
      </c>
      <c r="F373">
        <v>2</v>
      </c>
      <c r="G373" t="s">
        <v>183</v>
      </c>
      <c r="H373">
        <v>2.7</v>
      </c>
      <c r="I373" t="s">
        <v>530</v>
      </c>
      <c r="J373" t="s">
        <v>531</v>
      </c>
      <c r="K373" t="s">
        <v>530</v>
      </c>
      <c r="L373" t="s">
        <v>65</v>
      </c>
      <c r="M373" t="s">
        <v>66</v>
      </c>
      <c r="N373" t="s">
        <v>822</v>
      </c>
      <c r="O373" t="s">
        <v>824</v>
      </c>
      <c r="P373">
        <v>3</v>
      </c>
      <c r="Q373" t="s">
        <v>453</v>
      </c>
      <c r="R373">
        <v>46</v>
      </c>
      <c r="S373" t="s">
        <v>941</v>
      </c>
      <c r="T373" t="s">
        <v>940</v>
      </c>
      <c r="U373" t="s">
        <v>942</v>
      </c>
      <c r="V373">
        <v>4000</v>
      </c>
      <c r="W373" t="s">
        <v>233</v>
      </c>
      <c r="X373">
        <v>4400</v>
      </c>
      <c r="Y373" t="s">
        <v>229</v>
      </c>
      <c r="Z373">
        <v>4410</v>
      </c>
      <c r="AA373" t="s">
        <v>230</v>
      </c>
      <c r="AB373">
        <v>4411</v>
      </c>
      <c r="AC373" t="s">
        <v>231</v>
      </c>
      <c r="AD373">
        <v>28</v>
      </c>
      <c r="AE373" t="s">
        <v>561</v>
      </c>
      <c r="AF373" s="1">
        <v>450000</v>
      </c>
      <c r="AG373" s="1">
        <v>300000</v>
      </c>
      <c r="AH373" s="1">
        <v>357335.68</v>
      </c>
      <c r="AI373" s="1">
        <v>357335.68</v>
      </c>
      <c r="AJ373" s="1">
        <v>357335.68</v>
      </c>
      <c r="AK373" s="1">
        <v>0</v>
      </c>
      <c r="AL373" s="1">
        <v>0</v>
      </c>
      <c r="AM373" s="1">
        <f t="shared" si="38"/>
        <v>92664.320000000007</v>
      </c>
      <c r="AN373" s="1"/>
      <c r="AO373" s="1"/>
      <c r="AP373" s="1">
        <f t="shared" si="35"/>
        <v>0</v>
      </c>
      <c r="AQ373" s="6">
        <f t="shared" si="36"/>
        <v>450000</v>
      </c>
      <c r="AR373" s="1">
        <f t="shared" si="37"/>
        <v>92664.320000000007</v>
      </c>
    </row>
    <row r="374" spans="1:44" hidden="1" x14ac:dyDescent="0.35">
      <c r="A374" t="str">
        <f t="shared" si="34"/>
        <v>1.1-00-2512_25753037_25382115</v>
      </c>
      <c r="B374" t="s">
        <v>812</v>
      </c>
      <c r="C374" t="s">
        <v>815</v>
      </c>
      <c r="D374" t="s">
        <v>64</v>
      </c>
      <c r="E374" t="s">
        <v>54</v>
      </c>
      <c r="F374">
        <v>3</v>
      </c>
      <c r="G374" t="s">
        <v>202</v>
      </c>
      <c r="H374">
        <v>3.7</v>
      </c>
      <c r="I374" t="s">
        <v>591</v>
      </c>
      <c r="J374" t="s">
        <v>592</v>
      </c>
      <c r="K374" t="s">
        <v>591</v>
      </c>
      <c r="L374" t="s">
        <v>65</v>
      </c>
      <c r="M374" t="s">
        <v>66</v>
      </c>
      <c r="N374" t="s">
        <v>946</v>
      </c>
      <c r="O374" t="s">
        <v>948</v>
      </c>
      <c r="P374">
        <v>7</v>
      </c>
      <c r="Q374" t="s">
        <v>567</v>
      </c>
      <c r="R374">
        <v>53</v>
      </c>
      <c r="S374" t="s">
        <v>970</v>
      </c>
      <c r="T374" t="s">
        <v>969</v>
      </c>
      <c r="U374" t="s">
        <v>971</v>
      </c>
      <c r="V374">
        <v>3000</v>
      </c>
      <c r="W374" t="s">
        <v>56</v>
      </c>
      <c r="X374">
        <v>3800</v>
      </c>
      <c r="Y374" t="s">
        <v>227</v>
      </c>
      <c r="Z374">
        <v>3820</v>
      </c>
      <c r="AA374" t="s">
        <v>56</v>
      </c>
      <c r="AB374">
        <v>3821</v>
      </c>
      <c r="AC374" t="s">
        <v>228</v>
      </c>
      <c r="AD374">
        <v>15</v>
      </c>
      <c r="AE374" t="s">
        <v>581</v>
      </c>
      <c r="AF374" s="1">
        <v>481400</v>
      </c>
      <c r="AG374" s="1">
        <v>750000</v>
      </c>
      <c r="AH374" s="1">
        <v>481400</v>
      </c>
      <c r="AI374" s="1">
        <v>481400</v>
      </c>
      <c r="AJ374" s="1">
        <v>481400</v>
      </c>
      <c r="AK374" s="1">
        <v>481400</v>
      </c>
      <c r="AL374" s="1">
        <v>481400</v>
      </c>
      <c r="AM374" s="1">
        <f t="shared" si="38"/>
        <v>0</v>
      </c>
      <c r="AN374" s="1"/>
      <c r="AO374" s="1"/>
      <c r="AP374" s="1">
        <f t="shared" si="35"/>
        <v>0</v>
      </c>
      <c r="AQ374" s="6">
        <f t="shared" si="36"/>
        <v>481400</v>
      </c>
      <c r="AR374" s="1">
        <f t="shared" si="37"/>
        <v>0</v>
      </c>
    </row>
    <row r="375" spans="1:44" hidden="1" x14ac:dyDescent="0.35">
      <c r="A375" t="str">
        <f t="shared" si="34"/>
        <v>1.1-00-2514_25556039_2556610</v>
      </c>
      <c r="B375" t="s">
        <v>812</v>
      </c>
      <c r="C375" t="s">
        <v>815</v>
      </c>
      <c r="D375" t="s">
        <v>64</v>
      </c>
      <c r="E375" t="s">
        <v>116</v>
      </c>
      <c r="F375">
        <v>3</v>
      </c>
      <c r="G375" t="s">
        <v>202</v>
      </c>
      <c r="H375">
        <v>3.8</v>
      </c>
      <c r="I375" t="s">
        <v>203</v>
      </c>
      <c r="J375" t="s">
        <v>204</v>
      </c>
      <c r="K375" t="s">
        <v>205</v>
      </c>
      <c r="L375" t="s">
        <v>65</v>
      </c>
      <c r="M375" t="s">
        <v>66</v>
      </c>
      <c r="N375" t="s">
        <v>982</v>
      </c>
      <c r="O375" t="s">
        <v>984</v>
      </c>
      <c r="P375">
        <v>5</v>
      </c>
      <c r="Q375" t="s">
        <v>810</v>
      </c>
      <c r="R375">
        <v>56</v>
      </c>
      <c r="S375" t="s">
        <v>212</v>
      </c>
      <c r="T375" t="s">
        <v>983</v>
      </c>
      <c r="U375" t="s">
        <v>985</v>
      </c>
      <c r="V375">
        <v>5000</v>
      </c>
      <c r="W375" t="s">
        <v>118</v>
      </c>
      <c r="X375">
        <v>5600</v>
      </c>
      <c r="Y375" t="s">
        <v>209</v>
      </c>
      <c r="Z375">
        <v>5660</v>
      </c>
      <c r="AA375" t="s">
        <v>118</v>
      </c>
      <c r="AB375">
        <v>5661</v>
      </c>
      <c r="AC375" t="s">
        <v>487</v>
      </c>
      <c r="AD375">
        <v>0</v>
      </c>
      <c r="AE375" t="s">
        <v>58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f t="shared" si="38"/>
        <v>0</v>
      </c>
      <c r="AN375" s="1">
        <v>485000</v>
      </c>
      <c r="AO375" s="1">
        <v>0</v>
      </c>
      <c r="AP375" s="1">
        <f t="shared" si="35"/>
        <v>485000</v>
      </c>
      <c r="AQ375" s="6">
        <f t="shared" si="36"/>
        <v>485000</v>
      </c>
      <c r="AR375" s="1">
        <f t="shared" si="37"/>
        <v>485000</v>
      </c>
    </row>
    <row r="376" spans="1:44" hidden="1" x14ac:dyDescent="0.35">
      <c r="A376" t="str">
        <f t="shared" si="34"/>
        <v>1.1-00-2509_25226018_2527210</v>
      </c>
      <c r="B376" t="s">
        <v>812</v>
      </c>
      <c r="C376" t="s">
        <v>815</v>
      </c>
      <c r="D376" t="s">
        <v>64</v>
      </c>
      <c r="E376" t="s">
        <v>54</v>
      </c>
      <c r="F376">
        <v>2</v>
      </c>
      <c r="G376" t="s">
        <v>183</v>
      </c>
      <c r="H376">
        <v>2.2000000000000002</v>
      </c>
      <c r="I376" t="s">
        <v>193</v>
      </c>
      <c r="J376" t="s">
        <v>194</v>
      </c>
      <c r="K376" t="s">
        <v>195</v>
      </c>
      <c r="L376" t="s">
        <v>65</v>
      </c>
      <c r="M376" t="s">
        <v>66</v>
      </c>
      <c r="N376" t="s">
        <v>855</v>
      </c>
      <c r="O376" t="s">
        <v>857</v>
      </c>
      <c r="P376">
        <v>2</v>
      </c>
      <c r="Q376" t="s">
        <v>148</v>
      </c>
      <c r="R376">
        <v>26</v>
      </c>
      <c r="S376" t="s">
        <v>200</v>
      </c>
      <c r="T376" t="s">
        <v>894</v>
      </c>
      <c r="U376" t="s">
        <v>201</v>
      </c>
      <c r="V376">
        <v>2000</v>
      </c>
      <c r="W376" t="s">
        <v>105</v>
      </c>
      <c r="X376">
        <v>2700</v>
      </c>
      <c r="Y376" t="s">
        <v>104</v>
      </c>
      <c r="Z376">
        <v>2720</v>
      </c>
      <c r="AA376" t="s">
        <v>105</v>
      </c>
      <c r="AB376">
        <v>2721</v>
      </c>
      <c r="AC376" t="s">
        <v>377</v>
      </c>
      <c r="AD376">
        <v>0</v>
      </c>
      <c r="AE376" t="s">
        <v>58</v>
      </c>
      <c r="AF376" s="1">
        <v>90000</v>
      </c>
      <c r="AG376" s="1">
        <v>90000</v>
      </c>
      <c r="AH376" s="1">
        <v>51635.3</v>
      </c>
      <c r="AI376" s="1">
        <v>51635.3</v>
      </c>
      <c r="AJ376" s="1">
        <v>51635.3</v>
      </c>
      <c r="AK376" s="1">
        <v>51635.3</v>
      </c>
      <c r="AL376" s="1">
        <v>51635.3</v>
      </c>
      <c r="AM376" s="1">
        <f t="shared" si="38"/>
        <v>38364.699999999997</v>
      </c>
      <c r="AN376" s="1"/>
      <c r="AO376" s="1"/>
      <c r="AP376" s="1">
        <f t="shared" si="35"/>
        <v>0</v>
      </c>
      <c r="AQ376" s="6">
        <f t="shared" si="36"/>
        <v>90000</v>
      </c>
      <c r="AR376" s="1">
        <f t="shared" si="37"/>
        <v>38364.699999999997</v>
      </c>
    </row>
    <row r="377" spans="1:44" hidden="1" x14ac:dyDescent="0.35">
      <c r="A377" t="str">
        <f t="shared" si="34"/>
        <v>1.1-00-2512_25753037_25382120</v>
      </c>
      <c r="B377" t="s">
        <v>812</v>
      </c>
      <c r="C377" t="s">
        <v>815</v>
      </c>
      <c r="D377" t="s">
        <v>64</v>
      </c>
      <c r="E377" t="s">
        <v>54</v>
      </c>
      <c r="F377">
        <v>3</v>
      </c>
      <c r="G377" t="s">
        <v>202</v>
      </c>
      <c r="H377">
        <v>3.7</v>
      </c>
      <c r="I377" t="s">
        <v>591</v>
      </c>
      <c r="J377" t="s">
        <v>592</v>
      </c>
      <c r="K377" t="s">
        <v>591</v>
      </c>
      <c r="L377" t="s">
        <v>65</v>
      </c>
      <c r="M377" t="s">
        <v>66</v>
      </c>
      <c r="N377" t="s">
        <v>946</v>
      </c>
      <c r="O377" t="s">
        <v>948</v>
      </c>
      <c r="P377">
        <v>7</v>
      </c>
      <c r="Q377" t="s">
        <v>567</v>
      </c>
      <c r="R377">
        <v>53</v>
      </c>
      <c r="S377" t="s">
        <v>970</v>
      </c>
      <c r="T377" t="s">
        <v>969</v>
      </c>
      <c r="U377" t="s">
        <v>971</v>
      </c>
      <c r="V377">
        <v>3000</v>
      </c>
      <c r="W377" t="s">
        <v>56</v>
      </c>
      <c r="X377">
        <v>3800</v>
      </c>
      <c r="Y377" t="s">
        <v>227</v>
      </c>
      <c r="Z377">
        <v>3820</v>
      </c>
      <c r="AA377" t="s">
        <v>56</v>
      </c>
      <c r="AB377">
        <v>3821</v>
      </c>
      <c r="AC377" t="s">
        <v>228</v>
      </c>
      <c r="AD377">
        <v>20</v>
      </c>
      <c r="AE377" t="s">
        <v>976</v>
      </c>
      <c r="AF377" s="1">
        <v>494800</v>
      </c>
      <c r="AG377" s="1">
        <v>300000</v>
      </c>
      <c r="AH377" s="1">
        <v>494799.16</v>
      </c>
      <c r="AI377" s="1">
        <v>494799.16</v>
      </c>
      <c r="AJ377" s="1">
        <v>494799.16</v>
      </c>
      <c r="AK377" s="1">
        <v>0</v>
      </c>
      <c r="AL377" s="1">
        <v>0</v>
      </c>
      <c r="AM377" s="1">
        <f t="shared" si="38"/>
        <v>0.84000000002561137</v>
      </c>
      <c r="AN377" s="1"/>
      <c r="AO377" s="1"/>
      <c r="AP377" s="1">
        <f t="shared" si="35"/>
        <v>0</v>
      </c>
      <c r="AQ377" s="6">
        <f t="shared" si="36"/>
        <v>494800</v>
      </c>
      <c r="AR377" s="1">
        <f t="shared" si="37"/>
        <v>0.84000000002561137</v>
      </c>
    </row>
    <row r="378" spans="1:44" hidden="1" x14ac:dyDescent="0.35">
      <c r="A378" t="str">
        <f t="shared" si="34"/>
        <v>1.1-00-2512_25751035_25382116</v>
      </c>
      <c r="B378" t="s">
        <v>812</v>
      </c>
      <c r="C378" t="s">
        <v>815</v>
      </c>
      <c r="D378" t="s">
        <v>64</v>
      </c>
      <c r="E378" t="s">
        <v>54</v>
      </c>
      <c r="F378">
        <v>3</v>
      </c>
      <c r="G378" t="s">
        <v>202</v>
      </c>
      <c r="H378">
        <v>3.2</v>
      </c>
      <c r="I378" t="s">
        <v>958</v>
      </c>
      <c r="J378" t="s">
        <v>959</v>
      </c>
      <c r="K378" t="s">
        <v>960</v>
      </c>
      <c r="L378" t="s">
        <v>217</v>
      </c>
      <c r="M378" t="s">
        <v>218</v>
      </c>
      <c r="N378" t="s">
        <v>946</v>
      </c>
      <c r="O378" t="s">
        <v>948</v>
      </c>
      <c r="P378">
        <v>7</v>
      </c>
      <c r="Q378" t="s">
        <v>567</v>
      </c>
      <c r="R378">
        <v>51</v>
      </c>
      <c r="S378" t="s">
        <v>962</v>
      </c>
      <c r="T378" t="s">
        <v>961</v>
      </c>
      <c r="U378" t="s">
        <v>963</v>
      </c>
      <c r="V378">
        <v>3000</v>
      </c>
      <c r="W378" t="s">
        <v>56</v>
      </c>
      <c r="X378">
        <v>3800</v>
      </c>
      <c r="Y378" t="s">
        <v>227</v>
      </c>
      <c r="Z378">
        <v>3820</v>
      </c>
      <c r="AA378" t="s">
        <v>56</v>
      </c>
      <c r="AB378">
        <v>3821</v>
      </c>
      <c r="AC378" t="s">
        <v>228</v>
      </c>
      <c r="AD378">
        <v>16</v>
      </c>
      <c r="AE378" t="s">
        <v>582</v>
      </c>
      <c r="AF378" s="1">
        <v>498500</v>
      </c>
      <c r="AG378" s="1">
        <v>500000</v>
      </c>
      <c r="AH378" s="1">
        <v>498499.99</v>
      </c>
      <c r="AI378" s="1">
        <v>498499.99</v>
      </c>
      <c r="AJ378" s="1">
        <v>498499.99</v>
      </c>
      <c r="AK378" s="1">
        <v>0</v>
      </c>
      <c r="AL378" s="1">
        <v>0</v>
      </c>
      <c r="AM378" s="1">
        <f t="shared" si="38"/>
        <v>1.0000000009313226E-2</v>
      </c>
      <c r="AN378" s="1"/>
      <c r="AO378" s="1"/>
      <c r="AP378" s="1">
        <f t="shared" si="35"/>
        <v>0</v>
      </c>
      <c r="AQ378" s="6">
        <f t="shared" si="36"/>
        <v>498500</v>
      </c>
      <c r="AR378" s="1">
        <f t="shared" si="37"/>
        <v>1.0000000009313226E-2</v>
      </c>
    </row>
    <row r="379" spans="1:44" hidden="1" x14ac:dyDescent="0.35">
      <c r="A379" t="str">
        <f t="shared" si="34"/>
        <v>1.1-00-2509_25228020_2527210</v>
      </c>
      <c r="B379" t="s">
        <v>812</v>
      </c>
      <c r="C379" t="s">
        <v>815</v>
      </c>
      <c r="D379" t="s">
        <v>64</v>
      </c>
      <c r="E379" t="s">
        <v>54</v>
      </c>
      <c r="F379">
        <v>1</v>
      </c>
      <c r="G379" t="s">
        <v>45</v>
      </c>
      <c r="H379">
        <v>1.3</v>
      </c>
      <c r="I379" t="s">
        <v>46</v>
      </c>
      <c r="J379" t="s">
        <v>47</v>
      </c>
      <c r="K379" t="s">
        <v>48</v>
      </c>
      <c r="L379" t="s">
        <v>65</v>
      </c>
      <c r="M379" t="s">
        <v>66</v>
      </c>
      <c r="N379" t="s">
        <v>855</v>
      </c>
      <c r="O379" t="s">
        <v>857</v>
      </c>
      <c r="P379">
        <v>2</v>
      </c>
      <c r="Q379" t="s">
        <v>148</v>
      </c>
      <c r="R379">
        <v>28</v>
      </c>
      <c r="S379" t="s">
        <v>415</v>
      </c>
      <c r="T379" t="s">
        <v>860</v>
      </c>
      <c r="U379" t="s">
        <v>861</v>
      </c>
      <c r="V379">
        <v>2000</v>
      </c>
      <c r="W379" t="s">
        <v>105</v>
      </c>
      <c r="X379">
        <v>2700</v>
      </c>
      <c r="Y379" t="s">
        <v>104</v>
      </c>
      <c r="Z379">
        <v>2720</v>
      </c>
      <c r="AA379" t="s">
        <v>105</v>
      </c>
      <c r="AB379">
        <v>2721</v>
      </c>
      <c r="AC379" t="s">
        <v>377</v>
      </c>
      <c r="AD379">
        <v>0</v>
      </c>
      <c r="AE379" t="s">
        <v>58</v>
      </c>
      <c r="AF379" s="1">
        <v>100000</v>
      </c>
      <c r="AG379" s="1">
        <v>100000</v>
      </c>
      <c r="AH379" s="1">
        <v>89117.81</v>
      </c>
      <c r="AI379" s="1">
        <v>0</v>
      </c>
      <c r="AJ379" s="1">
        <v>0</v>
      </c>
      <c r="AK379" s="1">
        <v>0</v>
      </c>
      <c r="AL379" s="1">
        <v>0</v>
      </c>
      <c r="AM379" s="1">
        <f t="shared" si="38"/>
        <v>10882.190000000002</v>
      </c>
      <c r="AN379" s="1"/>
      <c r="AO379" s="1"/>
      <c r="AP379" s="1">
        <f t="shared" si="35"/>
        <v>0</v>
      </c>
      <c r="AQ379" s="6">
        <f t="shared" si="36"/>
        <v>100000</v>
      </c>
      <c r="AR379" s="1">
        <f t="shared" si="37"/>
        <v>10882.190000000002</v>
      </c>
    </row>
    <row r="380" spans="1:44" hidden="1" x14ac:dyDescent="0.35">
      <c r="A380" t="str">
        <f t="shared" si="34"/>
        <v>1.1-00-2509_25330022_2527210</v>
      </c>
      <c r="B380" t="s">
        <v>812</v>
      </c>
      <c r="C380" t="s">
        <v>815</v>
      </c>
      <c r="D380" t="s">
        <v>64</v>
      </c>
      <c r="E380" t="s">
        <v>54</v>
      </c>
      <c r="F380">
        <v>2</v>
      </c>
      <c r="G380" t="s">
        <v>183</v>
      </c>
      <c r="H380">
        <v>2.1</v>
      </c>
      <c r="I380" t="s">
        <v>184</v>
      </c>
      <c r="J380" t="s">
        <v>445</v>
      </c>
      <c r="K380" t="s">
        <v>446</v>
      </c>
      <c r="L380" t="s">
        <v>157</v>
      </c>
      <c r="M380" t="s">
        <v>158</v>
      </c>
      <c r="N380" t="s">
        <v>855</v>
      </c>
      <c r="O380" t="s">
        <v>857</v>
      </c>
      <c r="P380">
        <v>3</v>
      </c>
      <c r="Q380" t="s">
        <v>453</v>
      </c>
      <c r="R380">
        <v>30</v>
      </c>
      <c r="S380" t="s">
        <v>454</v>
      </c>
      <c r="T380" t="s">
        <v>882</v>
      </c>
      <c r="U380" t="s">
        <v>883</v>
      </c>
      <c r="V380">
        <v>2000</v>
      </c>
      <c r="W380" t="s">
        <v>105</v>
      </c>
      <c r="X380">
        <v>2700</v>
      </c>
      <c r="Y380" t="s">
        <v>104</v>
      </c>
      <c r="Z380">
        <v>2720</v>
      </c>
      <c r="AA380" t="s">
        <v>105</v>
      </c>
      <c r="AB380">
        <v>2721</v>
      </c>
      <c r="AC380" t="s">
        <v>377</v>
      </c>
      <c r="AD380">
        <v>0</v>
      </c>
      <c r="AE380" t="s">
        <v>58</v>
      </c>
      <c r="AF380" s="1">
        <v>100000</v>
      </c>
      <c r="AG380" s="1">
        <v>100000</v>
      </c>
      <c r="AH380" s="1">
        <v>44333.46</v>
      </c>
      <c r="AI380" s="1">
        <v>44333.46</v>
      </c>
      <c r="AJ380" s="1">
        <v>0</v>
      </c>
      <c r="AK380" s="1">
        <v>0</v>
      </c>
      <c r="AL380" s="1">
        <v>0</v>
      </c>
      <c r="AM380" s="1">
        <f t="shared" si="38"/>
        <v>55666.54</v>
      </c>
      <c r="AN380" s="1"/>
      <c r="AO380" s="1"/>
      <c r="AP380" s="1">
        <f t="shared" si="35"/>
        <v>0</v>
      </c>
      <c r="AQ380" s="6">
        <f t="shared" si="36"/>
        <v>100000</v>
      </c>
      <c r="AR380" s="1">
        <f t="shared" si="37"/>
        <v>55666.54</v>
      </c>
    </row>
    <row r="381" spans="1:44" hidden="1" x14ac:dyDescent="0.35">
      <c r="A381" t="str">
        <f t="shared" si="34"/>
        <v>1.1-00-2512_25751035_2527210</v>
      </c>
      <c r="B381" t="s">
        <v>812</v>
      </c>
      <c r="C381" t="s">
        <v>815</v>
      </c>
      <c r="D381" t="s">
        <v>64</v>
      </c>
      <c r="E381" t="s">
        <v>54</v>
      </c>
      <c r="F381">
        <v>3</v>
      </c>
      <c r="G381" t="s">
        <v>202</v>
      </c>
      <c r="H381">
        <v>3.2</v>
      </c>
      <c r="I381" t="s">
        <v>958</v>
      </c>
      <c r="J381" t="s">
        <v>959</v>
      </c>
      <c r="K381" t="s">
        <v>960</v>
      </c>
      <c r="L381" t="s">
        <v>217</v>
      </c>
      <c r="M381" t="s">
        <v>218</v>
      </c>
      <c r="N381" t="s">
        <v>946</v>
      </c>
      <c r="O381" t="s">
        <v>948</v>
      </c>
      <c r="P381">
        <v>7</v>
      </c>
      <c r="Q381" t="s">
        <v>567</v>
      </c>
      <c r="R381">
        <v>51</v>
      </c>
      <c r="S381" t="s">
        <v>962</v>
      </c>
      <c r="T381" t="s">
        <v>961</v>
      </c>
      <c r="U381" t="s">
        <v>963</v>
      </c>
      <c r="V381">
        <v>2000</v>
      </c>
      <c r="W381" t="s">
        <v>105</v>
      </c>
      <c r="X381">
        <v>2700</v>
      </c>
      <c r="Y381" t="s">
        <v>104</v>
      </c>
      <c r="Z381">
        <v>2720</v>
      </c>
      <c r="AA381" t="s">
        <v>105</v>
      </c>
      <c r="AB381">
        <v>2721</v>
      </c>
      <c r="AC381" t="s">
        <v>377</v>
      </c>
      <c r="AD381">
        <v>0</v>
      </c>
      <c r="AE381" t="s">
        <v>58</v>
      </c>
      <c r="AF381" s="1">
        <v>170058</v>
      </c>
      <c r="AG381" s="1">
        <v>0</v>
      </c>
      <c r="AH381" s="1">
        <v>151761.45000000001</v>
      </c>
      <c r="AI381" s="1">
        <v>27739.08</v>
      </c>
      <c r="AJ381" s="1">
        <v>27739.08</v>
      </c>
      <c r="AK381" s="1">
        <v>27739.08</v>
      </c>
      <c r="AL381" s="1">
        <v>27739.08</v>
      </c>
      <c r="AM381" s="1">
        <f t="shared" si="38"/>
        <v>18296.549999999988</v>
      </c>
      <c r="AN381" s="1"/>
      <c r="AO381" s="1"/>
      <c r="AP381" s="1">
        <f t="shared" si="35"/>
        <v>0</v>
      </c>
      <c r="AQ381" s="6">
        <f t="shared" si="36"/>
        <v>170058</v>
      </c>
      <c r="AR381" s="1">
        <f t="shared" si="37"/>
        <v>18296.549999999988</v>
      </c>
    </row>
    <row r="382" spans="1:44" hidden="1" x14ac:dyDescent="0.35">
      <c r="A382" t="str">
        <f t="shared" si="34"/>
        <v>1.1-00-2511_25163045_2527210</v>
      </c>
      <c r="B382" t="s">
        <v>812</v>
      </c>
      <c r="C382" t="s">
        <v>815</v>
      </c>
      <c r="D382" t="s">
        <v>64</v>
      </c>
      <c r="E382" t="s">
        <v>54</v>
      </c>
      <c r="F382">
        <v>2</v>
      </c>
      <c r="G382" t="s">
        <v>183</v>
      </c>
      <c r="H382">
        <v>2.2000000000000002</v>
      </c>
      <c r="I382" t="s">
        <v>193</v>
      </c>
      <c r="J382" t="s">
        <v>459</v>
      </c>
      <c r="K382" t="s">
        <v>460</v>
      </c>
      <c r="L382" t="s">
        <v>65</v>
      </c>
      <c r="M382" t="s">
        <v>66</v>
      </c>
      <c r="N382" t="s">
        <v>822</v>
      </c>
      <c r="O382" t="s">
        <v>824</v>
      </c>
      <c r="P382">
        <v>1</v>
      </c>
      <c r="Q382" t="s">
        <v>472</v>
      </c>
      <c r="R382">
        <v>63</v>
      </c>
      <c r="S382" t="s">
        <v>890</v>
      </c>
      <c r="T382" t="s">
        <v>888</v>
      </c>
      <c r="U382" t="s">
        <v>891</v>
      </c>
      <c r="V382">
        <v>2000</v>
      </c>
      <c r="W382" t="s">
        <v>105</v>
      </c>
      <c r="X382">
        <v>2700</v>
      </c>
      <c r="Y382" t="s">
        <v>104</v>
      </c>
      <c r="Z382">
        <v>2720</v>
      </c>
      <c r="AA382" t="s">
        <v>105</v>
      </c>
      <c r="AB382">
        <v>2721</v>
      </c>
      <c r="AC382" t="s">
        <v>377</v>
      </c>
      <c r="AD382">
        <v>0</v>
      </c>
      <c r="AE382" t="s">
        <v>58</v>
      </c>
      <c r="AF382" s="1">
        <v>300000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f t="shared" si="38"/>
        <v>300000</v>
      </c>
      <c r="AN382" s="1"/>
      <c r="AO382" s="1"/>
      <c r="AP382" s="1">
        <f t="shared" si="35"/>
        <v>0</v>
      </c>
      <c r="AQ382" s="6">
        <f t="shared" si="36"/>
        <v>300000</v>
      </c>
      <c r="AR382" s="1">
        <f t="shared" si="37"/>
        <v>300000</v>
      </c>
    </row>
    <row r="383" spans="1:44" hidden="1" x14ac:dyDescent="0.35">
      <c r="A383" t="str">
        <f t="shared" si="34"/>
        <v>1.1-00-2512_25753037_25382132</v>
      </c>
      <c r="B383" t="s">
        <v>812</v>
      </c>
      <c r="C383" t="s">
        <v>815</v>
      </c>
      <c r="D383" t="s">
        <v>64</v>
      </c>
      <c r="E383" t="s">
        <v>54</v>
      </c>
      <c r="F383">
        <v>3</v>
      </c>
      <c r="G383" t="s">
        <v>202</v>
      </c>
      <c r="H383">
        <v>3.7</v>
      </c>
      <c r="I383" t="s">
        <v>591</v>
      </c>
      <c r="J383" t="s">
        <v>592</v>
      </c>
      <c r="K383" t="s">
        <v>591</v>
      </c>
      <c r="L383" t="s">
        <v>65</v>
      </c>
      <c r="M383" t="s">
        <v>66</v>
      </c>
      <c r="N383" t="s">
        <v>946</v>
      </c>
      <c r="O383" t="s">
        <v>948</v>
      </c>
      <c r="P383">
        <v>7</v>
      </c>
      <c r="Q383" t="s">
        <v>567</v>
      </c>
      <c r="R383">
        <v>53</v>
      </c>
      <c r="S383" t="s">
        <v>970</v>
      </c>
      <c r="T383" t="s">
        <v>969</v>
      </c>
      <c r="U383" t="s">
        <v>971</v>
      </c>
      <c r="V383">
        <v>3000</v>
      </c>
      <c r="W383" t="s">
        <v>56</v>
      </c>
      <c r="X383">
        <v>3800</v>
      </c>
      <c r="Y383" t="s">
        <v>227</v>
      </c>
      <c r="Z383">
        <v>3820</v>
      </c>
      <c r="AA383" t="s">
        <v>56</v>
      </c>
      <c r="AB383">
        <v>3821</v>
      </c>
      <c r="AC383" t="s">
        <v>228</v>
      </c>
      <c r="AD383">
        <v>32</v>
      </c>
      <c r="AE383" t="s">
        <v>585</v>
      </c>
      <c r="AF383" s="1">
        <v>500000</v>
      </c>
      <c r="AG383" s="1">
        <v>500000</v>
      </c>
      <c r="AH383" s="1">
        <v>499960</v>
      </c>
      <c r="AI383" s="1">
        <v>0</v>
      </c>
      <c r="AJ383" s="1">
        <v>0</v>
      </c>
      <c r="AK383" s="1">
        <v>0</v>
      </c>
      <c r="AL383" s="1">
        <v>0</v>
      </c>
      <c r="AM383" s="1">
        <f t="shared" si="38"/>
        <v>40</v>
      </c>
      <c r="AN383" s="1"/>
      <c r="AO383" s="1"/>
      <c r="AP383" s="1">
        <f t="shared" si="35"/>
        <v>0</v>
      </c>
      <c r="AQ383" s="6">
        <f t="shared" si="36"/>
        <v>500000</v>
      </c>
      <c r="AR383" s="1">
        <f t="shared" si="37"/>
        <v>40</v>
      </c>
    </row>
    <row r="384" spans="1:44" hidden="1" x14ac:dyDescent="0.35">
      <c r="A384" t="str">
        <f t="shared" si="34"/>
        <v>1.1-00-2505_2559007_2539110</v>
      </c>
      <c r="B384" t="s">
        <v>812</v>
      </c>
      <c r="C384" t="s">
        <v>815</v>
      </c>
      <c r="D384" t="s">
        <v>64</v>
      </c>
      <c r="E384" t="s">
        <v>54</v>
      </c>
      <c r="F384">
        <v>1</v>
      </c>
      <c r="G384" t="s">
        <v>45</v>
      </c>
      <c r="H384">
        <v>1.3</v>
      </c>
      <c r="I384" t="s">
        <v>46</v>
      </c>
      <c r="J384" t="s">
        <v>47</v>
      </c>
      <c r="K384" t="s">
        <v>48</v>
      </c>
      <c r="L384" t="s">
        <v>65</v>
      </c>
      <c r="M384" t="s">
        <v>66</v>
      </c>
      <c r="N384" t="s">
        <v>833</v>
      </c>
      <c r="O384" t="s">
        <v>835</v>
      </c>
      <c r="P384">
        <v>5</v>
      </c>
      <c r="Q384" t="s">
        <v>810</v>
      </c>
      <c r="R384">
        <v>9</v>
      </c>
      <c r="S384" t="s">
        <v>120</v>
      </c>
      <c r="T384" t="s">
        <v>834</v>
      </c>
      <c r="U384" t="s">
        <v>836</v>
      </c>
      <c r="V384">
        <v>3000</v>
      </c>
      <c r="W384" t="s">
        <v>56</v>
      </c>
      <c r="X384">
        <v>3900</v>
      </c>
      <c r="Y384" t="s">
        <v>55</v>
      </c>
      <c r="Z384">
        <v>3910</v>
      </c>
      <c r="AA384" t="s">
        <v>56</v>
      </c>
      <c r="AB384">
        <v>3911</v>
      </c>
      <c r="AC384" t="s">
        <v>394</v>
      </c>
      <c r="AD384">
        <v>0</v>
      </c>
      <c r="AE384" t="s">
        <v>58</v>
      </c>
      <c r="AF384" s="1">
        <v>500000</v>
      </c>
      <c r="AG384" s="1">
        <v>500000</v>
      </c>
      <c r="AH384" s="1">
        <v>466974</v>
      </c>
      <c r="AI384" s="1">
        <v>466974</v>
      </c>
      <c r="AJ384" s="1">
        <v>466974</v>
      </c>
      <c r="AK384" s="1">
        <v>291392.40000000002</v>
      </c>
      <c r="AL384" s="1">
        <v>291392.40000000002</v>
      </c>
      <c r="AM384" s="1">
        <f t="shared" si="38"/>
        <v>33026</v>
      </c>
      <c r="AN384" s="1"/>
      <c r="AO384" s="1"/>
      <c r="AP384" s="1">
        <f t="shared" si="35"/>
        <v>0</v>
      </c>
      <c r="AQ384" s="6">
        <f t="shared" si="36"/>
        <v>500000</v>
      </c>
      <c r="AR384" s="1">
        <f t="shared" si="37"/>
        <v>33026</v>
      </c>
    </row>
    <row r="385" spans="1:44" hidden="1" x14ac:dyDescent="0.35">
      <c r="A385" t="str">
        <f t="shared" si="34"/>
        <v>1.1-00-2502_2553002_2539220</v>
      </c>
      <c r="B385" t="s">
        <v>812</v>
      </c>
      <c r="C385" t="s">
        <v>815</v>
      </c>
      <c r="D385" t="s">
        <v>64</v>
      </c>
      <c r="E385" t="s">
        <v>54</v>
      </c>
      <c r="F385">
        <v>1</v>
      </c>
      <c r="G385" t="s">
        <v>45</v>
      </c>
      <c r="H385">
        <v>1.3</v>
      </c>
      <c r="I385" t="s">
        <v>46</v>
      </c>
      <c r="J385" t="s">
        <v>47</v>
      </c>
      <c r="K385" t="s">
        <v>48</v>
      </c>
      <c r="L385" t="s">
        <v>65</v>
      </c>
      <c r="M385" t="s">
        <v>66</v>
      </c>
      <c r="N385" t="s">
        <v>829</v>
      </c>
      <c r="O385" t="s">
        <v>178</v>
      </c>
      <c r="P385">
        <v>5</v>
      </c>
      <c r="Q385" t="s">
        <v>810</v>
      </c>
      <c r="R385">
        <v>3</v>
      </c>
      <c r="S385" t="s">
        <v>691</v>
      </c>
      <c r="T385" t="s">
        <v>830</v>
      </c>
      <c r="U385" t="s">
        <v>832</v>
      </c>
      <c r="V385">
        <v>3000</v>
      </c>
      <c r="W385" t="s">
        <v>56</v>
      </c>
      <c r="X385">
        <v>3900</v>
      </c>
      <c r="Y385" t="s">
        <v>55</v>
      </c>
      <c r="Z385">
        <v>3920</v>
      </c>
      <c r="AA385" t="s">
        <v>56</v>
      </c>
      <c r="AB385">
        <v>3922</v>
      </c>
      <c r="AC385" t="s">
        <v>258</v>
      </c>
      <c r="AD385">
        <v>0</v>
      </c>
      <c r="AE385" t="s">
        <v>58</v>
      </c>
      <c r="AF385" s="1">
        <v>500000</v>
      </c>
      <c r="AG385" s="1">
        <v>1000000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f t="shared" si="38"/>
        <v>500000</v>
      </c>
      <c r="AN385" s="1"/>
      <c r="AO385" s="1"/>
      <c r="AP385" s="1">
        <f t="shared" si="35"/>
        <v>0</v>
      </c>
      <c r="AQ385" s="6">
        <f t="shared" si="36"/>
        <v>500000</v>
      </c>
      <c r="AR385" s="1">
        <f t="shared" si="37"/>
        <v>500000</v>
      </c>
    </row>
    <row r="386" spans="1:44" hidden="1" x14ac:dyDescent="0.35">
      <c r="A386" t="str">
        <f t="shared" si="34"/>
        <v>1.1-00-2512_25752036_25439126</v>
      </c>
      <c r="B386" t="s">
        <v>812</v>
      </c>
      <c r="C386" t="s">
        <v>815</v>
      </c>
      <c r="D386" t="s">
        <v>64</v>
      </c>
      <c r="E386" t="s">
        <v>54</v>
      </c>
      <c r="F386">
        <v>3</v>
      </c>
      <c r="G386" t="s">
        <v>202</v>
      </c>
      <c r="H386">
        <v>3.1</v>
      </c>
      <c r="I386" t="s">
        <v>562</v>
      </c>
      <c r="J386" t="s">
        <v>563</v>
      </c>
      <c r="K386" t="s">
        <v>564</v>
      </c>
      <c r="L386" t="s">
        <v>65</v>
      </c>
      <c r="M386" t="s">
        <v>66</v>
      </c>
      <c r="N386" t="s">
        <v>946</v>
      </c>
      <c r="O386" t="s">
        <v>948</v>
      </c>
      <c r="P386">
        <v>7</v>
      </c>
      <c r="Q386" t="s">
        <v>567</v>
      </c>
      <c r="R386">
        <v>52</v>
      </c>
      <c r="S386" t="s">
        <v>954</v>
      </c>
      <c r="T386" t="s">
        <v>951</v>
      </c>
      <c r="U386" t="s">
        <v>955</v>
      </c>
      <c r="V386">
        <v>4000</v>
      </c>
      <c r="W386" t="s">
        <v>233</v>
      </c>
      <c r="X386">
        <v>4300</v>
      </c>
      <c r="Y386" t="s">
        <v>339</v>
      </c>
      <c r="Z386">
        <v>4390</v>
      </c>
      <c r="AA386" t="s">
        <v>956</v>
      </c>
      <c r="AB386">
        <v>4391</v>
      </c>
      <c r="AC386" t="s">
        <v>956</v>
      </c>
      <c r="AD386">
        <v>26</v>
      </c>
      <c r="AE386" t="s">
        <v>957</v>
      </c>
      <c r="AF386" s="1">
        <v>500000</v>
      </c>
      <c r="AG386" s="1">
        <v>500000</v>
      </c>
      <c r="AH386" s="1">
        <v>496480</v>
      </c>
      <c r="AI386" s="1">
        <v>496480</v>
      </c>
      <c r="AJ386" s="1">
        <v>0</v>
      </c>
      <c r="AK386" s="1">
        <v>0</v>
      </c>
      <c r="AL386" s="1">
        <v>0</v>
      </c>
      <c r="AM386" s="1">
        <f t="shared" si="38"/>
        <v>3520</v>
      </c>
      <c r="AN386" s="1"/>
      <c r="AO386" s="1"/>
      <c r="AP386" s="1">
        <f t="shared" si="35"/>
        <v>0</v>
      </c>
      <c r="AQ386" s="6">
        <f t="shared" si="36"/>
        <v>500000</v>
      </c>
      <c r="AR386" s="1">
        <f t="shared" si="37"/>
        <v>3520</v>
      </c>
    </row>
    <row r="387" spans="1:44" hidden="1" x14ac:dyDescent="0.35">
      <c r="A387" t="str">
        <f t="shared" si="34"/>
        <v>1.1-00-2506_25514009_25445137</v>
      </c>
      <c r="B387" t="s">
        <v>812</v>
      </c>
      <c r="C387" t="s">
        <v>815</v>
      </c>
      <c r="D387" t="s">
        <v>64</v>
      </c>
      <c r="E387" t="s">
        <v>54</v>
      </c>
      <c r="F387">
        <v>1</v>
      </c>
      <c r="G387" t="s">
        <v>45</v>
      </c>
      <c r="H387">
        <v>1.3</v>
      </c>
      <c r="I387" t="s">
        <v>46</v>
      </c>
      <c r="J387" t="s">
        <v>47</v>
      </c>
      <c r="K387" t="s">
        <v>48</v>
      </c>
      <c r="L387" t="s">
        <v>65</v>
      </c>
      <c r="M387" t="s">
        <v>66</v>
      </c>
      <c r="N387" t="s">
        <v>839</v>
      </c>
      <c r="O387" t="s">
        <v>111</v>
      </c>
      <c r="P387">
        <v>5</v>
      </c>
      <c r="Q387" t="s">
        <v>810</v>
      </c>
      <c r="R387">
        <v>14</v>
      </c>
      <c r="S387" t="s">
        <v>843</v>
      </c>
      <c r="T387" t="s">
        <v>842</v>
      </c>
      <c r="U387" t="s">
        <v>110</v>
      </c>
      <c r="V387">
        <v>4000</v>
      </c>
      <c r="W387" t="s">
        <v>233</v>
      </c>
      <c r="X387">
        <v>4400</v>
      </c>
      <c r="Y387" t="s">
        <v>229</v>
      </c>
      <c r="Z387">
        <v>4450</v>
      </c>
      <c r="AA387" t="s">
        <v>230</v>
      </c>
      <c r="AB387">
        <v>4451</v>
      </c>
      <c r="AC387" t="s">
        <v>282</v>
      </c>
      <c r="AD387">
        <v>37</v>
      </c>
      <c r="AE387" t="s">
        <v>283</v>
      </c>
      <c r="AF387" s="1">
        <v>500000</v>
      </c>
      <c r="AG387" s="1">
        <v>500000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f t="shared" si="38"/>
        <v>500000</v>
      </c>
      <c r="AN387" s="1"/>
      <c r="AO387" s="1"/>
      <c r="AP387" s="1">
        <f t="shared" si="35"/>
        <v>0</v>
      </c>
      <c r="AQ387" s="6">
        <f t="shared" si="36"/>
        <v>500000</v>
      </c>
      <c r="AR387" s="1">
        <f t="shared" si="37"/>
        <v>500000</v>
      </c>
    </row>
    <row r="388" spans="1:44" hidden="1" x14ac:dyDescent="0.35">
      <c r="A388" t="str">
        <f t="shared" si="34"/>
        <v>1.1-00-2501_2541001_25445163</v>
      </c>
      <c r="B388" t="s">
        <v>812</v>
      </c>
      <c r="C388" t="s">
        <v>815</v>
      </c>
      <c r="D388" t="s">
        <v>64</v>
      </c>
      <c r="E388" t="s">
        <v>54</v>
      </c>
      <c r="F388">
        <v>2</v>
      </c>
      <c r="G388" t="s">
        <v>183</v>
      </c>
      <c r="H388">
        <v>2.7</v>
      </c>
      <c r="I388" t="s">
        <v>530</v>
      </c>
      <c r="J388" t="s">
        <v>531</v>
      </c>
      <c r="K388" t="s">
        <v>530</v>
      </c>
      <c r="L388" t="s">
        <v>65</v>
      </c>
      <c r="M388" t="s">
        <v>66</v>
      </c>
      <c r="N388" t="s">
        <v>935</v>
      </c>
      <c r="O388" t="s">
        <v>109</v>
      </c>
      <c r="P388">
        <v>4</v>
      </c>
      <c r="Q388" t="s">
        <v>224</v>
      </c>
      <c r="R388">
        <v>1</v>
      </c>
      <c r="S388" t="s">
        <v>343</v>
      </c>
      <c r="T388" t="s">
        <v>936</v>
      </c>
      <c r="U388" t="s">
        <v>344</v>
      </c>
      <c r="V388">
        <v>4000</v>
      </c>
      <c r="W388" t="s">
        <v>233</v>
      </c>
      <c r="X388">
        <v>4400</v>
      </c>
      <c r="Y388" t="s">
        <v>229</v>
      </c>
      <c r="Z388">
        <v>4450</v>
      </c>
      <c r="AA388" t="s">
        <v>230</v>
      </c>
      <c r="AB388">
        <v>4451</v>
      </c>
      <c r="AC388" t="s">
        <v>282</v>
      </c>
      <c r="AD388">
        <v>63</v>
      </c>
      <c r="AE388" t="s">
        <v>938</v>
      </c>
      <c r="AF388" s="1">
        <v>500000</v>
      </c>
      <c r="AG388" s="1">
        <v>0</v>
      </c>
      <c r="AH388" s="1">
        <v>500000</v>
      </c>
      <c r="AI388" s="1">
        <v>500000</v>
      </c>
      <c r="AJ388" s="1">
        <v>500000</v>
      </c>
      <c r="AK388" s="1">
        <v>500000</v>
      </c>
      <c r="AL388" s="1">
        <v>500000</v>
      </c>
      <c r="AM388" s="1">
        <f t="shared" si="38"/>
        <v>0</v>
      </c>
      <c r="AN388" s="1"/>
      <c r="AO388" s="1"/>
      <c r="AP388" s="1">
        <f t="shared" si="35"/>
        <v>0</v>
      </c>
      <c r="AQ388" s="6">
        <f t="shared" si="36"/>
        <v>500000</v>
      </c>
      <c r="AR388" s="1">
        <f t="shared" si="37"/>
        <v>0</v>
      </c>
    </row>
    <row r="389" spans="1:44" hidden="1" x14ac:dyDescent="0.35">
      <c r="A389" t="str">
        <f t="shared" si="34"/>
        <v>1.1-00-2506_25516011_2551210</v>
      </c>
      <c r="B389" t="s">
        <v>812</v>
      </c>
      <c r="C389" t="s">
        <v>815</v>
      </c>
      <c r="D389" t="s">
        <v>64</v>
      </c>
      <c r="E389" t="s">
        <v>116</v>
      </c>
      <c r="F389">
        <v>1</v>
      </c>
      <c r="G389" t="s">
        <v>45</v>
      </c>
      <c r="H389">
        <v>1.3</v>
      </c>
      <c r="I389" t="s">
        <v>46</v>
      </c>
      <c r="J389" t="s">
        <v>47</v>
      </c>
      <c r="K389" t="s">
        <v>48</v>
      </c>
      <c r="L389" t="s">
        <v>65</v>
      </c>
      <c r="M389" t="s">
        <v>66</v>
      </c>
      <c r="N389" t="s">
        <v>839</v>
      </c>
      <c r="O389" t="s">
        <v>111</v>
      </c>
      <c r="P389">
        <v>5</v>
      </c>
      <c r="Q389" t="s">
        <v>810</v>
      </c>
      <c r="R389">
        <v>16</v>
      </c>
      <c r="S389" t="s">
        <v>355</v>
      </c>
      <c r="T389" t="s">
        <v>847</v>
      </c>
      <c r="U389" t="s">
        <v>848</v>
      </c>
      <c r="V389">
        <v>5000</v>
      </c>
      <c r="W389" t="s">
        <v>118</v>
      </c>
      <c r="X389">
        <v>5100</v>
      </c>
      <c r="Y389" t="s">
        <v>117</v>
      </c>
      <c r="Z389">
        <v>5120</v>
      </c>
      <c r="AA389" t="s">
        <v>118</v>
      </c>
      <c r="AB389">
        <v>5121</v>
      </c>
      <c r="AC389" t="s">
        <v>680</v>
      </c>
      <c r="AD389">
        <v>0</v>
      </c>
      <c r="AE389" t="s">
        <v>58</v>
      </c>
      <c r="AF389" s="1">
        <v>500000</v>
      </c>
      <c r="AG389" s="1">
        <v>500000</v>
      </c>
      <c r="AH389" s="1">
        <v>452748</v>
      </c>
      <c r="AI389" s="1">
        <v>452748</v>
      </c>
      <c r="AJ389" s="1">
        <v>452748</v>
      </c>
      <c r="AK389" s="1">
        <v>452748</v>
      </c>
      <c r="AL389" s="1">
        <v>452748</v>
      </c>
      <c r="AM389" s="1">
        <f t="shared" si="38"/>
        <v>47252</v>
      </c>
      <c r="AN389" s="1"/>
      <c r="AO389" s="1"/>
      <c r="AP389" s="1">
        <f t="shared" si="35"/>
        <v>0</v>
      </c>
      <c r="AQ389" s="6">
        <f t="shared" si="36"/>
        <v>500000</v>
      </c>
      <c r="AR389" s="1">
        <f t="shared" si="37"/>
        <v>47252</v>
      </c>
    </row>
    <row r="390" spans="1:44" hidden="1" x14ac:dyDescent="0.35">
      <c r="A390" t="str">
        <f t="shared" si="34"/>
        <v>1.1-00-2508_25224016_2556610</v>
      </c>
      <c r="B390" t="s">
        <v>812</v>
      </c>
      <c r="C390" t="s">
        <v>815</v>
      </c>
      <c r="D390" t="s">
        <v>64</v>
      </c>
      <c r="E390" t="s">
        <v>116</v>
      </c>
      <c r="F390">
        <v>2</v>
      </c>
      <c r="G390" t="s">
        <v>183</v>
      </c>
      <c r="H390">
        <v>2.2999999999999998</v>
      </c>
      <c r="I390" t="s">
        <v>479</v>
      </c>
      <c r="J390" t="s">
        <v>480</v>
      </c>
      <c r="K390" t="s">
        <v>481</v>
      </c>
      <c r="L390" t="s">
        <v>65</v>
      </c>
      <c r="M390" t="s">
        <v>66</v>
      </c>
      <c r="N390" t="s">
        <v>868</v>
      </c>
      <c r="O390" t="s">
        <v>870</v>
      </c>
      <c r="P390">
        <v>2</v>
      </c>
      <c r="Q390" t="s">
        <v>148</v>
      </c>
      <c r="R390">
        <v>24</v>
      </c>
      <c r="S390" t="s">
        <v>484</v>
      </c>
      <c r="T390" t="s">
        <v>896</v>
      </c>
      <c r="U390" t="s">
        <v>897</v>
      </c>
      <c r="V390">
        <v>5000</v>
      </c>
      <c r="W390" t="s">
        <v>118</v>
      </c>
      <c r="X390">
        <v>5600</v>
      </c>
      <c r="Y390" t="s">
        <v>209</v>
      </c>
      <c r="Z390">
        <v>5660</v>
      </c>
      <c r="AA390" t="s">
        <v>118</v>
      </c>
      <c r="AB390">
        <v>5661</v>
      </c>
      <c r="AC390" t="s">
        <v>487</v>
      </c>
      <c r="AD390">
        <v>0</v>
      </c>
      <c r="AE390" t="s">
        <v>58</v>
      </c>
      <c r="AF390" s="1">
        <v>500000</v>
      </c>
      <c r="AG390" s="1">
        <v>500000</v>
      </c>
      <c r="AH390" s="1">
        <v>499944.75</v>
      </c>
      <c r="AI390" s="1">
        <v>499944.75</v>
      </c>
      <c r="AJ390" s="1">
        <v>499944.75</v>
      </c>
      <c r="AK390" s="1">
        <v>0</v>
      </c>
      <c r="AL390" s="1">
        <v>0</v>
      </c>
      <c r="AM390" s="1">
        <f t="shared" si="38"/>
        <v>55.25</v>
      </c>
      <c r="AN390" s="1"/>
      <c r="AO390" s="1"/>
      <c r="AP390" s="1">
        <f t="shared" si="35"/>
        <v>0</v>
      </c>
      <c r="AQ390" s="6">
        <f t="shared" si="36"/>
        <v>500000</v>
      </c>
      <c r="AR390" s="1">
        <f t="shared" si="37"/>
        <v>55.25</v>
      </c>
    </row>
    <row r="391" spans="1:44" hidden="1" x14ac:dyDescent="0.35">
      <c r="A391" t="str">
        <f t="shared" si="34"/>
        <v>1.1-00-2507_25517012_2533410</v>
      </c>
      <c r="B391" t="s">
        <v>812</v>
      </c>
      <c r="C391" t="s">
        <v>815</v>
      </c>
      <c r="D391" t="s">
        <v>64</v>
      </c>
      <c r="E391" t="s">
        <v>54</v>
      </c>
      <c r="F391">
        <v>1</v>
      </c>
      <c r="G391" t="s">
        <v>45</v>
      </c>
      <c r="H391">
        <v>1.3</v>
      </c>
      <c r="I391" t="s">
        <v>46</v>
      </c>
      <c r="J391" t="s">
        <v>47</v>
      </c>
      <c r="K391" t="s">
        <v>48</v>
      </c>
      <c r="L391" t="s">
        <v>65</v>
      </c>
      <c r="M391" t="s">
        <v>66</v>
      </c>
      <c r="N391" t="s">
        <v>850</v>
      </c>
      <c r="O391" t="s">
        <v>852</v>
      </c>
      <c r="P391">
        <v>5</v>
      </c>
      <c r="Q391" t="s">
        <v>810</v>
      </c>
      <c r="R391">
        <v>17</v>
      </c>
      <c r="S391" t="s">
        <v>853</v>
      </c>
      <c r="T391" t="s">
        <v>851</v>
      </c>
      <c r="U391" t="s">
        <v>854</v>
      </c>
      <c r="V391">
        <v>3000</v>
      </c>
      <c r="W391" t="s">
        <v>56</v>
      </c>
      <c r="X391">
        <v>3300</v>
      </c>
      <c r="Y391" t="s">
        <v>113</v>
      </c>
      <c r="Z391">
        <v>3340</v>
      </c>
      <c r="AA391" t="s">
        <v>56</v>
      </c>
      <c r="AB391">
        <v>3341</v>
      </c>
      <c r="AC391" t="s">
        <v>162</v>
      </c>
      <c r="AD391">
        <v>0</v>
      </c>
      <c r="AE391" t="s">
        <v>58</v>
      </c>
      <c r="AF391" s="1">
        <v>505500.01</v>
      </c>
      <c r="AG391" s="1">
        <v>500000</v>
      </c>
      <c r="AH391" s="1">
        <v>505500.01</v>
      </c>
      <c r="AI391" s="1">
        <v>505500.01</v>
      </c>
      <c r="AJ391" s="1">
        <v>46000.01</v>
      </c>
      <c r="AK391" s="1">
        <v>46000.01</v>
      </c>
      <c r="AL391" s="1">
        <v>46000.01</v>
      </c>
      <c r="AM391" s="1">
        <f t="shared" si="38"/>
        <v>0</v>
      </c>
      <c r="AN391" s="1"/>
      <c r="AO391" s="1"/>
      <c r="AP391" s="1">
        <f t="shared" si="35"/>
        <v>0</v>
      </c>
      <c r="AQ391" s="6">
        <f t="shared" si="36"/>
        <v>505500.01</v>
      </c>
      <c r="AR391" s="1">
        <f t="shared" si="37"/>
        <v>0</v>
      </c>
    </row>
    <row r="392" spans="1:44" hidden="1" x14ac:dyDescent="0.35">
      <c r="A392" t="str">
        <f t="shared" si="34"/>
        <v>1.1-00-2505_2559007_2539220</v>
      </c>
      <c r="B392" t="s">
        <v>812</v>
      </c>
      <c r="C392" t="s">
        <v>815</v>
      </c>
      <c r="D392" t="s">
        <v>64</v>
      </c>
      <c r="E392" t="s">
        <v>54</v>
      </c>
      <c r="F392">
        <v>1</v>
      </c>
      <c r="G392" t="s">
        <v>45</v>
      </c>
      <c r="H392">
        <v>1.3</v>
      </c>
      <c r="I392" t="s">
        <v>46</v>
      </c>
      <c r="J392" t="s">
        <v>47</v>
      </c>
      <c r="K392" t="s">
        <v>48</v>
      </c>
      <c r="L392" t="s">
        <v>65</v>
      </c>
      <c r="M392" t="s">
        <v>66</v>
      </c>
      <c r="N392" t="s">
        <v>833</v>
      </c>
      <c r="O392" t="s">
        <v>835</v>
      </c>
      <c r="P392">
        <v>5</v>
      </c>
      <c r="Q392" t="s">
        <v>810</v>
      </c>
      <c r="R392">
        <v>9</v>
      </c>
      <c r="S392" t="s">
        <v>120</v>
      </c>
      <c r="T392" t="s">
        <v>834</v>
      </c>
      <c r="U392" t="s">
        <v>836</v>
      </c>
      <c r="V392">
        <v>3000</v>
      </c>
      <c r="W392" t="s">
        <v>56</v>
      </c>
      <c r="X392">
        <v>3900</v>
      </c>
      <c r="Y392" t="s">
        <v>55</v>
      </c>
      <c r="Z392">
        <v>3920</v>
      </c>
      <c r="AA392" t="s">
        <v>56</v>
      </c>
      <c r="AB392">
        <v>3922</v>
      </c>
      <c r="AC392" t="s">
        <v>258</v>
      </c>
      <c r="AD392">
        <v>0</v>
      </c>
      <c r="AE392" t="s">
        <v>58</v>
      </c>
      <c r="AF392" s="1">
        <v>520000</v>
      </c>
      <c r="AG392" s="1">
        <v>1000000</v>
      </c>
      <c r="AH392" s="1">
        <v>516820</v>
      </c>
      <c r="AI392" s="1">
        <v>516820</v>
      </c>
      <c r="AJ392" s="1">
        <v>446820</v>
      </c>
      <c r="AK392" s="1">
        <v>376820</v>
      </c>
      <c r="AL392" s="1">
        <v>376820</v>
      </c>
      <c r="AM392" s="1">
        <f t="shared" si="38"/>
        <v>3180</v>
      </c>
      <c r="AN392" s="1"/>
      <c r="AO392" s="1"/>
      <c r="AP392" s="1">
        <f t="shared" si="35"/>
        <v>0</v>
      </c>
      <c r="AQ392" s="6">
        <f t="shared" si="36"/>
        <v>520000</v>
      </c>
      <c r="AR392" s="1">
        <f t="shared" si="37"/>
        <v>3180</v>
      </c>
    </row>
    <row r="393" spans="1:44" hidden="1" x14ac:dyDescent="0.35">
      <c r="A393" t="str">
        <f t="shared" si="34"/>
        <v>1.1-00-2508_25224016_2527210</v>
      </c>
      <c r="B393" t="s">
        <v>812</v>
      </c>
      <c r="C393" t="s">
        <v>815</v>
      </c>
      <c r="D393" t="s">
        <v>64</v>
      </c>
      <c r="E393" t="s">
        <v>54</v>
      </c>
      <c r="F393">
        <v>2</v>
      </c>
      <c r="G393" t="s">
        <v>183</v>
      </c>
      <c r="H393">
        <v>2.2999999999999998</v>
      </c>
      <c r="I393" t="s">
        <v>479</v>
      </c>
      <c r="J393" t="s">
        <v>480</v>
      </c>
      <c r="K393" t="s">
        <v>481</v>
      </c>
      <c r="L393" t="s">
        <v>65</v>
      </c>
      <c r="M393" t="s">
        <v>66</v>
      </c>
      <c r="N393" t="s">
        <v>868</v>
      </c>
      <c r="O393" t="s">
        <v>870</v>
      </c>
      <c r="P393">
        <v>2</v>
      </c>
      <c r="Q393" t="s">
        <v>148</v>
      </c>
      <c r="R393">
        <v>24</v>
      </c>
      <c r="S393" t="s">
        <v>484</v>
      </c>
      <c r="T393" t="s">
        <v>896</v>
      </c>
      <c r="U393" t="s">
        <v>897</v>
      </c>
      <c r="V393">
        <v>2000</v>
      </c>
      <c r="W393" t="s">
        <v>105</v>
      </c>
      <c r="X393">
        <v>2700</v>
      </c>
      <c r="Y393" t="s">
        <v>104</v>
      </c>
      <c r="Z393">
        <v>2720</v>
      </c>
      <c r="AA393" t="s">
        <v>105</v>
      </c>
      <c r="AB393">
        <v>2721</v>
      </c>
      <c r="AC393" t="s">
        <v>377</v>
      </c>
      <c r="AD393">
        <v>0</v>
      </c>
      <c r="AE393" t="s">
        <v>58</v>
      </c>
      <c r="AF393" s="1">
        <v>300000</v>
      </c>
      <c r="AG393" s="1">
        <v>300000</v>
      </c>
      <c r="AH393" s="1">
        <v>183494.6</v>
      </c>
      <c r="AI393" s="1">
        <v>183494.6</v>
      </c>
      <c r="AJ393" s="1">
        <v>47101.8</v>
      </c>
      <c r="AK393" s="1">
        <v>47101.8</v>
      </c>
      <c r="AL393" s="1">
        <v>47101.8</v>
      </c>
      <c r="AM393" s="1">
        <f t="shared" si="38"/>
        <v>116505.4</v>
      </c>
      <c r="AN393" s="1"/>
      <c r="AO393" s="1"/>
      <c r="AP393" s="1">
        <f t="shared" si="35"/>
        <v>0</v>
      </c>
      <c r="AQ393" s="6">
        <f t="shared" si="36"/>
        <v>300000</v>
      </c>
      <c r="AR393" s="1">
        <f t="shared" si="37"/>
        <v>116505.4</v>
      </c>
    </row>
    <row r="394" spans="1:44" hidden="1" x14ac:dyDescent="0.35">
      <c r="A394" t="str">
        <f t="shared" si="34"/>
        <v>2.5-02-2509_25227019_2535810</v>
      </c>
      <c r="B394" t="s">
        <v>997</v>
      </c>
      <c r="C394" t="s">
        <v>998</v>
      </c>
      <c r="D394" t="s">
        <v>44</v>
      </c>
      <c r="E394" t="s">
        <v>54</v>
      </c>
      <c r="F394">
        <v>2</v>
      </c>
      <c r="G394" t="s">
        <v>183</v>
      </c>
      <c r="H394">
        <v>2.1</v>
      </c>
      <c r="I394" t="s">
        <v>184</v>
      </c>
      <c r="J394" t="s">
        <v>185</v>
      </c>
      <c r="K394" t="s">
        <v>186</v>
      </c>
      <c r="L394" t="s">
        <v>65</v>
      </c>
      <c r="M394" t="s">
        <v>66</v>
      </c>
      <c r="N394" t="s">
        <v>855</v>
      </c>
      <c r="O394" t="s">
        <v>857</v>
      </c>
      <c r="P394">
        <v>2</v>
      </c>
      <c r="Q394" t="s">
        <v>148</v>
      </c>
      <c r="R394">
        <v>27</v>
      </c>
      <c r="S394" t="s">
        <v>881</v>
      </c>
      <c r="T394" t="s">
        <v>880</v>
      </c>
      <c r="U394" t="s">
        <v>192</v>
      </c>
      <c r="V394">
        <v>3000</v>
      </c>
      <c r="W394" t="s">
        <v>56</v>
      </c>
      <c r="X394">
        <v>3500</v>
      </c>
      <c r="Y394" t="s">
        <v>189</v>
      </c>
      <c r="Z394">
        <v>3580</v>
      </c>
      <c r="AA394" t="s">
        <v>56</v>
      </c>
      <c r="AB394">
        <v>3581</v>
      </c>
      <c r="AC394" t="s">
        <v>190</v>
      </c>
      <c r="AD394">
        <v>0</v>
      </c>
      <c r="AE394" t="s">
        <v>58</v>
      </c>
      <c r="AF394" s="1">
        <v>271843172.52999997</v>
      </c>
      <c r="AG394" s="1">
        <v>260000000</v>
      </c>
      <c r="AH394" s="1">
        <v>224564083.87</v>
      </c>
      <c r="AI394" s="1">
        <v>224564083.87</v>
      </c>
      <c r="AJ394" s="1">
        <v>224564083.87</v>
      </c>
      <c r="AK394" s="1">
        <v>224564083.87</v>
      </c>
      <c r="AL394" s="1">
        <v>224564083.87</v>
      </c>
      <c r="AM394" s="1">
        <f t="shared" si="38"/>
        <v>47279088.659999967</v>
      </c>
      <c r="AN394" s="1">
        <v>3000000</v>
      </c>
      <c r="AO394" s="1"/>
      <c r="AP394" s="1">
        <f t="shared" si="35"/>
        <v>3000000</v>
      </c>
      <c r="AQ394" s="1">
        <f t="shared" si="36"/>
        <v>274843172.52999997</v>
      </c>
      <c r="AR394" s="1">
        <f t="shared" si="37"/>
        <v>50279088.659999967</v>
      </c>
    </row>
    <row r="395" spans="1:44" hidden="1" x14ac:dyDescent="0.35">
      <c r="A395" t="str">
        <f t="shared" si="34"/>
        <v>1.1-00-2509_25330022_2553110</v>
      </c>
      <c r="B395" t="s">
        <v>812</v>
      </c>
      <c r="C395" t="s">
        <v>815</v>
      </c>
      <c r="D395" t="s">
        <v>64</v>
      </c>
      <c r="E395" t="s">
        <v>116</v>
      </c>
      <c r="F395">
        <v>2</v>
      </c>
      <c r="G395" t="s">
        <v>183</v>
      </c>
      <c r="H395">
        <v>2.1</v>
      </c>
      <c r="I395" t="s">
        <v>184</v>
      </c>
      <c r="J395" t="s">
        <v>445</v>
      </c>
      <c r="K395" t="s">
        <v>446</v>
      </c>
      <c r="L395" t="s">
        <v>157</v>
      </c>
      <c r="M395" t="s">
        <v>158</v>
      </c>
      <c r="N395" t="s">
        <v>855</v>
      </c>
      <c r="O395" t="s">
        <v>857</v>
      </c>
      <c r="P395">
        <v>3</v>
      </c>
      <c r="Q395" t="s">
        <v>453</v>
      </c>
      <c r="R395">
        <v>30</v>
      </c>
      <c r="S395" t="s">
        <v>454</v>
      </c>
      <c r="T395" t="s">
        <v>882</v>
      </c>
      <c r="U395" t="s">
        <v>883</v>
      </c>
      <c r="V395">
        <v>5000</v>
      </c>
      <c r="W395" t="s">
        <v>118</v>
      </c>
      <c r="X395">
        <v>5300</v>
      </c>
      <c r="Y395" t="s">
        <v>450</v>
      </c>
      <c r="Z395">
        <v>5310</v>
      </c>
      <c r="AA395" t="s">
        <v>118</v>
      </c>
      <c r="AB395">
        <v>5311</v>
      </c>
      <c r="AC395" t="s">
        <v>451</v>
      </c>
      <c r="AD395">
        <v>0</v>
      </c>
      <c r="AE395" t="s">
        <v>58</v>
      </c>
      <c r="AF395" s="1">
        <v>547000</v>
      </c>
      <c r="AG395" s="1">
        <v>500000</v>
      </c>
      <c r="AH395" s="1">
        <v>505551.2</v>
      </c>
      <c r="AI395" s="1">
        <v>0</v>
      </c>
      <c r="AJ395" s="1">
        <v>0</v>
      </c>
      <c r="AK395" s="1">
        <v>0</v>
      </c>
      <c r="AL395" s="1">
        <v>0</v>
      </c>
      <c r="AM395" s="1">
        <f t="shared" si="38"/>
        <v>41448.799999999988</v>
      </c>
      <c r="AN395" s="1"/>
      <c r="AO395" s="1"/>
      <c r="AP395" s="1">
        <f t="shared" si="35"/>
        <v>0</v>
      </c>
      <c r="AQ395" s="6">
        <f t="shared" si="36"/>
        <v>547000</v>
      </c>
      <c r="AR395" s="1">
        <f t="shared" si="37"/>
        <v>41448.799999999988</v>
      </c>
    </row>
    <row r="396" spans="1:44" hidden="1" x14ac:dyDescent="0.35">
      <c r="A396" t="str">
        <f t="shared" si="34"/>
        <v>1.1-00-2505_25512007_2513311</v>
      </c>
      <c r="B396" t="s">
        <v>812</v>
      </c>
      <c r="C396" t="s">
        <v>815</v>
      </c>
      <c r="D396" t="s">
        <v>64</v>
      </c>
      <c r="E396" t="s">
        <v>54</v>
      </c>
      <c r="F396">
        <v>1</v>
      </c>
      <c r="G396" t="s">
        <v>45</v>
      </c>
      <c r="H396">
        <v>1.3</v>
      </c>
      <c r="I396" t="s">
        <v>46</v>
      </c>
      <c r="J396" t="s">
        <v>47</v>
      </c>
      <c r="K396" t="s">
        <v>48</v>
      </c>
      <c r="L396" t="s">
        <v>65</v>
      </c>
      <c r="M396" t="s">
        <v>66</v>
      </c>
      <c r="N396" t="s">
        <v>833</v>
      </c>
      <c r="O396" t="s">
        <v>835</v>
      </c>
      <c r="P396">
        <v>5</v>
      </c>
      <c r="Q396" t="s">
        <v>810</v>
      </c>
      <c r="R396">
        <v>12</v>
      </c>
      <c r="S396" t="s">
        <v>71</v>
      </c>
      <c r="T396" t="s">
        <v>834</v>
      </c>
      <c r="U396" t="s">
        <v>836</v>
      </c>
      <c r="V396">
        <v>1000</v>
      </c>
      <c r="W396" t="s">
        <v>71</v>
      </c>
      <c r="X396">
        <v>1300</v>
      </c>
      <c r="Y396" t="s">
        <v>90</v>
      </c>
      <c r="Z396">
        <v>1330</v>
      </c>
      <c r="AA396" t="s">
        <v>71</v>
      </c>
      <c r="AB396">
        <v>1331</v>
      </c>
      <c r="AC396" t="s">
        <v>398</v>
      </c>
      <c r="AD396">
        <v>1</v>
      </c>
      <c r="AE396" t="s">
        <v>682</v>
      </c>
      <c r="AF396" s="1">
        <v>554327.31000000006</v>
      </c>
      <c r="AG396" s="1">
        <v>0</v>
      </c>
      <c r="AH396" s="1">
        <v>554327.31000000006</v>
      </c>
      <c r="AI396" s="1">
        <v>554327.31000000006</v>
      </c>
      <c r="AJ396" s="1">
        <v>554327.31000000006</v>
      </c>
      <c r="AK396" s="1">
        <v>554327.31000000006</v>
      </c>
      <c r="AL396" s="1">
        <v>554327.31000000006</v>
      </c>
      <c r="AM396" s="1">
        <f t="shared" si="38"/>
        <v>0</v>
      </c>
      <c r="AN396" s="1"/>
      <c r="AO396" s="1"/>
      <c r="AP396" s="1">
        <f t="shared" si="35"/>
        <v>0</v>
      </c>
      <c r="AQ396" s="6">
        <f t="shared" si="36"/>
        <v>554327.31000000006</v>
      </c>
      <c r="AR396" s="1">
        <f t="shared" si="37"/>
        <v>0</v>
      </c>
    </row>
    <row r="397" spans="1:44" hidden="1" x14ac:dyDescent="0.35">
      <c r="A397" t="str">
        <f t="shared" ref="A397:A460" si="39">CONCATENATE(B397,N397,P397,R397,T397,AB397,AD397)</f>
        <v>1.1-00-2512_25753037_2532618</v>
      </c>
      <c r="B397" t="s">
        <v>812</v>
      </c>
      <c r="C397" t="s">
        <v>815</v>
      </c>
      <c r="D397" t="s">
        <v>64</v>
      </c>
      <c r="E397" t="s">
        <v>54</v>
      </c>
      <c r="F397">
        <v>3</v>
      </c>
      <c r="G397" t="s">
        <v>202</v>
      </c>
      <c r="H397">
        <v>3.7</v>
      </c>
      <c r="I397" t="s">
        <v>591</v>
      </c>
      <c r="J397" t="s">
        <v>592</v>
      </c>
      <c r="K397" t="s">
        <v>591</v>
      </c>
      <c r="L397" t="s">
        <v>65</v>
      </c>
      <c r="M397" t="s">
        <v>66</v>
      </c>
      <c r="N397" t="s">
        <v>946</v>
      </c>
      <c r="O397" t="s">
        <v>948</v>
      </c>
      <c r="P397">
        <v>7</v>
      </c>
      <c r="Q397" t="s">
        <v>567</v>
      </c>
      <c r="R397">
        <v>53</v>
      </c>
      <c r="S397" t="s">
        <v>970</v>
      </c>
      <c r="T397" t="s">
        <v>969</v>
      </c>
      <c r="U397" t="s">
        <v>971</v>
      </c>
      <c r="V397">
        <v>3000</v>
      </c>
      <c r="W397" t="s">
        <v>56</v>
      </c>
      <c r="X397">
        <v>3200</v>
      </c>
      <c r="Y397" t="s">
        <v>136</v>
      </c>
      <c r="Z397">
        <v>3260</v>
      </c>
      <c r="AA397" t="s">
        <v>56</v>
      </c>
      <c r="AB397">
        <v>3261</v>
      </c>
      <c r="AC397" t="s">
        <v>409</v>
      </c>
      <c r="AD397">
        <v>8</v>
      </c>
      <c r="AE397" t="s">
        <v>580</v>
      </c>
      <c r="AF397" s="1">
        <v>556568</v>
      </c>
      <c r="AG397" s="1">
        <v>600000</v>
      </c>
      <c r="AH397" s="1">
        <v>556568</v>
      </c>
      <c r="AI397" s="1">
        <v>556568</v>
      </c>
      <c r="AJ397" s="1">
        <v>556568</v>
      </c>
      <c r="AK397" s="1">
        <v>556568</v>
      </c>
      <c r="AL397" s="1">
        <v>556568</v>
      </c>
      <c r="AM397" s="1">
        <f t="shared" si="38"/>
        <v>0</v>
      </c>
      <c r="AN397" s="1"/>
      <c r="AO397" s="1"/>
      <c r="AP397" s="1">
        <f t="shared" ref="AP397:AP460" si="40">AN397-AO397</f>
        <v>0</v>
      </c>
      <c r="AQ397" s="6">
        <f t="shared" ref="AQ397:AQ460" si="41">AF397+AN397-AO397</f>
        <v>556568</v>
      </c>
      <c r="AR397" s="1">
        <f t="shared" ref="AR397:AR460" si="42">AQ397-AH397</f>
        <v>0</v>
      </c>
    </row>
    <row r="398" spans="1:44" hidden="1" x14ac:dyDescent="0.35">
      <c r="A398" t="str">
        <f t="shared" si="39"/>
        <v>1.1-00-2504_2555004_2551510</v>
      </c>
      <c r="B398" t="s">
        <v>812</v>
      </c>
      <c r="C398" t="s">
        <v>815</v>
      </c>
      <c r="D398" t="s">
        <v>64</v>
      </c>
      <c r="E398" t="s">
        <v>54</v>
      </c>
      <c r="F398">
        <v>1</v>
      </c>
      <c r="G398" t="s">
        <v>45</v>
      </c>
      <c r="H398">
        <v>1.3</v>
      </c>
      <c r="I398" t="s">
        <v>46</v>
      </c>
      <c r="J398" t="s">
        <v>47</v>
      </c>
      <c r="K398" t="s">
        <v>48</v>
      </c>
      <c r="L398" t="s">
        <v>49</v>
      </c>
      <c r="M398" t="s">
        <v>50</v>
      </c>
      <c r="N398" t="s">
        <v>808</v>
      </c>
      <c r="O398" t="s">
        <v>60</v>
      </c>
      <c r="P398">
        <v>5</v>
      </c>
      <c r="Q398" t="s">
        <v>810</v>
      </c>
      <c r="R398">
        <v>5</v>
      </c>
      <c r="S398" t="s">
        <v>297</v>
      </c>
      <c r="T398" t="s">
        <v>817</v>
      </c>
      <c r="U398" t="s">
        <v>298</v>
      </c>
      <c r="V398">
        <v>5000</v>
      </c>
      <c r="W398" t="s">
        <v>118</v>
      </c>
      <c r="X398">
        <v>5100</v>
      </c>
      <c r="Y398" t="s">
        <v>117</v>
      </c>
      <c r="Z398">
        <v>5150</v>
      </c>
      <c r="AA398" t="s">
        <v>118</v>
      </c>
      <c r="AB398">
        <v>5151</v>
      </c>
      <c r="AC398" t="s">
        <v>326</v>
      </c>
      <c r="AD398">
        <v>0</v>
      </c>
      <c r="AE398" t="s">
        <v>58</v>
      </c>
      <c r="AF398" s="1">
        <v>568100</v>
      </c>
      <c r="AG398" s="1">
        <v>1000000</v>
      </c>
      <c r="AH398" s="1">
        <v>137808</v>
      </c>
      <c r="AI398" s="1">
        <v>137808</v>
      </c>
      <c r="AJ398" s="1">
        <v>0</v>
      </c>
      <c r="AK398" s="1">
        <v>0</v>
      </c>
      <c r="AL398" s="1">
        <v>0</v>
      </c>
      <c r="AM398" s="1">
        <f t="shared" si="38"/>
        <v>430292</v>
      </c>
      <c r="AN398" s="1"/>
      <c r="AO398" s="1"/>
      <c r="AP398" s="1">
        <f t="shared" si="40"/>
        <v>0</v>
      </c>
      <c r="AQ398" s="6">
        <f t="shared" si="41"/>
        <v>568100</v>
      </c>
      <c r="AR398" s="1">
        <f t="shared" si="42"/>
        <v>430292</v>
      </c>
    </row>
    <row r="399" spans="1:44" hidden="1" x14ac:dyDescent="0.35">
      <c r="A399" t="str">
        <f t="shared" si="39"/>
        <v>1.1-00-2509_25129021_2527210</v>
      </c>
      <c r="B399" t="s">
        <v>812</v>
      </c>
      <c r="C399" t="s">
        <v>815</v>
      </c>
      <c r="D399" t="s">
        <v>64</v>
      </c>
      <c r="E399" t="s">
        <v>54</v>
      </c>
      <c r="F399">
        <v>2</v>
      </c>
      <c r="G399" t="s">
        <v>183</v>
      </c>
      <c r="H399">
        <v>2.2000000000000002</v>
      </c>
      <c r="I399" t="s">
        <v>193</v>
      </c>
      <c r="J399" t="s">
        <v>459</v>
      </c>
      <c r="K399" t="s">
        <v>460</v>
      </c>
      <c r="L399" t="s">
        <v>65</v>
      </c>
      <c r="M399" t="s">
        <v>66</v>
      </c>
      <c r="N399" t="s">
        <v>855</v>
      </c>
      <c r="O399" t="s">
        <v>857</v>
      </c>
      <c r="P399">
        <v>1</v>
      </c>
      <c r="Q399" t="s">
        <v>472</v>
      </c>
      <c r="R399">
        <v>29</v>
      </c>
      <c r="S399" t="s">
        <v>473</v>
      </c>
      <c r="T399" t="s">
        <v>884</v>
      </c>
      <c r="U399" t="s">
        <v>885</v>
      </c>
      <c r="V399">
        <v>2000</v>
      </c>
      <c r="W399" t="s">
        <v>105</v>
      </c>
      <c r="X399">
        <v>2700</v>
      </c>
      <c r="Y399" t="s">
        <v>104</v>
      </c>
      <c r="Z399">
        <v>2720</v>
      </c>
      <c r="AA399" t="s">
        <v>105</v>
      </c>
      <c r="AB399">
        <v>2721</v>
      </c>
      <c r="AC399" t="s">
        <v>377</v>
      </c>
      <c r="AD399">
        <v>0</v>
      </c>
      <c r="AE399" t="s">
        <v>58</v>
      </c>
      <c r="AF399" s="1">
        <v>350390</v>
      </c>
      <c r="AG399" s="1">
        <v>580000</v>
      </c>
      <c r="AH399" s="1">
        <v>350390</v>
      </c>
      <c r="AI399" s="1">
        <v>350390</v>
      </c>
      <c r="AJ399" s="1">
        <v>41073.67</v>
      </c>
      <c r="AK399" s="1">
        <v>0</v>
      </c>
      <c r="AL399" s="1">
        <v>0</v>
      </c>
      <c r="AM399" s="1">
        <f t="shared" si="38"/>
        <v>0</v>
      </c>
      <c r="AN399" s="1"/>
      <c r="AO399" s="1"/>
      <c r="AP399" s="1">
        <f t="shared" si="40"/>
        <v>0</v>
      </c>
      <c r="AQ399" s="6">
        <f t="shared" si="41"/>
        <v>350390</v>
      </c>
      <c r="AR399" s="1">
        <f t="shared" si="42"/>
        <v>0</v>
      </c>
    </row>
    <row r="400" spans="1:44" hidden="1" x14ac:dyDescent="0.35">
      <c r="A400" t="str">
        <f t="shared" si="39"/>
        <v>1.1-00-2509_25225017_2556110</v>
      </c>
      <c r="B400" t="s">
        <v>812</v>
      </c>
      <c r="C400" t="s">
        <v>815</v>
      </c>
      <c r="D400" t="s">
        <v>64</v>
      </c>
      <c r="E400" t="s">
        <v>116</v>
      </c>
      <c r="F400">
        <v>1</v>
      </c>
      <c r="G400" t="s">
        <v>45</v>
      </c>
      <c r="H400">
        <v>1.3</v>
      </c>
      <c r="I400" t="s">
        <v>46</v>
      </c>
      <c r="J400" t="s">
        <v>47</v>
      </c>
      <c r="K400" t="s">
        <v>48</v>
      </c>
      <c r="L400" t="s">
        <v>65</v>
      </c>
      <c r="M400" t="s">
        <v>66</v>
      </c>
      <c r="N400" t="s">
        <v>855</v>
      </c>
      <c r="O400" t="s">
        <v>857</v>
      </c>
      <c r="P400">
        <v>2</v>
      </c>
      <c r="Q400" t="s">
        <v>148</v>
      </c>
      <c r="R400">
        <v>25</v>
      </c>
      <c r="S400" t="s">
        <v>404</v>
      </c>
      <c r="T400" t="s">
        <v>856</v>
      </c>
      <c r="U400" t="s">
        <v>858</v>
      </c>
      <c r="V400">
        <v>5000</v>
      </c>
      <c r="W400" t="s">
        <v>118</v>
      </c>
      <c r="X400">
        <v>5600</v>
      </c>
      <c r="Y400" t="s">
        <v>209</v>
      </c>
      <c r="Z400">
        <v>5610</v>
      </c>
      <c r="AA400" t="s">
        <v>118</v>
      </c>
      <c r="AB400">
        <v>5611</v>
      </c>
      <c r="AC400" t="s">
        <v>403</v>
      </c>
      <c r="AD400">
        <v>0</v>
      </c>
      <c r="AE400" t="s">
        <v>58</v>
      </c>
      <c r="AF400" s="1">
        <v>579000</v>
      </c>
      <c r="AG400" s="1">
        <v>196000</v>
      </c>
      <c r="AH400" s="1">
        <v>555620.38</v>
      </c>
      <c r="AI400" s="1">
        <v>555620.38</v>
      </c>
      <c r="AJ400" s="1">
        <v>0</v>
      </c>
      <c r="AK400" s="1">
        <v>0</v>
      </c>
      <c r="AL400" s="1">
        <v>0</v>
      </c>
      <c r="AM400" s="1">
        <f t="shared" si="38"/>
        <v>23379.619999999995</v>
      </c>
      <c r="AN400" s="1"/>
      <c r="AO400" s="1"/>
      <c r="AP400" s="1">
        <f t="shared" si="40"/>
        <v>0</v>
      </c>
      <c r="AQ400" s="6">
        <f t="shared" si="41"/>
        <v>579000</v>
      </c>
      <c r="AR400" s="1">
        <f t="shared" si="42"/>
        <v>23379.619999999995</v>
      </c>
    </row>
    <row r="401" spans="1:44" hidden="1" x14ac:dyDescent="0.35">
      <c r="A401" t="str">
        <f t="shared" si="39"/>
        <v>1.1-00-2511_25168050_2527210</v>
      </c>
      <c r="B401" t="s">
        <v>812</v>
      </c>
      <c r="C401" t="s">
        <v>815</v>
      </c>
      <c r="D401" t="s">
        <v>64</v>
      </c>
      <c r="E401" t="s">
        <v>54</v>
      </c>
      <c r="F401">
        <v>2</v>
      </c>
      <c r="G401" t="s">
        <v>183</v>
      </c>
      <c r="H401">
        <v>2.2000000000000002</v>
      </c>
      <c r="I401" t="s">
        <v>193</v>
      </c>
      <c r="J401" t="s">
        <v>459</v>
      </c>
      <c r="K401" t="s">
        <v>460</v>
      </c>
      <c r="L401" t="s">
        <v>65</v>
      </c>
      <c r="M401" t="s">
        <v>66</v>
      </c>
      <c r="N401" t="s">
        <v>822</v>
      </c>
      <c r="O401" t="s">
        <v>824</v>
      </c>
      <c r="P401">
        <v>1</v>
      </c>
      <c r="Q401" t="s">
        <v>472</v>
      </c>
      <c r="R401">
        <v>68</v>
      </c>
      <c r="S401" t="s">
        <v>473</v>
      </c>
      <c r="T401" t="s">
        <v>893</v>
      </c>
      <c r="U401" t="s">
        <v>1132</v>
      </c>
      <c r="V401">
        <v>2000</v>
      </c>
      <c r="W401" t="s">
        <v>105</v>
      </c>
      <c r="X401">
        <v>2700</v>
      </c>
      <c r="Y401" t="s">
        <v>104</v>
      </c>
      <c r="Z401">
        <v>2720</v>
      </c>
      <c r="AA401" t="s">
        <v>105</v>
      </c>
      <c r="AB401">
        <v>2721</v>
      </c>
      <c r="AC401" t="s">
        <v>377</v>
      </c>
      <c r="AD401">
        <v>0</v>
      </c>
      <c r="AE401" t="s">
        <v>58</v>
      </c>
      <c r="AF401" s="1">
        <v>499610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f t="shared" si="38"/>
        <v>499610</v>
      </c>
      <c r="AN401" s="1"/>
      <c r="AO401" s="1"/>
      <c r="AP401" s="1">
        <f t="shared" si="40"/>
        <v>0</v>
      </c>
      <c r="AQ401" s="6">
        <f t="shared" si="41"/>
        <v>499610</v>
      </c>
      <c r="AR401" s="1">
        <f t="shared" si="42"/>
        <v>499610</v>
      </c>
    </row>
    <row r="402" spans="1:44" hidden="1" x14ac:dyDescent="0.35">
      <c r="A402" t="str">
        <f t="shared" si="39"/>
        <v>1.1-00-2509_25225017_2527210</v>
      </c>
      <c r="B402" t="s">
        <v>812</v>
      </c>
      <c r="C402" t="s">
        <v>815</v>
      </c>
      <c r="D402" t="s">
        <v>64</v>
      </c>
      <c r="E402" t="s">
        <v>54</v>
      </c>
      <c r="F402">
        <v>1</v>
      </c>
      <c r="G402" t="s">
        <v>45</v>
      </c>
      <c r="H402">
        <v>1.3</v>
      </c>
      <c r="I402" t="s">
        <v>46</v>
      </c>
      <c r="J402" t="s">
        <v>47</v>
      </c>
      <c r="K402" t="s">
        <v>48</v>
      </c>
      <c r="L402" t="s">
        <v>65</v>
      </c>
      <c r="M402" t="s">
        <v>66</v>
      </c>
      <c r="N402" t="s">
        <v>855</v>
      </c>
      <c r="O402" t="s">
        <v>857</v>
      </c>
      <c r="P402">
        <v>2</v>
      </c>
      <c r="Q402" t="s">
        <v>148</v>
      </c>
      <c r="R402">
        <v>25</v>
      </c>
      <c r="S402" t="s">
        <v>404</v>
      </c>
      <c r="T402" t="s">
        <v>856</v>
      </c>
      <c r="U402" t="s">
        <v>858</v>
      </c>
      <c r="V402">
        <v>2000</v>
      </c>
      <c r="W402" t="s">
        <v>105</v>
      </c>
      <c r="X402">
        <v>2700</v>
      </c>
      <c r="Y402" t="s">
        <v>104</v>
      </c>
      <c r="Z402">
        <v>2720</v>
      </c>
      <c r="AA402" t="s">
        <v>105</v>
      </c>
      <c r="AB402">
        <v>2721</v>
      </c>
      <c r="AC402" t="s">
        <v>377</v>
      </c>
      <c r="AD402">
        <v>0</v>
      </c>
      <c r="AE402" t="s">
        <v>58</v>
      </c>
      <c r="AF402" s="1">
        <v>1750000</v>
      </c>
      <c r="AG402" s="1">
        <v>750000</v>
      </c>
      <c r="AH402" s="1">
        <v>857811.76</v>
      </c>
      <c r="AI402" s="1">
        <v>655913.76</v>
      </c>
      <c r="AJ402" s="1">
        <v>503841.24</v>
      </c>
      <c r="AK402" s="1">
        <v>2025.24</v>
      </c>
      <c r="AL402" s="1">
        <v>2025.24</v>
      </c>
      <c r="AM402" s="1">
        <f t="shared" si="38"/>
        <v>892188.24</v>
      </c>
      <c r="AN402" s="1">
        <v>0</v>
      </c>
      <c r="AO402" s="1">
        <v>892188.24</v>
      </c>
      <c r="AP402" s="1">
        <f t="shared" si="40"/>
        <v>-892188.24</v>
      </c>
      <c r="AQ402" s="6">
        <f t="shared" si="41"/>
        <v>857811.76</v>
      </c>
      <c r="AR402" s="1">
        <f t="shared" si="42"/>
        <v>0</v>
      </c>
    </row>
    <row r="403" spans="1:44" hidden="1" x14ac:dyDescent="0.35">
      <c r="A403" t="str">
        <f t="shared" si="39"/>
        <v>1.1-00-2510_25041031_2527210</v>
      </c>
      <c r="B403" t="s">
        <v>812</v>
      </c>
      <c r="C403" t="s">
        <v>815</v>
      </c>
      <c r="D403" t="s">
        <v>64</v>
      </c>
      <c r="E403" t="s">
        <v>54</v>
      </c>
      <c r="F403">
        <v>2</v>
      </c>
      <c r="G403" t="s">
        <v>183</v>
      </c>
      <c r="H403">
        <v>2.7</v>
      </c>
      <c r="I403" t="s">
        <v>530</v>
      </c>
      <c r="J403" t="s">
        <v>531</v>
      </c>
      <c r="K403" t="s">
        <v>530</v>
      </c>
      <c r="L403" t="s">
        <v>217</v>
      </c>
      <c r="M403" t="s">
        <v>218</v>
      </c>
      <c r="N403" t="s">
        <v>898</v>
      </c>
      <c r="O403" t="s">
        <v>900</v>
      </c>
      <c r="P403">
        <v>0</v>
      </c>
      <c r="Q403" t="s">
        <v>255</v>
      </c>
      <c r="R403">
        <v>41</v>
      </c>
      <c r="S403" t="s">
        <v>925</v>
      </c>
      <c r="T403" t="s">
        <v>908</v>
      </c>
      <c r="U403" t="s">
        <v>909</v>
      </c>
      <c r="V403">
        <v>2000</v>
      </c>
      <c r="W403" t="s">
        <v>105</v>
      </c>
      <c r="X403">
        <v>2700</v>
      </c>
      <c r="Y403" t="s">
        <v>104</v>
      </c>
      <c r="Z403">
        <v>2720</v>
      </c>
      <c r="AA403" t="s">
        <v>105</v>
      </c>
      <c r="AB403">
        <v>2721</v>
      </c>
      <c r="AC403" t="s">
        <v>377</v>
      </c>
      <c r="AD403">
        <v>0</v>
      </c>
      <c r="AE403" t="s">
        <v>58</v>
      </c>
      <c r="AF403" s="1">
        <v>290000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f t="shared" si="38"/>
        <v>290000</v>
      </c>
      <c r="AN403" s="1"/>
      <c r="AO403" s="1"/>
      <c r="AP403" s="1">
        <f t="shared" si="40"/>
        <v>0</v>
      </c>
      <c r="AQ403" s="6">
        <f t="shared" si="41"/>
        <v>290000</v>
      </c>
      <c r="AR403" s="1">
        <f t="shared" si="42"/>
        <v>290000</v>
      </c>
    </row>
    <row r="404" spans="1:44" hidden="1" x14ac:dyDescent="0.35">
      <c r="A404" t="str">
        <f t="shared" si="39"/>
        <v>1.1-00-2508_25622015_2527210</v>
      </c>
      <c r="B404" t="s">
        <v>812</v>
      </c>
      <c r="C404" t="s">
        <v>815</v>
      </c>
      <c r="D404" t="s">
        <v>64</v>
      </c>
      <c r="E404" t="s">
        <v>54</v>
      </c>
      <c r="F404">
        <v>1</v>
      </c>
      <c r="G404" t="s">
        <v>45</v>
      </c>
      <c r="H404">
        <v>1.7</v>
      </c>
      <c r="I404" t="s">
        <v>154</v>
      </c>
      <c r="J404" t="s">
        <v>173</v>
      </c>
      <c r="K404" t="s">
        <v>174</v>
      </c>
      <c r="L404" t="s">
        <v>65</v>
      </c>
      <c r="M404" t="s">
        <v>66</v>
      </c>
      <c r="N404" t="s">
        <v>868</v>
      </c>
      <c r="O404" t="s">
        <v>870</v>
      </c>
      <c r="P404">
        <v>6</v>
      </c>
      <c r="Q404" t="s">
        <v>164</v>
      </c>
      <c r="R404">
        <v>22</v>
      </c>
      <c r="S404" t="s">
        <v>443</v>
      </c>
      <c r="T404" t="s">
        <v>872</v>
      </c>
      <c r="U404" t="s">
        <v>873</v>
      </c>
      <c r="V404">
        <v>2000</v>
      </c>
      <c r="W404" t="s">
        <v>105</v>
      </c>
      <c r="X404">
        <v>2700</v>
      </c>
      <c r="Y404" t="s">
        <v>104</v>
      </c>
      <c r="Z404">
        <v>2720</v>
      </c>
      <c r="AA404" t="s">
        <v>105</v>
      </c>
      <c r="AB404">
        <v>2721</v>
      </c>
      <c r="AC404" t="s">
        <v>377</v>
      </c>
      <c r="AD404">
        <v>0</v>
      </c>
      <c r="AE404" t="s">
        <v>58</v>
      </c>
      <c r="AF404" s="1">
        <v>2500000</v>
      </c>
      <c r="AG404" s="1">
        <v>2500000</v>
      </c>
      <c r="AH404" s="1">
        <v>2223883.56</v>
      </c>
      <c r="AI404" s="1">
        <v>2223883.56</v>
      </c>
      <c r="AJ404" s="1">
        <v>0</v>
      </c>
      <c r="AK404" s="1">
        <v>0</v>
      </c>
      <c r="AL404" s="1">
        <v>0</v>
      </c>
      <c r="AM404" s="1">
        <f t="shared" si="38"/>
        <v>276116.43999999994</v>
      </c>
      <c r="AN404" s="1"/>
      <c r="AO404" s="1"/>
      <c r="AP404" s="1">
        <f t="shared" si="40"/>
        <v>0</v>
      </c>
      <c r="AQ404" s="6">
        <f t="shared" si="41"/>
        <v>2500000</v>
      </c>
      <c r="AR404" s="1">
        <f t="shared" si="42"/>
        <v>276116.43999999994</v>
      </c>
    </row>
    <row r="405" spans="1:44" hidden="1" x14ac:dyDescent="0.35">
      <c r="A405" t="str">
        <f t="shared" si="39"/>
        <v>1.1-00-2510_25057031_2538210</v>
      </c>
      <c r="B405" t="s">
        <v>812</v>
      </c>
      <c r="C405" t="s">
        <v>815</v>
      </c>
      <c r="D405" t="s">
        <v>64</v>
      </c>
      <c r="E405" t="s">
        <v>54</v>
      </c>
      <c r="F405">
        <v>2</v>
      </c>
      <c r="G405" t="s">
        <v>183</v>
      </c>
      <c r="H405">
        <v>2.7</v>
      </c>
      <c r="I405" t="s">
        <v>530</v>
      </c>
      <c r="J405" t="s">
        <v>531</v>
      </c>
      <c r="K405" t="s">
        <v>530</v>
      </c>
      <c r="L405" t="s">
        <v>217</v>
      </c>
      <c r="M405" t="s">
        <v>218</v>
      </c>
      <c r="N405" t="s">
        <v>898</v>
      </c>
      <c r="O405" t="s">
        <v>900</v>
      </c>
      <c r="P405">
        <v>0</v>
      </c>
      <c r="Q405" t="s">
        <v>255</v>
      </c>
      <c r="R405">
        <v>57</v>
      </c>
      <c r="S405" t="s">
        <v>929</v>
      </c>
      <c r="T405" t="s">
        <v>908</v>
      </c>
      <c r="U405" t="s">
        <v>909</v>
      </c>
      <c r="V405">
        <v>3000</v>
      </c>
      <c r="W405" t="s">
        <v>56</v>
      </c>
      <c r="X405">
        <v>3800</v>
      </c>
      <c r="Y405" t="s">
        <v>227</v>
      </c>
      <c r="Z405">
        <v>3820</v>
      </c>
      <c r="AA405" t="s">
        <v>56</v>
      </c>
      <c r="AB405">
        <v>3821</v>
      </c>
      <c r="AC405" t="s">
        <v>228</v>
      </c>
      <c r="AD405">
        <v>0</v>
      </c>
      <c r="AE405" t="s">
        <v>58</v>
      </c>
      <c r="AF405" s="1">
        <v>250000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f t="shared" si="38"/>
        <v>250000</v>
      </c>
      <c r="AN405" s="1"/>
      <c r="AO405" s="1"/>
      <c r="AP405" s="1">
        <f t="shared" si="40"/>
        <v>0</v>
      </c>
      <c r="AQ405" s="6">
        <f t="shared" si="41"/>
        <v>250000</v>
      </c>
      <c r="AR405" s="1">
        <f t="shared" si="42"/>
        <v>250000</v>
      </c>
    </row>
    <row r="406" spans="1:44" hidden="1" x14ac:dyDescent="0.35">
      <c r="A406" t="str">
        <f t="shared" si="39"/>
        <v>1.1-00-2506_25514009_2552110</v>
      </c>
      <c r="B406" t="s">
        <v>812</v>
      </c>
      <c r="C406" t="s">
        <v>815</v>
      </c>
      <c r="D406" t="s">
        <v>64</v>
      </c>
      <c r="E406" t="s">
        <v>116</v>
      </c>
      <c r="F406">
        <v>1</v>
      </c>
      <c r="G406" t="s">
        <v>45</v>
      </c>
      <c r="H406">
        <v>1.3</v>
      </c>
      <c r="I406" t="s">
        <v>46</v>
      </c>
      <c r="J406" t="s">
        <v>47</v>
      </c>
      <c r="K406" t="s">
        <v>48</v>
      </c>
      <c r="L406" t="s">
        <v>65</v>
      </c>
      <c r="M406" t="s">
        <v>66</v>
      </c>
      <c r="N406" t="s">
        <v>839</v>
      </c>
      <c r="O406" t="s">
        <v>111</v>
      </c>
      <c r="P406">
        <v>5</v>
      </c>
      <c r="Q406" t="s">
        <v>810</v>
      </c>
      <c r="R406">
        <v>14</v>
      </c>
      <c r="S406" t="s">
        <v>843</v>
      </c>
      <c r="T406" t="s">
        <v>842</v>
      </c>
      <c r="U406" t="s">
        <v>110</v>
      </c>
      <c r="V406">
        <v>5000</v>
      </c>
      <c r="W406" t="s">
        <v>118</v>
      </c>
      <c r="X406">
        <v>5200</v>
      </c>
      <c r="Y406" t="s">
        <v>364</v>
      </c>
      <c r="Z406">
        <v>5210</v>
      </c>
      <c r="AA406" t="s">
        <v>118</v>
      </c>
      <c r="AB406">
        <v>5211</v>
      </c>
      <c r="AC406" t="s">
        <v>365</v>
      </c>
      <c r="AD406">
        <v>0</v>
      </c>
      <c r="AE406" t="s">
        <v>58</v>
      </c>
      <c r="AF406" s="1">
        <v>670000</v>
      </c>
      <c r="AG406" s="1">
        <v>0</v>
      </c>
      <c r="AH406" s="1">
        <v>558348.02</v>
      </c>
      <c r="AI406" s="1">
        <v>0</v>
      </c>
      <c r="AJ406" s="1">
        <v>0</v>
      </c>
      <c r="AK406" s="1">
        <v>0</v>
      </c>
      <c r="AL406" s="1">
        <v>0</v>
      </c>
      <c r="AM406" s="1">
        <f t="shared" ref="AM406:AM469" si="43">AF406-AH406</f>
        <v>111651.97999999998</v>
      </c>
      <c r="AN406" s="1"/>
      <c r="AO406" s="1"/>
      <c r="AP406" s="1">
        <f t="shared" si="40"/>
        <v>0</v>
      </c>
      <c r="AQ406" s="6">
        <f t="shared" si="41"/>
        <v>670000</v>
      </c>
      <c r="AR406" s="1">
        <f t="shared" si="42"/>
        <v>111651.97999999998</v>
      </c>
    </row>
    <row r="407" spans="1:44" hidden="1" x14ac:dyDescent="0.35">
      <c r="A407" t="str">
        <f t="shared" si="39"/>
        <v>1.1-00-2504_2558006_2539420</v>
      </c>
      <c r="B407" t="s">
        <v>812</v>
      </c>
      <c r="C407" t="s">
        <v>815</v>
      </c>
      <c r="D407" t="s">
        <v>64</v>
      </c>
      <c r="E407" t="s">
        <v>54</v>
      </c>
      <c r="F407">
        <v>1</v>
      </c>
      <c r="G407" t="s">
        <v>45</v>
      </c>
      <c r="H407">
        <v>1.3</v>
      </c>
      <c r="I407" t="s">
        <v>46</v>
      </c>
      <c r="J407" t="s">
        <v>47</v>
      </c>
      <c r="K407" t="s">
        <v>48</v>
      </c>
      <c r="L407" t="s">
        <v>49</v>
      </c>
      <c r="M407" t="s">
        <v>50</v>
      </c>
      <c r="N407" t="s">
        <v>808</v>
      </c>
      <c r="O407" t="s">
        <v>60</v>
      </c>
      <c r="P407">
        <v>5</v>
      </c>
      <c r="Q407" t="s">
        <v>810</v>
      </c>
      <c r="R407">
        <v>8</v>
      </c>
      <c r="S407" t="s">
        <v>333</v>
      </c>
      <c r="T407" t="s">
        <v>820</v>
      </c>
      <c r="U407" t="s">
        <v>821</v>
      </c>
      <c r="V407">
        <v>3000</v>
      </c>
      <c r="W407" t="s">
        <v>56</v>
      </c>
      <c r="X407">
        <v>3900</v>
      </c>
      <c r="Y407" t="s">
        <v>55</v>
      </c>
      <c r="Z407">
        <v>3940</v>
      </c>
      <c r="AA407" t="s">
        <v>56</v>
      </c>
      <c r="AB407">
        <v>3942</v>
      </c>
      <c r="AC407" t="s">
        <v>335</v>
      </c>
      <c r="AD407">
        <v>0</v>
      </c>
      <c r="AE407" t="s">
        <v>58</v>
      </c>
      <c r="AF407" s="1">
        <v>675000</v>
      </c>
      <c r="AG407" s="1">
        <v>700000</v>
      </c>
      <c r="AH407" s="1">
        <v>68285.48</v>
      </c>
      <c r="AI407" s="1">
        <v>68285.48</v>
      </c>
      <c r="AJ407" s="1">
        <v>68285.48</v>
      </c>
      <c r="AK407" s="1">
        <v>50925.86</v>
      </c>
      <c r="AL407" s="1">
        <v>50779.47</v>
      </c>
      <c r="AM407" s="1">
        <f t="shared" si="43"/>
        <v>606714.52</v>
      </c>
      <c r="AN407" s="1"/>
      <c r="AO407" s="1"/>
      <c r="AP407" s="1">
        <f t="shared" si="40"/>
        <v>0</v>
      </c>
      <c r="AQ407" s="6">
        <f t="shared" si="41"/>
        <v>675000</v>
      </c>
      <c r="AR407" s="1">
        <f t="shared" si="42"/>
        <v>606714.52</v>
      </c>
    </row>
    <row r="408" spans="1:44" hidden="1" x14ac:dyDescent="0.35">
      <c r="A408" t="str">
        <f t="shared" si="39"/>
        <v>1.1-00-2514_25555039_2552110</v>
      </c>
      <c r="B408" t="s">
        <v>812</v>
      </c>
      <c r="C408" t="s">
        <v>815</v>
      </c>
      <c r="D408" t="s">
        <v>64</v>
      </c>
      <c r="E408" t="s">
        <v>116</v>
      </c>
      <c r="F408">
        <v>3</v>
      </c>
      <c r="G408" t="s">
        <v>202</v>
      </c>
      <c r="H408">
        <v>3.8</v>
      </c>
      <c r="I408" t="s">
        <v>203</v>
      </c>
      <c r="J408" t="s">
        <v>204</v>
      </c>
      <c r="K408" t="s">
        <v>205</v>
      </c>
      <c r="L408" t="s">
        <v>65</v>
      </c>
      <c r="M408" t="s">
        <v>66</v>
      </c>
      <c r="N408" t="s">
        <v>982</v>
      </c>
      <c r="O408" t="s">
        <v>984</v>
      </c>
      <c r="P408">
        <v>5</v>
      </c>
      <c r="Q408" t="s">
        <v>810</v>
      </c>
      <c r="R408">
        <v>55</v>
      </c>
      <c r="S408" t="s">
        <v>601</v>
      </c>
      <c r="T408" t="s">
        <v>983</v>
      </c>
      <c r="U408" t="s">
        <v>985</v>
      </c>
      <c r="V408">
        <v>5000</v>
      </c>
      <c r="W408" t="s">
        <v>118</v>
      </c>
      <c r="X408">
        <v>5200</v>
      </c>
      <c r="Y408" t="s">
        <v>364</v>
      </c>
      <c r="Z408">
        <v>5210</v>
      </c>
      <c r="AA408" t="s">
        <v>118</v>
      </c>
      <c r="AB408">
        <v>5211</v>
      </c>
      <c r="AC408" t="s">
        <v>365</v>
      </c>
      <c r="AD408">
        <v>0</v>
      </c>
      <c r="AE408" t="s">
        <v>58</v>
      </c>
      <c r="AF408" s="1">
        <v>689153</v>
      </c>
      <c r="AG408" s="1">
        <v>1000000</v>
      </c>
      <c r="AH408" s="1">
        <v>689152.93</v>
      </c>
      <c r="AI408" s="1">
        <v>689152.93</v>
      </c>
      <c r="AJ408" s="1">
        <v>689152.93</v>
      </c>
      <c r="AK408" s="1">
        <v>0</v>
      </c>
      <c r="AL408" s="1">
        <v>0</v>
      </c>
      <c r="AM408" s="1">
        <f t="shared" si="43"/>
        <v>6.9999999948777258E-2</v>
      </c>
      <c r="AN408" s="1"/>
      <c r="AO408" s="1"/>
      <c r="AP408" s="1">
        <f t="shared" si="40"/>
        <v>0</v>
      </c>
      <c r="AQ408" s="6">
        <f t="shared" si="41"/>
        <v>689153</v>
      </c>
      <c r="AR408" s="1">
        <f t="shared" si="42"/>
        <v>6.9999999948777258E-2</v>
      </c>
    </row>
    <row r="409" spans="1:44" hidden="1" x14ac:dyDescent="0.35">
      <c r="A409" t="str">
        <f t="shared" si="39"/>
        <v>1.1-00-2505_2559007_2531410</v>
      </c>
      <c r="B409" t="s">
        <v>812</v>
      </c>
      <c r="C409" t="s">
        <v>815</v>
      </c>
      <c r="D409" t="s">
        <v>64</v>
      </c>
      <c r="E409" t="s">
        <v>54</v>
      </c>
      <c r="F409">
        <v>1</v>
      </c>
      <c r="G409" t="s">
        <v>45</v>
      </c>
      <c r="H409">
        <v>1.3</v>
      </c>
      <c r="I409" t="s">
        <v>46</v>
      </c>
      <c r="J409" t="s">
        <v>47</v>
      </c>
      <c r="K409" t="s">
        <v>48</v>
      </c>
      <c r="L409" t="s">
        <v>65</v>
      </c>
      <c r="M409" t="s">
        <v>66</v>
      </c>
      <c r="N409" t="s">
        <v>833</v>
      </c>
      <c r="O409" t="s">
        <v>835</v>
      </c>
      <c r="P409">
        <v>5</v>
      </c>
      <c r="Q409" t="s">
        <v>810</v>
      </c>
      <c r="R409">
        <v>9</v>
      </c>
      <c r="S409" t="s">
        <v>120</v>
      </c>
      <c r="T409" t="s">
        <v>834</v>
      </c>
      <c r="U409" t="s">
        <v>836</v>
      </c>
      <c r="V409">
        <v>3000</v>
      </c>
      <c r="W409" t="s">
        <v>56</v>
      </c>
      <c r="X409">
        <v>3100</v>
      </c>
      <c r="Y409" t="s">
        <v>198</v>
      </c>
      <c r="Z409">
        <v>3140</v>
      </c>
      <c r="AA409" t="s">
        <v>56</v>
      </c>
      <c r="AB409">
        <v>3141</v>
      </c>
      <c r="AC409" t="s">
        <v>381</v>
      </c>
      <c r="AD409">
        <v>0</v>
      </c>
      <c r="AE409" t="s">
        <v>58</v>
      </c>
      <c r="AF409" s="1">
        <v>700000</v>
      </c>
      <c r="AG409" s="1">
        <v>700000</v>
      </c>
      <c r="AH409" s="1">
        <v>699480</v>
      </c>
      <c r="AI409" s="1">
        <v>699480</v>
      </c>
      <c r="AJ409" s="1">
        <v>463833.15</v>
      </c>
      <c r="AK409" s="1">
        <v>463833.15</v>
      </c>
      <c r="AL409" s="1">
        <v>417594.03</v>
      </c>
      <c r="AM409" s="1">
        <f t="shared" si="43"/>
        <v>520</v>
      </c>
      <c r="AN409" s="1"/>
      <c r="AO409" s="1"/>
      <c r="AP409" s="1">
        <f t="shared" si="40"/>
        <v>0</v>
      </c>
      <c r="AQ409" s="6">
        <f t="shared" si="41"/>
        <v>700000</v>
      </c>
      <c r="AR409" s="1">
        <f t="shared" si="42"/>
        <v>520</v>
      </c>
    </row>
    <row r="410" spans="1:44" hidden="1" x14ac:dyDescent="0.35">
      <c r="A410" t="str">
        <f t="shared" si="39"/>
        <v>1.1-00-2510_25036028_2527310</v>
      </c>
      <c r="B410" t="s">
        <v>812</v>
      </c>
      <c r="C410" t="s">
        <v>815</v>
      </c>
      <c r="D410" t="s">
        <v>64</v>
      </c>
      <c r="E410" t="s">
        <v>54</v>
      </c>
      <c r="F410">
        <v>2</v>
      </c>
      <c r="G410" t="s">
        <v>183</v>
      </c>
      <c r="H410">
        <v>2.7</v>
      </c>
      <c r="I410" t="s">
        <v>530</v>
      </c>
      <c r="J410" t="s">
        <v>531</v>
      </c>
      <c r="K410" t="s">
        <v>530</v>
      </c>
      <c r="L410" t="s">
        <v>270</v>
      </c>
      <c r="M410" t="s">
        <v>271</v>
      </c>
      <c r="N410" t="s">
        <v>898</v>
      </c>
      <c r="O410" t="s">
        <v>900</v>
      </c>
      <c r="P410">
        <v>0</v>
      </c>
      <c r="Q410" t="s">
        <v>255</v>
      </c>
      <c r="R410">
        <v>36</v>
      </c>
      <c r="S410" t="s">
        <v>931</v>
      </c>
      <c r="T410" t="s">
        <v>930</v>
      </c>
      <c r="U410" t="s">
        <v>932</v>
      </c>
      <c r="V410">
        <v>2000</v>
      </c>
      <c r="W410" t="s">
        <v>105</v>
      </c>
      <c r="X410">
        <v>2700</v>
      </c>
      <c r="Y410" t="s">
        <v>104</v>
      </c>
      <c r="Z410">
        <v>2730</v>
      </c>
      <c r="AA410" t="s">
        <v>105</v>
      </c>
      <c r="AB410">
        <v>2731</v>
      </c>
      <c r="AC410" t="s">
        <v>222</v>
      </c>
      <c r="AD410">
        <v>0</v>
      </c>
      <c r="AE410" t="s">
        <v>58</v>
      </c>
      <c r="AF410" s="1">
        <v>0</v>
      </c>
      <c r="AG410" s="1">
        <v>20000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f t="shared" si="43"/>
        <v>0</v>
      </c>
      <c r="AN410" s="1"/>
      <c r="AO410" s="1"/>
      <c r="AP410" s="1">
        <f t="shared" si="40"/>
        <v>0</v>
      </c>
      <c r="AQ410" s="6">
        <f t="shared" si="41"/>
        <v>0</v>
      </c>
      <c r="AR410" s="1">
        <f t="shared" si="42"/>
        <v>0</v>
      </c>
    </row>
    <row r="411" spans="1:44" hidden="1" x14ac:dyDescent="0.35">
      <c r="A411" t="str">
        <f t="shared" si="39"/>
        <v>1.1-00-2506_25516011_2527410</v>
      </c>
      <c r="B411" t="s">
        <v>812</v>
      </c>
      <c r="C411" t="s">
        <v>815</v>
      </c>
      <c r="D411" t="s">
        <v>64</v>
      </c>
      <c r="E411" t="s">
        <v>54</v>
      </c>
      <c r="F411">
        <v>1</v>
      </c>
      <c r="G411" t="s">
        <v>45</v>
      </c>
      <c r="H411">
        <v>1.3</v>
      </c>
      <c r="I411" t="s">
        <v>46</v>
      </c>
      <c r="J411" t="s">
        <v>47</v>
      </c>
      <c r="K411" t="s">
        <v>48</v>
      </c>
      <c r="L411" t="s">
        <v>65</v>
      </c>
      <c r="M411" t="s">
        <v>66</v>
      </c>
      <c r="N411" t="s">
        <v>839</v>
      </c>
      <c r="O411" t="s">
        <v>111</v>
      </c>
      <c r="P411">
        <v>5</v>
      </c>
      <c r="Q411" t="s">
        <v>810</v>
      </c>
      <c r="R411">
        <v>16</v>
      </c>
      <c r="S411" t="s">
        <v>355</v>
      </c>
      <c r="T411" t="s">
        <v>847</v>
      </c>
      <c r="U411" t="s">
        <v>848</v>
      </c>
      <c r="V411">
        <v>2000</v>
      </c>
      <c r="W411" t="s">
        <v>105</v>
      </c>
      <c r="X411">
        <v>2700</v>
      </c>
      <c r="Y411" t="s">
        <v>104</v>
      </c>
      <c r="Z411">
        <v>2740</v>
      </c>
      <c r="AA411" t="s">
        <v>105</v>
      </c>
      <c r="AB411">
        <v>2741</v>
      </c>
      <c r="AC411" t="s">
        <v>849</v>
      </c>
      <c r="AD411">
        <v>0</v>
      </c>
      <c r="AE411" t="s">
        <v>58</v>
      </c>
      <c r="AF411" s="1">
        <v>15000</v>
      </c>
      <c r="AG411" s="1">
        <v>0</v>
      </c>
      <c r="AH411" s="1">
        <v>14647</v>
      </c>
      <c r="AI411" s="1">
        <v>14647</v>
      </c>
      <c r="AJ411" s="1">
        <v>14647</v>
      </c>
      <c r="AK411" s="1">
        <v>14647</v>
      </c>
      <c r="AL411" s="1">
        <v>14647</v>
      </c>
      <c r="AM411" s="1">
        <f t="shared" si="43"/>
        <v>353</v>
      </c>
      <c r="AN411" s="1"/>
      <c r="AO411" s="1"/>
      <c r="AP411" s="1">
        <f t="shared" si="40"/>
        <v>0</v>
      </c>
      <c r="AQ411" s="6">
        <f t="shared" si="41"/>
        <v>15000</v>
      </c>
      <c r="AR411" s="1">
        <f t="shared" si="42"/>
        <v>353</v>
      </c>
    </row>
    <row r="412" spans="1:44" hidden="1" x14ac:dyDescent="0.35">
      <c r="A412" t="str">
        <f t="shared" si="39"/>
        <v>1.1-00-2508_25619013_2528210</v>
      </c>
      <c r="B412" t="s">
        <v>812</v>
      </c>
      <c r="C412" t="s">
        <v>815</v>
      </c>
      <c r="D412" t="s">
        <v>64</v>
      </c>
      <c r="E412" t="s">
        <v>54</v>
      </c>
      <c r="F412">
        <v>1</v>
      </c>
      <c r="G412" t="s">
        <v>45</v>
      </c>
      <c r="H412">
        <v>1.7</v>
      </c>
      <c r="I412" t="s">
        <v>154</v>
      </c>
      <c r="J412" t="s">
        <v>155</v>
      </c>
      <c r="K412" t="s">
        <v>156</v>
      </c>
      <c r="L412" t="s">
        <v>157</v>
      </c>
      <c r="M412" t="s">
        <v>158</v>
      </c>
      <c r="N412" t="s">
        <v>868</v>
      </c>
      <c r="O412" t="s">
        <v>870</v>
      </c>
      <c r="P412">
        <v>6</v>
      </c>
      <c r="Q412" t="s">
        <v>164</v>
      </c>
      <c r="R412">
        <v>19</v>
      </c>
      <c r="S412" t="s">
        <v>168</v>
      </c>
      <c r="T412" t="s">
        <v>869</v>
      </c>
      <c r="U412" t="s">
        <v>871</v>
      </c>
      <c r="V412">
        <v>2000</v>
      </c>
      <c r="W412" t="s">
        <v>105</v>
      </c>
      <c r="X412">
        <v>2800</v>
      </c>
      <c r="Y412" t="s">
        <v>169</v>
      </c>
      <c r="Z412">
        <v>2820</v>
      </c>
      <c r="AA412" t="s">
        <v>437</v>
      </c>
      <c r="AB412">
        <v>2821</v>
      </c>
      <c r="AC412" t="s">
        <v>438</v>
      </c>
      <c r="AD412">
        <v>0</v>
      </c>
      <c r="AE412" t="s">
        <v>58</v>
      </c>
      <c r="AF412" s="1">
        <v>2641259.6800000002</v>
      </c>
      <c r="AG412" s="1">
        <v>300000</v>
      </c>
      <c r="AH412" s="1">
        <v>2641241.48</v>
      </c>
      <c r="AI412" s="1">
        <v>2641241.48</v>
      </c>
      <c r="AJ412" s="1">
        <v>2641241.48</v>
      </c>
      <c r="AK412" s="1">
        <v>2641241.48</v>
      </c>
      <c r="AL412" s="1">
        <v>2641241.48</v>
      </c>
      <c r="AM412" s="1">
        <f t="shared" si="43"/>
        <v>18.200000000186265</v>
      </c>
      <c r="AN412" s="1"/>
      <c r="AO412" s="1"/>
      <c r="AP412" s="1">
        <f t="shared" si="40"/>
        <v>0</v>
      </c>
      <c r="AQ412" s="6">
        <f t="shared" si="41"/>
        <v>2641259.6800000002</v>
      </c>
      <c r="AR412" s="1">
        <f t="shared" si="42"/>
        <v>18.200000000186265</v>
      </c>
    </row>
    <row r="413" spans="1:44" hidden="1" x14ac:dyDescent="0.35">
      <c r="A413" t="str">
        <f t="shared" si="39"/>
        <v>1.1-00-2508_25620014_2528310</v>
      </c>
      <c r="B413" t="s">
        <v>812</v>
      </c>
      <c r="C413" t="s">
        <v>815</v>
      </c>
      <c r="D413" t="s">
        <v>64</v>
      </c>
      <c r="E413" t="s">
        <v>54</v>
      </c>
      <c r="F413">
        <v>1</v>
      </c>
      <c r="G413" t="s">
        <v>45</v>
      </c>
      <c r="H413">
        <v>1.7</v>
      </c>
      <c r="I413" t="s">
        <v>154</v>
      </c>
      <c r="J413" t="s">
        <v>875</v>
      </c>
      <c r="K413" t="s">
        <v>876</v>
      </c>
      <c r="L413" t="s">
        <v>157</v>
      </c>
      <c r="M413" t="s">
        <v>158</v>
      </c>
      <c r="N413" t="s">
        <v>868</v>
      </c>
      <c r="O413" t="s">
        <v>870</v>
      </c>
      <c r="P413">
        <v>6</v>
      </c>
      <c r="Q413" t="s">
        <v>164</v>
      </c>
      <c r="R413">
        <v>20</v>
      </c>
      <c r="S413" t="s">
        <v>878</v>
      </c>
      <c r="T413" t="s">
        <v>877</v>
      </c>
      <c r="U413" t="s">
        <v>879</v>
      </c>
      <c r="V413">
        <v>2000</v>
      </c>
      <c r="W413" t="s">
        <v>105</v>
      </c>
      <c r="X413">
        <v>2800</v>
      </c>
      <c r="Y413" t="s">
        <v>169</v>
      </c>
      <c r="Z413">
        <v>2830</v>
      </c>
      <c r="AA413" t="s">
        <v>105</v>
      </c>
      <c r="AB413">
        <v>2831</v>
      </c>
      <c r="AC413" t="s">
        <v>170</v>
      </c>
      <c r="AD413">
        <v>0</v>
      </c>
      <c r="AE413" t="s">
        <v>58</v>
      </c>
      <c r="AF413" s="1">
        <v>0</v>
      </c>
      <c r="AG413" s="1">
        <v>500000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f t="shared" si="43"/>
        <v>0</v>
      </c>
      <c r="AN413" s="1"/>
      <c r="AO413" s="1"/>
      <c r="AP413" s="1">
        <f t="shared" si="40"/>
        <v>0</v>
      </c>
      <c r="AQ413" s="6">
        <f t="shared" si="41"/>
        <v>0</v>
      </c>
      <c r="AR413" s="1">
        <f t="shared" si="42"/>
        <v>0</v>
      </c>
    </row>
    <row r="414" spans="1:44" hidden="1" x14ac:dyDescent="0.35">
      <c r="A414" t="str">
        <f t="shared" si="39"/>
        <v>1.1-00-2506_25513008_2533910</v>
      </c>
      <c r="B414" t="s">
        <v>812</v>
      </c>
      <c r="C414" t="s">
        <v>815</v>
      </c>
      <c r="D414" t="s">
        <v>64</v>
      </c>
      <c r="E414" t="s">
        <v>54</v>
      </c>
      <c r="F414">
        <v>1</v>
      </c>
      <c r="G414" t="s">
        <v>45</v>
      </c>
      <c r="H414">
        <v>1.3</v>
      </c>
      <c r="I414" t="s">
        <v>46</v>
      </c>
      <c r="J414" t="s">
        <v>47</v>
      </c>
      <c r="K414" t="s">
        <v>48</v>
      </c>
      <c r="L414" t="s">
        <v>65</v>
      </c>
      <c r="M414" t="s">
        <v>66</v>
      </c>
      <c r="N414" t="s">
        <v>839</v>
      </c>
      <c r="O414" t="s">
        <v>111</v>
      </c>
      <c r="P414">
        <v>5</v>
      </c>
      <c r="Q414" t="s">
        <v>810</v>
      </c>
      <c r="R414">
        <v>13</v>
      </c>
      <c r="S414" t="s">
        <v>238</v>
      </c>
      <c r="T414" t="s">
        <v>840</v>
      </c>
      <c r="U414" t="s">
        <v>841</v>
      </c>
      <c r="V414">
        <v>3000</v>
      </c>
      <c r="W414" t="s">
        <v>56</v>
      </c>
      <c r="X414">
        <v>3300</v>
      </c>
      <c r="Y414" t="s">
        <v>113</v>
      </c>
      <c r="Z414">
        <v>3390</v>
      </c>
      <c r="AA414" t="s">
        <v>56</v>
      </c>
      <c r="AB414">
        <v>3391</v>
      </c>
      <c r="AC414" t="s">
        <v>129</v>
      </c>
      <c r="AD414">
        <v>0</v>
      </c>
      <c r="AE414" t="s">
        <v>58</v>
      </c>
      <c r="AF414" s="1">
        <v>826605</v>
      </c>
      <c r="AG414" s="1">
        <v>450000</v>
      </c>
      <c r="AH414" s="1">
        <v>811099.99</v>
      </c>
      <c r="AI414" s="1">
        <v>811099.99</v>
      </c>
      <c r="AJ414" s="1">
        <v>685345.47</v>
      </c>
      <c r="AK414" s="1">
        <v>685345.47</v>
      </c>
      <c r="AL414" s="1">
        <v>685345.47</v>
      </c>
      <c r="AM414" s="1">
        <f t="shared" si="43"/>
        <v>15505.010000000009</v>
      </c>
      <c r="AN414" s="1"/>
      <c r="AO414" s="1"/>
      <c r="AP414" s="1">
        <f t="shared" si="40"/>
        <v>0</v>
      </c>
      <c r="AQ414" s="6">
        <f t="shared" si="41"/>
        <v>826605</v>
      </c>
      <c r="AR414" s="1">
        <f t="shared" si="42"/>
        <v>15505.010000000009</v>
      </c>
    </row>
    <row r="415" spans="1:44" hidden="1" x14ac:dyDescent="0.35">
      <c r="A415" t="str">
        <f t="shared" si="39"/>
        <v>2.5-02-2508_25619013_2528310</v>
      </c>
      <c r="B415" t="s">
        <v>997</v>
      </c>
      <c r="C415" t="s">
        <v>998</v>
      </c>
      <c r="D415" t="s">
        <v>44</v>
      </c>
      <c r="E415" t="s">
        <v>54</v>
      </c>
      <c r="F415">
        <v>1</v>
      </c>
      <c r="G415" t="s">
        <v>45</v>
      </c>
      <c r="H415">
        <v>1.7</v>
      </c>
      <c r="I415" t="s">
        <v>154</v>
      </c>
      <c r="J415" t="s">
        <v>155</v>
      </c>
      <c r="K415" t="s">
        <v>156</v>
      </c>
      <c r="L415" t="s">
        <v>157</v>
      </c>
      <c r="M415" t="s">
        <v>158</v>
      </c>
      <c r="N415" t="s">
        <v>868</v>
      </c>
      <c r="O415" t="s">
        <v>870</v>
      </c>
      <c r="P415">
        <v>6</v>
      </c>
      <c r="Q415" t="s">
        <v>164</v>
      </c>
      <c r="R415">
        <v>19</v>
      </c>
      <c r="S415" t="s">
        <v>168</v>
      </c>
      <c r="T415" t="s">
        <v>869</v>
      </c>
      <c r="U415" t="s">
        <v>871</v>
      </c>
      <c r="V415">
        <v>2000</v>
      </c>
      <c r="W415" t="s">
        <v>105</v>
      </c>
      <c r="X415">
        <v>2800</v>
      </c>
      <c r="Y415" t="s">
        <v>169</v>
      </c>
      <c r="Z415">
        <v>2830</v>
      </c>
      <c r="AA415" t="s">
        <v>105</v>
      </c>
      <c r="AB415">
        <v>2831</v>
      </c>
      <c r="AC415" t="s">
        <v>170</v>
      </c>
      <c r="AD415">
        <v>0</v>
      </c>
      <c r="AE415" t="s">
        <v>58</v>
      </c>
      <c r="AF415" s="1">
        <v>2100000</v>
      </c>
      <c r="AG415" s="1">
        <v>3100000</v>
      </c>
      <c r="AH415" s="1">
        <v>2099990.5499999998</v>
      </c>
      <c r="AI415" s="1">
        <v>0</v>
      </c>
      <c r="AJ415" s="1">
        <v>0</v>
      </c>
      <c r="AK415" s="1">
        <v>0</v>
      </c>
      <c r="AL415" s="1">
        <v>0</v>
      </c>
      <c r="AM415" s="1">
        <f t="shared" si="43"/>
        <v>9.4500000001862645</v>
      </c>
      <c r="AN415" s="1"/>
      <c r="AO415" s="1"/>
      <c r="AP415" s="1">
        <f t="shared" si="40"/>
        <v>0</v>
      </c>
      <c r="AQ415" s="1">
        <f t="shared" si="41"/>
        <v>2100000</v>
      </c>
      <c r="AR415" s="1">
        <f t="shared" si="42"/>
        <v>9.4500000001862645</v>
      </c>
    </row>
    <row r="416" spans="1:44" hidden="1" x14ac:dyDescent="0.35">
      <c r="A416" t="str">
        <f t="shared" si="39"/>
        <v>1.1-00-2505_25667049_2529110</v>
      </c>
      <c r="B416" t="s">
        <v>812</v>
      </c>
      <c r="C416" t="s">
        <v>815</v>
      </c>
      <c r="D416" t="s">
        <v>64</v>
      </c>
      <c r="E416" t="s">
        <v>54</v>
      </c>
      <c r="F416">
        <v>1</v>
      </c>
      <c r="G416" t="s">
        <v>45</v>
      </c>
      <c r="H416">
        <v>1.7</v>
      </c>
      <c r="I416" t="s">
        <v>154</v>
      </c>
      <c r="J416" t="s">
        <v>155</v>
      </c>
      <c r="K416" t="s">
        <v>156</v>
      </c>
      <c r="L416" t="s">
        <v>157</v>
      </c>
      <c r="M416" t="s">
        <v>158</v>
      </c>
      <c r="N416" t="s">
        <v>833</v>
      </c>
      <c r="O416" t="s">
        <v>835</v>
      </c>
      <c r="P416">
        <v>6</v>
      </c>
      <c r="Q416" t="s">
        <v>164</v>
      </c>
      <c r="R416">
        <v>67</v>
      </c>
      <c r="S416" t="s">
        <v>172</v>
      </c>
      <c r="T416" t="s">
        <v>837</v>
      </c>
      <c r="U416" t="s">
        <v>838</v>
      </c>
      <c r="V416">
        <v>2000</v>
      </c>
      <c r="W416" t="s">
        <v>105</v>
      </c>
      <c r="X416">
        <v>2900</v>
      </c>
      <c r="Y416" t="s">
        <v>311</v>
      </c>
      <c r="Z416">
        <v>2910</v>
      </c>
      <c r="AA416" t="s">
        <v>105</v>
      </c>
      <c r="AB416">
        <v>2911</v>
      </c>
      <c r="AC416" t="s">
        <v>312</v>
      </c>
      <c r="AD416">
        <v>0</v>
      </c>
      <c r="AE416" t="s">
        <v>58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f t="shared" si="43"/>
        <v>0</v>
      </c>
      <c r="AN416" s="1"/>
      <c r="AO416" s="1"/>
      <c r="AP416" s="1">
        <f t="shared" si="40"/>
        <v>0</v>
      </c>
      <c r="AQ416" s="6">
        <f t="shared" si="41"/>
        <v>0</v>
      </c>
      <c r="AR416" s="1">
        <f t="shared" si="42"/>
        <v>0</v>
      </c>
    </row>
    <row r="417" spans="1:44" hidden="1" x14ac:dyDescent="0.35">
      <c r="A417" t="str">
        <f t="shared" si="39"/>
        <v>1.1-00-2504_2555004_2533110</v>
      </c>
      <c r="B417" t="s">
        <v>812</v>
      </c>
      <c r="C417" t="s">
        <v>815</v>
      </c>
      <c r="D417" t="s">
        <v>64</v>
      </c>
      <c r="E417" t="s">
        <v>54</v>
      </c>
      <c r="F417">
        <v>1</v>
      </c>
      <c r="G417" t="s">
        <v>45</v>
      </c>
      <c r="H417">
        <v>1.3</v>
      </c>
      <c r="I417" t="s">
        <v>46</v>
      </c>
      <c r="J417" t="s">
        <v>47</v>
      </c>
      <c r="K417" t="s">
        <v>48</v>
      </c>
      <c r="L417" t="s">
        <v>49</v>
      </c>
      <c r="M417" t="s">
        <v>50</v>
      </c>
      <c r="N417" t="s">
        <v>808</v>
      </c>
      <c r="O417" t="s">
        <v>60</v>
      </c>
      <c r="P417">
        <v>5</v>
      </c>
      <c r="Q417" t="s">
        <v>810</v>
      </c>
      <c r="R417">
        <v>5</v>
      </c>
      <c r="S417" t="s">
        <v>297</v>
      </c>
      <c r="T417" t="s">
        <v>817</v>
      </c>
      <c r="U417" t="s">
        <v>298</v>
      </c>
      <c r="V417">
        <v>3000</v>
      </c>
      <c r="W417" t="s">
        <v>56</v>
      </c>
      <c r="X417">
        <v>3300</v>
      </c>
      <c r="Y417" t="s">
        <v>113</v>
      </c>
      <c r="Z417">
        <v>3310</v>
      </c>
      <c r="AA417" t="s">
        <v>56</v>
      </c>
      <c r="AB417">
        <v>3311</v>
      </c>
      <c r="AC417" t="s">
        <v>316</v>
      </c>
      <c r="AD417">
        <v>0</v>
      </c>
      <c r="AE417" t="s">
        <v>58</v>
      </c>
      <c r="AF417" s="1">
        <v>900000</v>
      </c>
      <c r="AG417" s="1">
        <v>700000</v>
      </c>
      <c r="AH417" s="1">
        <v>521543.36</v>
      </c>
      <c r="AI417" s="1">
        <v>521543.36</v>
      </c>
      <c r="AJ417" s="1">
        <v>295343.35999999999</v>
      </c>
      <c r="AK417" s="1">
        <v>295343.35999999999</v>
      </c>
      <c r="AL417" s="1">
        <v>295343.35999999999</v>
      </c>
      <c r="AM417" s="1">
        <f t="shared" si="43"/>
        <v>378456.64</v>
      </c>
      <c r="AN417" s="1"/>
      <c r="AO417" s="1">
        <v>0</v>
      </c>
      <c r="AP417" s="1">
        <f t="shared" si="40"/>
        <v>0</v>
      </c>
      <c r="AQ417" s="6">
        <f t="shared" si="41"/>
        <v>900000</v>
      </c>
      <c r="AR417" s="1">
        <f t="shared" si="42"/>
        <v>378456.64</v>
      </c>
    </row>
    <row r="418" spans="1:44" hidden="1" x14ac:dyDescent="0.35">
      <c r="A418" t="str">
        <f t="shared" si="39"/>
        <v>1.1-00-2511_25163045_25569150</v>
      </c>
      <c r="B418" t="s">
        <v>812</v>
      </c>
      <c r="C418" t="s">
        <v>815</v>
      </c>
      <c r="D418" t="s">
        <v>64</v>
      </c>
      <c r="E418" t="s">
        <v>116</v>
      </c>
      <c r="F418">
        <v>2</v>
      </c>
      <c r="G418" t="s">
        <v>183</v>
      </c>
      <c r="H418">
        <v>2.2000000000000002</v>
      </c>
      <c r="I418" t="s">
        <v>193</v>
      </c>
      <c r="J418" t="s">
        <v>459</v>
      </c>
      <c r="K418" t="s">
        <v>460</v>
      </c>
      <c r="L418" t="s">
        <v>65</v>
      </c>
      <c r="M418" t="s">
        <v>66</v>
      </c>
      <c r="N418" t="s">
        <v>822</v>
      </c>
      <c r="O418" t="s">
        <v>824</v>
      </c>
      <c r="P418">
        <v>1</v>
      </c>
      <c r="Q418" t="s">
        <v>472</v>
      </c>
      <c r="R418">
        <v>63</v>
      </c>
      <c r="S418" t="s">
        <v>890</v>
      </c>
      <c r="T418" t="s">
        <v>888</v>
      </c>
      <c r="U418" t="s">
        <v>891</v>
      </c>
      <c r="V418">
        <v>5000</v>
      </c>
      <c r="W418" t="s">
        <v>118</v>
      </c>
      <c r="X418">
        <v>5600</v>
      </c>
      <c r="Y418" t="s">
        <v>209</v>
      </c>
      <c r="Z418">
        <v>5690</v>
      </c>
      <c r="AA418" t="s">
        <v>118</v>
      </c>
      <c r="AB418">
        <v>5691</v>
      </c>
      <c r="AC418" t="s">
        <v>210</v>
      </c>
      <c r="AD418">
        <v>50</v>
      </c>
      <c r="AE418" t="s">
        <v>889</v>
      </c>
      <c r="AF418" s="1">
        <v>900000</v>
      </c>
      <c r="AG418" s="1">
        <v>0</v>
      </c>
      <c r="AH418" s="1">
        <v>706213.93</v>
      </c>
      <c r="AI418" s="1">
        <v>706213.93</v>
      </c>
      <c r="AJ418" s="1">
        <v>0</v>
      </c>
      <c r="AK418" s="1">
        <v>0</v>
      </c>
      <c r="AL418" s="1">
        <v>0</v>
      </c>
      <c r="AM418" s="1">
        <f t="shared" si="43"/>
        <v>193786.06999999995</v>
      </c>
      <c r="AN418" s="1"/>
      <c r="AO418" s="1"/>
      <c r="AP418" s="1">
        <f t="shared" si="40"/>
        <v>0</v>
      </c>
      <c r="AQ418" s="6">
        <f t="shared" si="41"/>
        <v>900000</v>
      </c>
      <c r="AR418" s="1">
        <f t="shared" si="42"/>
        <v>193786.06999999995</v>
      </c>
    </row>
    <row r="419" spans="1:44" hidden="1" x14ac:dyDescent="0.35">
      <c r="A419" t="str">
        <f t="shared" si="39"/>
        <v>1.1-00-2509_25227019_2529110</v>
      </c>
      <c r="B419" t="s">
        <v>812</v>
      </c>
      <c r="C419" t="s">
        <v>815</v>
      </c>
      <c r="D419" t="s">
        <v>64</v>
      </c>
      <c r="E419" t="s">
        <v>54</v>
      </c>
      <c r="F419">
        <v>2</v>
      </c>
      <c r="G419" t="s">
        <v>183</v>
      </c>
      <c r="H419">
        <v>2.1</v>
      </c>
      <c r="I419" t="s">
        <v>184</v>
      </c>
      <c r="J419" t="s">
        <v>185</v>
      </c>
      <c r="K419" t="s">
        <v>186</v>
      </c>
      <c r="L419" t="s">
        <v>65</v>
      </c>
      <c r="M419" t="s">
        <v>66</v>
      </c>
      <c r="N419" t="s">
        <v>855</v>
      </c>
      <c r="O419" t="s">
        <v>857</v>
      </c>
      <c r="P419">
        <v>2</v>
      </c>
      <c r="Q419" t="s">
        <v>148</v>
      </c>
      <c r="R419">
        <v>27</v>
      </c>
      <c r="S419" t="s">
        <v>881</v>
      </c>
      <c r="T419" t="s">
        <v>880</v>
      </c>
      <c r="U419" t="s">
        <v>192</v>
      </c>
      <c r="V419">
        <v>2000</v>
      </c>
      <c r="W419" t="s">
        <v>105</v>
      </c>
      <c r="X419">
        <v>2900</v>
      </c>
      <c r="Y419" t="s">
        <v>311</v>
      </c>
      <c r="Z419">
        <v>2910</v>
      </c>
      <c r="AA419" t="s">
        <v>105</v>
      </c>
      <c r="AB419">
        <v>2911</v>
      </c>
      <c r="AC419" t="s">
        <v>312</v>
      </c>
      <c r="AD419">
        <v>0</v>
      </c>
      <c r="AE419" t="s">
        <v>58</v>
      </c>
      <c r="AF419" s="1">
        <v>0</v>
      </c>
      <c r="AG419" s="1">
        <v>50000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f t="shared" si="43"/>
        <v>0</v>
      </c>
      <c r="AN419" s="1"/>
      <c r="AO419" s="1"/>
      <c r="AP419" s="1">
        <f t="shared" si="40"/>
        <v>0</v>
      </c>
      <c r="AQ419" s="6">
        <f t="shared" si="41"/>
        <v>0</v>
      </c>
      <c r="AR419" s="1">
        <f t="shared" si="42"/>
        <v>0</v>
      </c>
    </row>
    <row r="420" spans="1:44" hidden="1" x14ac:dyDescent="0.35">
      <c r="A420" t="str">
        <f t="shared" si="39"/>
        <v>1.1-00-2505_25512007_2512112</v>
      </c>
      <c r="B420" t="s">
        <v>812</v>
      </c>
      <c r="C420" t="s">
        <v>815</v>
      </c>
      <c r="D420" t="s">
        <v>64</v>
      </c>
      <c r="E420" t="s">
        <v>54</v>
      </c>
      <c r="F420">
        <v>1</v>
      </c>
      <c r="G420" t="s">
        <v>45</v>
      </c>
      <c r="H420">
        <v>1.3</v>
      </c>
      <c r="I420" t="s">
        <v>46</v>
      </c>
      <c r="J420" t="s">
        <v>47</v>
      </c>
      <c r="K420" t="s">
        <v>48</v>
      </c>
      <c r="L420" t="s">
        <v>65</v>
      </c>
      <c r="M420" t="s">
        <v>66</v>
      </c>
      <c r="N420" t="s">
        <v>833</v>
      </c>
      <c r="O420" t="s">
        <v>835</v>
      </c>
      <c r="P420">
        <v>5</v>
      </c>
      <c r="Q420" t="s">
        <v>810</v>
      </c>
      <c r="R420">
        <v>12</v>
      </c>
      <c r="S420" t="s">
        <v>71</v>
      </c>
      <c r="T420" t="s">
        <v>834</v>
      </c>
      <c r="U420" t="s">
        <v>836</v>
      </c>
      <c r="V420">
        <v>1000</v>
      </c>
      <c r="W420" t="s">
        <v>71</v>
      </c>
      <c r="X420">
        <v>1200</v>
      </c>
      <c r="Y420" t="s">
        <v>76</v>
      </c>
      <c r="Z420">
        <v>1210</v>
      </c>
      <c r="AA420" t="s">
        <v>71</v>
      </c>
      <c r="AB420">
        <v>1211</v>
      </c>
      <c r="AC420" t="s">
        <v>122</v>
      </c>
      <c r="AD420">
        <v>2</v>
      </c>
      <c r="AE420" t="s">
        <v>683</v>
      </c>
      <c r="AF420" s="1">
        <v>949002.65</v>
      </c>
      <c r="AG420" s="1">
        <v>6052682</v>
      </c>
      <c r="AH420" s="1">
        <v>949002.65</v>
      </c>
      <c r="AI420" s="1">
        <v>949002.65</v>
      </c>
      <c r="AJ420" s="1">
        <v>949002.65</v>
      </c>
      <c r="AK420" s="1">
        <v>949002.65</v>
      </c>
      <c r="AL420" s="1">
        <v>949002.65</v>
      </c>
      <c r="AM420" s="1">
        <f t="shared" si="43"/>
        <v>0</v>
      </c>
      <c r="AN420" s="1"/>
      <c r="AO420" s="1"/>
      <c r="AP420" s="1">
        <f t="shared" si="40"/>
        <v>0</v>
      </c>
      <c r="AQ420" s="6">
        <f t="shared" si="41"/>
        <v>949002.65</v>
      </c>
      <c r="AR420" s="1">
        <f t="shared" si="42"/>
        <v>0</v>
      </c>
    </row>
    <row r="421" spans="1:44" hidden="1" x14ac:dyDescent="0.35">
      <c r="A421" t="str">
        <f t="shared" si="39"/>
        <v>1.1-00-2505_25566049_2515212</v>
      </c>
      <c r="B421" t="s">
        <v>812</v>
      </c>
      <c r="C421" t="s">
        <v>815</v>
      </c>
      <c r="D421" t="s">
        <v>64</v>
      </c>
      <c r="E421" t="s">
        <v>54</v>
      </c>
      <c r="F421">
        <v>1</v>
      </c>
      <c r="G421" t="s">
        <v>45</v>
      </c>
      <c r="H421">
        <v>1.3</v>
      </c>
      <c r="I421" t="s">
        <v>46</v>
      </c>
      <c r="J421" t="s">
        <v>47</v>
      </c>
      <c r="K421" t="s">
        <v>48</v>
      </c>
      <c r="L421" t="s">
        <v>65</v>
      </c>
      <c r="M421" t="s">
        <v>66</v>
      </c>
      <c r="N421" t="s">
        <v>833</v>
      </c>
      <c r="O421" t="s">
        <v>835</v>
      </c>
      <c r="P421">
        <v>5</v>
      </c>
      <c r="Q421" t="s">
        <v>810</v>
      </c>
      <c r="R421">
        <v>66</v>
      </c>
      <c r="S421" t="s">
        <v>71</v>
      </c>
      <c r="T421" t="s">
        <v>837</v>
      </c>
      <c r="U421" t="s">
        <v>838</v>
      </c>
      <c r="V421">
        <v>1000</v>
      </c>
      <c r="W421" t="s">
        <v>71</v>
      </c>
      <c r="X421">
        <v>1500</v>
      </c>
      <c r="Y421" t="s">
        <v>78</v>
      </c>
      <c r="Z421">
        <v>1520</v>
      </c>
      <c r="AA421" t="s">
        <v>71</v>
      </c>
      <c r="AB421">
        <v>1521</v>
      </c>
      <c r="AC421" t="s">
        <v>400</v>
      </c>
      <c r="AD421">
        <v>2</v>
      </c>
      <c r="AE421" t="s">
        <v>683</v>
      </c>
      <c r="AF421" s="1">
        <v>1000000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f t="shared" si="43"/>
        <v>1000000</v>
      </c>
      <c r="AN421" s="1"/>
      <c r="AO421" s="1"/>
      <c r="AP421" s="1">
        <f t="shared" si="40"/>
        <v>0</v>
      </c>
      <c r="AQ421" s="6">
        <f t="shared" si="41"/>
        <v>1000000</v>
      </c>
      <c r="AR421" s="1">
        <f t="shared" si="42"/>
        <v>1000000</v>
      </c>
    </row>
    <row r="422" spans="1:44" hidden="1" x14ac:dyDescent="0.35">
      <c r="A422" t="str">
        <f t="shared" si="39"/>
        <v>1.1-00-2509_25129021_2529110</v>
      </c>
      <c r="B422" t="s">
        <v>812</v>
      </c>
      <c r="C422" t="s">
        <v>815</v>
      </c>
      <c r="D422" t="s">
        <v>64</v>
      </c>
      <c r="E422" t="s">
        <v>54</v>
      </c>
      <c r="F422">
        <v>2</v>
      </c>
      <c r="G422" t="s">
        <v>183</v>
      </c>
      <c r="H422">
        <v>2.2000000000000002</v>
      </c>
      <c r="I422" t="s">
        <v>193</v>
      </c>
      <c r="J422" t="s">
        <v>459</v>
      </c>
      <c r="K422" t="s">
        <v>460</v>
      </c>
      <c r="L422" t="s">
        <v>65</v>
      </c>
      <c r="M422" t="s">
        <v>66</v>
      </c>
      <c r="N422" t="s">
        <v>855</v>
      </c>
      <c r="O422" t="s">
        <v>857</v>
      </c>
      <c r="P422">
        <v>1</v>
      </c>
      <c r="Q422" t="s">
        <v>472</v>
      </c>
      <c r="R422">
        <v>29</v>
      </c>
      <c r="S422" t="s">
        <v>473</v>
      </c>
      <c r="T422" t="s">
        <v>884</v>
      </c>
      <c r="U422" t="s">
        <v>885</v>
      </c>
      <c r="V422">
        <v>2000</v>
      </c>
      <c r="W422" t="s">
        <v>105</v>
      </c>
      <c r="X422">
        <v>2900</v>
      </c>
      <c r="Y422" t="s">
        <v>311</v>
      </c>
      <c r="Z422">
        <v>2910</v>
      </c>
      <c r="AA422" t="s">
        <v>105</v>
      </c>
      <c r="AB422">
        <v>2911</v>
      </c>
      <c r="AC422" t="s">
        <v>312</v>
      </c>
      <c r="AD422">
        <v>0</v>
      </c>
      <c r="AE422" t="s">
        <v>58</v>
      </c>
      <c r="AF422" s="1">
        <v>0</v>
      </c>
      <c r="AG422" s="1">
        <v>2300000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f t="shared" si="43"/>
        <v>0</v>
      </c>
      <c r="AN422" s="1"/>
      <c r="AO422" s="1"/>
      <c r="AP422" s="1">
        <f t="shared" si="40"/>
        <v>0</v>
      </c>
      <c r="AQ422" s="6">
        <f t="shared" si="41"/>
        <v>0</v>
      </c>
      <c r="AR422" s="1">
        <f t="shared" si="42"/>
        <v>0</v>
      </c>
    </row>
    <row r="423" spans="1:44" hidden="1" x14ac:dyDescent="0.35">
      <c r="A423" t="str">
        <f t="shared" si="39"/>
        <v>1.1-00-2510_25037029_2529110</v>
      </c>
      <c r="B423" t="s">
        <v>812</v>
      </c>
      <c r="C423" t="s">
        <v>815</v>
      </c>
      <c r="D423" t="s">
        <v>64</v>
      </c>
      <c r="E423" t="s">
        <v>54</v>
      </c>
      <c r="F423">
        <v>2</v>
      </c>
      <c r="G423" t="s">
        <v>183</v>
      </c>
      <c r="H423">
        <v>2.4</v>
      </c>
      <c r="I423" t="s">
        <v>491</v>
      </c>
      <c r="J423" t="s">
        <v>492</v>
      </c>
      <c r="K423" t="s">
        <v>493</v>
      </c>
      <c r="L423" t="s">
        <v>270</v>
      </c>
      <c r="M423" t="s">
        <v>271</v>
      </c>
      <c r="N423" t="s">
        <v>898</v>
      </c>
      <c r="O423" t="s">
        <v>900</v>
      </c>
      <c r="P423">
        <v>0</v>
      </c>
      <c r="Q423" t="s">
        <v>255</v>
      </c>
      <c r="R423">
        <v>37</v>
      </c>
      <c r="S423" t="s">
        <v>496</v>
      </c>
      <c r="T423" t="s">
        <v>899</v>
      </c>
      <c r="U423" t="s">
        <v>901</v>
      </c>
      <c r="V423">
        <v>2000</v>
      </c>
      <c r="W423" t="s">
        <v>105</v>
      </c>
      <c r="X423">
        <v>2900</v>
      </c>
      <c r="Y423" t="s">
        <v>311</v>
      </c>
      <c r="Z423">
        <v>2910</v>
      </c>
      <c r="AA423" t="s">
        <v>105</v>
      </c>
      <c r="AB423">
        <v>2911</v>
      </c>
      <c r="AC423" t="s">
        <v>312</v>
      </c>
      <c r="AD423">
        <v>0</v>
      </c>
      <c r="AE423" t="s">
        <v>58</v>
      </c>
      <c r="AF423" s="1">
        <v>3500</v>
      </c>
      <c r="AG423" s="1">
        <v>3500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f t="shared" si="43"/>
        <v>3500</v>
      </c>
      <c r="AN423" s="1"/>
      <c r="AO423" s="1"/>
      <c r="AP423" s="1">
        <f t="shared" si="40"/>
        <v>0</v>
      </c>
      <c r="AQ423" s="6">
        <f t="shared" si="41"/>
        <v>3500</v>
      </c>
      <c r="AR423" s="1">
        <f t="shared" si="42"/>
        <v>3500</v>
      </c>
    </row>
    <row r="424" spans="1:44" hidden="1" x14ac:dyDescent="0.35">
      <c r="A424" t="str">
        <f t="shared" si="39"/>
        <v>1.1-00-2504_2555004_2539410</v>
      </c>
      <c r="B424" t="s">
        <v>812</v>
      </c>
      <c r="C424" t="s">
        <v>815</v>
      </c>
      <c r="D424" t="s">
        <v>64</v>
      </c>
      <c r="E424" t="s">
        <v>54</v>
      </c>
      <c r="F424">
        <v>1</v>
      </c>
      <c r="G424" t="s">
        <v>45</v>
      </c>
      <c r="H424">
        <v>1.3</v>
      </c>
      <c r="I424" t="s">
        <v>46</v>
      </c>
      <c r="J424" t="s">
        <v>47</v>
      </c>
      <c r="K424" t="s">
        <v>48</v>
      </c>
      <c r="L424" t="s">
        <v>49</v>
      </c>
      <c r="M424" t="s">
        <v>50</v>
      </c>
      <c r="N424" t="s">
        <v>808</v>
      </c>
      <c r="O424" t="s">
        <v>60</v>
      </c>
      <c r="P424">
        <v>5</v>
      </c>
      <c r="Q424" t="s">
        <v>810</v>
      </c>
      <c r="R424">
        <v>5</v>
      </c>
      <c r="S424" t="s">
        <v>297</v>
      </c>
      <c r="T424" t="s">
        <v>817</v>
      </c>
      <c r="U424" t="s">
        <v>298</v>
      </c>
      <c r="V424">
        <v>3000</v>
      </c>
      <c r="W424" t="s">
        <v>56</v>
      </c>
      <c r="X424">
        <v>3900</v>
      </c>
      <c r="Y424" t="s">
        <v>55</v>
      </c>
      <c r="Z424">
        <v>3940</v>
      </c>
      <c r="AA424" t="s">
        <v>56</v>
      </c>
      <c r="AB424">
        <v>3941</v>
      </c>
      <c r="AC424" t="s">
        <v>328</v>
      </c>
      <c r="AD424">
        <v>0</v>
      </c>
      <c r="AE424" t="s">
        <v>58</v>
      </c>
      <c r="AF424" s="1">
        <v>1000000</v>
      </c>
      <c r="AG424" s="1">
        <v>1000000</v>
      </c>
      <c r="AH424" s="1">
        <v>22400</v>
      </c>
      <c r="AI424" s="1">
        <v>22400</v>
      </c>
      <c r="AJ424" s="1">
        <v>22400</v>
      </c>
      <c r="AK424" s="1">
        <v>22400</v>
      </c>
      <c r="AL424" s="1">
        <v>22400</v>
      </c>
      <c r="AM424" s="1">
        <f t="shared" si="43"/>
        <v>977600</v>
      </c>
      <c r="AN424" s="1"/>
      <c r="AO424" s="1"/>
      <c r="AP424" s="1">
        <f t="shared" si="40"/>
        <v>0</v>
      </c>
      <c r="AQ424" s="6">
        <f t="shared" si="41"/>
        <v>1000000</v>
      </c>
      <c r="AR424" s="1">
        <f t="shared" si="42"/>
        <v>977600</v>
      </c>
    </row>
    <row r="425" spans="1:44" hidden="1" x14ac:dyDescent="0.35">
      <c r="A425" t="str">
        <f t="shared" si="39"/>
        <v>1.1-00-2501_2541001_25445140</v>
      </c>
      <c r="B425" t="s">
        <v>812</v>
      </c>
      <c r="C425" t="s">
        <v>815</v>
      </c>
      <c r="D425" t="s">
        <v>64</v>
      </c>
      <c r="E425" t="s">
        <v>54</v>
      </c>
      <c r="F425">
        <v>2</v>
      </c>
      <c r="G425" t="s">
        <v>183</v>
      </c>
      <c r="H425">
        <v>2.7</v>
      </c>
      <c r="I425" t="s">
        <v>530</v>
      </c>
      <c r="J425" t="s">
        <v>531</v>
      </c>
      <c r="K425" t="s">
        <v>530</v>
      </c>
      <c r="L425" t="s">
        <v>65</v>
      </c>
      <c r="M425" t="s">
        <v>66</v>
      </c>
      <c r="N425" t="s">
        <v>935</v>
      </c>
      <c r="O425" t="s">
        <v>109</v>
      </c>
      <c r="P425">
        <v>4</v>
      </c>
      <c r="Q425" t="s">
        <v>224</v>
      </c>
      <c r="R425">
        <v>1</v>
      </c>
      <c r="S425" t="s">
        <v>343</v>
      </c>
      <c r="T425" t="s">
        <v>936</v>
      </c>
      <c r="U425" t="s">
        <v>344</v>
      </c>
      <c r="V425">
        <v>4000</v>
      </c>
      <c r="W425" t="s">
        <v>233</v>
      </c>
      <c r="X425">
        <v>4400</v>
      </c>
      <c r="Y425" t="s">
        <v>229</v>
      </c>
      <c r="Z425">
        <v>4450</v>
      </c>
      <c r="AA425" t="s">
        <v>230</v>
      </c>
      <c r="AB425">
        <v>4451</v>
      </c>
      <c r="AC425" t="s">
        <v>282</v>
      </c>
      <c r="AD425">
        <v>40</v>
      </c>
      <c r="AE425" t="s">
        <v>350</v>
      </c>
      <c r="AF425" s="1">
        <v>1000000</v>
      </c>
      <c r="AG425" s="1">
        <v>1000011.2</v>
      </c>
      <c r="AH425" s="1">
        <v>1000000</v>
      </c>
      <c r="AI425" s="1">
        <v>1000000</v>
      </c>
      <c r="AJ425" s="1">
        <v>1000000</v>
      </c>
      <c r="AK425" s="1">
        <v>1000000</v>
      </c>
      <c r="AL425" s="1">
        <v>1000000</v>
      </c>
      <c r="AM425" s="1">
        <f t="shared" si="43"/>
        <v>0</v>
      </c>
      <c r="AN425" s="1"/>
      <c r="AO425" s="1"/>
      <c r="AP425" s="1">
        <f t="shared" si="40"/>
        <v>0</v>
      </c>
      <c r="AQ425" s="6">
        <f t="shared" si="41"/>
        <v>1000000</v>
      </c>
      <c r="AR425" s="1">
        <f t="shared" si="42"/>
        <v>0</v>
      </c>
    </row>
    <row r="426" spans="1:44" hidden="1" x14ac:dyDescent="0.35">
      <c r="A426" t="str">
        <f t="shared" si="39"/>
        <v>1.1-00-2508_25224016_2553210</v>
      </c>
      <c r="B426" t="s">
        <v>812</v>
      </c>
      <c r="C426" t="s">
        <v>815</v>
      </c>
      <c r="D426" t="s">
        <v>64</v>
      </c>
      <c r="E426" t="s">
        <v>116</v>
      </c>
      <c r="F426">
        <v>2</v>
      </c>
      <c r="G426" t="s">
        <v>183</v>
      </c>
      <c r="H426">
        <v>2.2999999999999998</v>
      </c>
      <c r="I426" t="s">
        <v>479</v>
      </c>
      <c r="J426" t="s">
        <v>480</v>
      </c>
      <c r="K426" t="s">
        <v>481</v>
      </c>
      <c r="L426" t="s">
        <v>65</v>
      </c>
      <c r="M426" t="s">
        <v>66</v>
      </c>
      <c r="N426" t="s">
        <v>868</v>
      </c>
      <c r="O426" t="s">
        <v>870</v>
      </c>
      <c r="P426">
        <v>2</v>
      </c>
      <c r="Q426" t="s">
        <v>148</v>
      </c>
      <c r="R426">
        <v>24</v>
      </c>
      <c r="S426" t="s">
        <v>484</v>
      </c>
      <c r="T426" t="s">
        <v>896</v>
      </c>
      <c r="U426" t="s">
        <v>897</v>
      </c>
      <c r="V426">
        <v>5000</v>
      </c>
      <c r="W426" t="s">
        <v>118</v>
      </c>
      <c r="X426">
        <v>5300</v>
      </c>
      <c r="Y426" t="s">
        <v>450</v>
      </c>
      <c r="Z426">
        <v>5320</v>
      </c>
      <c r="AA426" t="s">
        <v>118</v>
      </c>
      <c r="AB426">
        <v>5321</v>
      </c>
      <c r="AC426" t="s">
        <v>456</v>
      </c>
      <c r="AD426">
        <v>0</v>
      </c>
      <c r="AE426" t="s">
        <v>58</v>
      </c>
      <c r="AF426" s="1">
        <v>1000000</v>
      </c>
      <c r="AG426" s="1">
        <v>1000000</v>
      </c>
      <c r="AH426" s="1">
        <v>152585.62</v>
      </c>
      <c r="AI426" s="1">
        <v>34800</v>
      </c>
      <c r="AJ426" s="1">
        <v>34800</v>
      </c>
      <c r="AK426" s="1">
        <v>34800</v>
      </c>
      <c r="AL426" s="1">
        <v>34800</v>
      </c>
      <c r="AM426" s="1">
        <f t="shared" si="43"/>
        <v>847414.38</v>
      </c>
      <c r="AN426" s="1"/>
      <c r="AO426" s="1"/>
      <c r="AP426" s="1">
        <f t="shared" si="40"/>
        <v>0</v>
      </c>
      <c r="AQ426" s="6">
        <f t="shared" si="41"/>
        <v>1000000</v>
      </c>
      <c r="AR426" s="1">
        <f t="shared" si="42"/>
        <v>847414.38</v>
      </c>
    </row>
    <row r="427" spans="1:44" hidden="1" x14ac:dyDescent="0.35">
      <c r="A427" t="str">
        <f t="shared" si="39"/>
        <v>1.1-00-2506_25516011_2532910</v>
      </c>
      <c r="B427" t="s">
        <v>812</v>
      </c>
      <c r="C427" t="s">
        <v>815</v>
      </c>
      <c r="D427" t="s">
        <v>64</v>
      </c>
      <c r="E427" t="s">
        <v>54</v>
      </c>
      <c r="F427">
        <v>1</v>
      </c>
      <c r="G427" t="s">
        <v>45</v>
      </c>
      <c r="H427">
        <v>1.3</v>
      </c>
      <c r="I427" t="s">
        <v>46</v>
      </c>
      <c r="J427" t="s">
        <v>47</v>
      </c>
      <c r="K427" t="s">
        <v>48</v>
      </c>
      <c r="L427" t="s">
        <v>65</v>
      </c>
      <c r="M427" t="s">
        <v>66</v>
      </c>
      <c r="N427" t="s">
        <v>839</v>
      </c>
      <c r="O427" t="s">
        <v>111</v>
      </c>
      <c r="P427">
        <v>5</v>
      </c>
      <c r="Q427" t="s">
        <v>810</v>
      </c>
      <c r="R427">
        <v>16</v>
      </c>
      <c r="S427" t="s">
        <v>355</v>
      </c>
      <c r="T427" t="s">
        <v>847</v>
      </c>
      <c r="U427" t="s">
        <v>848</v>
      </c>
      <c r="V427">
        <v>3000</v>
      </c>
      <c r="W427" t="s">
        <v>56</v>
      </c>
      <c r="X427">
        <v>3200</v>
      </c>
      <c r="Y427" t="s">
        <v>136</v>
      </c>
      <c r="Z427">
        <v>3290</v>
      </c>
      <c r="AA427" t="s">
        <v>56</v>
      </c>
      <c r="AB427">
        <v>3291</v>
      </c>
      <c r="AC427" t="s">
        <v>315</v>
      </c>
      <c r="AD427">
        <v>0</v>
      </c>
      <c r="AE427" t="s">
        <v>58</v>
      </c>
      <c r="AF427" s="1">
        <v>944179.19999999995</v>
      </c>
      <c r="AG427" s="1">
        <v>500000</v>
      </c>
      <c r="AH427" s="1">
        <v>870665.86</v>
      </c>
      <c r="AI427" s="1">
        <v>206944.41</v>
      </c>
      <c r="AJ427" s="1">
        <v>46400</v>
      </c>
      <c r="AK427" s="1">
        <v>46400</v>
      </c>
      <c r="AL427" s="1">
        <v>46400</v>
      </c>
      <c r="AM427" s="1">
        <f t="shared" si="43"/>
        <v>73513.339999999967</v>
      </c>
      <c r="AN427" s="1">
        <v>100000</v>
      </c>
      <c r="AO427" s="1">
        <v>0</v>
      </c>
      <c r="AP427" s="1">
        <f t="shared" si="40"/>
        <v>100000</v>
      </c>
      <c r="AQ427" s="6">
        <f t="shared" si="41"/>
        <v>1044179.2</v>
      </c>
      <c r="AR427" s="1">
        <f t="shared" si="42"/>
        <v>173513.33999999997</v>
      </c>
    </row>
    <row r="428" spans="1:44" hidden="1" x14ac:dyDescent="0.35">
      <c r="A428" t="str">
        <f t="shared" si="39"/>
        <v>1.1-00-2508_25619013_2533610</v>
      </c>
      <c r="B428" t="s">
        <v>812</v>
      </c>
      <c r="C428" t="s">
        <v>815</v>
      </c>
      <c r="D428" t="s">
        <v>64</v>
      </c>
      <c r="E428" t="s">
        <v>54</v>
      </c>
      <c r="F428">
        <v>1</v>
      </c>
      <c r="G428" t="s">
        <v>45</v>
      </c>
      <c r="H428">
        <v>1.7</v>
      </c>
      <c r="I428" t="s">
        <v>154</v>
      </c>
      <c r="J428" t="s">
        <v>155</v>
      </c>
      <c r="K428" t="s">
        <v>156</v>
      </c>
      <c r="L428" t="s">
        <v>157</v>
      </c>
      <c r="M428" t="s">
        <v>158</v>
      </c>
      <c r="N428" t="s">
        <v>868</v>
      </c>
      <c r="O428" t="s">
        <v>870</v>
      </c>
      <c r="P428">
        <v>6</v>
      </c>
      <c r="Q428" t="s">
        <v>164</v>
      </c>
      <c r="R428">
        <v>19</v>
      </c>
      <c r="S428" t="s">
        <v>168</v>
      </c>
      <c r="T428" t="s">
        <v>869</v>
      </c>
      <c r="U428" t="s">
        <v>871</v>
      </c>
      <c r="V428">
        <v>3000</v>
      </c>
      <c r="W428" t="s">
        <v>56</v>
      </c>
      <c r="X428">
        <v>3300</v>
      </c>
      <c r="Y428" t="s">
        <v>113</v>
      </c>
      <c r="Z428">
        <v>3360</v>
      </c>
      <c r="AA428" t="s">
        <v>56</v>
      </c>
      <c r="AB428">
        <v>3361</v>
      </c>
      <c r="AC428" t="s">
        <v>114</v>
      </c>
      <c r="AD428">
        <v>0</v>
      </c>
      <c r="AE428" t="s">
        <v>58</v>
      </c>
      <c r="AF428" s="1">
        <v>1049120</v>
      </c>
      <c r="AG428" s="1">
        <v>1300000</v>
      </c>
      <c r="AH428" s="1">
        <v>1032757.67</v>
      </c>
      <c r="AI428" s="1">
        <v>1013927</v>
      </c>
      <c r="AJ428" s="1">
        <v>19401</v>
      </c>
      <c r="AK428" s="1">
        <v>19401</v>
      </c>
      <c r="AL428" s="1">
        <v>19401</v>
      </c>
      <c r="AM428" s="1">
        <f t="shared" si="43"/>
        <v>16362.329999999958</v>
      </c>
      <c r="AN428" s="1"/>
      <c r="AO428" s="1"/>
      <c r="AP428" s="1">
        <f t="shared" si="40"/>
        <v>0</v>
      </c>
      <c r="AQ428" s="6">
        <f t="shared" si="41"/>
        <v>1049120</v>
      </c>
      <c r="AR428" s="1">
        <f t="shared" si="42"/>
        <v>16362.329999999958</v>
      </c>
    </row>
    <row r="429" spans="1:44" hidden="1" x14ac:dyDescent="0.35">
      <c r="A429" t="str">
        <f t="shared" si="39"/>
        <v>1.1-00-2504_2555004_2529110</v>
      </c>
      <c r="B429" t="s">
        <v>812</v>
      </c>
      <c r="C429" t="s">
        <v>815</v>
      </c>
      <c r="D429" t="s">
        <v>64</v>
      </c>
      <c r="E429" t="s">
        <v>54</v>
      </c>
      <c r="F429">
        <v>1</v>
      </c>
      <c r="G429" t="s">
        <v>45</v>
      </c>
      <c r="H429">
        <v>1.3</v>
      </c>
      <c r="I429" t="s">
        <v>46</v>
      </c>
      <c r="J429" t="s">
        <v>47</v>
      </c>
      <c r="K429" t="s">
        <v>48</v>
      </c>
      <c r="L429" t="s">
        <v>49</v>
      </c>
      <c r="M429" t="s">
        <v>50</v>
      </c>
      <c r="N429" t="s">
        <v>808</v>
      </c>
      <c r="O429" t="s">
        <v>60</v>
      </c>
      <c r="P429">
        <v>5</v>
      </c>
      <c r="Q429" t="s">
        <v>810</v>
      </c>
      <c r="R429">
        <v>5</v>
      </c>
      <c r="S429" t="s">
        <v>297</v>
      </c>
      <c r="T429" t="s">
        <v>817</v>
      </c>
      <c r="U429" t="s">
        <v>298</v>
      </c>
      <c r="V429">
        <v>2000</v>
      </c>
      <c r="W429" t="s">
        <v>105</v>
      </c>
      <c r="X429">
        <v>2900</v>
      </c>
      <c r="Y429" t="s">
        <v>311</v>
      </c>
      <c r="Z429">
        <v>2910</v>
      </c>
      <c r="AA429" t="s">
        <v>105</v>
      </c>
      <c r="AB429">
        <v>2911</v>
      </c>
      <c r="AC429" t="s">
        <v>312</v>
      </c>
      <c r="AD429">
        <v>0</v>
      </c>
      <c r="AE429" t="s">
        <v>58</v>
      </c>
      <c r="AF429" s="1">
        <v>10000</v>
      </c>
      <c r="AG429" s="1">
        <v>10000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f t="shared" si="43"/>
        <v>10000</v>
      </c>
      <c r="AN429" s="1"/>
      <c r="AO429" s="1"/>
      <c r="AP429" s="1">
        <f t="shared" si="40"/>
        <v>0</v>
      </c>
      <c r="AQ429" s="6">
        <f t="shared" si="41"/>
        <v>10000</v>
      </c>
      <c r="AR429" s="1">
        <f t="shared" si="42"/>
        <v>10000</v>
      </c>
    </row>
    <row r="430" spans="1:44" hidden="1" x14ac:dyDescent="0.35">
      <c r="A430" t="str">
        <f t="shared" si="39"/>
        <v>1.1-00-2508_25622015_2529110</v>
      </c>
      <c r="B430" t="s">
        <v>812</v>
      </c>
      <c r="C430" t="s">
        <v>815</v>
      </c>
      <c r="D430" t="s">
        <v>64</v>
      </c>
      <c r="E430" t="s">
        <v>54</v>
      </c>
      <c r="F430">
        <v>1</v>
      </c>
      <c r="G430" t="s">
        <v>45</v>
      </c>
      <c r="H430">
        <v>1.7</v>
      </c>
      <c r="I430" t="s">
        <v>154</v>
      </c>
      <c r="J430" t="s">
        <v>173</v>
      </c>
      <c r="K430" t="s">
        <v>174</v>
      </c>
      <c r="L430" t="s">
        <v>65</v>
      </c>
      <c r="M430" t="s">
        <v>66</v>
      </c>
      <c r="N430" t="s">
        <v>868</v>
      </c>
      <c r="O430" t="s">
        <v>870</v>
      </c>
      <c r="P430">
        <v>6</v>
      </c>
      <c r="Q430" t="s">
        <v>164</v>
      </c>
      <c r="R430">
        <v>22</v>
      </c>
      <c r="S430" t="s">
        <v>443</v>
      </c>
      <c r="T430" t="s">
        <v>872</v>
      </c>
      <c r="U430" t="s">
        <v>873</v>
      </c>
      <c r="V430">
        <v>2000</v>
      </c>
      <c r="W430" t="s">
        <v>105</v>
      </c>
      <c r="X430">
        <v>2900</v>
      </c>
      <c r="Y430" t="s">
        <v>311</v>
      </c>
      <c r="Z430">
        <v>2910</v>
      </c>
      <c r="AA430" t="s">
        <v>105</v>
      </c>
      <c r="AB430">
        <v>2911</v>
      </c>
      <c r="AC430" t="s">
        <v>312</v>
      </c>
      <c r="AD430">
        <v>0</v>
      </c>
      <c r="AE430" t="s">
        <v>58</v>
      </c>
      <c r="AF430" s="1">
        <v>50000</v>
      </c>
      <c r="AG430" s="1">
        <v>50000</v>
      </c>
      <c r="AH430" s="1">
        <v>49416</v>
      </c>
      <c r="AI430" s="1">
        <v>0</v>
      </c>
      <c r="AJ430" s="1">
        <v>0</v>
      </c>
      <c r="AK430" s="1">
        <v>0</v>
      </c>
      <c r="AL430" s="1">
        <v>0</v>
      </c>
      <c r="AM430" s="1">
        <f t="shared" si="43"/>
        <v>584</v>
      </c>
      <c r="AN430" s="1"/>
      <c r="AO430" s="1"/>
      <c r="AP430" s="1">
        <f t="shared" si="40"/>
        <v>0</v>
      </c>
      <c r="AQ430" s="6">
        <f t="shared" si="41"/>
        <v>50000</v>
      </c>
      <c r="AR430" s="1">
        <f t="shared" si="42"/>
        <v>584</v>
      </c>
    </row>
    <row r="431" spans="1:44" hidden="1" x14ac:dyDescent="0.35">
      <c r="A431" t="str">
        <f t="shared" si="39"/>
        <v>1.1-00-2512_25753037_25382133</v>
      </c>
      <c r="B431" t="s">
        <v>812</v>
      </c>
      <c r="C431" t="s">
        <v>815</v>
      </c>
      <c r="D431" t="s">
        <v>64</v>
      </c>
      <c r="E431" t="s">
        <v>54</v>
      </c>
      <c r="F431">
        <v>3</v>
      </c>
      <c r="G431" t="s">
        <v>202</v>
      </c>
      <c r="H431">
        <v>3.7</v>
      </c>
      <c r="I431" t="s">
        <v>591</v>
      </c>
      <c r="J431" t="s">
        <v>592</v>
      </c>
      <c r="K431" t="s">
        <v>591</v>
      </c>
      <c r="L431" t="s">
        <v>65</v>
      </c>
      <c r="M431" t="s">
        <v>66</v>
      </c>
      <c r="N431" t="s">
        <v>946</v>
      </c>
      <c r="O431" t="s">
        <v>948</v>
      </c>
      <c r="P431">
        <v>7</v>
      </c>
      <c r="Q431" t="s">
        <v>567</v>
      </c>
      <c r="R431">
        <v>53</v>
      </c>
      <c r="S431" t="s">
        <v>970</v>
      </c>
      <c r="T431" t="s">
        <v>969</v>
      </c>
      <c r="U431" t="s">
        <v>971</v>
      </c>
      <c r="V431">
        <v>3000</v>
      </c>
      <c r="W431" t="s">
        <v>56</v>
      </c>
      <c r="X431">
        <v>3800</v>
      </c>
      <c r="Y431" t="s">
        <v>227</v>
      </c>
      <c r="Z431">
        <v>3820</v>
      </c>
      <c r="AA431" t="s">
        <v>56</v>
      </c>
      <c r="AB431">
        <v>3821</v>
      </c>
      <c r="AC431" t="s">
        <v>228</v>
      </c>
      <c r="AD431">
        <v>33</v>
      </c>
      <c r="AE431" t="s">
        <v>583</v>
      </c>
      <c r="AF431" s="1">
        <v>1153601</v>
      </c>
      <c r="AG431" s="1">
        <v>1300009.68</v>
      </c>
      <c r="AH431" s="1">
        <v>1153600.28</v>
      </c>
      <c r="AI431" s="1">
        <v>1153600.28</v>
      </c>
      <c r="AJ431" s="1">
        <v>810000.01</v>
      </c>
      <c r="AK431" s="1">
        <v>0</v>
      </c>
      <c r="AL431" s="1">
        <v>0</v>
      </c>
      <c r="AM431" s="1">
        <f t="shared" si="43"/>
        <v>0.71999999997206032</v>
      </c>
      <c r="AN431" s="1"/>
      <c r="AO431" s="1"/>
      <c r="AP431" s="1">
        <f t="shared" si="40"/>
        <v>0</v>
      </c>
      <c r="AQ431" s="6">
        <f t="shared" si="41"/>
        <v>1153601</v>
      </c>
      <c r="AR431" s="1">
        <f t="shared" si="42"/>
        <v>0.71999999997206032</v>
      </c>
    </row>
    <row r="432" spans="1:44" hidden="1" x14ac:dyDescent="0.35">
      <c r="A432" t="str">
        <f t="shared" si="39"/>
        <v>1.1-00-2512_25751035_2529110</v>
      </c>
      <c r="B432" t="s">
        <v>812</v>
      </c>
      <c r="C432" t="s">
        <v>815</v>
      </c>
      <c r="D432" t="s">
        <v>64</v>
      </c>
      <c r="E432" t="s">
        <v>54</v>
      </c>
      <c r="F432">
        <v>3</v>
      </c>
      <c r="G432" t="s">
        <v>202</v>
      </c>
      <c r="H432">
        <v>3.2</v>
      </c>
      <c r="I432" t="s">
        <v>958</v>
      </c>
      <c r="J432" t="s">
        <v>959</v>
      </c>
      <c r="K432" t="s">
        <v>960</v>
      </c>
      <c r="L432" t="s">
        <v>217</v>
      </c>
      <c r="M432" t="s">
        <v>218</v>
      </c>
      <c r="N432" t="s">
        <v>946</v>
      </c>
      <c r="O432" t="s">
        <v>948</v>
      </c>
      <c r="P432">
        <v>7</v>
      </c>
      <c r="Q432" t="s">
        <v>567</v>
      </c>
      <c r="R432">
        <v>51</v>
      </c>
      <c r="S432" t="s">
        <v>962</v>
      </c>
      <c r="T432" t="s">
        <v>961</v>
      </c>
      <c r="U432" t="s">
        <v>963</v>
      </c>
      <c r="V432">
        <v>2000</v>
      </c>
      <c r="W432" t="s">
        <v>105</v>
      </c>
      <c r="X432">
        <v>2900</v>
      </c>
      <c r="Y432" t="s">
        <v>311</v>
      </c>
      <c r="Z432">
        <v>2910</v>
      </c>
      <c r="AA432" t="s">
        <v>105</v>
      </c>
      <c r="AB432">
        <v>2911</v>
      </c>
      <c r="AC432" t="s">
        <v>312</v>
      </c>
      <c r="AD432">
        <v>0</v>
      </c>
      <c r="AE432" t="s">
        <v>58</v>
      </c>
      <c r="AF432" s="1">
        <v>60000</v>
      </c>
      <c r="AG432" s="1">
        <v>150000</v>
      </c>
      <c r="AH432" s="1">
        <v>53543.199999999997</v>
      </c>
      <c r="AI432" s="1">
        <v>0</v>
      </c>
      <c r="AJ432" s="1">
        <v>0</v>
      </c>
      <c r="AK432" s="1">
        <v>0</v>
      </c>
      <c r="AL432" s="1">
        <v>0</v>
      </c>
      <c r="AM432" s="1">
        <f t="shared" si="43"/>
        <v>6456.8000000000029</v>
      </c>
      <c r="AN432" s="1"/>
      <c r="AO432" s="1"/>
      <c r="AP432" s="1">
        <f t="shared" si="40"/>
        <v>0</v>
      </c>
      <c r="AQ432" s="6">
        <f t="shared" si="41"/>
        <v>60000</v>
      </c>
      <c r="AR432" s="1">
        <f t="shared" si="42"/>
        <v>6456.8000000000029</v>
      </c>
    </row>
    <row r="433" spans="1:44" hidden="1" x14ac:dyDescent="0.35">
      <c r="A433" t="str">
        <f t="shared" si="39"/>
        <v>1.1-00-2505_25566049_2513222</v>
      </c>
      <c r="B433" t="s">
        <v>812</v>
      </c>
      <c r="C433" t="s">
        <v>815</v>
      </c>
      <c r="D433" t="s">
        <v>64</v>
      </c>
      <c r="E433" t="s">
        <v>54</v>
      </c>
      <c r="F433">
        <v>1</v>
      </c>
      <c r="G433" t="s">
        <v>45</v>
      </c>
      <c r="H433">
        <v>1.3</v>
      </c>
      <c r="I433" t="s">
        <v>46</v>
      </c>
      <c r="J433" t="s">
        <v>47</v>
      </c>
      <c r="K433" t="s">
        <v>48</v>
      </c>
      <c r="L433" t="s">
        <v>65</v>
      </c>
      <c r="M433" t="s">
        <v>66</v>
      </c>
      <c r="N433" t="s">
        <v>833</v>
      </c>
      <c r="O433" t="s">
        <v>835</v>
      </c>
      <c r="P433">
        <v>5</v>
      </c>
      <c r="Q433" t="s">
        <v>810</v>
      </c>
      <c r="R433">
        <v>66</v>
      </c>
      <c r="S433" t="s">
        <v>71</v>
      </c>
      <c r="T433" t="s">
        <v>837</v>
      </c>
      <c r="U433" t="s">
        <v>838</v>
      </c>
      <c r="V433">
        <v>1000</v>
      </c>
      <c r="W433" t="s">
        <v>71</v>
      </c>
      <c r="X433">
        <v>1300</v>
      </c>
      <c r="Y433" t="s">
        <v>90</v>
      </c>
      <c r="Z433">
        <v>1322</v>
      </c>
      <c r="AA433" t="s">
        <v>71</v>
      </c>
      <c r="AB433">
        <v>1322</v>
      </c>
      <c r="AC433" t="s">
        <v>92</v>
      </c>
      <c r="AD433">
        <v>2</v>
      </c>
      <c r="AE433" t="s">
        <v>683</v>
      </c>
      <c r="AF433" s="1">
        <v>1187429.69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f t="shared" si="43"/>
        <v>1187429.69</v>
      </c>
      <c r="AN433" s="1"/>
      <c r="AO433" s="1"/>
      <c r="AP433" s="1">
        <f t="shared" si="40"/>
        <v>0</v>
      </c>
      <c r="AQ433" s="6">
        <f t="shared" si="41"/>
        <v>1187429.69</v>
      </c>
      <c r="AR433" s="1">
        <f t="shared" si="42"/>
        <v>1187429.69</v>
      </c>
    </row>
    <row r="434" spans="1:44" hidden="1" x14ac:dyDescent="0.35">
      <c r="A434" t="str">
        <f t="shared" si="39"/>
        <v>1.1-00-2514_25555039_2531410</v>
      </c>
      <c r="B434" t="s">
        <v>812</v>
      </c>
      <c r="C434" t="s">
        <v>815</v>
      </c>
      <c r="D434" t="s">
        <v>64</v>
      </c>
      <c r="E434" t="s">
        <v>54</v>
      </c>
      <c r="F434">
        <v>3</v>
      </c>
      <c r="G434" t="s">
        <v>202</v>
      </c>
      <c r="H434">
        <v>3.8</v>
      </c>
      <c r="I434" t="s">
        <v>203</v>
      </c>
      <c r="J434" t="s">
        <v>204</v>
      </c>
      <c r="K434" t="s">
        <v>205</v>
      </c>
      <c r="L434" t="s">
        <v>65</v>
      </c>
      <c r="M434" t="s">
        <v>66</v>
      </c>
      <c r="N434" t="s">
        <v>982</v>
      </c>
      <c r="O434" t="s">
        <v>984</v>
      </c>
      <c r="P434">
        <v>5</v>
      </c>
      <c r="Q434" t="s">
        <v>810</v>
      </c>
      <c r="R434">
        <v>55</v>
      </c>
      <c r="S434" t="s">
        <v>601</v>
      </c>
      <c r="T434" t="s">
        <v>983</v>
      </c>
      <c r="U434" t="s">
        <v>985</v>
      </c>
      <c r="V434">
        <v>3000</v>
      </c>
      <c r="W434" t="s">
        <v>56</v>
      </c>
      <c r="X434">
        <v>3100</v>
      </c>
      <c r="Y434" t="s">
        <v>198</v>
      </c>
      <c r="Z434">
        <v>3140</v>
      </c>
      <c r="AA434" t="s">
        <v>56</v>
      </c>
      <c r="AB434">
        <v>3141</v>
      </c>
      <c r="AC434" t="s">
        <v>381</v>
      </c>
      <c r="AD434">
        <v>0</v>
      </c>
      <c r="AE434" t="s">
        <v>58</v>
      </c>
      <c r="AF434" s="1">
        <v>1200000</v>
      </c>
      <c r="AG434" s="1">
        <v>1200000</v>
      </c>
      <c r="AH434" s="1">
        <v>1068596.6399999999</v>
      </c>
      <c r="AI434" s="1">
        <v>1068596.6399999999</v>
      </c>
      <c r="AJ434" s="1">
        <v>1068596.6399999999</v>
      </c>
      <c r="AK434" s="1">
        <v>0</v>
      </c>
      <c r="AL434" s="1">
        <v>0</v>
      </c>
      <c r="AM434" s="1">
        <f t="shared" si="43"/>
        <v>131403.3600000001</v>
      </c>
      <c r="AN434" s="1"/>
      <c r="AO434" s="1"/>
      <c r="AP434" s="1">
        <f t="shared" si="40"/>
        <v>0</v>
      </c>
      <c r="AQ434" s="6">
        <f t="shared" si="41"/>
        <v>1200000</v>
      </c>
      <c r="AR434" s="1">
        <f t="shared" si="42"/>
        <v>131403.3600000001</v>
      </c>
    </row>
    <row r="435" spans="1:44" hidden="1" x14ac:dyDescent="0.35">
      <c r="A435" t="str">
        <f t="shared" si="39"/>
        <v>1.1-00-2508_25224016_2535410</v>
      </c>
      <c r="B435" t="s">
        <v>812</v>
      </c>
      <c r="C435" t="s">
        <v>815</v>
      </c>
      <c r="D435" t="s">
        <v>64</v>
      </c>
      <c r="E435" t="s">
        <v>54</v>
      </c>
      <c r="F435">
        <v>2</v>
      </c>
      <c r="G435" t="s">
        <v>183</v>
      </c>
      <c r="H435">
        <v>2.2999999999999998</v>
      </c>
      <c r="I435" t="s">
        <v>479</v>
      </c>
      <c r="J435" t="s">
        <v>480</v>
      </c>
      <c r="K435" t="s">
        <v>481</v>
      </c>
      <c r="L435" t="s">
        <v>65</v>
      </c>
      <c r="M435" t="s">
        <v>66</v>
      </c>
      <c r="N435" t="s">
        <v>868</v>
      </c>
      <c r="O435" t="s">
        <v>870</v>
      </c>
      <c r="P435">
        <v>2</v>
      </c>
      <c r="Q435" t="s">
        <v>148</v>
      </c>
      <c r="R435">
        <v>24</v>
      </c>
      <c r="S435" t="s">
        <v>484</v>
      </c>
      <c r="T435" t="s">
        <v>896</v>
      </c>
      <c r="U435" t="s">
        <v>897</v>
      </c>
      <c r="V435">
        <v>3000</v>
      </c>
      <c r="W435" t="s">
        <v>56</v>
      </c>
      <c r="X435">
        <v>3500</v>
      </c>
      <c r="Y435" t="s">
        <v>189</v>
      </c>
      <c r="Z435">
        <v>3540</v>
      </c>
      <c r="AA435" t="s">
        <v>56</v>
      </c>
      <c r="AB435">
        <v>3541</v>
      </c>
      <c r="AC435" t="s">
        <v>489</v>
      </c>
      <c r="AD435">
        <v>0</v>
      </c>
      <c r="AE435" t="s">
        <v>58</v>
      </c>
      <c r="AF435" s="1">
        <v>1200000</v>
      </c>
      <c r="AG435" s="1">
        <v>700000</v>
      </c>
      <c r="AH435" s="1">
        <v>907861.36</v>
      </c>
      <c r="AI435" s="1">
        <v>907861.36</v>
      </c>
      <c r="AJ435" s="1">
        <v>406351.6</v>
      </c>
      <c r="AK435" s="1">
        <v>155596.72</v>
      </c>
      <c r="AL435" s="1">
        <v>155596.72</v>
      </c>
      <c r="AM435" s="1">
        <f t="shared" si="43"/>
        <v>292138.64</v>
      </c>
      <c r="AN435" s="1"/>
      <c r="AO435" s="1"/>
      <c r="AP435" s="1">
        <f t="shared" si="40"/>
        <v>0</v>
      </c>
      <c r="AQ435" s="6">
        <f t="shared" si="41"/>
        <v>1200000</v>
      </c>
      <c r="AR435" s="1">
        <f t="shared" si="42"/>
        <v>292138.64</v>
      </c>
    </row>
    <row r="436" spans="1:44" hidden="1" x14ac:dyDescent="0.35">
      <c r="A436" t="str">
        <f t="shared" si="39"/>
        <v>1.1-00-2512_25753037_25382134</v>
      </c>
      <c r="B436" t="s">
        <v>812</v>
      </c>
      <c r="C436" t="s">
        <v>815</v>
      </c>
      <c r="D436" t="s">
        <v>64</v>
      </c>
      <c r="E436" t="s">
        <v>54</v>
      </c>
      <c r="F436">
        <v>3</v>
      </c>
      <c r="G436" t="s">
        <v>202</v>
      </c>
      <c r="H436">
        <v>3.7</v>
      </c>
      <c r="I436" t="s">
        <v>591</v>
      </c>
      <c r="J436" t="s">
        <v>592</v>
      </c>
      <c r="K436" t="s">
        <v>591</v>
      </c>
      <c r="L436" t="s">
        <v>65</v>
      </c>
      <c r="M436" t="s">
        <v>66</v>
      </c>
      <c r="N436" t="s">
        <v>946</v>
      </c>
      <c r="O436" t="s">
        <v>948</v>
      </c>
      <c r="P436">
        <v>7</v>
      </c>
      <c r="Q436" t="s">
        <v>567</v>
      </c>
      <c r="R436">
        <v>53</v>
      </c>
      <c r="S436" t="s">
        <v>970</v>
      </c>
      <c r="T436" t="s">
        <v>969</v>
      </c>
      <c r="U436" t="s">
        <v>971</v>
      </c>
      <c r="V436">
        <v>3000</v>
      </c>
      <c r="W436" t="s">
        <v>56</v>
      </c>
      <c r="X436">
        <v>3800</v>
      </c>
      <c r="Y436" t="s">
        <v>227</v>
      </c>
      <c r="Z436">
        <v>3820</v>
      </c>
      <c r="AA436" t="s">
        <v>56</v>
      </c>
      <c r="AB436">
        <v>3821</v>
      </c>
      <c r="AC436" t="s">
        <v>228</v>
      </c>
      <c r="AD436">
        <v>34</v>
      </c>
      <c r="AE436" t="s">
        <v>584</v>
      </c>
      <c r="AF436" s="1">
        <v>1200000</v>
      </c>
      <c r="AG436" s="1">
        <v>1500000</v>
      </c>
      <c r="AH436" s="1">
        <v>1199440</v>
      </c>
      <c r="AI436" s="1">
        <v>0</v>
      </c>
      <c r="AJ436" s="1">
        <v>0</v>
      </c>
      <c r="AK436" s="1">
        <v>0</v>
      </c>
      <c r="AL436" s="1">
        <v>0</v>
      </c>
      <c r="AM436" s="1">
        <f t="shared" si="43"/>
        <v>560</v>
      </c>
      <c r="AN436" s="1"/>
      <c r="AO436" s="1"/>
      <c r="AP436" s="1">
        <f t="shared" si="40"/>
        <v>0</v>
      </c>
      <c r="AQ436" s="6">
        <f t="shared" si="41"/>
        <v>1200000</v>
      </c>
      <c r="AR436" s="1">
        <f t="shared" si="42"/>
        <v>560</v>
      </c>
    </row>
    <row r="437" spans="1:44" hidden="1" x14ac:dyDescent="0.35">
      <c r="A437" t="str">
        <f t="shared" si="39"/>
        <v>1.1-00-2511_25163045_2529110</v>
      </c>
      <c r="B437" t="s">
        <v>812</v>
      </c>
      <c r="C437" t="s">
        <v>815</v>
      </c>
      <c r="D437" t="s">
        <v>64</v>
      </c>
      <c r="E437" t="s">
        <v>54</v>
      </c>
      <c r="F437">
        <v>2</v>
      </c>
      <c r="G437" t="s">
        <v>183</v>
      </c>
      <c r="H437">
        <v>2.2000000000000002</v>
      </c>
      <c r="I437" t="s">
        <v>193</v>
      </c>
      <c r="J437" t="s">
        <v>459</v>
      </c>
      <c r="K437" t="s">
        <v>460</v>
      </c>
      <c r="L437" t="s">
        <v>65</v>
      </c>
      <c r="M437" t="s">
        <v>66</v>
      </c>
      <c r="N437" t="s">
        <v>822</v>
      </c>
      <c r="O437" t="s">
        <v>824</v>
      </c>
      <c r="P437">
        <v>1</v>
      </c>
      <c r="Q437" t="s">
        <v>472</v>
      </c>
      <c r="R437">
        <v>63</v>
      </c>
      <c r="S437" t="s">
        <v>890</v>
      </c>
      <c r="T437" t="s">
        <v>888</v>
      </c>
      <c r="U437" t="s">
        <v>891</v>
      </c>
      <c r="V437">
        <v>2000</v>
      </c>
      <c r="W437" t="s">
        <v>105</v>
      </c>
      <c r="X437">
        <v>2900</v>
      </c>
      <c r="Y437" t="s">
        <v>311</v>
      </c>
      <c r="Z437">
        <v>2910</v>
      </c>
      <c r="AA437" t="s">
        <v>105</v>
      </c>
      <c r="AB437">
        <v>2911</v>
      </c>
      <c r="AC437" t="s">
        <v>312</v>
      </c>
      <c r="AD437">
        <v>0</v>
      </c>
      <c r="AE437" t="s">
        <v>58</v>
      </c>
      <c r="AF437" s="1">
        <v>100000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f t="shared" si="43"/>
        <v>100000</v>
      </c>
      <c r="AN437" s="1"/>
      <c r="AO437" s="1"/>
      <c r="AP437" s="1">
        <f t="shared" si="40"/>
        <v>0</v>
      </c>
      <c r="AQ437" s="6">
        <f t="shared" si="41"/>
        <v>100000</v>
      </c>
      <c r="AR437" s="1">
        <f t="shared" si="42"/>
        <v>100000</v>
      </c>
    </row>
    <row r="438" spans="1:44" hidden="1" x14ac:dyDescent="0.35">
      <c r="A438" t="str">
        <f t="shared" si="39"/>
        <v>1.1-00-2509_25330022_2529110</v>
      </c>
      <c r="B438" t="s">
        <v>812</v>
      </c>
      <c r="C438" t="s">
        <v>815</v>
      </c>
      <c r="D438" t="s">
        <v>64</v>
      </c>
      <c r="E438" t="s">
        <v>54</v>
      </c>
      <c r="F438">
        <v>2</v>
      </c>
      <c r="G438" t="s">
        <v>183</v>
      </c>
      <c r="H438">
        <v>2.1</v>
      </c>
      <c r="I438" t="s">
        <v>184</v>
      </c>
      <c r="J438" t="s">
        <v>445</v>
      </c>
      <c r="K438" t="s">
        <v>446</v>
      </c>
      <c r="L438" t="s">
        <v>157</v>
      </c>
      <c r="M438" t="s">
        <v>158</v>
      </c>
      <c r="N438" t="s">
        <v>855</v>
      </c>
      <c r="O438" t="s">
        <v>857</v>
      </c>
      <c r="P438">
        <v>3</v>
      </c>
      <c r="Q438" t="s">
        <v>453</v>
      </c>
      <c r="R438">
        <v>30</v>
      </c>
      <c r="S438" t="s">
        <v>454</v>
      </c>
      <c r="T438" t="s">
        <v>882</v>
      </c>
      <c r="U438" t="s">
        <v>883</v>
      </c>
      <c r="V438">
        <v>2000</v>
      </c>
      <c r="W438" t="s">
        <v>105</v>
      </c>
      <c r="X438">
        <v>2900</v>
      </c>
      <c r="Y438" t="s">
        <v>311</v>
      </c>
      <c r="Z438">
        <v>2910</v>
      </c>
      <c r="AA438" t="s">
        <v>105</v>
      </c>
      <c r="AB438">
        <v>2911</v>
      </c>
      <c r="AC438" t="s">
        <v>312</v>
      </c>
      <c r="AD438">
        <v>0</v>
      </c>
      <c r="AE438" t="s">
        <v>58</v>
      </c>
      <c r="AF438" s="1">
        <v>150000</v>
      </c>
      <c r="AG438" s="1">
        <v>150000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f t="shared" si="43"/>
        <v>150000</v>
      </c>
      <c r="AN438" s="1"/>
      <c r="AO438" s="1"/>
      <c r="AP438" s="1">
        <f t="shared" si="40"/>
        <v>0</v>
      </c>
      <c r="AQ438" s="6">
        <f t="shared" si="41"/>
        <v>150000</v>
      </c>
      <c r="AR438" s="1">
        <f t="shared" si="42"/>
        <v>150000</v>
      </c>
    </row>
    <row r="439" spans="1:44" hidden="1" x14ac:dyDescent="0.35">
      <c r="A439" t="str">
        <f t="shared" si="39"/>
        <v>1.1-00-2505_2559007_2538210</v>
      </c>
      <c r="B439" t="s">
        <v>812</v>
      </c>
      <c r="C439" t="s">
        <v>815</v>
      </c>
      <c r="D439" t="s">
        <v>64</v>
      </c>
      <c r="E439" t="s">
        <v>54</v>
      </c>
      <c r="F439">
        <v>1</v>
      </c>
      <c r="G439" t="s">
        <v>45</v>
      </c>
      <c r="H439">
        <v>1.3</v>
      </c>
      <c r="I439" t="s">
        <v>46</v>
      </c>
      <c r="J439" t="s">
        <v>47</v>
      </c>
      <c r="K439" t="s">
        <v>48</v>
      </c>
      <c r="L439" t="s">
        <v>65</v>
      </c>
      <c r="M439" t="s">
        <v>66</v>
      </c>
      <c r="N439" t="s">
        <v>833</v>
      </c>
      <c r="O439" t="s">
        <v>835</v>
      </c>
      <c r="P439">
        <v>5</v>
      </c>
      <c r="Q439" t="s">
        <v>810</v>
      </c>
      <c r="R439">
        <v>9</v>
      </c>
      <c r="S439" t="s">
        <v>120</v>
      </c>
      <c r="T439" t="s">
        <v>834</v>
      </c>
      <c r="U439" t="s">
        <v>836</v>
      </c>
      <c r="V439">
        <v>3000</v>
      </c>
      <c r="W439" t="s">
        <v>56</v>
      </c>
      <c r="X439">
        <v>3800</v>
      </c>
      <c r="Y439" t="s">
        <v>227</v>
      </c>
      <c r="Z439">
        <v>3820</v>
      </c>
      <c r="AA439" t="s">
        <v>56</v>
      </c>
      <c r="AB439">
        <v>3821</v>
      </c>
      <c r="AC439" t="s">
        <v>228</v>
      </c>
      <c r="AD439">
        <v>0</v>
      </c>
      <c r="AE439" t="s">
        <v>58</v>
      </c>
      <c r="AF439" s="1">
        <v>1310566</v>
      </c>
      <c r="AG439" s="1">
        <v>450000</v>
      </c>
      <c r="AH439" s="1">
        <v>1018273.19</v>
      </c>
      <c r="AI439" s="1">
        <v>420496.97</v>
      </c>
      <c r="AJ439" s="1">
        <v>420496.97</v>
      </c>
      <c r="AK439" s="1">
        <v>420496.97</v>
      </c>
      <c r="AL439" s="1">
        <v>420496.97</v>
      </c>
      <c r="AM439" s="1">
        <f t="shared" si="43"/>
        <v>292292.81000000006</v>
      </c>
      <c r="AN439" s="1"/>
      <c r="AO439" s="1"/>
      <c r="AP439" s="1">
        <f t="shared" si="40"/>
        <v>0</v>
      </c>
      <c r="AQ439" s="6">
        <f t="shared" si="41"/>
        <v>1310566</v>
      </c>
      <c r="AR439" s="1">
        <f t="shared" si="42"/>
        <v>292292.81000000006</v>
      </c>
    </row>
    <row r="440" spans="1:44" hidden="1" x14ac:dyDescent="0.35">
      <c r="A440" t="str">
        <f t="shared" si="39"/>
        <v>1.1-00-2505_25610007_2514323</v>
      </c>
      <c r="B440" t="s">
        <v>812</v>
      </c>
      <c r="C440" t="s">
        <v>815</v>
      </c>
      <c r="D440" t="s">
        <v>64</v>
      </c>
      <c r="E440" t="s">
        <v>54</v>
      </c>
      <c r="F440">
        <v>1</v>
      </c>
      <c r="G440" t="s">
        <v>45</v>
      </c>
      <c r="H440">
        <v>1.7</v>
      </c>
      <c r="I440" t="s">
        <v>154</v>
      </c>
      <c r="J440" t="s">
        <v>155</v>
      </c>
      <c r="K440" t="s">
        <v>156</v>
      </c>
      <c r="L440" t="s">
        <v>157</v>
      </c>
      <c r="M440" t="s">
        <v>158</v>
      </c>
      <c r="N440" t="s">
        <v>833</v>
      </c>
      <c r="O440" t="s">
        <v>835</v>
      </c>
      <c r="P440">
        <v>6</v>
      </c>
      <c r="Q440" t="s">
        <v>164</v>
      </c>
      <c r="R440">
        <v>10</v>
      </c>
      <c r="S440" t="s">
        <v>172</v>
      </c>
      <c r="T440" t="s">
        <v>834</v>
      </c>
      <c r="U440" t="s">
        <v>836</v>
      </c>
      <c r="V440">
        <v>1000</v>
      </c>
      <c r="W440" t="s">
        <v>71</v>
      </c>
      <c r="X440">
        <v>1400</v>
      </c>
      <c r="Y440" t="s">
        <v>93</v>
      </c>
      <c r="Z440">
        <v>1432</v>
      </c>
      <c r="AA440" t="s">
        <v>71</v>
      </c>
      <c r="AB440">
        <v>1432</v>
      </c>
      <c r="AC440" t="s">
        <v>98</v>
      </c>
      <c r="AD440">
        <v>3</v>
      </c>
      <c r="AE440" t="s">
        <v>867</v>
      </c>
      <c r="AF440" s="1">
        <v>1334545.6200000001</v>
      </c>
      <c r="AG440" s="1">
        <v>37290585</v>
      </c>
      <c r="AH440" s="1">
        <v>1334545.6200000001</v>
      </c>
      <c r="AI440" s="1">
        <v>1334545.6200000001</v>
      </c>
      <c r="AJ440" s="1">
        <v>1334545.6200000001</v>
      </c>
      <c r="AK440" s="1">
        <v>1334545.6200000001</v>
      </c>
      <c r="AL440" s="1">
        <v>1334545.6200000001</v>
      </c>
      <c r="AM440" s="1">
        <f t="shared" si="43"/>
        <v>0</v>
      </c>
      <c r="AN440" s="1"/>
      <c r="AO440" s="1"/>
      <c r="AP440" s="1">
        <f t="shared" si="40"/>
        <v>0</v>
      </c>
      <c r="AQ440" s="6">
        <f t="shared" si="41"/>
        <v>1334545.6200000001</v>
      </c>
      <c r="AR440" s="1">
        <f t="shared" si="42"/>
        <v>0</v>
      </c>
    </row>
    <row r="441" spans="1:44" hidden="1" x14ac:dyDescent="0.35">
      <c r="A441" t="str">
        <f t="shared" si="39"/>
        <v>1.1-00-2501_2542001_2544810</v>
      </c>
      <c r="B441" t="s">
        <v>812</v>
      </c>
      <c r="C441" t="s">
        <v>815</v>
      </c>
      <c r="D441" t="s">
        <v>64</v>
      </c>
      <c r="E441" t="s">
        <v>54</v>
      </c>
      <c r="F441">
        <v>2</v>
      </c>
      <c r="G441" t="s">
        <v>183</v>
      </c>
      <c r="H441">
        <v>2.7</v>
      </c>
      <c r="I441" t="s">
        <v>530</v>
      </c>
      <c r="J441" t="s">
        <v>531</v>
      </c>
      <c r="K441" t="s">
        <v>530</v>
      </c>
      <c r="L441" t="s">
        <v>424</v>
      </c>
      <c r="M441" t="s">
        <v>1242</v>
      </c>
      <c r="N441" t="s">
        <v>935</v>
      </c>
      <c r="O441" t="s">
        <v>109</v>
      </c>
      <c r="P441">
        <v>4</v>
      </c>
      <c r="Q441" t="s">
        <v>224</v>
      </c>
      <c r="R441">
        <v>2</v>
      </c>
      <c r="S441" t="s">
        <v>428</v>
      </c>
      <c r="T441" t="s">
        <v>936</v>
      </c>
      <c r="U441" t="s">
        <v>344</v>
      </c>
      <c r="V441">
        <v>4000</v>
      </c>
      <c r="W441" t="s">
        <v>233</v>
      </c>
      <c r="X441">
        <v>4400</v>
      </c>
      <c r="Y441" t="s">
        <v>229</v>
      </c>
      <c r="Z441">
        <v>4480</v>
      </c>
      <c r="AA441" t="s">
        <v>230</v>
      </c>
      <c r="AB441">
        <v>4481</v>
      </c>
      <c r="AC441" t="s">
        <v>427</v>
      </c>
      <c r="AD441">
        <v>0</v>
      </c>
      <c r="AE441" t="s">
        <v>58</v>
      </c>
      <c r="AF441" s="1">
        <v>1361457.84</v>
      </c>
      <c r="AG441" s="1">
        <v>1000000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f t="shared" si="43"/>
        <v>1361457.84</v>
      </c>
      <c r="AN441" s="1"/>
      <c r="AO441" s="1"/>
      <c r="AP441" s="1">
        <f t="shared" si="40"/>
        <v>0</v>
      </c>
      <c r="AQ441" s="6">
        <f t="shared" si="41"/>
        <v>1361457.84</v>
      </c>
      <c r="AR441" s="1">
        <f t="shared" si="42"/>
        <v>1361457.84</v>
      </c>
    </row>
    <row r="442" spans="1:44" hidden="1" x14ac:dyDescent="0.35">
      <c r="A442" t="str">
        <f t="shared" si="39"/>
        <v>1.1-00-2505_2559007_2529110</v>
      </c>
      <c r="B442" t="s">
        <v>812</v>
      </c>
      <c r="C442" t="s">
        <v>815</v>
      </c>
      <c r="D442" t="s">
        <v>64</v>
      </c>
      <c r="E442" t="s">
        <v>54</v>
      </c>
      <c r="F442">
        <v>1</v>
      </c>
      <c r="G442" t="s">
        <v>45</v>
      </c>
      <c r="H442">
        <v>1.3</v>
      </c>
      <c r="I442" t="s">
        <v>46</v>
      </c>
      <c r="J442" t="s">
        <v>47</v>
      </c>
      <c r="K442" t="s">
        <v>48</v>
      </c>
      <c r="L442" t="s">
        <v>65</v>
      </c>
      <c r="M442" t="s">
        <v>66</v>
      </c>
      <c r="N442" t="s">
        <v>833</v>
      </c>
      <c r="O442" t="s">
        <v>835</v>
      </c>
      <c r="P442">
        <v>5</v>
      </c>
      <c r="Q442" t="s">
        <v>810</v>
      </c>
      <c r="R442">
        <v>9</v>
      </c>
      <c r="S442" t="s">
        <v>120</v>
      </c>
      <c r="T442" t="s">
        <v>834</v>
      </c>
      <c r="U442" t="s">
        <v>836</v>
      </c>
      <c r="V442">
        <v>2000</v>
      </c>
      <c r="W442" t="s">
        <v>105</v>
      </c>
      <c r="X442">
        <v>2900</v>
      </c>
      <c r="Y442" t="s">
        <v>311</v>
      </c>
      <c r="Z442">
        <v>2910</v>
      </c>
      <c r="AA442" t="s">
        <v>105</v>
      </c>
      <c r="AB442">
        <v>2911</v>
      </c>
      <c r="AC442" t="s">
        <v>312</v>
      </c>
      <c r="AD442">
        <v>0</v>
      </c>
      <c r="AE442" t="s">
        <v>58</v>
      </c>
      <c r="AF442" s="1">
        <v>218994</v>
      </c>
      <c r="AG442" s="1">
        <v>100000</v>
      </c>
      <c r="AH442" s="1">
        <v>127469.02</v>
      </c>
      <c r="AI442" s="1">
        <v>21999.63</v>
      </c>
      <c r="AJ442" s="1">
        <v>18594.63</v>
      </c>
      <c r="AK442" s="1">
        <v>12185.63</v>
      </c>
      <c r="AL442" s="1">
        <v>12185.63</v>
      </c>
      <c r="AM442" s="1">
        <f t="shared" si="43"/>
        <v>91524.98</v>
      </c>
      <c r="AN442" s="1"/>
      <c r="AO442" s="1"/>
      <c r="AP442" s="1">
        <f t="shared" si="40"/>
        <v>0</v>
      </c>
      <c r="AQ442" s="6">
        <f t="shared" si="41"/>
        <v>218994</v>
      </c>
      <c r="AR442" s="1">
        <f t="shared" si="42"/>
        <v>91524.98</v>
      </c>
    </row>
    <row r="443" spans="1:44" hidden="1" x14ac:dyDescent="0.35">
      <c r="A443" t="str">
        <f t="shared" si="39"/>
        <v>1.1-00-2502_2553002_2534110</v>
      </c>
      <c r="B443" t="s">
        <v>812</v>
      </c>
      <c r="C443" t="s">
        <v>815</v>
      </c>
      <c r="D443" t="s">
        <v>64</v>
      </c>
      <c r="E443" t="s">
        <v>54</v>
      </c>
      <c r="F443">
        <v>1</v>
      </c>
      <c r="G443" t="s">
        <v>45</v>
      </c>
      <c r="H443">
        <v>1.3</v>
      </c>
      <c r="I443" t="s">
        <v>46</v>
      </c>
      <c r="J443" t="s">
        <v>47</v>
      </c>
      <c r="K443" t="s">
        <v>48</v>
      </c>
      <c r="L443" t="s">
        <v>65</v>
      </c>
      <c r="M443" t="s">
        <v>66</v>
      </c>
      <c r="N443" t="s">
        <v>829</v>
      </c>
      <c r="O443" t="s">
        <v>178</v>
      </c>
      <c r="P443">
        <v>5</v>
      </c>
      <c r="Q443" t="s">
        <v>810</v>
      </c>
      <c r="R443">
        <v>3</v>
      </c>
      <c r="S443" t="s">
        <v>691</v>
      </c>
      <c r="T443" t="s">
        <v>830</v>
      </c>
      <c r="U443" t="s">
        <v>832</v>
      </c>
      <c r="V443">
        <v>3000</v>
      </c>
      <c r="W443" t="s">
        <v>56</v>
      </c>
      <c r="X443">
        <v>3400</v>
      </c>
      <c r="Y443" t="s">
        <v>318</v>
      </c>
      <c r="Z443">
        <v>3410</v>
      </c>
      <c r="AA443" t="s">
        <v>56</v>
      </c>
      <c r="AB443">
        <v>3411</v>
      </c>
      <c r="AC443" t="s">
        <v>319</v>
      </c>
      <c r="AD443">
        <v>0</v>
      </c>
      <c r="AE443" t="s">
        <v>58</v>
      </c>
      <c r="AF443" s="1">
        <v>1400000</v>
      </c>
      <c r="AG443" s="1">
        <v>1200000</v>
      </c>
      <c r="AH443" s="1">
        <v>1265552.71</v>
      </c>
      <c r="AI443" s="1">
        <v>1230752.71</v>
      </c>
      <c r="AJ443" s="1">
        <v>1160303.06</v>
      </c>
      <c r="AK443" s="1">
        <v>880936.64</v>
      </c>
      <c r="AL443" s="1">
        <v>880936.64</v>
      </c>
      <c r="AM443" s="1">
        <f t="shared" si="43"/>
        <v>134447.29000000004</v>
      </c>
      <c r="AN443" s="1"/>
      <c r="AO443" s="1"/>
      <c r="AP443" s="1">
        <f t="shared" si="40"/>
        <v>0</v>
      </c>
      <c r="AQ443" s="6">
        <f t="shared" si="41"/>
        <v>1400000</v>
      </c>
      <c r="AR443" s="1">
        <f t="shared" si="42"/>
        <v>134447.29000000004</v>
      </c>
    </row>
    <row r="444" spans="1:44" hidden="1" x14ac:dyDescent="0.35">
      <c r="A444" t="str">
        <f t="shared" si="39"/>
        <v>1.1-00-2510_25036028_2529110</v>
      </c>
      <c r="B444" t="s">
        <v>812</v>
      </c>
      <c r="C444" t="s">
        <v>815</v>
      </c>
      <c r="D444" t="s">
        <v>64</v>
      </c>
      <c r="E444" t="s">
        <v>54</v>
      </c>
      <c r="F444">
        <v>2</v>
      </c>
      <c r="G444" t="s">
        <v>183</v>
      </c>
      <c r="H444">
        <v>2.7</v>
      </c>
      <c r="I444" t="s">
        <v>530</v>
      </c>
      <c r="J444" t="s">
        <v>531</v>
      </c>
      <c r="K444" t="s">
        <v>530</v>
      </c>
      <c r="L444" t="s">
        <v>270</v>
      </c>
      <c r="M444" t="s">
        <v>271</v>
      </c>
      <c r="N444" t="s">
        <v>898</v>
      </c>
      <c r="O444" t="s">
        <v>900</v>
      </c>
      <c r="P444">
        <v>0</v>
      </c>
      <c r="Q444" t="s">
        <v>255</v>
      </c>
      <c r="R444">
        <v>36</v>
      </c>
      <c r="S444" t="s">
        <v>931</v>
      </c>
      <c r="T444" t="s">
        <v>930</v>
      </c>
      <c r="U444" t="s">
        <v>932</v>
      </c>
      <c r="V444">
        <v>2000</v>
      </c>
      <c r="W444" t="s">
        <v>105</v>
      </c>
      <c r="X444">
        <v>2900</v>
      </c>
      <c r="Y444" t="s">
        <v>311</v>
      </c>
      <c r="Z444">
        <v>2910</v>
      </c>
      <c r="AA444" t="s">
        <v>105</v>
      </c>
      <c r="AB444">
        <v>2911</v>
      </c>
      <c r="AC444" t="s">
        <v>312</v>
      </c>
      <c r="AD444">
        <v>0</v>
      </c>
      <c r="AE444" t="s">
        <v>58</v>
      </c>
      <c r="AF444" s="1">
        <v>53000</v>
      </c>
      <c r="AG444" s="1">
        <v>15000</v>
      </c>
      <c r="AH444" s="1">
        <v>50181.5</v>
      </c>
      <c r="AI444" s="1">
        <v>0</v>
      </c>
      <c r="AJ444" s="1">
        <v>0</v>
      </c>
      <c r="AK444" s="1">
        <v>0</v>
      </c>
      <c r="AL444" s="1">
        <v>0</v>
      </c>
      <c r="AM444" s="1">
        <f t="shared" si="43"/>
        <v>2818.5</v>
      </c>
      <c r="AN444" s="1"/>
      <c r="AO444" s="1"/>
      <c r="AP444" s="1">
        <f t="shared" si="40"/>
        <v>0</v>
      </c>
      <c r="AQ444" s="6">
        <f t="shared" si="41"/>
        <v>53000</v>
      </c>
      <c r="AR444" s="1">
        <f t="shared" si="42"/>
        <v>2818.5</v>
      </c>
    </row>
    <row r="445" spans="1:44" hidden="1" x14ac:dyDescent="0.35">
      <c r="A445" t="str">
        <f t="shared" si="39"/>
        <v>1.1-00-2510_25041031_2556710</v>
      </c>
      <c r="B445" t="s">
        <v>812</v>
      </c>
      <c r="C445" t="s">
        <v>815</v>
      </c>
      <c r="D445" t="s">
        <v>64</v>
      </c>
      <c r="E445" t="s">
        <v>116</v>
      </c>
      <c r="F445">
        <v>2</v>
      </c>
      <c r="G445" t="s">
        <v>183</v>
      </c>
      <c r="H445">
        <v>2.7</v>
      </c>
      <c r="I445" t="s">
        <v>530</v>
      </c>
      <c r="J445" t="s">
        <v>531</v>
      </c>
      <c r="K445" t="s">
        <v>530</v>
      </c>
      <c r="L445" t="s">
        <v>217</v>
      </c>
      <c r="M445" t="s">
        <v>218</v>
      </c>
      <c r="N445" t="s">
        <v>898</v>
      </c>
      <c r="O445" t="s">
        <v>900</v>
      </c>
      <c r="P445">
        <v>0</v>
      </c>
      <c r="Q445" t="s">
        <v>255</v>
      </c>
      <c r="R445">
        <v>41</v>
      </c>
      <c r="S445" t="s">
        <v>925</v>
      </c>
      <c r="T445" t="s">
        <v>908</v>
      </c>
      <c r="U445" t="s">
        <v>909</v>
      </c>
      <c r="V445">
        <v>5000</v>
      </c>
      <c r="W445" t="s">
        <v>118</v>
      </c>
      <c r="X445">
        <v>5600</v>
      </c>
      <c r="Y445" t="s">
        <v>209</v>
      </c>
      <c r="Z445">
        <v>5670</v>
      </c>
      <c r="AA445" t="s">
        <v>118</v>
      </c>
      <c r="AB445">
        <v>5671</v>
      </c>
      <c r="AC445" t="s">
        <v>407</v>
      </c>
      <c r="AD445">
        <v>0</v>
      </c>
      <c r="AE445" t="s">
        <v>58</v>
      </c>
      <c r="AF445" s="1">
        <v>322100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f t="shared" si="43"/>
        <v>322100</v>
      </c>
      <c r="AN445" s="1"/>
      <c r="AO445" s="1"/>
      <c r="AP445" s="1">
        <f t="shared" si="40"/>
        <v>0</v>
      </c>
      <c r="AQ445" s="6">
        <f t="shared" si="41"/>
        <v>322100</v>
      </c>
      <c r="AR445" s="1">
        <f t="shared" si="42"/>
        <v>322100</v>
      </c>
    </row>
    <row r="446" spans="1:44" hidden="1" x14ac:dyDescent="0.35">
      <c r="A446" t="str">
        <f t="shared" si="39"/>
        <v>1.1-00-2504_2555004_2533310</v>
      </c>
      <c r="B446" t="s">
        <v>812</v>
      </c>
      <c r="C446" t="s">
        <v>815</v>
      </c>
      <c r="D446" t="s">
        <v>64</v>
      </c>
      <c r="E446" t="s">
        <v>54</v>
      </c>
      <c r="F446">
        <v>1</v>
      </c>
      <c r="G446" t="s">
        <v>45</v>
      </c>
      <c r="H446">
        <v>1.3</v>
      </c>
      <c r="I446" t="s">
        <v>46</v>
      </c>
      <c r="J446" t="s">
        <v>47</v>
      </c>
      <c r="K446" t="s">
        <v>48</v>
      </c>
      <c r="L446" t="s">
        <v>49</v>
      </c>
      <c r="M446" t="s">
        <v>50</v>
      </c>
      <c r="N446" t="s">
        <v>808</v>
      </c>
      <c r="O446" t="s">
        <v>60</v>
      </c>
      <c r="P446">
        <v>5</v>
      </c>
      <c r="Q446" t="s">
        <v>810</v>
      </c>
      <c r="R446">
        <v>5</v>
      </c>
      <c r="S446" t="s">
        <v>297</v>
      </c>
      <c r="T446" t="s">
        <v>817</v>
      </c>
      <c r="U446" t="s">
        <v>298</v>
      </c>
      <c r="V446">
        <v>3000</v>
      </c>
      <c r="W446" t="s">
        <v>56</v>
      </c>
      <c r="X446">
        <v>3300</v>
      </c>
      <c r="Y446" t="s">
        <v>113</v>
      </c>
      <c r="Z446">
        <v>3330</v>
      </c>
      <c r="AA446" t="s">
        <v>56</v>
      </c>
      <c r="AB446">
        <v>3331</v>
      </c>
      <c r="AC446" t="s">
        <v>317</v>
      </c>
      <c r="AD446">
        <v>0</v>
      </c>
      <c r="AE446" t="s">
        <v>58</v>
      </c>
      <c r="AF446" s="1">
        <v>1478636.04</v>
      </c>
      <c r="AG446" s="1">
        <v>8358220.3600000003</v>
      </c>
      <c r="AH446" s="1">
        <v>694747.2</v>
      </c>
      <c r="AI446" s="1">
        <v>694747.2</v>
      </c>
      <c r="AJ446" s="1">
        <v>486323.04</v>
      </c>
      <c r="AK446" s="1">
        <v>416848.32</v>
      </c>
      <c r="AL446" s="1">
        <v>416848.32</v>
      </c>
      <c r="AM446" s="1">
        <f t="shared" si="43"/>
        <v>783888.84000000008</v>
      </c>
      <c r="AN446" s="1"/>
      <c r="AO446" s="1"/>
      <c r="AP446" s="1">
        <f t="shared" si="40"/>
        <v>0</v>
      </c>
      <c r="AQ446" s="6">
        <f t="shared" si="41"/>
        <v>1478636.04</v>
      </c>
      <c r="AR446" s="1">
        <f t="shared" si="42"/>
        <v>783888.84000000008</v>
      </c>
    </row>
    <row r="447" spans="1:44" hidden="1" x14ac:dyDescent="0.35">
      <c r="A447" t="str">
        <f t="shared" si="39"/>
        <v>1.1-00-2509_25226018_2535710</v>
      </c>
      <c r="B447" t="s">
        <v>812</v>
      </c>
      <c r="C447" t="s">
        <v>815</v>
      </c>
      <c r="D447" t="s">
        <v>64</v>
      </c>
      <c r="E447" t="s">
        <v>54</v>
      </c>
      <c r="F447">
        <v>2</v>
      </c>
      <c r="G447" t="s">
        <v>183</v>
      </c>
      <c r="H447">
        <v>2.2000000000000002</v>
      </c>
      <c r="I447" t="s">
        <v>193</v>
      </c>
      <c r="J447" t="s">
        <v>194</v>
      </c>
      <c r="K447" t="s">
        <v>195</v>
      </c>
      <c r="L447" t="s">
        <v>65</v>
      </c>
      <c r="M447" t="s">
        <v>66</v>
      </c>
      <c r="N447" t="s">
        <v>855</v>
      </c>
      <c r="O447" t="s">
        <v>857</v>
      </c>
      <c r="P447">
        <v>2</v>
      </c>
      <c r="Q447" t="s">
        <v>148</v>
      </c>
      <c r="R447">
        <v>26</v>
      </c>
      <c r="S447" t="s">
        <v>200</v>
      </c>
      <c r="T447" t="s">
        <v>894</v>
      </c>
      <c r="U447" t="s">
        <v>201</v>
      </c>
      <c r="V447">
        <v>3000</v>
      </c>
      <c r="W447" t="s">
        <v>56</v>
      </c>
      <c r="X447">
        <v>3500</v>
      </c>
      <c r="Y447" t="s">
        <v>189</v>
      </c>
      <c r="Z447">
        <v>3570</v>
      </c>
      <c r="AA447" t="s">
        <v>56</v>
      </c>
      <c r="AB447">
        <v>3571</v>
      </c>
      <c r="AC447" t="s">
        <v>392</v>
      </c>
      <c r="AD447">
        <v>0</v>
      </c>
      <c r="AE447" t="s">
        <v>58</v>
      </c>
      <c r="AF447" s="1">
        <v>139243.57999999999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f t="shared" si="43"/>
        <v>139243.57999999999</v>
      </c>
      <c r="AN447" s="1">
        <v>1360756.42</v>
      </c>
      <c r="AO447" s="1">
        <v>0</v>
      </c>
      <c r="AP447" s="1">
        <f t="shared" si="40"/>
        <v>1360756.42</v>
      </c>
      <c r="AQ447" s="6">
        <f t="shared" si="41"/>
        <v>1500000</v>
      </c>
      <c r="AR447" s="1">
        <f t="shared" si="42"/>
        <v>1500000</v>
      </c>
    </row>
    <row r="448" spans="1:44" hidden="1" x14ac:dyDescent="0.35">
      <c r="A448" t="str">
        <f t="shared" si="39"/>
        <v>1.1-00-2508_25224016_2529110</v>
      </c>
      <c r="B448" t="s">
        <v>812</v>
      </c>
      <c r="C448" t="s">
        <v>815</v>
      </c>
      <c r="D448" t="s">
        <v>64</v>
      </c>
      <c r="E448" t="s">
        <v>54</v>
      </c>
      <c r="F448">
        <v>2</v>
      </c>
      <c r="G448" t="s">
        <v>183</v>
      </c>
      <c r="H448">
        <v>2.2999999999999998</v>
      </c>
      <c r="I448" t="s">
        <v>479</v>
      </c>
      <c r="J448" t="s">
        <v>480</v>
      </c>
      <c r="K448" t="s">
        <v>481</v>
      </c>
      <c r="L448" t="s">
        <v>65</v>
      </c>
      <c r="M448" t="s">
        <v>66</v>
      </c>
      <c r="N448" t="s">
        <v>868</v>
      </c>
      <c r="O448" t="s">
        <v>870</v>
      </c>
      <c r="P448">
        <v>2</v>
      </c>
      <c r="Q448" t="s">
        <v>148</v>
      </c>
      <c r="R448">
        <v>24</v>
      </c>
      <c r="S448" t="s">
        <v>484</v>
      </c>
      <c r="T448" t="s">
        <v>896</v>
      </c>
      <c r="U448" t="s">
        <v>897</v>
      </c>
      <c r="V448">
        <v>2000</v>
      </c>
      <c r="W448" t="s">
        <v>105</v>
      </c>
      <c r="X448">
        <v>2900</v>
      </c>
      <c r="Y448" t="s">
        <v>311</v>
      </c>
      <c r="Z448">
        <v>2910</v>
      </c>
      <c r="AA448" t="s">
        <v>105</v>
      </c>
      <c r="AB448">
        <v>2911</v>
      </c>
      <c r="AC448" t="s">
        <v>312</v>
      </c>
      <c r="AD448">
        <v>0</v>
      </c>
      <c r="AE448" t="s">
        <v>58</v>
      </c>
      <c r="AF448" s="1">
        <v>250000</v>
      </c>
      <c r="AG448" s="1">
        <v>250000</v>
      </c>
      <c r="AH448" s="1">
        <v>1725</v>
      </c>
      <c r="AI448" s="1">
        <v>1725</v>
      </c>
      <c r="AJ448" s="1">
        <v>1725</v>
      </c>
      <c r="AK448" s="1">
        <v>1725</v>
      </c>
      <c r="AL448" s="1">
        <v>1725</v>
      </c>
      <c r="AM448" s="1">
        <f t="shared" si="43"/>
        <v>248275</v>
      </c>
      <c r="AN448" s="1"/>
      <c r="AO448" s="1"/>
      <c r="AP448" s="1">
        <f t="shared" si="40"/>
        <v>0</v>
      </c>
      <c r="AQ448" s="6">
        <f t="shared" si="41"/>
        <v>250000</v>
      </c>
      <c r="AR448" s="1">
        <f t="shared" si="42"/>
        <v>248275</v>
      </c>
    </row>
    <row r="449" spans="1:44" hidden="1" x14ac:dyDescent="0.35">
      <c r="A449" t="str">
        <f t="shared" si="39"/>
        <v>1.1-00-2505_2559007_2556110</v>
      </c>
      <c r="B449" t="s">
        <v>812</v>
      </c>
      <c r="C449" t="s">
        <v>815</v>
      </c>
      <c r="D449" t="s">
        <v>64</v>
      </c>
      <c r="E449" t="s">
        <v>116</v>
      </c>
      <c r="F449">
        <v>1</v>
      </c>
      <c r="G449" t="s">
        <v>45</v>
      </c>
      <c r="H449">
        <v>1.3</v>
      </c>
      <c r="I449" t="s">
        <v>46</v>
      </c>
      <c r="J449" t="s">
        <v>47</v>
      </c>
      <c r="K449" t="s">
        <v>48</v>
      </c>
      <c r="L449" t="s">
        <v>65</v>
      </c>
      <c r="M449" t="s">
        <v>66</v>
      </c>
      <c r="N449" t="s">
        <v>833</v>
      </c>
      <c r="O449" t="s">
        <v>835</v>
      </c>
      <c r="P449">
        <v>5</v>
      </c>
      <c r="Q449" t="s">
        <v>810</v>
      </c>
      <c r="R449">
        <v>9</v>
      </c>
      <c r="S449" t="s">
        <v>120</v>
      </c>
      <c r="T449" t="s">
        <v>834</v>
      </c>
      <c r="U449" t="s">
        <v>836</v>
      </c>
      <c r="V449">
        <v>5000</v>
      </c>
      <c r="W449" t="s">
        <v>118</v>
      </c>
      <c r="X449">
        <v>5600</v>
      </c>
      <c r="Y449" t="s">
        <v>209</v>
      </c>
      <c r="Z449">
        <v>5610</v>
      </c>
      <c r="AA449" t="s">
        <v>118</v>
      </c>
      <c r="AB449">
        <v>5611</v>
      </c>
      <c r="AC449" t="s">
        <v>403</v>
      </c>
      <c r="AD449">
        <v>0</v>
      </c>
      <c r="AE449" t="s">
        <v>58</v>
      </c>
      <c r="AF449" s="1">
        <v>1600000</v>
      </c>
      <c r="AG449" s="1">
        <v>0</v>
      </c>
      <c r="AH449" s="1">
        <v>1594608.99</v>
      </c>
      <c r="AI449" s="1">
        <v>0</v>
      </c>
      <c r="AJ449" s="1">
        <v>0</v>
      </c>
      <c r="AK449" s="1">
        <v>0</v>
      </c>
      <c r="AL449" s="1">
        <v>0</v>
      </c>
      <c r="AM449" s="1">
        <f t="shared" si="43"/>
        <v>5391.0100000000093</v>
      </c>
      <c r="AN449" s="1"/>
      <c r="AO449" s="1"/>
      <c r="AP449" s="1">
        <f t="shared" si="40"/>
        <v>0</v>
      </c>
      <c r="AQ449" s="6">
        <f t="shared" si="41"/>
        <v>1600000</v>
      </c>
      <c r="AR449" s="1">
        <f t="shared" si="42"/>
        <v>5391.0100000000093</v>
      </c>
    </row>
    <row r="450" spans="1:44" hidden="1" x14ac:dyDescent="0.35">
      <c r="A450" t="str">
        <f t="shared" si="39"/>
        <v>1.1-00-2508_25224016_2535810</v>
      </c>
      <c r="B450" t="s">
        <v>812</v>
      </c>
      <c r="C450" t="s">
        <v>815</v>
      </c>
      <c r="D450" t="s">
        <v>64</v>
      </c>
      <c r="E450" t="s">
        <v>54</v>
      </c>
      <c r="F450">
        <v>2</v>
      </c>
      <c r="G450" t="s">
        <v>183</v>
      </c>
      <c r="H450">
        <v>2.2999999999999998</v>
      </c>
      <c r="I450" t="s">
        <v>479</v>
      </c>
      <c r="J450" t="s">
        <v>480</v>
      </c>
      <c r="K450" t="s">
        <v>481</v>
      </c>
      <c r="L450" t="s">
        <v>65</v>
      </c>
      <c r="M450" t="s">
        <v>66</v>
      </c>
      <c r="N450" t="s">
        <v>868</v>
      </c>
      <c r="O450" t="s">
        <v>870</v>
      </c>
      <c r="P450">
        <v>2</v>
      </c>
      <c r="Q450" t="s">
        <v>148</v>
      </c>
      <c r="R450">
        <v>24</v>
      </c>
      <c r="S450" t="s">
        <v>484</v>
      </c>
      <c r="T450" t="s">
        <v>896</v>
      </c>
      <c r="U450" t="s">
        <v>897</v>
      </c>
      <c r="V450">
        <v>3000</v>
      </c>
      <c r="W450" t="s">
        <v>56</v>
      </c>
      <c r="X450">
        <v>3500</v>
      </c>
      <c r="Y450" t="s">
        <v>189</v>
      </c>
      <c r="Z450">
        <v>3580</v>
      </c>
      <c r="AA450" t="s">
        <v>56</v>
      </c>
      <c r="AB450">
        <v>3581</v>
      </c>
      <c r="AC450" t="s">
        <v>190</v>
      </c>
      <c r="AD450">
        <v>0</v>
      </c>
      <c r="AE450" t="s">
        <v>58</v>
      </c>
      <c r="AF450" s="1">
        <v>1700000</v>
      </c>
      <c r="AG450" s="1">
        <v>1200000</v>
      </c>
      <c r="AH450" s="1">
        <v>1435933.67</v>
      </c>
      <c r="AI450" s="1">
        <v>1435933.67</v>
      </c>
      <c r="AJ450" s="1">
        <v>558477.06999999995</v>
      </c>
      <c r="AK450" s="1">
        <v>372781.73</v>
      </c>
      <c r="AL450" s="1">
        <v>372781.73</v>
      </c>
      <c r="AM450" s="1">
        <f t="shared" si="43"/>
        <v>264066.33000000007</v>
      </c>
      <c r="AN450" s="1"/>
      <c r="AO450" s="1"/>
      <c r="AP450" s="1">
        <f t="shared" si="40"/>
        <v>0</v>
      </c>
      <c r="AQ450" s="6">
        <f t="shared" si="41"/>
        <v>1700000</v>
      </c>
      <c r="AR450" s="1">
        <f t="shared" si="42"/>
        <v>264066.33000000007</v>
      </c>
    </row>
    <row r="451" spans="1:44" hidden="1" x14ac:dyDescent="0.35">
      <c r="A451" t="str">
        <f t="shared" si="39"/>
        <v>1.1-00-2514_25556039_2556510</v>
      </c>
      <c r="B451" t="s">
        <v>812</v>
      </c>
      <c r="C451" t="s">
        <v>815</v>
      </c>
      <c r="D451" t="s">
        <v>64</v>
      </c>
      <c r="E451" t="s">
        <v>116</v>
      </c>
      <c r="F451">
        <v>3</v>
      </c>
      <c r="G451" t="s">
        <v>202</v>
      </c>
      <c r="H451">
        <v>3.8</v>
      </c>
      <c r="I451" t="s">
        <v>203</v>
      </c>
      <c r="J451" t="s">
        <v>204</v>
      </c>
      <c r="K451" t="s">
        <v>205</v>
      </c>
      <c r="L451" t="s">
        <v>65</v>
      </c>
      <c r="M451" t="s">
        <v>66</v>
      </c>
      <c r="N451" t="s">
        <v>982</v>
      </c>
      <c r="O451" t="s">
        <v>984</v>
      </c>
      <c r="P451">
        <v>5</v>
      </c>
      <c r="Q451" t="s">
        <v>810</v>
      </c>
      <c r="R451">
        <v>56</v>
      </c>
      <c r="S451" t="s">
        <v>212</v>
      </c>
      <c r="T451" t="s">
        <v>983</v>
      </c>
      <c r="U451" t="s">
        <v>985</v>
      </c>
      <c r="V451">
        <v>5000</v>
      </c>
      <c r="W451" t="s">
        <v>118</v>
      </c>
      <c r="X451">
        <v>5600</v>
      </c>
      <c r="Y451" t="s">
        <v>209</v>
      </c>
      <c r="Z451">
        <v>5650</v>
      </c>
      <c r="AA451" t="s">
        <v>118</v>
      </c>
      <c r="AB451">
        <v>5651</v>
      </c>
      <c r="AC451" t="s">
        <v>442</v>
      </c>
      <c r="AD451">
        <v>0</v>
      </c>
      <c r="AE451" t="s">
        <v>58</v>
      </c>
      <c r="AF451" s="1">
        <v>1394101.07</v>
      </c>
      <c r="AG451" s="1">
        <v>112250.88</v>
      </c>
      <c r="AH451" s="1">
        <v>1387302</v>
      </c>
      <c r="AI451" s="1">
        <v>0</v>
      </c>
      <c r="AJ451" s="1">
        <v>0</v>
      </c>
      <c r="AK451" s="1">
        <v>0</v>
      </c>
      <c r="AL451" s="1">
        <v>0</v>
      </c>
      <c r="AM451" s="1">
        <f t="shared" si="43"/>
        <v>6799.0700000000652</v>
      </c>
      <c r="AN451" s="1">
        <v>355000</v>
      </c>
      <c r="AO451" s="1">
        <v>0</v>
      </c>
      <c r="AP451" s="1">
        <f t="shared" si="40"/>
        <v>355000</v>
      </c>
      <c r="AQ451" s="6">
        <f t="shared" si="41"/>
        <v>1749101.07</v>
      </c>
      <c r="AR451" s="1">
        <f t="shared" si="42"/>
        <v>361799.07000000007</v>
      </c>
    </row>
    <row r="452" spans="1:44" hidden="1" x14ac:dyDescent="0.35">
      <c r="A452" t="str">
        <f t="shared" si="39"/>
        <v>1.1-00-2510_25041031_2529110</v>
      </c>
      <c r="B452" t="s">
        <v>812</v>
      </c>
      <c r="C452" t="s">
        <v>815</v>
      </c>
      <c r="D452" t="s">
        <v>64</v>
      </c>
      <c r="E452" t="s">
        <v>54</v>
      </c>
      <c r="F452">
        <v>2</v>
      </c>
      <c r="G452" t="s">
        <v>183</v>
      </c>
      <c r="H452">
        <v>2.7</v>
      </c>
      <c r="I452" t="s">
        <v>530</v>
      </c>
      <c r="J452" t="s">
        <v>531</v>
      </c>
      <c r="K452" t="s">
        <v>530</v>
      </c>
      <c r="L452" t="s">
        <v>217</v>
      </c>
      <c r="M452" t="s">
        <v>218</v>
      </c>
      <c r="N452" t="s">
        <v>898</v>
      </c>
      <c r="O452" t="s">
        <v>900</v>
      </c>
      <c r="P452">
        <v>0</v>
      </c>
      <c r="Q452" t="s">
        <v>255</v>
      </c>
      <c r="R452">
        <v>41</v>
      </c>
      <c r="S452" t="s">
        <v>925</v>
      </c>
      <c r="T452" t="s">
        <v>908</v>
      </c>
      <c r="U452" t="s">
        <v>909</v>
      </c>
      <c r="V452">
        <v>2000</v>
      </c>
      <c r="W452" t="s">
        <v>105</v>
      </c>
      <c r="X452">
        <v>2900</v>
      </c>
      <c r="Y452" t="s">
        <v>311</v>
      </c>
      <c r="Z452">
        <v>2910</v>
      </c>
      <c r="AA452" t="s">
        <v>105</v>
      </c>
      <c r="AB452">
        <v>2911</v>
      </c>
      <c r="AC452" t="s">
        <v>312</v>
      </c>
      <c r="AD452">
        <v>0</v>
      </c>
      <c r="AE452" t="s">
        <v>58</v>
      </c>
      <c r="AF452" s="1">
        <v>200000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f t="shared" si="43"/>
        <v>200000</v>
      </c>
      <c r="AN452" s="1"/>
      <c r="AO452" s="1"/>
      <c r="AP452" s="1">
        <f t="shared" si="40"/>
        <v>0</v>
      </c>
      <c r="AQ452" s="6">
        <f t="shared" si="41"/>
        <v>200000</v>
      </c>
      <c r="AR452" s="1">
        <f t="shared" si="42"/>
        <v>200000</v>
      </c>
    </row>
    <row r="453" spans="1:44" hidden="1" x14ac:dyDescent="0.35">
      <c r="A453" t="str">
        <f t="shared" si="39"/>
        <v>1.1-00-2505_2559007_2535110</v>
      </c>
      <c r="B453" t="s">
        <v>812</v>
      </c>
      <c r="C453" t="s">
        <v>815</v>
      </c>
      <c r="D453" t="s">
        <v>64</v>
      </c>
      <c r="E453" t="s">
        <v>54</v>
      </c>
      <c r="F453">
        <v>1</v>
      </c>
      <c r="G453" t="s">
        <v>45</v>
      </c>
      <c r="H453">
        <v>1.3</v>
      </c>
      <c r="I453" t="s">
        <v>46</v>
      </c>
      <c r="J453" t="s">
        <v>47</v>
      </c>
      <c r="K453" t="s">
        <v>48</v>
      </c>
      <c r="L453" t="s">
        <v>65</v>
      </c>
      <c r="M453" t="s">
        <v>66</v>
      </c>
      <c r="N453" t="s">
        <v>833</v>
      </c>
      <c r="O453" t="s">
        <v>835</v>
      </c>
      <c r="P453">
        <v>5</v>
      </c>
      <c r="Q453" t="s">
        <v>810</v>
      </c>
      <c r="R453">
        <v>9</v>
      </c>
      <c r="S453" t="s">
        <v>120</v>
      </c>
      <c r="T453" t="s">
        <v>834</v>
      </c>
      <c r="U453" t="s">
        <v>836</v>
      </c>
      <c r="V453">
        <v>3000</v>
      </c>
      <c r="W453" t="s">
        <v>56</v>
      </c>
      <c r="X453">
        <v>3500</v>
      </c>
      <c r="Y453" t="s">
        <v>189</v>
      </c>
      <c r="Z453">
        <v>3510</v>
      </c>
      <c r="AA453" t="s">
        <v>56</v>
      </c>
      <c r="AB453">
        <v>3511</v>
      </c>
      <c r="AC453" t="s">
        <v>323</v>
      </c>
      <c r="AD453">
        <v>0</v>
      </c>
      <c r="AE453" t="s">
        <v>58</v>
      </c>
      <c r="AF453" s="1">
        <v>1800000</v>
      </c>
      <c r="AG453" s="1">
        <v>1000000</v>
      </c>
      <c r="AH453" s="1">
        <v>235248.88</v>
      </c>
      <c r="AI453" s="1">
        <v>119709.4</v>
      </c>
      <c r="AJ453" s="1">
        <v>98613.06</v>
      </c>
      <c r="AK453" s="1">
        <v>34146.480000000003</v>
      </c>
      <c r="AL453" s="1">
        <v>34146.480000000003</v>
      </c>
      <c r="AM453" s="1">
        <f t="shared" si="43"/>
        <v>1564751.12</v>
      </c>
      <c r="AN453" s="1"/>
      <c r="AO453" s="1"/>
      <c r="AP453" s="1">
        <f t="shared" si="40"/>
        <v>0</v>
      </c>
      <c r="AQ453" s="6">
        <f t="shared" si="41"/>
        <v>1800000</v>
      </c>
      <c r="AR453" s="1">
        <f t="shared" si="42"/>
        <v>1564751.12</v>
      </c>
    </row>
    <row r="454" spans="1:44" hidden="1" x14ac:dyDescent="0.35">
      <c r="A454" t="str">
        <f t="shared" si="39"/>
        <v>1.1-00-2506_25516011_25382113</v>
      </c>
      <c r="B454" t="s">
        <v>812</v>
      </c>
      <c r="C454" t="s">
        <v>815</v>
      </c>
      <c r="D454" t="s">
        <v>64</v>
      </c>
      <c r="E454" t="s">
        <v>54</v>
      </c>
      <c r="F454">
        <v>1</v>
      </c>
      <c r="G454" t="s">
        <v>45</v>
      </c>
      <c r="H454">
        <v>1.3</v>
      </c>
      <c r="I454" t="s">
        <v>46</v>
      </c>
      <c r="J454" t="s">
        <v>47</v>
      </c>
      <c r="K454" t="s">
        <v>48</v>
      </c>
      <c r="L454" t="s">
        <v>65</v>
      </c>
      <c r="M454" t="s">
        <v>66</v>
      </c>
      <c r="N454" t="s">
        <v>839</v>
      </c>
      <c r="O454" t="s">
        <v>111</v>
      </c>
      <c r="P454">
        <v>5</v>
      </c>
      <c r="Q454" t="s">
        <v>810</v>
      </c>
      <c r="R454">
        <v>16</v>
      </c>
      <c r="S454" t="s">
        <v>355</v>
      </c>
      <c r="T454" t="s">
        <v>847</v>
      </c>
      <c r="U454" t="s">
        <v>848</v>
      </c>
      <c r="V454">
        <v>3000</v>
      </c>
      <c r="W454" t="s">
        <v>56</v>
      </c>
      <c r="X454">
        <v>3800</v>
      </c>
      <c r="Y454" t="s">
        <v>227</v>
      </c>
      <c r="Z454">
        <v>3820</v>
      </c>
      <c r="AA454" t="s">
        <v>56</v>
      </c>
      <c r="AB454">
        <v>3821</v>
      </c>
      <c r="AC454" t="s">
        <v>228</v>
      </c>
      <c r="AD454">
        <v>13</v>
      </c>
      <c r="AE454" t="s">
        <v>672</v>
      </c>
      <c r="AF454" s="1">
        <v>1850000</v>
      </c>
      <c r="AG454" s="1">
        <v>749980.56</v>
      </c>
      <c r="AH454" s="1">
        <v>1797500.01</v>
      </c>
      <c r="AI454" s="1">
        <v>1797500.01</v>
      </c>
      <c r="AJ454" s="1">
        <v>0</v>
      </c>
      <c r="AK454" s="1">
        <v>0</v>
      </c>
      <c r="AL454" s="1">
        <v>0</v>
      </c>
      <c r="AM454" s="1">
        <f t="shared" si="43"/>
        <v>52499.989999999991</v>
      </c>
      <c r="AN454" s="1"/>
      <c r="AO454" s="1"/>
      <c r="AP454" s="1">
        <f t="shared" si="40"/>
        <v>0</v>
      </c>
      <c r="AQ454" s="6">
        <f t="shared" si="41"/>
        <v>1850000</v>
      </c>
      <c r="AR454" s="1">
        <f t="shared" si="42"/>
        <v>52499.989999999991</v>
      </c>
    </row>
    <row r="455" spans="1:44" hidden="1" x14ac:dyDescent="0.35">
      <c r="A455" t="str">
        <f t="shared" si="39"/>
        <v>1.1-00-2507_25517012_2533110</v>
      </c>
      <c r="B455" t="s">
        <v>812</v>
      </c>
      <c r="C455" t="s">
        <v>815</v>
      </c>
      <c r="D455" t="s">
        <v>64</v>
      </c>
      <c r="E455" t="s">
        <v>54</v>
      </c>
      <c r="F455">
        <v>1</v>
      </c>
      <c r="G455" t="s">
        <v>45</v>
      </c>
      <c r="H455">
        <v>1.3</v>
      </c>
      <c r="I455" t="s">
        <v>46</v>
      </c>
      <c r="J455" t="s">
        <v>47</v>
      </c>
      <c r="K455" t="s">
        <v>48</v>
      </c>
      <c r="L455" t="s">
        <v>65</v>
      </c>
      <c r="M455" t="s">
        <v>66</v>
      </c>
      <c r="N455" t="s">
        <v>850</v>
      </c>
      <c r="O455" t="s">
        <v>852</v>
      </c>
      <c r="P455">
        <v>5</v>
      </c>
      <c r="Q455" t="s">
        <v>810</v>
      </c>
      <c r="R455">
        <v>17</v>
      </c>
      <c r="S455" t="s">
        <v>853</v>
      </c>
      <c r="T455" t="s">
        <v>851</v>
      </c>
      <c r="U455" t="s">
        <v>854</v>
      </c>
      <c r="V455">
        <v>3000</v>
      </c>
      <c r="W455" t="s">
        <v>56</v>
      </c>
      <c r="X455">
        <v>3300</v>
      </c>
      <c r="Y455" t="s">
        <v>113</v>
      </c>
      <c r="Z455">
        <v>3310</v>
      </c>
      <c r="AA455" t="s">
        <v>56</v>
      </c>
      <c r="AB455">
        <v>3311</v>
      </c>
      <c r="AC455" t="s">
        <v>316</v>
      </c>
      <c r="AD455">
        <v>0</v>
      </c>
      <c r="AE455" t="s">
        <v>58</v>
      </c>
      <c r="AF455" s="1">
        <v>1894499.99</v>
      </c>
      <c r="AG455" s="1">
        <v>1500000</v>
      </c>
      <c r="AH455" s="1">
        <v>1888480</v>
      </c>
      <c r="AI455" s="1">
        <v>1888480</v>
      </c>
      <c r="AJ455" s="1">
        <v>861300</v>
      </c>
      <c r="AK455" s="1">
        <v>730800</v>
      </c>
      <c r="AL455" s="1">
        <v>730800</v>
      </c>
      <c r="AM455" s="1">
        <f t="shared" si="43"/>
        <v>6019.9899999999907</v>
      </c>
      <c r="AN455" s="1"/>
      <c r="AO455" s="1"/>
      <c r="AP455" s="1">
        <f t="shared" si="40"/>
        <v>0</v>
      </c>
      <c r="AQ455" s="6">
        <f t="shared" si="41"/>
        <v>1894499.99</v>
      </c>
      <c r="AR455" s="1">
        <f t="shared" si="42"/>
        <v>6019.9899999999907</v>
      </c>
    </row>
    <row r="456" spans="1:44" hidden="1" x14ac:dyDescent="0.35">
      <c r="A456" t="str">
        <f t="shared" si="39"/>
        <v>1.1-00-2514_25555039_2533910</v>
      </c>
      <c r="B456" t="s">
        <v>812</v>
      </c>
      <c r="C456" t="s">
        <v>815</v>
      </c>
      <c r="D456" t="s">
        <v>64</v>
      </c>
      <c r="E456" t="s">
        <v>54</v>
      </c>
      <c r="F456">
        <v>3</v>
      </c>
      <c r="G456" t="s">
        <v>202</v>
      </c>
      <c r="H456">
        <v>3.8</v>
      </c>
      <c r="I456" t="s">
        <v>203</v>
      </c>
      <c r="J456" t="s">
        <v>204</v>
      </c>
      <c r="K456" t="s">
        <v>205</v>
      </c>
      <c r="L456" t="s">
        <v>65</v>
      </c>
      <c r="M456" t="s">
        <v>66</v>
      </c>
      <c r="N456" t="s">
        <v>982</v>
      </c>
      <c r="O456" t="s">
        <v>984</v>
      </c>
      <c r="P456">
        <v>5</v>
      </c>
      <c r="Q456" t="s">
        <v>810</v>
      </c>
      <c r="R456">
        <v>55</v>
      </c>
      <c r="S456" t="s">
        <v>601</v>
      </c>
      <c r="T456" t="s">
        <v>983</v>
      </c>
      <c r="U456" t="s">
        <v>985</v>
      </c>
      <c r="V456">
        <v>3000</v>
      </c>
      <c r="W456" t="s">
        <v>56</v>
      </c>
      <c r="X456">
        <v>3300</v>
      </c>
      <c r="Y456" t="s">
        <v>113</v>
      </c>
      <c r="Z456">
        <v>3390</v>
      </c>
      <c r="AA456" t="s">
        <v>56</v>
      </c>
      <c r="AB456">
        <v>3391</v>
      </c>
      <c r="AC456" t="s">
        <v>129</v>
      </c>
      <c r="AD456">
        <v>0</v>
      </c>
      <c r="AE456" t="s">
        <v>58</v>
      </c>
      <c r="AF456" s="1">
        <v>1949364</v>
      </c>
      <c r="AG456" s="1">
        <v>2200000</v>
      </c>
      <c r="AH456" s="1">
        <v>1022428.64</v>
      </c>
      <c r="AI456" s="1">
        <v>1022428.64</v>
      </c>
      <c r="AJ456" s="1">
        <v>1018368.64</v>
      </c>
      <c r="AK456" s="1">
        <v>960368.64000000001</v>
      </c>
      <c r="AL456" s="1">
        <v>960368.64000000001</v>
      </c>
      <c r="AM456" s="1">
        <f t="shared" si="43"/>
        <v>926935.36</v>
      </c>
      <c r="AN456" s="1"/>
      <c r="AO456" s="1"/>
      <c r="AP456" s="1">
        <f t="shared" si="40"/>
        <v>0</v>
      </c>
      <c r="AQ456" s="6">
        <f t="shared" si="41"/>
        <v>1949364</v>
      </c>
      <c r="AR456" s="1">
        <f t="shared" si="42"/>
        <v>926935.36</v>
      </c>
    </row>
    <row r="457" spans="1:44" hidden="1" x14ac:dyDescent="0.35">
      <c r="A457" t="str">
        <f t="shared" si="39"/>
        <v>1.1-00-2509_25226018_2529110</v>
      </c>
      <c r="B457" t="s">
        <v>812</v>
      </c>
      <c r="C457" t="s">
        <v>815</v>
      </c>
      <c r="D457" t="s">
        <v>64</v>
      </c>
      <c r="E457" t="s">
        <v>54</v>
      </c>
      <c r="F457">
        <v>2</v>
      </c>
      <c r="G457" t="s">
        <v>183</v>
      </c>
      <c r="H457">
        <v>2.2000000000000002</v>
      </c>
      <c r="I457" t="s">
        <v>193</v>
      </c>
      <c r="J457" t="s">
        <v>194</v>
      </c>
      <c r="K457" t="s">
        <v>195</v>
      </c>
      <c r="L457" t="s">
        <v>65</v>
      </c>
      <c r="M457" t="s">
        <v>66</v>
      </c>
      <c r="N457" t="s">
        <v>855</v>
      </c>
      <c r="O457" t="s">
        <v>857</v>
      </c>
      <c r="P457">
        <v>2</v>
      </c>
      <c r="Q457" t="s">
        <v>148</v>
      </c>
      <c r="R457">
        <v>26</v>
      </c>
      <c r="S457" t="s">
        <v>200</v>
      </c>
      <c r="T457" t="s">
        <v>894</v>
      </c>
      <c r="U457" t="s">
        <v>201</v>
      </c>
      <c r="V457">
        <v>2000</v>
      </c>
      <c r="W457" t="s">
        <v>105</v>
      </c>
      <c r="X457">
        <v>2900</v>
      </c>
      <c r="Y457" t="s">
        <v>311</v>
      </c>
      <c r="Z457">
        <v>2910</v>
      </c>
      <c r="AA457" t="s">
        <v>105</v>
      </c>
      <c r="AB457">
        <v>2911</v>
      </c>
      <c r="AC457" t="s">
        <v>312</v>
      </c>
      <c r="AD457">
        <v>0</v>
      </c>
      <c r="AE457" t="s">
        <v>58</v>
      </c>
      <c r="AF457" s="1">
        <v>261000</v>
      </c>
      <c r="AG457" s="1">
        <v>225000</v>
      </c>
      <c r="AH457" s="1">
        <v>218936.27</v>
      </c>
      <c r="AI457" s="1">
        <v>0</v>
      </c>
      <c r="AJ457" s="1">
        <v>0</v>
      </c>
      <c r="AK457" s="1">
        <v>0</v>
      </c>
      <c r="AL457" s="1">
        <v>0</v>
      </c>
      <c r="AM457" s="1">
        <f t="shared" si="43"/>
        <v>42063.73000000001</v>
      </c>
      <c r="AN457" s="1"/>
      <c r="AO457" s="1"/>
      <c r="AP457" s="1">
        <f t="shared" si="40"/>
        <v>0</v>
      </c>
      <c r="AQ457" s="6">
        <f t="shared" si="41"/>
        <v>261000</v>
      </c>
      <c r="AR457" s="1">
        <f t="shared" si="42"/>
        <v>42063.73000000001</v>
      </c>
    </row>
    <row r="458" spans="1:44" hidden="1" x14ac:dyDescent="0.35">
      <c r="A458" t="str">
        <f t="shared" si="39"/>
        <v>1.1-00-2505_2559007_2532510</v>
      </c>
      <c r="B458" t="s">
        <v>812</v>
      </c>
      <c r="C458" t="s">
        <v>815</v>
      </c>
      <c r="D458" t="s">
        <v>64</v>
      </c>
      <c r="E458" t="s">
        <v>54</v>
      </c>
      <c r="F458">
        <v>1</v>
      </c>
      <c r="G458" t="s">
        <v>45</v>
      </c>
      <c r="H458">
        <v>1.3</v>
      </c>
      <c r="I458" t="s">
        <v>46</v>
      </c>
      <c r="J458" t="s">
        <v>47</v>
      </c>
      <c r="K458" t="s">
        <v>48</v>
      </c>
      <c r="L458" t="s">
        <v>65</v>
      </c>
      <c r="M458" t="s">
        <v>66</v>
      </c>
      <c r="N458" t="s">
        <v>833</v>
      </c>
      <c r="O458" t="s">
        <v>835</v>
      </c>
      <c r="P458">
        <v>5</v>
      </c>
      <c r="Q458" t="s">
        <v>810</v>
      </c>
      <c r="R458">
        <v>9</v>
      </c>
      <c r="S458" t="s">
        <v>120</v>
      </c>
      <c r="T458" t="s">
        <v>834</v>
      </c>
      <c r="U458" t="s">
        <v>836</v>
      </c>
      <c r="V458">
        <v>3000</v>
      </c>
      <c r="W458" t="s">
        <v>56</v>
      </c>
      <c r="X458">
        <v>3200</v>
      </c>
      <c r="Y458" t="s">
        <v>136</v>
      </c>
      <c r="Z458">
        <v>3250</v>
      </c>
      <c r="AA458" t="s">
        <v>56</v>
      </c>
      <c r="AB458">
        <v>3251</v>
      </c>
      <c r="AC458" t="s">
        <v>137</v>
      </c>
      <c r="AD458">
        <v>0</v>
      </c>
      <c r="AE458" t="s">
        <v>58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f t="shared" si="43"/>
        <v>0</v>
      </c>
      <c r="AN458" s="1">
        <v>2000000</v>
      </c>
      <c r="AO458" s="1">
        <v>0</v>
      </c>
      <c r="AP458" s="1">
        <f t="shared" si="40"/>
        <v>2000000</v>
      </c>
      <c r="AQ458" s="6">
        <f t="shared" si="41"/>
        <v>2000000</v>
      </c>
      <c r="AR458" s="1">
        <f t="shared" si="42"/>
        <v>2000000</v>
      </c>
    </row>
    <row r="459" spans="1:44" hidden="1" x14ac:dyDescent="0.35">
      <c r="A459" t="str">
        <f t="shared" si="39"/>
        <v>1.6-01-2404_2557005_2539210</v>
      </c>
      <c r="B459" t="s">
        <v>789</v>
      </c>
      <c r="C459" t="s">
        <v>790</v>
      </c>
      <c r="D459" t="s">
        <v>64</v>
      </c>
      <c r="E459" t="s">
        <v>54</v>
      </c>
      <c r="F459">
        <v>1</v>
      </c>
      <c r="G459" t="s">
        <v>45</v>
      </c>
      <c r="H459">
        <v>1.3</v>
      </c>
      <c r="I459" t="s">
        <v>46</v>
      </c>
      <c r="J459" t="s">
        <v>47</v>
      </c>
      <c r="K459" t="s">
        <v>48</v>
      </c>
      <c r="L459" t="s">
        <v>49</v>
      </c>
      <c r="M459" t="s">
        <v>50</v>
      </c>
      <c r="N459" t="s">
        <v>808</v>
      </c>
      <c r="O459" t="s">
        <v>60</v>
      </c>
      <c r="P459">
        <v>5</v>
      </c>
      <c r="Q459" t="s">
        <v>810</v>
      </c>
      <c r="R459">
        <v>7</v>
      </c>
      <c r="S459" t="s">
        <v>61</v>
      </c>
      <c r="T459" t="s">
        <v>809</v>
      </c>
      <c r="U459" t="s">
        <v>811</v>
      </c>
      <c r="V459">
        <v>3000</v>
      </c>
      <c r="W459" t="s">
        <v>56</v>
      </c>
      <c r="X459">
        <v>3900</v>
      </c>
      <c r="Y459" t="s">
        <v>55</v>
      </c>
      <c r="Z459">
        <v>3920</v>
      </c>
      <c r="AA459" t="s">
        <v>56</v>
      </c>
      <c r="AB459">
        <v>3921</v>
      </c>
      <c r="AC459" t="s">
        <v>57</v>
      </c>
      <c r="AD459">
        <v>0</v>
      </c>
      <c r="AE459" t="s">
        <v>58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f t="shared" si="43"/>
        <v>0</v>
      </c>
      <c r="AN459" s="1"/>
      <c r="AO459" s="1"/>
      <c r="AP459" s="1">
        <f t="shared" si="40"/>
        <v>0</v>
      </c>
      <c r="AQ459" s="1">
        <f t="shared" si="41"/>
        <v>0</v>
      </c>
      <c r="AR459" s="1">
        <f t="shared" si="42"/>
        <v>0</v>
      </c>
    </row>
    <row r="460" spans="1:44" hidden="1" x14ac:dyDescent="0.35">
      <c r="A460" t="str">
        <f t="shared" si="39"/>
        <v>2.6-01-2504_2557005_2539210</v>
      </c>
      <c r="B460" t="s">
        <v>989</v>
      </c>
      <c r="C460" t="s">
        <v>990</v>
      </c>
      <c r="D460" t="s">
        <v>44</v>
      </c>
      <c r="E460" t="s">
        <v>54</v>
      </c>
      <c r="F460">
        <v>1</v>
      </c>
      <c r="G460" t="s">
        <v>45</v>
      </c>
      <c r="H460">
        <v>1.3</v>
      </c>
      <c r="I460" t="s">
        <v>46</v>
      </c>
      <c r="J460" t="s">
        <v>47</v>
      </c>
      <c r="K460" t="s">
        <v>48</v>
      </c>
      <c r="L460" t="s">
        <v>49</v>
      </c>
      <c r="M460" t="s">
        <v>50</v>
      </c>
      <c r="N460" t="s">
        <v>808</v>
      </c>
      <c r="O460" t="s">
        <v>60</v>
      </c>
      <c r="P460">
        <v>5</v>
      </c>
      <c r="Q460" t="s">
        <v>810</v>
      </c>
      <c r="R460">
        <v>7</v>
      </c>
      <c r="S460" t="s">
        <v>61</v>
      </c>
      <c r="T460" t="s">
        <v>809</v>
      </c>
      <c r="U460" t="s">
        <v>811</v>
      </c>
      <c r="V460">
        <v>3000</v>
      </c>
      <c r="W460" t="s">
        <v>56</v>
      </c>
      <c r="X460">
        <v>3900</v>
      </c>
      <c r="Y460" t="s">
        <v>55</v>
      </c>
      <c r="Z460">
        <v>3920</v>
      </c>
      <c r="AA460" t="s">
        <v>56</v>
      </c>
      <c r="AB460">
        <v>3921</v>
      </c>
      <c r="AC460" t="s">
        <v>57</v>
      </c>
      <c r="AD460">
        <v>0</v>
      </c>
      <c r="AE460" t="s">
        <v>58</v>
      </c>
      <c r="AF460" s="1">
        <v>100000</v>
      </c>
      <c r="AG460" s="1">
        <v>0</v>
      </c>
      <c r="AH460" s="1">
        <v>12306.74</v>
      </c>
      <c r="AI460" s="1">
        <v>12306.74</v>
      </c>
      <c r="AJ460" s="1">
        <v>12306.74</v>
      </c>
      <c r="AK460" s="1">
        <v>12306.74</v>
      </c>
      <c r="AL460" s="1">
        <v>12306.74</v>
      </c>
      <c r="AM460" s="1">
        <f t="shared" si="43"/>
        <v>87693.26</v>
      </c>
      <c r="AN460" s="1"/>
      <c r="AO460" s="1"/>
      <c r="AP460" s="1">
        <f t="shared" si="40"/>
        <v>0</v>
      </c>
      <c r="AQ460" s="1">
        <f t="shared" si="41"/>
        <v>100000</v>
      </c>
      <c r="AR460" s="1">
        <f t="shared" si="42"/>
        <v>87693.26</v>
      </c>
    </row>
    <row r="461" spans="1:44" hidden="1" x14ac:dyDescent="0.35">
      <c r="A461" t="str">
        <f t="shared" ref="A461:A524" si="44">CONCATENATE(B461,N461,P461,R461,T461,AB461,AD461)</f>
        <v>2.5-06-2404_2557005_2539210</v>
      </c>
      <c r="B461" t="s">
        <v>805</v>
      </c>
      <c r="C461" t="s">
        <v>806</v>
      </c>
      <c r="D461" t="s">
        <v>44</v>
      </c>
      <c r="E461" t="s">
        <v>54</v>
      </c>
      <c r="F461">
        <v>1</v>
      </c>
      <c r="G461" t="s">
        <v>45</v>
      </c>
      <c r="H461">
        <v>1.3</v>
      </c>
      <c r="I461" t="s">
        <v>46</v>
      </c>
      <c r="J461" t="s">
        <v>47</v>
      </c>
      <c r="K461" t="s">
        <v>48</v>
      </c>
      <c r="L461" t="s">
        <v>49</v>
      </c>
      <c r="M461" t="s">
        <v>50</v>
      </c>
      <c r="N461" t="s">
        <v>808</v>
      </c>
      <c r="O461" t="s">
        <v>60</v>
      </c>
      <c r="P461">
        <v>5</v>
      </c>
      <c r="Q461" t="s">
        <v>810</v>
      </c>
      <c r="R461">
        <v>7</v>
      </c>
      <c r="S461" t="s">
        <v>61</v>
      </c>
      <c r="T461" t="s">
        <v>809</v>
      </c>
      <c r="U461" t="s">
        <v>811</v>
      </c>
      <c r="V461">
        <v>3000</v>
      </c>
      <c r="W461" t="s">
        <v>56</v>
      </c>
      <c r="X461">
        <v>3900</v>
      </c>
      <c r="Y461" t="s">
        <v>55</v>
      </c>
      <c r="Z461">
        <v>3920</v>
      </c>
      <c r="AA461" t="s">
        <v>56</v>
      </c>
      <c r="AB461">
        <v>3921</v>
      </c>
      <c r="AC461" t="s">
        <v>57</v>
      </c>
      <c r="AD461">
        <v>0</v>
      </c>
      <c r="AE461" t="s">
        <v>58</v>
      </c>
      <c r="AF461" s="1">
        <v>13546.77</v>
      </c>
      <c r="AG461" s="1">
        <v>0</v>
      </c>
      <c r="AH461" s="1">
        <v>13546.77</v>
      </c>
      <c r="AI461" s="1">
        <v>13546.77</v>
      </c>
      <c r="AJ461" s="1">
        <v>13546.77</v>
      </c>
      <c r="AK461" s="1">
        <v>13546.77</v>
      </c>
      <c r="AL461" s="1">
        <v>13546.77</v>
      </c>
      <c r="AM461" s="1">
        <f t="shared" si="43"/>
        <v>0</v>
      </c>
      <c r="AN461" s="1"/>
      <c r="AO461" s="1"/>
      <c r="AP461" s="1">
        <f t="shared" ref="AP461:AP524" si="45">AN461-AO461</f>
        <v>0</v>
      </c>
      <c r="AQ461" s="1">
        <f t="shared" ref="AQ461:AQ524" si="46">AF461+AN461-AO461</f>
        <v>13546.77</v>
      </c>
      <c r="AR461" s="1">
        <f t="shared" ref="AR461:AR524" si="47">AQ461-AH461</f>
        <v>0</v>
      </c>
    </row>
    <row r="462" spans="1:44" hidden="1" x14ac:dyDescent="0.35">
      <c r="A462" t="str">
        <f t="shared" si="44"/>
        <v>2.6-05-2404_2557005_2539210</v>
      </c>
      <c r="B462" t="s">
        <v>781</v>
      </c>
      <c r="C462" t="s">
        <v>782</v>
      </c>
      <c r="D462" t="s">
        <v>44</v>
      </c>
      <c r="E462" t="s">
        <v>54</v>
      </c>
      <c r="F462">
        <v>1</v>
      </c>
      <c r="G462" t="s">
        <v>45</v>
      </c>
      <c r="H462">
        <v>1.3</v>
      </c>
      <c r="I462" t="s">
        <v>46</v>
      </c>
      <c r="J462" t="s">
        <v>47</v>
      </c>
      <c r="K462" t="s">
        <v>48</v>
      </c>
      <c r="L462" t="s">
        <v>49</v>
      </c>
      <c r="M462" t="s">
        <v>50</v>
      </c>
      <c r="N462" t="s">
        <v>808</v>
      </c>
      <c r="O462" t="s">
        <v>60</v>
      </c>
      <c r="P462">
        <v>5</v>
      </c>
      <c r="Q462" t="s">
        <v>810</v>
      </c>
      <c r="R462">
        <v>7</v>
      </c>
      <c r="S462" t="s">
        <v>61</v>
      </c>
      <c r="T462" t="s">
        <v>809</v>
      </c>
      <c r="U462" t="s">
        <v>811</v>
      </c>
      <c r="V462">
        <v>3000</v>
      </c>
      <c r="W462" t="s">
        <v>56</v>
      </c>
      <c r="X462">
        <v>3900</v>
      </c>
      <c r="Y462" t="s">
        <v>55</v>
      </c>
      <c r="Z462">
        <v>3920</v>
      </c>
      <c r="AA462" t="s">
        <v>56</v>
      </c>
      <c r="AB462">
        <v>3921</v>
      </c>
      <c r="AC462" t="s">
        <v>57</v>
      </c>
      <c r="AD462">
        <v>0</v>
      </c>
      <c r="AE462" t="s">
        <v>58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f t="shared" si="43"/>
        <v>0</v>
      </c>
      <c r="AN462" s="1"/>
      <c r="AO462" s="1"/>
      <c r="AP462" s="1">
        <f t="shared" si="45"/>
        <v>0</v>
      </c>
      <c r="AQ462" s="1">
        <f t="shared" si="46"/>
        <v>0</v>
      </c>
      <c r="AR462" s="1">
        <f t="shared" si="47"/>
        <v>0</v>
      </c>
    </row>
    <row r="463" spans="1:44" hidden="1" x14ac:dyDescent="0.35">
      <c r="A463" t="str">
        <f t="shared" si="44"/>
        <v>2.5-02-2404_2557005_2539210</v>
      </c>
      <c r="B463" t="s">
        <v>778</v>
      </c>
      <c r="C463" t="s">
        <v>779</v>
      </c>
      <c r="D463" t="s">
        <v>44</v>
      </c>
      <c r="E463" t="s">
        <v>54</v>
      </c>
      <c r="F463">
        <v>1</v>
      </c>
      <c r="G463" t="s">
        <v>45</v>
      </c>
      <c r="H463">
        <v>1.3</v>
      </c>
      <c r="I463" t="s">
        <v>46</v>
      </c>
      <c r="J463" t="s">
        <v>47</v>
      </c>
      <c r="K463" t="s">
        <v>48</v>
      </c>
      <c r="L463" t="s">
        <v>49</v>
      </c>
      <c r="M463" t="s">
        <v>50</v>
      </c>
      <c r="N463" t="s">
        <v>808</v>
      </c>
      <c r="O463" t="s">
        <v>60</v>
      </c>
      <c r="P463">
        <v>5</v>
      </c>
      <c r="Q463" t="s">
        <v>810</v>
      </c>
      <c r="R463">
        <v>7</v>
      </c>
      <c r="S463" t="s">
        <v>61</v>
      </c>
      <c r="T463" t="s">
        <v>809</v>
      </c>
      <c r="U463" t="s">
        <v>811</v>
      </c>
      <c r="V463">
        <v>3000</v>
      </c>
      <c r="W463" t="s">
        <v>56</v>
      </c>
      <c r="X463">
        <v>3900</v>
      </c>
      <c r="Y463" t="s">
        <v>55</v>
      </c>
      <c r="Z463">
        <v>3920</v>
      </c>
      <c r="AA463" t="s">
        <v>56</v>
      </c>
      <c r="AB463">
        <v>3921</v>
      </c>
      <c r="AC463" t="s">
        <v>57</v>
      </c>
      <c r="AD463">
        <v>0</v>
      </c>
      <c r="AE463" t="s">
        <v>58</v>
      </c>
      <c r="AF463" s="1">
        <v>2181893.9700000002</v>
      </c>
      <c r="AG463" s="1">
        <v>0</v>
      </c>
      <c r="AH463" s="1">
        <v>2181893.9700000002</v>
      </c>
      <c r="AI463" s="1">
        <v>2181893.9700000002</v>
      </c>
      <c r="AJ463" s="1">
        <v>2181893.9700000002</v>
      </c>
      <c r="AK463" s="1">
        <v>2181893.9700000002</v>
      </c>
      <c r="AL463" s="1">
        <v>2181893.9700000002</v>
      </c>
      <c r="AM463" s="1">
        <f t="shared" si="43"/>
        <v>0</v>
      </c>
      <c r="AN463" s="1"/>
      <c r="AO463" s="1"/>
      <c r="AP463" s="1">
        <f t="shared" si="45"/>
        <v>0</v>
      </c>
      <c r="AQ463" s="1">
        <f t="shared" si="46"/>
        <v>2181893.9700000002</v>
      </c>
      <c r="AR463" s="1">
        <f t="shared" si="47"/>
        <v>0</v>
      </c>
    </row>
    <row r="464" spans="1:44" hidden="1" x14ac:dyDescent="0.35">
      <c r="A464" t="str">
        <f t="shared" si="44"/>
        <v>1.5-01-2404_2557005_2539210</v>
      </c>
      <c r="B464" t="s">
        <v>774</v>
      </c>
      <c r="C464" t="s">
        <v>775</v>
      </c>
      <c r="D464" t="s">
        <v>64</v>
      </c>
      <c r="E464" t="s">
        <v>54</v>
      </c>
      <c r="F464">
        <v>1</v>
      </c>
      <c r="G464" t="s">
        <v>45</v>
      </c>
      <c r="H464">
        <v>1.3</v>
      </c>
      <c r="I464" t="s">
        <v>46</v>
      </c>
      <c r="J464" t="s">
        <v>47</v>
      </c>
      <c r="K464" t="s">
        <v>48</v>
      </c>
      <c r="L464" t="s">
        <v>49</v>
      </c>
      <c r="M464" t="s">
        <v>50</v>
      </c>
      <c r="N464" t="s">
        <v>808</v>
      </c>
      <c r="O464" t="s">
        <v>60</v>
      </c>
      <c r="P464">
        <v>5</v>
      </c>
      <c r="Q464" t="s">
        <v>810</v>
      </c>
      <c r="R464">
        <v>7</v>
      </c>
      <c r="S464" t="s">
        <v>61</v>
      </c>
      <c r="T464" t="s">
        <v>809</v>
      </c>
      <c r="U464" t="s">
        <v>811</v>
      </c>
      <c r="V464">
        <v>3000</v>
      </c>
      <c r="W464" t="s">
        <v>56</v>
      </c>
      <c r="X464">
        <v>3900</v>
      </c>
      <c r="Y464" t="s">
        <v>55</v>
      </c>
      <c r="Z464">
        <v>3920</v>
      </c>
      <c r="AA464" t="s">
        <v>56</v>
      </c>
      <c r="AB464">
        <v>3921</v>
      </c>
      <c r="AC464" t="s">
        <v>57</v>
      </c>
      <c r="AD464">
        <v>0</v>
      </c>
      <c r="AE464" t="s">
        <v>58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f t="shared" si="43"/>
        <v>0</v>
      </c>
      <c r="AN464" s="1"/>
      <c r="AO464" s="1"/>
      <c r="AP464" s="1">
        <f t="shared" si="45"/>
        <v>0</v>
      </c>
      <c r="AQ464" s="1">
        <f t="shared" si="46"/>
        <v>0</v>
      </c>
      <c r="AR464" s="1">
        <f t="shared" si="47"/>
        <v>0</v>
      </c>
    </row>
    <row r="465" spans="1:44" hidden="1" x14ac:dyDescent="0.35">
      <c r="A465" t="str">
        <f t="shared" si="44"/>
        <v>2.5-03-2404_2557005_2539210</v>
      </c>
      <c r="B465" t="s">
        <v>803</v>
      </c>
      <c r="C465" t="s">
        <v>804</v>
      </c>
      <c r="D465" t="s">
        <v>44</v>
      </c>
      <c r="E465" t="s">
        <v>54</v>
      </c>
      <c r="F465">
        <v>1</v>
      </c>
      <c r="G465" t="s">
        <v>45</v>
      </c>
      <c r="H465">
        <v>1.3</v>
      </c>
      <c r="I465" t="s">
        <v>46</v>
      </c>
      <c r="J465" t="s">
        <v>47</v>
      </c>
      <c r="K465" t="s">
        <v>48</v>
      </c>
      <c r="L465" t="s">
        <v>49</v>
      </c>
      <c r="M465" t="s">
        <v>50</v>
      </c>
      <c r="N465" t="s">
        <v>808</v>
      </c>
      <c r="O465" t="s">
        <v>60</v>
      </c>
      <c r="P465">
        <v>5</v>
      </c>
      <c r="Q465" t="s">
        <v>810</v>
      </c>
      <c r="R465">
        <v>7</v>
      </c>
      <c r="S465" t="s">
        <v>61</v>
      </c>
      <c r="T465" t="s">
        <v>809</v>
      </c>
      <c r="U465" t="s">
        <v>811</v>
      </c>
      <c r="V465">
        <v>3000</v>
      </c>
      <c r="W465" t="s">
        <v>56</v>
      </c>
      <c r="X465">
        <v>3900</v>
      </c>
      <c r="Y465" t="s">
        <v>55</v>
      </c>
      <c r="Z465">
        <v>3920</v>
      </c>
      <c r="AA465" t="s">
        <v>56</v>
      </c>
      <c r="AB465">
        <v>3921</v>
      </c>
      <c r="AC465" t="s">
        <v>57</v>
      </c>
      <c r="AD465">
        <v>0</v>
      </c>
      <c r="AE465" t="s">
        <v>58</v>
      </c>
      <c r="AF465" s="1">
        <v>9100000</v>
      </c>
      <c r="AG465" s="1">
        <v>0</v>
      </c>
      <c r="AH465" s="1">
        <v>9088455</v>
      </c>
      <c r="AI465" s="1">
        <v>9088455</v>
      </c>
      <c r="AJ465" s="1">
        <v>9088455</v>
      </c>
      <c r="AK465" s="1">
        <v>9088455</v>
      </c>
      <c r="AL465" s="1">
        <v>9088455</v>
      </c>
      <c r="AM465" s="1">
        <f t="shared" si="43"/>
        <v>11545</v>
      </c>
      <c r="AN465" s="1"/>
      <c r="AO465" s="1"/>
      <c r="AP465" s="1">
        <f t="shared" si="45"/>
        <v>0</v>
      </c>
      <c r="AQ465" s="1">
        <f t="shared" si="46"/>
        <v>9100000</v>
      </c>
      <c r="AR465" s="1">
        <f t="shared" si="47"/>
        <v>11545</v>
      </c>
    </row>
    <row r="466" spans="1:44" hidden="1" x14ac:dyDescent="0.35">
      <c r="A466" t="str">
        <f t="shared" si="44"/>
        <v>1.1-00-2511_25163045_2533110</v>
      </c>
      <c r="B466" t="s">
        <v>812</v>
      </c>
      <c r="C466" t="s">
        <v>815</v>
      </c>
      <c r="D466" t="s">
        <v>64</v>
      </c>
      <c r="E466" t="s">
        <v>54</v>
      </c>
      <c r="F466">
        <v>2</v>
      </c>
      <c r="G466" t="s">
        <v>183</v>
      </c>
      <c r="H466">
        <v>2.2000000000000002</v>
      </c>
      <c r="I466" t="s">
        <v>193</v>
      </c>
      <c r="J466" t="s">
        <v>459</v>
      </c>
      <c r="K466" t="s">
        <v>460</v>
      </c>
      <c r="L466" t="s">
        <v>65</v>
      </c>
      <c r="M466" t="s">
        <v>66</v>
      </c>
      <c r="N466" t="s">
        <v>822</v>
      </c>
      <c r="O466" t="s">
        <v>824</v>
      </c>
      <c r="P466">
        <v>1</v>
      </c>
      <c r="Q466" t="s">
        <v>472</v>
      </c>
      <c r="R466">
        <v>63</v>
      </c>
      <c r="S466" t="s">
        <v>890</v>
      </c>
      <c r="T466" t="s">
        <v>888</v>
      </c>
      <c r="U466" t="s">
        <v>891</v>
      </c>
      <c r="V466">
        <v>3000</v>
      </c>
      <c r="W466" t="s">
        <v>56</v>
      </c>
      <c r="X466">
        <v>3300</v>
      </c>
      <c r="Y466" t="s">
        <v>113</v>
      </c>
      <c r="Z466">
        <v>3310</v>
      </c>
      <c r="AA466" t="s">
        <v>56</v>
      </c>
      <c r="AB466">
        <v>3311</v>
      </c>
      <c r="AC466" t="s">
        <v>316</v>
      </c>
      <c r="AD466">
        <v>0</v>
      </c>
      <c r="AE466" t="s">
        <v>58</v>
      </c>
      <c r="AF466" s="1">
        <v>2000000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f t="shared" si="43"/>
        <v>2000000</v>
      </c>
      <c r="AN466" s="1"/>
      <c r="AO466" s="1"/>
      <c r="AP466" s="1">
        <f t="shared" si="45"/>
        <v>0</v>
      </c>
      <c r="AQ466" s="6">
        <f t="shared" si="46"/>
        <v>2000000</v>
      </c>
      <c r="AR466" s="1">
        <f t="shared" si="47"/>
        <v>2000000</v>
      </c>
    </row>
    <row r="467" spans="1:44" hidden="1" x14ac:dyDescent="0.35">
      <c r="A467" t="str">
        <f t="shared" si="44"/>
        <v>2.5-01-2404_2557005_2539210</v>
      </c>
      <c r="B467" t="s">
        <v>795</v>
      </c>
      <c r="C467" t="s">
        <v>796</v>
      </c>
      <c r="D467" t="s">
        <v>44</v>
      </c>
      <c r="E467" t="s">
        <v>54</v>
      </c>
      <c r="F467">
        <v>1</v>
      </c>
      <c r="G467" t="s">
        <v>45</v>
      </c>
      <c r="H467">
        <v>1.3</v>
      </c>
      <c r="I467" t="s">
        <v>46</v>
      </c>
      <c r="J467" t="s">
        <v>47</v>
      </c>
      <c r="K467" t="s">
        <v>48</v>
      </c>
      <c r="L467" t="s">
        <v>49</v>
      </c>
      <c r="M467" t="s">
        <v>50</v>
      </c>
      <c r="N467" t="s">
        <v>808</v>
      </c>
      <c r="O467" t="s">
        <v>60</v>
      </c>
      <c r="P467">
        <v>5</v>
      </c>
      <c r="Q467" t="s">
        <v>810</v>
      </c>
      <c r="R467">
        <v>7</v>
      </c>
      <c r="S467" t="s">
        <v>61</v>
      </c>
      <c r="T467" t="s">
        <v>809</v>
      </c>
      <c r="U467" t="s">
        <v>811</v>
      </c>
      <c r="V467">
        <v>3000</v>
      </c>
      <c r="W467" t="s">
        <v>56</v>
      </c>
      <c r="X467">
        <v>3900</v>
      </c>
      <c r="Y467" t="s">
        <v>55</v>
      </c>
      <c r="Z467">
        <v>3920</v>
      </c>
      <c r="AA467" t="s">
        <v>56</v>
      </c>
      <c r="AB467">
        <v>3921</v>
      </c>
      <c r="AC467" t="s">
        <v>57</v>
      </c>
      <c r="AD467">
        <v>0</v>
      </c>
      <c r="AE467" t="s">
        <v>58</v>
      </c>
      <c r="AF467" s="1">
        <v>10480931.33</v>
      </c>
      <c r="AG467" s="1">
        <v>0</v>
      </c>
      <c r="AH467" s="1">
        <v>10480931.33</v>
      </c>
      <c r="AI467" s="1">
        <v>10480931.33</v>
      </c>
      <c r="AJ467" s="1">
        <v>10480931.33</v>
      </c>
      <c r="AK467" s="1">
        <v>10480931.33</v>
      </c>
      <c r="AL467" s="1">
        <v>10480931.33</v>
      </c>
      <c r="AM467" s="1">
        <f t="shared" si="43"/>
        <v>0</v>
      </c>
      <c r="AN467" s="1"/>
      <c r="AO467" s="1"/>
      <c r="AP467" s="1">
        <f t="shared" si="45"/>
        <v>0</v>
      </c>
      <c r="AQ467" s="1">
        <f t="shared" si="46"/>
        <v>10480931.33</v>
      </c>
      <c r="AR467" s="1">
        <f t="shared" si="47"/>
        <v>0</v>
      </c>
    </row>
    <row r="468" spans="1:44" hidden="1" x14ac:dyDescent="0.35">
      <c r="A468" t="str">
        <f t="shared" si="44"/>
        <v>2.6-01-2404_2557005_2539210</v>
      </c>
      <c r="B468" t="s">
        <v>776</v>
      </c>
      <c r="C468" t="s">
        <v>777</v>
      </c>
      <c r="D468" t="s">
        <v>44</v>
      </c>
      <c r="E468" t="s">
        <v>54</v>
      </c>
      <c r="F468">
        <v>1</v>
      </c>
      <c r="G468" t="s">
        <v>45</v>
      </c>
      <c r="H468">
        <v>1.3</v>
      </c>
      <c r="I468" t="s">
        <v>46</v>
      </c>
      <c r="J468" t="s">
        <v>47</v>
      </c>
      <c r="K468" t="s">
        <v>48</v>
      </c>
      <c r="L468" t="s">
        <v>49</v>
      </c>
      <c r="M468" t="s">
        <v>50</v>
      </c>
      <c r="N468" t="s">
        <v>808</v>
      </c>
      <c r="O468" t="s">
        <v>60</v>
      </c>
      <c r="P468">
        <v>5</v>
      </c>
      <c r="Q468" t="s">
        <v>810</v>
      </c>
      <c r="R468">
        <v>7</v>
      </c>
      <c r="S468" t="s">
        <v>61</v>
      </c>
      <c r="T468" t="s">
        <v>809</v>
      </c>
      <c r="U468" t="s">
        <v>811</v>
      </c>
      <c r="V468">
        <v>3000</v>
      </c>
      <c r="W468" t="s">
        <v>56</v>
      </c>
      <c r="X468">
        <v>3900</v>
      </c>
      <c r="Y468" t="s">
        <v>55</v>
      </c>
      <c r="Z468">
        <v>3920</v>
      </c>
      <c r="AA468" t="s">
        <v>56</v>
      </c>
      <c r="AB468">
        <v>3921</v>
      </c>
      <c r="AC468" t="s">
        <v>57</v>
      </c>
      <c r="AD468">
        <v>0</v>
      </c>
      <c r="AE468" t="s">
        <v>58</v>
      </c>
      <c r="AF468" s="1">
        <v>588323.12</v>
      </c>
      <c r="AG468" s="1">
        <v>0</v>
      </c>
      <c r="AH468" s="1">
        <v>588323.12</v>
      </c>
      <c r="AI468" s="1">
        <v>588323.12</v>
      </c>
      <c r="AJ468" s="1">
        <v>588323.12</v>
      </c>
      <c r="AK468" s="1">
        <v>588323.12</v>
      </c>
      <c r="AL468" s="1">
        <v>588323.12</v>
      </c>
      <c r="AM468" s="1">
        <f t="shared" si="43"/>
        <v>0</v>
      </c>
      <c r="AN468" s="1"/>
      <c r="AO468" s="1"/>
      <c r="AP468" s="1">
        <f t="shared" si="45"/>
        <v>0</v>
      </c>
      <c r="AQ468" s="1">
        <f t="shared" si="46"/>
        <v>588323.12</v>
      </c>
      <c r="AR468" s="1">
        <f t="shared" si="47"/>
        <v>0</v>
      </c>
    </row>
    <row r="469" spans="1:44" hidden="1" x14ac:dyDescent="0.35">
      <c r="A469" t="str">
        <f t="shared" si="44"/>
        <v>1.1-00-2512_25753037_2542110</v>
      </c>
      <c r="B469" t="s">
        <v>812</v>
      </c>
      <c r="C469" t="s">
        <v>815</v>
      </c>
      <c r="D469" t="s">
        <v>64</v>
      </c>
      <c r="E469" t="s">
        <v>54</v>
      </c>
      <c r="F469">
        <v>3</v>
      </c>
      <c r="G469" t="s">
        <v>202</v>
      </c>
      <c r="H469">
        <v>3.7</v>
      </c>
      <c r="I469" t="s">
        <v>591</v>
      </c>
      <c r="J469" t="s">
        <v>592</v>
      </c>
      <c r="K469" t="s">
        <v>591</v>
      </c>
      <c r="L469" t="s">
        <v>65</v>
      </c>
      <c r="M469" t="s">
        <v>66</v>
      </c>
      <c r="N469" t="s">
        <v>946</v>
      </c>
      <c r="O469" t="s">
        <v>948</v>
      </c>
      <c r="P469">
        <v>7</v>
      </c>
      <c r="Q469" t="s">
        <v>567</v>
      </c>
      <c r="R469">
        <v>53</v>
      </c>
      <c r="S469" t="s">
        <v>970</v>
      </c>
      <c r="T469" t="s">
        <v>969</v>
      </c>
      <c r="U469" t="s">
        <v>971</v>
      </c>
      <c r="V469">
        <v>4000</v>
      </c>
      <c r="W469" t="s">
        <v>233</v>
      </c>
      <c r="X469">
        <v>4200</v>
      </c>
      <c r="Y469" t="s">
        <v>290</v>
      </c>
      <c r="Z469">
        <v>4210</v>
      </c>
      <c r="AA469" t="s">
        <v>230</v>
      </c>
      <c r="AB469">
        <v>4211</v>
      </c>
      <c r="AC469" t="s">
        <v>291</v>
      </c>
      <c r="AD469">
        <v>0</v>
      </c>
      <c r="AE469" t="s">
        <v>58</v>
      </c>
      <c r="AF469" s="1">
        <v>2000000</v>
      </c>
      <c r="AG469" s="1">
        <v>0</v>
      </c>
      <c r="AH469" s="1">
        <v>2000000</v>
      </c>
      <c r="AI469" s="1">
        <v>2000000</v>
      </c>
      <c r="AJ469" s="1">
        <v>2000000</v>
      </c>
      <c r="AK469" s="1">
        <v>2000000</v>
      </c>
      <c r="AL469" s="1">
        <v>2000000</v>
      </c>
      <c r="AM469" s="1">
        <f t="shared" si="43"/>
        <v>0</v>
      </c>
      <c r="AN469" s="1"/>
      <c r="AO469" s="1"/>
      <c r="AP469" s="1">
        <f t="shared" si="45"/>
        <v>0</v>
      </c>
      <c r="AQ469" s="6">
        <f t="shared" si="46"/>
        <v>2000000</v>
      </c>
      <c r="AR469" s="1">
        <f t="shared" si="47"/>
        <v>0</v>
      </c>
    </row>
    <row r="470" spans="1:44" hidden="1" x14ac:dyDescent="0.35">
      <c r="A470" t="str">
        <f t="shared" si="44"/>
        <v>1.1-00-2509_25228020_2529110</v>
      </c>
      <c r="B470" t="s">
        <v>812</v>
      </c>
      <c r="C470" t="s">
        <v>815</v>
      </c>
      <c r="D470" t="s">
        <v>64</v>
      </c>
      <c r="E470" t="s">
        <v>54</v>
      </c>
      <c r="F470">
        <v>1</v>
      </c>
      <c r="G470" t="s">
        <v>45</v>
      </c>
      <c r="H470">
        <v>1.3</v>
      </c>
      <c r="I470" t="s">
        <v>46</v>
      </c>
      <c r="J470" t="s">
        <v>47</v>
      </c>
      <c r="K470" t="s">
        <v>48</v>
      </c>
      <c r="L470" t="s">
        <v>65</v>
      </c>
      <c r="M470" t="s">
        <v>66</v>
      </c>
      <c r="N470" t="s">
        <v>855</v>
      </c>
      <c r="O470" t="s">
        <v>857</v>
      </c>
      <c r="P470">
        <v>2</v>
      </c>
      <c r="Q470" t="s">
        <v>148</v>
      </c>
      <c r="R470">
        <v>28</v>
      </c>
      <c r="S470" t="s">
        <v>415</v>
      </c>
      <c r="T470" t="s">
        <v>860</v>
      </c>
      <c r="U470" t="s">
        <v>861</v>
      </c>
      <c r="V470">
        <v>2000</v>
      </c>
      <c r="W470" t="s">
        <v>105</v>
      </c>
      <c r="X470">
        <v>2900</v>
      </c>
      <c r="Y470" t="s">
        <v>311</v>
      </c>
      <c r="Z470">
        <v>2910</v>
      </c>
      <c r="AA470" t="s">
        <v>105</v>
      </c>
      <c r="AB470">
        <v>2911</v>
      </c>
      <c r="AC470" t="s">
        <v>312</v>
      </c>
      <c r="AD470">
        <v>0</v>
      </c>
      <c r="AE470" t="s">
        <v>58</v>
      </c>
      <c r="AF470" s="1">
        <v>300000</v>
      </c>
      <c r="AG470" s="1">
        <v>300000</v>
      </c>
      <c r="AH470" s="1">
        <v>282945.44</v>
      </c>
      <c r="AI470" s="1">
        <v>142647.85</v>
      </c>
      <c r="AJ470" s="1">
        <v>142647.85</v>
      </c>
      <c r="AK470" s="1">
        <v>64567.87</v>
      </c>
      <c r="AL470" s="1">
        <v>64567.87</v>
      </c>
      <c r="AM470" s="1">
        <f t="shared" ref="AM470:AM533" si="48">AF470-AH470</f>
        <v>17054.559999999998</v>
      </c>
      <c r="AN470" s="1"/>
      <c r="AO470" s="1"/>
      <c r="AP470" s="1">
        <f t="shared" si="45"/>
        <v>0</v>
      </c>
      <c r="AQ470" s="6">
        <f t="shared" si="46"/>
        <v>300000</v>
      </c>
      <c r="AR470" s="1">
        <f t="shared" si="47"/>
        <v>17054.559999999998</v>
      </c>
    </row>
    <row r="471" spans="1:44" hidden="1" x14ac:dyDescent="0.35">
      <c r="A471" t="str">
        <f t="shared" si="44"/>
        <v>1.1-00-2508_25622015_2556910</v>
      </c>
      <c r="B471" t="s">
        <v>812</v>
      </c>
      <c r="C471" t="s">
        <v>815</v>
      </c>
      <c r="D471" t="s">
        <v>64</v>
      </c>
      <c r="E471" t="s">
        <v>116</v>
      </c>
      <c r="F471">
        <v>1</v>
      </c>
      <c r="G471" t="s">
        <v>45</v>
      </c>
      <c r="H471">
        <v>1.7</v>
      </c>
      <c r="I471" t="s">
        <v>154</v>
      </c>
      <c r="J471" t="s">
        <v>173</v>
      </c>
      <c r="K471" t="s">
        <v>174</v>
      </c>
      <c r="L471" t="s">
        <v>65</v>
      </c>
      <c r="M471" t="s">
        <v>66</v>
      </c>
      <c r="N471" t="s">
        <v>868</v>
      </c>
      <c r="O471" t="s">
        <v>870</v>
      </c>
      <c r="P471">
        <v>6</v>
      </c>
      <c r="Q471" t="s">
        <v>164</v>
      </c>
      <c r="R471">
        <v>22</v>
      </c>
      <c r="S471" t="s">
        <v>443</v>
      </c>
      <c r="T471" t="s">
        <v>872</v>
      </c>
      <c r="U471" t="s">
        <v>873</v>
      </c>
      <c r="V471">
        <v>5000</v>
      </c>
      <c r="W471" t="s">
        <v>118</v>
      </c>
      <c r="X471">
        <v>5600</v>
      </c>
      <c r="Y471" t="s">
        <v>209</v>
      </c>
      <c r="Z471">
        <v>5690</v>
      </c>
      <c r="AA471" t="s">
        <v>118</v>
      </c>
      <c r="AB471">
        <v>5691</v>
      </c>
      <c r="AC471" t="s">
        <v>210</v>
      </c>
      <c r="AD471">
        <v>0</v>
      </c>
      <c r="AE471" t="s">
        <v>58</v>
      </c>
      <c r="AF471" s="1">
        <v>2000000</v>
      </c>
      <c r="AG471" s="1">
        <v>2000000</v>
      </c>
      <c r="AH471" s="1">
        <v>1983720</v>
      </c>
      <c r="AI471" s="1">
        <v>1983720</v>
      </c>
      <c r="AJ471" s="1">
        <v>1983720</v>
      </c>
      <c r="AK471" s="1">
        <v>1983720</v>
      </c>
      <c r="AL471" s="1">
        <v>1983720</v>
      </c>
      <c r="AM471" s="1">
        <f t="shared" si="48"/>
        <v>16280</v>
      </c>
      <c r="AN471" s="1"/>
      <c r="AO471" s="1"/>
      <c r="AP471" s="1">
        <f t="shared" si="45"/>
        <v>0</v>
      </c>
      <c r="AQ471" s="6">
        <f t="shared" si="46"/>
        <v>2000000</v>
      </c>
      <c r="AR471" s="1">
        <f t="shared" si="47"/>
        <v>16280</v>
      </c>
    </row>
    <row r="472" spans="1:44" hidden="1" x14ac:dyDescent="0.35">
      <c r="A472" t="str">
        <f t="shared" si="44"/>
        <v>1.1-00-2514_25555039_2529110</v>
      </c>
      <c r="B472" t="s">
        <v>812</v>
      </c>
      <c r="C472" t="s">
        <v>815</v>
      </c>
      <c r="D472" t="s">
        <v>64</v>
      </c>
      <c r="E472" t="s">
        <v>54</v>
      </c>
      <c r="F472">
        <v>3</v>
      </c>
      <c r="G472" t="s">
        <v>202</v>
      </c>
      <c r="H472">
        <v>3.8</v>
      </c>
      <c r="I472" t="s">
        <v>203</v>
      </c>
      <c r="J472" t="s">
        <v>204</v>
      </c>
      <c r="K472" t="s">
        <v>205</v>
      </c>
      <c r="L472" t="s">
        <v>65</v>
      </c>
      <c r="M472" t="s">
        <v>66</v>
      </c>
      <c r="N472" t="s">
        <v>982</v>
      </c>
      <c r="O472" t="s">
        <v>984</v>
      </c>
      <c r="P472">
        <v>5</v>
      </c>
      <c r="Q472" t="s">
        <v>810</v>
      </c>
      <c r="R472">
        <v>55</v>
      </c>
      <c r="S472" t="s">
        <v>601</v>
      </c>
      <c r="T472" t="s">
        <v>983</v>
      </c>
      <c r="U472" t="s">
        <v>985</v>
      </c>
      <c r="V472">
        <v>2000</v>
      </c>
      <c r="W472" t="s">
        <v>105</v>
      </c>
      <c r="X472">
        <v>2900</v>
      </c>
      <c r="Y472" t="s">
        <v>311</v>
      </c>
      <c r="Z472">
        <v>2910</v>
      </c>
      <c r="AA472" t="s">
        <v>105</v>
      </c>
      <c r="AB472">
        <v>2911</v>
      </c>
      <c r="AC472" t="s">
        <v>312</v>
      </c>
      <c r="AD472">
        <v>0</v>
      </c>
      <c r="AE472" t="s">
        <v>58</v>
      </c>
      <c r="AF472" s="1">
        <v>300000</v>
      </c>
      <c r="AG472" s="1">
        <v>500000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f t="shared" si="48"/>
        <v>300000</v>
      </c>
      <c r="AN472" s="1"/>
      <c r="AO472" s="1"/>
      <c r="AP472" s="1">
        <f t="shared" si="45"/>
        <v>0</v>
      </c>
      <c r="AQ472" s="6">
        <f t="shared" si="46"/>
        <v>300000</v>
      </c>
      <c r="AR472" s="1">
        <f t="shared" si="47"/>
        <v>300000</v>
      </c>
    </row>
    <row r="473" spans="1:44" hidden="1" x14ac:dyDescent="0.35">
      <c r="A473" t="str">
        <f t="shared" si="44"/>
        <v>1.1-00-2509_25225017_2529110</v>
      </c>
      <c r="B473" t="s">
        <v>812</v>
      </c>
      <c r="C473" t="s">
        <v>815</v>
      </c>
      <c r="D473" t="s">
        <v>64</v>
      </c>
      <c r="E473" t="s">
        <v>54</v>
      </c>
      <c r="F473">
        <v>1</v>
      </c>
      <c r="G473" t="s">
        <v>45</v>
      </c>
      <c r="H473">
        <v>1.3</v>
      </c>
      <c r="I473" t="s">
        <v>46</v>
      </c>
      <c r="J473" t="s">
        <v>47</v>
      </c>
      <c r="K473" t="s">
        <v>48</v>
      </c>
      <c r="L473" t="s">
        <v>65</v>
      </c>
      <c r="M473" t="s">
        <v>66</v>
      </c>
      <c r="N473" t="s">
        <v>855</v>
      </c>
      <c r="O473" t="s">
        <v>857</v>
      </c>
      <c r="P473">
        <v>2</v>
      </c>
      <c r="Q473" t="s">
        <v>148</v>
      </c>
      <c r="R473">
        <v>25</v>
      </c>
      <c r="S473" t="s">
        <v>404</v>
      </c>
      <c r="T473" t="s">
        <v>856</v>
      </c>
      <c r="U473" t="s">
        <v>858</v>
      </c>
      <c r="V473">
        <v>2000</v>
      </c>
      <c r="W473" t="s">
        <v>105</v>
      </c>
      <c r="X473">
        <v>2900</v>
      </c>
      <c r="Y473" t="s">
        <v>311</v>
      </c>
      <c r="Z473">
        <v>2910</v>
      </c>
      <c r="AA473" t="s">
        <v>105</v>
      </c>
      <c r="AB473">
        <v>2911</v>
      </c>
      <c r="AC473" t="s">
        <v>312</v>
      </c>
      <c r="AD473">
        <v>0</v>
      </c>
      <c r="AE473" t="s">
        <v>58</v>
      </c>
      <c r="AF473" s="1">
        <v>3194464.24</v>
      </c>
      <c r="AG473" s="1">
        <v>1520000</v>
      </c>
      <c r="AH473" s="1">
        <v>1181077.8899999999</v>
      </c>
      <c r="AI473" s="1">
        <v>315591.45</v>
      </c>
      <c r="AJ473" s="1">
        <v>315591.45</v>
      </c>
      <c r="AK473" s="1">
        <v>65508.38</v>
      </c>
      <c r="AL473" s="1">
        <v>65508.38</v>
      </c>
      <c r="AM473" s="1">
        <f t="shared" si="48"/>
        <v>2013386.3500000003</v>
      </c>
      <c r="AN473" s="1">
        <v>0</v>
      </c>
      <c r="AO473" s="1">
        <v>2013386.35</v>
      </c>
      <c r="AP473" s="1">
        <f t="shared" si="45"/>
        <v>-2013386.35</v>
      </c>
      <c r="AQ473" s="6">
        <f t="shared" si="46"/>
        <v>1181077.8900000001</v>
      </c>
      <c r="AR473" s="1">
        <f t="shared" si="47"/>
        <v>0</v>
      </c>
    </row>
    <row r="474" spans="1:44" hidden="1" x14ac:dyDescent="0.35">
      <c r="A474" t="str">
        <f t="shared" si="44"/>
        <v>1.1-00-2512_25751035_25441157</v>
      </c>
      <c r="B474" t="s">
        <v>812</v>
      </c>
      <c r="C474" t="s">
        <v>815</v>
      </c>
      <c r="D474" t="s">
        <v>64</v>
      </c>
      <c r="E474" t="s">
        <v>54</v>
      </c>
      <c r="F474">
        <v>3</v>
      </c>
      <c r="G474" t="s">
        <v>202</v>
      </c>
      <c r="H474">
        <v>3.2</v>
      </c>
      <c r="I474" t="s">
        <v>958</v>
      </c>
      <c r="J474" t="s">
        <v>959</v>
      </c>
      <c r="K474" t="s">
        <v>960</v>
      </c>
      <c r="L474" t="s">
        <v>217</v>
      </c>
      <c r="M474" t="s">
        <v>218</v>
      </c>
      <c r="N474" t="s">
        <v>946</v>
      </c>
      <c r="O474" t="s">
        <v>948</v>
      </c>
      <c r="P474">
        <v>7</v>
      </c>
      <c r="Q474" t="s">
        <v>567</v>
      </c>
      <c r="R474">
        <v>51</v>
      </c>
      <c r="S474" t="s">
        <v>962</v>
      </c>
      <c r="T474" t="s">
        <v>961</v>
      </c>
      <c r="U474" t="s">
        <v>963</v>
      </c>
      <c r="V474">
        <v>4000</v>
      </c>
      <c r="W474" t="s">
        <v>233</v>
      </c>
      <c r="X474">
        <v>4400</v>
      </c>
      <c r="Y474" t="s">
        <v>229</v>
      </c>
      <c r="Z474">
        <v>4410</v>
      </c>
      <c r="AA474" t="s">
        <v>230</v>
      </c>
      <c r="AB474">
        <v>4411</v>
      </c>
      <c r="AC474" t="s">
        <v>231</v>
      </c>
      <c r="AD474">
        <v>57</v>
      </c>
      <c r="AE474" t="s">
        <v>968</v>
      </c>
      <c r="AF474" s="1">
        <v>2200000</v>
      </c>
      <c r="AG474" s="1">
        <v>0</v>
      </c>
      <c r="AH474" s="1">
        <v>510000</v>
      </c>
      <c r="AI474" s="1">
        <v>510000</v>
      </c>
      <c r="AJ474" s="1">
        <v>510000</v>
      </c>
      <c r="AK474" s="1">
        <v>510000</v>
      </c>
      <c r="AL474" s="1">
        <v>425000</v>
      </c>
      <c r="AM474" s="1">
        <f t="shared" si="48"/>
        <v>1690000</v>
      </c>
      <c r="AN474" s="1"/>
      <c r="AO474" s="1"/>
      <c r="AP474" s="1">
        <f t="shared" si="45"/>
        <v>0</v>
      </c>
      <c r="AQ474" s="6">
        <f t="shared" si="46"/>
        <v>2200000</v>
      </c>
      <c r="AR474" s="1">
        <f t="shared" si="47"/>
        <v>1690000</v>
      </c>
    </row>
    <row r="475" spans="1:44" hidden="1" x14ac:dyDescent="0.35">
      <c r="A475" t="str">
        <f t="shared" si="44"/>
        <v>1.1-00-2511_25168050_2529110</v>
      </c>
      <c r="B475" t="s">
        <v>812</v>
      </c>
      <c r="C475" t="s">
        <v>815</v>
      </c>
      <c r="D475" t="s">
        <v>64</v>
      </c>
      <c r="E475" t="s">
        <v>54</v>
      </c>
      <c r="F475">
        <v>2</v>
      </c>
      <c r="G475" t="s">
        <v>183</v>
      </c>
      <c r="H475">
        <v>2.2000000000000002</v>
      </c>
      <c r="I475" t="s">
        <v>193</v>
      </c>
      <c r="J475" t="s">
        <v>459</v>
      </c>
      <c r="K475" t="s">
        <v>460</v>
      </c>
      <c r="L475" t="s">
        <v>65</v>
      </c>
      <c r="M475" t="s">
        <v>66</v>
      </c>
      <c r="N475" t="s">
        <v>822</v>
      </c>
      <c r="O475" t="s">
        <v>824</v>
      </c>
      <c r="P475">
        <v>1</v>
      </c>
      <c r="Q475" t="s">
        <v>472</v>
      </c>
      <c r="R475">
        <v>68</v>
      </c>
      <c r="S475" t="s">
        <v>473</v>
      </c>
      <c r="T475" t="s">
        <v>893</v>
      </c>
      <c r="U475" t="s">
        <v>1132</v>
      </c>
      <c r="V475">
        <v>2000</v>
      </c>
      <c r="W475" t="s">
        <v>105</v>
      </c>
      <c r="X475">
        <v>2900</v>
      </c>
      <c r="Y475" t="s">
        <v>311</v>
      </c>
      <c r="Z475">
        <v>2910</v>
      </c>
      <c r="AA475" t="s">
        <v>105</v>
      </c>
      <c r="AB475">
        <v>2911</v>
      </c>
      <c r="AC475" t="s">
        <v>312</v>
      </c>
      <c r="AD475">
        <v>0</v>
      </c>
      <c r="AE475" t="s">
        <v>58</v>
      </c>
      <c r="AF475" s="1">
        <v>1290543.49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f t="shared" si="48"/>
        <v>1290543.49</v>
      </c>
      <c r="AN475" s="1"/>
      <c r="AO475" s="1"/>
      <c r="AP475" s="1">
        <f t="shared" si="45"/>
        <v>0</v>
      </c>
      <c r="AQ475" s="6">
        <f t="shared" si="46"/>
        <v>1290543.49</v>
      </c>
      <c r="AR475" s="1">
        <f t="shared" si="47"/>
        <v>1290543.49</v>
      </c>
    </row>
    <row r="476" spans="1:44" hidden="1" x14ac:dyDescent="0.35">
      <c r="A476" t="str">
        <f t="shared" si="44"/>
        <v>1.1-00-2506_25514009_2533910</v>
      </c>
      <c r="B476" t="s">
        <v>812</v>
      </c>
      <c r="C476" t="s">
        <v>815</v>
      </c>
      <c r="D476" t="s">
        <v>64</v>
      </c>
      <c r="E476" t="s">
        <v>54</v>
      </c>
      <c r="F476">
        <v>1</v>
      </c>
      <c r="G476" t="s">
        <v>45</v>
      </c>
      <c r="H476">
        <v>1.3</v>
      </c>
      <c r="I476" t="s">
        <v>46</v>
      </c>
      <c r="J476" t="s">
        <v>47</v>
      </c>
      <c r="K476" t="s">
        <v>48</v>
      </c>
      <c r="L476" t="s">
        <v>65</v>
      </c>
      <c r="M476" t="s">
        <v>66</v>
      </c>
      <c r="N476" t="s">
        <v>839</v>
      </c>
      <c r="O476" t="s">
        <v>111</v>
      </c>
      <c r="P476">
        <v>5</v>
      </c>
      <c r="Q476" t="s">
        <v>810</v>
      </c>
      <c r="R476">
        <v>14</v>
      </c>
      <c r="S476" t="s">
        <v>843</v>
      </c>
      <c r="T476" t="s">
        <v>842</v>
      </c>
      <c r="U476" t="s">
        <v>110</v>
      </c>
      <c r="V476">
        <v>3000</v>
      </c>
      <c r="W476" t="s">
        <v>56</v>
      </c>
      <c r="X476">
        <v>3300</v>
      </c>
      <c r="Y476" t="s">
        <v>113</v>
      </c>
      <c r="Z476">
        <v>3390</v>
      </c>
      <c r="AA476" t="s">
        <v>56</v>
      </c>
      <c r="AB476">
        <v>3391</v>
      </c>
      <c r="AC476" t="s">
        <v>129</v>
      </c>
      <c r="AD476">
        <v>0</v>
      </c>
      <c r="AE476" t="s">
        <v>58</v>
      </c>
      <c r="AF476" s="1">
        <v>2300330</v>
      </c>
      <c r="AG476" s="1">
        <v>0</v>
      </c>
      <c r="AH476" s="1">
        <v>2210194.9900000002</v>
      </c>
      <c r="AI476" s="1">
        <v>1044000</v>
      </c>
      <c r="AJ476" s="1">
        <v>1044000</v>
      </c>
      <c r="AK476" s="1">
        <v>1044000</v>
      </c>
      <c r="AL476" s="1">
        <v>1044000</v>
      </c>
      <c r="AM476" s="1">
        <f t="shared" si="48"/>
        <v>90135.009999999776</v>
      </c>
      <c r="AN476" s="1"/>
      <c r="AO476" s="1"/>
      <c r="AP476" s="1">
        <f t="shared" si="45"/>
        <v>0</v>
      </c>
      <c r="AQ476" s="6">
        <f t="shared" si="46"/>
        <v>2300330</v>
      </c>
      <c r="AR476" s="1">
        <f t="shared" si="47"/>
        <v>90135.009999999776</v>
      </c>
    </row>
    <row r="477" spans="1:44" hidden="1" x14ac:dyDescent="0.35">
      <c r="A477" t="str">
        <f t="shared" si="44"/>
        <v>1.1-00-2508_25619013_2529210</v>
      </c>
      <c r="B477" t="s">
        <v>812</v>
      </c>
      <c r="C477" t="s">
        <v>815</v>
      </c>
      <c r="D477" t="s">
        <v>64</v>
      </c>
      <c r="E477" t="s">
        <v>54</v>
      </c>
      <c r="F477">
        <v>1</v>
      </c>
      <c r="G477" t="s">
        <v>45</v>
      </c>
      <c r="H477">
        <v>1.7</v>
      </c>
      <c r="I477" t="s">
        <v>154</v>
      </c>
      <c r="J477" t="s">
        <v>155</v>
      </c>
      <c r="K477" t="s">
        <v>156</v>
      </c>
      <c r="L477" t="s">
        <v>157</v>
      </c>
      <c r="M477" t="s">
        <v>158</v>
      </c>
      <c r="N477" t="s">
        <v>868</v>
      </c>
      <c r="O477" t="s">
        <v>870</v>
      </c>
      <c r="P477">
        <v>6</v>
      </c>
      <c r="Q477" t="s">
        <v>164</v>
      </c>
      <c r="R477">
        <v>19</v>
      </c>
      <c r="S477" t="s">
        <v>168</v>
      </c>
      <c r="T477" t="s">
        <v>869</v>
      </c>
      <c r="U477" t="s">
        <v>871</v>
      </c>
      <c r="V477">
        <v>2000</v>
      </c>
      <c r="W477" t="s">
        <v>105</v>
      </c>
      <c r="X477">
        <v>2900</v>
      </c>
      <c r="Y477" t="s">
        <v>311</v>
      </c>
      <c r="Z477">
        <v>2920</v>
      </c>
      <c r="AA477" t="s">
        <v>105</v>
      </c>
      <c r="AB477">
        <v>2921</v>
      </c>
      <c r="AC477" t="s">
        <v>378</v>
      </c>
      <c r="AD477">
        <v>0</v>
      </c>
      <c r="AE477" t="s">
        <v>58</v>
      </c>
      <c r="AF477" s="1">
        <v>218.74</v>
      </c>
      <c r="AG477" s="1">
        <v>0</v>
      </c>
      <c r="AH477" s="1">
        <v>218.74</v>
      </c>
      <c r="AI477" s="1">
        <v>218.74</v>
      </c>
      <c r="AJ477" s="1">
        <v>218.74</v>
      </c>
      <c r="AK477" s="1">
        <v>218.74</v>
      </c>
      <c r="AL477" s="1">
        <v>218.74</v>
      </c>
      <c r="AM477" s="1">
        <f t="shared" si="48"/>
        <v>0</v>
      </c>
      <c r="AN477" s="1"/>
      <c r="AO477" s="1"/>
      <c r="AP477" s="1">
        <f t="shared" si="45"/>
        <v>0</v>
      </c>
      <c r="AQ477" s="6">
        <f t="shared" si="46"/>
        <v>218.74</v>
      </c>
      <c r="AR477" s="1">
        <f t="shared" si="47"/>
        <v>0</v>
      </c>
    </row>
    <row r="478" spans="1:44" hidden="1" x14ac:dyDescent="0.35">
      <c r="A478" t="str">
        <f t="shared" si="44"/>
        <v>1.1-00-2503_2554003_2533110</v>
      </c>
      <c r="B478" t="s">
        <v>812</v>
      </c>
      <c r="C478" t="s">
        <v>815</v>
      </c>
      <c r="D478" t="s">
        <v>64</v>
      </c>
      <c r="E478" t="s">
        <v>54</v>
      </c>
      <c r="F478">
        <v>1</v>
      </c>
      <c r="G478" t="s">
        <v>45</v>
      </c>
      <c r="H478">
        <v>1.3</v>
      </c>
      <c r="I478" t="s">
        <v>46</v>
      </c>
      <c r="J478" t="s">
        <v>429</v>
      </c>
      <c r="K478" t="s">
        <v>430</v>
      </c>
      <c r="L478" t="s">
        <v>65</v>
      </c>
      <c r="M478" t="s">
        <v>66</v>
      </c>
      <c r="N478" t="s">
        <v>813</v>
      </c>
      <c r="O478" t="s">
        <v>434</v>
      </c>
      <c r="P478">
        <v>5</v>
      </c>
      <c r="Q478" t="s">
        <v>810</v>
      </c>
      <c r="R478">
        <v>4</v>
      </c>
      <c r="S478" t="s">
        <v>435</v>
      </c>
      <c r="T478" t="s">
        <v>814</v>
      </c>
      <c r="U478" t="s">
        <v>816</v>
      </c>
      <c r="V478">
        <v>3000</v>
      </c>
      <c r="W478" t="s">
        <v>56</v>
      </c>
      <c r="X478">
        <v>3300</v>
      </c>
      <c r="Y478" t="s">
        <v>113</v>
      </c>
      <c r="Z478">
        <v>3310</v>
      </c>
      <c r="AA478" t="s">
        <v>56</v>
      </c>
      <c r="AB478">
        <v>3311</v>
      </c>
      <c r="AC478" t="s">
        <v>316</v>
      </c>
      <c r="AD478">
        <v>0</v>
      </c>
      <c r="AE478" t="s">
        <v>58</v>
      </c>
      <c r="AF478" s="1">
        <v>2380000</v>
      </c>
      <c r="AG478" s="1">
        <v>2000000</v>
      </c>
      <c r="AH478" s="1">
        <v>2296960</v>
      </c>
      <c r="AI478" s="1">
        <v>2296960</v>
      </c>
      <c r="AJ478" s="1">
        <v>1816288</v>
      </c>
      <c r="AK478" s="1">
        <v>1387600</v>
      </c>
      <c r="AL478" s="1">
        <v>1207600</v>
      </c>
      <c r="AM478" s="1">
        <f t="shared" si="48"/>
        <v>83040</v>
      </c>
      <c r="AN478" s="1"/>
      <c r="AO478" s="1"/>
      <c r="AP478" s="1">
        <f t="shared" si="45"/>
        <v>0</v>
      </c>
      <c r="AQ478" s="6">
        <f t="shared" si="46"/>
        <v>2380000</v>
      </c>
      <c r="AR478" s="1">
        <f t="shared" si="47"/>
        <v>83040</v>
      </c>
    </row>
    <row r="479" spans="1:44" hidden="1" x14ac:dyDescent="0.35">
      <c r="A479" t="str">
        <f t="shared" si="44"/>
        <v>1.1-00-2508_25619013_2533910</v>
      </c>
      <c r="B479" t="s">
        <v>812</v>
      </c>
      <c r="C479" t="s">
        <v>815</v>
      </c>
      <c r="D479" t="s">
        <v>64</v>
      </c>
      <c r="E479" t="s">
        <v>54</v>
      </c>
      <c r="F479">
        <v>1</v>
      </c>
      <c r="G479" t="s">
        <v>45</v>
      </c>
      <c r="H479">
        <v>1.7</v>
      </c>
      <c r="I479" t="s">
        <v>154</v>
      </c>
      <c r="J479" t="s">
        <v>155</v>
      </c>
      <c r="K479" t="s">
        <v>156</v>
      </c>
      <c r="L479" t="s">
        <v>157</v>
      </c>
      <c r="M479" t="s">
        <v>158</v>
      </c>
      <c r="N479" t="s">
        <v>868</v>
      </c>
      <c r="O479" t="s">
        <v>870</v>
      </c>
      <c r="P479">
        <v>6</v>
      </c>
      <c r="Q479" t="s">
        <v>164</v>
      </c>
      <c r="R479">
        <v>19</v>
      </c>
      <c r="S479" t="s">
        <v>168</v>
      </c>
      <c r="T479" t="s">
        <v>869</v>
      </c>
      <c r="U479" t="s">
        <v>871</v>
      </c>
      <c r="V479">
        <v>3000</v>
      </c>
      <c r="W479" t="s">
        <v>56</v>
      </c>
      <c r="X479">
        <v>3300</v>
      </c>
      <c r="Y479" t="s">
        <v>113</v>
      </c>
      <c r="Z479">
        <v>3390</v>
      </c>
      <c r="AA479" t="s">
        <v>56</v>
      </c>
      <c r="AB479">
        <v>3391</v>
      </c>
      <c r="AC479" t="s">
        <v>129</v>
      </c>
      <c r="AD479">
        <v>0</v>
      </c>
      <c r="AE479" t="s">
        <v>58</v>
      </c>
      <c r="AF479" s="1">
        <v>2385500</v>
      </c>
      <c r="AG479" s="1">
        <v>2000000</v>
      </c>
      <c r="AH479" s="1">
        <v>2262480</v>
      </c>
      <c r="AI479" s="1">
        <v>2262480</v>
      </c>
      <c r="AJ479" s="1">
        <v>2262480</v>
      </c>
      <c r="AK479" s="1">
        <v>1998000</v>
      </c>
      <c r="AL479" s="1">
        <v>1998000</v>
      </c>
      <c r="AM479" s="1">
        <f t="shared" si="48"/>
        <v>123020</v>
      </c>
      <c r="AN479" s="1"/>
      <c r="AO479" s="1"/>
      <c r="AP479" s="1">
        <f t="shared" si="45"/>
        <v>0</v>
      </c>
      <c r="AQ479" s="6">
        <f t="shared" si="46"/>
        <v>2385500</v>
      </c>
      <c r="AR479" s="1">
        <f t="shared" si="47"/>
        <v>123020</v>
      </c>
    </row>
    <row r="480" spans="1:44" hidden="1" x14ac:dyDescent="0.35">
      <c r="A480" t="str">
        <f t="shared" si="44"/>
        <v>1.1-00-2504_2555004_2529210</v>
      </c>
      <c r="B480" t="s">
        <v>812</v>
      </c>
      <c r="C480" t="s">
        <v>815</v>
      </c>
      <c r="D480" t="s">
        <v>64</v>
      </c>
      <c r="E480" t="s">
        <v>54</v>
      </c>
      <c r="F480">
        <v>1</v>
      </c>
      <c r="G480" t="s">
        <v>45</v>
      </c>
      <c r="H480">
        <v>1.3</v>
      </c>
      <c r="I480" t="s">
        <v>46</v>
      </c>
      <c r="J480" t="s">
        <v>47</v>
      </c>
      <c r="K480" t="s">
        <v>48</v>
      </c>
      <c r="L480" t="s">
        <v>49</v>
      </c>
      <c r="M480" t="s">
        <v>50</v>
      </c>
      <c r="N480" t="s">
        <v>808</v>
      </c>
      <c r="O480" t="s">
        <v>60</v>
      </c>
      <c r="P480">
        <v>5</v>
      </c>
      <c r="Q480" t="s">
        <v>810</v>
      </c>
      <c r="R480">
        <v>5</v>
      </c>
      <c r="S480" t="s">
        <v>297</v>
      </c>
      <c r="T480" t="s">
        <v>817</v>
      </c>
      <c r="U480" t="s">
        <v>298</v>
      </c>
      <c r="V480">
        <v>2000</v>
      </c>
      <c r="W480" t="s">
        <v>105</v>
      </c>
      <c r="X480">
        <v>2900</v>
      </c>
      <c r="Y480" t="s">
        <v>311</v>
      </c>
      <c r="Z480">
        <v>2920</v>
      </c>
      <c r="AA480" t="s">
        <v>105</v>
      </c>
      <c r="AB480">
        <v>2921</v>
      </c>
      <c r="AC480" t="s">
        <v>378</v>
      </c>
      <c r="AD480">
        <v>0</v>
      </c>
      <c r="AE480" t="s">
        <v>58</v>
      </c>
      <c r="AF480" s="1">
        <v>3000</v>
      </c>
      <c r="AG480" s="1">
        <v>1000</v>
      </c>
      <c r="AH480" s="1">
        <v>2591</v>
      </c>
      <c r="AI480" s="1">
        <v>2591</v>
      </c>
      <c r="AJ480" s="1">
        <v>2591</v>
      </c>
      <c r="AK480" s="1">
        <v>2591</v>
      </c>
      <c r="AL480" s="1">
        <v>2591</v>
      </c>
      <c r="AM480" s="1">
        <f t="shared" si="48"/>
        <v>409</v>
      </c>
      <c r="AN480" s="1"/>
      <c r="AO480" s="1"/>
      <c r="AP480" s="1">
        <f t="shared" si="45"/>
        <v>0</v>
      </c>
      <c r="AQ480" s="6">
        <f t="shared" si="46"/>
        <v>3000</v>
      </c>
      <c r="AR480" s="1">
        <f t="shared" si="47"/>
        <v>409</v>
      </c>
    </row>
    <row r="481" spans="1:44" hidden="1" x14ac:dyDescent="0.35">
      <c r="A481" t="str">
        <f t="shared" si="44"/>
        <v>1.6-01-2504_2557005_2542110</v>
      </c>
      <c r="B481" t="s">
        <v>987</v>
      </c>
      <c r="C481" t="s">
        <v>988</v>
      </c>
      <c r="D481" t="s">
        <v>64</v>
      </c>
      <c r="E481" t="s">
        <v>54</v>
      </c>
      <c r="F481">
        <v>1</v>
      </c>
      <c r="G481" t="s">
        <v>45</v>
      </c>
      <c r="H481">
        <v>1.3</v>
      </c>
      <c r="I481" t="s">
        <v>46</v>
      </c>
      <c r="J481" t="s">
        <v>47</v>
      </c>
      <c r="K481" t="s">
        <v>48</v>
      </c>
      <c r="L481" t="s">
        <v>49</v>
      </c>
      <c r="M481" t="s">
        <v>50</v>
      </c>
      <c r="N481" t="s">
        <v>808</v>
      </c>
      <c r="O481" t="s">
        <v>60</v>
      </c>
      <c r="P481">
        <v>5</v>
      </c>
      <c r="Q481" t="s">
        <v>810</v>
      </c>
      <c r="R481">
        <v>7</v>
      </c>
      <c r="S481" t="s">
        <v>61</v>
      </c>
      <c r="T481" t="s">
        <v>809</v>
      </c>
      <c r="U481" t="s">
        <v>811</v>
      </c>
      <c r="V481">
        <v>4000</v>
      </c>
      <c r="W481" t="s">
        <v>233</v>
      </c>
      <c r="X481">
        <v>4200</v>
      </c>
      <c r="Y481" t="s">
        <v>290</v>
      </c>
      <c r="Z481">
        <v>4210</v>
      </c>
      <c r="AA481" t="s">
        <v>230</v>
      </c>
      <c r="AB481">
        <v>4211</v>
      </c>
      <c r="AC481" t="s">
        <v>291</v>
      </c>
      <c r="AD481">
        <v>0</v>
      </c>
      <c r="AE481" t="s">
        <v>58</v>
      </c>
      <c r="AF481" s="1">
        <v>1100000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f t="shared" si="48"/>
        <v>1100000</v>
      </c>
      <c r="AN481" s="1">
        <v>11000000</v>
      </c>
      <c r="AO481" s="1">
        <v>0</v>
      </c>
      <c r="AP481" s="1">
        <f t="shared" si="45"/>
        <v>11000000</v>
      </c>
      <c r="AQ481" s="1">
        <f t="shared" si="46"/>
        <v>12100000</v>
      </c>
      <c r="AR481" s="1">
        <f t="shared" si="47"/>
        <v>12100000</v>
      </c>
    </row>
    <row r="482" spans="1:44" hidden="1" x14ac:dyDescent="0.35">
      <c r="A482" t="str">
        <f t="shared" si="44"/>
        <v>1.1-00-2510_25036028_2529210</v>
      </c>
      <c r="B482" t="s">
        <v>812</v>
      </c>
      <c r="C482" t="s">
        <v>815</v>
      </c>
      <c r="D482" t="s">
        <v>64</v>
      </c>
      <c r="E482" t="s">
        <v>54</v>
      </c>
      <c r="F482">
        <v>2</v>
      </c>
      <c r="G482" t="s">
        <v>183</v>
      </c>
      <c r="H482">
        <v>2.7</v>
      </c>
      <c r="I482" t="s">
        <v>530</v>
      </c>
      <c r="J482" t="s">
        <v>531</v>
      </c>
      <c r="K482" t="s">
        <v>530</v>
      </c>
      <c r="L482" t="s">
        <v>270</v>
      </c>
      <c r="M482" t="s">
        <v>271</v>
      </c>
      <c r="N482" t="s">
        <v>898</v>
      </c>
      <c r="O482" t="s">
        <v>900</v>
      </c>
      <c r="P482">
        <v>0</v>
      </c>
      <c r="Q482" t="s">
        <v>255</v>
      </c>
      <c r="R482">
        <v>36</v>
      </c>
      <c r="S482" t="s">
        <v>931</v>
      </c>
      <c r="T482" t="s">
        <v>930</v>
      </c>
      <c r="U482" t="s">
        <v>932</v>
      </c>
      <c r="V482">
        <v>2000</v>
      </c>
      <c r="W482" t="s">
        <v>105</v>
      </c>
      <c r="X482">
        <v>2900</v>
      </c>
      <c r="Y482" t="s">
        <v>311</v>
      </c>
      <c r="Z482">
        <v>2920</v>
      </c>
      <c r="AA482" t="s">
        <v>105</v>
      </c>
      <c r="AB482">
        <v>2921</v>
      </c>
      <c r="AC482" t="s">
        <v>378</v>
      </c>
      <c r="AD482">
        <v>0</v>
      </c>
      <c r="AE482" t="s">
        <v>58</v>
      </c>
      <c r="AF482" s="1">
        <v>4500</v>
      </c>
      <c r="AG482" s="1">
        <v>0</v>
      </c>
      <c r="AH482" s="1">
        <v>2739.52</v>
      </c>
      <c r="AI482" s="1">
        <v>2739.52</v>
      </c>
      <c r="AJ482" s="1">
        <v>0</v>
      </c>
      <c r="AK482" s="1">
        <v>0</v>
      </c>
      <c r="AL482" s="1">
        <v>0</v>
      </c>
      <c r="AM482" s="1">
        <f t="shared" si="48"/>
        <v>1760.48</v>
      </c>
      <c r="AN482" s="1"/>
      <c r="AO482" s="1"/>
      <c r="AP482" s="1">
        <f t="shared" si="45"/>
        <v>0</v>
      </c>
      <c r="AQ482" s="6">
        <f t="shared" si="46"/>
        <v>4500</v>
      </c>
      <c r="AR482" s="1">
        <f t="shared" si="47"/>
        <v>1760.48</v>
      </c>
    </row>
    <row r="483" spans="1:44" hidden="1" x14ac:dyDescent="0.35">
      <c r="A483" t="str">
        <f t="shared" si="44"/>
        <v>1.1-00-2505_2559007_2529210</v>
      </c>
      <c r="B483" t="s">
        <v>812</v>
      </c>
      <c r="C483" t="s">
        <v>815</v>
      </c>
      <c r="D483" t="s">
        <v>64</v>
      </c>
      <c r="E483" t="s">
        <v>54</v>
      </c>
      <c r="F483">
        <v>1</v>
      </c>
      <c r="G483" t="s">
        <v>45</v>
      </c>
      <c r="H483">
        <v>1.3</v>
      </c>
      <c r="I483" t="s">
        <v>46</v>
      </c>
      <c r="J483" t="s">
        <v>47</v>
      </c>
      <c r="K483" t="s">
        <v>48</v>
      </c>
      <c r="L483" t="s">
        <v>65</v>
      </c>
      <c r="M483" t="s">
        <v>66</v>
      </c>
      <c r="N483" t="s">
        <v>833</v>
      </c>
      <c r="O483" t="s">
        <v>835</v>
      </c>
      <c r="P483">
        <v>5</v>
      </c>
      <c r="Q483" t="s">
        <v>810</v>
      </c>
      <c r="R483">
        <v>9</v>
      </c>
      <c r="S483" t="s">
        <v>120</v>
      </c>
      <c r="T483" t="s">
        <v>834</v>
      </c>
      <c r="U483" t="s">
        <v>836</v>
      </c>
      <c r="V483">
        <v>2000</v>
      </c>
      <c r="W483" t="s">
        <v>105</v>
      </c>
      <c r="X483">
        <v>2900</v>
      </c>
      <c r="Y483" t="s">
        <v>311</v>
      </c>
      <c r="Z483">
        <v>2920</v>
      </c>
      <c r="AA483" t="s">
        <v>105</v>
      </c>
      <c r="AB483">
        <v>2921</v>
      </c>
      <c r="AC483" t="s">
        <v>378</v>
      </c>
      <c r="AD483">
        <v>0</v>
      </c>
      <c r="AE483" t="s">
        <v>58</v>
      </c>
      <c r="AF483" s="1">
        <v>160000</v>
      </c>
      <c r="AG483" s="1">
        <v>50000</v>
      </c>
      <c r="AH483" s="1">
        <v>114313.86</v>
      </c>
      <c r="AI483" s="1">
        <v>5499.13</v>
      </c>
      <c r="AJ483" s="1">
        <v>5499.13</v>
      </c>
      <c r="AK483" s="1">
        <v>5499.13</v>
      </c>
      <c r="AL483" s="1">
        <v>5499.13</v>
      </c>
      <c r="AM483" s="1">
        <f t="shared" si="48"/>
        <v>45686.14</v>
      </c>
      <c r="AN483" s="1"/>
      <c r="AO483" s="1"/>
      <c r="AP483" s="1">
        <f t="shared" si="45"/>
        <v>0</v>
      </c>
      <c r="AQ483" s="6">
        <f t="shared" si="46"/>
        <v>160000</v>
      </c>
      <c r="AR483" s="1">
        <f t="shared" si="47"/>
        <v>45686.14</v>
      </c>
    </row>
    <row r="484" spans="1:44" hidden="1" x14ac:dyDescent="0.35">
      <c r="A484" t="str">
        <f t="shared" si="44"/>
        <v>1.1-00-2504_2557005_2542110</v>
      </c>
      <c r="B484" t="s">
        <v>812</v>
      </c>
      <c r="C484" t="s">
        <v>815</v>
      </c>
      <c r="D484" t="s">
        <v>64</v>
      </c>
      <c r="E484" t="s">
        <v>54</v>
      </c>
      <c r="F484">
        <v>1</v>
      </c>
      <c r="G484" t="s">
        <v>45</v>
      </c>
      <c r="H484">
        <v>1.3</v>
      </c>
      <c r="I484" t="s">
        <v>46</v>
      </c>
      <c r="J484" t="s">
        <v>47</v>
      </c>
      <c r="K484" t="s">
        <v>48</v>
      </c>
      <c r="L484" t="s">
        <v>49</v>
      </c>
      <c r="M484" t="s">
        <v>50</v>
      </c>
      <c r="N484" t="s">
        <v>808</v>
      </c>
      <c r="O484" t="s">
        <v>60</v>
      </c>
      <c r="P484">
        <v>5</v>
      </c>
      <c r="Q484" t="s">
        <v>810</v>
      </c>
      <c r="R484">
        <v>7</v>
      </c>
      <c r="S484" t="s">
        <v>61</v>
      </c>
      <c r="T484" t="s">
        <v>809</v>
      </c>
      <c r="U484" t="s">
        <v>811</v>
      </c>
      <c r="V484">
        <v>4000</v>
      </c>
      <c r="W484" t="s">
        <v>233</v>
      </c>
      <c r="X484">
        <v>4200</v>
      </c>
      <c r="Y484" t="s">
        <v>290</v>
      </c>
      <c r="Z484">
        <v>4210</v>
      </c>
      <c r="AA484" t="s">
        <v>230</v>
      </c>
      <c r="AB484">
        <v>4211</v>
      </c>
      <c r="AC484" t="s">
        <v>291</v>
      </c>
      <c r="AD484">
        <v>0</v>
      </c>
      <c r="AE484" t="s">
        <v>58</v>
      </c>
      <c r="AF484" s="1">
        <v>2500000</v>
      </c>
      <c r="AG484" s="1">
        <v>2500000</v>
      </c>
      <c r="AH484" s="1">
        <v>2105566.7599999998</v>
      </c>
      <c r="AI484" s="1">
        <v>2105566.7599999998</v>
      </c>
      <c r="AJ484" s="1">
        <v>2105566.7599999998</v>
      </c>
      <c r="AK484" s="1">
        <v>2105566.7599999998</v>
      </c>
      <c r="AL484" s="1">
        <v>2105566.7599999998</v>
      </c>
      <c r="AM484" s="1">
        <f t="shared" si="48"/>
        <v>394433.24000000022</v>
      </c>
      <c r="AN484" s="1"/>
      <c r="AO484" s="1"/>
      <c r="AP484" s="1">
        <f t="shared" si="45"/>
        <v>0</v>
      </c>
      <c r="AQ484" s="6">
        <f t="shared" si="46"/>
        <v>2500000</v>
      </c>
      <c r="AR484" s="1">
        <f t="shared" si="47"/>
        <v>394433.24000000022</v>
      </c>
    </row>
    <row r="485" spans="1:44" hidden="1" x14ac:dyDescent="0.35">
      <c r="A485" t="str">
        <f t="shared" si="44"/>
        <v>1.1-00-2509_25129021_2539220</v>
      </c>
      <c r="B485" t="s">
        <v>812</v>
      </c>
      <c r="C485" t="s">
        <v>815</v>
      </c>
      <c r="D485" t="s">
        <v>64</v>
      </c>
      <c r="E485" t="s">
        <v>54</v>
      </c>
      <c r="F485">
        <v>2</v>
      </c>
      <c r="G485" t="s">
        <v>183</v>
      </c>
      <c r="H485">
        <v>2.2000000000000002</v>
      </c>
      <c r="I485" t="s">
        <v>193</v>
      </c>
      <c r="J485" t="s">
        <v>459</v>
      </c>
      <c r="K485" t="s">
        <v>460</v>
      </c>
      <c r="L485" t="s">
        <v>65</v>
      </c>
      <c r="M485" t="s">
        <v>66</v>
      </c>
      <c r="N485" t="s">
        <v>855</v>
      </c>
      <c r="O485" t="s">
        <v>857</v>
      </c>
      <c r="P485">
        <v>1</v>
      </c>
      <c r="Q485" t="s">
        <v>472</v>
      </c>
      <c r="R485">
        <v>29</v>
      </c>
      <c r="S485" t="s">
        <v>473</v>
      </c>
      <c r="T485" t="s">
        <v>884</v>
      </c>
      <c r="U485" t="s">
        <v>885</v>
      </c>
      <c r="V485">
        <v>3000</v>
      </c>
      <c r="W485" t="s">
        <v>56</v>
      </c>
      <c r="X485">
        <v>3900</v>
      </c>
      <c r="Y485" t="s">
        <v>55</v>
      </c>
      <c r="Z485">
        <v>3920</v>
      </c>
      <c r="AA485" t="s">
        <v>56</v>
      </c>
      <c r="AB485">
        <v>3922</v>
      </c>
      <c r="AC485" t="s">
        <v>258</v>
      </c>
      <c r="AD485">
        <v>0</v>
      </c>
      <c r="AE485" t="s">
        <v>58</v>
      </c>
      <c r="AF485" s="1">
        <v>2578444</v>
      </c>
      <c r="AG485" s="1">
        <v>11000000</v>
      </c>
      <c r="AH485" s="1">
        <v>2578444</v>
      </c>
      <c r="AI485" s="1">
        <v>2578444</v>
      </c>
      <c r="AJ485" s="1">
        <v>2578444</v>
      </c>
      <c r="AK485" s="1">
        <v>2578444</v>
      </c>
      <c r="AL485" s="1">
        <v>2578444</v>
      </c>
      <c r="AM485" s="1">
        <f t="shared" si="48"/>
        <v>0</v>
      </c>
      <c r="AN485" s="1"/>
      <c r="AO485" s="1"/>
      <c r="AP485" s="1">
        <f t="shared" si="45"/>
        <v>0</v>
      </c>
      <c r="AQ485" s="6">
        <f t="shared" si="46"/>
        <v>2578444</v>
      </c>
      <c r="AR485" s="1">
        <f t="shared" si="47"/>
        <v>0</v>
      </c>
    </row>
    <row r="486" spans="1:44" hidden="1" x14ac:dyDescent="0.35">
      <c r="A486" t="str">
        <f t="shared" si="44"/>
        <v>1.1-00-2505_2559007_2531610</v>
      </c>
      <c r="B486" t="s">
        <v>812</v>
      </c>
      <c r="C486" t="s">
        <v>815</v>
      </c>
      <c r="D486" t="s">
        <v>64</v>
      </c>
      <c r="E486" t="s">
        <v>54</v>
      </c>
      <c r="F486">
        <v>1</v>
      </c>
      <c r="G486" t="s">
        <v>45</v>
      </c>
      <c r="H486">
        <v>1.3</v>
      </c>
      <c r="I486" t="s">
        <v>46</v>
      </c>
      <c r="J486" t="s">
        <v>47</v>
      </c>
      <c r="K486" t="s">
        <v>48</v>
      </c>
      <c r="L486" t="s">
        <v>65</v>
      </c>
      <c r="M486" t="s">
        <v>66</v>
      </c>
      <c r="N486" t="s">
        <v>833</v>
      </c>
      <c r="O486" t="s">
        <v>835</v>
      </c>
      <c r="P486">
        <v>5</v>
      </c>
      <c r="Q486" t="s">
        <v>810</v>
      </c>
      <c r="R486">
        <v>9</v>
      </c>
      <c r="S486" t="s">
        <v>120</v>
      </c>
      <c r="T486" t="s">
        <v>834</v>
      </c>
      <c r="U486" t="s">
        <v>836</v>
      </c>
      <c r="V486">
        <v>3000</v>
      </c>
      <c r="W486" t="s">
        <v>56</v>
      </c>
      <c r="X486">
        <v>3100</v>
      </c>
      <c r="Y486" t="s">
        <v>198</v>
      </c>
      <c r="Z486">
        <v>3160</v>
      </c>
      <c r="AA486" t="s">
        <v>247</v>
      </c>
      <c r="AB486">
        <v>3161</v>
      </c>
      <c r="AC486" t="s">
        <v>247</v>
      </c>
      <c r="AD486">
        <v>0</v>
      </c>
      <c r="AE486" t="s">
        <v>58</v>
      </c>
      <c r="AF486" s="1">
        <v>2641206</v>
      </c>
      <c r="AG486" s="1">
        <v>2800000</v>
      </c>
      <c r="AH486" s="1">
        <v>2641205.16</v>
      </c>
      <c r="AI486" s="1">
        <v>2641205.16</v>
      </c>
      <c r="AJ486" s="1">
        <v>1867013.04</v>
      </c>
      <c r="AK486" s="1">
        <v>1626903.48</v>
      </c>
      <c r="AL486" s="1">
        <v>1626903.48</v>
      </c>
      <c r="AM486" s="1">
        <f t="shared" si="48"/>
        <v>0.83999999985098839</v>
      </c>
      <c r="AN486" s="1"/>
      <c r="AO486" s="1"/>
      <c r="AP486" s="1">
        <f t="shared" si="45"/>
        <v>0</v>
      </c>
      <c r="AQ486" s="6">
        <f t="shared" si="46"/>
        <v>2641206</v>
      </c>
      <c r="AR486" s="1">
        <f t="shared" si="47"/>
        <v>0.83999999985098839</v>
      </c>
    </row>
    <row r="487" spans="1:44" hidden="1" x14ac:dyDescent="0.35">
      <c r="A487" t="str">
        <f t="shared" si="44"/>
        <v>1.1-00-2505_25566049_2529310</v>
      </c>
      <c r="B487" t="s">
        <v>812</v>
      </c>
      <c r="C487" t="s">
        <v>815</v>
      </c>
      <c r="D487" t="s">
        <v>64</v>
      </c>
      <c r="E487" t="s">
        <v>54</v>
      </c>
      <c r="F487">
        <v>1</v>
      </c>
      <c r="G487" t="s">
        <v>45</v>
      </c>
      <c r="H487">
        <v>1.3</v>
      </c>
      <c r="I487" t="s">
        <v>46</v>
      </c>
      <c r="J487" t="s">
        <v>47</v>
      </c>
      <c r="K487" t="s">
        <v>48</v>
      </c>
      <c r="L487" t="s">
        <v>65</v>
      </c>
      <c r="M487" t="s">
        <v>66</v>
      </c>
      <c r="N487" t="s">
        <v>833</v>
      </c>
      <c r="O487" t="s">
        <v>835</v>
      </c>
      <c r="P487">
        <v>5</v>
      </c>
      <c r="Q487" t="s">
        <v>810</v>
      </c>
      <c r="R487">
        <v>66</v>
      </c>
      <c r="S487" t="s">
        <v>71</v>
      </c>
      <c r="T487" t="s">
        <v>837</v>
      </c>
      <c r="U487" t="s">
        <v>838</v>
      </c>
      <c r="V487">
        <v>2000</v>
      </c>
      <c r="W487" t="s">
        <v>105</v>
      </c>
      <c r="X487">
        <v>2900</v>
      </c>
      <c r="Y487" t="s">
        <v>311</v>
      </c>
      <c r="Z487">
        <v>2930</v>
      </c>
      <c r="AA487" t="s">
        <v>105</v>
      </c>
      <c r="AB487">
        <v>2931</v>
      </c>
      <c r="AC487" t="s">
        <v>649</v>
      </c>
      <c r="AD487">
        <v>0</v>
      </c>
      <c r="AE487" t="s">
        <v>58</v>
      </c>
      <c r="AF487" s="1">
        <v>10000</v>
      </c>
      <c r="AG487" s="1">
        <v>0</v>
      </c>
      <c r="AH487" s="1">
        <v>10000</v>
      </c>
      <c r="AI487" s="1">
        <v>10000</v>
      </c>
      <c r="AJ487" s="1">
        <v>0</v>
      </c>
      <c r="AK487" s="1">
        <v>0</v>
      </c>
      <c r="AL487" s="1">
        <v>0</v>
      </c>
      <c r="AM487" s="1">
        <f t="shared" si="48"/>
        <v>0</v>
      </c>
      <c r="AN487" s="1"/>
      <c r="AO487" s="1"/>
      <c r="AP487" s="1">
        <f t="shared" si="45"/>
        <v>0</v>
      </c>
      <c r="AQ487" s="6">
        <f t="shared" si="46"/>
        <v>10000</v>
      </c>
      <c r="AR487" s="1">
        <f t="shared" si="47"/>
        <v>0</v>
      </c>
    </row>
    <row r="488" spans="1:44" hidden="1" x14ac:dyDescent="0.35">
      <c r="A488" t="str">
        <f t="shared" si="44"/>
        <v>1.1-00-2504_2555004_2559110</v>
      </c>
      <c r="B488" t="s">
        <v>812</v>
      </c>
      <c r="C488" t="s">
        <v>815</v>
      </c>
      <c r="D488" t="s">
        <v>64</v>
      </c>
      <c r="E488" t="s">
        <v>116</v>
      </c>
      <c r="F488">
        <v>1</v>
      </c>
      <c r="G488" t="s">
        <v>45</v>
      </c>
      <c r="H488">
        <v>1.3</v>
      </c>
      <c r="I488" t="s">
        <v>46</v>
      </c>
      <c r="J488" t="s">
        <v>47</v>
      </c>
      <c r="K488" t="s">
        <v>48</v>
      </c>
      <c r="L488" t="s">
        <v>49</v>
      </c>
      <c r="M488" t="s">
        <v>50</v>
      </c>
      <c r="N488" t="s">
        <v>808</v>
      </c>
      <c r="O488" t="s">
        <v>60</v>
      </c>
      <c r="P488">
        <v>5</v>
      </c>
      <c r="Q488" t="s">
        <v>810</v>
      </c>
      <c r="R488">
        <v>5</v>
      </c>
      <c r="S488" t="s">
        <v>297</v>
      </c>
      <c r="T488" t="s">
        <v>817</v>
      </c>
      <c r="U488" t="s">
        <v>298</v>
      </c>
      <c r="V488">
        <v>5000</v>
      </c>
      <c r="W488" t="s">
        <v>118</v>
      </c>
      <c r="X488">
        <v>5900</v>
      </c>
      <c r="Y488" t="s">
        <v>299</v>
      </c>
      <c r="Z488">
        <v>5910</v>
      </c>
      <c r="AA488" t="s">
        <v>118</v>
      </c>
      <c r="AB488">
        <v>5911</v>
      </c>
      <c r="AC488" t="s">
        <v>300</v>
      </c>
      <c r="AD488">
        <v>0</v>
      </c>
      <c r="AE488" t="s">
        <v>58</v>
      </c>
      <c r="AF488" s="1">
        <v>2644510</v>
      </c>
      <c r="AG488" s="1">
        <v>2008000</v>
      </c>
      <c r="AH488" s="1">
        <v>2644510</v>
      </c>
      <c r="AI488" s="1">
        <v>7830</v>
      </c>
      <c r="AJ488" s="1">
        <v>7830</v>
      </c>
      <c r="AK488" s="1">
        <v>7830</v>
      </c>
      <c r="AL488" s="1">
        <v>7830</v>
      </c>
      <c r="AM488" s="1">
        <f t="shared" si="48"/>
        <v>0</v>
      </c>
      <c r="AN488" s="1"/>
      <c r="AO488" s="1"/>
      <c r="AP488" s="1">
        <f t="shared" si="45"/>
        <v>0</v>
      </c>
      <c r="AQ488" s="6">
        <f t="shared" si="46"/>
        <v>2644510</v>
      </c>
      <c r="AR488" s="1">
        <f t="shared" si="47"/>
        <v>0</v>
      </c>
    </row>
    <row r="489" spans="1:44" hidden="1" x14ac:dyDescent="0.35">
      <c r="A489" t="str">
        <f t="shared" si="44"/>
        <v>1.1-00-2506_25516011_2538210</v>
      </c>
      <c r="B489" t="s">
        <v>812</v>
      </c>
      <c r="C489" t="s">
        <v>815</v>
      </c>
      <c r="D489" t="s">
        <v>64</v>
      </c>
      <c r="E489" t="s">
        <v>54</v>
      </c>
      <c r="F489">
        <v>1</v>
      </c>
      <c r="G489" t="s">
        <v>45</v>
      </c>
      <c r="H489">
        <v>1.3</v>
      </c>
      <c r="I489" t="s">
        <v>46</v>
      </c>
      <c r="J489" t="s">
        <v>47</v>
      </c>
      <c r="K489" t="s">
        <v>48</v>
      </c>
      <c r="L489" t="s">
        <v>65</v>
      </c>
      <c r="M489" t="s">
        <v>66</v>
      </c>
      <c r="N489" t="s">
        <v>839</v>
      </c>
      <c r="O489" t="s">
        <v>111</v>
      </c>
      <c r="P489">
        <v>5</v>
      </c>
      <c r="Q489" t="s">
        <v>810</v>
      </c>
      <c r="R489">
        <v>16</v>
      </c>
      <c r="S489" t="s">
        <v>355</v>
      </c>
      <c r="T489" t="s">
        <v>847</v>
      </c>
      <c r="U489" t="s">
        <v>848</v>
      </c>
      <c r="V489">
        <v>3000</v>
      </c>
      <c r="W489" t="s">
        <v>56</v>
      </c>
      <c r="X489">
        <v>3800</v>
      </c>
      <c r="Y489" t="s">
        <v>227</v>
      </c>
      <c r="Z489">
        <v>3820</v>
      </c>
      <c r="AA489" t="s">
        <v>56</v>
      </c>
      <c r="AB489">
        <v>3821</v>
      </c>
      <c r="AC489" t="s">
        <v>228</v>
      </c>
      <c r="AD489">
        <v>0</v>
      </c>
      <c r="AE489" t="s">
        <v>58</v>
      </c>
      <c r="AF489" s="1">
        <v>2700000</v>
      </c>
      <c r="AG489" s="1">
        <v>1000009.72</v>
      </c>
      <c r="AH489" s="1">
        <v>2678530.52</v>
      </c>
      <c r="AI489" s="1">
        <v>2678530.52</v>
      </c>
      <c r="AJ489" s="1">
        <v>1329238.31</v>
      </c>
      <c r="AK489" s="1">
        <v>931342.07</v>
      </c>
      <c r="AL489" s="1">
        <v>931342.07</v>
      </c>
      <c r="AM489" s="1">
        <f t="shared" si="48"/>
        <v>21469.479999999981</v>
      </c>
      <c r="AN489" s="1"/>
      <c r="AO489" s="1"/>
      <c r="AP489" s="1">
        <f t="shared" si="45"/>
        <v>0</v>
      </c>
      <c r="AQ489" s="6">
        <f t="shared" si="46"/>
        <v>2700000</v>
      </c>
      <c r="AR489" s="1">
        <f t="shared" si="47"/>
        <v>21469.479999999981</v>
      </c>
    </row>
    <row r="490" spans="1:44" hidden="1" x14ac:dyDescent="0.35">
      <c r="A490" t="str">
        <f t="shared" si="44"/>
        <v>1.1-00-2504_2555004_2534310</v>
      </c>
      <c r="B490" t="s">
        <v>812</v>
      </c>
      <c r="C490" t="s">
        <v>815</v>
      </c>
      <c r="D490" t="s">
        <v>64</v>
      </c>
      <c r="E490" t="s">
        <v>54</v>
      </c>
      <c r="F490">
        <v>1</v>
      </c>
      <c r="G490" t="s">
        <v>45</v>
      </c>
      <c r="H490">
        <v>1.3</v>
      </c>
      <c r="I490" t="s">
        <v>46</v>
      </c>
      <c r="J490" t="s">
        <v>47</v>
      </c>
      <c r="K490" t="s">
        <v>48</v>
      </c>
      <c r="L490" t="s">
        <v>49</v>
      </c>
      <c r="M490" t="s">
        <v>50</v>
      </c>
      <c r="N490" t="s">
        <v>808</v>
      </c>
      <c r="O490" t="s">
        <v>60</v>
      </c>
      <c r="P490">
        <v>5</v>
      </c>
      <c r="Q490" t="s">
        <v>810</v>
      </c>
      <c r="R490">
        <v>5</v>
      </c>
      <c r="S490" t="s">
        <v>297</v>
      </c>
      <c r="T490" t="s">
        <v>817</v>
      </c>
      <c r="U490" t="s">
        <v>298</v>
      </c>
      <c r="V490">
        <v>3000</v>
      </c>
      <c r="W490" t="s">
        <v>56</v>
      </c>
      <c r="X490">
        <v>3400</v>
      </c>
      <c r="Y490" t="s">
        <v>318</v>
      </c>
      <c r="Z490">
        <v>3430</v>
      </c>
      <c r="AA490" t="s">
        <v>56</v>
      </c>
      <c r="AB490">
        <v>3431</v>
      </c>
      <c r="AC490" t="s">
        <v>322</v>
      </c>
      <c r="AD490">
        <v>0</v>
      </c>
      <c r="AE490" t="s">
        <v>58</v>
      </c>
      <c r="AF490" s="1">
        <v>2702616</v>
      </c>
      <c r="AG490" s="1">
        <v>0</v>
      </c>
      <c r="AH490" s="1">
        <v>2702616</v>
      </c>
      <c r="AI490" s="1">
        <v>2702616</v>
      </c>
      <c r="AJ490" s="1">
        <v>0</v>
      </c>
      <c r="AK490" s="1">
        <v>0</v>
      </c>
      <c r="AL490" s="1">
        <v>0</v>
      </c>
      <c r="AM490" s="1">
        <f t="shared" si="48"/>
        <v>0</v>
      </c>
      <c r="AN490" s="1"/>
      <c r="AO490" s="1"/>
      <c r="AP490" s="1">
        <f t="shared" si="45"/>
        <v>0</v>
      </c>
      <c r="AQ490" s="6">
        <f t="shared" si="46"/>
        <v>2702616</v>
      </c>
      <c r="AR490" s="1">
        <f t="shared" si="47"/>
        <v>0</v>
      </c>
    </row>
    <row r="491" spans="1:44" hidden="1" x14ac:dyDescent="0.35">
      <c r="A491" t="str">
        <f t="shared" si="44"/>
        <v>1.1-00-2512_25751035_25431123</v>
      </c>
      <c r="B491" t="s">
        <v>812</v>
      </c>
      <c r="C491" t="s">
        <v>815</v>
      </c>
      <c r="D491" t="s">
        <v>64</v>
      </c>
      <c r="E491" t="s">
        <v>54</v>
      </c>
      <c r="F491">
        <v>3</v>
      </c>
      <c r="G491" t="s">
        <v>202</v>
      </c>
      <c r="H491">
        <v>3.2</v>
      </c>
      <c r="I491" t="s">
        <v>958</v>
      </c>
      <c r="J491" t="s">
        <v>959</v>
      </c>
      <c r="K491" t="s">
        <v>960</v>
      </c>
      <c r="L491" t="s">
        <v>217</v>
      </c>
      <c r="M491" t="s">
        <v>218</v>
      </c>
      <c r="N491" t="s">
        <v>946</v>
      </c>
      <c r="O491" t="s">
        <v>948</v>
      </c>
      <c r="P491">
        <v>7</v>
      </c>
      <c r="Q491" t="s">
        <v>567</v>
      </c>
      <c r="R491">
        <v>51</v>
      </c>
      <c r="S491" t="s">
        <v>962</v>
      </c>
      <c r="T491" t="s">
        <v>961</v>
      </c>
      <c r="U491" t="s">
        <v>963</v>
      </c>
      <c r="V491">
        <v>4000</v>
      </c>
      <c r="W491" t="s">
        <v>233</v>
      </c>
      <c r="X491">
        <v>4300</v>
      </c>
      <c r="Y491" t="s">
        <v>339</v>
      </c>
      <c r="Z491">
        <v>4310</v>
      </c>
      <c r="AA491" t="s">
        <v>230</v>
      </c>
      <c r="AB491">
        <v>4311</v>
      </c>
      <c r="AC491" t="s">
        <v>340</v>
      </c>
      <c r="AD491">
        <v>23</v>
      </c>
      <c r="AE491" t="s">
        <v>965</v>
      </c>
      <c r="AF491" s="1">
        <v>2728000</v>
      </c>
      <c r="AG491" s="1">
        <v>3199989.56</v>
      </c>
      <c r="AH491" s="1">
        <v>2727812.5</v>
      </c>
      <c r="AI491" s="1">
        <v>2727812.5</v>
      </c>
      <c r="AJ491" s="1">
        <v>2727812.5</v>
      </c>
      <c r="AK491" s="1">
        <v>2727812.5</v>
      </c>
      <c r="AL491" s="1">
        <v>2727812.5</v>
      </c>
      <c r="AM491" s="1">
        <f t="shared" si="48"/>
        <v>187.5</v>
      </c>
      <c r="AN491" s="1"/>
      <c r="AO491" s="1"/>
      <c r="AP491" s="1">
        <f t="shared" si="45"/>
        <v>0</v>
      </c>
      <c r="AQ491" s="6">
        <f t="shared" si="46"/>
        <v>2728000</v>
      </c>
      <c r="AR491" s="1">
        <f t="shared" si="47"/>
        <v>187.5</v>
      </c>
    </row>
    <row r="492" spans="1:44" hidden="1" x14ac:dyDescent="0.35">
      <c r="A492" t="str">
        <f t="shared" si="44"/>
        <v>1.1-00-2506_25516011_25382114</v>
      </c>
      <c r="B492" t="s">
        <v>812</v>
      </c>
      <c r="C492" t="s">
        <v>815</v>
      </c>
      <c r="D492" t="s">
        <v>64</v>
      </c>
      <c r="E492" t="s">
        <v>54</v>
      </c>
      <c r="F492">
        <v>1</v>
      </c>
      <c r="G492" t="s">
        <v>45</v>
      </c>
      <c r="H492">
        <v>1.3</v>
      </c>
      <c r="I492" t="s">
        <v>46</v>
      </c>
      <c r="J492" t="s">
        <v>47</v>
      </c>
      <c r="K492" t="s">
        <v>48</v>
      </c>
      <c r="L492" t="s">
        <v>65</v>
      </c>
      <c r="M492" t="s">
        <v>66</v>
      </c>
      <c r="N492" t="s">
        <v>839</v>
      </c>
      <c r="O492" t="s">
        <v>111</v>
      </c>
      <c r="P492">
        <v>5</v>
      </c>
      <c r="Q492" t="s">
        <v>810</v>
      </c>
      <c r="R492">
        <v>16</v>
      </c>
      <c r="S492" t="s">
        <v>355</v>
      </c>
      <c r="T492" t="s">
        <v>847</v>
      </c>
      <c r="U492" t="s">
        <v>848</v>
      </c>
      <c r="V492">
        <v>3000</v>
      </c>
      <c r="W492" t="s">
        <v>56</v>
      </c>
      <c r="X492">
        <v>3800</v>
      </c>
      <c r="Y492" t="s">
        <v>227</v>
      </c>
      <c r="Z492">
        <v>3820</v>
      </c>
      <c r="AA492" t="s">
        <v>56</v>
      </c>
      <c r="AB492">
        <v>3821</v>
      </c>
      <c r="AC492" t="s">
        <v>228</v>
      </c>
      <c r="AD492">
        <v>14</v>
      </c>
      <c r="AE492" t="s">
        <v>669</v>
      </c>
      <c r="AF492" s="1">
        <v>2500000</v>
      </c>
      <c r="AG492" s="1">
        <v>2500009.7200000002</v>
      </c>
      <c r="AH492" s="1">
        <v>234781.68</v>
      </c>
      <c r="AI492" s="1">
        <v>234781.68</v>
      </c>
      <c r="AJ492" s="1">
        <v>234781.68</v>
      </c>
      <c r="AK492" s="1">
        <v>0</v>
      </c>
      <c r="AL492" s="1">
        <v>0</v>
      </c>
      <c r="AM492" s="1">
        <f t="shared" si="48"/>
        <v>2265218.3199999998</v>
      </c>
      <c r="AN492" s="1">
        <v>234781.68</v>
      </c>
      <c r="AO492" s="1">
        <v>0</v>
      </c>
      <c r="AP492" s="1">
        <f t="shared" si="45"/>
        <v>234781.68</v>
      </c>
      <c r="AQ492" s="6">
        <f t="shared" si="46"/>
        <v>2734781.68</v>
      </c>
      <c r="AR492" s="1">
        <f t="shared" si="47"/>
        <v>2500000</v>
      </c>
    </row>
    <row r="493" spans="1:44" hidden="1" x14ac:dyDescent="0.35">
      <c r="A493" t="str">
        <f t="shared" si="44"/>
        <v>1.1-00-2505_2559007_2533410</v>
      </c>
      <c r="B493" t="s">
        <v>812</v>
      </c>
      <c r="C493" t="s">
        <v>815</v>
      </c>
      <c r="D493" t="s">
        <v>64</v>
      </c>
      <c r="E493" t="s">
        <v>54</v>
      </c>
      <c r="F493">
        <v>1</v>
      </c>
      <c r="G493" t="s">
        <v>45</v>
      </c>
      <c r="H493">
        <v>1.3</v>
      </c>
      <c r="I493" t="s">
        <v>46</v>
      </c>
      <c r="J493" t="s">
        <v>47</v>
      </c>
      <c r="K493" t="s">
        <v>48</v>
      </c>
      <c r="L493" t="s">
        <v>65</v>
      </c>
      <c r="M493" t="s">
        <v>66</v>
      </c>
      <c r="N493" t="s">
        <v>833</v>
      </c>
      <c r="O493" t="s">
        <v>835</v>
      </c>
      <c r="P493">
        <v>5</v>
      </c>
      <c r="Q493" t="s">
        <v>810</v>
      </c>
      <c r="R493">
        <v>9</v>
      </c>
      <c r="S493" t="s">
        <v>120</v>
      </c>
      <c r="T493" t="s">
        <v>834</v>
      </c>
      <c r="U493" t="s">
        <v>836</v>
      </c>
      <c r="V493">
        <v>3000</v>
      </c>
      <c r="W493" t="s">
        <v>56</v>
      </c>
      <c r="X493">
        <v>3300</v>
      </c>
      <c r="Y493" t="s">
        <v>113</v>
      </c>
      <c r="Z493">
        <v>3340</v>
      </c>
      <c r="AA493" t="s">
        <v>56</v>
      </c>
      <c r="AB493">
        <v>3341</v>
      </c>
      <c r="AC493" t="s">
        <v>162</v>
      </c>
      <c r="AD493">
        <v>0</v>
      </c>
      <c r="AE493" t="s">
        <v>58</v>
      </c>
      <c r="AF493" s="1">
        <v>2796004.92</v>
      </c>
      <c r="AG493" s="1">
        <v>1500000</v>
      </c>
      <c r="AH493" s="1">
        <v>2410016</v>
      </c>
      <c r="AI493" s="1">
        <v>2375216</v>
      </c>
      <c r="AJ493" s="1">
        <v>11600</v>
      </c>
      <c r="AK493" s="1">
        <v>11600</v>
      </c>
      <c r="AL493" s="1">
        <v>11600</v>
      </c>
      <c r="AM493" s="1">
        <f t="shared" si="48"/>
        <v>385988.91999999993</v>
      </c>
      <c r="AN493" s="1"/>
      <c r="AO493" s="1"/>
      <c r="AP493" s="1">
        <f t="shared" si="45"/>
        <v>0</v>
      </c>
      <c r="AQ493" s="6">
        <f t="shared" si="46"/>
        <v>2796004.92</v>
      </c>
      <c r="AR493" s="1">
        <f t="shared" si="47"/>
        <v>385988.91999999993</v>
      </c>
    </row>
    <row r="494" spans="1:44" hidden="1" x14ac:dyDescent="0.35">
      <c r="A494" t="str">
        <f t="shared" si="44"/>
        <v>1.1-00-2510_25037029_25382122</v>
      </c>
      <c r="B494" t="s">
        <v>812</v>
      </c>
      <c r="C494" t="s">
        <v>815</v>
      </c>
      <c r="D494" t="s">
        <v>64</v>
      </c>
      <c r="E494" t="s">
        <v>54</v>
      </c>
      <c r="F494">
        <v>2</v>
      </c>
      <c r="G494" t="s">
        <v>183</v>
      </c>
      <c r="H494">
        <v>2.4</v>
      </c>
      <c r="I494" t="s">
        <v>491</v>
      </c>
      <c r="J494" t="s">
        <v>492</v>
      </c>
      <c r="K494" t="s">
        <v>493</v>
      </c>
      <c r="L494" t="s">
        <v>270</v>
      </c>
      <c r="M494" t="s">
        <v>271</v>
      </c>
      <c r="N494" t="s">
        <v>898</v>
      </c>
      <c r="O494" t="s">
        <v>900</v>
      </c>
      <c r="P494">
        <v>0</v>
      </c>
      <c r="Q494" t="s">
        <v>255</v>
      </c>
      <c r="R494">
        <v>37</v>
      </c>
      <c r="S494" t="s">
        <v>496</v>
      </c>
      <c r="T494" t="s">
        <v>899</v>
      </c>
      <c r="U494" t="s">
        <v>901</v>
      </c>
      <c r="V494">
        <v>3000</v>
      </c>
      <c r="W494" t="s">
        <v>56</v>
      </c>
      <c r="X494">
        <v>3800</v>
      </c>
      <c r="Y494" t="s">
        <v>227</v>
      </c>
      <c r="Z494">
        <v>3820</v>
      </c>
      <c r="AA494" t="s">
        <v>56</v>
      </c>
      <c r="AB494">
        <v>3821</v>
      </c>
      <c r="AC494" t="s">
        <v>228</v>
      </c>
      <c r="AD494">
        <v>22</v>
      </c>
      <c r="AE494" t="s">
        <v>499</v>
      </c>
      <c r="AF494" s="1">
        <v>1369040</v>
      </c>
      <c r="AG494" s="1">
        <v>600000</v>
      </c>
      <c r="AH494" s="1">
        <v>1368567.99</v>
      </c>
      <c r="AI494" s="1">
        <v>1368567.99</v>
      </c>
      <c r="AJ494" s="1">
        <v>1140473.33</v>
      </c>
      <c r="AK494" s="1">
        <v>1140473.33</v>
      </c>
      <c r="AL494" s="1">
        <v>1140473.33</v>
      </c>
      <c r="AM494" s="1">
        <f t="shared" si="48"/>
        <v>472.01000000000931</v>
      </c>
      <c r="AN494" s="1"/>
      <c r="AO494" s="1"/>
      <c r="AP494" s="1">
        <f t="shared" si="45"/>
        <v>0</v>
      </c>
      <c r="AQ494" s="6">
        <f t="shared" si="46"/>
        <v>1369040</v>
      </c>
      <c r="AR494" s="1">
        <f t="shared" si="47"/>
        <v>472.01000000000931</v>
      </c>
    </row>
    <row r="495" spans="1:44" hidden="1" x14ac:dyDescent="0.35">
      <c r="A495" t="str">
        <f t="shared" si="44"/>
        <v>1.1-00-2510_25043031_2538210</v>
      </c>
      <c r="B495" t="s">
        <v>812</v>
      </c>
      <c r="C495" t="s">
        <v>815</v>
      </c>
      <c r="D495" t="s">
        <v>64</v>
      </c>
      <c r="E495" t="s">
        <v>54</v>
      </c>
      <c r="F495">
        <v>2</v>
      </c>
      <c r="G495" t="s">
        <v>183</v>
      </c>
      <c r="H495">
        <v>2.7</v>
      </c>
      <c r="I495" t="s">
        <v>530</v>
      </c>
      <c r="J495" t="s">
        <v>531</v>
      </c>
      <c r="K495" t="s">
        <v>530</v>
      </c>
      <c r="L495" t="s">
        <v>217</v>
      </c>
      <c r="M495" t="s">
        <v>218</v>
      </c>
      <c r="N495" t="s">
        <v>898</v>
      </c>
      <c r="O495" t="s">
        <v>900</v>
      </c>
      <c r="P495">
        <v>0</v>
      </c>
      <c r="Q495" t="s">
        <v>255</v>
      </c>
      <c r="R495">
        <v>43</v>
      </c>
      <c r="S495" t="s">
        <v>926</v>
      </c>
      <c r="T495" t="s">
        <v>908</v>
      </c>
      <c r="U495" t="s">
        <v>909</v>
      </c>
      <c r="V495">
        <v>3000</v>
      </c>
      <c r="W495" t="s">
        <v>56</v>
      </c>
      <c r="X495">
        <v>3800</v>
      </c>
      <c r="Y495" t="s">
        <v>227</v>
      </c>
      <c r="Z495">
        <v>3820</v>
      </c>
      <c r="AA495" t="s">
        <v>56</v>
      </c>
      <c r="AB495">
        <v>3821</v>
      </c>
      <c r="AC495" t="s">
        <v>228</v>
      </c>
      <c r="AD495">
        <v>0</v>
      </c>
      <c r="AE495" t="s">
        <v>58</v>
      </c>
      <c r="AF495" s="1">
        <v>1407780</v>
      </c>
      <c r="AG495" s="1">
        <v>75000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f t="shared" si="48"/>
        <v>1407780</v>
      </c>
      <c r="AN495" s="1"/>
      <c r="AO495" s="1"/>
      <c r="AP495" s="1">
        <f t="shared" si="45"/>
        <v>0</v>
      </c>
      <c r="AQ495" s="6">
        <f t="shared" si="46"/>
        <v>1407780</v>
      </c>
      <c r="AR495" s="1">
        <f t="shared" si="47"/>
        <v>1407780</v>
      </c>
    </row>
    <row r="496" spans="1:44" hidden="1" x14ac:dyDescent="0.35">
      <c r="A496" t="str">
        <f t="shared" si="44"/>
        <v>1.1-00-2505_2559007_2551110</v>
      </c>
      <c r="B496" t="s">
        <v>812</v>
      </c>
      <c r="C496" t="s">
        <v>815</v>
      </c>
      <c r="D496" t="s">
        <v>64</v>
      </c>
      <c r="E496" t="s">
        <v>116</v>
      </c>
      <c r="F496">
        <v>1</v>
      </c>
      <c r="G496" t="s">
        <v>45</v>
      </c>
      <c r="H496">
        <v>1.3</v>
      </c>
      <c r="I496" t="s">
        <v>46</v>
      </c>
      <c r="J496" t="s">
        <v>47</v>
      </c>
      <c r="K496" t="s">
        <v>48</v>
      </c>
      <c r="L496" t="s">
        <v>65</v>
      </c>
      <c r="M496" t="s">
        <v>66</v>
      </c>
      <c r="N496" t="s">
        <v>833</v>
      </c>
      <c r="O496" t="s">
        <v>835</v>
      </c>
      <c r="P496">
        <v>5</v>
      </c>
      <c r="Q496" t="s">
        <v>810</v>
      </c>
      <c r="R496">
        <v>9</v>
      </c>
      <c r="S496" t="s">
        <v>120</v>
      </c>
      <c r="T496" t="s">
        <v>834</v>
      </c>
      <c r="U496" t="s">
        <v>836</v>
      </c>
      <c r="V496">
        <v>5000</v>
      </c>
      <c r="W496" t="s">
        <v>118</v>
      </c>
      <c r="X496">
        <v>5100</v>
      </c>
      <c r="Y496" t="s">
        <v>117</v>
      </c>
      <c r="Z496">
        <v>5110</v>
      </c>
      <c r="AA496" t="s">
        <v>118</v>
      </c>
      <c r="AB496">
        <v>5111</v>
      </c>
      <c r="AC496" t="s">
        <v>119</v>
      </c>
      <c r="AD496">
        <v>0</v>
      </c>
      <c r="AE496" t="s">
        <v>58</v>
      </c>
      <c r="AF496" s="1">
        <v>2911420.2</v>
      </c>
      <c r="AG496" s="1">
        <v>1500000</v>
      </c>
      <c r="AH496" s="1">
        <v>1911852.56</v>
      </c>
      <c r="AI496" s="1">
        <v>1911852.56</v>
      </c>
      <c r="AJ496" s="1">
        <v>1911852.56</v>
      </c>
      <c r="AK496" s="1">
        <v>1911852.56</v>
      </c>
      <c r="AL496" s="1">
        <v>1911852.56</v>
      </c>
      <c r="AM496" s="1">
        <f t="shared" si="48"/>
        <v>999567.64000000013</v>
      </c>
      <c r="AN496" s="1"/>
      <c r="AO496" s="1"/>
      <c r="AP496" s="1">
        <f t="shared" si="45"/>
        <v>0</v>
      </c>
      <c r="AQ496" s="6">
        <f t="shared" si="46"/>
        <v>2911420.2</v>
      </c>
      <c r="AR496" s="1">
        <f t="shared" si="47"/>
        <v>999567.64000000013</v>
      </c>
    </row>
    <row r="497" spans="1:44" hidden="1" x14ac:dyDescent="0.35">
      <c r="A497" t="str">
        <f t="shared" si="44"/>
        <v>1.1-00-2504_2555004_2529310</v>
      </c>
      <c r="B497" t="s">
        <v>812</v>
      </c>
      <c r="C497" t="s">
        <v>815</v>
      </c>
      <c r="D497" t="s">
        <v>64</v>
      </c>
      <c r="E497" t="s">
        <v>54</v>
      </c>
      <c r="F497">
        <v>1</v>
      </c>
      <c r="G497" t="s">
        <v>45</v>
      </c>
      <c r="H497">
        <v>1.3</v>
      </c>
      <c r="I497" t="s">
        <v>46</v>
      </c>
      <c r="J497" t="s">
        <v>47</v>
      </c>
      <c r="K497" t="s">
        <v>48</v>
      </c>
      <c r="L497" t="s">
        <v>49</v>
      </c>
      <c r="M497" t="s">
        <v>50</v>
      </c>
      <c r="N497" t="s">
        <v>808</v>
      </c>
      <c r="O497" t="s">
        <v>60</v>
      </c>
      <c r="P497">
        <v>5</v>
      </c>
      <c r="Q497" t="s">
        <v>810</v>
      </c>
      <c r="R497">
        <v>5</v>
      </c>
      <c r="S497" t="s">
        <v>297</v>
      </c>
      <c r="T497" t="s">
        <v>817</v>
      </c>
      <c r="U497" t="s">
        <v>298</v>
      </c>
      <c r="V497">
        <v>2000</v>
      </c>
      <c r="W497" t="s">
        <v>105</v>
      </c>
      <c r="X497">
        <v>2900</v>
      </c>
      <c r="Y497" t="s">
        <v>311</v>
      </c>
      <c r="Z497">
        <v>2930</v>
      </c>
      <c r="AA497" t="s">
        <v>105</v>
      </c>
      <c r="AB497">
        <v>2931</v>
      </c>
      <c r="AC497" t="s">
        <v>649</v>
      </c>
      <c r="AD497">
        <v>0</v>
      </c>
      <c r="AE497" t="s">
        <v>58</v>
      </c>
      <c r="AF497" s="1">
        <v>20000</v>
      </c>
      <c r="AG497" s="1">
        <v>20000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f t="shared" si="48"/>
        <v>20000</v>
      </c>
      <c r="AN497" s="1"/>
      <c r="AO497" s="1"/>
      <c r="AP497" s="1">
        <f t="shared" si="45"/>
        <v>0</v>
      </c>
      <c r="AQ497" s="6">
        <f t="shared" si="46"/>
        <v>20000</v>
      </c>
      <c r="AR497" s="1">
        <f t="shared" si="47"/>
        <v>20000</v>
      </c>
    </row>
    <row r="498" spans="1:44" hidden="1" x14ac:dyDescent="0.35">
      <c r="A498" t="str">
        <f t="shared" si="44"/>
        <v>1.1-00-2505_25667049_2515913</v>
      </c>
      <c r="B498" t="s">
        <v>812</v>
      </c>
      <c r="C498" t="s">
        <v>815</v>
      </c>
      <c r="D498" t="s">
        <v>64</v>
      </c>
      <c r="E498" t="s">
        <v>54</v>
      </c>
      <c r="F498">
        <v>1</v>
      </c>
      <c r="G498" t="s">
        <v>45</v>
      </c>
      <c r="H498">
        <v>1.7</v>
      </c>
      <c r="I498" t="s">
        <v>154</v>
      </c>
      <c r="J498" t="s">
        <v>155</v>
      </c>
      <c r="K498" t="s">
        <v>156</v>
      </c>
      <c r="L498" t="s">
        <v>157</v>
      </c>
      <c r="M498" t="s">
        <v>158</v>
      </c>
      <c r="N498" t="s">
        <v>833</v>
      </c>
      <c r="O498" t="s">
        <v>835</v>
      </c>
      <c r="P498">
        <v>6</v>
      </c>
      <c r="Q498" t="s">
        <v>164</v>
      </c>
      <c r="R498">
        <v>67</v>
      </c>
      <c r="S498" t="s">
        <v>172</v>
      </c>
      <c r="T498" t="s">
        <v>837</v>
      </c>
      <c r="U498" t="s">
        <v>838</v>
      </c>
      <c r="V498">
        <v>1000</v>
      </c>
      <c r="W498" t="s">
        <v>71</v>
      </c>
      <c r="X498">
        <v>1500</v>
      </c>
      <c r="Y498" t="s">
        <v>78</v>
      </c>
      <c r="Z498">
        <v>1590</v>
      </c>
      <c r="AA498" t="s">
        <v>71</v>
      </c>
      <c r="AB498">
        <v>1591</v>
      </c>
      <c r="AC498" t="s">
        <v>79</v>
      </c>
      <c r="AD498">
        <v>3</v>
      </c>
      <c r="AE498" t="s">
        <v>867</v>
      </c>
      <c r="AF498" s="1">
        <v>3000000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f t="shared" si="48"/>
        <v>3000000</v>
      </c>
      <c r="AN498" s="1"/>
      <c r="AO498" s="1"/>
      <c r="AP498" s="1">
        <f t="shared" si="45"/>
        <v>0</v>
      </c>
      <c r="AQ498" s="6">
        <f t="shared" si="46"/>
        <v>3000000</v>
      </c>
      <c r="AR498" s="1">
        <f t="shared" si="47"/>
        <v>3000000</v>
      </c>
    </row>
    <row r="499" spans="1:44" hidden="1" x14ac:dyDescent="0.35">
      <c r="A499" t="str">
        <f t="shared" si="44"/>
        <v>1.1-00-2506_25514009_2529410</v>
      </c>
      <c r="B499" t="s">
        <v>812</v>
      </c>
      <c r="C499" t="s">
        <v>815</v>
      </c>
      <c r="D499" t="s">
        <v>64</v>
      </c>
      <c r="E499" t="s">
        <v>54</v>
      </c>
      <c r="F499">
        <v>1</v>
      </c>
      <c r="G499" t="s">
        <v>45</v>
      </c>
      <c r="H499">
        <v>1.3</v>
      </c>
      <c r="I499" t="s">
        <v>46</v>
      </c>
      <c r="J499" t="s">
        <v>47</v>
      </c>
      <c r="K499" t="s">
        <v>48</v>
      </c>
      <c r="L499" t="s">
        <v>65</v>
      </c>
      <c r="M499" t="s">
        <v>66</v>
      </c>
      <c r="N499" t="s">
        <v>839</v>
      </c>
      <c r="O499" t="s">
        <v>111</v>
      </c>
      <c r="P499">
        <v>5</v>
      </c>
      <c r="Q499" t="s">
        <v>810</v>
      </c>
      <c r="R499">
        <v>14</v>
      </c>
      <c r="S499" t="s">
        <v>843</v>
      </c>
      <c r="T499" t="s">
        <v>842</v>
      </c>
      <c r="U499" t="s">
        <v>110</v>
      </c>
      <c r="V499">
        <v>2000</v>
      </c>
      <c r="W499" t="s">
        <v>105</v>
      </c>
      <c r="X499">
        <v>2900</v>
      </c>
      <c r="Y499" t="s">
        <v>311</v>
      </c>
      <c r="Z499">
        <v>2940</v>
      </c>
      <c r="AA499" t="s">
        <v>105</v>
      </c>
      <c r="AB499">
        <v>2941</v>
      </c>
      <c r="AC499" t="s">
        <v>313</v>
      </c>
      <c r="AD499">
        <v>0</v>
      </c>
      <c r="AE499" t="s">
        <v>58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f t="shared" si="48"/>
        <v>0</v>
      </c>
      <c r="AN499" s="1"/>
      <c r="AO499" s="1"/>
      <c r="AP499" s="1">
        <f t="shared" si="45"/>
        <v>0</v>
      </c>
      <c r="AQ499" s="6">
        <f t="shared" si="46"/>
        <v>0</v>
      </c>
      <c r="AR499" s="1">
        <f t="shared" si="47"/>
        <v>0</v>
      </c>
    </row>
    <row r="500" spans="1:44" hidden="1" x14ac:dyDescent="0.35">
      <c r="A500" t="str">
        <f t="shared" si="44"/>
        <v>1.1-00-2505_2559007_2533110</v>
      </c>
      <c r="B500" t="s">
        <v>812</v>
      </c>
      <c r="C500" t="s">
        <v>815</v>
      </c>
      <c r="D500" t="s">
        <v>64</v>
      </c>
      <c r="E500" t="s">
        <v>54</v>
      </c>
      <c r="F500">
        <v>1</v>
      </c>
      <c r="G500" t="s">
        <v>45</v>
      </c>
      <c r="H500">
        <v>1.3</v>
      </c>
      <c r="I500" t="s">
        <v>46</v>
      </c>
      <c r="J500" t="s">
        <v>47</v>
      </c>
      <c r="K500" t="s">
        <v>48</v>
      </c>
      <c r="L500" t="s">
        <v>65</v>
      </c>
      <c r="M500" t="s">
        <v>66</v>
      </c>
      <c r="N500" t="s">
        <v>833</v>
      </c>
      <c r="O500" t="s">
        <v>835</v>
      </c>
      <c r="P500">
        <v>5</v>
      </c>
      <c r="Q500" t="s">
        <v>810</v>
      </c>
      <c r="R500">
        <v>9</v>
      </c>
      <c r="S500" t="s">
        <v>120</v>
      </c>
      <c r="T500" t="s">
        <v>834</v>
      </c>
      <c r="U500" t="s">
        <v>836</v>
      </c>
      <c r="V500">
        <v>3000</v>
      </c>
      <c r="W500" t="s">
        <v>56</v>
      </c>
      <c r="X500">
        <v>3300</v>
      </c>
      <c r="Y500" t="s">
        <v>113</v>
      </c>
      <c r="Z500">
        <v>3310</v>
      </c>
      <c r="AA500" t="s">
        <v>56</v>
      </c>
      <c r="AB500">
        <v>3311</v>
      </c>
      <c r="AC500" t="s">
        <v>316</v>
      </c>
      <c r="AD500">
        <v>0</v>
      </c>
      <c r="AE500" t="s">
        <v>58</v>
      </c>
      <c r="AF500" s="1">
        <v>3090000</v>
      </c>
      <c r="AG500" s="1">
        <v>2000000</v>
      </c>
      <c r="AH500" s="1">
        <v>2808360</v>
      </c>
      <c r="AI500" s="1">
        <v>2808360</v>
      </c>
      <c r="AJ500" s="1">
        <v>1461600</v>
      </c>
      <c r="AK500" s="1">
        <v>1461600</v>
      </c>
      <c r="AL500" s="1">
        <v>1461600</v>
      </c>
      <c r="AM500" s="1">
        <f t="shared" si="48"/>
        <v>281640</v>
      </c>
      <c r="AN500" s="1"/>
      <c r="AO500" s="1"/>
      <c r="AP500" s="1">
        <f t="shared" si="45"/>
        <v>0</v>
      </c>
      <c r="AQ500" s="6">
        <f t="shared" si="46"/>
        <v>3090000</v>
      </c>
      <c r="AR500" s="1">
        <f t="shared" si="47"/>
        <v>281640</v>
      </c>
    </row>
    <row r="501" spans="1:44" hidden="1" x14ac:dyDescent="0.35">
      <c r="A501" t="str">
        <f t="shared" si="44"/>
        <v>1.1-00-2512_25751035_2543116</v>
      </c>
      <c r="B501" t="s">
        <v>812</v>
      </c>
      <c r="C501" t="s">
        <v>815</v>
      </c>
      <c r="D501" t="s">
        <v>64</v>
      </c>
      <c r="E501" t="s">
        <v>54</v>
      </c>
      <c r="F501">
        <v>3</v>
      </c>
      <c r="G501" t="s">
        <v>202</v>
      </c>
      <c r="H501">
        <v>3.2</v>
      </c>
      <c r="I501" t="s">
        <v>958</v>
      </c>
      <c r="J501" t="s">
        <v>959</v>
      </c>
      <c r="K501" t="s">
        <v>960</v>
      </c>
      <c r="L501" t="s">
        <v>217</v>
      </c>
      <c r="M501" t="s">
        <v>218</v>
      </c>
      <c r="N501" t="s">
        <v>946</v>
      </c>
      <c r="O501" t="s">
        <v>948</v>
      </c>
      <c r="P501">
        <v>7</v>
      </c>
      <c r="Q501" t="s">
        <v>567</v>
      </c>
      <c r="R501">
        <v>51</v>
      </c>
      <c r="S501" t="s">
        <v>962</v>
      </c>
      <c r="T501" t="s">
        <v>961</v>
      </c>
      <c r="U501" t="s">
        <v>963</v>
      </c>
      <c r="V501">
        <v>4000</v>
      </c>
      <c r="W501" t="s">
        <v>233</v>
      </c>
      <c r="X501">
        <v>4300</v>
      </c>
      <c r="Y501" t="s">
        <v>339</v>
      </c>
      <c r="Z501">
        <v>4310</v>
      </c>
      <c r="AA501" t="s">
        <v>230</v>
      </c>
      <c r="AB501">
        <v>4311</v>
      </c>
      <c r="AC501" t="s">
        <v>340</v>
      </c>
      <c r="AD501">
        <v>6</v>
      </c>
      <c r="AE501" t="s">
        <v>964</v>
      </c>
      <c r="AF501" s="1">
        <v>3150000</v>
      </c>
      <c r="AG501" s="1">
        <v>3499989.56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f t="shared" si="48"/>
        <v>3150000</v>
      </c>
      <c r="AN501" s="1"/>
      <c r="AO501" s="1"/>
      <c r="AP501" s="1">
        <f t="shared" si="45"/>
        <v>0</v>
      </c>
      <c r="AQ501" s="6">
        <f t="shared" si="46"/>
        <v>3150000</v>
      </c>
      <c r="AR501" s="1">
        <f t="shared" si="47"/>
        <v>3150000</v>
      </c>
    </row>
    <row r="502" spans="1:44" hidden="1" x14ac:dyDescent="0.35">
      <c r="A502" t="str">
        <f t="shared" si="44"/>
        <v>1.1-00-2509_25225017_2556710</v>
      </c>
      <c r="B502" t="s">
        <v>812</v>
      </c>
      <c r="C502" t="s">
        <v>815</v>
      </c>
      <c r="D502" t="s">
        <v>64</v>
      </c>
      <c r="E502" t="s">
        <v>116</v>
      </c>
      <c r="F502">
        <v>1</v>
      </c>
      <c r="G502" t="s">
        <v>45</v>
      </c>
      <c r="H502">
        <v>1.3</v>
      </c>
      <c r="I502" t="s">
        <v>46</v>
      </c>
      <c r="J502" t="s">
        <v>47</v>
      </c>
      <c r="K502" t="s">
        <v>48</v>
      </c>
      <c r="L502" t="s">
        <v>65</v>
      </c>
      <c r="M502" t="s">
        <v>66</v>
      </c>
      <c r="N502" t="s">
        <v>855</v>
      </c>
      <c r="O502" t="s">
        <v>857</v>
      </c>
      <c r="P502">
        <v>2</v>
      </c>
      <c r="Q502" t="s">
        <v>148</v>
      </c>
      <c r="R502">
        <v>25</v>
      </c>
      <c r="S502" t="s">
        <v>404</v>
      </c>
      <c r="T502" t="s">
        <v>856</v>
      </c>
      <c r="U502" t="s">
        <v>858</v>
      </c>
      <c r="V502">
        <v>5000</v>
      </c>
      <c r="W502" t="s">
        <v>118</v>
      </c>
      <c r="X502">
        <v>5600</v>
      </c>
      <c r="Y502" t="s">
        <v>209</v>
      </c>
      <c r="Z502">
        <v>5670</v>
      </c>
      <c r="AA502" t="s">
        <v>118</v>
      </c>
      <c r="AB502">
        <v>5671</v>
      </c>
      <c r="AC502" t="s">
        <v>407</v>
      </c>
      <c r="AD502">
        <v>0</v>
      </c>
      <c r="AE502" t="s">
        <v>58</v>
      </c>
      <c r="AF502" s="1">
        <v>4617000</v>
      </c>
      <c r="AG502" s="1">
        <v>2300000</v>
      </c>
      <c r="AH502" s="1">
        <v>2939290</v>
      </c>
      <c r="AI502" s="1">
        <v>2939290</v>
      </c>
      <c r="AJ502" s="1">
        <v>2939290</v>
      </c>
      <c r="AK502" s="1">
        <v>0</v>
      </c>
      <c r="AL502" s="1">
        <v>0</v>
      </c>
      <c r="AM502" s="1">
        <f t="shared" si="48"/>
        <v>1677710</v>
      </c>
      <c r="AN502" s="1">
        <v>0</v>
      </c>
      <c r="AO502" s="1">
        <v>1360756.42</v>
      </c>
      <c r="AP502" s="1">
        <f t="shared" si="45"/>
        <v>-1360756.42</v>
      </c>
      <c r="AQ502" s="6">
        <f t="shared" si="46"/>
        <v>3256243.58</v>
      </c>
      <c r="AR502" s="1">
        <f t="shared" si="47"/>
        <v>316953.58000000007</v>
      </c>
    </row>
    <row r="503" spans="1:44" hidden="1" x14ac:dyDescent="0.35">
      <c r="A503" t="str">
        <f t="shared" si="44"/>
        <v>1.1-00-2509_25225017_2532910</v>
      </c>
      <c r="B503" t="s">
        <v>812</v>
      </c>
      <c r="C503" t="s">
        <v>815</v>
      </c>
      <c r="D503" t="s">
        <v>64</v>
      </c>
      <c r="E503" t="s">
        <v>54</v>
      </c>
      <c r="F503">
        <v>1</v>
      </c>
      <c r="G503" t="s">
        <v>45</v>
      </c>
      <c r="H503">
        <v>1.3</v>
      </c>
      <c r="I503" t="s">
        <v>46</v>
      </c>
      <c r="J503" t="s">
        <v>47</v>
      </c>
      <c r="K503" t="s">
        <v>48</v>
      </c>
      <c r="L503" t="s">
        <v>65</v>
      </c>
      <c r="M503" t="s">
        <v>66</v>
      </c>
      <c r="N503" t="s">
        <v>855</v>
      </c>
      <c r="O503" t="s">
        <v>857</v>
      </c>
      <c r="P503">
        <v>2</v>
      </c>
      <c r="Q503" t="s">
        <v>148</v>
      </c>
      <c r="R503">
        <v>25</v>
      </c>
      <c r="S503" t="s">
        <v>404</v>
      </c>
      <c r="T503" t="s">
        <v>856</v>
      </c>
      <c r="U503" t="s">
        <v>858</v>
      </c>
      <c r="V503">
        <v>3000</v>
      </c>
      <c r="W503" t="s">
        <v>56</v>
      </c>
      <c r="X503">
        <v>3200</v>
      </c>
      <c r="Y503" t="s">
        <v>136</v>
      </c>
      <c r="Z503">
        <v>3290</v>
      </c>
      <c r="AA503" t="s">
        <v>56</v>
      </c>
      <c r="AB503">
        <v>3291</v>
      </c>
      <c r="AC503" t="s">
        <v>315</v>
      </c>
      <c r="AD503">
        <v>0</v>
      </c>
      <c r="AE503" t="s">
        <v>58</v>
      </c>
      <c r="AF503" s="1">
        <v>54218.26</v>
      </c>
      <c r="AG503" s="1">
        <v>0</v>
      </c>
      <c r="AH503" s="1">
        <v>54218.26</v>
      </c>
      <c r="AI503" s="1">
        <v>0</v>
      </c>
      <c r="AJ503" s="1">
        <v>0</v>
      </c>
      <c r="AK503" s="1">
        <v>0</v>
      </c>
      <c r="AL503" s="1">
        <v>0</v>
      </c>
      <c r="AM503" s="1">
        <f t="shared" si="48"/>
        <v>0</v>
      </c>
      <c r="AN503" s="1">
        <v>3245114.9</v>
      </c>
      <c r="AO503" s="1">
        <v>0</v>
      </c>
      <c r="AP503" s="1">
        <f t="shared" si="45"/>
        <v>3245114.9</v>
      </c>
      <c r="AQ503" s="6">
        <f t="shared" si="46"/>
        <v>3299333.1599999997</v>
      </c>
      <c r="AR503" s="1">
        <f t="shared" si="47"/>
        <v>3245114.9</v>
      </c>
    </row>
    <row r="504" spans="1:44" hidden="1" x14ac:dyDescent="0.35">
      <c r="A504" t="str">
        <f t="shared" si="44"/>
        <v>1.1-00-2510_25036028_2529410</v>
      </c>
      <c r="B504" t="s">
        <v>812</v>
      </c>
      <c r="C504" t="s">
        <v>815</v>
      </c>
      <c r="D504" t="s">
        <v>64</v>
      </c>
      <c r="E504" t="s">
        <v>54</v>
      </c>
      <c r="F504">
        <v>2</v>
      </c>
      <c r="G504" t="s">
        <v>183</v>
      </c>
      <c r="H504">
        <v>2.7</v>
      </c>
      <c r="I504" t="s">
        <v>530</v>
      </c>
      <c r="J504" t="s">
        <v>531</v>
      </c>
      <c r="K504" t="s">
        <v>530</v>
      </c>
      <c r="L504" t="s">
        <v>270</v>
      </c>
      <c r="M504" t="s">
        <v>271</v>
      </c>
      <c r="N504" t="s">
        <v>898</v>
      </c>
      <c r="O504" t="s">
        <v>900</v>
      </c>
      <c r="P504">
        <v>0</v>
      </c>
      <c r="Q504" t="s">
        <v>255</v>
      </c>
      <c r="R504">
        <v>36</v>
      </c>
      <c r="S504" t="s">
        <v>931</v>
      </c>
      <c r="T504" t="s">
        <v>930</v>
      </c>
      <c r="U504" t="s">
        <v>932</v>
      </c>
      <c r="V504">
        <v>2000</v>
      </c>
      <c r="W504" t="s">
        <v>105</v>
      </c>
      <c r="X504">
        <v>2900</v>
      </c>
      <c r="Y504" t="s">
        <v>311</v>
      </c>
      <c r="Z504">
        <v>2940</v>
      </c>
      <c r="AA504" t="s">
        <v>105</v>
      </c>
      <c r="AB504">
        <v>2941</v>
      </c>
      <c r="AC504" t="s">
        <v>313</v>
      </c>
      <c r="AD504">
        <v>0</v>
      </c>
      <c r="AE504" t="s">
        <v>58</v>
      </c>
      <c r="AF504" s="1">
        <v>4000</v>
      </c>
      <c r="AG504" s="1">
        <v>0</v>
      </c>
      <c r="AH504" s="1">
        <v>3938</v>
      </c>
      <c r="AI504" s="1">
        <v>3938</v>
      </c>
      <c r="AJ504" s="1">
        <v>3938</v>
      </c>
      <c r="AK504" s="1">
        <v>3938</v>
      </c>
      <c r="AL504" s="1">
        <v>3938</v>
      </c>
      <c r="AM504" s="1">
        <f t="shared" si="48"/>
        <v>62</v>
      </c>
      <c r="AN504" s="1"/>
      <c r="AO504" s="1"/>
      <c r="AP504" s="1">
        <f t="shared" si="45"/>
        <v>0</v>
      </c>
      <c r="AQ504" s="6">
        <f t="shared" si="46"/>
        <v>4000</v>
      </c>
      <c r="AR504" s="1">
        <f t="shared" si="47"/>
        <v>62</v>
      </c>
    </row>
    <row r="505" spans="1:44" hidden="1" x14ac:dyDescent="0.35">
      <c r="A505" t="str">
        <f t="shared" si="44"/>
        <v>1.1-00-2514_25555039_2535310</v>
      </c>
      <c r="B505" t="s">
        <v>812</v>
      </c>
      <c r="C505" t="s">
        <v>815</v>
      </c>
      <c r="D505" t="s">
        <v>64</v>
      </c>
      <c r="E505" t="s">
        <v>54</v>
      </c>
      <c r="F505">
        <v>3</v>
      </c>
      <c r="G505" t="s">
        <v>202</v>
      </c>
      <c r="H505">
        <v>3.8</v>
      </c>
      <c r="I505" t="s">
        <v>203</v>
      </c>
      <c r="J505" t="s">
        <v>204</v>
      </c>
      <c r="K505" t="s">
        <v>205</v>
      </c>
      <c r="L505" t="s">
        <v>65</v>
      </c>
      <c r="M505" t="s">
        <v>66</v>
      </c>
      <c r="N505" t="s">
        <v>982</v>
      </c>
      <c r="O505" t="s">
        <v>984</v>
      </c>
      <c r="P505">
        <v>5</v>
      </c>
      <c r="Q505" t="s">
        <v>810</v>
      </c>
      <c r="R505">
        <v>55</v>
      </c>
      <c r="S505" t="s">
        <v>601</v>
      </c>
      <c r="T505" t="s">
        <v>983</v>
      </c>
      <c r="U505" t="s">
        <v>985</v>
      </c>
      <c r="V505">
        <v>3000</v>
      </c>
      <c r="W505" t="s">
        <v>56</v>
      </c>
      <c r="X505">
        <v>3500</v>
      </c>
      <c r="Y505" t="s">
        <v>189</v>
      </c>
      <c r="Z505">
        <v>3530</v>
      </c>
      <c r="AA505" t="s">
        <v>56</v>
      </c>
      <c r="AB505">
        <v>3531</v>
      </c>
      <c r="AC505" t="s">
        <v>604</v>
      </c>
      <c r="AD505">
        <v>0</v>
      </c>
      <c r="AE505" t="s">
        <v>58</v>
      </c>
      <c r="AF505" s="1">
        <v>3596520</v>
      </c>
      <c r="AG505" s="1">
        <v>3738520</v>
      </c>
      <c r="AH505" s="1">
        <v>1460564</v>
      </c>
      <c r="AI505" s="1">
        <v>1460564</v>
      </c>
      <c r="AJ505" s="1">
        <v>1460564</v>
      </c>
      <c r="AK505" s="1">
        <v>1112564</v>
      </c>
      <c r="AL505" s="1">
        <v>1112564</v>
      </c>
      <c r="AM505" s="1">
        <f t="shared" si="48"/>
        <v>2135956</v>
      </c>
      <c r="AN505" s="1"/>
      <c r="AO505" s="1"/>
      <c r="AP505" s="1">
        <f t="shared" si="45"/>
        <v>0</v>
      </c>
      <c r="AQ505" s="6">
        <f t="shared" si="46"/>
        <v>3596520</v>
      </c>
      <c r="AR505" s="1">
        <f t="shared" si="47"/>
        <v>2135956</v>
      </c>
    </row>
    <row r="506" spans="1:44" hidden="1" x14ac:dyDescent="0.35">
      <c r="A506" t="str">
        <f t="shared" si="44"/>
        <v>1.1-00-2504_2555004_2529410</v>
      </c>
      <c r="B506" t="s">
        <v>812</v>
      </c>
      <c r="C506" t="s">
        <v>815</v>
      </c>
      <c r="D506" t="s">
        <v>64</v>
      </c>
      <c r="E506" t="s">
        <v>54</v>
      </c>
      <c r="F506">
        <v>1</v>
      </c>
      <c r="G506" t="s">
        <v>45</v>
      </c>
      <c r="H506">
        <v>1.3</v>
      </c>
      <c r="I506" t="s">
        <v>46</v>
      </c>
      <c r="J506" t="s">
        <v>47</v>
      </c>
      <c r="K506" t="s">
        <v>48</v>
      </c>
      <c r="L506" t="s">
        <v>49</v>
      </c>
      <c r="M506" t="s">
        <v>50</v>
      </c>
      <c r="N506" t="s">
        <v>808</v>
      </c>
      <c r="O506" t="s">
        <v>60</v>
      </c>
      <c r="P506">
        <v>5</v>
      </c>
      <c r="Q506" t="s">
        <v>810</v>
      </c>
      <c r="R506">
        <v>5</v>
      </c>
      <c r="S506" t="s">
        <v>297</v>
      </c>
      <c r="T506" t="s">
        <v>817</v>
      </c>
      <c r="U506" t="s">
        <v>298</v>
      </c>
      <c r="V506">
        <v>2000</v>
      </c>
      <c r="W506" t="s">
        <v>105</v>
      </c>
      <c r="X506">
        <v>2900</v>
      </c>
      <c r="Y506" t="s">
        <v>311</v>
      </c>
      <c r="Z506">
        <v>2940</v>
      </c>
      <c r="AA506" t="s">
        <v>105</v>
      </c>
      <c r="AB506">
        <v>2941</v>
      </c>
      <c r="AC506" t="s">
        <v>313</v>
      </c>
      <c r="AD506">
        <v>0</v>
      </c>
      <c r="AE506" t="s">
        <v>58</v>
      </c>
      <c r="AF506" s="1">
        <v>27000</v>
      </c>
      <c r="AG506" s="1">
        <v>1000</v>
      </c>
      <c r="AH506" s="1">
        <v>12006.27</v>
      </c>
      <c r="AI506" s="1">
        <v>12006.27</v>
      </c>
      <c r="AJ506" s="1">
        <v>12006.27</v>
      </c>
      <c r="AK506" s="1">
        <v>12006.27</v>
      </c>
      <c r="AL506" s="1">
        <v>12006.27</v>
      </c>
      <c r="AM506" s="1">
        <f t="shared" si="48"/>
        <v>14993.73</v>
      </c>
      <c r="AN506" s="1"/>
      <c r="AO506" s="1"/>
      <c r="AP506" s="1">
        <f t="shared" si="45"/>
        <v>0</v>
      </c>
      <c r="AQ506" s="6">
        <f t="shared" si="46"/>
        <v>27000</v>
      </c>
      <c r="AR506" s="1">
        <f t="shared" si="47"/>
        <v>14993.73</v>
      </c>
    </row>
    <row r="507" spans="1:44" hidden="1" x14ac:dyDescent="0.35">
      <c r="A507" t="str">
        <f t="shared" si="44"/>
        <v>1.1-00-2506_25515010_2533910</v>
      </c>
      <c r="B507" t="s">
        <v>812</v>
      </c>
      <c r="C507" t="s">
        <v>815</v>
      </c>
      <c r="D507" t="s">
        <v>64</v>
      </c>
      <c r="E507" t="s">
        <v>54</v>
      </c>
      <c r="F507">
        <v>1</v>
      </c>
      <c r="G507" t="s">
        <v>45</v>
      </c>
      <c r="H507">
        <v>1.3</v>
      </c>
      <c r="I507" t="s">
        <v>46</v>
      </c>
      <c r="J507" t="s">
        <v>47</v>
      </c>
      <c r="K507" t="s">
        <v>48</v>
      </c>
      <c r="L507" t="s">
        <v>65</v>
      </c>
      <c r="M507" t="s">
        <v>66</v>
      </c>
      <c r="N507" t="s">
        <v>839</v>
      </c>
      <c r="O507" t="s">
        <v>111</v>
      </c>
      <c r="P507">
        <v>5</v>
      </c>
      <c r="Q507" t="s">
        <v>810</v>
      </c>
      <c r="R507">
        <v>15</v>
      </c>
      <c r="S507" t="s">
        <v>422</v>
      </c>
      <c r="T507" t="s">
        <v>845</v>
      </c>
      <c r="U507" t="s">
        <v>846</v>
      </c>
      <c r="V507">
        <v>3000</v>
      </c>
      <c r="W507" t="s">
        <v>56</v>
      </c>
      <c r="X507">
        <v>3300</v>
      </c>
      <c r="Y507" t="s">
        <v>113</v>
      </c>
      <c r="Z507">
        <v>3390</v>
      </c>
      <c r="AA507" t="s">
        <v>56</v>
      </c>
      <c r="AB507">
        <v>3391</v>
      </c>
      <c r="AC507" t="s">
        <v>129</v>
      </c>
      <c r="AD507">
        <v>0</v>
      </c>
      <c r="AE507" t="s">
        <v>58</v>
      </c>
      <c r="AF507" s="1">
        <v>3613264.12</v>
      </c>
      <c r="AG507" s="1">
        <v>2000000</v>
      </c>
      <c r="AH507" s="1">
        <v>2511476.73</v>
      </c>
      <c r="AI507" s="1">
        <v>1989476.35</v>
      </c>
      <c r="AJ507" s="1">
        <v>449999.99</v>
      </c>
      <c r="AK507" s="1">
        <v>0</v>
      </c>
      <c r="AL507" s="1">
        <v>0</v>
      </c>
      <c r="AM507" s="1">
        <f t="shared" si="48"/>
        <v>1101787.3900000001</v>
      </c>
      <c r="AN507" s="1"/>
      <c r="AO507" s="1"/>
      <c r="AP507" s="1">
        <f t="shared" si="45"/>
        <v>0</v>
      </c>
      <c r="AQ507" s="6">
        <f t="shared" si="46"/>
        <v>3613264.12</v>
      </c>
      <c r="AR507" s="1">
        <f t="shared" si="47"/>
        <v>1101787.3900000001</v>
      </c>
    </row>
    <row r="508" spans="1:44" hidden="1" x14ac:dyDescent="0.35">
      <c r="A508" t="str">
        <f t="shared" si="44"/>
        <v>1.1-00-2511_25364047_2533310</v>
      </c>
      <c r="B508" t="s">
        <v>812</v>
      </c>
      <c r="C508" t="s">
        <v>815</v>
      </c>
      <c r="D508" t="s">
        <v>64</v>
      </c>
      <c r="E508" t="s">
        <v>54</v>
      </c>
      <c r="F508">
        <v>2</v>
      </c>
      <c r="G508" t="s">
        <v>183</v>
      </c>
      <c r="H508">
        <v>2.7</v>
      </c>
      <c r="I508" t="s">
        <v>530</v>
      </c>
      <c r="J508" t="s">
        <v>531</v>
      </c>
      <c r="K508" t="s">
        <v>530</v>
      </c>
      <c r="L508" t="s">
        <v>65</v>
      </c>
      <c r="M508" t="s">
        <v>66</v>
      </c>
      <c r="N508" t="s">
        <v>822</v>
      </c>
      <c r="O508" t="s">
        <v>824</v>
      </c>
      <c r="P508">
        <v>3</v>
      </c>
      <c r="Q508" t="s">
        <v>453</v>
      </c>
      <c r="R508">
        <v>64</v>
      </c>
      <c r="S508" t="s">
        <v>944</v>
      </c>
      <c r="T508" t="s">
        <v>943</v>
      </c>
      <c r="U508" t="s">
        <v>945</v>
      </c>
      <c r="V508">
        <v>3000</v>
      </c>
      <c r="W508" t="s">
        <v>56</v>
      </c>
      <c r="X508">
        <v>3300</v>
      </c>
      <c r="Y508" t="s">
        <v>113</v>
      </c>
      <c r="Z508">
        <v>3330</v>
      </c>
      <c r="AA508" t="s">
        <v>56</v>
      </c>
      <c r="AB508">
        <v>3331</v>
      </c>
      <c r="AC508" t="s">
        <v>317</v>
      </c>
      <c r="AD508">
        <v>0</v>
      </c>
      <c r="AE508" t="s">
        <v>58</v>
      </c>
      <c r="AF508" s="1">
        <v>3770000</v>
      </c>
      <c r="AG508" s="1">
        <v>0</v>
      </c>
      <c r="AH508" s="1">
        <v>3767435.24</v>
      </c>
      <c r="AI508" s="1">
        <v>3767435.24</v>
      </c>
      <c r="AJ508" s="1">
        <v>1724183.25</v>
      </c>
      <c r="AK508" s="1">
        <v>0</v>
      </c>
      <c r="AL508" s="1">
        <v>0</v>
      </c>
      <c r="AM508" s="1">
        <f t="shared" si="48"/>
        <v>2564.7599999997765</v>
      </c>
      <c r="AN508" s="1"/>
      <c r="AO508" s="1"/>
      <c r="AP508" s="1">
        <f t="shared" si="45"/>
        <v>0</v>
      </c>
      <c r="AQ508" s="6">
        <f t="shared" si="46"/>
        <v>3770000</v>
      </c>
      <c r="AR508" s="1">
        <f t="shared" si="47"/>
        <v>2564.7599999997765</v>
      </c>
    </row>
    <row r="509" spans="1:44" hidden="1" x14ac:dyDescent="0.35">
      <c r="A509" t="str">
        <f t="shared" si="44"/>
        <v>1.1-00-2501_2541001_2544110</v>
      </c>
      <c r="B509" t="s">
        <v>812</v>
      </c>
      <c r="C509" t="s">
        <v>815</v>
      </c>
      <c r="D509" t="s">
        <v>64</v>
      </c>
      <c r="E509" t="s">
        <v>54</v>
      </c>
      <c r="F509">
        <v>2</v>
      </c>
      <c r="G509" t="s">
        <v>183</v>
      </c>
      <c r="H509">
        <v>2.7</v>
      </c>
      <c r="I509" t="s">
        <v>530</v>
      </c>
      <c r="J509" t="s">
        <v>531</v>
      </c>
      <c r="K509" t="s">
        <v>530</v>
      </c>
      <c r="L509" t="s">
        <v>65</v>
      </c>
      <c r="M509" t="s">
        <v>66</v>
      </c>
      <c r="N509" t="s">
        <v>935</v>
      </c>
      <c r="O509" t="s">
        <v>109</v>
      </c>
      <c r="P509">
        <v>4</v>
      </c>
      <c r="Q509" t="s">
        <v>224</v>
      </c>
      <c r="R509">
        <v>1</v>
      </c>
      <c r="S509" t="s">
        <v>343</v>
      </c>
      <c r="T509" t="s">
        <v>936</v>
      </c>
      <c r="U509" t="s">
        <v>344</v>
      </c>
      <c r="V509">
        <v>4000</v>
      </c>
      <c r="W509" t="s">
        <v>233</v>
      </c>
      <c r="X509">
        <v>4400</v>
      </c>
      <c r="Y509" t="s">
        <v>229</v>
      </c>
      <c r="Z509">
        <v>4410</v>
      </c>
      <c r="AA509" t="s">
        <v>230</v>
      </c>
      <c r="AB509">
        <v>4411</v>
      </c>
      <c r="AC509" t="s">
        <v>231</v>
      </c>
      <c r="AD509">
        <v>0</v>
      </c>
      <c r="AE509" t="s">
        <v>58</v>
      </c>
      <c r="AF509" s="1">
        <v>3799000</v>
      </c>
      <c r="AG509" s="1">
        <v>3799000</v>
      </c>
      <c r="AH509" s="1">
        <v>2668736</v>
      </c>
      <c r="AI509" s="1">
        <v>2668736</v>
      </c>
      <c r="AJ509" s="1">
        <v>2668736</v>
      </c>
      <c r="AK509" s="1">
        <v>2547607</v>
      </c>
      <c r="AL509" s="1">
        <v>2337607</v>
      </c>
      <c r="AM509" s="1">
        <f t="shared" si="48"/>
        <v>1130264</v>
      </c>
      <c r="AN509" s="1"/>
      <c r="AO509" s="1"/>
      <c r="AP509" s="1">
        <f t="shared" si="45"/>
        <v>0</v>
      </c>
      <c r="AQ509" s="6">
        <f t="shared" si="46"/>
        <v>3799000</v>
      </c>
      <c r="AR509" s="1">
        <f t="shared" si="47"/>
        <v>1130264</v>
      </c>
    </row>
    <row r="510" spans="1:44" hidden="1" x14ac:dyDescent="0.35">
      <c r="A510" t="str">
        <f t="shared" si="44"/>
        <v>1.1-00-2508_25224016_2553110</v>
      </c>
      <c r="B510" t="s">
        <v>812</v>
      </c>
      <c r="C510" t="s">
        <v>815</v>
      </c>
      <c r="D510" t="s">
        <v>64</v>
      </c>
      <c r="E510" t="s">
        <v>116</v>
      </c>
      <c r="F510">
        <v>2</v>
      </c>
      <c r="G510" t="s">
        <v>183</v>
      </c>
      <c r="H510">
        <v>2.2999999999999998</v>
      </c>
      <c r="I510" t="s">
        <v>479</v>
      </c>
      <c r="J510" t="s">
        <v>480</v>
      </c>
      <c r="K510" t="s">
        <v>481</v>
      </c>
      <c r="L510" t="s">
        <v>65</v>
      </c>
      <c r="M510" t="s">
        <v>66</v>
      </c>
      <c r="N510" t="s">
        <v>868</v>
      </c>
      <c r="O510" t="s">
        <v>870</v>
      </c>
      <c r="P510">
        <v>2</v>
      </c>
      <c r="Q510" t="s">
        <v>148</v>
      </c>
      <c r="R510">
        <v>24</v>
      </c>
      <c r="S510" t="s">
        <v>484</v>
      </c>
      <c r="T510" t="s">
        <v>896</v>
      </c>
      <c r="U510" t="s">
        <v>897</v>
      </c>
      <c r="V510">
        <v>5000</v>
      </c>
      <c r="W510" t="s">
        <v>118</v>
      </c>
      <c r="X510">
        <v>5300</v>
      </c>
      <c r="Y510" t="s">
        <v>450</v>
      </c>
      <c r="Z510">
        <v>5310</v>
      </c>
      <c r="AA510" t="s">
        <v>118</v>
      </c>
      <c r="AB510">
        <v>5311</v>
      </c>
      <c r="AC510" t="s">
        <v>451</v>
      </c>
      <c r="AD510">
        <v>0</v>
      </c>
      <c r="AE510" t="s">
        <v>58</v>
      </c>
      <c r="AF510" s="1">
        <v>3850000</v>
      </c>
      <c r="AG510" s="1">
        <v>4000000</v>
      </c>
      <c r="AH510" s="1">
        <v>162018.51</v>
      </c>
      <c r="AI510" s="1">
        <v>5100.43</v>
      </c>
      <c r="AJ510" s="1">
        <v>5100.43</v>
      </c>
      <c r="AK510" s="1">
        <v>5100.43</v>
      </c>
      <c r="AL510" s="1">
        <v>5100.43</v>
      </c>
      <c r="AM510" s="1">
        <f t="shared" si="48"/>
        <v>3687981.49</v>
      </c>
      <c r="AN510" s="1"/>
      <c r="AO510" s="1"/>
      <c r="AP510" s="1">
        <f t="shared" si="45"/>
        <v>0</v>
      </c>
      <c r="AQ510" s="6">
        <f t="shared" si="46"/>
        <v>3850000</v>
      </c>
      <c r="AR510" s="1">
        <f t="shared" si="47"/>
        <v>3687981.49</v>
      </c>
    </row>
    <row r="511" spans="1:44" hidden="1" x14ac:dyDescent="0.35">
      <c r="A511" t="str">
        <f t="shared" si="44"/>
        <v>1.1-00-2510_25057031_2544110</v>
      </c>
      <c r="B511" t="s">
        <v>812</v>
      </c>
      <c r="C511" t="s">
        <v>815</v>
      </c>
      <c r="D511" t="s">
        <v>64</v>
      </c>
      <c r="E511" t="s">
        <v>54</v>
      </c>
      <c r="F511">
        <v>2</v>
      </c>
      <c r="G511" t="s">
        <v>183</v>
      </c>
      <c r="H511">
        <v>2.7</v>
      </c>
      <c r="I511" t="s">
        <v>530</v>
      </c>
      <c r="J511" t="s">
        <v>531</v>
      </c>
      <c r="K511" t="s">
        <v>530</v>
      </c>
      <c r="L511" t="s">
        <v>217</v>
      </c>
      <c r="M511" t="s">
        <v>218</v>
      </c>
      <c r="N511" t="s">
        <v>898</v>
      </c>
      <c r="O511" t="s">
        <v>900</v>
      </c>
      <c r="P511">
        <v>0</v>
      </c>
      <c r="Q511" t="s">
        <v>255</v>
      </c>
      <c r="R511">
        <v>57</v>
      </c>
      <c r="S511" t="s">
        <v>929</v>
      </c>
      <c r="T511" t="s">
        <v>908</v>
      </c>
      <c r="U511" t="s">
        <v>909</v>
      </c>
      <c r="V511">
        <v>4000</v>
      </c>
      <c r="W511" t="s">
        <v>233</v>
      </c>
      <c r="X511">
        <v>4400</v>
      </c>
      <c r="Y511" t="s">
        <v>229</v>
      </c>
      <c r="Z511">
        <v>4410</v>
      </c>
      <c r="AA511" t="s">
        <v>230</v>
      </c>
      <c r="AB511">
        <v>4411</v>
      </c>
      <c r="AC511" t="s">
        <v>231</v>
      </c>
      <c r="AD511">
        <v>0</v>
      </c>
      <c r="AE511" t="s">
        <v>58</v>
      </c>
      <c r="AF511" s="1">
        <v>1500000</v>
      </c>
      <c r="AG511" s="1">
        <v>0</v>
      </c>
      <c r="AH511" s="1">
        <v>1500000</v>
      </c>
      <c r="AI511" s="1">
        <v>1500000</v>
      </c>
      <c r="AJ511" s="1">
        <v>1500000</v>
      </c>
      <c r="AK511" s="1">
        <v>735000</v>
      </c>
      <c r="AL511" s="1">
        <v>735000</v>
      </c>
      <c r="AM511" s="1">
        <f t="shared" si="48"/>
        <v>0</v>
      </c>
      <c r="AN511" s="1"/>
      <c r="AO511" s="1"/>
      <c r="AP511" s="1">
        <f t="shared" si="45"/>
        <v>0</v>
      </c>
      <c r="AQ511" s="6">
        <f t="shared" si="46"/>
        <v>1500000</v>
      </c>
      <c r="AR511" s="1">
        <f t="shared" si="47"/>
        <v>0</v>
      </c>
    </row>
    <row r="512" spans="1:44" hidden="1" x14ac:dyDescent="0.35">
      <c r="A512" t="str">
        <f t="shared" si="44"/>
        <v>1.1-00-2505_25566049_2514111</v>
      </c>
      <c r="B512" t="s">
        <v>812</v>
      </c>
      <c r="C512" t="s">
        <v>815</v>
      </c>
      <c r="D512" t="s">
        <v>64</v>
      </c>
      <c r="E512" t="s">
        <v>54</v>
      </c>
      <c r="F512">
        <v>1</v>
      </c>
      <c r="G512" t="s">
        <v>45</v>
      </c>
      <c r="H512">
        <v>1.3</v>
      </c>
      <c r="I512" t="s">
        <v>46</v>
      </c>
      <c r="J512" t="s">
        <v>47</v>
      </c>
      <c r="K512" t="s">
        <v>48</v>
      </c>
      <c r="L512" t="s">
        <v>65</v>
      </c>
      <c r="M512" t="s">
        <v>66</v>
      </c>
      <c r="N512" t="s">
        <v>833</v>
      </c>
      <c r="O512" t="s">
        <v>835</v>
      </c>
      <c r="P512">
        <v>5</v>
      </c>
      <c r="Q512" t="s">
        <v>810</v>
      </c>
      <c r="R512">
        <v>66</v>
      </c>
      <c r="S512" t="s">
        <v>71</v>
      </c>
      <c r="T512" t="s">
        <v>837</v>
      </c>
      <c r="U512" t="s">
        <v>838</v>
      </c>
      <c r="V512">
        <v>1000</v>
      </c>
      <c r="W512" t="s">
        <v>71</v>
      </c>
      <c r="X512">
        <v>1400</v>
      </c>
      <c r="Y512" t="s">
        <v>93</v>
      </c>
      <c r="Z512">
        <v>1410</v>
      </c>
      <c r="AA512" t="s">
        <v>71</v>
      </c>
      <c r="AB512">
        <v>1411</v>
      </c>
      <c r="AC512" t="s">
        <v>94</v>
      </c>
      <c r="AD512">
        <v>1</v>
      </c>
      <c r="AE512" t="s">
        <v>682</v>
      </c>
      <c r="AF512" s="1">
        <v>4000000</v>
      </c>
      <c r="AG512" s="1">
        <v>0</v>
      </c>
      <c r="AH512" s="1">
        <v>115085.99</v>
      </c>
      <c r="AI512" s="1">
        <v>115085.99</v>
      </c>
      <c r="AJ512" s="1">
        <v>115085.99</v>
      </c>
      <c r="AK512" s="1">
        <v>115085.99</v>
      </c>
      <c r="AL512" s="1">
        <v>115085.99</v>
      </c>
      <c r="AM512" s="1">
        <f t="shared" si="48"/>
        <v>3884914.01</v>
      </c>
      <c r="AN512" s="1"/>
      <c r="AO512" s="1"/>
      <c r="AP512" s="1">
        <f t="shared" si="45"/>
        <v>0</v>
      </c>
      <c r="AQ512" s="6">
        <f t="shared" si="46"/>
        <v>4000000</v>
      </c>
      <c r="AR512" s="1">
        <f t="shared" si="47"/>
        <v>3884914.01</v>
      </c>
    </row>
    <row r="513" spans="1:44" hidden="1" x14ac:dyDescent="0.35">
      <c r="A513" t="str">
        <f t="shared" si="44"/>
        <v>1.1-00-2514_25555039_2529410</v>
      </c>
      <c r="B513" t="s">
        <v>812</v>
      </c>
      <c r="C513" t="s">
        <v>815</v>
      </c>
      <c r="D513" t="s">
        <v>64</v>
      </c>
      <c r="E513" t="s">
        <v>54</v>
      </c>
      <c r="F513">
        <v>3</v>
      </c>
      <c r="G513" t="s">
        <v>202</v>
      </c>
      <c r="H513">
        <v>3.8</v>
      </c>
      <c r="I513" t="s">
        <v>203</v>
      </c>
      <c r="J513" t="s">
        <v>204</v>
      </c>
      <c r="K513" t="s">
        <v>205</v>
      </c>
      <c r="L513" t="s">
        <v>65</v>
      </c>
      <c r="M513" t="s">
        <v>66</v>
      </c>
      <c r="N513" t="s">
        <v>982</v>
      </c>
      <c r="O513" t="s">
        <v>984</v>
      </c>
      <c r="P513">
        <v>5</v>
      </c>
      <c r="Q513" t="s">
        <v>810</v>
      </c>
      <c r="R513">
        <v>55</v>
      </c>
      <c r="S513" t="s">
        <v>601</v>
      </c>
      <c r="T513" t="s">
        <v>983</v>
      </c>
      <c r="U513" t="s">
        <v>985</v>
      </c>
      <c r="V513">
        <v>2000</v>
      </c>
      <c r="W513" t="s">
        <v>105</v>
      </c>
      <c r="X513">
        <v>2900</v>
      </c>
      <c r="Y513" t="s">
        <v>311</v>
      </c>
      <c r="Z513">
        <v>2940</v>
      </c>
      <c r="AA513" t="s">
        <v>105</v>
      </c>
      <c r="AB513">
        <v>2941</v>
      </c>
      <c r="AC513" t="s">
        <v>313</v>
      </c>
      <c r="AD513">
        <v>0</v>
      </c>
      <c r="AE513" t="s">
        <v>58</v>
      </c>
      <c r="AF513" s="1">
        <v>600000</v>
      </c>
      <c r="AG513" s="1">
        <v>0</v>
      </c>
      <c r="AH513" s="1">
        <v>498327.3</v>
      </c>
      <c r="AI513" s="1">
        <v>498327.3</v>
      </c>
      <c r="AJ513" s="1">
        <v>498327.3</v>
      </c>
      <c r="AK513" s="1">
        <v>0</v>
      </c>
      <c r="AL513" s="1">
        <v>0</v>
      </c>
      <c r="AM513" s="1">
        <f t="shared" si="48"/>
        <v>101672.70000000001</v>
      </c>
      <c r="AN513" s="1"/>
      <c r="AO513" s="1"/>
      <c r="AP513" s="1">
        <f t="shared" si="45"/>
        <v>0</v>
      </c>
      <c r="AQ513" s="6">
        <f t="shared" si="46"/>
        <v>600000</v>
      </c>
      <c r="AR513" s="1">
        <f t="shared" si="47"/>
        <v>101672.70000000001</v>
      </c>
    </row>
    <row r="514" spans="1:44" hidden="1" x14ac:dyDescent="0.35">
      <c r="A514" t="str">
        <f t="shared" si="44"/>
        <v>1.1-00-2510_25045031_2544110</v>
      </c>
      <c r="B514" t="s">
        <v>812</v>
      </c>
      <c r="C514" t="s">
        <v>815</v>
      </c>
      <c r="D514" t="s">
        <v>64</v>
      </c>
      <c r="E514" t="s">
        <v>54</v>
      </c>
      <c r="F514">
        <v>2</v>
      </c>
      <c r="G514" t="s">
        <v>183</v>
      </c>
      <c r="H514">
        <v>2.7</v>
      </c>
      <c r="I514" t="s">
        <v>530</v>
      </c>
      <c r="J514" t="s">
        <v>531</v>
      </c>
      <c r="K514" t="s">
        <v>530</v>
      </c>
      <c r="L514" t="s">
        <v>217</v>
      </c>
      <c r="M514" t="s">
        <v>218</v>
      </c>
      <c r="N514" t="s">
        <v>898</v>
      </c>
      <c r="O514" t="s">
        <v>900</v>
      </c>
      <c r="P514">
        <v>0</v>
      </c>
      <c r="Q514" t="s">
        <v>255</v>
      </c>
      <c r="R514">
        <v>45</v>
      </c>
      <c r="S514" t="s">
        <v>463</v>
      </c>
      <c r="T514" t="s">
        <v>908</v>
      </c>
      <c r="U514" t="s">
        <v>909</v>
      </c>
      <c r="V514">
        <v>4000</v>
      </c>
      <c r="W514" t="s">
        <v>233</v>
      </c>
      <c r="X514">
        <v>4400</v>
      </c>
      <c r="Y514" t="s">
        <v>229</v>
      </c>
      <c r="Z514">
        <v>4410</v>
      </c>
      <c r="AA514" t="s">
        <v>230</v>
      </c>
      <c r="AB514">
        <v>4411</v>
      </c>
      <c r="AC514" t="s">
        <v>231</v>
      </c>
      <c r="AD514">
        <v>0</v>
      </c>
      <c r="AE514" t="s">
        <v>58</v>
      </c>
      <c r="AF514" s="1">
        <v>2000000</v>
      </c>
      <c r="AG514" s="1">
        <v>3500000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f t="shared" si="48"/>
        <v>2000000</v>
      </c>
      <c r="AN514" s="1"/>
      <c r="AO514" s="1"/>
      <c r="AP514" s="1">
        <f t="shared" si="45"/>
        <v>0</v>
      </c>
      <c r="AQ514" s="6">
        <f t="shared" si="46"/>
        <v>2000000</v>
      </c>
      <c r="AR514" s="1">
        <f t="shared" si="47"/>
        <v>2000000</v>
      </c>
    </row>
    <row r="515" spans="1:44" hidden="1" x14ac:dyDescent="0.35">
      <c r="A515" t="str">
        <f t="shared" si="44"/>
        <v>1.1-00-2506_25513008_2536510</v>
      </c>
      <c r="B515" t="s">
        <v>812</v>
      </c>
      <c r="C515" t="s">
        <v>815</v>
      </c>
      <c r="D515" t="s">
        <v>64</v>
      </c>
      <c r="E515" t="s">
        <v>54</v>
      </c>
      <c r="F515">
        <v>1</v>
      </c>
      <c r="G515" t="s">
        <v>45</v>
      </c>
      <c r="H515">
        <v>1.3</v>
      </c>
      <c r="I515" t="s">
        <v>46</v>
      </c>
      <c r="J515" t="s">
        <v>47</v>
      </c>
      <c r="K515" t="s">
        <v>48</v>
      </c>
      <c r="L515" t="s">
        <v>65</v>
      </c>
      <c r="M515" t="s">
        <v>66</v>
      </c>
      <c r="N515" t="s">
        <v>839</v>
      </c>
      <c r="O515" t="s">
        <v>111</v>
      </c>
      <c r="P515">
        <v>5</v>
      </c>
      <c r="Q515" t="s">
        <v>810</v>
      </c>
      <c r="R515">
        <v>13</v>
      </c>
      <c r="S515" t="s">
        <v>238</v>
      </c>
      <c r="T515" t="s">
        <v>840</v>
      </c>
      <c r="U515" t="s">
        <v>841</v>
      </c>
      <c r="V515">
        <v>3000</v>
      </c>
      <c r="W515" t="s">
        <v>56</v>
      </c>
      <c r="X515">
        <v>3600</v>
      </c>
      <c r="Y515" t="s">
        <v>240</v>
      </c>
      <c r="Z515">
        <v>3650</v>
      </c>
      <c r="AA515" t="s">
        <v>56</v>
      </c>
      <c r="AB515">
        <v>3651</v>
      </c>
      <c r="AC515" t="s">
        <v>362</v>
      </c>
      <c r="AD515">
        <v>0</v>
      </c>
      <c r="AE515" t="s">
        <v>58</v>
      </c>
      <c r="AF515" s="1">
        <v>4200000</v>
      </c>
      <c r="AG515" s="1">
        <v>3200000</v>
      </c>
      <c r="AH515" s="1">
        <v>3818181.82</v>
      </c>
      <c r="AI515" s="1">
        <v>3818181.82</v>
      </c>
      <c r="AJ515" s="1">
        <v>2672727.2599999998</v>
      </c>
      <c r="AK515" s="1">
        <v>2672727.2599999998</v>
      </c>
      <c r="AL515" s="1">
        <v>2672727.2599999998</v>
      </c>
      <c r="AM515" s="1">
        <f t="shared" si="48"/>
        <v>381818.18000000017</v>
      </c>
      <c r="AN515" s="1"/>
      <c r="AO515" s="1"/>
      <c r="AP515" s="1">
        <f t="shared" si="45"/>
        <v>0</v>
      </c>
      <c r="AQ515" s="6">
        <f t="shared" si="46"/>
        <v>4200000</v>
      </c>
      <c r="AR515" s="1">
        <f t="shared" si="47"/>
        <v>381818.18000000017</v>
      </c>
    </row>
    <row r="516" spans="1:44" hidden="1" x14ac:dyDescent="0.35">
      <c r="A516" t="str">
        <f t="shared" si="44"/>
        <v>1.1-00-2509_25225017_2535110</v>
      </c>
      <c r="B516" t="s">
        <v>812</v>
      </c>
      <c r="C516" t="s">
        <v>815</v>
      </c>
      <c r="D516" t="s">
        <v>64</v>
      </c>
      <c r="E516" t="s">
        <v>54</v>
      </c>
      <c r="F516">
        <v>1</v>
      </c>
      <c r="G516" t="s">
        <v>45</v>
      </c>
      <c r="H516">
        <v>1.3</v>
      </c>
      <c r="I516" t="s">
        <v>46</v>
      </c>
      <c r="J516" t="s">
        <v>47</v>
      </c>
      <c r="K516" t="s">
        <v>48</v>
      </c>
      <c r="L516" t="s">
        <v>65</v>
      </c>
      <c r="M516" t="s">
        <v>66</v>
      </c>
      <c r="N516" t="s">
        <v>855</v>
      </c>
      <c r="O516" t="s">
        <v>857</v>
      </c>
      <c r="P516">
        <v>2</v>
      </c>
      <c r="Q516" t="s">
        <v>148</v>
      </c>
      <c r="R516">
        <v>25</v>
      </c>
      <c r="S516" t="s">
        <v>404</v>
      </c>
      <c r="T516" t="s">
        <v>856</v>
      </c>
      <c r="U516" t="s">
        <v>858</v>
      </c>
      <c r="V516">
        <v>3000</v>
      </c>
      <c r="W516" t="s">
        <v>56</v>
      </c>
      <c r="X516">
        <v>3500</v>
      </c>
      <c r="Y516" t="s">
        <v>189</v>
      </c>
      <c r="Z516">
        <v>3510</v>
      </c>
      <c r="AA516" t="s">
        <v>56</v>
      </c>
      <c r="AB516">
        <v>3511</v>
      </c>
      <c r="AC516" t="s">
        <v>323</v>
      </c>
      <c r="AD516">
        <v>0</v>
      </c>
      <c r="AE516" t="s">
        <v>58</v>
      </c>
      <c r="AF516" s="1">
        <v>2049720</v>
      </c>
      <c r="AG516" s="1">
        <v>0</v>
      </c>
      <c r="AH516" s="1">
        <v>2049720</v>
      </c>
      <c r="AI516" s="1">
        <v>0</v>
      </c>
      <c r="AJ516" s="1">
        <v>0</v>
      </c>
      <c r="AK516" s="1">
        <v>0</v>
      </c>
      <c r="AL516" s="1">
        <v>0</v>
      </c>
      <c r="AM516" s="1">
        <f t="shared" si="48"/>
        <v>0</v>
      </c>
      <c r="AN516" s="1">
        <v>2300000</v>
      </c>
      <c r="AO516" s="1">
        <v>0</v>
      </c>
      <c r="AP516" s="1">
        <f t="shared" si="45"/>
        <v>2300000</v>
      </c>
      <c r="AQ516" s="6">
        <f t="shared" si="46"/>
        <v>4349720</v>
      </c>
      <c r="AR516" s="1">
        <f t="shared" si="47"/>
        <v>2300000</v>
      </c>
    </row>
    <row r="517" spans="1:44" hidden="1" x14ac:dyDescent="0.35">
      <c r="A517" t="str">
        <f t="shared" si="44"/>
        <v>1.1-00-2505_25566049_2514321</v>
      </c>
      <c r="B517" t="s">
        <v>812</v>
      </c>
      <c r="C517" t="s">
        <v>815</v>
      </c>
      <c r="D517" t="s">
        <v>64</v>
      </c>
      <c r="E517" t="s">
        <v>54</v>
      </c>
      <c r="F517">
        <v>1</v>
      </c>
      <c r="G517" t="s">
        <v>45</v>
      </c>
      <c r="H517">
        <v>1.3</v>
      </c>
      <c r="I517" t="s">
        <v>46</v>
      </c>
      <c r="J517" t="s">
        <v>47</v>
      </c>
      <c r="K517" t="s">
        <v>48</v>
      </c>
      <c r="L517" t="s">
        <v>65</v>
      </c>
      <c r="M517" t="s">
        <v>66</v>
      </c>
      <c r="N517" t="s">
        <v>833</v>
      </c>
      <c r="O517" t="s">
        <v>835</v>
      </c>
      <c r="P517">
        <v>5</v>
      </c>
      <c r="Q517" t="s">
        <v>810</v>
      </c>
      <c r="R517">
        <v>66</v>
      </c>
      <c r="S517" t="s">
        <v>71</v>
      </c>
      <c r="T517" t="s">
        <v>837</v>
      </c>
      <c r="U517" t="s">
        <v>838</v>
      </c>
      <c r="V517">
        <v>1000</v>
      </c>
      <c r="W517" t="s">
        <v>71</v>
      </c>
      <c r="X517">
        <v>1400</v>
      </c>
      <c r="Y517" t="s">
        <v>93</v>
      </c>
      <c r="Z517">
        <v>1432</v>
      </c>
      <c r="AA517" t="s">
        <v>71</v>
      </c>
      <c r="AB517">
        <v>1432</v>
      </c>
      <c r="AC517" t="s">
        <v>98</v>
      </c>
      <c r="AD517">
        <v>1</v>
      </c>
      <c r="AE517" t="s">
        <v>682</v>
      </c>
      <c r="AF517" s="1">
        <v>5000000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f t="shared" si="48"/>
        <v>5000000</v>
      </c>
      <c r="AN517" s="1"/>
      <c r="AO517" s="1"/>
      <c r="AP517" s="1">
        <f t="shared" si="45"/>
        <v>0</v>
      </c>
      <c r="AQ517" s="6">
        <f t="shared" si="46"/>
        <v>5000000</v>
      </c>
      <c r="AR517" s="1">
        <f t="shared" si="47"/>
        <v>5000000</v>
      </c>
    </row>
    <row r="518" spans="1:44" hidden="1" x14ac:dyDescent="0.35">
      <c r="A518" t="str">
        <f t="shared" si="44"/>
        <v>1.1-00-2511_25364047_2533910</v>
      </c>
      <c r="B518" t="s">
        <v>812</v>
      </c>
      <c r="C518" t="s">
        <v>815</v>
      </c>
      <c r="D518" t="s">
        <v>64</v>
      </c>
      <c r="E518" t="s">
        <v>54</v>
      </c>
      <c r="F518">
        <v>2</v>
      </c>
      <c r="G518" t="s">
        <v>183</v>
      </c>
      <c r="H518">
        <v>2.7</v>
      </c>
      <c r="I518" t="s">
        <v>530</v>
      </c>
      <c r="J518" t="s">
        <v>531</v>
      </c>
      <c r="K518" t="s">
        <v>530</v>
      </c>
      <c r="L518" t="s">
        <v>65</v>
      </c>
      <c r="M518" t="s">
        <v>66</v>
      </c>
      <c r="N518" t="s">
        <v>822</v>
      </c>
      <c r="O518" t="s">
        <v>824</v>
      </c>
      <c r="P518">
        <v>3</v>
      </c>
      <c r="Q518" t="s">
        <v>453</v>
      </c>
      <c r="R518">
        <v>64</v>
      </c>
      <c r="S518" t="s">
        <v>944</v>
      </c>
      <c r="T518" t="s">
        <v>943</v>
      </c>
      <c r="U518" t="s">
        <v>945</v>
      </c>
      <c r="V518">
        <v>3000</v>
      </c>
      <c r="W518" t="s">
        <v>56</v>
      </c>
      <c r="X518">
        <v>3300</v>
      </c>
      <c r="Y518" t="s">
        <v>113</v>
      </c>
      <c r="Z518">
        <v>3390</v>
      </c>
      <c r="AA518" t="s">
        <v>56</v>
      </c>
      <c r="AB518">
        <v>3391</v>
      </c>
      <c r="AC518" t="s">
        <v>129</v>
      </c>
      <c r="AD518">
        <v>0</v>
      </c>
      <c r="AE518" t="s">
        <v>58</v>
      </c>
      <c r="AF518" s="1">
        <v>5180000</v>
      </c>
      <c r="AG518" s="1">
        <v>0</v>
      </c>
      <c r="AH518" s="1">
        <v>5100468.96</v>
      </c>
      <c r="AI518" s="1">
        <v>5100468.96</v>
      </c>
      <c r="AJ518" s="1">
        <v>1682000</v>
      </c>
      <c r="AK518" s="1">
        <v>0</v>
      </c>
      <c r="AL518" s="1">
        <v>0</v>
      </c>
      <c r="AM518" s="1">
        <f t="shared" si="48"/>
        <v>79531.040000000037</v>
      </c>
      <c r="AN518" s="1"/>
      <c r="AO518" s="1"/>
      <c r="AP518" s="1">
        <f t="shared" si="45"/>
        <v>0</v>
      </c>
      <c r="AQ518" s="6">
        <f t="shared" si="46"/>
        <v>5180000</v>
      </c>
      <c r="AR518" s="1">
        <f t="shared" si="47"/>
        <v>79531.040000000037</v>
      </c>
    </row>
    <row r="519" spans="1:44" hidden="1" x14ac:dyDescent="0.35">
      <c r="A519" t="str">
        <f t="shared" si="44"/>
        <v>1.1-00-2514_25556039_2532310</v>
      </c>
      <c r="B519" t="s">
        <v>812</v>
      </c>
      <c r="C519" t="s">
        <v>815</v>
      </c>
      <c r="D519" t="s">
        <v>64</v>
      </c>
      <c r="E519" t="s">
        <v>54</v>
      </c>
      <c r="F519">
        <v>3</v>
      </c>
      <c r="G519" t="s">
        <v>202</v>
      </c>
      <c r="H519">
        <v>3.8</v>
      </c>
      <c r="I519" t="s">
        <v>203</v>
      </c>
      <c r="J519" t="s">
        <v>204</v>
      </c>
      <c r="K519" t="s">
        <v>205</v>
      </c>
      <c r="L519" t="s">
        <v>65</v>
      </c>
      <c r="M519" t="s">
        <v>66</v>
      </c>
      <c r="N519" t="s">
        <v>982</v>
      </c>
      <c r="O519" t="s">
        <v>984</v>
      </c>
      <c r="P519">
        <v>5</v>
      </c>
      <c r="Q519" t="s">
        <v>810</v>
      </c>
      <c r="R519">
        <v>56</v>
      </c>
      <c r="S519" t="s">
        <v>212</v>
      </c>
      <c r="T519" t="s">
        <v>983</v>
      </c>
      <c r="U519" t="s">
        <v>985</v>
      </c>
      <c r="V519">
        <v>3000</v>
      </c>
      <c r="W519" t="s">
        <v>56</v>
      </c>
      <c r="X519">
        <v>3200</v>
      </c>
      <c r="Y519" t="s">
        <v>136</v>
      </c>
      <c r="Z519">
        <v>3230</v>
      </c>
      <c r="AA519" t="s">
        <v>56</v>
      </c>
      <c r="AB519">
        <v>3231</v>
      </c>
      <c r="AC519" t="s">
        <v>383</v>
      </c>
      <c r="AD519">
        <v>0</v>
      </c>
      <c r="AE519" t="s">
        <v>58</v>
      </c>
      <c r="AF519" s="1">
        <v>5194000</v>
      </c>
      <c r="AG519" s="1">
        <v>4200000</v>
      </c>
      <c r="AH519" s="1">
        <v>5191046.4000000004</v>
      </c>
      <c r="AI519" s="1">
        <v>5191046.4000000004</v>
      </c>
      <c r="AJ519" s="1">
        <v>875521.24</v>
      </c>
      <c r="AK519" s="1">
        <v>792790.04</v>
      </c>
      <c r="AL519" s="1">
        <v>792790.04</v>
      </c>
      <c r="AM519" s="1">
        <f t="shared" si="48"/>
        <v>2953.5999999996275</v>
      </c>
      <c r="AN519" s="1"/>
      <c r="AO519" s="1"/>
      <c r="AP519" s="1">
        <f t="shared" si="45"/>
        <v>0</v>
      </c>
      <c r="AQ519" s="6">
        <f t="shared" si="46"/>
        <v>5194000</v>
      </c>
      <c r="AR519" s="1">
        <f t="shared" si="47"/>
        <v>2953.5999999996275</v>
      </c>
    </row>
    <row r="520" spans="1:44" hidden="1" x14ac:dyDescent="0.35">
      <c r="A520" t="str">
        <f t="shared" si="44"/>
        <v>1.1-00-2508_25619013_2529610</v>
      </c>
      <c r="B520" t="s">
        <v>812</v>
      </c>
      <c r="C520" t="s">
        <v>815</v>
      </c>
      <c r="D520" t="s">
        <v>64</v>
      </c>
      <c r="E520" t="s">
        <v>54</v>
      </c>
      <c r="F520">
        <v>1</v>
      </c>
      <c r="G520" t="s">
        <v>45</v>
      </c>
      <c r="H520">
        <v>1.7</v>
      </c>
      <c r="I520" t="s">
        <v>154</v>
      </c>
      <c r="J520" t="s">
        <v>155</v>
      </c>
      <c r="K520" t="s">
        <v>156</v>
      </c>
      <c r="L520" t="s">
        <v>157</v>
      </c>
      <c r="M520" t="s">
        <v>158</v>
      </c>
      <c r="N520" t="s">
        <v>868</v>
      </c>
      <c r="O520" t="s">
        <v>870</v>
      </c>
      <c r="P520">
        <v>6</v>
      </c>
      <c r="Q520" t="s">
        <v>164</v>
      </c>
      <c r="R520">
        <v>19</v>
      </c>
      <c r="S520" t="s">
        <v>168</v>
      </c>
      <c r="T520" t="s">
        <v>869</v>
      </c>
      <c r="U520" t="s">
        <v>871</v>
      </c>
      <c r="V520">
        <v>2000</v>
      </c>
      <c r="W520" t="s">
        <v>105</v>
      </c>
      <c r="X520">
        <v>2900</v>
      </c>
      <c r="Y520" t="s">
        <v>311</v>
      </c>
      <c r="Z520">
        <v>2960</v>
      </c>
      <c r="AA520" t="s">
        <v>105</v>
      </c>
      <c r="AB520">
        <v>2961</v>
      </c>
      <c r="AC520" t="s">
        <v>379</v>
      </c>
      <c r="AD520">
        <v>0</v>
      </c>
      <c r="AE520" t="s">
        <v>58</v>
      </c>
      <c r="AF520" s="1">
        <v>973.28</v>
      </c>
      <c r="AG520" s="1">
        <v>0</v>
      </c>
      <c r="AH520" s="1">
        <v>967.28</v>
      </c>
      <c r="AI520" s="1">
        <v>967.28</v>
      </c>
      <c r="AJ520" s="1">
        <v>967.28</v>
      </c>
      <c r="AK520" s="1">
        <v>967.28</v>
      </c>
      <c r="AL520" s="1">
        <v>967.28</v>
      </c>
      <c r="AM520" s="1">
        <f t="shared" si="48"/>
        <v>6</v>
      </c>
      <c r="AN520" s="1"/>
      <c r="AO520" s="1"/>
      <c r="AP520" s="1">
        <f t="shared" si="45"/>
        <v>0</v>
      </c>
      <c r="AQ520" s="6">
        <f t="shared" si="46"/>
        <v>973.28</v>
      </c>
      <c r="AR520" s="1">
        <f t="shared" si="47"/>
        <v>6</v>
      </c>
    </row>
    <row r="521" spans="1:44" hidden="1" x14ac:dyDescent="0.35">
      <c r="A521" t="str">
        <f t="shared" si="44"/>
        <v>1.1-00-2511_25163045_2532610</v>
      </c>
      <c r="B521" t="s">
        <v>812</v>
      </c>
      <c r="C521" t="s">
        <v>815</v>
      </c>
      <c r="D521" t="s">
        <v>64</v>
      </c>
      <c r="E521" t="s">
        <v>54</v>
      </c>
      <c r="F521">
        <v>2</v>
      </c>
      <c r="G521" t="s">
        <v>183</v>
      </c>
      <c r="H521">
        <v>2.2000000000000002</v>
      </c>
      <c r="I521" t="s">
        <v>193</v>
      </c>
      <c r="J521" t="s">
        <v>459</v>
      </c>
      <c r="K521" t="s">
        <v>460</v>
      </c>
      <c r="L521" t="s">
        <v>65</v>
      </c>
      <c r="M521" t="s">
        <v>66</v>
      </c>
      <c r="N521" t="s">
        <v>822</v>
      </c>
      <c r="O521" t="s">
        <v>824</v>
      </c>
      <c r="P521">
        <v>1</v>
      </c>
      <c r="Q521" t="s">
        <v>472</v>
      </c>
      <c r="R521">
        <v>63</v>
      </c>
      <c r="S521" t="s">
        <v>890</v>
      </c>
      <c r="T521" t="s">
        <v>888</v>
      </c>
      <c r="U521" t="s">
        <v>891</v>
      </c>
      <c r="V521">
        <v>3000</v>
      </c>
      <c r="W521" t="s">
        <v>56</v>
      </c>
      <c r="X521">
        <v>3200</v>
      </c>
      <c r="Y521" t="s">
        <v>136</v>
      </c>
      <c r="Z521">
        <v>3260</v>
      </c>
      <c r="AA521" t="s">
        <v>56</v>
      </c>
      <c r="AB521">
        <v>3261</v>
      </c>
      <c r="AC521" t="s">
        <v>409</v>
      </c>
      <c r="AD521">
        <v>0</v>
      </c>
      <c r="AE521" t="s">
        <v>58</v>
      </c>
      <c r="AF521" s="1">
        <v>5321000</v>
      </c>
      <c r="AG521" s="1">
        <v>0</v>
      </c>
      <c r="AH521" s="1">
        <v>5321000</v>
      </c>
      <c r="AI521" s="1">
        <v>0</v>
      </c>
      <c r="AJ521" s="1">
        <v>0</v>
      </c>
      <c r="AK521" s="1">
        <v>0</v>
      </c>
      <c r="AL521" s="1">
        <v>0</v>
      </c>
      <c r="AM521" s="1">
        <f t="shared" si="48"/>
        <v>0</v>
      </c>
      <c r="AN521" s="1"/>
      <c r="AO521" s="1"/>
      <c r="AP521" s="1">
        <f t="shared" si="45"/>
        <v>0</v>
      </c>
      <c r="AQ521" s="6">
        <f t="shared" si="46"/>
        <v>5321000</v>
      </c>
      <c r="AR521" s="1">
        <f t="shared" si="47"/>
        <v>0</v>
      </c>
    </row>
    <row r="522" spans="1:44" hidden="1" x14ac:dyDescent="0.35">
      <c r="A522" t="str">
        <f t="shared" si="44"/>
        <v>1.1-00-2504_2555004_2529610</v>
      </c>
      <c r="B522" t="s">
        <v>812</v>
      </c>
      <c r="C522" t="s">
        <v>815</v>
      </c>
      <c r="D522" t="s">
        <v>64</v>
      </c>
      <c r="E522" t="s">
        <v>54</v>
      </c>
      <c r="F522">
        <v>1</v>
      </c>
      <c r="G522" t="s">
        <v>45</v>
      </c>
      <c r="H522">
        <v>1.3</v>
      </c>
      <c r="I522" t="s">
        <v>46</v>
      </c>
      <c r="J522" t="s">
        <v>47</v>
      </c>
      <c r="K522" t="s">
        <v>48</v>
      </c>
      <c r="L522" t="s">
        <v>49</v>
      </c>
      <c r="M522" t="s">
        <v>50</v>
      </c>
      <c r="N522" t="s">
        <v>808</v>
      </c>
      <c r="O522" t="s">
        <v>60</v>
      </c>
      <c r="P522">
        <v>5</v>
      </c>
      <c r="Q522" t="s">
        <v>810</v>
      </c>
      <c r="R522">
        <v>5</v>
      </c>
      <c r="S522" t="s">
        <v>297</v>
      </c>
      <c r="T522" t="s">
        <v>817</v>
      </c>
      <c r="U522" t="s">
        <v>298</v>
      </c>
      <c r="V522">
        <v>2000</v>
      </c>
      <c r="W522" t="s">
        <v>105</v>
      </c>
      <c r="X522">
        <v>2900</v>
      </c>
      <c r="Y522" t="s">
        <v>311</v>
      </c>
      <c r="Z522">
        <v>2960</v>
      </c>
      <c r="AA522" t="s">
        <v>105</v>
      </c>
      <c r="AB522">
        <v>2961</v>
      </c>
      <c r="AC522" t="s">
        <v>379</v>
      </c>
      <c r="AD522">
        <v>0</v>
      </c>
      <c r="AE522" t="s">
        <v>58</v>
      </c>
      <c r="AF522" s="1">
        <v>9000</v>
      </c>
      <c r="AG522" s="1">
        <v>0</v>
      </c>
      <c r="AH522" s="1">
        <v>7760</v>
      </c>
      <c r="AI522" s="1">
        <v>7760</v>
      </c>
      <c r="AJ522" s="1">
        <v>7760</v>
      </c>
      <c r="AK522" s="1">
        <v>7760</v>
      </c>
      <c r="AL522" s="1">
        <v>7760</v>
      </c>
      <c r="AM522" s="1">
        <f t="shared" si="48"/>
        <v>1240</v>
      </c>
      <c r="AN522" s="1"/>
      <c r="AO522" s="1"/>
      <c r="AP522" s="1">
        <f t="shared" si="45"/>
        <v>0</v>
      </c>
      <c r="AQ522" s="6">
        <f t="shared" si="46"/>
        <v>9000</v>
      </c>
      <c r="AR522" s="1">
        <f t="shared" si="47"/>
        <v>1240</v>
      </c>
    </row>
    <row r="523" spans="1:44" hidden="1" x14ac:dyDescent="0.35">
      <c r="A523" t="str">
        <f t="shared" si="44"/>
        <v>2.6-06-2506_25514009_25336161</v>
      </c>
      <c r="B523" t="s">
        <v>992</v>
      </c>
      <c r="C523" t="s">
        <v>994</v>
      </c>
      <c r="D523" t="s">
        <v>44</v>
      </c>
      <c r="E523" t="s">
        <v>54</v>
      </c>
      <c r="F523">
        <v>1</v>
      </c>
      <c r="G523" t="s">
        <v>45</v>
      </c>
      <c r="H523">
        <v>1.3</v>
      </c>
      <c r="I523" t="s">
        <v>46</v>
      </c>
      <c r="J523" t="s">
        <v>47</v>
      </c>
      <c r="K523" t="s">
        <v>48</v>
      </c>
      <c r="L523" t="s">
        <v>65</v>
      </c>
      <c r="M523" t="s">
        <v>66</v>
      </c>
      <c r="N523" t="s">
        <v>839</v>
      </c>
      <c r="O523" t="s">
        <v>111</v>
      </c>
      <c r="P523">
        <v>5</v>
      </c>
      <c r="Q523" t="s">
        <v>810</v>
      </c>
      <c r="R523">
        <v>14</v>
      </c>
      <c r="S523" t="s">
        <v>843</v>
      </c>
      <c r="T523" t="s">
        <v>842</v>
      </c>
      <c r="U523" t="s">
        <v>110</v>
      </c>
      <c r="V523">
        <v>3000</v>
      </c>
      <c r="W523" t="s">
        <v>56</v>
      </c>
      <c r="X523">
        <v>3300</v>
      </c>
      <c r="Y523" t="s">
        <v>113</v>
      </c>
      <c r="Z523">
        <v>3360</v>
      </c>
      <c r="AA523" t="s">
        <v>56</v>
      </c>
      <c r="AB523">
        <v>3361</v>
      </c>
      <c r="AC523" t="s">
        <v>114</v>
      </c>
      <c r="AD523">
        <v>61</v>
      </c>
      <c r="AE523" t="s">
        <v>993</v>
      </c>
      <c r="AF523" s="1">
        <v>10000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f t="shared" si="48"/>
        <v>10000</v>
      </c>
      <c r="AN523" s="1"/>
      <c r="AO523" s="1"/>
      <c r="AP523" s="1">
        <f t="shared" si="45"/>
        <v>0</v>
      </c>
      <c r="AQ523" s="1">
        <f t="shared" si="46"/>
        <v>10000</v>
      </c>
      <c r="AR523" s="1">
        <f t="shared" si="47"/>
        <v>10000</v>
      </c>
    </row>
    <row r="524" spans="1:44" hidden="1" x14ac:dyDescent="0.35">
      <c r="A524" t="str">
        <f t="shared" si="44"/>
        <v>1.1-00-2510_25036028_2538210</v>
      </c>
      <c r="B524" t="s">
        <v>812</v>
      </c>
      <c r="C524" t="s">
        <v>815</v>
      </c>
      <c r="D524" t="s">
        <v>64</v>
      </c>
      <c r="E524" t="s">
        <v>54</v>
      </c>
      <c r="F524">
        <v>2</v>
      </c>
      <c r="G524" t="s">
        <v>183</v>
      </c>
      <c r="H524">
        <v>2.7</v>
      </c>
      <c r="I524" t="s">
        <v>530</v>
      </c>
      <c r="J524" t="s">
        <v>531</v>
      </c>
      <c r="K524" t="s">
        <v>530</v>
      </c>
      <c r="L524" t="s">
        <v>270</v>
      </c>
      <c r="M524" t="s">
        <v>271</v>
      </c>
      <c r="N524" t="s">
        <v>898</v>
      </c>
      <c r="O524" t="s">
        <v>900</v>
      </c>
      <c r="P524">
        <v>0</v>
      </c>
      <c r="Q524" t="s">
        <v>255</v>
      </c>
      <c r="R524">
        <v>36</v>
      </c>
      <c r="S524" t="s">
        <v>931</v>
      </c>
      <c r="T524" t="s">
        <v>930</v>
      </c>
      <c r="U524" t="s">
        <v>932</v>
      </c>
      <c r="V524">
        <v>3000</v>
      </c>
      <c r="W524" t="s">
        <v>56</v>
      </c>
      <c r="X524">
        <v>3800</v>
      </c>
      <c r="Y524" t="s">
        <v>227</v>
      </c>
      <c r="Z524">
        <v>3820</v>
      </c>
      <c r="AA524" t="s">
        <v>56</v>
      </c>
      <c r="AB524">
        <v>3821</v>
      </c>
      <c r="AC524" t="s">
        <v>228</v>
      </c>
      <c r="AD524">
        <v>0</v>
      </c>
      <c r="AE524" t="s">
        <v>58</v>
      </c>
      <c r="AF524" s="1">
        <v>2859091.31</v>
      </c>
      <c r="AG524" s="1">
        <v>2800000</v>
      </c>
      <c r="AH524" s="1">
        <v>2824661.48</v>
      </c>
      <c r="AI524" s="1">
        <v>2728320</v>
      </c>
      <c r="AJ524" s="1">
        <v>0</v>
      </c>
      <c r="AK524" s="1">
        <v>0</v>
      </c>
      <c r="AL524" s="1">
        <v>0</v>
      </c>
      <c r="AM524" s="1">
        <f t="shared" si="48"/>
        <v>34429.830000000075</v>
      </c>
      <c r="AN524" s="1"/>
      <c r="AO524" s="1"/>
      <c r="AP524" s="1">
        <f t="shared" si="45"/>
        <v>0</v>
      </c>
      <c r="AQ524" s="6">
        <f t="shared" si="46"/>
        <v>2859091.31</v>
      </c>
      <c r="AR524" s="1">
        <f t="shared" si="47"/>
        <v>34429.830000000075</v>
      </c>
    </row>
    <row r="525" spans="1:44" hidden="1" x14ac:dyDescent="0.35">
      <c r="A525" t="str">
        <f t="shared" ref="A525:A588" si="49">CONCATENATE(B525,N525,P525,R525,T525,AB525,AD525)</f>
        <v>1.1-00-2505_2559007_2532210</v>
      </c>
      <c r="B525" t="s">
        <v>812</v>
      </c>
      <c r="C525" t="s">
        <v>815</v>
      </c>
      <c r="D525" t="s">
        <v>64</v>
      </c>
      <c r="E525" t="s">
        <v>54</v>
      </c>
      <c r="F525">
        <v>1</v>
      </c>
      <c r="G525" t="s">
        <v>45</v>
      </c>
      <c r="H525">
        <v>1.3</v>
      </c>
      <c r="I525" t="s">
        <v>46</v>
      </c>
      <c r="J525" t="s">
        <v>47</v>
      </c>
      <c r="K525" t="s">
        <v>48</v>
      </c>
      <c r="L525" t="s">
        <v>65</v>
      </c>
      <c r="M525" t="s">
        <v>66</v>
      </c>
      <c r="N525" t="s">
        <v>833</v>
      </c>
      <c r="O525" t="s">
        <v>835</v>
      </c>
      <c r="P525">
        <v>5</v>
      </c>
      <c r="Q525" t="s">
        <v>810</v>
      </c>
      <c r="R525">
        <v>9</v>
      </c>
      <c r="S525" t="s">
        <v>120</v>
      </c>
      <c r="T525" t="s">
        <v>834</v>
      </c>
      <c r="U525" t="s">
        <v>836</v>
      </c>
      <c r="V525">
        <v>3000</v>
      </c>
      <c r="W525" t="s">
        <v>56</v>
      </c>
      <c r="X525">
        <v>3200</v>
      </c>
      <c r="Y525" t="s">
        <v>136</v>
      </c>
      <c r="Z525">
        <v>3220</v>
      </c>
      <c r="AA525" t="s">
        <v>56</v>
      </c>
      <c r="AB525">
        <v>3221</v>
      </c>
      <c r="AC525" t="s">
        <v>382</v>
      </c>
      <c r="AD525">
        <v>0</v>
      </c>
      <c r="AE525" t="s">
        <v>58</v>
      </c>
      <c r="AF525" s="1">
        <v>5819421.5499999998</v>
      </c>
      <c r="AG525" s="1">
        <v>2500000</v>
      </c>
      <c r="AH525" s="1">
        <v>5570444.6900000004</v>
      </c>
      <c r="AI525" s="1">
        <v>5570444.6900000004</v>
      </c>
      <c r="AJ525" s="1">
        <v>4235543.18</v>
      </c>
      <c r="AK525" s="1">
        <v>4161693.84</v>
      </c>
      <c r="AL525" s="1">
        <v>4161693.84</v>
      </c>
      <c r="AM525" s="1">
        <f t="shared" si="48"/>
        <v>248976.8599999994</v>
      </c>
      <c r="AN525" s="1"/>
      <c r="AO525" s="1"/>
      <c r="AP525" s="1">
        <f t="shared" ref="AP525:AP588" si="50">AN525-AO525</f>
        <v>0</v>
      </c>
      <c r="AQ525" s="6">
        <f t="shared" ref="AQ525:AQ588" si="51">AF525+AN525-AO525</f>
        <v>5819421.5499999998</v>
      </c>
      <c r="AR525" s="1">
        <f t="shared" ref="AR525:AR588" si="52">AQ525-AH525</f>
        <v>248976.8599999994</v>
      </c>
    </row>
    <row r="526" spans="1:44" hidden="1" x14ac:dyDescent="0.35">
      <c r="A526" t="str">
        <f t="shared" si="49"/>
        <v>1.1-00-2514_25556039_25317143</v>
      </c>
      <c r="B526" t="s">
        <v>812</v>
      </c>
      <c r="C526" t="s">
        <v>815</v>
      </c>
      <c r="D526" t="s">
        <v>64</v>
      </c>
      <c r="E526" t="s">
        <v>54</v>
      </c>
      <c r="F526">
        <v>3</v>
      </c>
      <c r="G526" t="s">
        <v>202</v>
      </c>
      <c r="H526">
        <v>3.8</v>
      </c>
      <c r="I526" t="s">
        <v>203</v>
      </c>
      <c r="J526" t="s">
        <v>204</v>
      </c>
      <c r="K526" t="s">
        <v>205</v>
      </c>
      <c r="L526" t="s">
        <v>65</v>
      </c>
      <c r="M526" t="s">
        <v>66</v>
      </c>
      <c r="N526" t="s">
        <v>982</v>
      </c>
      <c r="O526" t="s">
        <v>984</v>
      </c>
      <c r="P526">
        <v>5</v>
      </c>
      <c r="Q526" t="s">
        <v>810</v>
      </c>
      <c r="R526">
        <v>56</v>
      </c>
      <c r="S526" t="s">
        <v>212</v>
      </c>
      <c r="T526" t="s">
        <v>983</v>
      </c>
      <c r="U526" t="s">
        <v>985</v>
      </c>
      <c r="V526">
        <v>3000</v>
      </c>
      <c r="W526" t="s">
        <v>56</v>
      </c>
      <c r="X526">
        <v>3100</v>
      </c>
      <c r="Y526" t="s">
        <v>198</v>
      </c>
      <c r="Z526">
        <v>3170</v>
      </c>
      <c r="AA526" t="s">
        <v>56</v>
      </c>
      <c r="AB526">
        <v>3171</v>
      </c>
      <c r="AC526" t="s">
        <v>772</v>
      </c>
      <c r="AD526">
        <v>43</v>
      </c>
      <c r="AE526" t="s">
        <v>828</v>
      </c>
      <c r="AF526" s="1">
        <v>5990230.4699999997</v>
      </c>
      <c r="AG526" s="1">
        <v>10075347.949999999</v>
      </c>
      <c r="AH526" s="1">
        <v>5824244.7800000003</v>
      </c>
      <c r="AI526" s="1">
        <v>5824244.7800000003</v>
      </c>
      <c r="AJ526" s="1">
        <v>4945080</v>
      </c>
      <c r="AK526" s="1">
        <v>0</v>
      </c>
      <c r="AL526" s="1">
        <v>0</v>
      </c>
      <c r="AM526" s="1">
        <f t="shared" si="48"/>
        <v>165985.68999999948</v>
      </c>
      <c r="AN526" s="1">
        <v>0</v>
      </c>
      <c r="AO526" s="1">
        <v>40000</v>
      </c>
      <c r="AP526" s="1">
        <f t="shared" si="50"/>
        <v>-40000</v>
      </c>
      <c r="AQ526" s="6">
        <f t="shared" si="51"/>
        <v>5950230.4699999997</v>
      </c>
      <c r="AR526" s="1">
        <f t="shared" si="52"/>
        <v>125985.68999999948</v>
      </c>
    </row>
    <row r="527" spans="1:44" hidden="1" x14ac:dyDescent="0.35">
      <c r="A527" t="str">
        <f t="shared" si="49"/>
        <v>1.1-00-2508_25621015_2529610</v>
      </c>
      <c r="B527" t="s">
        <v>812</v>
      </c>
      <c r="C527" t="s">
        <v>815</v>
      </c>
      <c r="D527" t="s">
        <v>64</v>
      </c>
      <c r="E527" t="s">
        <v>54</v>
      </c>
      <c r="F527">
        <v>1</v>
      </c>
      <c r="G527" t="s">
        <v>45</v>
      </c>
      <c r="H527">
        <v>1.7</v>
      </c>
      <c r="I527" t="s">
        <v>154</v>
      </c>
      <c r="J527" t="s">
        <v>173</v>
      </c>
      <c r="K527" t="s">
        <v>174</v>
      </c>
      <c r="L527" t="s">
        <v>65</v>
      </c>
      <c r="M527" t="s">
        <v>66</v>
      </c>
      <c r="N527" t="s">
        <v>868</v>
      </c>
      <c r="O527" t="s">
        <v>870</v>
      </c>
      <c r="P527">
        <v>6</v>
      </c>
      <c r="Q527" t="s">
        <v>164</v>
      </c>
      <c r="R527">
        <v>21</v>
      </c>
      <c r="S527" t="s">
        <v>440</v>
      </c>
      <c r="T527" t="s">
        <v>872</v>
      </c>
      <c r="U527" t="s">
        <v>873</v>
      </c>
      <c r="V527">
        <v>2000</v>
      </c>
      <c r="W527" t="s">
        <v>105</v>
      </c>
      <c r="X527">
        <v>2900</v>
      </c>
      <c r="Y527" t="s">
        <v>311</v>
      </c>
      <c r="Z527">
        <v>2960</v>
      </c>
      <c r="AA527" t="s">
        <v>105</v>
      </c>
      <c r="AB527">
        <v>2961</v>
      </c>
      <c r="AC527" t="s">
        <v>379</v>
      </c>
      <c r="AD527">
        <v>0</v>
      </c>
      <c r="AE527" t="s">
        <v>58</v>
      </c>
      <c r="AF527" s="1">
        <v>50000</v>
      </c>
      <c r="AG527" s="1">
        <v>50000</v>
      </c>
      <c r="AH527" s="1">
        <v>13474.85</v>
      </c>
      <c r="AI527" s="1">
        <v>13474.85</v>
      </c>
      <c r="AJ527" s="1">
        <v>13474.85</v>
      </c>
      <c r="AK527" s="1">
        <v>13474.85</v>
      </c>
      <c r="AL527" s="1">
        <v>13474.85</v>
      </c>
      <c r="AM527" s="1">
        <f t="shared" si="48"/>
        <v>36525.15</v>
      </c>
      <c r="AN527" s="1"/>
      <c r="AO527" s="1"/>
      <c r="AP527" s="1">
        <f t="shared" si="50"/>
        <v>0</v>
      </c>
      <c r="AQ527" s="6">
        <f t="shared" si="51"/>
        <v>50000</v>
      </c>
      <c r="AR527" s="1">
        <f t="shared" si="52"/>
        <v>36525.15</v>
      </c>
    </row>
    <row r="528" spans="1:44" hidden="1" x14ac:dyDescent="0.35">
      <c r="A528" t="str">
        <f t="shared" si="49"/>
        <v>1.1-00-2511_25163045_2533210</v>
      </c>
      <c r="B528" t="s">
        <v>812</v>
      </c>
      <c r="C528" t="s">
        <v>815</v>
      </c>
      <c r="D528" t="s">
        <v>64</v>
      </c>
      <c r="E528" t="s">
        <v>54</v>
      </c>
      <c r="F528">
        <v>2</v>
      </c>
      <c r="G528" t="s">
        <v>183</v>
      </c>
      <c r="H528">
        <v>2.2000000000000002</v>
      </c>
      <c r="I528" t="s">
        <v>193</v>
      </c>
      <c r="J528" t="s">
        <v>459</v>
      </c>
      <c r="K528" t="s">
        <v>460</v>
      </c>
      <c r="L528" t="s">
        <v>65</v>
      </c>
      <c r="M528" t="s">
        <v>66</v>
      </c>
      <c r="N528" t="s">
        <v>822</v>
      </c>
      <c r="O528" t="s">
        <v>824</v>
      </c>
      <c r="P528">
        <v>1</v>
      </c>
      <c r="Q528" t="s">
        <v>472</v>
      </c>
      <c r="R528">
        <v>63</v>
      </c>
      <c r="S528" t="s">
        <v>890</v>
      </c>
      <c r="T528" t="s">
        <v>888</v>
      </c>
      <c r="U528" t="s">
        <v>891</v>
      </c>
      <c r="V528">
        <v>3000</v>
      </c>
      <c r="W528" t="s">
        <v>56</v>
      </c>
      <c r="X528">
        <v>3300</v>
      </c>
      <c r="Y528" t="s">
        <v>113</v>
      </c>
      <c r="Z528">
        <v>3320</v>
      </c>
      <c r="AA528" t="s">
        <v>56</v>
      </c>
      <c r="AB528">
        <v>3321</v>
      </c>
      <c r="AC528" t="s">
        <v>245</v>
      </c>
      <c r="AD528">
        <v>0</v>
      </c>
      <c r="AE528" t="s">
        <v>58</v>
      </c>
      <c r="AF528" s="1">
        <v>6000000</v>
      </c>
      <c r="AG528" s="1">
        <v>0</v>
      </c>
      <c r="AH528" s="1">
        <v>5561228.4500000002</v>
      </c>
      <c r="AI528" s="1">
        <v>2621913.0499999998</v>
      </c>
      <c r="AJ528" s="1">
        <v>0</v>
      </c>
      <c r="AK528" s="1">
        <v>0</v>
      </c>
      <c r="AL528" s="1">
        <v>0</v>
      </c>
      <c r="AM528" s="1">
        <f t="shared" si="48"/>
        <v>438771.54999999981</v>
      </c>
      <c r="AN528" s="1"/>
      <c r="AO528" s="1"/>
      <c r="AP528" s="1">
        <f t="shared" si="50"/>
        <v>0</v>
      </c>
      <c r="AQ528" s="6">
        <f t="shared" si="51"/>
        <v>6000000</v>
      </c>
      <c r="AR528" s="1">
        <f t="shared" si="52"/>
        <v>438771.54999999981</v>
      </c>
    </row>
    <row r="529" spans="1:44" hidden="1" x14ac:dyDescent="0.35">
      <c r="A529" t="str">
        <f t="shared" si="49"/>
        <v>2.6-06-2505_2559007_25511161</v>
      </c>
      <c r="B529" t="s">
        <v>992</v>
      </c>
      <c r="C529" t="s">
        <v>994</v>
      </c>
      <c r="D529" t="s">
        <v>44</v>
      </c>
      <c r="E529" t="s">
        <v>116</v>
      </c>
      <c r="F529">
        <v>1</v>
      </c>
      <c r="G529" t="s">
        <v>45</v>
      </c>
      <c r="H529">
        <v>1.3</v>
      </c>
      <c r="I529" t="s">
        <v>46</v>
      </c>
      <c r="J529" t="s">
        <v>47</v>
      </c>
      <c r="K529" t="s">
        <v>48</v>
      </c>
      <c r="L529" t="s">
        <v>65</v>
      </c>
      <c r="M529" t="s">
        <v>66</v>
      </c>
      <c r="N529" t="s">
        <v>833</v>
      </c>
      <c r="O529" t="s">
        <v>835</v>
      </c>
      <c r="P529">
        <v>5</v>
      </c>
      <c r="Q529" t="s">
        <v>810</v>
      </c>
      <c r="R529">
        <v>9</v>
      </c>
      <c r="S529" t="s">
        <v>120</v>
      </c>
      <c r="T529" t="s">
        <v>834</v>
      </c>
      <c r="U529" t="s">
        <v>836</v>
      </c>
      <c r="V529">
        <v>5000</v>
      </c>
      <c r="W529" t="s">
        <v>118</v>
      </c>
      <c r="X529">
        <v>5100</v>
      </c>
      <c r="Y529" t="s">
        <v>117</v>
      </c>
      <c r="Z529">
        <v>5110</v>
      </c>
      <c r="AA529" t="s">
        <v>118</v>
      </c>
      <c r="AB529">
        <v>5111</v>
      </c>
      <c r="AC529" t="s">
        <v>119</v>
      </c>
      <c r="AD529">
        <v>61</v>
      </c>
      <c r="AE529" t="s">
        <v>993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f t="shared" si="48"/>
        <v>0</v>
      </c>
      <c r="AN529" s="1"/>
      <c r="AO529" s="1"/>
      <c r="AP529" s="1">
        <f t="shared" si="50"/>
        <v>0</v>
      </c>
      <c r="AQ529" s="1">
        <f t="shared" si="51"/>
        <v>0</v>
      </c>
      <c r="AR529" s="1">
        <f t="shared" si="52"/>
        <v>0</v>
      </c>
    </row>
    <row r="530" spans="1:44" hidden="1" x14ac:dyDescent="0.35">
      <c r="A530" t="str">
        <f t="shared" si="49"/>
        <v>1.1-00-2510_25036028_2533910</v>
      </c>
      <c r="B530" t="s">
        <v>812</v>
      </c>
      <c r="C530" t="s">
        <v>815</v>
      </c>
      <c r="D530" t="s">
        <v>64</v>
      </c>
      <c r="E530" t="s">
        <v>54</v>
      </c>
      <c r="F530">
        <v>2</v>
      </c>
      <c r="G530" t="s">
        <v>183</v>
      </c>
      <c r="H530">
        <v>2.7</v>
      </c>
      <c r="I530" t="s">
        <v>530</v>
      </c>
      <c r="J530" t="s">
        <v>531</v>
      </c>
      <c r="K530" t="s">
        <v>530</v>
      </c>
      <c r="L530" t="s">
        <v>270</v>
      </c>
      <c r="M530" t="s">
        <v>271</v>
      </c>
      <c r="N530" t="s">
        <v>898</v>
      </c>
      <c r="O530" t="s">
        <v>900</v>
      </c>
      <c r="P530">
        <v>0</v>
      </c>
      <c r="Q530" t="s">
        <v>255</v>
      </c>
      <c r="R530">
        <v>36</v>
      </c>
      <c r="S530" t="s">
        <v>931</v>
      </c>
      <c r="T530" t="s">
        <v>930</v>
      </c>
      <c r="U530" t="s">
        <v>932</v>
      </c>
      <c r="V530">
        <v>3000</v>
      </c>
      <c r="W530" t="s">
        <v>56</v>
      </c>
      <c r="X530">
        <v>3300</v>
      </c>
      <c r="Y530" t="s">
        <v>113</v>
      </c>
      <c r="Z530">
        <v>3390</v>
      </c>
      <c r="AA530" t="s">
        <v>56</v>
      </c>
      <c r="AB530">
        <v>3391</v>
      </c>
      <c r="AC530" t="s">
        <v>129</v>
      </c>
      <c r="AD530">
        <v>0</v>
      </c>
      <c r="AE530" t="s">
        <v>58</v>
      </c>
      <c r="AF530" s="1">
        <v>2890908.69</v>
      </c>
      <c r="AG530" s="1">
        <v>1400000</v>
      </c>
      <c r="AH530" s="1">
        <v>2890908.69</v>
      </c>
      <c r="AI530" s="1">
        <v>2890908.69</v>
      </c>
      <c r="AJ530" s="1">
        <v>0</v>
      </c>
      <c r="AK530" s="1">
        <v>0</v>
      </c>
      <c r="AL530" s="1">
        <v>0</v>
      </c>
      <c r="AM530" s="1">
        <f t="shared" si="48"/>
        <v>0</v>
      </c>
      <c r="AN530" s="1"/>
      <c r="AO530" s="1"/>
      <c r="AP530" s="1">
        <f t="shared" si="50"/>
        <v>0</v>
      </c>
      <c r="AQ530" s="6">
        <f t="shared" si="51"/>
        <v>2890908.69</v>
      </c>
      <c r="AR530" s="1">
        <f t="shared" si="52"/>
        <v>0</v>
      </c>
    </row>
    <row r="531" spans="1:44" hidden="1" x14ac:dyDescent="0.35">
      <c r="A531" t="str">
        <f t="shared" si="49"/>
        <v>1.1-00-2505_2559007_2554110</v>
      </c>
      <c r="B531" t="s">
        <v>812</v>
      </c>
      <c r="C531" t="s">
        <v>815</v>
      </c>
      <c r="D531" t="s">
        <v>64</v>
      </c>
      <c r="E531" t="s">
        <v>116</v>
      </c>
      <c r="F531">
        <v>1</v>
      </c>
      <c r="G531" t="s">
        <v>45</v>
      </c>
      <c r="H531">
        <v>1.3</v>
      </c>
      <c r="I531" t="s">
        <v>46</v>
      </c>
      <c r="J531" t="s">
        <v>47</v>
      </c>
      <c r="K531" t="s">
        <v>48</v>
      </c>
      <c r="L531" t="s">
        <v>65</v>
      </c>
      <c r="M531" t="s">
        <v>66</v>
      </c>
      <c r="N531" t="s">
        <v>833</v>
      </c>
      <c r="O531" t="s">
        <v>835</v>
      </c>
      <c r="P531">
        <v>5</v>
      </c>
      <c r="Q531" t="s">
        <v>810</v>
      </c>
      <c r="R531">
        <v>9</v>
      </c>
      <c r="S531" t="s">
        <v>120</v>
      </c>
      <c r="T531" t="s">
        <v>834</v>
      </c>
      <c r="U531" t="s">
        <v>836</v>
      </c>
      <c r="V531">
        <v>5000</v>
      </c>
      <c r="W531" t="s">
        <v>118</v>
      </c>
      <c r="X531">
        <v>5400</v>
      </c>
      <c r="Y531" t="s">
        <v>242</v>
      </c>
      <c r="Z531">
        <v>5410</v>
      </c>
      <c r="AA531" t="s">
        <v>118</v>
      </c>
      <c r="AB531">
        <v>5411</v>
      </c>
      <c r="AC531" t="s">
        <v>242</v>
      </c>
      <c r="AD531">
        <v>0</v>
      </c>
      <c r="AE531" t="s">
        <v>58</v>
      </c>
      <c r="AF531" s="1">
        <v>1100000</v>
      </c>
      <c r="AG531" s="1">
        <v>0</v>
      </c>
      <c r="AH531" s="1">
        <v>926418.78</v>
      </c>
      <c r="AI531" s="1">
        <v>0</v>
      </c>
      <c r="AJ531" s="1">
        <v>0</v>
      </c>
      <c r="AK531" s="1">
        <v>0</v>
      </c>
      <c r="AL531" s="1">
        <v>0</v>
      </c>
      <c r="AM531" s="1">
        <f t="shared" si="48"/>
        <v>173581.21999999997</v>
      </c>
      <c r="AN531" s="1">
        <v>5000000</v>
      </c>
      <c r="AO531" s="1">
        <v>0</v>
      </c>
      <c r="AP531" s="1">
        <f t="shared" si="50"/>
        <v>5000000</v>
      </c>
      <c r="AQ531" s="6">
        <f t="shared" si="51"/>
        <v>6100000</v>
      </c>
      <c r="AR531" s="1">
        <f t="shared" si="52"/>
        <v>5173581.22</v>
      </c>
    </row>
    <row r="532" spans="1:44" hidden="1" x14ac:dyDescent="0.35">
      <c r="A532" t="str">
        <f t="shared" si="49"/>
        <v>1.1-00-2506_25513008_2536610</v>
      </c>
      <c r="B532" t="s">
        <v>812</v>
      </c>
      <c r="C532" t="s">
        <v>815</v>
      </c>
      <c r="D532" t="s">
        <v>64</v>
      </c>
      <c r="E532" t="s">
        <v>54</v>
      </c>
      <c r="F532">
        <v>1</v>
      </c>
      <c r="G532" t="s">
        <v>45</v>
      </c>
      <c r="H532">
        <v>1.3</v>
      </c>
      <c r="I532" t="s">
        <v>46</v>
      </c>
      <c r="J532" t="s">
        <v>47</v>
      </c>
      <c r="K532" t="s">
        <v>48</v>
      </c>
      <c r="L532" t="s">
        <v>65</v>
      </c>
      <c r="M532" t="s">
        <v>66</v>
      </c>
      <c r="N532" t="s">
        <v>839</v>
      </c>
      <c r="O532" t="s">
        <v>111</v>
      </c>
      <c r="P532">
        <v>5</v>
      </c>
      <c r="Q532" t="s">
        <v>810</v>
      </c>
      <c r="R532">
        <v>13</v>
      </c>
      <c r="S532" t="s">
        <v>238</v>
      </c>
      <c r="T532" t="s">
        <v>840</v>
      </c>
      <c r="U532" t="s">
        <v>841</v>
      </c>
      <c r="V532">
        <v>3000</v>
      </c>
      <c r="W532" t="s">
        <v>56</v>
      </c>
      <c r="X532">
        <v>3600</v>
      </c>
      <c r="Y532" t="s">
        <v>240</v>
      </c>
      <c r="Z532">
        <v>3660</v>
      </c>
      <c r="AA532" t="s">
        <v>56</v>
      </c>
      <c r="AB532">
        <v>3661</v>
      </c>
      <c r="AC532" t="s">
        <v>363</v>
      </c>
      <c r="AD532">
        <v>0</v>
      </c>
      <c r="AE532" t="s">
        <v>58</v>
      </c>
      <c r="AF532" s="1">
        <v>6223395</v>
      </c>
      <c r="AG532" s="1">
        <v>6200000</v>
      </c>
      <c r="AH532" s="1">
        <v>6200000.0099999998</v>
      </c>
      <c r="AI532" s="1">
        <v>6200000.0099999998</v>
      </c>
      <c r="AJ532" s="1">
        <v>4300000.0199999996</v>
      </c>
      <c r="AK532" s="1">
        <v>4300000.0199999996</v>
      </c>
      <c r="AL532" s="1">
        <v>4300000.0199999996</v>
      </c>
      <c r="AM532" s="1">
        <f t="shared" si="48"/>
        <v>23394.990000000224</v>
      </c>
      <c r="AN532" s="1"/>
      <c r="AO532" s="1"/>
      <c r="AP532" s="1">
        <f t="shared" si="50"/>
        <v>0</v>
      </c>
      <c r="AQ532" s="6">
        <f t="shared" si="51"/>
        <v>6223395</v>
      </c>
      <c r="AR532" s="1">
        <f t="shared" si="52"/>
        <v>23394.990000000224</v>
      </c>
    </row>
    <row r="533" spans="1:44" hidden="1" x14ac:dyDescent="0.35">
      <c r="A533" t="str">
        <f t="shared" si="49"/>
        <v>1.1-00-2509_25225017_2533710</v>
      </c>
      <c r="B533" t="s">
        <v>812</v>
      </c>
      <c r="C533" t="s">
        <v>815</v>
      </c>
      <c r="D533" t="s">
        <v>64</v>
      </c>
      <c r="E533" t="s">
        <v>54</v>
      </c>
      <c r="F533">
        <v>1</v>
      </c>
      <c r="G533" t="s">
        <v>45</v>
      </c>
      <c r="H533">
        <v>1.3</v>
      </c>
      <c r="I533" t="s">
        <v>46</v>
      </c>
      <c r="J533" t="s">
        <v>47</v>
      </c>
      <c r="K533" t="s">
        <v>48</v>
      </c>
      <c r="L533" t="s">
        <v>65</v>
      </c>
      <c r="M533" t="s">
        <v>66</v>
      </c>
      <c r="N533" t="s">
        <v>855</v>
      </c>
      <c r="O533" t="s">
        <v>857</v>
      </c>
      <c r="P533">
        <v>2</v>
      </c>
      <c r="Q533" t="s">
        <v>148</v>
      </c>
      <c r="R533">
        <v>25</v>
      </c>
      <c r="S533" t="s">
        <v>404</v>
      </c>
      <c r="T533" t="s">
        <v>856</v>
      </c>
      <c r="U533" t="s">
        <v>858</v>
      </c>
      <c r="V533">
        <v>3000</v>
      </c>
      <c r="W533" t="s">
        <v>56</v>
      </c>
      <c r="X533">
        <v>3300</v>
      </c>
      <c r="Y533" t="s">
        <v>113</v>
      </c>
      <c r="Z533">
        <v>3370</v>
      </c>
      <c r="AA533" t="s">
        <v>56</v>
      </c>
      <c r="AB533">
        <v>3371</v>
      </c>
      <c r="AC533" t="s">
        <v>387</v>
      </c>
      <c r="AD533">
        <v>0</v>
      </c>
      <c r="AE533" t="s">
        <v>58</v>
      </c>
      <c r="AF533" s="1">
        <v>6556818.1600000001</v>
      </c>
      <c r="AG533" s="1">
        <v>5000000</v>
      </c>
      <c r="AH533" s="1">
        <v>6556818.1600000001</v>
      </c>
      <c r="AI533" s="1">
        <v>6556818.1600000001</v>
      </c>
      <c r="AJ533" s="1">
        <v>3226458.16</v>
      </c>
      <c r="AK533" s="1">
        <v>1916734.54</v>
      </c>
      <c r="AL533" s="1">
        <v>1916734.54</v>
      </c>
      <c r="AM533" s="1">
        <f t="shared" si="48"/>
        <v>0</v>
      </c>
      <c r="AN533" s="1"/>
      <c r="AO533" s="1"/>
      <c r="AP533" s="1">
        <f t="shared" si="50"/>
        <v>0</v>
      </c>
      <c r="AQ533" s="6">
        <f t="shared" si="51"/>
        <v>6556818.1600000001</v>
      </c>
      <c r="AR533" s="1">
        <f t="shared" si="52"/>
        <v>0</v>
      </c>
    </row>
    <row r="534" spans="1:44" hidden="1" x14ac:dyDescent="0.35">
      <c r="A534" t="str">
        <f t="shared" si="49"/>
        <v>1.1-00-2510_25040031_2544310</v>
      </c>
      <c r="B534" t="s">
        <v>812</v>
      </c>
      <c r="C534" t="s">
        <v>815</v>
      </c>
      <c r="D534" t="s">
        <v>64</v>
      </c>
      <c r="E534" t="s">
        <v>54</v>
      </c>
      <c r="F534">
        <v>2</v>
      </c>
      <c r="G534" t="s">
        <v>183</v>
      </c>
      <c r="H534">
        <v>2.5</v>
      </c>
      <c r="I534" t="s">
        <v>216</v>
      </c>
      <c r="J534" t="s">
        <v>906</v>
      </c>
      <c r="K534" t="s">
        <v>907</v>
      </c>
      <c r="L534" t="s">
        <v>217</v>
      </c>
      <c r="M534" t="s">
        <v>218</v>
      </c>
      <c r="N534" t="s">
        <v>898</v>
      </c>
      <c r="O534" t="s">
        <v>900</v>
      </c>
      <c r="P534">
        <v>0</v>
      </c>
      <c r="Q534" t="s">
        <v>255</v>
      </c>
      <c r="R534">
        <v>40</v>
      </c>
      <c r="S534" t="s">
        <v>225</v>
      </c>
      <c r="T534" t="s">
        <v>908</v>
      </c>
      <c r="U534" t="s">
        <v>909</v>
      </c>
      <c r="V534">
        <v>4000</v>
      </c>
      <c r="W534" t="s">
        <v>233</v>
      </c>
      <c r="X534">
        <v>4400</v>
      </c>
      <c r="Y534" t="s">
        <v>229</v>
      </c>
      <c r="Z534">
        <v>4430</v>
      </c>
      <c r="AA534" t="s">
        <v>230</v>
      </c>
      <c r="AB534">
        <v>4431</v>
      </c>
      <c r="AC534" t="s">
        <v>508</v>
      </c>
      <c r="AD534">
        <v>0</v>
      </c>
      <c r="AE534" t="s">
        <v>58</v>
      </c>
      <c r="AF534" s="1">
        <v>3900000</v>
      </c>
      <c r="AG534" s="1">
        <v>3900000</v>
      </c>
      <c r="AH534" s="1">
        <v>1806397</v>
      </c>
      <c r="AI534" s="1">
        <v>1806397</v>
      </c>
      <c r="AJ534" s="1">
        <v>1806397</v>
      </c>
      <c r="AK534" s="1">
        <v>796621</v>
      </c>
      <c r="AL534" s="1">
        <v>796621</v>
      </c>
      <c r="AM534" s="1">
        <f t="shared" ref="AM534:AM561" si="53">AF534-AH534</f>
        <v>2093603</v>
      </c>
      <c r="AN534" s="1"/>
      <c r="AO534" s="1"/>
      <c r="AP534" s="1">
        <f t="shared" si="50"/>
        <v>0</v>
      </c>
      <c r="AQ534" s="6">
        <f t="shared" si="51"/>
        <v>3900000</v>
      </c>
      <c r="AR534" s="1">
        <f t="shared" si="52"/>
        <v>2093603</v>
      </c>
    </row>
    <row r="535" spans="1:44" hidden="1" x14ac:dyDescent="0.35">
      <c r="A535" t="str">
        <f t="shared" si="49"/>
        <v>2.6-06-2514_25555039_25515161</v>
      </c>
      <c r="B535" t="s">
        <v>992</v>
      </c>
      <c r="C535" t="s">
        <v>994</v>
      </c>
      <c r="D535" t="s">
        <v>44</v>
      </c>
      <c r="E535" t="s">
        <v>54</v>
      </c>
      <c r="F535">
        <v>3</v>
      </c>
      <c r="G535" t="s">
        <v>202</v>
      </c>
      <c r="H535">
        <v>3.8</v>
      </c>
      <c r="I535" t="s">
        <v>203</v>
      </c>
      <c r="J535" t="s">
        <v>204</v>
      </c>
      <c r="K535" t="s">
        <v>205</v>
      </c>
      <c r="L535" t="s">
        <v>65</v>
      </c>
      <c r="M535" t="s">
        <v>66</v>
      </c>
      <c r="N535" t="s">
        <v>982</v>
      </c>
      <c r="O535" t="s">
        <v>984</v>
      </c>
      <c r="P535">
        <v>5</v>
      </c>
      <c r="Q535" t="s">
        <v>810</v>
      </c>
      <c r="R535">
        <v>55</v>
      </c>
      <c r="S535" t="s">
        <v>601</v>
      </c>
      <c r="T535" t="s">
        <v>983</v>
      </c>
      <c r="U535" t="s">
        <v>985</v>
      </c>
      <c r="V535">
        <v>5000</v>
      </c>
      <c r="W535" t="s">
        <v>118</v>
      </c>
      <c r="X535">
        <v>5100</v>
      </c>
      <c r="Y535" t="s">
        <v>117</v>
      </c>
      <c r="Z535">
        <v>5150</v>
      </c>
      <c r="AA535" t="s">
        <v>118</v>
      </c>
      <c r="AB535">
        <v>5151</v>
      </c>
      <c r="AC535" t="s">
        <v>326</v>
      </c>
      <c r="AD535">
        <v>61</v>
      </c>
      <c r="AE535" t="s">
        <v>993</v>
      </c>
      <c r="AF535" s="1">
        <v>27000</v>
      </c>
      <c r="AG535" s="1">
        <v>0</v>
      </c>
      <c r="AH535" s="1">
        <v>25038.35</v>
      </c>
      <c r="AI535" s="1">
        <v>0</v>
      </c>
      <c r="AJ535" s="1">
        <v>0</v>
      </c>
      <c r="AK535" s="1">
        <v>0</v>
      </c>
      <c r="AL535" s="1">
        <v>0</v>
      </c>
      <c r="AM535" s="1">
        <f t="shared" si="53"/>
        <v>1961.6500000000015</v>
      </c>
      <c r="AN535" s="1"/>
      <c r="AO535" s="1"/>
      <c r="AP535" s="1">
        <f t="shared" si="50"/>
        <v>0</v>
      </c>
      <c r="AQ535" s="1">
        <f t="shared" si="51"/>
        <v>27000</v>
      </c>
      <c r="AR535" s="1">
        <f t="shared" si="52"/>
        <v>1961.6500000000015</v>
      </c>
    </row>
    <row r="536" spans="1:44" hidden="1" x14ac:dyDescent="0.35">
      <c r="A536" t="str">
        <f t="shared" si="49"/>
        <v>1.1-00-2506_25513008_2536310</v>
      </c>
      <c r="B536" t="s">
        <v>812</v>
      </c>
      <c r="C536" t="s">
        <v>815</v>
      </c>
      <c r="D536" t="s">
        <v>64</v>
      </c>
      <c r="E536" t="s">
        <v>54</v>
      </c>
      <c r="F536">
        <v>1</v>
      </c>
      <c r="G536" t="s">
        <v>45</v>
      </c>
      <c r="H536">
        <v>1.3</v>
      </c>
      <c r="I536" t="s">
        <v>46</v>
      </c>
      <c r="J536" t="s">
        <v>47</v>
      </c>
      <c r="K536" t="s">
        <v>48</v>
      </c>
      <c r="L536" t="s">
        <v>65</v>
      </c>
      <c r="M536" t="s">
        <v>66</v>
      </c>
      <c r="N536" t="s">
        <v>839</v>
      </c>
      <c r="O536" t="s">
        <v>111</v>
      </c>
      <c r="P536">
        <v>5</v>
      </c>
      <c r="Q536" t="s">
        <v>810</v>
      </c>
      <c r="R536">
        <v>13</v>
      </c>
      <c r="S536" t="s">
        <v>238</v>
      </c>
      <c r="T536" t="s">
        <v>840</v>
      </c>
      <c r="U536" t="s">
        <v>841</v>
      </c>
      <c r="V536">
        <v>3000</v>
      </c>
      <c r="W536" t="s">
        <v>56</v>
      </c>
      <c r="X536">
        <v>3600</v>
      </c>
      <c r="Y536" t="s">
        <v>240</v>
      </c>
      <c r="Z536">
        <v>3630</v>
      </c>
      <c r="AA536" t="s">
        <v>56</v>
      </c>
      <c r="AB536">
        <v>3631</v>
      </c>
      <c r="AC536" t="s">
        <v>393</v>
      </c>
      <c r="AD536">
        <v>0</v>
      </c>
      <c r="AE536" t="s">
        <v>58</v>
      </c>
      <c r="AF536" s="1">
        <v>6600000</v>
      </c>
      <c r="AG536" s="1">
        <v>4870000</v>
      </c>
      <c r="AH536" s="1">
        <v>6000000</v>
      </c>
      <c r="AI536" s="1">
        <v>6000000</v>
      </c>
      <c r="AJ536" s="1">
        <v>4200000</v>
      </c>
      <c r="AK536" s="1">
        <v>4200000</v>
      </c>
      <c r="AL536" s="1">
        <v>4200000</v>
      </c>
      <c r="AM536" s="1">
        <f t="shared" si="53"/>
        <v>600000</v>
      </c>
      <c r="AN536" s="1"/>
      <c r="AO536" s="1"/>
      <c r="AP536" s="1">
        <f t="shared" si="50"/>
        <v>0</v>
      </c>
      <c r="AQ536" s="6">
        <f t="shared" si="51"/>
        <v>6600000</v>
      </c>
      <c r="AR536" s="1">
        <f t="shared" si="52"/>
        <v>600000</v>
      </c>
    </row>
    <row r="537" spans="1:44" hidden="1" x14ac:dyDescent="0.35">
      <c r="A537" t="str">
        <f t="shared" si="49"/>
        <v>2.6-05-2505_25610007_25296159</v>
      </c>
      <c r="B537" t="s">
        <v>999</v>
      </c>
      <c r="C537" t="s">
        <v>1001</v>
      </c>
      <c r="D537" t="s">
        <v>44</v>
      </c>
      <c r="E537" t="s">
        <v>54</v>
      </c>
      <c r="F537">
        <v>1</v>
      </c>
      <c r="G537" t="s">
        <v>45</v>
      </c>
      <c r="H537">
        <v>1.7</v>
      </c>
      <c r="I537" t="s">
        <v>154</v>
      </c>
      <c r="J537" t="s">
        <v>155</v>
      </c>
      <c r="K537" t="s">
        <v>156</v>
      </c>
      <c r="L537" t="s">
        <v>157</v>
      </c>
      <c r="M537" t="s">
        <v>158</v>
      </c>
      <c r="N537" t="s">
        <v>833</v>
      </c>
      <c r="O537" t="s">
        <v>835</v>
      </c>
      <c r="P537">
        <v>6</v>
      </c>
      <c r="Q537" t="s">
        <v>164</v>
      </c>
      <c r="R537">
        <v>10</v>
      </c>
      <c r="S537" t="s">
        <v>172</v>
      </c>
      <c r="T537" t="s">
        <v>834</v>
      </c>
      <c r="U537" t="s">
        <v>836</v>
      </c>
      <c r="V537">
        <v>2000</v>
      </c>
      <c r="W537" t="s">
        <v>105</v>
      </c>
      <c r="X537">
        <v>2900</v>
      </c>
      <c r="Y537" t="s">
        <v>311</v>
      </c>
      <c r="Z537">
        <v>2960</v>
      </c>
      <c r="AA537" t="s">
        <v>105</v>
      </c>
      <c r="AB537">
        <v>2961</v>
      </c>
      <c r="AC537" t="s">
        <v>379</v>
      </c>
      <c r="AD537">
        <v>59</v>
      </c>
      <c r="AE537" t="s">
        <v>1000</v>
      </c>
      <c r="AF537" s="1">
        <v>84921.1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f t="shared" si="53"/>
        <v>84921.1</v>
      </c>
      <c r="AN537" s="1">
        <v>0</v>
      </c>
      <c r="AO537" s="1">
        <v>84921.1</v>
      </c>
      <c r="AP537" s="1">
        <f t="shared" si="50"/>
        <v>-84921.1</v>
      </c>
      <c r="AQ537" s="1">
        <f t="shared" si="51"/>
        <v>0</v>
      </c>
      <c r="AR537" s="1">
        <f t="shared" si="52"/>
        <v>0</v>
      </c>
    </row>
    <row r="538" spans="1:44" hidden="1" x14ac:dyDescent="0.35">
      <c r="A538" t="str">
        <f t="shared" si="49"/>
        <v>2.6-05-2514_25555039_25515159</v>
      </c>
      <c r="B538" t="s">
        <v>999</v>
      </c>
      <c r="C538" t="s">
        <v>1001</v>
      </c>
      <c r="D538" t="s">
        <v>44</v>
      </c>
      <c r="E538" t="s">
        <v>54</v>
      </c>
      <c r="F538">
        <v>3</v>
      </c>
      <c r="G538" t="s">
        <v>202</v>
      </c>
      <c r="H538">
        <v>3.8</v>
      </c>
      <c r="I538" t="s">
        <v>203</v>
      </c>
      <c r="J538" t="s">
        <v>204</v>
      </c>
      <c r="K538" t="s">
        <v>205</v>
      </c>
      <c r="L538" t="s">
        <v>65</v>
      </c>
      <c r="M538" t="s">
        <v>66</v>
      </c>
      <c r="N538" t="s">
        <v>982</v>
      </c>
      <c r="O538" t="s">
        <v>984</v>
      </c>
      <c r="P538">
        <v>5</v>
      </c>
      <c r="Q538" t="s">
        <v>810</v>
      </c>
      <c r="R538">
        <v>55</v>
      </c>
      <c r="S538" t="s">
        <v>601</v>
      </c>
      <c r="T538" t="s">
        <v>983</v>
      </c>
      <c r="U538" t="s">
        <v>985</v>
      </c>
      <c r="V538">
        <v>5000</v>
      </c>
      <c r="W538" t="s">
        <v>118</v>
      </c>
      <c r="X538">
        <v>5100</v>
      </c>
      <c r="Y538" t="s">
        <v>117</v>
      </c>
      <c r="Z538">
        <v>5150</v>
      </c>
      <c r="AA538" t="s">
        <v>118</v>
      </c>
      <c r="AB538">
        <v>5151</v>
      </c>
      <c r="AC538" t="s">
        <v>326</v>
      </c>
      <c r="AD538">
        <v>59</v>
      </c>
      <c r="AE538" t="s">
        <v>1000</v>
      </c>
      <c r="AF538" s="1">
        <v>199670.06</v>
      </c>
      <c r="AG538" s="1">
        <v>0</v>
      </c>
      <c r="AH538" s="1">
        <v>99867.65</v>
      </c>
      <c r="AI538" s="1">
        <v>0</v>
      </c>
      <c r="AJ538" s="1">
        <v>0</v>
      </c>
      <c r="AK538" s="1">
        <v>0</v>
      </c>
      <c r="AL538" s="1">
        <v>0</v>
      </c>
      <c r="AM538" s="1">
        <f t="shared" si="53"/>
        <v>99802.41</v>
      </c>
      <c r="AN538" s="1"/>
      <c r="AO538" s="1">
        <v>199670.06</v>
      </c>
      <c r="AP538" s="1">
        <f t="shared" si="50"/>
        <v>-199670.06</v>
      </c>
      <c r="AQ538" s="1">
        <f t="shared" si="51"/>
        <v>0</v>
      </c>
      <c r="AR538" s="1">
        <f t="shared" si="52"/>
        <v>-99867.65</v>
      </c>
    </row>
    <row r="539" spans="1:44" hidden="1" x14ac:dyDescent="0.35">
      <c r="A539" t="str">
        <f t="shared" si="49"/>
        <v>1.1-00-2505_25566049_2512112</v>
      </c>
      <c r="B539" t="s">
        <v>812</v>
      </c>
      <c r="C539" t="s">
        <v>815</v>
      </c>
      <c r="D539" t="s">
        <v>64</v>
      </c>
      <c r="E539" t="s">
        <v>54</v>
      </c>
      <c r="F539">
        <v>1</v>
      </c>
      <c r="G539" t="s">
        <v>45</v>
      </c>
      <c r="H539">
        <v>1.3</v>
      </c>
      <c r="I539" t="s">
        <v>46</v>
      </c>
      <c r="J539" t="s">
        <v>47</v>
      </c>
      <c r="K539" t="s">
        <v>48</v>
      </c>
      <c r="L539" t="s">
        <v>65</v>
      </c>
      <c r="M539" t="s">
        <v>66</v>
      </c>
      <c r="N539" t="s">
        <v>833</v>
      </c>
      <c r="O539" t="s">
        <v>835</v>
      </c>
      <c r="P539">
        <v>5</v>
      </c>
      <c r="Q539" t="s">
        <v>810</v>
      </c>
      <c r="R539">
        <v>66</v>
      </c>
      <c r="S539" t="s">
        <v>71</v>
      </c>
      <c r="T539" t="s">
        <v>837</v>
      </c>
      <c r="U539" t="s">
        <v>838</v>
      </c>
      <c r="V539">
        <v>1000</v>
      </c>
      <c r="W539" t="s">
        <v>71</v>
      </c>
      <c r="X539">
        <v>1200</v>
      </c>
      <c r="Y539" t="s">
        <v>76</v>
      </c>
      <c r="Z539">
        <v>1210</v>
      </c>
      <c r="AA539" t="s">
        <v>71</v>
      </c>
      <c r="AB539">
        <v>1211</v>
      </c>
      <c r="AC539" t="s">
        <v>122</v>
      </c>
      <c r="AD539">
        <v>2</v>
      </c>
      <c r="AE539" t="s">
        <v>683</v>
      </c>
      <c r="AF539" s="1">
        <v>7103679.3499999996</v>
      </c>
      <c r="AG539" s="1">
        <v>0</v>
      </c>
      <c r="AH539" s="1">
        <v>1611353.32</v>
      </c>
      <c r="AI539" s="1">
        <v>1611353.32</v>
      </c>
      <c r="AJ539" s="1">
        <v>1611353.32</v>
      </c>
      <c r="AK539" s="1">
        <v>1611353.32</v>
      </c>
      <c r="AL539" s="1">
        <v>1611353.32</v>
      </c>
      <c r="AM539" s="1">
        <f t="shared" si="53"/>
        <v>5492326.0299999993</v>
      </c>
      <c r="AN539" s="1"/>
      <c r="AO539" s="1"/>
      <c r="AP539" s="1">
        <f t="shared" si="50"/>
        <v>0</v>
      </c>
      <c r="AQ539" s="6">
        <f t="shared" si="51"/>
        <v>7103679.3499999996</v>
      </c>
      <c r="AR539" s="1">
        <f t="shared" si="52"/>
        <v>5492326.0299999993</v>
      </c>
    </row>
    <row r="540" spans="1:44" hidden="1" x14ac:dyDescent="0.35">
      <c r="A540" t="str">
        <f t="shared" si="49"/>
        <v>1.1-00-2510_25038030_2538210</v>
      </c>
      <c r="B540" t="s">
        <v>812</v>
      </c>
      <c r="C540" t="s">
        <v>815</v>
      </c>
      <c r="D540" t="s">
        <v>64</v>
      </c>
      <c r="E540" t="s">
        <v>54</v>
      </c>
      <c r="F540">
        <v>2</v>
      </c>
      <c r="G540" t="s">
        <v>183</v>
      </c>
      <c r="H540">
        <v>2.7</v>
      </c>
      <c r="I540" t="s">
        <v>530</v>
      </c>
      <c r="J540" t="s">
        <v>531</v>
      </c>
      <c r="K540" t="s">
        <v>530</v>
      </c>
      <c r="L540" t="s">
        <v>270</v>
      </c>
      <c r="M540" t="s">
        <v>271</v>
      </c>
      <c r="N540" t="s">
        <v>898</v>
      </c>
      <c r="O540" t="s">
        <v>900</v>
      </c>
      <c r="P540">
        <v>0</v>
      </c>
      <c r="Q540" t="s">
        <v>255</v>
      </c>
      <c r="R540">
        <v>38</v>
      </c>
      <c r="S540" t="s">
        <v>539</v>
      </c>
      <c r="T540" t="s">
        <v>933</v>
      </c>
      <c r="U540" t="s">
        <v>934</v>
      </c>
      <c r="V540">
        <v>3000</v>
      </c>
      <c r="W540" t="s">
        <v>56</v>
      </c>
      <c r="X540">
        <v>3800</v>
      </c>
      <c r="Y540" t="s">
        <v>227</v>
      </c>
      <c r="Z540">
        <v>3820</v>
      </c>
      <c r="AA540" t="s">
        <v>56</v>
      </c>
      <c r="AB540">
        <v>3821</v>
      </c>
      <c r="AC540" t="s">
        <v>228</v>
      </c>
      <c r="AD540">
        <v>0</v>
      </c>
      <c r="AE540" t="s">
        <v>58</v>
      </c>
      <c r="AF540" s="1">
        <v>4000000</v>
      </c>
      <c r="AG540" s="1">
        <v>4000000</v>
      </c>
      <c r="AH540" s="1">
        <v>3997360</v>
      </c>
      <c r="AI540" s="1">
        <v>3997360</v>
      </c>
      <c r="AJ540" s="1">
        <v>3997360</v>
      </c>
      <c r="AK540" s="1">
        <v>3997360</v>
      </c>
      <c r="AL540" s="1">
        <v>3997360</v>
      </c>
      <c r="AM540" s="1">
        <f t="shared" si="53"/>
        <v>2640</v>
      </c>
      <c r="AN540" s="1"/>
      <c r="AO540" s="1"/>
      <c r="AP540" s="1">
        <f t="shared" si="50"/>
        <v>0</v>
      </c>
      <c r="AQ540" s="6">
        <f t="shared" si="51"/>
        <v>4000000</v>
      </c>
      <c r="AR540" s="1">
        <f t="shared" si="52"/>
        <v>2640</v>
      </c>
    </row>
    <row r="541" spans="1:44" hidden="1" x14ac:dyDescent="0.35">
      <c r="A541" t="str">
        <f t="shared" si="49"/>
        <v>1.1-00-2505_2559007_2529610</v>
      </c>
      <c r="B541" t="s">
        <v>812</v>
      </c>
      <c r="C541" t="s">
        <v>815</v>
      </c>
      <c r="D541" t="s">
        <v>64</v>
      </c>
      <c r="E541" t="s">
        <v>54</v>
      </c>
      <c r="F541">
        <v>1</v>
      </c>
      <c r="G541" t="s">
        <v>45</v>
      </c>
      <c r="H541">
        <v>1.3</v>
      </c>
      <c r="I541" t="s">
        <v>46</v>
      </c>
      <c r="J541" t="s">
        <v>47</v>
      </c>
      <c r="K541" t="s">
        <v>48</v>
      </c>
      <c r="L541" t="s">
        <v>65</v>
      </c>
      <c r="M541" t="s">
        <v>66</v>
      </c>
      <c r="N541" t="s">
        <v>833</v>
      </c>
      <c r="O541" t="s">
        <v>835</v>
      </c>
      <c r="P541">
        <v>5</v>
      </c>
      <c r="Q541" t="s">
        <v>810</v>
      </c>
      <c r="R541">
        <v>9</v>
      </c>
      <c r="S541" t="s">
        <v>120</v>
      </c>
      <c r="T541" t="s">
        <v>834</v>
      </c>
      <c r="U541" t="s">
        <v>836</v>
      </c>
      <c r="V541">
        <v>2000</v>
      </c>
      <c r="W541" t="s">
        <v>105</v>
      </c>
      <c r="X541">
        <v>2900</v>
      </c>
      <c r="Y541" t="s">
        <v>311</v>
      </c>
      <c r="Z541">
        <v>2960</v>
      </c>
      <c r="AA541" t="s">
        <v>105</v>
      </c>
      <c r="AB541">
        <v>2961</v>
      </c>
      <c r="AC541" t="s">
        <v>379</v>
      </c>
      <c r="AD541">
        <v>0</v>
      </c>
      <c r="AE541" t="s">
        <v>58</v>
      </c>
      <c r="AF541" s="1">
        <v>2430000</v>
      </c>
      <c r="AG541" s="1">
        <v>400000</v>
      </c>
      <c r="AH541" s="1">
        <v>1837540.86</v>
      </c>
      <c r="AI541" s="1">
        <v>1837540.86</v>
      </c>
      <c r="AJ541" s="1">
        <v>78971.34</v>
      </c>
      <c r="AK541" s="1">
        <v>66891.28</v>
      </c>
      <c r="AL541" s="1">
        <v>66891.28</v>
      </c>
      <c r="AM541" s="1">
        <f t="shared" si="53"/>
        <v>592459.1399999999</v>
      </c>
      <c r="AN541" s="1"/>
      <c r="AO541" s="1"/>
      <c r="AP541" s="1">
        <f t="shared" si="50"/>
        <v>0</v>
      </c>
      <c r="AQ541" s="6">
        <f t="shared" si="51"/>
        <v>2430000</v>
      </c>
      <c r="AR541" s="1">
        <f t="shared" si="52"/>
        <v>592459.1399999999</v>
      </c>
    </row>
    <row r="542" spans="1:44" hidden="1" x14ac:dyDescent="0.35">
      <c r="A542" t="str">
        <f t="shared" si="49"/>
        <v>1.1-00-2514_25556039_2533310</v>
      </c>
      <c r="B542" t="s">
        <v>812</v>
      </c>
      <c r="C542" t="s">
        <v>815</v>
      </c>
      <c r="D542" t="s">
        <v>64</v>
      </c>
      <c r="E542" t="s">
        <v>54</v>
      </c>
      <c r="F542">
        <v>3</v>
      </c>
      <c r="G542" t="s">
        <v>202</v>
      </c>
      <c r="H542">
        <v>3.8</v>
      </c>
      <c r="I542" t="s">
        <v>203</v>
      </c>
      <c r="J542" t="s">
        <v>204</v>
      </c>
      <c r="K542" t="s">
        <v>205</v>
      </c>
      <c r="L542" t="s">
        <v>65</v>
      </c>
      <c r="M542" t="s">
        <v>66</v>
      </c>
      <c r="N542" t="s">
        <v>982</v>
      </c>
      <c r="O542" t="s">
        <v>984</v>
      </c>
      <c r="P542">
        <v>5</v>
      </c>
      <c r="Q542" t="s">
        <v>810</v>
      </c>
      <c r="R542">
        <v>56</v>
      </c>
      <c r="S542" t="s">
        <v>212</v>
      </c>
      <c r="T542" t="s">
        <v>983</v>
      </c>
      <c r="U542" t="s">
        <v>985</v>
      </c>
      <c r="V542">
        <v>3000</v>
      </c>
      <c r="W542" t="s">
        <v>56</v>
      </c>
      <c r="X542">
        <v>3300</v>
      </c>
      <c r="Y542" t="s">
        <v>113</v>
      </c>
      <c r="Z542">
        <v>3330</v>
      </c>
      <c r="AA542" t="s">
        <v>56</v>
      </c>
      <c r="AB542">
        <v>3331</v>
      </c>
      <c r="AC542" t="s">
        <v>317</v>
      </c>
      <c r="AD542">
        <v>0</v>
      </c>
      <c r="AE542" t="s">
        <v>58</v>
      </c>
      <c r="AF542" s="1">
        <v>7142252</v>
      </c>
      <c r="AG542" s="1">
        <v>4800000</v>
      </c>
      <c r="AH542" s="1">
        <v>7135260</v>
      </c>
      <c r="AI542" s="1">
        <v>6994900</v>
      </c>
      <c r="AJ542" s="1">
        <v>5844950</v>
      </c>
      <c r="AK542" s="1">
        <v>4785000</v>
      </c>
      <c r="AL542" s="1">
        <v>4785000</v>
      </c>
      <c r="AM542" s="1">
        <f t="shared" si="53"/>
        <v>6992</v>
      </c>
      <c r="AN542" s="1"/>
      <c r="AO542" s="1"/>
      <c r="AP542" s="1">
        <f t="shared" si="50"/>
        <v>0</v>
      </c>
      <c r="AQ542" s="6">
        <f t="shared" si="51"/>
        <v>7142252</v>
      </c>
      <c r="AR542" s="1">
        <f t="shared" si="52"/>
        <v>6992</v>
      </c>
    </row>
    <row r="543" spans="1:44" hidden="1" x14ac:dyDescent="0.35">
      <c r="A543" t="str">
        <f t="shared" si="49"/>
        <v>1.1-00-2511_25247033_2561310</v>
      </c>
      <c r="B543" t="s">
        <v>812</v>
      </c>
      <c r="C543" t="s">
        <v>815</v>
      </c>
      <c r="D543" t="s">
        <v>64</v>
      </c>
      <c r="E543" t="s">
        <v>116</v>
      </c>
      <c r="F543">
        <v>1</v>
      </c>
      <c r="G543" t="s">
        <v>45</v>
      </c>
      <c r="H543">
        <v>1.3</v>
      </c>
      <c r="I543" t="s">
        <v>46</v>
      </c>
      <c r="J543" t="s">
        <v>47</v>
      </c>
      <c r="K543" t="s">
        <v>48</v>
      </c>
      <c r="L543" t="s">
        <v>138</v>
      </c>
      <c r="M543" t="s">
        <v>139</v>
      </c>
      <c r="N543" t="s">
        <v>822</v>
      </c>
      <c r="O543" t="s">
        <v>824</v>
      </c>
      <c r="P543">
        <v>2</v>
      </c>
      <c r="Q543" t="s">
        <v>148</v>
      </c>
      <c r="R543">
        <v>47</v>
      </c>
      <c r="S543" t="s">
        <v>151</v>
      </c>
      <c r="T543" t="s">
        <v>823</v>
      </c>
      <c r="U543" t="s">
        <v>825</v>
      </c>
      <c r="V543">
        <v>6000</v>
      </c>
      <c r="W543" t="s">
        <v>146</v>
      </c>
      <c r="X543">
        <v>6100</v>
      </c>
      <c r="Y543" t="s">
        <v>143</v>
      </c>
      <c r="Z543">
        <v>6130</v>
      </c>
      <c r="AA543" t="s">
        <v>144</v>
      </c>
      <c r="AB543">
        <v>6131</v>
      </c>
      <c r="AC543" t="s">
        <v>152</v>
      </c>
      <c r="AD543">
        <v>0</v>
      </c>
      <c r="AE543" t="s">
        <v>58</v>
      </c>
      <c r="AF543" s="1">
        <v>16670000</v>
      </c>
      <c r="AG543" s="1">
        <v>16670000</v>
      </c>
      <c r="AH543" s="1">
        <v>7340966.3600000003</v>
      </c>
      <c r="AI543" s="1">
        <v>7340966.3600000003</v>
      </c>
      <c r="AJ543" s="1">
        <v>7340966.3600000003</v>
      </c>
      <c r="AK543" s="1">
        <v>7340966.3600000003</v>
      </c>
      <c r="AL543" s="1">
        <v>7340966.3600000003</v>
      </c>
      <c r="AM543" s="1">
        <f t="shared" si="53"/>
        <v>9329033.6400000006</v>
      </c>
      <c r="AN543" s="1">
        <v>0</v>
      </c>
      <c r="AO543" s="1">
        <v>9329033.6400000006</v>
      </c>
      <c r="AP543" s="1">
        <f t="shared" si="50"/>
        <v>-9329033.6400000006</v>
      </c>
      <c r="AQ543" s="6">
        <f t="shared" si="51"/>
        <v>7340966.3599999994</v>
      </c>
      <c r="AR543" s="1">
        <f t="shared" si="52"/>
        <v>0</v>
      </c>
    </row>
    <row r="544" spans="1:44" hidden="1" x14ac:dyDescent="0.35">
      <c r="A544" t="str">
        <f t="shared" si="49"/>
        <v>1.1-00-2518_25061043_2542110</v>
      </c>
      <c r="B544" t="s">
        <v>812</v>
      </c>
      <c r="C544" t="s">
        <v>815</v>
      </c>
      <c r="D544" t="s">
        <v>64</v>
      </c>
      <c r="E544" t="s">
        <v>54</v>
      </c>
      <c r="F544">
        <v>2</v>
      </c>
      <c r="G544" t="s">
        <v>183</v>
      </c>
      <c r="H544">
        <v>2.6</v>
      </c>
      <c r="I544" t="s">
        <v>513</v>
      </c>
      <c r="J544" t="s">
        <v>514</v>
      </c>
      <c r="K544" t="s">
        <v>515</v>
      </c>
      <c r="L544" t="s">
        <v>157</v>
      </c>
      <c r="M544" t="s">
        <v>158</v>
      </c>
      <c r="N544" t="s">
        <v>914</v>
      </c>
      <c r="O544" t="s">
        <v>916</v>
      </c>
      <c r="P544">
        <v>0</v>
      </c>
      <c r="Q544" t="s">
        <v>255</v>
      </c>
      <c r="R544">
        <v>61</v>
      </c>
      <c r="S544" t="s">
        <v>520</v>
      </c>
      <c r="T544" t="s">
        <v>915</v>
      </c>
      <c r="U544" t="s">
        <v>521</v>
      </c>
      <c r="V544">
        <v>4000</v>
      </c>
      <c r="W544" t="s">
        <v>233</v>
      </c>
      <c r="X544">
        <v>4200</v>
      </c>
      <c r="Y544" t="s">
        <v>290</v>
      </c>
      <c r="Z544">
        <v>4210</v>
      </c>
      <c r="AA544" t="s">
        <v>230</v>
      </c>
      <c r="AB544">
        <v>4211</v>
      </c>
      <c r="AC544" t="s">
        <v>291</v>
      </c>
      <c r="AD544">
        <v>0</v>
      </c>
      <c r="AE544" t="s">
        <v>58</v>
      </c>
      <c r="AF544" s="1">
        <v>7380968.3300000001</v>
      </c>
      <c r="AG544" s="1">
        <v>0</v>
      </c>
      <c r="AH544" s="1">
        <v>5470293.9199999999</v>
      </c>
      <c r="AI544" s="1">
        <v>5470293.9199999999</v>
      </c>
      <c r="AJ544" s="1">
        <v>5470293.9199999999</v>
      </c>
      <c r="AK544" s="1">
        <v>5470293.9199999999</v>
      </c>
      <c r="AL544" s="1">
        <v>5470293.9199999999</v>
      </c>
      <c r="AM544" s="1">
        <f t="shared" si="53"/>
        <v>1910674.4100000001</v>
      </c>
      <c r="AN544" s="1"/>
      <c r="AO544" s="1"/>
      <c r="AP544" s="1">
        <f t="shared" si="50"/>
        <v>0</v>
      </c>
      <c r="AQ544" s="6">
        <f t="shared" si="51"/>
        <v>7380968.3300000001</v>
      </c>
      <c r="AR544" s="1">
        <f t="shared" si="52"/>
        <v>1910674.4100000001</v>
      </c>
    </row>
    <row r="545" spans="1:44" hidden="1" x14ac:dyDescent="0.35">
      <c r="A545" t="str">
        <f t="shared" si="49"/>
        <v>1.1-00-2505_25610007_2515913</v>
      </c>
      <c r="B545" t="s">
        <v>812</v>
      </c>
      <c r="C545" t="s">
        <v>815</v>
      </c>
      <c r="D545" t="s">
        <v>64</v>
      </c>
      <c r="E545" t="s">
        <v>54</v>
      </c>
      <c r="F545">
        <v>1</v>
      </c>
      <c r="G545" t="s">
        <v>45</v>
      </c>
      <c r="H545">
        <v>1.7</v>
      </c>
      <c r="I545" t="s">
        <v>154</v>
      </c>
      <c r="J545" t="s">
        <v>155</v>
      </c>
      <c r="K545" t="s">
        <v>156</v>
      </c>
      <c r="L545" t="s">
        <v>157</v>
      </c>
      <c r="M545" t="s">
        <v>158</v>
      </c>
      <c r="N545" t="s">
        <v>833</v>
      </c>
      <c r="O545" t="s">
        <v>835</v>
      </c>
      <c r="P545">
        <v>6</v>
      </c>
      <c r="Q545" t="s">
        <v>164</v>
      </c>
      <c r="R545">
        <v>10</v>
      </c>
      <c r="S545" t="s">
        <v>172</v>
      </c>
      <c r="T545" t="s">
        <v>834</v>
      </c>
      <c r="U545" t="s">
        <v>836</v>
      </c>
      <c r="V545">
        <v>1000</v>
      </c>
      <c r="W545" t="s">
        <v>71</v>
      </c>
      <c r="X545">
        <v>1500</v>
      </c>
      <c r="Y545" t="s">
        <v>78</v>
      </c>
      <c r="Z545">
        <v>1590</v>
      </c>
      <c r="AA545" t="s">
        <v>71</v>
      </c>
      <c r="AB545">
        <v>1591</v>
      </c>
      <c r="AC545" t="s">
        <v>79</v>
      </c>
      <c r="AD545">
        <v>3</v>
      </c>
      <c r="AE545" t="s">
        <v>867</v>
      </c>
      <c r="AF545" s="1">
        <v>7721679.2599999998</v>
      </c>
      <c r="AG545" s="1">
        <v>28471763</v>
      </c>
      <c r="AH545" s="1">
        <v>7721679.2599999998</v>
      </c>
      <c r="AI545" s="1">
        <v>7721679.2599999998</v>
      </c>
      <c r="AJ545" s="1">
        <v>7721679.2599999998</v>
      </c>
      <c r="AK545" s="1">
        <v>7721679.2599999998</v>
      </c>
      <c r="AL545" s="1">
        <v>7721679.2599999998</v>
      </c>
      <c r="AM545" s="1">
        <f t="shared" si="53"/>
        <v>0</v>
      </c>
      <c r="AN545" s="1"/>
      <c r="AO545" s="1"/>
      <c r="AP545" s="1">
        <f t="shared" si="50"/>
        <v>0</v>
      </c>
      <c r="AQ545" s="6">
        <f t="shared" si="51"/>
        <v>7721679.2599999998</v>
      </c>
      <c r="AR545" s="1">
        <f t="shared" si="52"/>
        <v>0</v>
      </c>
    </row>
    <row r="546" spans="1:44" hidden="1" x14ac:dyDescent="0.35">
      <c r="A546" t="str">
        <f t="shared" si="49"/>
        <v>1.1-00-2512_25752036_2544110</v>
      </c>
      <c r="B546" t="s">
        <v>812</v>
      </c>
      <c r="C546" t="s">
        <v>815</v>
      </c>
      <c r="D546" t="s">
        <v>64</v>
      </c>
      <c r="E546" t="s">
        <v>54</v>
      </c>
      <c r="F546">
        <v>3</v>
      </c>
      <c r="G546" t="s">
        <v>202</v>
      </c>
      <c r="H546">
        <v>3.1</v>
      </c>
      <c r="I546" t="s">
        <v>562</v>
      </c>
      <c r="J546" t="s">
        <v>563</v>
      </c>
      <c r="K546" t="s">
        <v>564</v>
      </c>
      <c r="L546" t="s">
        <v>65</v>
      </c>
      <c r="M546" t="s">
        <v>66</v>
      </c>
      <c r="N546" t="s">
        <v>946</v>
      </c>
      <c r="O546" t="s">
        <v>948</v>
      </c>
      <c r="P546">
        <v>7</v>
      </c>
      <c r="Q546" t="s">
        <v>567</v>
      </c>
      <c r="R546">
        <v>52</v>
      </c>
      <c r="S546" t="s">
        <v>954</v>
      </c>
      <c r="T546" t="s">
        <v>951</v>
      </c>
      <c r="U546" t="s">
        <v>955</v>
      </c>
      <c r="V546">
        <v>4000</v>
      </c>
      <c r="W546" t="s">
        <v>233</v>
      </c>
      <c r="X546">
        <v>4400</v>
      </c>
      <c r="Y546" t="s">
        <v>229</v>
      </c>
      <c r="Z546">
        <v>4410</v>
      </c>
      <c r="AA546" t="s">
        <v>230</v>
      </c>
      <c r="AB546">
        <v>4411</v>
      </c>
      <c r="AC546" t="s">
        <v>231</v>
      </c>
      <c r="AD546">
        <v>0</v>
      </c>
      <c r="AE546" t="s">
        <v>58</v>
      </c>
      <c r="AF546" s="1">
        <v>8000000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f t="shared" si="53"/>
        <v>8000000</v>
      </c>
      <c r="AN546" s="1"/>
      <c r="AO546" s="1"/>
      <c r="AP546" s="1">
        <f t="shared" si="50"/>
        <v>0</v>
      </c>
      <c r="AQ546" s="6">
        <f t="shared" si="51"/>
        <v>8000000</v>
      </c>
      <c r="AR546" s="1">
        <f t="shared" si="52"/>
        <v>8000000</v>
      </c>
    </row>
    <row r="547" spans="1:44" hidden="1" x14ac:dyDescent="0.35">
      <c r="A547" t="str">
        <f t="shared" si="49"/>
        <v>1.1-00-2505_25610007_2514413</v>
      </c>
      <c r="B547" t="s">
        <v>812</v>
      </c>
      <c r="C547" t="s">
        <v>815</v>
      </c>
      <c r="D547" t="s">
        <v>64</v>
      </c>
      <c r="E547" t="s">
        <v>54</v>
      </c>
      <c r="F547">
        <v>1</v>
      </c>
      <c r="G547" t="s">
        <v>45</v>
      </c>
      <c r="H547">
        <v>1.7</v>
      </c>
      <c r="I547" t="s">
        <v>154</v>
      </c>
      <c r="J547" t="s">
        <v>155</v>
      </c>
      <c r="K547" t="s">
        <v>156</v>
      </c>
      <c r="L547" t="s">
        <v>157</v>
      </c>
      <c r="M547" t="s">
        <v>158</v>
      </c>
      <c r="N547" t="s">
        <v>833</v>
      </c>
      <c r="O547" t="s">
        <v>835</v>
      </c>
      <c r="P547">
        <v>6</v>
      </c>
      <c r="Q547" t="s">
        <v>164</v>
      </c>
      <c r="R547">
        <v>10</v>
      </c>
      <c r="S547" t="s">
        <v>172</v>
      </c>
      <c r="T547" t="s">
        <v>834</v>
      </c>
      <c r="U547" t="s">
        <v>836</v>
      </c>
      <c r="V547">
        <v>1000</v>
      </c>
      <c r="W547" t="s">
        <v>71</v>
      </c>
      <c r="X547">
        <v>1400</v>
      </c>
      <c r="Y547" t="s">
        <v>93</v>
      </c>
      <c r="Z547">
        <v>1440</v>
      </c>
      <c r="AA547" t="s">
        <v>71</v>
      </c>
      <c r="AB547">
        <v>1441</v>
      </c>
      <c r="AC547" t="s">
        <v>99</v>
      </c>
      <c r="AD547">
        <v>3</v>
      </c>
      <c r="AE547" t="s">
        <v>867</v>
      </c>
      <c r="AF547" s="1">
        <v>8306768.4900000002</v>
      </c>
      <c r="AG547" s="1">
        <v>9500000</v>
      </c>
      <c r="AH547" s="1">
        <v>8306768.4900000002</v>
      </c>
      <c r="AI547" s="1">
        <v>8306768.4900000002</v>
      </c>
      <c r="AJ547" s="1">
        <v>8306768.4900000002</v>
      </c>
      <c r="AK547" s="1">
        <v>8306768.4900000002</v>
      </c>
      <c r="AL547" s="1">
        <v>8306768.4900000002</v>
      </c>
      <c r="AM547" s="1">
        <f t="shared" si="53"/>
        <v>0</v>
      </c>
      <c r="AN547" s="1"/>
      <c r="AO547" s="1"/>
      <c r="AP547" s="1">
        <f t="shared" si="50"/>
        <v>0</v>
      </c>
      <c r="AQ547" s="6">
        <f t="shared" si="51"/>
        <v>8306768.4900000002</v>
      </c>
      <c r="AR547" s="1">
        <f t="shared" si="52"/>
        <v>0</v>
      </c>
    </row>
    <row r="548" spans="1:44" hidden="1" x14ac:dyDescent="0.35">
      <c r="A548" t="str">
        <f t="shared" si="49"/>
        <v>1.1-00-2511_25163045_25392253</v>
      </c>
      <c r="B548" t="s">
        <v>812</v>
      </c>
      <c r="C548" t="s">
        <v>815</v>
      </c>
      <c r="D548" t="s">
        <v>64</v>
      </c>
      <c r="E548" t="s">
        <v>54</v>
      </c>
      <c r="F548">
        <v>2</v>
      </c>
      <c r="G548" t="s">
        <v>183</v>
      </c>
      <c r="H548">
        <v>2.2000000000000002</v>
      </c>
      <c r="I548" t="s">
        <v>193</v>
      </c>
      <c r="J548" t="s">
        <v>459</v>
      </c>
      <c r="K548" t="s">
        <v>460</v>
      </c>
      <c r="L548" t="s">
        <v>65</v>
      </c>
      <c r="M548" t="s">
        <v>66</v>
      </c>
      <c r="N548" t="s">
        <v>822</v>
      </c>
      <c r="O548" t="s">
        <v>824</v>
      </c>
      <c r="P548">
        <v>1</v>
      </c>
      <c r="Q548" t="s">
        <v>472</v>
      </c>
      <c r="R548">
        <v>63</v>
      </c>
      <c r="S548" t="s">
        <v>890</v>
      </c>
      <c r="T548" t="s">
        <v>888</v>
      </c>
      <c r="U548" t="s">
        <v>891</v>
      </c>
      <c r="V548">
        <v>3000</v>
      </c>
      <c r="W548" t="s">
        <v>56</v>
      </c>
      <c r="X548">
        <v>3900</v>
      </c>
      <c r="Y548" t="s">
        <v>55</v>
      </c>
      <c r="Z548">
        <v>3920</v>
      </c>
      <c r="AA548" t="s">
        <v>56</v>
      </c>
      <c r="AB548">
        <v>3922</v>
      </c>
      <c r="AC548" t="s">
        <v>258</v>
      </c>
      <c r="AD548">
        <v>53</v>
      </c>
      <c r="AE548" t="s">
        <v>892</v>
      </c>
      <c r="AF548" s="1">
        <v>8421546</v>
      </c>
      <c r="AG548" s="1">
        <v>0</v>
      </c>
      <c r="AH548" s="1">
        <v>6159088</v>
      </c>
      <c r="AI548" s="1">
        <v>6159088</v>
      </c>
      <c r="AJ548" s="1">
        <v>6159088</v>
      </c>
      <c r="AK548" s="1">
        <v>5394275</v>
      </c>
      <c r="AL548" s="1">
        <v>5394275</v>
      </c>
      <c r="AM548" s="1">
        <f t="shared" si="53"/>
        <v>2262458</v>
      </c>
      <c r="AN548" s="1"/>
      <c r="AO548" s="1"/>
      <c r="AP548" s="1">
        <f t="shared" si="50"/>
        <v>0</v>
      </c>
      <c r="AQ548" s="6">
        <f t="shared" si="51"/>
        <v>8421546</v>
      </c>
      <c r="AR548" s="1">
        <f t="shared" si="52"/>
        <v>2262458</v>
      </c>
    </row>
    <row r="549" spans="1:44" hidden="1" x14ac:dyDescent="0.35">
      <c r="A549" t="str">
        <f t="shared" si="49"/>
        <v>1.1-00-2504_2555004_25581163</v>
      </c>
      <c r="B549" t="s">
        <v>812</v>
      </c>
      <c r="C549" t="s">
        <v>815</v>
      </c>
      <c r="D549" t="s">
        <v>64</v>
      </c>
      <c r="E549" t="s">
        <v>116</v>
      </c>
      <c r="F549">
        <v>1</v>
      </c>
      <c r="G549" t="s">
        <v>45</v>
      </c>
      <c r="H549">
        <v>1.3</v>
      </c>
      <c r="I549" t="s">
        <v>46</v>
      </c>
      <c r="J549" t="s">
        <v>47</v>
      </c>
      <c r="K549" t="s">
        <v>48</v>
      </c>
      <c r="L549" t="s">
        <v>49</v>
      </c>
      <c r="M549" t="s">
        <v>50</v>
      </c>
      <c r="N549" t="s">
        <v>808</v>
      </c>
      <c r="O549" t="s">
        <v>60</v>
      </c>
      <c r="P549">
        <v>5</v>
      </c>
      <c r="Q549" t="s">
        <v>810</v>
      </c>
      <c r="R549">
        <v>5</v>
      </c>
      <c r="S549" t="s">
        <v>297</v>
      </c>
      <c r="T549" t="s">
        <v>817</v>
      </c>
      <c r="U549" t="s">
        <v>298</v>
      </c>
      <c r="V549">
        <v>5000</v>
      </c>
      <c r="W549" t="s">
        <v>118</v>
      </c>
      <c r="X549">
        <v>5800</v>
      </c>
      <c r="Y549" t="s">
        <v>250</v>
      </c>
      <c r="Z549">
        <v>5810</v>
      </c>
      <c r="AA549" t="s">
        <v>118</v>
      </c>
      <c r="AB549">
        <v>5811</v>
      </c>
      <c r="AC549" t="s">
        <v>251</v>
      </c>
      <c r="AD549">
        <v>63</v>
      </c>
      <c r="AE549" t="s">
        <v>301</v>
      </c>
      <c r="AF549" s="1">
        <v>8443490</v>
      </c>
      <c r="AG549" s="1">
        <v>0</v>
      </c>
      <c r="AH549" s="1">
        <v>3507496</v>
      </c>
      <c r="AI549" s="1">
        <v>3507496</v>
      </c>
      <c r="AJ549" s="1">
        <v>3507496</v>
      </c>
      <c r="AK549" s="1">
        <v>3507496</v>
      </c>
      <c r="AL549" s="1">
        <v>3507496</v>
      </c>
      <c r="AM549" s="1">
        <f t="shared" si="53"/>
        <v>4935994</v>
      </c>
      <c r="AN549" s="1"/>
      <c r="AO549" s="1"/>
      <c r="AP549" s="1">
        <f t="shared" si="50"/>
        <v>0</v>
      </c>
      <c r="AQ549" s="6">
        <f t="shared" si="51"/>
        <v>8443490</v>
      </c>
      <c r="AR549" s="1">
        <f t="shared" si="52"/>
        <v>4935994</v>
      </c>
    </row>
    <row r="550" spans="1:44" hidden="1" x14ac:dyDescent="0.35">
      <c r="A550" t="str">
        <f t="shared" si="49"/>
        <v>1.1-00-2505_2559007_2534510</v>
      </c>
      <c r="B550" t="s">
        <v>812</v>
      </c>
      <c r="C550" t="s">
        <v>815</v>
      </c>
      <c r="D550" t="s">
        <v>64</v>
      </c>
      <c r="E550" t="s">
        <v>54</v>
      </c>
      <c r="F550">
        <v>1</v>
      </c>
      <c r="G550" t="s">
        <v>45</v>
      </c>
      <c r="H550">
        <v>1.3</v>
      </c>
      <c r="I550" t="s">
        <v>46</v>
      </c>
      <c r="J550" t="s">
        <v>47</v>
      </c>
      <c r="K550" t="s">
        <v>48</v>
      </c>
      <c r="L550" t="s">
        <v>65</v>
      </c>
      <c r="M550" t="s">
        <v>66</v>
      </c>
      <c r="N550" t="s">
        <v>833</v>
      </c>
      <c r="O550" t="s">
        <v>835</v>
      </c>
      <c r="P550">
        <v>5</v>
      </c>
      <c r="Q550" t="s">
        <v>810</v>
      </c>
      <c r="R550">
        <v>9</v>
      </c>
      <c r="S550" t="s">
        <v>120</v>
      </c>
      <c r="T550" t="s">
        <v>834</v>
      </c>
      <c r="U550" t="s">
        <v>836</v>
      </c>
      <c r="V550">
        <v>3000</v>
      </c>
      <c r="W550" t="s">
        <v>56</v>
      </c>
      <c r="X550">
        <v>3400</v>
      </c>
      <c r="Y550" t="s">
        <v>318</v>
      </c>
      <c r="Z550">
        <v>3450</v>
      </c>
      <c r="AA550" t="s">
        <v>56</v>
      </c>
      <c r="AB550">
        <v>3451</v>
      </c>
      <c r="AC550" t="s">
        <v>389</v>
      </c>
      <c r="AD550">
        <v>0</v>
      </c>
      <c r="AE550" t="s">
        <v>58</v>
      </c>
      <c r="AF550" s="1">
        <v>8712506.8399999999</v>
      </c>
      <c r="AG550" s="1">
        <v>5000000</v>
      </c>
      <c r="AH550" s="1">
        <v>8504238.8399999999</v>
      </c>
      <c r="AI550" s="1">
        <v>8504238.8399999999</v>
      </c>
      <c r="AJ550" s="1">
        <v>8109050.7599999998</v>
      </c>
      <c r="AK550" s="1">
        <v>8109050.7599999998</v>
      </c>
      <c r="AL550" s="1">
        <v>8109050.7599999998</v>
      </c>
      <c r="AM550" s="1">
        <f t="shared" si="53"/>
        <v>208268</v>
      </c>
      <c r="AN550" s="1"/>
      <c r="AO550" s="1"/>
      <c r="AP550" s="1">
        <f t="shared" si="50"/>
        <v>0</v>
      </c>
      <c r="AQ550" s="6">
        <f t="shared" si="51"/>
        <v>8712506.8399999999</v>
      </c>
      <c r="AR550" s="1">
        <f t="shared" si="52"/>
        <v>208268</v>
      </c>
    </row>
    <row r="551" spans="1:44" hidden="1" x14ac:dyDescent="0.35">
      <c r="A551" t="str">
        <f t="shared" si="49"/>
        <v>1.1-00-2510_25065048_25445166</v>
      </c>
      <c r="B551" t="s">
        <v>812</v>
      </c>
      <c r="C551" t="s">
        <v>815</v>
      </c>
      <c r="D551" t="s">
        <v>64</v>
      </c>
      <c r="E551" t="s">
        <v>54</v>
      </c>
      <c r="F551">
        <v>2</v>
      </c>
      <c r="G551" t="s">
        <v>183</v>
      </c>
      <c r="H551">
        <v>2.7</v>
      </c>
      <c r="I551" t="s">
        <v>530</v>
      </c>
      <c r="J551" t="s">
        <v>531</v>
      </c>
      <c r="K551" t="s">
        <v>530</v>
      </c>
      <c r="L551" t="s">
        <v>270</v>
      </c>
      <c r="M551" t="s">
        <v>271</v>
      </c>
      <c r="N551" t="s">
        <v>898</v>
      </c>
      <c r="O551" t="s">
        <v>900</v>
      </c>
      <c r="P551">
        <v>0</v>
      </c>
      <c r="Q551" t="s">
        <v>255</v>
      </c>
      <c r="R551">
        <v>65</v>
      </c>
      <c r="S551" t="s">
        <v>996</v>
      </c>
      <c r="T551" t="s">
        <v>995</v>
      </c>
      <c r="U551" t="s">
        <v>226</v>
      </c>
      <c r="V551">
        <v>4000</v>
      </c>
      <c r="W551" t="s">
        <v>233</v>
      </c>
      <c r="X551">
        <v>4400</v>
      </c>
      <c r="Y551" t="s">
        <v>229</v>
      </c>
      <c r="Z551">
        <v>4450</v>
      </c>
      <c r="AA551" t="s">
        <v>230</v>
      </c>
      <c r="AB551">
        <v>4451</v>
      </c>
      <c r="AC551" t="s">
        <v>282</v>
      </c>
      <c r="AD551">
        <v>66</v>
      </c>
      <c r="AE551" t="s">
        <v>1236</v>
      </c>
      <c r="AF551" s="1">
        <v>8821054.0500000007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f t="shared" si="53"/>
        <v>8821054.0500000007</v>
      </c>
      <c r="AN551" s="1"/>
      <c r="AO551" s="1"/>
      <c r="AP551" s="1">
        <f t="shared" si="50"/>
        <v>0</v>
      </c>
      <c r="AQ551" s="6">
        <f t="shared" si="51"/>
        <v>8821054.0500000007</v>
      </c>
      <c r="AR551" s="1">
        <f t="shared" si="52"/>
        <v>8821054.0500000007</v>
      </c>
    </row>
    <row r="552" spans="1:44" hidden="1" x14ac:dyDescent="0.35">
      <c r="A552" t="str">
        <f t="shared" si="49"/>
        <v>1.1-00-2505_2559007_2529810</v>
      </c>
      <c r="B552" t="s">
        <v>812</v>
      </c>
      <c r="C552" t="s">
        <v>815</v>
      </c>
      <c r="D552" t="s">
        <v>64</v>
      </c>
      <c r="E552" t="s">
        <v>54</v>
      </c>
      <c r="F552">
        <v>1</v>
      </c>
      <c r="G552" t="s">
        <v>45</v>
      </c>
      <c r="H552">
        <v>1.3</v>
      </c>
      <c r="I552" t="s">
        <v>46</v>
      </c>
      <c r="J552" t="s">
        <v>47</v>
      </c>
      <c r="K552" t="s">
        <v>48</v>
      </c>
      <c r="L552" t="s">
        <v>65</v>
      </c>
      <c r="M552" t="s">
        <v>66</v>
      </c>
      <c r="N552" t="s">
        <v>833</v>
      </c>
      <c r="O552" t="s">
        <v>835</v>
      </c>
      <c r="P552">
        <v>5</v>
      </c>
      <c r="Q552" t="s">
        <v>810</v>
      </c>
      <c r="R552">
        <v>9</v>
      </c>
      <c r="S552" t="s">
        <v>120</v>
      </c>
      <c r="T552" t="s">
        <v>834</v>
      </c>
      <c r="U552" t="s">
        <v>836</v>
      </c>
      <c r="V552">
        <v>2000</v>
      </c>
      <c r="W552" t="s">
        <v>105</v>
      </c>
      <c r="X552">
        <v>2900</v>
      </c>
      <c r="Y552" t="s">
        <v>311</v>
      </c>
      <c r="Z552">
        <v>2980</v>
      </c>
      <c r="AA552" t="s">
        <v>105</v>
      </c>
      <c r="AB552">
        <v>2981</v>
      </c>
      <c r="AC552" t="s">
        <v>380</v>
      </c>
      <c r="AD552">
        <v>0</v>
      </c>
      <c r="AE552" t="s">
        <v>58</v>
      </c>
      <c r="AF552" s="1">
        <v>500000</v>
      </c>
      <c r="AG552" s="1">
        <v>500000</v>
      </c>
      <c r="AH552" s="1">
        <v>496738.27</v>
      </c>
      <c r="AI552" s="1">
        <v>353521.57</v>
      </c>
      <c r="AJ552" s="1">
        <v>116419.4</v>
      </c>
      <c r="AK552" s="1">
        <v>86338.26</v>
      </c>
      <c r="AL552" s="1">
        <v>86338.26</v>
      </c>
      <c r="AM552" s="1">
        <f t="shared" si="53"/>
        <v>3261.7299999999814</v>
      </c>
      <c r="AN552" s="1"/>
      <c r="AO552" s="1"/>
      <c r="AP552" s="1">
        <f t="shared" si="50"/>
        <v>0</v>
      </c>
      <c r="AQ552" s="6">
        <f t="shared" si="51"/>
        <v>500000</v>
      </c>
      <c r="AR552" s="1">
        <f t="shared" si="52"/>
        <v>3261.7299999999814</v>
      </c>
    </row>
    <row r="553" spans="1:44" hidden="1" x14ac:dyDescent="0.35">
      <c r="A553" t="str">
        <f t="shared" si="49"/>
        <v>1.1-00-2505_2559007_2531110</v>
      </c>
      <c r="B553" t="s">
        <v>812</v>
      </c>
      <c r="C553" t="s">
        <v>815</v>
      </c>
      <c r="D553" t="s">
        <v>64</v>
      </c>
      <c r="E553" t="s">
        <v>54</v>
      </c>
      <c r="F553">
        <v>1</v>
      </c>
      <c r="G553" t="s">
        <v>45</v>
      </c>
      <c r="H553">
        <v>1.3</v>
      </c>
      <c r="I553" t="s">
        <v>46</v>
      </c>
      <c r="J553" t="s">
        <v>47</v>
      </c>
      <c r="K553" t="s">
        <v>48</v>
      </c>
      <c r="L553" t="s">
        <v>65</v>
      </c>
      <c r="M553" t="s">
        <v>66</v>
      </c>
      <c r="N553" t="s">
        <v>833</v>
      </c>
      <c r="O553" t="s">
        <v>835</v>
      </c>
      <c r="P553">
        <v>5</v>
      </c>
      <c r="Q553" t="s">
        <v>810</v>
      </c>
      <c r="R553">
        <v>9</v>
      </c>
      <c r="S553" t="s">
        <v>120</v>
      </c>
      <c r="T553" t="s">
        <v>834</v>
      </c>
      <c r="U553" t="s">
        <v>836</v>
      </c>
      <c r="V553">
        <v>3000</v>
      </c>
      <c r="W553" t="s">
        <v>56</v>
      </c>
      <c r="X553">
        <v>3100</v>
      </c>
      <c r="Y553" t="s">
        <v>198</v>
      </c>
      <c r="Z553">
        <v>3110</v>
      </c>
      <c r="AA553" t="s">
        <v>56</v>
      </c>
      <c r="AB553">
        <v>3111</v>
      </c>
      <c r="AC553" t="s">
        <v>199</v>
      </c>
      <c r="AD553">
        <v>0</v>
      </c>
      <c r="AE553" t="s">
        <v>58</v>
      </c>
      <c r="AF553" s="1">
        <v>9250000</v>
      </c>
      <c r="AG553" s="1">
        <v>6500000</v>
      </c>
      <c r="AH553" s="1">
        <v>9241906.4900000002</v>
      </c>
      <c r="AI553" s="1">
        <v>9241906.4900000002</v>
      </c>
      <c r="AJ553" s="1">
        <v>7866507.7300000004</v>
      </c>
      <c r="AK553" s="1">
        <v>7857601.7300000004</v>
      </c>
      <c r="AL553" s="1">
        <v>7857601.7300000004</v>
      </c>
      <c r="AM553" s="1">
        <f t="shared" si="53"/>
        <v>8093.5099999997765</v>
      </c>
      <c r="AN553" s="1"/>
      <c r="AO553" s="1"/>
      <c r="AP553" s="1">
        <f t="shared" si="50"/>
        <v>0</v>
      </c>
      <c r="AQ553" s="6">
        <f t="shared" si="51"/>
        <v>9250000</v>
      </c>
      <c r="AR553" s="1">
        <f t="shared" si="52"/>
        <v>8093.5099999997765</v>
      </c>
    </row>
    <row r="554" spans="1:44" hidden="1" x14ac:dyDescent="0.35">
      <c r="A554" t="str">
        <f t="shared" si="49"/>
        <v>1.1-00-2517_25460042_2542110</v>
      </c>
      <c r="B554" t="s">
        <v>812</v>
      </c>
      <c r="C554" t="s">
        <v>815</v>
      </c>
      <c r="D554" t="s">
        <v>64</v>
      </c>
      <c r="E554" t="s">
        <v>54</v>
      </c>
      <c r="F554">
        <v>2</v>
      </c>
      <c r="G554" t="s">
        <v>183</v>
      </c>
      <c r="H554">
        <v>2.7</v>
      </c>
      <c r="I554" t="s">
        <v>530</v>
      </c>
      <c r="J554" t="s">
        <v>531</v>
      </c>
      <c r="K554" t="s">
        <v>530</v>
      </c>
      <c r="L554" t="s">
        <v>157</v>
      </c>
      <c r="M554" t="s">
        <v>158</v>
      </c>
      <c r="N554" t="s">
        <v>922</v>
      </c>
      <c r="O554" t="s">
        <v>924</v>
      </c>
      <c r="P554">
        <v>4</v>
      </c>
      <c r="Q554" t="s">
        <v>224</v>
      </c>
      <c r="R554">
        <v>60</v>
      </c>
      <c r="S554" t="s">
        <v>536</v>
      </c>
      <c r="T554" t="s">
        <v>923</v>
      </c>
      <c r="U554" t="s">
        <v>537</v>
      </c>
      <c r="V554">
        <v>4000</v>
      </c>
      <c r="W554" t="s">
        <v>233</v>
      </c>
      <c r="X554">
        <v>4200</v>
      </c>
      <c r="Y554" t="s">
        <v>290</v>
      </c>
      <c r="Z554">
        <v>4210</v>
      </c>
      <c r="AA554" t="s">
        <v>230</v>
      </c>
      <c r="AB554">
        <v>4211</v>
      </c>
      <c r="AC554" t="s">
        <v>291</v>
      </c>
      <c r="AD554">
        <v>0</v>
      </c>
      <c r="AE554" t="s">
        <v>58</v>
      </c>
      <c r="AF554" s="1">
        <v>9360000</v>
      </c>
      <c r="AG554" s="1">
        <v>0</v>
      </c>
      <c r="AH554" s="1">
        <v>7922121.9500000002</v>
      </c>
      <c r="AI554" s="1">
        <v>7922121.9500000002</v>
      </c>
      <c r="AJ554" s="1">
        <v>7922121.9500000002</v>
      </c>
      <c r="AK554" s="1">
        <v>7922121.9500000002</v>
      </c>
      <c r="AL554" s="1">
        <v>7142121.9500000002</v>
      </c>
      <c r="AM554" s="1">
        <f t="shared" si="53"/>
        <v>1437878.0499999998</v>
      </c>
      <c r="AN554" s="1"/>
      <c r="AO554" s="1"/>
      <c r="AP554" s="1">
        <f t="shared" si="50"/>
        <v>0</v>
      </c>
      <c r="AQ554" s="6">
        <f t="shared" si="51"/>
        <v>9360000</v>
      </c>
      <c r="AR554" s="1">
        <f t="shared" si="52"/>
        <v>1437878.0499999998</v>
      </c>
    </row>
    <row r="555" spans="1:44" hidden="1" x14ac:dyDescent="0.35">
      <c r="A555" t="str">
        <f t="shared" si="49"/>
        <v>1.1-00-2511_25249033_2563210</v>
      </c>
      <c r="B555" t="s">
        <v>812</v>
      </c>
      <c r="C555" t="s">
        <v>815</v>
      </c>
      <c r="D555" t="s">
        <v>64</v>
      </c>
      <c r="E555" t="s">
        <v>116</v>
      </c>
      <c r="F555">
        <v>1</v>
      </c>
      <c r="G555" t="s">
        <v>45</v>
      </c>
      <c r="H555">
        <v>1.3</v>
      </c>
      <c r="I555" t="s">
        <v>46</v>
      </c>
      <c r="J555" t="s">
        <v>47</v>
      </c>
      <c r="K555" t="s">
        <v>48</v>
      </c>
      <c r="L555" t="s">
        <v>138</v>
      </c>
      <c r="M555" t="s">
        <v>139</v>
      </c>
      <c r="N555" t="s">
        <v>822</v>
      </c>
      <c r="O555" t="s">
        <v>824</v>
      </c>
      <c r="P555">
        <v>2</v>
      </c>
      <c r="Q555" t="s">
        <v>148</v>
      </c>
      <c r="R555">
        <v>49</v>
      </c>
      <c r="S555" t="s">
        <v>149</v>
      </c>
      <c r="T555" t="s">
        <v>823</v>
      </c>
      <c r="U555" t="s">
        <v>825</v>
      </c>
      <c r="V555">
        <v>6000</v>
      </c>
      <c r="W555" t="s">
        <v>146</v>
      </c>
      <c r="X555">
        <v>6300</v>
      </c>
      <c r="Y555" t="s">
        <v>302</v>
      </c>
      <c r="Z555">
        <v>6320</v>
      </c>
      <c r="AA555" t="s">
        <v>144</v>
      </c>
      <c r="AB555">
        <v>6321</v>
      </c>
      <c r="AC555" t="s">
        <v>303</v>
      </c>
      <c r="AD555">
        <v>0</v>
      </c>
      <c r="AE555" t="s">
        <v>58</v>
      </c>
      <c r="AF555" s="1">
        <v>9500000</v>
      </c>
      <c r="AG555" s="1">
        <v>8000000</v>
      </c>
      <c r="AH555" s="1">
        <v>7984277.71</v>
      </c>
      <c r="AI555" s="1">
        <v>7984277.71</v>
      </c>
      <c r="AJ555" s="1">
        <v>4745470.53</v>
      </c>
      <c r="AK555" s="1">
        <v>4745470.53</v>
      </c>
      <c r="AL555" s="1">
        <v>4745470.53</v>
      </c>
      <c r="AM555" s="1">
        <f t="shared" si="53"/>
        <v>1515722.29</v>
      </c>
      <c r="AN555" s="1"/>
      <c r="AO555" s="1"/>
      <c r="AP555" s="1">
        <f t="shared" si="50"/>
        <v>0</v>
      </c>
      <c r="AQ555" s="6">
        <f t="shared" si="51"/>
        <v>9500000</v>
      </c>
      <c r="AR555" s="1">
        <f t="shared" si="52"/>
        <v>1515722.29</v>
      </c>
    </row>
    <row r="556" spans="1:44" hidden="1" x14ac:dyDescent="0.35">
      <c r="A556" t="str">
        <f t="shared" si="49"/>
        <v>1.1-00-2514_25556039_2559710</v>
      </c>
      <c r="B556" t="s">
        <v>812</v>
      </c>
      <c r="C556" t="s">
        <v>815</v>
      </c>
      <c r="D556" t="s">
        <v>64</v>
      </c>
      <c r="E556" t="s">
        <v>116</v>
      </c>
      <c r="F556">
        <v>3</v>
      </c>
      <c r="G556" t="s">
        <v>202</v>
      </c>
      <c r="H556">
        <v>3.8</v>
      </c>
      <c r="I556" t="s">
        <v>203</v>
      </c>
      <c r="J556" t="s">
        <v>204</v>
      </c>
      <c r="K556" t="s">
        <v>205</v>
      </c>
      <c r="L556" t="s">
        <v>65</v>
      </c>
      <c r="M556" t="s">
        <v>66</v>
      </c>
      <c r="N556" t="s">
        <v>982</v>
      </c>
      <c r="O556" t="s">
        <v>984</v>
      </c>
      <c r="P556">
        <v>5</v>
      </c>
      <c r="Q556" t="s">
        <v>810</v>
      </c>
      <c r="R556">
        <v>56</v>
      </c>
      <c r="S556" t="s">
        <v>212</v>
      </c>
      <c r="T556" t="s">
        <v>983</v>
      </c>
      <c r="U556" t="s">
        <v>985</v>
      </c>
      <c r="V556">
        <v>5000</v>
      </c>
      <c r="W556" t="s">
        <v>118</v>
      </c>
      <c r="X556">
        <v>5900</v>
      </c>
      <c r="Y556" t="s">
        <v>299</v>
      </c>
      <c r="Z556">
        <v>5970</v>
      </c>
      <c r="AA556" t="s">
        <v>118</v>
      </c>
      <c r="AB556">
        <v>5971</v>
      </c>
      <c r="AC556" t="s">
        <v>606</v>
      </c>
      <c r="AD556">
        <v>0</v>
      </c>
      <c r="AE556" t="s">
        <v>58</v>
      </c>
      <c r="AF556" s="1">
        <v>9782541.4000000004</v>
      </c>
      <c r="AG556" s="1">
        <v>4217741.4000000004</v>
      </c>
      <c r="AH556" s="1">
        <v>9782516.8699999992</v>
      </c>
      <c r="AI556" s="1">
        <v>9731515.1500000004</v>
      </c>
      <c r="AJ556" s="1">
        <v>9078435.1500000004</v>
      </c>
      <c r="AK556" s="1">
        <v>5888488.5099999998</v>
      </c>
      <c r="AL556" s="1">
        <v>5888488.5099999998</v>
      </c>
      <c r="AM556" s="1">
        <f t="shared" si="53"/>
        <v>24.530000001192093</v>
      </c>
      <c r="AN556" s="1"/>
      <c r="AO556" s="1"/>
      <c r="AP556" s="1">
        <f t="shared" si="50"/>
        <v>0</v>
      </c>
      <c r="AQ556" s="6">
        <f t="shared" si="51"/>
        <v>9782541.4000000004</v>
      </c>
      <c r="AR556" s="1">
        <f t="shared" si="52"/>
        <v>24.530000001192093</v>
      </c>
    </row>
    <row r="557" spans="1:44" hidden="1" x14ac:dyDescent="0.35">
      <c r="A557" t="str">
        <f t="shared" si="49"/>
        <v>1.1-00-2504_2555004_25357151</v>
      </c>
      <c r="B557" t="s">
        <v>812</v>
      </c>
      <c r="C557" t="s">
        <v>815</v>
      </c>
      <c r="D557" t="s">
        <v>64</v>
      </c>
      <c r="E557" t="s">
        <v>54</v>
      </c>
      <c r="F557">
        <v>1</v>
      </c>
      <c r="G557" t="s">
        <v>45</v>
      </c>
      <c r="H557">
        <v>1.3</v>
      </c>
      <c r="I557" t="s">
        <v>46</v>
      </c>
      <c r="J557" t="s">
        <v>47</v>
      </c>
      <c r="K557" t="s">
        <v>48</v>
      </c>
      <c r="L557" t="s">
        <v>49</v>
      </c>
      <c r="M557" t="s">
        <v>50</v>
      </c>
      <c r="N557" t="s">
        <v>808</v>
      </c>
      <c r="O557" t="s">
        <v>60</v>
      </c>
      <c r="P557">
        <v>5</v>
      </c>
      <c r="Q557" t="s">
        <v>810</v>
      </c>
      <c r="R557">
        <v>5</v>
      </c>
      <c r="S557" t="s">
        <v>297</v>
      </c>
      <c r="T557" t="s">
        <v>817</v>
      </c>
      <c r="U557" t="s">
        <v>298</v>
      </c>
      <c r="V557">
        <v>3000</v>
      </c>
      <c r="W557" t="s">
        <v>56</v>
      </c>
      <c r="X557">
        <v>3500</v>
      </c>
      <c r="Y557" t="s">
        <v>189</v>
      </c>
      <c r="Z557">
        <v>3570</v>
      </c>
      <c r="AA557" t="s">
        <v>56</v>
      </c>
      <c r="AB557">
        <v>3571</v>
      </c>
      <c r="AC557" t="s">
        <v>392</v>
      </c>
      <c r="AD557">
        <v>51</v>
      </c>
      <c r="AE557" t="s">
        <v>818</v>
      </c>
      <c r="AF557" s="1">
        <v>10000000</v>
      </c>
      <c r="AG557" s="1">
        <v>0</v>
      </c>
      <c r="AH557" s="1">
        <v>10000000</v>
      </c>
      <c r="AI557" s="1">
        <v>0</v>
      </c>
      <c r="AJ557" s="1">
        <v>0</v>
      </c>
      <c r="AK557" s="1">
        <v>0</v>
      </c>
      <c r="AL557" s="1">
        <v>0</v>
      </c>
      <c r="AM557" s="1">
        <f t="shared" si="53"/>
        <v>0</v>
      </c>
      <c r="AN557" s="1"/>
      <c r="AO557" s="1"/>
      <c r="AP557" s="1">
        <f t="shared" si="50"/>
        <v>0</v>
      </c>
      <c r="AQ557" s="6">
        <f t="shared" si="51"/>
        <v>10000000</v>
      </c>
      <c r="AR557" s="1">
        <f t="shared" si="52"/>
        <v>0</v>
      </c>
    </row>
    <row r="558" spans="1:44" hidden="1" x14ac:dyDescent="0.35">
      <c r="A558" t="str">
        <f t="shared" si="49"/>
        <v>1.1-00-2509_25129021_2529810</v>
      </c>
      <c r="B558" t="s">
        <v>812</v>
      </c>
      <c r="C558" t="s">
        <v>815</v>
      </c>
      <c r="D558" t="s">
        <v>64</v>
      </c>
      <c r="E558" t="s">
        <v>54</v>
      </c>
      <c r="F558">
        <v>2</v>
      </c>
      <c r="G558" t="s">
        <v>183</v>
      </c>
      <c r="H558">
        <v>2.2000000000000002</v>
      </c>
      <c r="I558" t="s">
        <v>193</v>
      </c>
      <c r="J558" t="s">
        <v>459</v>
      </c>
      <c r="K558" t="s">
        <v>460</v>
      </c>
      <c r="L558" t="s">
        <v>65</v>
      </c>
      <c r="M558" t="s">
        <v>66</v>
      </c>
      <c r="N558" t="s">
        <v>855</v>
      </c>
      <c r="O558" t="s">
        <v>857</v>
      </c>
      <c r="P558">
        <v>1</v>
      </c>
      <c r="Q558" t="s">
        <v>472</v>
      </c>
      <c r="R558">
        <v>29</v>
      </c>
      <c r="S558" t="s">
        <v>473</v>
      </c>
      <c r="T558" t="s">
        <v>884</v>
      </c>
      <c r="U558" t="s">
        <v>885</v>
      </c>
      <c r="V558">
        <v>2000</v>
      </c>
      <c r="W558" t="s">
        <v>105</v>
      </c>
      <c r="X558">
        <v>2900</v>
      </c>
      <c r="Y558" t="s">
        <v>311</v>
      </c>
      <c r="Z558">
        <v>2980</v>
      </c>
      <c r="AA558" t="s">
        <v>105</v>
      </c>
      <c r="AB558">
        <v>2981</v>
      </c>
      <c r="AC558" t="s">
        <v>380</v>
      </c>
      <c r="AD558">
        <v>0</v>
      </c>
      <c r="AE558" t="s">
        <v>58</v>
      </c>
      <c r="AF558" s="1">
        <v>812000</v>
      </c>
      <c r="AG558" s="1">
        <v>264000</v>
      </c>
      <c r="AH558" s="1">
        <v>812000</v>
      </c>
      <c r="AI558" s="1">
        <v>812000</v>
      </c>
      <c r="AJ558" s="1">
        <v>812000</v>
      </c>
      <c r="AK558" s="1">
        <v>812000</v>
      </c>
      <c r="AL558" s="1">
        <v>812000</v>
      </c>
      <c r="AM558" s="1">
        <f t="shared" si="53"/>
        <v>0</v>
      </c>
      <c r="AN558" s="1"/>
      <c r="AO558" s="1"/>
      <c r="AP558" s="1">
        <f t="shared" si="50"/>
        <v>0</v>
      </c>
      <c r="AQ558" s="6">
        <f t="shared" si="51"/>
        <v>812000</v>
      </c>
      <c r="AR558" s="1">
        <f t="shared" si="52"/>
        <v>0</v>
      </c>
    </row>
    <row r="559" spans="1:44" hidden="1" x14ac:dyDescent="0.35">
      <c r="A559" t="str">
        <f t="shared" si="49"/>
        <v>1.1-00-2511_25163045_2529810</v>
      </c>
      <c r="B559" t="s">
        <v>812</v>
      </c>
      <c r="C559" t="s">
        <v>815</v>
      </c>
      <c r="D559" t="s">
        <v>64</v>
      </c>
      <c r="E559" t="s">
        <v>54</v>
      </c>
      <c r="F559">
        <v>2</v>
      </c>
      <c r="G559" t="s">
        <v>183</v>
      </c>
      <c r="H559">
        <v>2.2000000000000002</v>
      </c>
      <c r="I559" t="s">
        <v>193</v>
      </c>
      <c r="J559" t="s">
        <v>459</v>
      </c>
      <c r="K559" t="s">
        <v>460</v>
      </c>
      <c r="L559" t="s">
        <v>65</v>
      </c>
      <c r="M559" t="s">
        <v>66</v>
      </c>
      <c r="N559" t="s">
        <v>822</v>
      </c>
      <c r="O559" t="s">
        <v>824</v>
      </c>
      <c r="P559">
        <v>1</v>
      </c>
      <c r="Q559" t="s">
        <v>472</v>
      </c>
      <c r="R559">
        <v>63</v>
      </c>
      <c r="S559" t="s">
        <v>890</v>
      </c>
      <c r="T559" t="s">
        <v>888</v>
      </c>
      <c r="U559" t="s">
        <v>891</v>
      </c>
      <c r="V559">
        <v>2000</v>
      </c>
      <c r="W559" t="s">
        <v>105</v>
      </c>
      <c r="X559">
        <v>2900</v>
      </c>
      <c r="Y559" t="s">
        <v>311</v>
      </c>
      <c r="Z559">
        <v>2980</v>
      </c>
      <c r="AA559" t="s">
        <v>105</v>
      </c>
      <c r="AB559">
        <v>2981</v>
      </c>
      <c r="AC559" t="s">
        <v>380</v>
      </c>
      <c r="AD559">
        <v>0</v>
      </c>
      <c r="AE559" t="s">
        <v>58</v>
      </c>
      <c r="AF559" s="1">
        <v>1000000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f t="shared" si="53"/>
        <v>1000000</v>
      </c>
      <c r="AN559" s="1"/>
      <c r="AO559" s="1"/>
      <c r="AP559" s="1">
        <f t="shared" si="50"/>
        <v>0</v>
      </c>
      <c r="AQ559" s="6">
        <f t="shared" si="51"/>
        <v>1000000</v>
      </c>
      <c r="AR559" s="1">
        <f t="shared" si="52"/>
        <v>1000000</v>
      </c>
    </row>
    <row r="560" spans="1:44" hidden="1" x14ac:dyDescent="0.35">
      <c r="A560" t="str">
        <f t="shared" si="49"/>
        <v>1.1-00-2509_25129021_2533810</v>
      </c>
      <c r="B560" t="s">
        <v>812</v>
      </c>
      <c r="C560" t="s">
        <v>815</v>
      </c>
      <c r="D560" t="s">
        <v>64</v>
      </c>
      <c r="E560" t="s">
        <v>54</v>
      </c>
      <c r="F560">
        <v>2</v>
      </c>
      <c r="G560" t="s">
        <v>183</v>
      </c>
      <c r="H560">
        <v>2.2000000000000002</v>
      </c>
      <c r="I560" t="s">
        <v>193</v>
      </c>
      <c r="J560" t="s">
        <v>459</v>
      </c>
      <c r="K560" t="s">
        <v>460</v>
      </c>
      <c r="L560" t="s">
        <v>65</v>
      </c>
      <c r="M560" t="s">
        <v>66</v>
      </c>
      <c r="N560" t="s">
        <v>855</v>
      </c>
      <c r="O560" t="s">
        <v>857</v>
      </c>
      <c r="P560">
        <v>1</v>
      </c>
      <c r="Q560" t="s">
        <v>472</v>
      </c>
      <c r="R560">
        <v>29</v>
      </c>
      <c r="S560" t="s">
        <v>473</v>
      </c>
      <c r="T560" t="s">
        <v>884</v>
      </c>
      <c r="U560" t="s">
        <v>885</v>
      </c>
      <c r="V560">
        <v>3000</v>
      </c>
      <c r="W560" t="s">
        <v>56</v>
      </c>
      <c r="X560">
        <v>3300</v>
      </c>
      <c r="Y560" t="s">
        <v>113</v>
      </c>
      <c r="Z560">
        <v>3380</v>
      </c>
      <c r="AA560" t="s">
        <v>478</v>
      </c>
      <c r="AB560">
        <v>3381</v>
      </c>
      <c r="AC560" t="s">
        <v>478</v>
      </c>
      <c r="AD560">
        <v>0</v>
      </c>
      <c r="AE560" t="s">
        <v>58</v>
      </c>
      <c r="AF560" s="1">
        <v>11101338.060000001</v>
      </c>
      <c r="AG560" s="1">
        <v>20000000</v>
      </c>
      <c r="AH560" s="1">
        <v>11101328.07</v>
      </c>
      <c r="AI560" s="1">
        <v>11101328.07</v>
      </c>
      <c r="AJ560" s="1">
        <v>11101328.07</v>
      </c>
      <c r="AK560" s="1">
        <v>11101328.07</v>
      </c>
      <c r="AL560" s="1">
        <v>11101328.07</v>
      </c>
      <c r="AM560" s="1">
        <f t="shared" si="53"/>
        <v>9.9900000002235174</v>
      </c>
      <c r="AN560" s="1"/>
      <c r="AO560" s="1"/>
      <c r="AP560" s="1">
        <f t="shared" si="50"/>
        <v>0</v>
      </c>
      <c r="AQ560" s="6">
        <f t="shared" si="51"/>
        <v>11101338.060000001</v>
      </c>
      <c r="AR560" s="1">
        <f t="shared" si="52"/>
        <v>9.9900000002235174</v>
      </c>
    </row>
    <row r="561" spans="1:44" hidden="1" x14ac:dyDescent="0.35">
      <c r="A561" t="str">
        <f t="shared" si="49"/>
        <v>1.1-00-2508_25224016_2533910</v>
      </c>
      <c r="B561" t="s">
        <v>812</v>
      </c>
      <c r="C561" t="s">
        <v>815</v>
      </c>
      <c r="D561" t="s">
        <v>64</v>
      </c>
      <c r="E561" t="s">
        <v>54</v>
      </c>
      <c r="F561">
        <v>2</v>
      </c>
      <c r="G561" t="s">
        <v>183</v>
      </c>
      <c r="H561">
        <v>2.2999999999999998</v>
      </c>
      <c r="I561" t="s">
        <v>479</v>
      </c>
      <c r="J561" t="s">
        <v>480</v>
      </c>
      <c r="K561" t="s">
        <v>481</v>
      </c>
      <c r="L561" t="s">
        <v>65</v>
      </c>
      <c r="M561" t="s">
        <v>66</v>
      </c>
      <c r="N561" t="s">
        <v>868</v>
      </c>
      <c r="O561" t="s">
        <v>870</v>
      </c>
      <c r="P561">
        <v>2</v>
      </c>
      <c r="Q561" t="s">
        <v>148</v>
      </c>
      <c r="R561">
        <v>24</v>
      </c>
      <c r="S561" t="s">
        <v>484</v>
      </c>
      <c r="T561" t="s">
        <v>896</v>
      </c>
      <c r="U561" t="s">
        <v>897</v>
      </c>
      <c r="V561">
        <v>3000</v>
      </c>
      <c r="W561" t="s">
        <v>56</v>
      </c>
      <c r="X561">
        <v>3300</v>
      </c>
      <c r="Y561" t="s">
        <v>113</v>
      </c>
      <c r="Z561">
        <v>3390</v>
      </c>
      <c r="AA561" t="s">
        <v>56</v>
      </c>
      <c r="AB561">
        <v>3391</v>
      </c>
      <c r="AC561" t="s">
        <v>129</v>
      </c>
      <c r="AD561">
        <v>0</v>
      </c>
      <c r="AE561" t="s">
        <v>58</v>
      </c>
      <c r="AF561" s="1">
        <v>11500000</v>
      </c>
      <c r="AG561" s="1">
        <v>12000000</v>
      </c>
      <c r="AH561" s="1">
        <v>10262955.65</v>
      </c>
      <c r="AI561" s="1">
        <v>10262955.65</v>
      </c>
      <c r="AJ561" s="1">
        <v>8855088.0099999998</v>
      </c>
      <c r="AK561" s="1">
        <v>3527278.31</v>
      </c>
      <c r="AL561" s="1">
        <v>3527278.31</v>
      </c>
      <c r="AM561" s="1">
        <f t="shared" si="53"/>
        <v>1237044.3499999996</v>
      </c>
      <c r="AN561" s="1"/>
      <c r="AO561" s="1"/>
      <c r="AP561" s="1">
        <f t="shared" si="50"/>
        <v>0</v>
      </c>
      <c r="AQ561" s="6">
        <f t="shared" si="51"/>
        <v>11500000</v>
      </c>
      <c r="AR561" s="1">
        <f t="shared" si="52"/>
        <v>1237044.3499999996</v>
      </c>
    </row>
    <row r="562" spans="1:44" hidden="1" x14ac:dyDescent="0.35">
      <c r="A562" t="str">
        <f t="shared" si="49"/>
        <v>2.5-02-2505_2559007_2554110</v>
      </c>
      <c r="B562" t="s">
        <v>997</v>
      </c>
      <c r="C562" t="s">
        <v>998</v>
      </c>
      <c r="D562" t="s">
        <v>44</v>
      </c>
      <c r="E562" t="s">
        <v>54</v>
      </c>
      <c r="F562">
        <v>1</v>
      </c>
      <c r="G562" t="s">
        <v>45</v>
      </c>
      <c r="H562">
        <v>1.3</v>
      </c>
      <c r="I562" t="s">
        <v>46</v>
      </c>
      <c r="J562" t="s">
        <v>47</v>
      </c>
      <c r="K562" t="s">
        <v>48</v>
      </c>
      <c r="L562" t="s">
        <v>65</v>
      </c>
      <c r="M562" t="s">
        <v>66</v>
      </c>
      <c r="N562" t="s">
        <v>833</v>
      </c>
      <c r="O562" t="s">
        <v>835</v>
      </c>
      <c r="P562">
        <v>5</v>
      </c>
      <c r="Q562" t="s">
        <v>810</v>
      </c>
      <c r="R562">
        <v>9</v>
      </c>
      <c r="S562" t="s">
        <v>120</v>
      </c>
      <c r="T562" t="s">
        <v>834</v>
      </c>
      <c r="U562" t="s">
        <v>836</v>
      </c>
      <c r="V562">
        <v>5000</v>
      </c>
      <c r="W562" t="s">
        <v>118</v>
      </c>
      <c r="X562">
        <v>5400</v>
      </c>
      <c r="Y562" t="s">
        <v>242</v>
      </c>
      <c r="Z562">
        <v>5410</v>
      </c>
      <c r="AA562" t="s">
        <v>118</v>
      </c>
      <c r="AB562">
        <v>5411</v>
      </c>
      <c r="AC562" t="s">
        <v>242</v>
      </c>
      <c r="AD562">
        <v>0</v>
      </c>
      <c r="AE562" t="s">
        <v>58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20539635.069999933</v>
      </c>
      <c r="AO562" s="1">
        <v>0</v>
      </c>
      <c r="AP562" s="1">
        <f t="shared" si="50"/>
        <v>20539635.069999933</v>
      </c>
      <c r="AQ562" s="1">
        <f t="shared" si="51"/>
        <v>20539635.069999933</v>
      </c>
      <c r="AR562" s="1">
        <f t="shared" si="52"/>
        <v>20539635.069999933</v>
      </c>
    </row>
    <row r="563" spans="1:44" hidden="1" x14ac:dyDescent="0.35">
      <c r="A563" t="str">
        <f t="shared" si="49"/>
        <v>1.1-00-2510_25043031_2544110</v>
      </c>
      <c r="B563" t="s">
        <v>812</v>
      </c>
      <c r="C563" t="s">
        <v>815</v>
      </c>
      <c r="D563" t="s">
        <v>64</v>
      </c>
      <c r="E563" t="s">
        <v>54</v>
      </c>
      <c r="F563">
        <v>2</v>
      </c>
      <c r="G563" t="s">
        <v>183</v>
      </c>
      <c r="H563">
        <v>2.7</v>
      </c>
      <c r="I563" t="s">
        <v>530</v>
      </c>
      <c r="J563" t="s">
        <v>531</v>
      </c>
      <c r="K563" t="s">
        <v>530</v>
      </c>
      <c r="L563" t="s">
        <v>217</v>
      </c>
      <c r="M563" t="s">
        <v>218</v>
      </c>
      <c r="N563" t="s">
        <v>898</v>
      </c>
      <c r="O563" t="s">
        <v>900</v>
      </c>
      <c r="P563">
        <v>0</v>
      </c>
      <c r="Q563" t="s">
        <v>255</v>
      </c>
      <c r="R563">
        <v>43</v>
      </c>
      <c r="S563" t="s">
        <v>926</v>
      </c>
      <c r="T563" t="s">
        <v>908</v>
      </c>
      <c r="U563" t="s">
        <v>909</v>
      </c>
      <c r="V563">
        <v>4000</v>
      </c>
      <c r="W563" t="s">
        <v>233</v>
      </c>
      <c r="X563">
        <v>4400</v>
      </c>
      <c r="Y563" t="s">
        <v>229</v>
      </c>
      <c r="Z563">
        <v>4410</v>
      </c>
      <c r="AA563" t="s">
        <v>230</v>
      </c>
      <c r="AB563">
        <v>4411</v>
      </c>
      <c r="AC563" t="s">
        <v>231</v>
      </c>
      <c r="AD563">
        <v>0</v>
      </c>
      <c r="AE563" t="s">
        <v>58</v>
      </c>
      <c r="AF563" s="1">
        <v>12000000</v>
      </c>
      <c r="AG563" s="1">
        <v>12000000</v>
      </c>
      <c r="AH563" s="1">
        <v>11970016.800000001</v>
      </c>
      <c r="AI563" s="1">
        <v>11970016.800000001</v>
      </c>
      <c r="AJ563" s="1">
        <v>11970016.800000001</v>
      </c>
      <c r="AK563" s="1">
        <v>11970016.800000001</v>
      </c>
      <c r="AL563" s="1">
        <v>11970016.800000001</v>
      </c>
      <c r="AM563" s="1">
        <f t="shared" ref="AM563:AM594" si="54">AF563-AH563</f>
        <v>29983.199999999255</v>
      </c>
      <c r="AN563" s="1"/>
      <c r="AO563" s="1"/>
      <c r="AP563" s="1">
        <f t="shared" si="50"/>
        <v>0</v>
      </c>
      <c r="AQ563" s="6">
        <f t="shared" si="51"/>
        <v>12000000</v>
      </c>
      <c r="AR563" s="1">
        <f t="shared" si="52"/>
        <v>29983.199999999255</v>
      </c>
    </row>
    <row r="564" spans="1:44" hidden="1" x14ac:dyDescent="0.35">
      <c r="A564" t="str">
        <f t="shared" si="49"/>
        <v>1.1-00-2505_25512007_2514412</v>
      </c>
      <c r="B564" t="s">
        <v>812</v>
      </c>
      <c r="C564" t="s">
        <v>815</v>
      </c>
      <c r="D564" t="s">
        <v>64</v>
      </c>
      <c r="E564" t="s">
        <v>54</v>
      </c>
      <c r="F564">
        <v>1</v>
      </c>
      <c r="G564" t="s">
        <v>45</v>
      </c>
      <c r="H564">
        <v>1.3</v>
      </c>
      <c r="I564" t="s">
        <v>46</v>
      </c>
      <c r="J564" t="s">
        <v>47</v>
      </c>
      <c r="K564" t="s">
        <v>48</v>
      </c>
      <c r="L564" t="s">
        <v>65</v>
      </c>
      <c r="M564" t="s">
        <v>66</v>
      </c>
      <c r="N564" t="s">
        <v>833</v>
      </c>
      <c r="O564" t="s">
        <v>835</v>
      </c>
      <c r="P564">
        <v>5</v>
      </c>
      <c r="Q564" t="s">
        <v>810</v>
      </c>
      <c r="R564">
        <v>12</v>
      </c>
      <c r="S564" t="s">
        <v>71</v>
      </c>
      <c r="T564" t="s">
        <v>834</v>
      </c>
      <c r="U564" t="s">
        <v>836</v>
      </c>
      <c r="V564">
        <v>1000</v>
      </c>
      <c r="W564" t="s">
        <v>71</v>
      </c>
      <c r="X564">
        <v>1400</v>
      </c>
      <c r="Y564" t="s">
        <v>93</v>
      </c>
      <c r="Z564">
        <v>1440</v>
      </c>
      <c r="AA564" t="s">
        <v>71</v>
      </c>
      <c r="AB564">
        <v>1441</v>
      </c>
      <c r="AC564" t="s">
        <v>99</v>
      </c>
      <c r="AD564">
        <v>2</v>
      </c>
      <c r="AE564" t="s">
        <v>683</v>
      </c>
      <c r="AF564" s="1">
        <v>13356175.300000001</v>
      </c>
      <c r="AG564" s="1">
        <v>15000000</v>
      </c>
      <c r="AH564" s="1">
        <v>13356175.300000001</v>
      </c>
      <c r="AI564" s="1">
        <v>13356175.300000001</v>
      </c>
      <c r="AJ564" s="1">
        <v>13356175.300000001</v>
      </c>
      <c r="AK564" s="1">
        <v>13356175.300000001</v>
      </c>
      <c r="AL564" s="1">
        <v>13356175.300000001</v>
      </c>
      <c r="AM564" s="1">
        <f t="shared" si="54"/>
        <v>0</v>
      </c>
      <c r="AN564" s="1"/>
      <c r="AO564" s="1"/>
      <c r="AP564" s="1">
        <f t="shared" si="50"/>
        <v>0</v>
      </c>
      <c r="AQ564" s="6">
        <f t="shared" si="51"/>
        <v>13356175.300000001</v>
      </c>
      <c r="AR564" s="1">
        <f t="shared" si="52"/>
        <v>0</v>
      </c>
    </row>
    <row r="565" spans="1:44" hidden="1" x14ac:dyDescent="0.35">
      <c r="A565" t="str">
        <f t="shared" si="49"/>
        <v>1.1-00-2515_25058040_2542110</v>
      </c>
      <c r="B565" t="s">
        <v>812</v>
      </c>
      <c r="C565" t="s">
        <v>815</v>
      </c>
      <c r="D565" t="s">
        <v>64</v>
      </c>
      <c r="E565" t="s">
        <v>54</v>
      </c>
      <c r="F565">
        <v>2</v>
      </c>
      <c r="G565" t="s">
        <v>183</v>
      </c>
      <c r="H565">
        <v>2.6</v>
      </c>
      <c r="I565" t="s">
        <v>513</v>
      </c>
      <c r="J565" t="s">
        <v>514</v>
      </c>
      <c r="K565" t="s">
        <v>515</v>
      </c>
      <c r="L565" t="s">
        <v>157</v>
      </c>
      <c r="M565" t="s">
        <v>158</v>
      </c>
      <c r="N565" t="s">
        <v>912</v>
      </c>
      <c r="O565" t="s">
        <v>292</v>
      </c>
      <c r="P565">
        <v>0</v>
      </c>
      <c r="Q565" t="s">
        <v>255</v>
      </c>
      <c r="R565">
        <v>58</v>
      </c>
      <c r="S565" t="s">
        <v>293</v>
      </c>
      <c r="T565" t="s">
        <v>913</v>
      </c>
      <c r="U565" t="s">
        <v>294</v>
      </c>
      <c r="V565">
        <v>4000</v>
      </c>
      <c r="W565" t="s">
        <v>233</v>
      </c>
      <c r="X565">
        <v>4200</v>
      </c>
      <c r="Y565" t="s">
        <v>290</v>
      </c>
      <c r="Z565">
        <v>4210</v>
      </c>
      <c r="AA565" t="s">
        <v>230</v>
      </c>
      <c r="AB565">
        <v>4211</v>
      </c>
      <c r="AC565" t="s">
        <v>291</v>
      </c>
      <c r="AD565">
        <v>0</v>
      </c>
      <c r="AE565" t="s">
        <v>58</v>
      </c>
      <c r="AF565" s="1">
        <v>14064137.279999999</v>
      </c>
      <c r="AG565" s="1">
        <v>0</v>
      </c>
      <c r="AH565" s="1">
        <v>12720114.4</v>
      </c>
      <c r="AI565" s="1">
        <v>12720114.4</v>
      </c>
      <c r="AJ565" s="1">
        <v>12720114.4</v>
      </c>
      <c r="AK565" s="1">
        <v>11720114.4</v>
      </c>
      <c r="AL565" s="1">
        <v>11720114.4</v>
      </c>
      <c r="AM565" s="1">
        <f t="shared" si="54"/>
        <v>1344022.879999999</v>
      </c>
      <c r="AN565" s="1"/>
      <c r="AO565" s="1"/>
      <c r="AP565" s="1">
        <f t="shared" si="50"/>
        <v>0</v>
      </c>
      <c r="AQ565" s="6">
        <f t="shared" si="51"/>
        <v>14064137.279999999</v>
      </c>
      <c r="AR565" s="1">
        <f t="shared" si="52"/>
        <v>1344022.879999999</v>
      </c>
    </row>
    <row r="566" spans="1:44" hidden="1" x14ac:dyDescent="0.35">
      <c r="A566" t="str">
        <f t="shared" si="49"/>
        <v>1.1-00-2506_25514009_2533610</v>
      </c>
      <c r="B566" t="s">
        <v>812</v>
      </c>
      <c r="C566" t="s">
        <v>815</v>
      </c>
      <c r="D566" t="s">
        <v>64</v>
      </c>
      <c r="E566" t="s">
        <v>54</v>
      </c>
      <c r="F566">
        <v>1</v>
      </c>
      <c r="G566" t="s">
        <v>45</v>
      </c>
      <c r="H566">
        <v>1.3</v>
      </c>
      <c r="I566" t="s">
        <v>46</v>
      </c>
      <c r="J566" t="s">
        <v>47</v>
      </c>
      <c r="K566" t="s">
        <v>48</v>
      </c>
      <c r="L566" t="s">
        <v>65</v>
      </c>
      <c r="M566" t="s">
        <v>66</v>
      </c>
      <c r="N566" t="s">
        <v>839</v>
      </c>
      <c r="O566" t="s">
        <v>111</v>
      </c>
      <c r="P566">
        <v>5</v>
      </c>
      <c r="Q566" t="s">
        <v>810</v>
      </c>
      <c r="R566">
        <v>14</v>
      </c>
      <c r="S566" t="s">
        <v>843</v>
      </c>
      <c r="T566" t="s">
        <v>842</v>
      </c>
      <c r="U566" t="s">
        <v>110</v>
      </c>
      <c r="V566">
        <v>3000</v>
      </c>
      <c r="W566" t="s">
        <v>56</v>
      </c>
      <c r="X566">
        <v>3300</v>
      </c>
      <c r="Y566" t="s">
        <v>113</v>
      </c>
      <c r="Z566">
        <v>3360</v>
      </c>
      <c r="AA566" t="s">
        <v>56</v>
      </c>
      <c r="AB566">
        <v>3361</v>
      </c>
      <c r="AC566" t="s">
        <v>114</v>
      </c>
      <c r="AD566">
        <v>0</v>
      </c>
      <c r="AE566" t="s">
        <v>58</v>
      </c>
      <c r="AF566" s="1">
        <v>15000000</v>
      </c>
      <c r="AG566" s="1">
        <v>15000000</v>
      </c>
      <c r="AH566" s="1">
        <v>10678355.380000001</v>
      </c>
      <c r="AI566" s="1">
        <v>10678355.380000001</v>
      </c>
      <c r="AJ566" s="1">
        <v>7078492.7199999997</v>
      </c>
      <c r="AK566" s="1">
        <v>6316878.7599999998</v>
      </c>
      <c r="AL566" s="1">
        <v>6206078.1200000001</v>
      </c>
      <c r="AM566" s="1">
        <f t="shared" si="54"/>
        <v>4321644.6199999992</v>
      </c>
      <c r="AN566" s="1"/>
      <c r="AO566" s="1"/>
      <c r="AP566" s="1">
        <f t="shared" si="50"/>
        <v>0</v>
      </c>
      <c r="AQ566" s="6">
        <f t="shared" si="51"/>
        <v>15000000</v>
      </c>
      <c r="AR566" s="1">
        <f t="shared" si="52"/>
        <v>4321644.6199999992</v>
      </c>
    </row>
    <row r="567" spans="1:44" hidden="1" x14ac:dyDescent="0.35">
      <c r="A567" t="str">
        <f t="shared" si="49"/>
        <v>1.1-00-2509_25225017_2529810</v>
      </c>
      <c r="B567" t="s">
        <v>812</v>
      </c>
      <c r="C567" t="s">
        <v>815</v>
      </c>
      <c r="D567" t="s">
        <v>64</v>
      </c>
      <c r="E567" t="s">
        <v>54</v>
      </c>
      <c r="F567">
        <v>1</v>
      </c>
      <c r="G567" t="s">
        <v>45</v>
      </c>
      <c r="H567">
        <v>1.3</v>
      </c>
      <c r="I567" t="s">
        <v>46</v>
      </c>
      <c r="J567" t="s">
        <v>47</v>
      </c>
      <c r="K567" t="s">
        <v>48</v>
      </c>
      <c r="L567" t="s">
        <v>65</v>
      </c>
      <c r="M567" t="s">
        <v>66</v>
      </c>
      <c r="N567" t="s">
        <v>855</v>
      </c>
      <c r="O567" t="s">
        <v>857</v>
      </c>
      <c r="P567">
        <v>2</v>
      </c>
      <c r="Q567" t="s">
        <v>148</v>
      </c>
      <c r="R567">
        <v>25</v>
      </c>
      <c r="S567" t="s">
        <v>404</v>
      </c>
      <c r="T567" t="s">
        <v>856</v>
      </c>
      <c r="U567" t="s">
        <v>858</v>
      </c>
      <c r="V567">
        <v>2000</v>
      </c>
      <c r="W567" t="s">
        <v>105</v>
      </c>
      <c r="X567">
        <v>2900</v>
      </c>
      <c r="Y567" t="s">
        <v>311</v>
      </c>
      <c r="Z567">
        <v>2980</v>
      </c>
      <c r="AA567" t="s">
        <v>105</v>
      </c>
      <c r="AB567">
        <v>2981</v>
      </c>
      <c r="AC567" t="s">
        <v>380</v>
      </c>
      <c r="AD567">
        <v>0</v>
      </c>
      <c r="AE567" t="s">
        <v>58</v>
      </c>
      <c r="AF567" s="1">
        <v>3607393.45</v>
      </c>
      <c r="AG567" s="1">
        <v>0</v>
      </c>
      <c r="AH567" s="1">
        <v>3585246.86</v>
      </c>
      <c r="AI567" s="1">
        <v>1633674.4</v>
      </c>
      <c r="AJ567" s="1">
        <v>0</v>
      </c>
      <c r="AK567" s="1">
        <v>0</v>
      </c>
      <c r="AL567" s="1">
        <v>0</v>
      </c>
      <c r="AM567" s="1">
        <f t="shared" si="54"/>
        <v>22146.590000000317</v>
      </c>
      <c r="AN567" s="1"/>
      <c r="AO567" s="1"/>
      <c r="AP567" s="1">
        <f t="shared" si="50"/>
        <v>0</v>
      </c>
      <c r="AQ567" s="6">
        <f t="shared" si="51"/>
        <v>3607393.45</v>
      </c>
      <c r="AR567" s="1">
        <f t="shared" si="52"/>
        <v>22146.590000000317</v>
      </c>
    </row>
    <row r="568" spans="1:44" hidden="1" x14ac:dyDescent="0.35">
      <c r="A568" t="str">
        <f t="shared" si="49"/>
        <v>1.1-00-2504_2557005_2542510</v>
      </c>
      <c r="B568" t="s">
        <v>812</v>
      </c>
      <c r="C568" t="s">
        <v>815</v>
      </c>
      <c r="D568" t="s">
        <v>64</v>
      </c>
      <c r="E568" t="s">
        <v>54</v>
      </c>
      <c r="F568">
        <v>1</v>
      </c>
      <c r="G568" t="s">
        <v>45</v>
      </c>
      <c r="H568">
        <v>1.3</v>
      </c>
      <c r="I568" t="s">
        <v>46</v>
      </c>
      <c r="J568" t="s">
        <v>47</v>
      </c>
      <c r="K568" t="s">
        <v>48</v>
      </c>
      <c r="L568" t="s">
        <v>49</v>
      </c>
      <c r="M568" t="s">
        <v>50</v>
      </c>
      <c r="N568" t="s">
        <v>808</v>
      </c>
      <c r="O568" t="s">
        <v>60</v>
      </c>
      <c r="P568">
        <v>5</v>
      </c>
      <c r="Q568" t="s">
        <v>810</v>
      </c>
      <c r="R568">
        <v>7</v>
      </c>
      <c r="S568" t="s">
        <v>61</v>
      </c>
      <c r="T568" t="s">
        <v>809</v>
      </c>
      <c r="U568" t="s">
        <v>811</v>
      </c>
      <c r="V568">
        <v>4000</v>
      </c>
      <c r="W568" t="s">
        <v>233</v>
      </c>
      <c r="X568">
        <v>4200</v>
      </c>
      <c r="Y568" t="s">
        <v>290</v>
      </c>
      <c r="Z568">
        <v>4250</v>
      </c>
      <c r="AA568" t="s">
        <v>230</v>
      </c>
      <c r="AB568">
        <v>4251</v>
      </c>
      <c r="AC568" t="s">
        <v>329</v>
      </c>
      <c r="AD568">
        <v>0</v>
      </c>
      <c r="AE568" t="s">
        <v>58</v>
      </c>
      <c r="AF568" s="1">
        <v>15817488.109999999</v>
      </c>
      <c r="AG568" s="1">
        <v>14000000</v>
      </c>
      <c r="AH568" s="1">
        <v>14450997.58</v>
      </c>
      <c r="AI568" s="1">
        <v>14450997.58</v>
      </c>
      <c r="AJ568" s="1">
        <v>14450997.58</v>
      </c>
      <c r="AK568" s="1">
        <v>14450997.58</v>
      </c>
      <c r="AL568" s="1">
        <v>14450997.58</v>
      </c>
      <c r="AM568" s="1">
        <f t="shared" si="54"/>
        <v>1366490.5299999993</v>
      </c>
      <c r="AN568" s="1"/>
      <c r="AO568" s="1"/>
      <c r="AP568" s="1">
        <f t="shared" si="50"/>
        <v>0</v>
      </c>
      <c r="AQ568" s="6">
        <f t="shared" si="51"/>
        <v>15817488.109999999</v>
      </c>
      <c r="AR568" s="1">
        <f t="shared" si="52"/>
        <v>1366490.5299999993</v>
      </c>
    </row>
    <row r="569" spans="1:44" hidden="1" x14ac:dyDescent="0.35">
      <c r="A569" t="str">
        <f t="shared" si="49"/>
        <v>1.1-00-2510_25044031_2534610</v>
      </c>
      <c r="B569" t="s">
        <v>812</v>
      </c>
      <c r="C569" t="s">
        <v>815</v>
      </c>
      <c r="D569" t="s">
        <v>64</v>
      </c>
      <c r="E569" t="s">
        <v>54</v>
      </c>
      <c r="F569">
        <v>2</v>
      </c>
      <c r="G569" t="s">
        <v>183</v>
      </c>
      <c r="H569">
        <v>2.7</v>
      </c>
      <c r="I569" t="s">
        <v>530</v>
      </c>
      <c r="J569" t="s">
        <v>531</v>
      </c>
      <c r="K569" t="s">
        <v>530</v>
      </c>
      <c r="L569" t="s">
        <v>217</v>
      </c>
      <c r="M569" t="s">
        <v>218</v>
      </c>
      <c r="N569" t="s">
        <v>898</v>
      </c>
      <c r="O569" t="s">
        <v>900</v>
      </c>
      <c r="P569">
        <v>0</v>
      </c>
      <c r="Q569" t="s">
        <v>255</v>
      </c>
      <c r="R569">
        <v>44</v>
      </c>
      <c r="S569" t="s">
        <v>928</v>
      </c>
      <c r="T569" t="s">
        <v>908</v>
      </c>
      <c r="U569" t="s">
        <v>909</v>
      </c>
      <c r="V569">
        <v>3000</v>
      </c>
      <c r="W569" t="s">
        <v>56</v>
      </c>
      <c r="X569">
        <v>3400</v>
      </c>
      <c r="Y569" t="s">
        <v>318</v>
      </c>
      <c r="Z569">
        <v>3460</v>
      </c>
      <c r="AA569" t="s">
        <v>56</v>
      </c>
      <c r="AB569">
        <v>3461</v>
      </c>
      <c r="AC569" t="s">
        <v>927</v>
      </c>
      <c r="AD569">
        <v>0</v>
      </c>
      <c r="AE569" t="s">
        <v>58</v>
      </c>
      <c r="AF569" s="1">
        <v>17016040</v>
      </c>
      <c r="AG569" s="1">
        <v>0</v>
      </c>
      <c r="AH569" s="1">
        <v>17016040</v>
      </c>
      <c r="AI569" s="1">
        <v>17016040</v>
      </c>
      <c r="AJ569" s="1">
        <v>12235412.9</v>
      </c>
      <c r="AK569" s="1">
        <v>12235412.9</v>
      </c>
      <c r="AL569" s="1">
        <v>12235412.9</v>
      </c>
      <c r="AM569" s="1">
        <f t="shared" si="54"/>
        <v>0</v>
      </c>
      <c r="AN569" s="1"/>
      <c r="AO569" s="1"/>
      <c r="AP569" s="1">
        <f t="shared" si="50"/>
        <v>0</v>
      </c>
      <c r="AQ569" s="6">
        <f t="shared" si="51"/>
        <v>17016040</v>
      </c>
      <c r="AR569" s="1">
        <f t="shared" si="52"/>
        <v>0</v>
      </c>
    </row>
    <row r="570" spans="1:44" hidden="1" x14ac:dyDescent="0.35">
      <c r="A570" t="str">
        <f t="shared" si="49"/>
        <v>1.1-00-2514_25555039_25591148</v>
      </c>
      <c r="B570" t="s">
        <v>812</v>
      </c>
      <c r="C570" t="s">
        <v>815</v>
      </c>
      <c r="D570" t="s">
        <v>64</v>
      </c>
      <c r="E570" t="s">
        <v>116</v>
      </c>
      <c r="F570">
        <v>3</v>
      </c>
      <c r="G570" t="s">
        <v>202</v>
      </c>
      <c r="H570">
        <v>3.8</v>
      </c>
      <c r="I570" t="s">
        <v>203</v>
      </c>
      <c r="J570" t="s">
        <v>204</v>
      </c>
      <c r="K570" t="s">
        <v>205</v>
      </c>
      <c r="L570" t="s">
        <v>65</v>
      </c>
      <c r="M570" t="s">
        <v>66</v>
      </c>
      <c r="N570" t="s">
        <v>982</v>
      </c>
      <c r="O570" t="s">
        <v>984</v>
      </c>
      <c r="P570">
        <v>5</v>
      </c>
      <c r="Q570" t="s">
        <v>810</v>
      </c>
      <c r="R570">
        <v>55</v>
      </c>
      <c r="S570" t="s">
        <v>601</v>
      </c>
      <c r="T570" t="s">
        <v>983</v>
      </c>
      <c r="U570" t="s">
        <v>985</v>
      </c>
      <c r="V570">
        <v>5000</v>
      </c>
      <c r="W570" t="s">
        <v>118</v>
      </c>
      <c r="X570">
        <v>5900</v>
      </c>
      <c r="Y570" t="s">
        <v>299</v>
      </c>
      <c r="Z570">
        <v>5910</v>
      </c>
      <c r="AA570" t="s">
        <v>118</v>
      </c>
      <c r="AB570">
        <v>5911</v>
      </c>
      <c r="AC570" t="s">
        <v>300</v>
      </c>
      <c r="AD570">
        <v>48</v>
      </c>
      <c r="AE570" t="s">
        <v>986</v>
      </c>
      <c r="AF570" s="1">
        <v>17342000</v>
      </c>
      <c r="AG570" s="1">
        <v>0</v>
      </c>
      <c r="AH570" s="1">
        <v>17342000</v>
      </c>
      <c r="AI570" s="1">
        <v>17342000</v>
      </c>
      <c r="AJ570" s="1">
        <v>8671000</v>
      </c>
      <c r="AK570" s="1">
        <v>8671000</v>
      </c>
      <c r="AL570" s="1">
        <v>8671000</v>
      </c>
      <c r="AM570" s="1">
        <f t="shared" si="54"/>
        <v>0</v>
      </c>
      <c r="AN570" s="1"/>
      <c r="AO570" s="1"/>
      <c r="AP570" s="1">
        <f t="shared" si="50"/>
        <v>0</v>
      </c>
      <c r="AQ570" s="6">
        <f t="shared" si="51"/>
        <v>17342000</v>
      </c>
      <c r="AR570" s="1">
        <f t="shared" si="52"/>
        <v>0</v>
      </c>
    </row>
    <row r="571" spans="1:44" hidden="1" x14ac:dyDescent="0.35">
      <c r="A571" t="str">
        <f t="shared" si="49"/>
        <v>1.1-00-2509_25129021_2533210</v>
      </c>
      <c r="B571" t="s">
        <v>812</v>
      </c>
      <c r="C571" t="s">
        <v>815</v>
      </c>
      <c r="D571" t="s">
        <v>64</v>
      </c>
      <c r="E571" t="s">
        <v>54</v>
      </c>
      <c r="F571">
        <v>2</v>
      </c>
      <c r="G571" t="s">
        <v>183</v>
      </c>
      <c r="H571">
        <v>2.2000000000000002</v>
      </c>
      <c r="I571" t="s">
        <v>193</v>
      </c>
      <c r="J571" t="s">
        <v>459</v>
      </c>
      <c r="K571" t="s">
        <v>460</v>
      </c>
      <c r="L571" t="s">
        <v>65</v>
      </c>
      <c r="M571" t="s">
        <v>66</v>
      </c>
      <c r="N571" t="s">
        <v>855</v>
      </c>
      <c r="O571" t="s">
        <v>857</v>
      </c>
      <c r="P571">
        <v>1</v>
      </c>
      <c r="Q571" t="s">
        <v>472</v>
      </c>
      <c r="R571">
        <v>29</v>
      </c>
      <c r="S571" t="s">
        <v>473</v>
      </c>
      <c r="T571" t="s">
        <v>884</v>
      </c>
      <c r="U571" t="s">
        <v>885</v>
      </c>
      <c r="V571">
        <v>3000</v>
      </c>
      <c r="W571" t="s">
        <v>56</v>
      </c>
      <c r="X571">
        <v>3300</v>
      </c>
      <c r="Y571" t="s">
        <v>113</v>
      </c>
      <c r="Z571">
        <v>3320</v>
      </c>
      <c r="AA571" t="s">
        <v>56</v>
      </c>
      <c r="AB571">
        <v>3321</v>
      </c>
      <c r="AC571" t="s">
        <v>245</v>
      </c>
      <c r="AD571">
        <v>0</v>
      </c>
      <c r="AE571" t="s">
        <v>58</v>
      </c>
      <c r="AF571" s="1">
        <v>17536580</v>
      </c>
      <c r="AG571" s="1">
        <v>5400000</v>
      </c>
      <c r="AH571" s="1">
        <v>17536579.559999999</v>
      </c>
      <c r="AI571" s="1">
        <v>8356292</v>
      </c>
      <c r="AJ571" s="1">
        <v>5329782.4000000004</v>
      </c>
      <c r="AK571" s="1">
        <v>0</v>
      </c>
      <c r="AL571" s="1">
        <v>0</v>
      </c>
      <c r="AM571" s="1">
        <f t="shared" si="54"/>
        <v>0.44000000134110451</v>
      </c>
      <c r="AN571" s="1"/>
      <c r="AO571" s="1"/>
      <c r="AP571" s="1">
        <f t="shared" si="50"/>
        <v>0</v>
      </c>
      <c r="AQ571" s="6">
        <f t="shared" si="51"/>
        <v>17536580</v>
      </c>
      <c r="AR571" s="1">
        <f t="shared" si="52"/>
        <v>0.44000000134110451</v>
      </c>
    </row>
    <row r="572" spans="1:44" hidden="1" x14ac:dyDescent="0.35">
      <c r="A572" t="str">
        <f t="shared" si="49"/>
        <v>1.1-00-2509_25225017_2535910</v>
      </c>
      <c r="B572" t="s">
        <v>812</v>
      </c>
      <c r="C572" t="s">
        <v>815</v>
      </c>
      <c r="D572" t="s">
        <v>64</v>
      </c>
      <c r="E572" t="s">
        <v>54</v>
      </c>
      <c r="F572">
        <v>1</v>
      </c>
      <c r="G572" t="s">
        <v>45</v>
      </c>
      <c r="H572">
        <v>1.3</v>
      </c>
      <c r="I572" t="s">
        <v>46</v>
      </c>
      <c r="J572" t="s">
        <v>47</v>
      </c>
      <c r="K572" t="s">
        <v>48</v>
      </c>
      <c r="L572" t="s">
        <v>65</v>
      </c>
      <c r="M572" t="s">
        <v>66</v>
      </c>
      <c r="N572" t="s">
        <v>855</v>
      </c>
      <c r="O572" t="s">
        <v>857</v>
      </c>
      <c r="P572">
        <v>2</v>
      </c>
      <c r="Q572" t="s">
        <v>148</v>
      </c>
      <c r="R572">
        <v>25</v>
      </c>
      <c r="S572" t="s">
        <v>404</v>
      </c>
      <c r="T572" t="s">
        <v>856</v>
      </c>
      <c r="U572" t="s">
        <v>858</v>
      </c>
      <c r="V572">
        <v>3000</v>
      </c>
      <c r="W572" t="s">
        <v>56</v>
      </c>
      <c r="X572">
        <v>3500</v>
      </c>
      <c r="Y572" t="s">
        <v>189</v>
      </c>
      <c r="Z572">
        <v>3590</v>
      </c>
      <c r="AA572" t="s">
        <v>56</v>
      </c>
      <c r="AB572">
        <v>3591</v>
      </c>
      <c r="AC572" t="s">
        <v>859</v>
      </c>
      <c r="AD572">
        <v>0</v>
      </c>
      <c r="AE572" t="s">
        <v>58</v>
      </c>
      <c r="AF572" s="1">
        <v>17993224</v>
      </c>
      <c r="AG572" s="1">
        <v>0</v>
      </c>
      <c r="AH572" s="1">
        <v>17993224</v>
      </c>
      <c r="AI572" s="1">
        <v>17993224</v>
      </c>
      <c r="AJ572" s="1">
        <v>3310938.35</v>
      </c>
      <c r="AK572" s="1">
        <v>0</v>
      </c>
      <c r="AL572" s="1">
        <v>0</v>
      </c>
      <c r="AM572" s="1">
        <f t="shared" si="54"/>
        <v>0</v>
      </c>
      <c r="AN572" s="1"/>
      <c r="AO572" s="1"/>
      <c r="AP572" s="1">
        <f t="shared" si="50"/>
        <v>0</v>
      </c>
      <c r="AQ572" s="6">
        <f t="shared" si="51"/>
        <v>17993224</v>
      </c>
      <c r="AR572" s="1">
        <f t="shared" si="52"/>
        <v>0</v>
      </c>
    </row>
    <row r="573" spans="1:44" hidden="1" x14ac:dyDescent="0.35">
      <c r="A573" t="str">
        <f t="shared" si="49"/>
        <v>1.1-00-2510_25041031_2544110</v>
      </c>
      <c r="B573" t="s">
        <v>812</v>
      </c>
      <c r="C573" t="s">
        <v>815</v>
      </c>
      <c r="D573" t="s">
        <v>64</v>
      </c>
      <c r="E573" t="s">
        <v>54</v>
      </c>
      <c r="F573">
        <v>2</v>
      </c>
      <c r="G573" t="s">
        <v>183</v>
      </c>
      <c r="H573">
        <v>2.7</v>
      </c>
      <c r="I573" t="s">
        <v>530</v>
      </c>
      <c r="J573" t="s">
        <v>531</v>
      </c>
      <c r="K573" t="s">
        <v>530</v>
      </c>
      <c r="L573" t="s">
        <v>217</v>
      </c>
      <c r="M573" t="s">
        <v>218</v>
      </c>
      <c r="N573" t="s">
        <v>898</v>
      </c>
      <c r="O573" t="s">
        <v>900</v>
      </c>
      <c r="P573">
        <v>0</v>
      </c>
      <c r="Q573" t="s">
        <v>255</v>
      </c>
      <c r="R573">
        <v>41</v>
      </c>
      <c r="S573" t="s">
        <v>925</v>
      </c>
      <c r="T573" t="s">
        <v>908</v>
      </c>
      <c r="U573" t="s">
        <v>909</v>
      </c>
      <c r="V573">
        <v>4000</v>
      </c>
      <c r="W573" t="s">
        <v>233</v>
      </c>
      <c r="X573">
        <v>4400</v>
      </c>
      <c r="Y573" t="s">
        <v>229</v>
      </c>
      <c r="Z573">
        <v>4410</v>
      </c>
      <c r="AA573" t="s">
        <v>230</v>
      </c>
      <c r="AB573">
        <v>4411</v>
      </c>
      <c r="AC573" t="s">
        <v>231</v>
      </c>
      <c r="AD573">
        <v>0</v>
      </c>
      <c r="AE573" t="s">
        <v>58</v>
      </c>
      <c r="AF573" s="1">
        <v>19320394.5</v>
      </c>
      <c r="AG573" s="1">
        <v>55000000</v>
      </c>
      <c r="AH573" s="1">
        <v>17592000</v>
      </c>
      <c r="AI573" s="1">
        <v>17592000</v>
      </c>
      <c r="AJ573" s="1">
        <v>17592000</v>
      </c>
      <c r="AK573" s="1">
        <v>16344000</v>
      </c>
      <c r="AL573" s="1">
        <v>15912000</v>
      </c>
      <c r="AM573" s="1">
        <f t="shared" si="54"/>
        <v>1728394.5</v>
      </c>
      <c r="AN573" s="1">
        <v>0</v>
      </c>
      <c r="AO573" s="1">
        <v>600000</v>
      </c>
      <c r="AP573" s="1">
        <f t="shared" si="50"/>
        <v>-600000</v>
      </c>
      <c r="AQ573" s="6">
        <f t="shared" si="51"/>
        <v>18720394.5</v>
      </c>
      <c r="AR573" s="1">
        <f t="shared" si="52"/>
        <v>1128394.5</v>
      </c>
    </row>
    <row r="574" spans="1:44" hidden="1" x14ac:dyDescent="0.35">
      <c r="A574" t="str">
        <f t="shared" si="49"/>
        <v>1.1-00-2516_25459041_2542110</v>
      </c>
      <c r="B574" t="s">
        <v>812</v>
      </c>
      <c r="C574" t="s">
        <v>815</v>
      </c>
      <c r="D574" t="s">
        <v>64</v>
      </c>
      <c r="E574" t="s">
        <v>54</v>
      </c>
      <c r="F574">
        <v>2</v>
      </c>
      <c r="G574" t="s">
        <v>183</v>
      </c>
      <c r="H574">
        <v>2.4</v>
      </c>
      <c r="I574" t="s">
        <v>491</v>
      </c>
      <c r="J574" t="s">
        <v>501</v>
      </c>
      <c r="K574" t="s">
        <v>502</v>
      </c>
      <c r="L574" t="s">
        <v>157</v>
      </c>
      <c r="M574" t="s">
        <v>158</v>
      </c>
      <c r="N574" t="s">
        <v>903</v>
      </c>
      <c r="O574" t="s">
        <v>905</v>
      </c>
      <c r="P574">
        <v>4</v>
      </c>
      <c r="Q574" t="s">
        <v>224</v>
      </c>
      <c r="R574">
        <v>59</v>
      </c>
      <c r="S574" t="s">
        <v>507</v>
      </c>
      <c r="T574" t="s">
        <v>904</v>
      </c>
      <c r="U574" t="s">
        <v>905</v>
      </c>
      <c r="V574">
        <v>4000</v>
      </c>
      <c r="W574" t="s">
        <v>233</v>
      </c>
      <c r="X574">
        <v>4200</v>
      </c>
      <c r="Y574" t="s">
        <v>290</v>
      </c>
      <c r="Z574">
        <v>4210</v>
      </c>
      <c r="AA574" t="s">
        <v>230</v>
      </c>
      <c r="AB574">
        <v>4211</v>
      </c>
      <c r="AC574" t="s">
        <v>291</v>
      </c>
      <c r="AD574">
        <v>0</v>
      </c>
      <c r="AE574" t="s">
        <v>58</v>
      </c>
      <c r="AF574" s="1">
        <v>19813000</v>
      </c>
      <c r="AG574" s="1">
        <v>0</v>
      </c>
      <c r="AH574" s="1">
        <v>16900009.670000002</v>
      </c>
      <c r="AI574" s="1">
        <v>16900009.670000002</v>
      </c>
      <c r="AJ574" s="1">
        <v>16900009.670000002</v>
      </c>
      <c r="AK574" s="1">
        <v>16900009.670000002</v>
      </c>
      <c r="AL574" s="1">
        <v>16900009.670000002</v>
      </c>
      <c r="AM574" s="1">
        <f t="shared" si="54"/>
        <v>2912990.3299999982</v>
      </c>
      <c r="AN574" s="1"/>
      <c r="AO574" s="1"/>
      <c r="AP574" s="1">
        <f t="shared" si="50"/>
        <v>0</v>
      </c>
      <c r="AQ574" s="6">
        <f t="shared" si="51"/>
        <v>19813000</v>
      </c>
      <c r="AR574" s="1">
        <f t="shared" si="52"/>
        <v>2912990.3299999982</v>
      </c>
    </row>
    <row r="575" spans="1:44" hidden="1" x14ac:dyDescent="0.35">
      <c r="A575" t="str">
        <f t="shared" si="49"/>
        <v>1.1-00-2504_2555004_25351110</v>
      </c>
      <c r="B575" t="s">
        <v>812</v>
      </c>
      <c r="C575" t="s">
        <v>815</v>
      </c>
      <c r="D575" t="s">
        <v>64</v>
      </c>
      <c r="E575" t="s">
        <v>54</v>
      </c>
      <c r="F575">
        <v>1</v>
      </c>
      <c r="G575" t="s">
        <v>45</v>
      </c>
      <c r="H575">
        <v>1.3</v>
      </c>
      <c r="I575" t="s">
        <v>46</v>
      </c>
      <c r="J575" t="s">
        <v>47</v>
      </c>
      <c r="K575" t="s">
        <v>48</v>
      </c>
      <c r="L575" t="s">
        <v>49</v>
      </c>
      <c r="M575" t="s">
        <v>50</v>
      </c>
      <c r="N575" t="s">
        <v>808</v>
      </c>
      <c r="O575" t="s">
        <v>60</v>
      </c>
      <c r="P575">
        <v>5</v>
      </c>
      <c r="Q575" t="s">
        <v>810</v>
      </c>
      <c r="R575">
        <v>5</v>
      </c>
      <c r="S575" t="s">
        <v>297</v>
      </c>
      <c r="T575" t="s">
        <v>817</v>
      </c>
      <c r="U575" t="s">
        <v>298</v>
      </c>
      <c r="V575">
        <v>3000</v>
      </c>
      <c r="W575" t="s">
        <v>56</v>
      </c>
      <c r="X575">
        <v>3500</v>
      </c>
      <c r="Y575" t="s">
        <v>189</v>
      </c>
      <c r="Z575">
        <v>3510</v>
      </c>
      <c r="AA575" t="s">
        <v>56</v>
      </c>
      <c r="AB575">
        <v>3511</v>
      </c>
      <c r="AC575" t="s">
        <v>323</v>
      </c>
      <c r="AD575">
        <v>10</v>
      </c>
      <c r="AE575" t="s">
        <v>305</v>
      </c>
      <c r="AF575" s="1">
        <v>20000000</v>
      </c>
      <c r="AG575" s="1">
        <v>20000000</v>
      </c>
      <c r="AH575" s="1">
        <v>16711130.460000001</v>
      </c>
      <c r="AI575" s="1">
        <v>16711130.460000001</v>
      </c>
      <c r="AJ575" s="1">
        <v>16711130.460000001</v>
      </c>
      <c r="AK575" s="1">
        <v>15024113.6</v>
      </c>
      <c r="AL575" s="1">
        <v>15024113.6</v>
      </c>
      <c r="AM575" s="1">
        <f t="shared" si="54"/>
        <v>3288869.5399999991</v>
      </c>
      <c r="AN575" s="1"/>
      <c r="AO575" s="1"/>
      <c r="AP575" s="1">
        <f t="shared" si="50"/>
        <v>0</v>
      </c>
      <c r="AQ575" s="6">
        <f t="shared" si="51"/>
        <v>20000000</v>
      </c>
      <c r="AR575" s="1">
        <f t="shared" si="52"/>
        <v>3288869.5399999991</v>
      </c>
    </row>
    <row r="576" spans="1:44" hidden="1" x14ac:dyDescent="0.35">
      <c r="A576" t="str">
        <f t="shared" si="49"/>
        <v>1.1-00-2514_25556039_2556910</v>
      </c>
      <c r="B576" t="s">
        <v>812</v>
      </c>
      <c r="C576" t="s">
        <v>815</v>
      </c>
      <c r="D576" t="s">
        <v>64</v>
      </c>
      <c r="E576" t="s">
        <v>116</v>
      </c>
      <c r="F576">
        <v>3</v>
      </c>
      <c r="G576" t="s">
        <v>202</v>
      </c>
      <c r="H576">
        <v>3.8</v>
      </c>
      <c r="I576" t="s">
        <v>203</v>
      </c>
      <c r="J576" t="s">
        <v>204</v>
      </c>
      <c r="K576" t="s">
        <v>205</v>
      </c>
      <c r="L576" t="s">
        <v>65</v>
      </c>
      <c r="M576" t="s">
        <v>66</v>
      </c>
      <c r="N576" t="s">
        <v>982</v>
      </c>
      <c r="O576" t="s">
        <v>984</v>
      </c>
      <c r="P576">
        <v>5</v>
      </c>
      <c r="Q576" t="s">
        <v>810</v>
      </c>
      <c r="R576">
        <v>56</v>
      </c>
      <c r="S576" t="s">
        <v>212</v>
      </c>
      <c r="T576" t="s">
        <v>983</v>
      </c>
      <c r="U576" t="s">
        <v>985</v>
      </c>
      <c r="V576">
        <v>5000</v>
      </c>
      <c r="W576" t="s">
        <v>118</v>
      </c>
      <c r="X576">
        <v>5600</v>
      </c>
      <c r="Y576" t="s">
        <v>209</v>
      </c>
      <c r="Z576">
        <v>5690</v>
      </c>
      <c r="AA576" t="s">
        <v>118</v>
      </c>
      <c r="AB576">
        <v>5691</v>
      </c>
      <c r="AC576" t="s">
        <v>210</v>
      </c>
      <c r="AD576">
        <v>0</v>
      </c>
      <c r="AE576" t="s">
        <v>58</v>
      </c>
      <c r="AF576" s="1">
        <v>20000000</v>
      </c>
      <c r="AG576" s="1">
        <v>250000</v>
      </c>
      <c r="AH576" s="1">
        <v>20000000</v>
      </c>
      <c r="AI576" s="1">
        <v>20000000</v>
      </c>
      <c r="AJ576" s="1">
        <v>0</v>
      </c>
      <c r="AK576" s="1">
        <v>0</v>
      </c>
      <c r="AL576" s="1">
        <v>0</v>
      </c>
      <c r="AM576" s="1">
        <f t="shared" si="54"/>
        <v>0</v>
      </c>
      <c r="AN576" s="1"/>
      <c r="AO576" s="1"/>
      <c r="AP576" s="1">
        <f t="shared" si="50"/>
        <v>0</v>
      </c>
      <c r="AQ576" s="6">
        <f t="shared" si="51"/>
        <v>20000000</v>
      </c>
      <c r="AR576" s="1">
        <f t="shared" si="52"/>
        <v>0</v>
      </c>
    </row>
    <row r="577" spans="1:44" hidden="1" x14ac:dyDescent="0.35">
      <c r="A577" t="str">
        <f t="shared" si="49"/>
        <v>1.1-00-2505_2559007_2535710</v>
      </c>
      <c r="B577" t="s">
        <v>812</v>
      </c>
      <c r="C577" t="s">
        <v>815</v>
      </c>
      <c r="D577" t="s">
        <v>64</v>
      </c>
      <c r="E577" t="s">
        <v>54</v>
      </c>
      <c r="F577">
        <v>1</v>
      </c>
      <c r="G577" t="s">
        <v>45</v>
      </c>
      <c r="H577">
        <v>1.3</v>
      </c>
      <c r="I577" t="s">
        <v>46</v>
      </c>
      <c r="J577" t="s">
        <v>47</v>
      </c>
      <c r="K577" t="s">
        <v>48</v>
      </c>
      <c r="L577" t="s">
        <v>65</v>
      </c>
      <c r="M577" t="s">
        <v>66</v>
      </c>
      <c r="N577" t="s">
        <v>833</v>
      </c>
      <c r="O577" t="s">
        <v>835</v>
      </c>
      <c r="P577">
        <v>5</v>
      </c>
      <c r="Q577" t="s">
        <v>810</v>
      </c>
      <c r="R577">
        <v>9</v>
      </c>
      <c r="S577" t="s">
        <v>120</v>
      </c>
      <c r="T577" t="s">
        <v>834</v>
      </c>
      <c r="U577" t="s">
        <v>836</v>
      </c>
      <c r="V577">
        <v>3000</v>
      </c>
      <c r="W577" t="s">
        <v>56</v>
      </c>
      <c r="X577">
        <v>3500</v>
      </c>
      <c r="Y577" t="s">
        <v>189</v>
      </c>
      <c r="Z577">
        <v>3570</v>
      </c>
      <c r="AA577" t="s">
        <v>56</v>
      </c>
      <c r="AB577">
        <v>3571</v>
      </c>
      <c r="AC577" t="s">
        <v>392</v>
      </c>
      <c r="AD577">
        <v>0</v>
      </c>
      <c r="AE577" t="s">
        <v>58</v>
      </c>
      <c r="AF577" s="1">
        <v>20158794</v>
      </c>
      <c r="AG577" s="1">
        <v>20000000</v>
      </c>
      <c r="AH577" s="1">
        <v>17293726.710000001</v>
      </c>
      <c r="AI577" s="1">
        <v>16503948.24</v>
      </c>
      <c r="AJ577" s="1">
        <v>15253564.779999999</v>
      </c>
      <c r="AK577" s="1">
        <v>13736257.119999999</v>
      </c>
      <c r="AL577" s="1">
        <v>13736257.119999999</v>
      </c>
      <c r="AM577" s="1">
        <f t="shared" si="54"/>
        <v>2865067.2899999991</v>
      </c>
      <c r="AN577" s="1"/>
      <c r="AO577" s="1"/>
      <c r="AP577" s="1">
        <f t="shared" si="50"/>
        <v>0</v>
      </c>
      <c r="AQ577" s="6">
        <f t="shared" si="51"/>
        <v>20158794</v>
      </c>
      <c r="AR577" s="1">
        <f t="shared" si="52"/>
        <v>2865067.2899999991</v>
      </c>
    </row>
    <row r="578" spans="1:44" hidden="1" x14ac:dyDescent="0.35">
      <c r="A578" t="str">
        <f t="shared" si="49"/>
        <v>1.1-00-2514_25555039_2532310</v>
      </c>
      <c r="B578" t="s">
        <v>812</v>
      </c>
      <c r="C578" t="s">
        <v>815</v>
      </c>
      <c r="D578" t="s">
        <v>64</v>
      </c>
      <c r="E578" t="s">
        <v>54</v>
      </c>
      <c r="F578">
        <v>3</v>
      </c>
      <c r="G578" t="s">
        <v>202</v>
      </c>
      <c r="H578">
        <v>3.8</v>
      </c>
      <c r="I578" t="s">
        <v>203</v>
      </c>
      <c r="J578" t="s">
        <v>204</v>
      </c>
      <c r="K578" t="s">
        <v>205</v>
      </c>
      <c r="L578" t="s">
        <v>65</v>
      </c>
      <c r="M578" t="s">
        <v>66</v>
      </c>
      <c r="N578" t="s">
        <v>982</v>
      </c>
      <c r="O578" t="s">
        <v>984</v>
      </c>
      <c r="P578">
        <v>5</v>
      </c>
      <c r="Q578" t="s">
        <v>810</v>
      </c>
      <c r="R578">
        <v>55</v>
      </c>
      <c r="S578" t="s">
        <v>601</v>
      </c>
      <c r="T578" t="s">
        <v>983</v>
      </c>
      <c r="U578" t="s">
        <v>985</v>
      </c>
      <c r="V578">
        <v>3000</v>
      </c>
      <c r="W578" t="s">
        <v>56</v>
      </c>
      <c r="X578">
        <v>3200</v>
      </c>
      <c r="Y578" t="s">
        <v>136</v>
      </c>
      <c r="Z578">
        <v>3230</v>
      </c>
      <c r="AA578" t="s">
        <v>56</v>
      </c>
      <c r="AB578">
        <v>3231</v>
      </c>
      <c r="AC578" t="s">
        <v>383</v>
      </c>
      <c r="AD578">
        <v>0</v>
      </c>
      <c r="AE578" t="s">
        <v>58</v>
      </c>
      <c r="AF578" s="1">
        <v>22915400</v>
      </c>
      <c r="AG578" s="1">
        <v>6900000</v>
      </c>
      <c r="AH578" s="1">
        <v>15150314.880000001</v>
      </c>
      <c r="AI578" s="1">
        <v>15150314.880000001</v>
      </c>
      <c r="AJ578" s="1">
        <v>0</v>
      </c>
      <c r="AK578" s="1">
        <v>0</v>
      </c>
      <c r="AL578" s="1">
        <v>0</v>
      </c>
      <c r="AM578" s="1">
        <f t="shared" si="54"/>
        <v>7765085.1199999992</v>
      </c>
      <c r="AN578" s="1">
        <v>0</v>
      </c>
      <c r="AO578" s="1">
        <v>800000</v>
      </c>
      <c r="AP578" s="1">
        <f t="shared" si="50"/>
        <v>-800000</v>
      </c>
      <c r="AQ578" s="6">
        <f t="shared" si="51"/>
        <v>22115400</v>
      </c>
      <c r="AR578" s="1">
        <f t="shared" si="52"/>
        <v>6965085.1199999992</v>
      </c>
    </row>
    <row r="579" spans="1:44" hidden="1" x14ac:dyDescent="0.35">
      <c r="A579" t="str">
        <f t="shared" si="49"/>
        <v>1.1-00-2511_25168050_2531110</v>
      </c>
      <c r="B579" t="s">
        <v>812</v>
      </c>
      <c r="C579" t="s">
        <v>815</v>
      </c>
      <c r="D579" t="s">
        <v>64</v>
      </c>
      <c r="E579" t="s">
        <v>54</v>
      </c>
      <c r="F579">
        <v>2</v>
      </c>
      <c r="G579" t="s">
        <v>183</v>
      </c>
      <c r="H579">
        <v>2.2000000000000002</v>
      </c>
      <c r="I579" t="s">
        <v>193</v>
      </c>
      <c r="J579" t="s">
        <v>459</v>
      </c>
      <c r="K579" t="s">
        <v>460</v>
      </c>
      <c r="L579" t="s">
        <v>65</v>
      </c>
      <c r="M579" t="s">
        <v>66</v>
      </c>
      <c r="N579" t="s">
        <v>822</v>
      </c>
      <c r="O579" t="s">
        <v>824</v>
      </c>
      <c r="P579">
        <v>1</v>
      </c>
      <c r="Q579" t="s">
        <v>472</v>
      </c>
      <c r="R579">
        <v>68</v>
      </c>
      <c r="S579" t="s">
        <v>473</v>
      </c>
      <c r="T579" t="s">
        <v>893</v>
      </c>
      <c r="U579" t="s">
        <v>1132</v>
      </c>
      <c r="V579">
        <v>3000</v>
      </c>
      <c r="W579" t="s">
        <v>56</v>
      </c>
      <c r="X579">
        <v>3100</v>
      </c>
      <c r="Y579" t="s">
        <v>198</v>
      </c>
      <c r="Z579">
        <v>3110</v>
      </c>
      <c r="AA579" t="s">
        <v>56</v>
      </c>
      <c r="AB579">
        <v>3111</v>
      </c>
      <c r="AC579" t="s">
        <v>199</v>
      </c>
      <c r="AD579">
        <v>0</v>
      </c>
      <c r="AE579" t="s">
        <v>58</v>
      </c>
      <c r="AF579" s="1">
        <v>18725946.16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f t="shared" si="54"/>
        <v>18725946.16</v>
      </c>
      <c r="AN579" s="1">
        <v>3774053.84</v>
      </c>
      <c r="AO579" s="1"/>
      <c r="AP579" s="1">
        <f t="shared" si="50"/>
        <v>3774053.84</v>
      </c>
      <c r="AQ579" s="6">
        <f t="shared" si="51"/>
        <v>22500000</v>
      </c>
      <c r="AR579" s="1">
        <f t="shared" si="52"/>
        <v>22500000</v>
      </c>
    </row>
    <row r="580" spans="1:44" hidden="1" x14ac:dyDescent="0.35">
      <c r="A580" t="str">
        <f t="shared" si="49"/>
        <v>1.1-00-2504_2556004_2533910</v>
      </c>
      <c r="B580" t="s">
        <v>812</v>
      </c>
      <c r="C580" t="s">
        <v>815</v>
      </c>
      <c r="D580" t="s">
        <v>64</v>
      </c>
      <c r="E580" t="s">
        <v>54</v>
      </c>
      <c r="F580">
        <v>1</v>
      </c>
      <c r="G580" t="s">
        <v>45</v>
      </c>
      <c r="H580">
        <v>1.3</v>
      </c>
      <c r="I580" t="s">
        <v>46</v>
      </c>
      <c r="J580" t="s">
        <v>47</v>
      </c>
      <c r="K580" t="s">
        <v>48</v>
      </c>
      <c r="L580" t="s">
        <v>49</v>
      </c>
      <c r="M580" t="s">
        <v>50</v>
      </c>
      <c r="N580" t="s">
        <v>808</v>
      </c>
      <c r="O580" t="s">
        <v>60</v>
      </c>
      <c r="P580">
        <v>5</v>
      </c>
      <c r="Q580" t="s">
        <v>810</v>
      </c>
      <c r="R580">
        <v>6</v>
      </c>
      <c r="S580" t="s">
        <v>819</v>
      </c>
      <c r="T580" t="s">
        <v>817</v>
      </c>
      <c r="U580" t="s">
        <v>298</v>
      </c>
      <c r="V580">
        <v>3000</v>
      </c>
      <c r="W580" t="s">
        <v>56</v>
      </c>
      <c r="X580">
        <v>3300</v>
      </c>
      <c r="Y580" t="s">
        <v>113</v>
      </c>
      <c r="Z580">
        <v>3390</v>
      </c>
      <c r="AA580" t="s">
        <v>56</v>
      </c>
      <c r="AB580">
        <v>3391</v>
      </c>
      <c r="AC580" t="s">
        <v>129</v>
      </c>
      <c r="AD580">
        <v>0</v>
      </c>
      <c r="AE580" t="s">
        <v>58</v>
      </c>
      <c r="AF580" s="1">
        <v>22600000</v>
      </c>
      <c r="AG580" s="1">
        <v>17000000</v>
      </c>
      <c r="AH580" s="1">
        <v>17000000</v>
      </c>
      <c r="AI580" s="1">
        <v>17000000</v>
      </c>
      <c r="AJ580" s="1">
        <v>12750000.029999999</v>
      </c>
      <c r="AK580" s="1">
        <v>12750000.029999999</v>
      </c>
      <c r="AL580" s="1">
        <v>11333333.359999999</v>
      </c>
      <c r="AM580" s="1">
        <f t="shared" si="54"/>
        <v>5600000</v>
      </c>
      <c r="AN580" s="1"/>
      <c r="AO580" s="1"/>
      <c r="AP580" s="1">
        <f t="shared" si="50"/>
        <v>0</v>
      </c>
      <c r="AQ580" s="6">
        <f t="shared" si="51"/>
        <v>22600000</v>
      </c>
      <c r="AR580" s="1">
        <f t="shared" si="52"/>
        <v>5600000</v>
      </c>
    </row>
    <row r="581" spans="1:44" hidden="1" x14ac:dyDescent="0.35">
      <c r="A581" t="str">
        <f t="shared" si="49"/>
        <v>1.1-00-2505_2559007_2539410</v>
      </c>
      <c r="B581" t="s">
        <v>812</v>
      </c>
      <c r="C581" t="s">
        <v>815</v>
      </c>
      <c r="D581" t="s">
        <v>64</v>
      </c>
      <c r="E581" t="s">
        <v>54</v>
      </c>
      <c r="F581">
        <v>1</v>
      </c>
      <c r="G581" t="s">
        <v>45</v>
      </c>
      <c r="H581">
        <v>1.3</v>
      </c>
      <c r="I581" t="s">
        <v>46</v>
      </c>
      <c r="J581" t="s">
        <v>47</v>
      </c>
      <c r="K581" t="s">
        <v>48</v>
      </c>
      <c r="L581" t="s">
        <v>65</v>
      </c>
      <c r="M581" t="s">
        <v>66</v>
      </c>
      <c r="N581" t="s">
        <v>833</v>
      </c>
      <c r="O581" t="s">
        <v>835</v>
      </c>
      <c r="P581">
        <v>5</v>
      </c>
      <c r="Q581" t="s">
        <v>810</v>
      </c>
      <c r="R581">
        <v>9</v>
      </c>
      <c r="S581" t="s">
        <v>120</v>
      </c>
      <c r="T581" t="s">
        <v>834</v>
      </c>
      <c r="U581" t="s">
        <v>836</v>
      </c>
      <c r="V581">
        <v>3000</v>
      </c>
      <c r="W581" t="s">
        <v>56</v>
      </c>
      <c r="X581">
        <v>3900</v>
      </c>
      <c r="Y581" t="s">
        <v>55</v>
      </c>
      <c r="Z581">
        <v>3940</v>
      </c>
      <c r="AA581" t="s">
        <v>56</v>
      </c>
      <c r="AB581">
        <v>3941</v>
      </c>
      <c r="AC581" t="s">
        <v>328</v>
      </c>
      <c r="AD581">
        <v>0</v>
      </c>
      <c r="AE581" t="s">
        <v>58</v>
      </c>
      <c r="AF581" s="1">
        <v>23430446.73</v>
      </c>
      <c r="AG581" s="1">
        <v>15000000</v>
      </c>
      <c r="AH581" s="1">
        <v>19262099.32</v>
      </c>
      <c r="AI581" s="1">
        <v>19262099.32</v>
      </c>
      <c r="AJ581" s="1">
        <v>19262099.32</v>
      </c>
      <c r="AK581" s="1">
        <v>17381406.719999999</v>
      </c>
      <c r="AL581" s="1">
        <v>17381406.719999999</v>
      </c>
      <c r="AM581" s="1">
        <f t="shared" si="54"/>
        <v>4168347.41</v>
      </c>
      <c r="AN581" s="1"/>
      <c r="AO581" s="1"/>
      <c r="AP581" s="1">
        <f t="shared" si="50"/>
        <v>0</v>
      </c>
      <c r="AQ581" s="6">
        <f t="shared" si="51"/>
        <v>23430446.73</v>
      </c>
      <c r="AR581" s="1">
        <f t="shared" si="52"/>
        <v>4168347.41</v>
      </c>
    </row>
    <row r="582" spans="1:44" hidden="1" x14ac:dyDescent="0.35">
      <c r="A582" t="str">
        <f t="shared" si="49"/>
        <v>1.1-00-2504_2555004_25632144</v>
      </c>
      <c r="B582" t="s">
        <v>812</v>
      </c>
      <c r="C582" t="s">
        <v>815</v>
      </c>
      <c r="D582" t="s">
        <v>64</v>
      </c>
      <c r="E582" t="s">
        <v>116</v>
      </c>
      <c r="F582">
        <v>1</v>
      </c>
      <c r="G582" t="s">
        <v>45</v>
      </c>
      <c r="H582">
        <v>1.3</v>
      </c>
      <c r="I582" t="s">
        <v>46</v>
      </c>
      <c r="J582" t="s">
        <v>47</v>
      </c>
      <c r="K582" t="s">
        <v>48</v>
      </c>
      <c r="L582" t="s">
        <v>49</v>
      </c>
      <c r="M582" t="s">
        <v>50</v>
      </c>
      <c r="N582" t="s">
        <v>808</v>
      </c>
      <c r="O582" t="s">
        <v>60</v>
      </c>
      <c r="P582">
        <v>5</v>
      </c>
      <c r="Q582" t="s">
        <v>810</v>
      </c>
      <c r="R582">
        <v>5</v>
      </c>
      <c r="S582" t="s">
        <v>297</v>
      </c>
      <c r="T582" t="s">
        <v>817</v>
      </c>
      <c r="U582" t="s">
        <v>298</v>
      </c>
      <c r="V582">
        <v>6000</v>
      </c>
      <c r="W582" t="s">
        <v>146</v>
      </c>
      <c r="X582">
        <v>6300</v>
      </c>
      <c r="Y582" t="s">
        <v>302</v>
      </c>
      <c r="Z582">
        <v>6320</v>
      </c>
      <c r="AA582" t="s">
        <v>144</v>
      </c>
      <c r="AB582">
        <v>6321</v>
      </c>
      <c r="AC582" t="s">
        <v>303</v>
      </c>
      <c r="AD582">
        <v>44</v>
      </c>
      <c r="AE582" t="s">
        <v>304</v>
      </c>
      <c r="AF582" s="1">
        <v>23580360</v>
      </c>
      <c r="AG582" s="1">
        <v>23580348.52</v>
      </c>
      <c r="AH582" s="1">
        <v>19650300</v>
      </c>
      <c r="AI582" s="1">
        <v>19650300</v>
      </c>
      <c r="AJ582" s="1">
        <v>19650300</v>
      </c>
      <c r="AK582" s="1">
        <v>19650300</v>
      </c>
      <c r="AL582" s="1">
        <v>19650300</v>
      </c>
      <c r="AM582" s="1">
        <f t="shared" si="54"/>
        <v>3930060</v>
      </c>
      <c r="AN582" s="1"/>
      <c r="AO582" s="1"/>
      <c r="AP582" s="1">
        <f t="shared" si="50"/>
        <v>0</v>
      </c>
      <c r="AQ582" s="6">
        <f t="shared" si="51"/>
        <v>23580360</v>
      </c>
      <c r="AR582" s="1">
        <f t="shared" si="52"/>
        <v>3930060</v>
      </c>
    </row>
    <row r="583" spans="1:44" hidden="1" x14ac:dyDescent="0.35">
      <c r="A583" t="str">
        <f t="shared" si="49"/>
        <v>1.1-00-2511_25248033_2561210</v>
      </c>
      <c r="B583" t="s">
        <v>812</v>
      </c>
      <c r="C583" t="s">
        <v>815</v>
      </c>
      <c r="D583" t="s">
        <v>64</v>
      </c>
      <c r="E583" t="s">
        <v>116</v>
      </c>
      <c r="F583">
        <v>1</v>
      </c>
      <c r="G583" t="s">
        <v>45</v>
      </c>
      <c r="H583">
        <v>1.3</v>
      </c>
      <c r="I583" t="s">
        <v>46</v>
      </c>
      <c r="J583" t="s">
        <v>47</v>
      </c>
      <c r="K583" t="s">
        <v>48</v>
      </c>
      <c r="L583" t="s">
        <v>138</v>
      </c>
      <c r="M583" t="s">
        <v>139</v>
      </c>
      <c r="N583" t="s">
        <v>822</v>
      </c>
      <c r="O583" t="s">
        <v>824</v>
      </c>
      <c r="P583">
        <v>2</v>
      </c>
      <c r="Q583" t="s">
        <v>148</v>
      </c>
      <c r="R583">
        <v>48</v>
      </c>
      <c r="S583" t="s">
        <v>419</v>
      </c>
      <c r="T583" t="s">
        <v>823</v>
      </c>
      <c r="U583" t="s">
        <v>825</v>
      </c>
      <c r="V583">
        <v>6000</v>
      </c>
      <c r="W583" t="s">
        <v>146</v>
      </c>
      <c r="X583">
        <v>6100</v>
      </c>
      <c r="Y583" t="s">
        <v>143</v>
      </c>
      <c r="Z583">
        <v>6120</v>
      </c>
      <c r="AA583" t="s">
        <v>144</v>
      </c>
      <c r="AB583">
        <v>6121</v>
      </c>
      <c r="AC583" t="s">
        <v>145</v>
      </c>
      <c r="AD583">
        <v>0</v>
      </c>
      <c r="AE583" t="s">
        <v>58</v>
      </c>
      <c r="AF583" s="1">
        <v>40659485.450000003</v>
      </c>
      <c r="AG583" s="1">
        <v>45325115.149999999</v>
      </c>
      <c r="AH583" s="1">
        <v>24430703.739999998</v>
      </c>
      <c r="AI583" s="1">
        <v>24430703.739999998</v>
      </c>
      <c r="AJ583" s="1">
        <v>11897805.34</v>
      </c>
      <c r="AK583" s="1">
        <v>11897805.34</v>
      </c>
      <c r="AL583" s="1">
        <v>11897805.34</v>
      </c>
      <c r="AM583" s="1">
        <f t="shared" si="54"/>
        <v>16228781.710000005</v>
      </c>
      <c r="AN583" s="1">
        <v>0</v>
      </c>
      <c r="AO583" s="1">
        <v>16228781.710000001</v>
      </c>
      <c r="AP583" s="1">
        <f t="shared" si="50"/>
        <v>-16228781.710000001</v>
      </c>
      <c r="AQ583" s="6">
        <f t="shared" si="51"/>
        <v>24430703.740000002</v>
      </c>
      <c r="AR583" s="1">
        <f t="shared" si="52"/>
        <v>0</v>
      </c>
    </row>
    <row r="584" spans="1:44" hidden="1" x14ac:dyDescent="0.35">
      <c r="A584" t="str">
        <f t="shared" si="49"/>
        <v>1.1-00-2505_2559007_2535510</v>
      </c>
      <c r="B584" t="s">
        <v>812</v>
      </c>
      <c r="C584" t="s">
        <v>815</v>
      </c>
      <c r="D584" t="s">
        <v>64</v>
      </c>
      <c r="E584" t="s">
        <v>54</v>
      </c>
      <c r="F584">
        <v>1</v>
      </c>
      <c r="G584" t="s">
        <v>45</v>
      </c>
      <c r="H584">
        <v>1.3</v>
      </c>
      <c r="I584" t="s">
        <v>46</v>
      </c>
      <c r="J584" t="s">
        <v>47</v>
      </c>
      <c r="K584" t="s">
        <v>48</v>
      </c>
      <c r="L584" t="s">
        <v>65</v>
      </c>
      <c r="M584" t="s">
        <v>66</v>
      </c>
      <c r="N584" t="s">
        <v>833</v>
      </c>
      <c r="O584" t="s">
        <v>835</v>
      </c>
      <c r="P584">
        <v>5</v>
      </c>
      <c r="Q584" t="s">
        <v>810</v>
      </c>
      <c r="R584">
        <v>9</v>
      </c>
      <c r="S584" t="s">
        <v>120</v>
      </c>
      <c r="T584" t="s">
        <v>834</v>
      </c>
      <c r="U584" t="s">
        <v>836</v>
      </c>
      <c r="V584">
        <v>3000</v>
      </c>
      <c r="W584" t="s">
        <v>56</v>
      </c>
      <c r="X584">
        <v>3500</v>
      </c>
      <c r="Y584" t="s">
        <v>189</v>
      </c>
      <c r="Z584">
        <v>3550</v>
      </c>
      <c r="AA584" t="s">
        <v>56</v>
      </c>
      <c r="AB584">
        <v>3551</v>
      </c>
      <c r="AC584" t="s">
        <v>243</v>
      </c>
      <c r="AD584">
        <v>0</v>
      </c>
      <c r="AE584" t="s">
        <v>58</v>
      </c>
      <c r="AF584" s="1">
        <v>25300000</v>
      </c>
      <c r="AG584" s="1">
        <v>20000000</v>
      </c>
      <c r="AH584" s="1">
        <v>11003532.359999999</v>
      </c>
      <c r="AI584" s="1">
        <v>9131372.2799999993</v>
      </c>
      <c r="AJ584" s="1">
        <v>8233951.8200000003</v>
      </c>
      <c r="AK584" s="1">
        <v>8098408.25</v>
      </c>
      <c r="AL584" s="1">
        <v>7911819.54</v>
      </c>
      <c r="AM584" s="1">
        <f t="shared" si="54"/>
        <v>14296467.640000001</v>
      </c>
      <c r="AN584" s="1"/>
      <c r="AO584" s="1"/>
      <c r="AP584" s="1">
        <f t="shared" si="50"/>
        <v>0</v>
      </c>
      <c r="AQ584" s="6">
        <f t="shared" si="51"/>
        <v>25300000</v>
      </c>
      <c r="AR584" s="1">
        <f t="shared" si="52"/>
        <v>14296467.640000001</v>
      </c>
    </row>
    <row r="585" spans="1:44" hidden="1" x14ac:dyDescent="0.35">
      <c r="A585" t="str">
        <f t="shared" si="49"/>
        <v>1.1-00-2514_25555039_2559110</v>
      </c>
      <c r="B585" t="s">
        <v>812</v>
      </c>
      <c r="C585" t="s">
        <v>815</v>
      </c>
      <c r="D585" t="s">
        <v>64</v>
      </c>
      <c r="E585" t="s">
        <v>116</v>
      </c>
      <c r="F585">
        <v>3</v>
      </c>
      <c r="G585" t="s">
        <v>202</v>
      </c>
      <c r="H585">
        <v>3.8</v>
      </c>
      <c r="I585" t="s">
        <v>203</v>
      </c>
      <c r="J585" t="s">
        <v>204</v>
      </c>
      <c r="K585" t="s">
        <v>205</v>
      </c>
      <c r="L585" t="s">
        <v>65</v>
      </c>
      <c r="M585" t="s">
        <v>66</v>
      </c>
      <c r="N585" t="s">
        <v>982</v>
      </c>
      <c r="O585" t="s">
        <v>984</v>
      </c>
      <c r="P585">
        <v>5</v>
      </c>
      <c r="Q585" t="s">
        <v>810</v>
      </c>
      <c r="R585">
        <v>55</v>
      </c>
      <c r="S585" t="s">
        <v>601</v>
      </c>
      <c r="T585" t="s">
        <v>983</v>
      </c>
      <c r="U585" t="s">
        <v>985</v>
      </c>
      <c r="V585">
        <v>5000</v>
      </c>
      <c r="W585" t="s">
        <v>118</v>
      </c>
      <c r="X585">
        <v>5900</v>
      </c>
      <c r="Y585" t="s">
        <v>299</v>
      </c>
      <c r="Z585">
        <v>5910</v>
      </c>
      <c r="AA585" t="s">
        <v>118</v>
      </c>
      <c r="AB585">
        <v>5911</v>
      </c>
      <c r="AC585" t="s">
        <v>300</v>
      </c>
      <c r="AD585">
        <v>0</v>
      </c>
      <c r="AE585" t="s">
        <v>58</v>
      </c>
      <c r="AF585" s="1">
        <v>28341424</v>
      </c>
      <c r="AG585" s="1">
        <v>32724441.25</v>
      </c>
      <c r="AH585" s="1">
        <v>28308007.350000001</v>
      </c>
      <c r="AI585" s="1">
        <v>23608007.350000001</v>
      </c>
      <c r="AJ585" s="1">
        <v>16105324.029999999</v>
      </c>
      <c r="AK585" s="1">
        <v>7667290.6900000004</v>
      </c>
      <c r="AL585" s="1">
        <v>7314070.6900000004</v>
      </c>
      <c r="AM585" s="1">
        <f t="shared" si="54"/>
        <v>33416.64999999851</v>
      </c>
      <c r="AN585" s="1"/>
      <c r="AO585" s="1"/>
      <c r="AP585" s="1">
        <f t="shared" si="50"/>
        <v>0</v>
      </c>
      <c r="AQ585" s="6">
        <f t="shared" si="51"/>
        <v>28341424</v>
      </c>
      <c r="AR585" s="1">
        <f t="shared" si="52"/>
        <v>33416.64999999851</v>
      </c>
    </row>
    <row r="586" spans="1:44" hidden="1" x14ac:dyDescent="0.35">
      <c r="A586" t="str">
        <f t="shared" si="49"/>
        <v>1.1-00-2510_25039030_2535110</v>
      </c>
      <c r="B586" t="s">
        <v>812</v>
      </c>
      <c r="C586" t="s">
        <v>815</v>
      </c>
      <c r="D586" t="s">
        <v>64</v>
      </c>
      <c r="E586" t="s">
        <v>54</v>
      </c>
      <c r="F586">
        <v>2</v>
      </c>
      <c r="G586" t="s">
        <v>183</v>
      </c>
      <c r="H586">
        <v>2.7</v>
      </c>
      <c r="I586" t="s">
        <v>530</v>
      </c>
      <c r="J586" t="s">
        <v>531</v>
      </c>
      <c r="K586" t="s">
        <v>530</v>
      </c>
      <c r="L586" t="s">
        <v>65</v>
      </c>
      <c r="M586" t="s">
        <v>66</v>
      </c>
      <c r="N586" t="s">
        <v>898</v>
      </c>
      <c r="O586" t="s">
        <v>900</v>
      </c>
      <c r="P586">
        <v>0</v>
      </c>
      <c r="Q586" t="s">
        <v>255</v>
      </c>
      <c r="R586">
        <v>39</v>
      </c>
      <c r="S586" t="s">
        <v>939</v>
      </c>
      <c r="T586" t="s">
        <v>933</v>
      </c>
      <c r="U586" t="s">
        <v>934</v>
      </c>
      <c r="V586">
        <v>3000</v>
      </c>
      <c r="W586" t="s">
        <v>56</v>
      </c>
      <c r="X586">
        <v>3500</v>
      </c>
      <c r="Y586" t="s">
        <v>189</v>
      </c>
      <c r="Z586">
        <v>3510</v>
      </c>
      <c r="AA586" t="s">
        <v>56</v>
      </c>
      <c r="AB586">
        <v>3511</v>
      </c>
      <c r="AC586" t="s">
        <v>323</v>
      </c>
      <c r="AD586">
        <v>0</v>
      </c>
      <c r="AE586" t="s">
        <v>58</v>
      </c>
      <c r="AF586" s="1">
        <v>30226080</v>
      </c>
      <c r="AG586" s="1">
        <v>30226080</v>
      </c>
      <c r="AH586" s="1">
        <v>17052000</v>
      </c>
      <c r="AI586" s="1">
        <v>17052000</v>
      </c>
      <c r="AJ586" s="1">
        <v>17052000</v>
      </c>
      <c r="AK586" s="1">
        <v>17052000</v>
      </c>
      <c r="AL586" s="1">
        <v>17052000</v>
      </c>
      <c r="AM586" s="1">
        <f t="shared" si="54"/>
        <v>13174080</v>
      </c>
      <c r="AN586" s="1"/>
      <c r="AO586" s="1"/>
      <c r="AP586" s="1">
        <f t="shared" si="50"/>
        <v>0</v>
      </c>
      <c r="AQ586" s="6">
        <f t="shared" si="51"/>
        <v>30226080</v>
      </c>
      <c r="AR586" s="1">
        <f t="shared" si="52"/>
        <v>13174080</v>
      </c>
    </row>
    <row r="587" spans="1:44" hidden="1" x14ac:dyDescent="0.35">
      <c r="A587" t="str">
        <f t="shared" si="49"/>
        <v>1.1-00-2504_2555004_2534110</v>
      </c>
      <c r="B587" t="s">
        <v>812</v>
      </c>
      <c r="C587" t="s">
        <v>815</v>
      </c>
      <c r="D587" t="s">
        <v>64</v>
      </c>
      <c r="E587" t="s">
        <v>54</v>
      </c>
      <c r="F587">
        <v>1</v>
      </c>
      <c r="G587" t="s">
        <v>45</v>
      </c>
      <c r="H587">
        <v>1.3</v>
      </c>
      <c r="I587" t="s">
        <v>46</v>
      </c>
      <c r="J587" t="s">
        <v>47</v>
      </c>
      <c r="K587" t="s">
        <v>48</v>
      </c>
      <c r="L587" t="s">
        <v>49</v>
      </c>
      <c r="M587" t="s">
        <v>50</v>
      </c>
      <c r="N587" t="s">
        <v>808</v>
      </c>
      <c r="O587" t="s">
        <v>60</v>
      </c>
      <c r="P587">
        <v>5</v>
      </c>
      <c r="Q587" t="s">
        <v>810</v>
      </c>
      <c r="R587">
        <v>5</v>
      </c>
      <c r="S587" t="s">
        <v>297</v>
      </c>
      <c r="T587" t="s">
        <v>817</v>
      </c>
      <c r="U587" t="s">
        <v>298</v>
      </c>
      <c r="V587">
        <v>3000</v>
      </c>
      <c r="W587" t="s">
        <v>56</v>
      </c>
      <c r="X587">
        <v>3400</v>
      </c>
      <c r="Y587" t="s">
        <v>318</v>
      </c>
      <c r="Z587">
        <v>3410</v>
      </c>
      <c r="AA587" t="s">
        <v>56</v>
      </c>
      <c r="AB587">
        <v>3411</v>
      </c>
      <c r="AC587" t="s">
        <v>319</v>
      </c>
      <c r="AD587">
        <v>0</v>
      </c>
      <c r="AE587" t="s">
        <v>58</v>
      </c>
      <c r="AF587" s="1">
        <v>31416720.57</v>
      </c>
      <c r="AG587" s="1">
        <v>17204100</v>
      </c>
      <c r="AH587" s="1">
        <v>13915524.68</v>
      </c>
      <c r="AI587" s="1">
        <v>13915524.68</v>
      </c>
      <c r="AJ587" s="1">
        <v>13915524.68</v>
      </c>
      <c r="AK587" s="1">
        <v>13915524.68</v>
      </c>
      <c r="AL587" s="1">
        <v>13915524.68</v>
      </c>
      <c r="AM587" s="1">
        <f t="shared" si="54"/>
        <v>17501195.890000001</v>
      </c>
      <c r="AN587" s="1">
        <v>299265.91999999998</v>
      </c>
      <c r="AO587" s="1">
        <v>0</v>
      </c>
      <c r="AP587" s="1">
        <f t="shared" si="50"/>
        <v>299265.91999999998</v>
      </c>
      <c r="AQ587" s="6">
        <f t="shared" si="51"/>
        <v>31715986.490000002</v>
      </c>
      <c r="AR587" s="1">
        <f t="shared" si="52"/>
        <v>17800461.810000002</v>
      </c>
    </row>
    <row r="588" spans="1:44" hidden="1" x14ac:dyDescent="0.35">
      <c r="A588" t="str">
        <f t="shared" si="49"/>
        <v>1.1-00-2506_25513008_2536110</v>
      </c>
      <c r="B588" t="s">
        <v>812</v>
      </c>
      <c r="C588" t="s">
        <v>815</v>
      </c>
      <c r="D588" t="s">
        <v>64</v>
      </c>
      <c r="E588" t="s">
        <v>54</v>
      </c>
      <c r="F588">
        <v>1</v>
      </c>
      <c r="G588" t="s">
        <v>45</v>
      </c>
      <c r="H588">
        <v>1.3</v>
      </c>
      <c r="I588" t="s">
        <v>46</v>
      </c>
      <c r="J588" t="s">
        <v>47</v>
      </c>
      <c r="K588" t="s">
        <v>48</v>
      </c>
      <c r="L588" t="s">
        <v>65</v>
      </c>
      <c r="M588" t="s">
        <v>66</v>
      </c>
      <c r="N588" t="s">
        <v>839</v>
      </c>
      <c r="O588" t="s">
        <v>111</v>
      </c>
      <c r="P588">
        <v>5</v>
      </c>
      <c r="Q588" t="s">
        <v>810</v>
      </c>
      <c r="R588">
        <v>13</v>
      </c>
      <c r="S588" t="s">
        <v>238</v>
      </c>
      <c r="T588" t="s">
        <v>840</v>
      </c>
      <c r="U588" t="s">
        <v>841</v>
      </c>
      <c r="V588">
        <v>3000</v>
      </c>
      <c r="W588" t="s">
        <v>56</v>
      </c>
      <c r="X588">
        <v>3600</v>
      </c>
      <c r="Y588" t="s">
        <v>240</v>
      </c>
      <c r="Z588">
        <v>3610</v>
      </c>
      <c r="AA588" t="s">
        <v>56</v>
      </c>
      <c r="AB588">
        <v>3611</v>
      </c>
      <c r="AC588" t="s">
        <v>241</v>
      </c>
      <c r="AD588">
        <v>0</v>
      </c>
      <c r="AE588" t="s">
        <v>58</v>
      </c>
      <c r="AF588" s="1">
        <v>32506735.879999999</v>
      </c>
      <c r="AG588" s="1">
        <v>30000000</v>
      </c>
      <c r="AH588" s="1">
        <v>31957589.579999998</v>
      </c>
      <c r="AI588" s="1">
        <v>31957589.579999998</v>
      </c>
      <c r="AJ588" s="1">
        <v>24900411.559999999</v>
      </c>
      <c r="AK588" s="1">
        <v>24789914.600000001</v>
      </c>
      <c r="AL588" s="1">
        <v>24754592.600000001</v>
      </c>
      <c r="AM588" s="1">
        <f t="shared" si="54"/>
        <v>549146.30000000075</v>
      </c>
      <c r="AN588" s="1"/>
      <c r="AO588" s="1"/>
      <c r="AP588" s="1">
        <f t="shared" si="50"/>
        <v>0</v>
      </c>
      <c r="AQ588" s="6">
        <f t="shared" si="51"/>
        <v>32506735.879999999</v>
      </c>
      <c r="AR588" s="1">
        <f t="shared" si="52"/>
        <v>549146.30000000075</v>
      </c>
    </row>
    <row r="589" spans="1:44" hidden="1" x14ac:dyDescent="0.35">
      <c r="A589" t="str">
        <f t="shared" ref="A589:A616" si="55">CONCATENATE(B589,N589,P589,R589,T589,AB589,AD589)</f>
        <v>1.1-00-2511_25248033_2561510</v>
      </c>
      <c r="B589" t="s">
        <v>812</v>
      </c>
      <c r="C589" t="s">
        <v>815</v>
      </c>
      <c r="D589" t="s">
        <v>64</v>
      </c>
      <c r="E589" t="s">
        <v>116</v>
      </c>
      <c r="F589">
        <v>1</v>
      </c>
      <c r="G589" t="s">
        <v>45</v>
      </c>
      <c r="H589">
        <v>1.3</v>
      </c>
      <c r="I589" t="s">
        <v>46</v>
      </c>
      <c r="J589" t="s">
        <v>47</v>
      </c>
      <c r="K589" t="s">
        <v>48</v>
      </c>
      <c r="L589" t="s">
        <v>138</v>
      </c>
      <c r="M589" t="s">
        <v>139</v>
      </c>
      <c r="N589" t="s">
        <v>822</v>
      </c>
      <c r="O589" t="s">
        <v>824</v>
      </c>
      <c r="P589">
        <v>2</v>
      </c>
      <c r="Q589" t="s">
        <v>148</v>
      </c>
      <c r="R589">
        <v>48</v>
      </c>
      <c r="S589" t="s">
        <v>419</v>
      </c>
      <c r="T589" t="s">
        <v>823</v>
      </c>
      <c r="U589" t="s">
        <v>825</v>
      </c>
      <c r="V589">
        <v>6000</v>
      </c>
      <c r="W589" t="s">
        <v>146</v>
      </c>
      <c r="X589">
        <v>6100</v>
      </c>
      <c r="Y589" t="s">
        <v>143</v>
      </c>
      <c r="Z589">
        <v>6150</v>
      </c>
      <c r="AA589" t="s">
        <v>144</v>
      </c>
      <c r="AB589">
        <v>6151</v>
      </c>
      <c r="AC589" t="s">
        <v>153</v>
      </c>
      <c r="AD589">
        <v>0</v>
      </c>
      <c r="AE589" t="s">
        <v>58</v>
      </c>
      <c r="AF589" s="1">
        <v>33063150.550000001</v>
      </c>
      <c r="AG589" s="1">
        <v>28397520.850000001</v>
      </c>
      <c r="AH589" s="1">
        <v>33063150.550000001</v>
      </c>
      <c r="AI589" s="1">
        <v>33063150.550000001</v>
      </c>
      <c r="AJ589" s="1">
        <v>25080936.559999999</v>
      </c>
      <c r="AK589" s="1">
        <v>20830757.559999999</v>
      </c>
      <c r="AL589" s="1">
        <v>20830757.559999999</v>
      </c>
      <c r="AM589" s="1">
        <f t="shared" si="54"/>
        <v>0</v>
      </c>
      <c r="AN589" s="1"/>
      <c r="AO589" s="1"/>
      <c r="AP589" s="1">
        <f t="shared" ref="AP589:AP616" si="56">AN589-AO589</f>
        <v>0</v>
      </c>
      <c r="AQ589" s="6">
        <f t="shared" ref="AQ589:AQ616" si="57">AF589+AN589-AO589</f>
        <v>33063150.550000001</v>
      </c>
      <c r="AR589" s="1">
        <f t="shared" ref="AR589:AR616" si="58">AQ589-AH589</f>
        <v>0</v>
      </c>
    </row>
    <row r="590" spans="1:44" hidden="1" x14ac:dyDescent="0.35">
      <c r="A590" t="str">
        <f t="shared" si="55"/>
        <v>1.1-14-2502_2553002_25581162</v>
      </c>
      <c r="B590" t="s">
        <v>1004</v>
      </c>
      <c r="C590" t="s">
        <v>1006</v>
      </c>
      <c r="D590" t="s">
        <v>64</v>
      </c>
      <c r="E590" t="s">
        <v>116</v>
      </c>
      <c r="F590">
        <v>1</v>
      </c>
      <c r="G590" t="s">
        <v>45</v>
      </c>
      <c r="H590">
        <v>1.3</v>
      </c>
      <c r="I590" t="s">
        <v>46</v>
      </c>
      <c r="J590" t="s">
        <v>47</v>
      </c>
      <c r="K590" t="s">
        <v>48</v>
      </c>
      <c r="L590" t="s">
        <v>65</v>
      </c>
      <c r="M590" t="s">
        <v>66</v>
      </c>
      <c r="N590" t="s">
        <v>829</v>
      </c>
      <c r="O590" t="s">
        <v>178</v>
      </c>
      <c r="P590">
        <v>5</v>
      </c>
      <c r="Q590" t="s">
        <v>810</v>
      </c>
      <c r="R590">
        <v>3</v>
      </c>
      <c r="S590" t="s">
        <v>691</v>
      </c>
      <c r="T590" t="s">
        <v>830</v>
      </c>
      <c r="U590" t="s">
        <v>832</v>
      </c>
      <c r="V590">
        <v>5000</v>
      </c>
      <c r="W590" t="s">
        <v>118</v>
      </c>
      <c r="X590">
        <v>5800</v>
      </c>
      <c r="Y590" t="s">
        <v>250</v>
      </c>
      <c r="Z590">
        <v>5810</v>
      </c>
      <c r="AA590" t="s">
        <v>118</v>
      </c>
      <c r="AB590">
        <v>5811</v>
      </c>
      <c r="AC590" t="s">
        <v>251</v>
      </c>
      <c r="AD590">
        <v>62</v>
      </c>
      <c r="AE590" t="s">
        <v>1005</v>
      </c>
      <c r="AF590" s="1">
        <v>45000000</v>
      </c>
      <c r="AG590" s="1">
        <v>0</v>
      </c>
      <c r="AH590" s="1">
        <v>15756247.5</v>
      </c>
      <c r="AI590" s="1">
        <v>15756247.5</v>
      </c>
      <c r="AJ590" s="1">
        <v>15756247.5</v>
      </c>
      <c r="AK590" s="1">
        <v>15756247.5</v>
      </c>
      <c r="AL590" s="1">
        <v>0</v>
      </c>
      <c r="AM590" s="1">
        <f t="shared" si="54"/>
        <v>29243752.5</v>
      </c>
      <c r="AN590" s="1"/>
      <c r="AO590" s="1"/>
      <c r="AP590" s="1">
        <f t="shared" si="56"/>
        <v>0</v>
      </c>
      <c r="AQ590" s="1">
        <f t="shared" si="57"/>
        <v>45000000</v>
      </c>
      <c r="AR590" s="1">
        <f t="shared" si="58"/>
        <v>29243752.5</v>
      </c>
    </row>
    <row r="591" spans="1:44" hidden="1" x14ac:dyDescent="0.35">
      <c r="A591" t="str">
        <f t="shared" si="55"/>
        <v>1.1-00-2511_25168050_2532610</v>
      </c>
      <c r="B591" t="s">
        <v>812</v>
      </c>
      <c r="C591" t="s">
        <v>815</v>
      </c>
      <c r="D591" t="s">
        <v>64</v>
      </c>
      <c r="E591" t="s">
        <v>54</v>
      </c>
      <c r="F591">
        <v>2</v>
      </c>
      <c r="G591" t="s">
        <v>183</v>
      </c>
      <c r="H591">
        <v>2.2000000000000002</v>
      </c>
      <c r="I591" t="s">
        <v>193</v>
      </c>
      <c r="J591" t="s">
        <v>459</v>
      </c>
      <c r="K591" t="s">
        <v>460</v>
      </c>
      <c r="L591" t="s">
        <v>65</v>
      </c>
      <c r="M591" t="s">
        <v>66</v>
      </c>
      <c r="N591" t="s">
        <v>822</v>
      </c>
      <c r="O591" t="s">
        <v>824</v>
      </c>
      <c r="P591">
        <v>1</v>
      </c>
      <c r="Q591" t="s">
        <v>472</v>
      </c>
      <c r="R591">
        <v>68</v>
      </c>
      <c r="S591" t="s">
        <v>473</v>
      </c>
      <c r="T591" t="s">
        <v>893</v>
      </c>
      <c r="U591" t="s">
        <v>1132</v>
      </c>
      <c r="V591">
        <v>3000</v>
      </c>
      <c r="W591" t="s">
        <v>56</v>
      </c>
      <c r="X591">
        <v>3200</v>
      </c>
      <c r="Y591" t="s">
        <v>136</v>
      </c>
      <c r="Z591">
        <v>3260</v>
      </c>
      <c r="AA591" t="s">
        <v>56</v>
      </c>
      <c r="AB591">
        <v>3261</v>
      </c>
      <c r="AC591" t="s">
        <v>409</v>
      </c>
      <c r="AD591">
        <v>0</v>
      </c>
      <c r="AE591" t="s">
        <v>58</v>
      </c>
      <c r="AF591" s="1">
        <v>38077537.200000003</v>
      </c>
      <c r="AG591" s="1">
        <v>0</v>
      </c>
      <c r="AH591" s="1">
        <v>22608319.600000001</v>
      </c>
      <c r="AI591" s="1">
        <v>8646141.1999999993</v>
      </c>
      <c r="AJ591" s="1">
        <v>8646141.1999999993</v>
      </c>
      <c r="AK591" s="1">
        <v>3683197.2</v>
      </c>
      <c r="AL591" s="1">
        <v>3683197.2</v>
      </c>
      <c r="AM591" s="1">
        <f t="shared" si="54"/>
        <v>15469217.600000001</v>
      </c>
      <c r="AN591" s="1"/>
      <c r="AO591" s="1"/>
      <c r="AP591" s="1">
        <f t="shared" si="56"/>
        <v>0</v>
      </c>
      <c r="AQ591" s="6">
        <f t="shared" si="57"/>
        <v>38077537.200000003</v>
      </c>
      <c r="AR591" s="1">
        <f t="shared" si="58"/>
        <v>15469217.600000001</v>
      </c>
    </row>
    <row r="592" spans="1:44" hidden="1" x14ac:dyDescent="0.35">
      <c r="A592" t="str">
        <f t="shared" si="55"/>
        <v>1.1-00-2505_2559007_2533810</v>
      </c>
      <c r="B592" t="s">
        <v>812</v>
      </c>
      <c r="C592" t="s">
        <v>815</v>
      </c>
      <c r="D592" t="s">
        <v>64</v>
      </c>
      <c r="E592" t="s">
        <v>54</v>
      </c>
      <c r="F592">
        <v>1</v>
      </c>
      <c r="G592" t="s">
        <v>45</v>
      </c>
      <c r="H592">
        <v>1.3</v>
      </c>
      <c r="I592" t="s">
        <v>46</v>
      </c>
      <c r="J592" t="s">
        <v>47</v>
      </c>
      <c r="K592" t="s">
        <v>48</v>
      </c>
      <c r="L592" t="s">
        <v>65</v>
      </c>
      <c r="M592" t="s">
        <v>66</v>
      </c>
      <c r="N592" t="s">
        <v>833</v>
      </c>
      <c r="O592" t="s">
        <v>835</v>
      </c>
      <c r="P592">
        <v>5</v>
      </c>
      <c r="Q592" t="s">
        <v>810</v>
      </c>
      <c r="R592">
        <v>9</v>
      </c>
      <c r="S592" t="s">
        <v>120</v>
      </c>
      <c r="T592" t="s">
        <v>834</v>
      </c>
      <c r="U592" t="s">
        <v>836</v>
      </c>
      <c r="V592">
        <v>3000</v>
      </c>
      <c r="W592" t="s">
        <v>56</v>
      </c>
      <c r="X592">
        <v>3300</v>
      </c>
      <c r="Y592" t="s">
        <v>113</v>
      </c>
      <c r="Z592">
        <v>3380</v>
      </c>
      <c r="AA592" t="s">
        <v>478</v>
      </c>
      <c r="AB592">
        <v>3381</v>
      </c>
      <c r="AC592" t="s">
        <v>478</v>
      </c>
      <c r="AD592">
        <v>0</v>
      </c>
      <c r="AE592" t="s">
        <v>58</v>
      </c>
      <c r="AF592" s="1">
        <v>39848671.939999998</v>
      </c>
      <c r="AG592" s="1">
        <v>0</v>
      </c>
      <c r="AH592" s="1">
        <v>33503383.079999998</v>
      </c>
      <c r="AI592" s="1">
        <v>3643139.24</v>
      </c>
      <c r="AJ592" s="1">
        <v>3643139.24</v>
      </c>
      <c r="AK592" s="1">
        <v>0</v>
      </c>
      <c r="AL592" s="1">
        <v>0</v>
      </c>
      <c r="AM592" s="1">
        <f t="shared" si="54"/>
        <v>6345288.8599999994</v>
      </c>
      <c r="AN592" s="1"/>
      <c r="AO592" s="1"/>
      <c r="AP592" s="1">
        <f t="shared" si="56"/>
        <v>0</v>
      </c>
      <c r="AQ592" s="6">
        <f t="shared" si="57"/>
        <v>39848671.939999998</v>
      </c>
      <c r="AR592" s="1">
        <f t="shared" si="58"/>
        <v>6345288.8599999994</v>
      </c>
    </row>
    <row r="593" spans="1:44" hidden="1" x14ac:dyDescent="0.35">
      <c r="A593" t="str">
        <f t="shared" si="55"/>
        <v>1.1-00-2504_2555004_2534210</v>
      </c>
      <c r="B593" t="s">
        <v>812</v>
      </c>
      <c r="C593" t="s">
        <v>815</v>
      </c>
      <c r="D593" t="s">
        <v>64</v>
      </c>
      <c r="E593" t="s">
        <v>54</v>
      </c>
      <c r="F593">
        <v>1</v>
      </c>
      <c r="G593" t="s">
        <v>45</v>
      </c>
      <c r="H593">
        <v>1.3</v>
      </c>
      <c r="I593" t="s">
        <v>46</v>
      </c>
      <c r="J593" t="s">
        <v>47</v>
      </c>
      <c r="K593" t="s">
        <v>48</v>
      </c>
      <c r="L593" t="s">
        <v>49</v>
      </c>
      <c r="M593" t="s">
        <v>50</v>
      </c>
      <c r="N593" t="s">
        <v>808</v>
      </c>
      <c r="O593" t="s">
        <v>60</v>
      </c>
      <c r="P593">
        <v>5</v>
      </c>
      <c r="Q593" t="s">
        <v>810</v>
      </c>
      <c r="R593">
        <v>5</v>
      </c>
      <c r="S593" t="s">
        <v>297</v>
      </c>
      <c r="T593" t="s">
        <v>817</v>
      </c>
      <c r="U593" t="s">
        <v>298</v>
      </c>
      <c r="V593">
        <v>3000</v>
      </c>
      <c r="W593" t="s">
        <v>56</v>
      </c>
      <c r="X593">
        <v>3400</v>
      </c>
      <c r="Y593" t="s">
        <v>318</v>
      </c>
      <c r="Z593">
        <v>3420</v>
      </c>
      <c r="AA593" t="s">
        <v>56</v>
      </c>
      <c r="AB593">
        <v>3421</v>
      </c>
      <c r="AC593" t="s">
        <v>321</v>
      </c>
      <c r="AD593">
        <v>0</v>
      </c>
      <c r="AE593" t="s">
        <v>58</v>
      </c>
      <c r="AF593" s="1">
        <v>40000000</v>
      </c>
      <c r="AG593" s="1">
        <v>40000000</v>
      </c>
      <c r="AH593" s="1">
        <v>23789278.91</v>
      </c>
      <c r="AI593" s="1">
        <v>22577301.25</v>
      </c>
      <c r="AJ593" s="1">
        <v>22577301.239999998</v>
      </c>
      <c r="AK593" s="1">
        <v>22577301.239999998</v>
      </c>
      <c r="AL593" s="1">
        <v>20150966.460000001</v>
      </c>
      <c r="AM593" s="1">
        <f t="shared" si="54"/>
        <v>16210721.09</v>
      </c>
      <c r="AN593" s="1"/>
      <c r="AO593" s="1"/>
      <c r="AP593" s="1">
        <f t="shared" si="56"/>
        <v>0</v>
      </c>
      <c r="AQ593" s="6">
        <f t="shared" si="57"/>
        <v>40000000</v>
      </c>
      <c r="AR593" s="1">
        <f t="shared" si="58"/>
        <v>16210721.09</v>
      </c>
    </row>
    <row r="594" spans="1:44" hidden="1" x14ac:dyDescent="0.35">
      <c r="A594" t="str">
        <f t="shared" si="55"/>
        <v>1.1-00-2509_25129021_2532610</v>
      </c>
      <c r="B594" t="s">
        <v>812</v>
      </c>
      <c r="C594" t="s">
        <v>815</v>
      </c>
      <c r="D594" t="s">
        <v>64</v>
      </c>
      <c r="E594" t="s">
        <v>54</v>
      </c>
      <c r="F594">
        <v>2</v>
      </c>
      <c r="G594" t="s">
        <v>183</v>
      </c>
      <c r="H594">
        <v>2.2000000000000002</v>
      </c>
      <c r="I594" t="s">
        <v>193</v>
      </c>
      <c r="J594" t="s">
        <v>459</v>
      </c>
      <c r="K594" t="s">
        <v>460</v>
      </c>
      <c r="L594" t="s">
        <v>65</v>
      </c>
      <c r="M594" t="s">
        <v>66</v>
      </c>
      <c r="N594" t="s">
        <v>855</v>
      </c>
      <c r="O594" t="s">
        <v>857</v>
      </c>
      <c r="P594">
        <v>1</v>
      </c>
      <c r="Q594" t="s">
        <v>472</v>
      </c>
      <c r="R594">
        <v>29</v>
      </c>
      <c r="S594" t="s">
        <v>473</v>
      </c>
      <c r="T594" t="s">
        <v>884</v>
      </c>
      <c r="U594" t="s">
        <v>885</v>
      </c>
      <c r="V594">
        <v>3000</v>
      </c>
      <c r="W594" t="s">
        <v>56</v>
      </c>
      <c r="X594">
        <v>3200</v>
      </c>
      <c r="Y594" t="s">
        <v>136</v>
      </c>
      <c r="Z594">
        <v>3260</v>
      </c>
      <c r="AA594" t="s">
        <v>56</v>
      </c>
      <c r="AB594">
        <v>3261</v>
      </c>
      <c r="AC594" t="s">
        <v>409</v>
      </c>
      <c r="AD594">
        <v>0</v>
      </c>
      <c r="AE594" t="s">
        <v>58</v>
      </c>
      <c r="AF594" s="1">
        <v>45922462.799999997</v>
      </c>
      <c r="AG594" s="1">
        <v>50000000</v>
      </c>
      <c r="AH594" s="1">
        <v>45922462.799999997</v>
      </c>
      <c r="AI594" s="1">
        <v>45922462.799999997</v>
      </c>
      <c r="AJ594" s="1">
        <v>45922462.799999997</v>
      </c>
      <c r="AK594" s="1">
        <v>45922462.799999997</v>
      </c>
      <c r="AL594" s="1">
        <v>45922462.799999997</v>
      </c>
      <c r="AM594" s="1">
        <f t="shared" si="54"/>
        <v>0</v>
      </c>
      <c r="AN594" s="1"/>
      <c r="AO594" s="1"/>
      <c r="AP594" s="1">
        <f t="shared" si="56"/>
        <v>0</v>
      </c>
      <c r="AQ594" s="6">
        <f t="shared" si="57"/>
        <v>45922462.799999997</v>
      </c>
      <c r="AR594" s="1">
        <f t="shared" si="58"/>
        <v>0</v>
      </c>
    </row>
    <row r="595" spans="1:44" hidden="1" x14ac:dyDescent="0.35">
      <c r="A595" t="str">
        <f t="shared" si="55"/>
        <v>2.5-02-2511_25249033_2561210</v>
      </c>
      <c r="B595" t="s">
        <v>997</v>
      </c>
      <c r="C595" t="s">
        <v>998</v>
      </c>
      <c r="D595" t="s">
        <v>44</v>
      </c>
      <c r="E595" t="s">
        <v>116</v>
      </c>
      <c r="F595">
        <v>1</v>
      </c>
      <c r="G595" t="s">
        <v>45</v>
      </c>
      <c r="H595">
        <v>1.3</v>
      </c>
      <c r="I595" t="s">
        <v>46</v>
      </c>
      <c r="J595" t="s">
        <v>47</v>
      </c>
      <c r="K595" t="s">
        <v>48</v>
      </c>
      <c r="L595" t="s">
        <v>138</v>
      </c>
      <c r="M595" t="s">
        <v>139</v>
      </c>
      <c r="N595" t="s">
        <v>822</v>
      </c>
      <c r="O595" t="s">
        <v>824</v>
      </c>
      <c r="P595">
        <v>2</v>
      </c>
      <c r="Q595" t="s">
        <v>148</v>
      </c>
      <c r="R595">
        <v>49</v>
      </c>
      <c r="S595" t="s">
        <v>149</v>
      </c>
      <c r="T595" t="s">
        <v>823</v>
      </c>
      <c r="U595" t="s">
        <v>825</v>
      </c>
      <c r="V595">
        <v>6000</v>
      </c>
      <c r="W595" t="s">
        <v>146</v>
      </c>
      <c r="X595">
        <v>6100</v>
      </c>
      <c r="Y595" t="s">
        <v>143</v>
      </c>
      <c r="Z595">
        <v>6120</v>
      </c>
      <c r="AA595" t="s">
        <v>144</v>
      </c>
      <c r="AB595">
        <v>6121</v>
      </c>
      <c r="AC595" t="s">
        <v>145</v>
      </c>
      <c r="AD595">
        <v>0</v>
      </c>
      <c r="AE595" t="s">
        <v>58</v>
      </c>
      <c r="AF595" s="1">
        <v>7496240</v>
      </c>
      <c r="AG595" s="1">
        <v>0</v>
      </c>
      <c r="AH595" s="1">
        <v>7496240</v>
      </c>
      <c r="AI595" s="1">
        <v>7496240</v>
      </c>
      <c r="AJ595" s="1">
        <v>2823955.39</v>
      </c>
      <c r="AK595" s="1">
        <v>2823955.39</v>
      </c>
      <c r="AL595" s="1">
        <v>2823955.39</v>
      </c>
      <c r="AM595" s="1">
        <f t="shared" ref="AM595:AM616" si="59">AF595-AH595</f>
        <v>0</v>
      </c>
      <c r="AN595" s="1"/>
      <c r="AO595" s="1"/>
      <c r="AP595" s="1">
        <f t="shared" si="56"/>
        <v>0</v>
      </c>
      <c r="AQ595" s="1">
        <f t="shared" si="57"/>
        <v>7496240</v>
      </c>
      <c r="AR595" s="1">
        <f t="shared" si="58"/>
        <v>0</v>
      </c>
    </row>
    <row r="596" spans="1:44" hidden="1" x14ac:dyDescent="0.35">
      <c r="A596" t="str">
        <f t="shared" si="55"/>
        <v>1.1-00-2505_2559007_2529910</v>
      </c>
      <c r="B596" t="s">
        <v>812</v>
      </c>
      <c r="C596" t="s">
        <v>815</v>
      </c>
      <c r="D596" t="s">
        <v>64</v>
      </c>
      <c r="E596" t="s">
        <v>54</v>
      </c>
      <c r="F596">
        <v>1</v>
      </c>
      <c r="G596" t="s">
        <v>45</v>
      </c>
      <c r="H596">
        <v>1.3</v>
      </c>
      <c r="I596" t="s">
        <v>46</v>
      </c>
      <c r="J596" t="s">
        <v>47</v>
      </c>
      <c r="K596" t="s">
        <v>48</v>
      </c>
      <c r="L596" t="s">
        <v>65</v>
      </c>
      <c r="M596" t="s">
        <v>66</v>
      </c>
      <c r="N596" t="s">
        <v>833</v>
      </c>
      <c r="O596" t="s">
        <v>835</v>
      </c>
      <c r="P596">
        <v>5</v>
      </c>
      <c r="Q596" t="s">
        <v>810</v>
      </c>
      <c r="R596">
        <v>9</v>
      </c>
      <c r="S596" t="s">
        <v>120</v>
      </c>
      <c r="T596" t="s">
        <v>834</v>
      </c>
      <c r="U596" t="s">
        <v>836</v>
      </c>
      <c r="V596">
        <v>2000</v>
      </c>
      <c r="W596" t="s">
        <v>105</v>
      </c>
      <c r="X596">
        <v>2900</v>
      </c>
      <c r="Y596" t="s">
        <v>311</v>
      </c>
      <c r="Z596">
        <v>2990</v>
      </c>
      <c r="AA596" t="s">
        <v>105</v>
      </c>
      <c r="AB596">
        <v>2991</v>
      </c>
      <c r="AC596" t="s">
        <v>311</v>
      </c>
      <c r="AD596">
        <v>0</v>
      </c>
      <c r="AE596" t="s">
        <v>58</v>
      </c>
      <c r="AF596" s="1">
        <v>154192</v>
      </c>
      <c r="AG596" s="1">
        <v>450000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f t="shared" si="59"/>
        <v>154192</v>
      </c>
      <c r="AN596" s="1"/>
      <c r="AO596" s="1"/>
      <c r="AP596" s="1">
        <f t="shared" si="56"/>
        <v>0</v>
      </c>
      <c r="AQ596" s="6">
        <f t="shared" si="57"/>
        <v>154192</v>
      </c>
      <c r="AR596" s="1">
        <f t="shared" si="58"/>
        <v>154192</v>
      </c>
    </row>
    <row r="597" spans="1:44" hidden="1" x14ac:dyDescent="0.35">
      <c r="A597" t="str">
        <f t="shared" si="55"/>
        <v>1.1-00-2505_2559007_2532610</v>
      </c>
      <c r="B597" t="s">
        <v>812</v>
      </c>
      <c r="C597" t="s">
        <v>815</v>
      </c>
      <c r="D597" t="s">
        <v>64</v>
      </c>
      <c r="E597" t="s">
        <v>54</v>
      </c>
      <c r="F597">
        <v>1</v>
      </c>
      <c r="G597" t="s">
        <v>45</v>
      </c>
      <c r="H597">
        <v>1.3</v>
      </c>
      <c r="I597" t="s">
        <v>46</v>
      </c>
      <c r="J597" t="s">
        <v>47</v>
      </c>
      <c r="K597" t="s">
        <v>48</v>
      </c>
      <c r="L597" t="s">
        <v>65</v>
      </c>
      <c r="M597" t="s">
        <v>66</v>
      </c>
      <c r="N597" t="s">
        <v>833</v>
      </c>
      <c r="O597" t="s">
        <v>835</v>
      </c>
      <c r="P597">
        <v>5</v>
      </c>
      <c r="Q597" t="s">
        <v>810</v>
      </c>
      <c r="R597">
        <v>9</v>
      </c>
      <c r="S597" t="s">
        <v>120</v>
      </c>
      <c r="T597" t="s">
        <v>834</v>
      </c>
      <c r="U597" t="s">
        <v>836</v>
      </c>
      <c r="V597">
        <v>3000</v>
      </c>
      <c r="W597" t="s">
        <v>56</v>
      </c>
      <c r="X597">
        <v>3200</v>
      </c>
      <c r="Y597" t="s">
        <v>136</v>
      </c>
      <c r="Z597">
        <v>3260</v>
      </c>
      <c r="AA597" t="s">
        <v>56</v>
      </c>
      <c r="AB597">
        <v>3261</v>
      </c>
      <c r="AC597" t="s">
        <v>409</v>
      </c>
      <c r="AD597">
        <v>0</v>
      </c>
      <c r="AE597" t="s">
        <v>58</v>
      </c>
      <c r="AF597" s="1">
        <v>79100000</v>
      </c>
      <c r="AG597" s="1">
        <v>0</v>
      </c>
      <c r="AH597" s="1">
        <v>79083735.439999998</v>
      </c>
      <c r="AI597" s="1">
        <v>79083735.439999998</v>
      </c>
      <c r="AJ597" s="1">
        <v>47890092.740000002</v>
      </c>
      <c r="AK597" s="1">
        <v>45425261.350000001</v>
      </c>
      <c r="AL597" s="1">
        <v>45425261.350000001</v>
      </c>
      <c r="AM597" s="1">
        <f t="shared" si="59"/>
        <v>16264.560000002384</v>
      </c>
      <c r="AN597" s="1"/>
      <c r="AO597" s="1"/>
      <c r="AP597" s="1">
        <f t="shared" si="56"/>
        <v>0</v>
      </c>
      <c r="AQ597" s="6">
        <f t="shared" si="57"/>
        <v>79100000</v>
      </c>
      <c r="AR597" s="1">
        <f t="shared" si="58"/>
        <v>16264.560000002384</v>
      </c>
    </row>
    <row r="598" spans="1:44" hidden="1" x14ac:dyDescent="0.35">
      <c r="A598" t="str">
        <f t="shared" si="55"/>
        <v>1.1-00-2519_25062044_2542110</v>
      </c>
      <c r="B598" t="s">
        <v>812</v>
      </c>
      <c r="C598" t="s">
        <v>815</v>
      </c>
      <c r="D598" t="s">
        <v>64</v>
      </c>
      <c r="E598" t="s">
        <v>54</v>
      </c>
      <c r="F598">
        <v>2</v>
      </c>
      <c r="G598" t="s">
        <v>183</v>
      </c>
      <c r="H598">
        <v>2.6</v>
      </c>
      <c r="I598" t="s">
        <v>513</v>
      </c>
      <c r="J598" t="s">
        <v>522</v>
      </c>
      <c r="K598" t="s">
        <v>523</v>
      </c>
      <c r="L598" t="s">
        <v>157</v>
      </c>
      <c r="M598" t="s">
        <v>158</v>
      </c>
      <c r="N598" t="s">
        <v>918</v>
      </c>
      <c r="O598" t="s">
        <v>920</v>
      </c>
      <c r="P598">
        <v>0</v>
      </c>
      <c r="Q598" t="s">
        <v>255</v>
      </c>
      <c r="R598">
        <v>62</v>
      </c>
      <c r="S598" t="s">
        <v>528</v>
      </c>
      <c r="T598" t="s">
        <v>919</v>
      </c>
      <c r="U598" t="s">
        <v>529</v>
      </c>
      <c r="V598">
        <v>4000</v>
      </c>
      <c r="W598" t="s">
        <v>233</v>
      </c>
      <c r="X598">
        <v>4200</v>
      </c>
      <c r="Y598" t="s">
        <v>290</v>
      </c>
      <c r="Z598">
        <v>4210</v>
      </c>
      <c r="AA598" t="s">
        <v>230</v>
      </c>
      <c r="AB598">
        <v>4211</v>
      </c>
      <c r="AC598" t="s">
        <v>291</v>
      </c>
      <c r="AD598">
        <v>0</v>
      </c>
      <c r="AE598" t="s">
        <v>58</v>
      </c>
      <c r="AF598" s="1">
        <v>95000000</v>
      </c>
      <c r="AG598" s="1">
        <v>0</v>
      </c>
      <c r="AH598" s="1">
        <v>78000000</v>
      </c>
      <c r="AI598" s="1">
        <v>78000000</v>
      </c>
      <c r="AJ598" s="1">
        <v>78000000</v>
      </c>
      <c r="AK598" s="1">
        <v>78000000</v>
      </c>
      <c r="AL598" s="1">
        <v>78000000</v>
      </c>
      <c r="AM598" s="1">
        <f t="shared" si="59"/>
        <v>17000000</v>
      </c>
      <c r="AN598" s="1"/>
      <c r="AO598" s="1"/>
      <c r="AP598" s="1">
        <f t="shared" si="56"/>
        <v>0</v>
      </c>
      <c r="AQ598" s="6">
        <f t="shared" si="57"/>
        <v>95000000</v>
      </c>
      <c r="AR598" s="1">
        <f t="shared" si="58"/>
        <v>17000000</v>
      </c>
    </row>
    <row r="599" spans="1:44" hidden="1" x14ac:dyDescent="0.35">
      <c r="A599" t="str">
        <f t="shared" si="55"/>
        <v>1.1-00-2504_2555004_25632110</v>
      </c>
      <c r="B599" t="s">
        <v>812</v>
      </c>
      <c r="C599" t="s">
        <v>815</v>
      </c>
      <c r="D599" t="s">
        <v>64</v>
      </c>
      <c r="E599" t="s">
        <v>116</v>
      </c>
      <c r="F599">
        <v>1</v>
      </c>
      <c r="G599" t="s">
        <v>45</v>
      </c>
      <c r="H599">
        <v>1.3</v>
      </c>
      <c r="I599" t="s">
        <v>46</v>
      </c>
      <c r="J599" t="s">
        <v>47</v>
      </c>
      <c r="K599" t="s">
        <v>48</v>
      </c>
      <c r="L599" t="s">
        <v>49</v>
      </c>
      <c r="M599" t="s">
        <v>50</v>
      </c>
      <c r="N599" t="s">
        <v>808</v>
      </c>
      <c r="O599" t="s">
        <v>60</v>
      </c>
      <c r="P599">
        <v>5</v>
      </c>
      <c r="Q599" t="s">
        <v>810</v>
      </c>
      <c r="R599">
        <v>5</v>
      </c>
      <c r="S599" t="s">
        <v>297</v>
      </c>
      <c r="T599" t="s">
        <v>817</v>
      </c>
      <c r="U599" t="s">
        <v>298</v>
      </c>
      <c r="V599">
        <v>6000</v>
      </c>
      <c r="W599" t="s">
        <v>146</v>
      </c>
      <c r="X599">
        <v>6300</v>
      </c>
      <c r="Y599" t="s">
        <v>302</v>
      </c>
      <c r="Z599">
        <v>6320</v>
      </c>
      <c r="AA599" t="s">
        <v>144</v>
      </c>
      <c r="AB599">
        <v>6321</v>
      </c>
      <c r="AC599" t="s">
        <v>303</v>
      </c>
      <c r="AD599">
        <v>10</v>
      </c>
      <c r="AE599" t="s">
        <v>305</v>
      </c>
      <c r="AF599" s="1">
        <v>95100000</v>
      </c>
      <c r="AG599" s="1">
        <v>85600011.480000004</v>
      </c>
      <c r="AH599" s="1">
        <v>68910367.349999994</v>
      </c>
      <c r="AI599" s="1">
        <v>68910367.349999994</v>
      </c>
      <c r="AJ599" s="1">
        <v>68910367.349999994</v>
      </c>
      <c r="AK599" s="1">
        <v>61991424.700000003</v>
      </c>
      <c r="AL599" s="1">
        <v>61991424.700000003</v>
      </c>
      <c r="AM599" s="1">
        <f t="shared" si="59"/>
        <v>26189632.650000006</v>
      </c>
      <c r="AN599" s="1"/>
      <c r="AO599" s="1"/>
      <c r="AP599" s="1">
        <f t="shared" si="56"/>
        <v>0</v>
      </c>
      <c r="AQ599" s="6">
        <f t="shared" si="57"/>
        <v>95100000</v>
      </c>
      <c r="AR599" s="1">
        <f t="shared" si="58"/>
        <v>26189632.650000006</v>
      </c>
    </row>
    <row r="600" spans="1:44" hidden="1" x14ac:dyDescent="0.35">
      <c r="A600" t="str">
        <f t="shared" si="55"/>
        <v>1.1-00-2511_25247033_25613164</v>
      </c>
      <c r="B600" t="s">
        <v>812</v>
      </c>
      <c r="C600" t="s">
        <v>815</v>
      </c>
      <c r="D600" t="s">
        <v>64</v>
      </c>
      <c r="E600" t="s">
        <v>116</v>
      </c>
      <c r="F600">
        <v>1</v>
      </c>
      <c r="G600" t="s">
        <v>45</v>
      </c>
      <c r="H600">
        <v>1.3</v>
      </c>
      <c r="I600" t="s">
        <v>46</v>
      </c>
      <c r="J600" t="s">
        <v>47</v>
      </c>
      <c r="K600" t="s">
        <v>48</v>
      </c>
      <c r="L600" t="s">
        <v>138</v>
      </c>
      <c r="M600" t="s">
        <v>139</v>
      </c>
      <c r="N600" t="s">
        <v>822</v>
      </c>
      <c r="O600" t="s">
        <v>824</v>
      </c>
      <c r="P600">
        <v>2</v>
      </c>
      <c r="Q600" t="s">
        <v>148</v>
      </c>
      <c r="R600">
        <v>47</v>
      </c>
      <c r="S600" t="s">
        <v>151</v>
      </c>
      <c r="T600" t="s">
        <v>823</v>
      </c>
      <c r="U600" t="s">
        <v>825</v>
      </c>
      <c r="V600">
        <v>6000</v>
      </c>
      <c r="W600" t="s">
        <v>146</v>
      </c>
      <c r="X600">
        <v>6100</v>
      </c>
      <c r="Y600" t="s">
        <v>143</v>
      </c>
      <c r="Z600">
        <v>6130</v>
      </c>
      <c r="AA600" t="s">
        <v>144</v>
      </c>
      <c r="AB600">
        <v>6131</v>
      </c>
      <c r="AC600" t="s">
        <v>152</v>
      </c>
      <c r="AD600">
        <v>64</v>
      </c>
      <c r="AE600" t="s">
        <v>827</v>
      </c>
      <c r="AF600" s="1">
        <v>10000000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f t="shared" si="59"/>
        <v>10000000</v>
      </c>
      <c r="AN600" s="1">
        <v>87199793.900000006</v>
      </c>
      <c r="AO600" s="1">
        <v>0</v>
      </c>
      <c r="AP600" s="1">
        <f t="shared" si="56"/>
        <v>87199793.900000006</v>
      </c>
      <c r="AQ600" s="6">
        <f t="shared" si="57"/>
        <v>97199793.900000006</v>
      </c>
      <c r="AR600" s="1">
        <f t="shared" si="58"/>
        <v>97199793.900000006</v>
      </c>
    </row>
    <row r="601" spans="1:44" hidden="1" x14ac:dyDescent="0.35">
      <c r="A601" t="str">
        <f t="shared" si="55"/>
        <v>2.5-02-2511_25249033_2561310</v>
      </c>
      <c r="B601" t="s">
        <v>997</v>
      </c>
      <c r="C601" t="s">
        <v>998</v>
      </c>
      <c r="D601" t="s">
        <v>44</v>
      </c>
      <c r="E601" t="s">
        <v>116</v>
      </c>
      <c r="F601">
        <v>1</v>
      </c>
      <c r="G601" t="s">
        <v>45</v>
      </c>
      <c r="H601">
        <v>1.3</v>
      </c>
      <c r="I601" t="s">
        <v>46</v>
      </c>
      <c r="J601" t="s">
        <v>47</v>
      </c>
      <c r="K601" t="s">
        <v>48</v>
      </c>
      <c r="L601" t="s">
        <v>138</v>
      </c>
      <c r="M601" t="s">
        <v>139</v>
      </c>
      <c r="N601" t="s">
        <v>822</v>
      </c>
      <c r="O601" t="s">
        <v>824</v>
      </c>
      <c r="P601">
        <v>2</v>
      </c>
      <c r="Q601" t="s">
        <v>148</v>
      </c>
      <c r="R601">
        <v>49</v>
      </c>
      <c r="S601" t="s">
        <v>149</v>
      </c>
      <c r="T601" t="s">
        <v>823</v>
      </c>
      <c r="U601" t="s">
        <v>825</v>
      </c>
      <c r="V601">
        <v>6000</v>
      </c>
      <c r="W601" t="s">
        <v>146</v>
      </c>
      <c r="X601">
        <v>6100</v>
      </c>
      <c r="Y601" t="s">
        <v>143</v>
      </c>
      <c r="Z601">
        <v>6130</v>
      </c>
      <c r="AA601" t="s">
        <v>144</v>
      </c>
      <c r="AB601">
        <v>6131</v>
      </c>
      <c r="AC601" t="s">
        <v>152</v>
      </c>
      <c r="AD601">
        <v>0</v>
      </c>
      <c r="AE601" t="s">
        <v>58</v>
      </c>
      <c r="AF601" s="1">
        <v>26607921.300000001</v>
      </c>
      <c r="AG601" s="1">
        <v>19604161.489999998</v>
      </c>
      <c r="AH601" s="1">
        <v>2666217.14</v>
      </c>
      <c r="AI601" s="1">
        <v>2666217.14</v>
      </c>
      <c r="AJ601" s="1">
        <v>0</v>
      </c>
      <c r="AK601" s="1">
        <v>0</v>
      </c>
      <c r="AL601" s="1">
        <v>0</v>
      </c>
      <c r="AM601" s="1">
        <f t="shared" si="59"/>
        <v>23941704.16</v>
      </c>
      <c r="AN601" s="1"/>
      <c r="AO601" s="1"/>
      <c r="AP601" s="1">
        <f t="shared" si="56"/>
        <v>0</v>
      </c>
      <c r="AQ601" s="1">
        <f t="shared" si="57"/>
        <v>26607921.300000001</v>
      </c>
      <c r="AR601" s="1">
        <f t="shared" si="58"/>
        <v>23941704.16</v>
      </c>
    </row>
    <row r="602" spans="1:44" hidden="1" x14ac:dyDescent="0.35">
      <c r="A602" t="str">
        <f t="shared" si="55"/>
        <v>1.1-00-2510_25044031_2544110</v>
      </c>
      <c r="B602" t="s">
        <v>812</v>
      </c>
      <c r="C602" t="s">
        <v>815</v>
      </c>
      <c r="D602" t="s">
        <v>64</v>
      </c>
      <c r="E602" t="s">
        <v>54</v>
      </c>
      <c r="F602">
        <v>2</v>
      </c>
      <c r="G602" t="s">
        <v>183</v>
      </c>
      <c r="H602">
        <v>2.7</v>
      </c>
      <c r="I602" t="s">
        <v>530</v>
      </c>
      <c r="J602" t="s">
        <v>531</v>
      </c>
      <c r="K602" t="s">
        <v>530</v>
      </c>
      <c r="L602" t="s">
        <v>217</v>
      </c>
      <c r="M602" t="s">
        <v>218</v>
      </c>
      <c r="N602" t="s">
        <v>898</v>
      </c>
      <c r="O602" t="s">
        <v>900</v>
      </c>
      <c r="P602">
        <v>0</v>
      </c>
      <c r="Q602" t="s">
        <v>255</v>
      </c>
      <c r="R602">
        <v>44</v>
      </c>
      <c r="S602" t="s">
        <v>928</v>
      </c>
      <c r="T602" t="s">
        <v>908</v>
      </c>
      <c r="U602" t="s">
        <v>909</v>
      </c>
      <c r="V602">
        <v>4000</v>
      </c>
      <c r="W602" t="s">
        <v>233</v>
      </c>
      <c r="X602">
        <v>4400</v>
      </c>
      <c r="Y602" t="s">
        <v>229</v>
      </c>
      <c r="Z602">
        <v>4410</v>
      </c>
      <c r="AA602" t="s">
        <v>230</v>
      </c>
      <c r="AB602">
        <v>4411</v>
      </c>
      <c r="AC602" t="s">
        <v>231</v>
      </c>
      <c r="AD602">
        <v>0</v>
      </c>
      <c r="AE602" t="s">
        <v>58</v>
      </c>
      <c r="AF602" s="1">
        <v>100738605.5</v>
      </c>
      <c r="AG602" s="1">
        <v>71000000</v>
      </c>
      <c r="AH602" s="1">
        <v>100738501.97</v>
      </c>
      <c r="AI602" s="1">
        <v>100494992.3</v>
      </c>
      <c r="AJ602" s="1">
        <v>73747765.180000007</v>
      </c>
      <c r="AK602" s="1">
        <v>73747765.180000007</v>
      </c>
      <c r="AL602" s="1">
        <v>73747765.180000007</v>
      </c>
      <c r="AM602" s="1">
        <f t="shared" si="59"/>
        <v>103.53000000119209</v>
      </c>
      <c r="AN602" s="1"/>
      <c r="AO602" s="1"/>
      <c r="AP602" s="1">
        <f t="shared" si="56"/>
        <v>0</v>
      </c>
      <c r="AQ602" s="6">
        <f t="shared" si="57"/>
        <v>100738605.5</v>
      </c>
      <c r="AR602" s="1">
        <f t="shared" si="58"/>
        <v>103.53000000119209</v>
      </c>
    </row>
    <row r="603" spans="1:44" hidden="1" x14ac:dyDescent="0.35">
      <c r="A603" t="str">
        <f t="shared" si="55"/>
        <v>1.1-00-2511_25247033_2561210</v>
      </c>
      <c r="B603" t="s">
        <v>812</v>
      </c>
      <c r="C603" t="s">
        <v>815</v>
      </c>
      <c r="D603" t="s">
        <v>64</v>
      </c>
      <c r="E603" t="s">
        <v>116</v>
      </c>
      <c r="F603">
        <v>1</v>
      </c>
      <c r="G603" t="s">
        <v>45</v>
      </c>
      <c r="H603">
        <v>1.3</v>
      </c>
      <c r="I603" t="s">
        <v>46</v>
      </c>
      <c r="J603" t="s">
        <v>47</v>
      </c>
      <c r="K603" t="s">
        <v>48</v>
      </c>
      <c r="L603" t="s">
        <v>138</v>
      </c>
      <c r="M603" t="s">
        <v>139</v>
      </c>
      <c r="N603" t="s">
        <v>822</v>
      </c>
      <c r="O603" t="s">
        <v>824</v>
      </c>
      <c r="P603">
        <v>2</v>
      </c>
      <c r="Q603" t="s">
        <v>148</v>
      </c>
      <c r="R603">
        <v>47</v>
      </c>
      <c r="S603" t="s">
        <v>151</v>
      </c>
      <c r="T603" t="s">
        <v>823</v>
      </c>
      <c r="U603" t="s">
        <v>825</v>
      </c>
      <c r="V603">
        <v>6000</v>
      </c>
      <c r="W603" t="s">
        <v>146</v>
      </c>
      <c r="X603">
        <v>6100</v>
      </c>
      <c r="Y603" t="s">
        <v>143</v>
      </c>
      <c r="Z603">
        <v>6120</v>
      </c>
      <c r="AA603" t="s">
        <v>144</v>
      </c>
      <c r="AB603">
        <v>6121</v>
      </c>
      <c r="AC603" t="s">
        <v>145</v>
      </c>
      <c r="AD603">
        <v>0</v>
      </c>
      <c r="AE603" t="s">
        <v>58</v>
      </c>
      <c r="AF603" s="1">
        <v>140000000</v>
      </c>
      <c r="AG603" s="1">
        <v>140000000</v>
      </c>
      <c r="AH603" s="1">
        <v>109464792.40000001</v>
      </c>
      <c r="AI603" s="1">
        <v>109464792.40000001</v>
      </c>
      <c r="AJ603" s="1">
        <v>109464792.40000001</v>
      </c>
      <c r="AK603" s="1">
        <v>109464792.40000001</v>
      </c>
      <c r="AL603" s="1">
        <v>109464792.40000001</v>
      </c>
      <c r="AM603" s="1">
        <f t="shared" si="59"/>
        <v>30535207.599999994</v>
      </c>
      <c r="AN603" s="1">
        <v>0</v>
      </c>
      <c r="AO603" s="1">
        <v>30535207.600000001</v>
      </c>
      <c r="AP603" s="1">
        <f t="shared" si="56"/>
        <v>-30535207.600000001</v>
      </c>
      <c r="AQ603" s="6">
        <f t="shared" si="57"/>
        <v>109464792.40000001</v>
      </c>
      <c r="AR603" s="1">
        <f t="shared" si="58"/>
        <v>0</v>
      </c>
    </row>
    <row r="604" spans="1:44" hidden="1" x14ac:dyDescent="0.35">
      <c r="A604" t="str">
        <f t="shared" si="55"/>
        <v>1.1-00-2511_25247033_2561510</v>
      </c>
      <c r="B604" t="s">
        <v>812</v>
      </c>
      <c r="C604" t="s">
        <v>815</v>
      </c>
      <c r="D604" t="s">
        <v>64</v>
      </c>
      <c r="E604" t="s">
        <v>116</v>
      </c>
      <c r="F604">
        <v>1</v>
      </c>
      <c r="G604" t="s">
        <v>45</v>
      </c>
      <c r="H604">
        <v>1.3</v>
      </c>
      <c r="I604" t="s">
        <v>46</v>
      </c>
      <c r="J604" t="s">
        <v>47</v>
      </c>
      <c r="K604" t="s">
        <v>48</v>
      </c>
      <c r="L604" t="s">
        <v>138</v>
      </c>
      <c r="M604" t="s">
        <v>139</v>
      </c>
      <c r="N604" t="s">
        <v>822</v>
      </c>
      <c r="O604" t="s">
        <v>824</v>
      </c>
      <c r="P604">
        <v>2</v>
      </c>
      <c r="Q604" t="s">
        <v>148</v>
      </c>
      <c r="R604">
        <v>47</v>
      </c>
      <c r="S604" t="s">
        <v>151</v>
      </c>
      <c r="T604" t="s">
        <v>823</v>
      </c>
      <c r="U604" t="s">
        <v>825</v>
      </c>
      <c r="V604">
        <v>6000</v>
      </c>
      <c r="W604" t="s">
        <v>146</v>
      </c>
      <c r="X604">
        <v>6100</v>
      </c>
      <c r="Y604" t="s">
        <v>143</v>
      </c>
      <c r="Z604">
        <v>6150</v>
      </c>
      <c r="AA604" t="s">
        <v>144</v>
      </c>
      <c r="AB604">
        <v>6151</v>
      </c>
      <c r="AC604" t="s">
        <v>153</v>
      </c>
      <c r="AD604">
        <v>0</v>
      </c>
      <c r="AE604" t="s">
        <v>58</v>
      </c>
      <c r="AF604" s="1">
        <v>176660000</v>
      </c>
      <c r="AG604" s="1">
        <v>176660000</v>
      </c>
      <c r="AH604" s="1">
        <v>153952615.90000001</v>
      </c>
      <c r="AI604" s="1">
        <v>153952615.90000001</v>
      </c>
      <c r="AJ604" s="1">
        <v>88274626.109999999</v>
      </c>
      <c r="AK604" s="1">
        <v>88274626.109999999</v>
      </c>
      <c r="AL604" s="1">
        <v>88274626.109999999</v>
      </c>
      <c r="AM604" s="1">
        <f t="shared" si="59"/>
        <v>22707384.099999994</v>
      </c>
      <c r="AN604" s="1">
        <v>0</v>
      </c>
      <c r="AO604" s="1">
        <v>37335552.660000026</v>
      </c>
      <c r="AP604" s="1">
        <f t="shared" si="56"/>
        <v>-37335552.660000026</v>
      </c>
      <c r="AQ604" s="6">
        <f t="shared" si="57"/>
        <v>139324447.33999997</v>
      </c>
      <c r="AR604" s="1">
        <f t="shared" si="58"/>
        <v>-14628168.560000032</v>
      </c>
    </row>
    <row r="605" spans="1:44" hidden="1" x14ac:dyDescent="0.35">
      <c r="A605" t="str">
        <f t="shared" si="55"/>
        <v>1.5-03-2511_25249033_2561310</v>
      </c>
      <c r="B605" t="s">
        <v>1007</v>
      </c>
      <c r="C605" t="s">
        <v>1008</v>
      </c>
      <c r="D605" t="s">
        <v>44</v>
      </c>
      <c r="E605" t="s">
        <v>116</v>
      </c>
      <c r="F605">
        <v>1</v>
      </c>
      <c r="G605" t="s">
        <v>45</v>
      </c>
      <c r="H605">
        <v>1.3</v>
      </c>
      <c r="I605" t="s">
        <v>46</v>
      </c>
      <c r="J605" t="s">
        <v>47</v>
      </c>
      <c r="K605" t="s">
        <v>48</v>
      </c>
      <c r="L605" t="s">
        <v>138</v>
      </c>
      <c r="M605" t="s">
        <v>139</v>
      </c>
      <c r="N605" t="s">
        <v>822</v>
      </c>
      <c r="O605" t="s">
        <v>824</v>
      </c>
      <c r="P605">
        <v>2</v>
      </c>
      <c r="Q605" t="s">
        <v>148</v>
      </c>
      <c r="R605">
        <v>49</v>
      </c>
      <c r="S605" t="s">
        <v>149</v>
      </c>
      <c r="T605" t="s">
        <v>823</v>
      </c>
      <c r="U605" t="s">
        <v>825</v>
      </c>
      <c r="V605">
        <v>6000</v>
      </c>
      <c r="W605" t="s">
        <v>146</v>
      </c>
      <c r="X605">
        <v>6100</v>
      </c>
      <c r="Y605" t="s">
        <v>143</v>
      </c>
      <c r="Z605">
        <v>6130</v>
      </c>
      <c r="AA605" t="s">
        <v>144</v>
      </c>
      <c r="AB605">
        <v>6131</v>
      </c>
      <c r="AC605" t="s">
        <v>152</v>
      </c>
      <c r="AD605">
        <v>0</v>
      </c>
      <c r="AE605" t="s">
        <v>58</v>
      </c>
      <c r="AF605" s="1">
        <v>9500000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f t="shared" si="59"/>
        <v>9500000</v>
      </c>
      <c r="AN605" s="1">
        <v>1500000</v>
      </c>
      <c r="AO605" s="1">
        <v>0</v>
      </c>
      <c r="AP605" s="1">
        <f t="shared" si="56"/>
        <v>1500000</v>
      </c>
      <c r="AQ605" s="1">
        <f t="shared" si="57"/>
        <v>11000000</v>
      </c>
      <c r="AR605" s="1">
        <f t="shared" si="58"/>
        <v>11000000</v>
      </c>
    </row>
    <row r="606" spans="1:44" hidden="1" x14ac:dyDescent="0.35">
      <c r="A606" t="str">
        <f t="shared" si="55"/>
        <v>2.5-03-2511_25249033_2561310</v>
      </c>
      <c r="B606" t="s">
        <v>1009</v>
      </c>
      <c r="C606" t="s">
        <v>1010</v>
      </c>
      <c r="D606" t="s">
        <v>44</v>
      </c>
      <c r="E606" t="s">
        <v>116</v>
      </c>
      <c r="F606">
        <v>1</v>
      </c>
      <c r="G606" t="s">
        <v>45</v>
      </c>
      <c r="H606">
        <v>1.3</v>
      </c>
      <c r="I606" t="s">
        <v>46</v>
      </c>
      <c r="J606" t="s">
        <v>47</v>
      </c>
      <c r="K606" t="s">
        <v>48</v>
      </c>
      <c r="L606" t="s">
        <v>138</v>
      </c>
      <c r="M606" t="s">
        <v>139</v>
      </c>
      <c r="N606" t="s">
        <v>822</v>
      </c>
      <c r="O606" t="s">
        <v>824</v>
      </c>
      <c r="P606">
        <v>2</v>
      </c>
      <c r="Q606" t="s">
        <v>148</v>
      </c>
      <c r="R606">
        <v>49</v>
      </c>
      <c r="S606" t="s">
        <v>149</v>
      </c>
      <c r="T606" t="s">
        <v>823</v>
      </c>
      <c r="U606" t="s">
        <v>825</v>
      </c>
      <c r="V606">
        <v>6000</v>
      </c>
      <c r="W606" t="s">
        <v>146</v>
      </c>
      <c r="X606">
        <v>6100</v>
      </c>
      <c r="Y606" t="s">
        <v>143</v>
      </c>
      <c r="Z606">
        <v>6130</v>
      </c>
      <c r="AA606" t="s">
        <v>144</v>
      </c>
      <c r="AB606">
        <v>6131</v>
      </c>
      <c r="AC606" t="s">
        <v>152</v>
      </c>
      <c r="AD606">
        <v>0</v>
      </c>
      <c r="AE606" t="s">
        <v>58</v>
      </c>
      <c r="AF606" s="1">
        <v>9500000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f t="shared" si="59"/>
        <v>9500000</v>
      </c>
      <c r="AN606" s="1">
        <v>1500000</v>
      </c>
      <c r="AO606" s="1">
        <v>0</v>
      </c>
      <c r="AP606" s="1">
        <f t="shared" si="56"/>
        <v>1500000</v>
      </c>
      <c r="AQ606" s="1">
        <f t="shared" si="57"/>
        <v>11000000</v>
      </c>
      <c r="AR606" s="1">
        <f t="shared" si="58"/>
        <v>11000000</v>
      </c>
    </row>
    <row r="607" spans="1:44" hidden="1" x14ac:dyDescent="0.35">
      <c r="A607" t="str">
        <f t="shared" si="55"/>
        <v>2.5-01-2511_25249033_2561310</v>
      </c>
      <c r="B607" t="s">
        <v>1011</v>
      </c>
      <c r="C607" t="s">
        <v>1012</v>
      </c>
      <c r="D607" t="s">
        <v>44</v>
      </c>
      <c r="E607" t="s">
        <v>116</v>
      </c>
      <c r="F607">
        <v>1</v>
      </c>
      <c r="G607" t="s">
        <v>45</v>
      </c>
      <c r="H607">
        <v>1.3</v>
      </c>
      <c r="I607" t="s">
        <v>46</v>
      </c>
      <c r="J607" t="s">
        <v>47</v>
      </c>
      <c r="K607" t="s">
        <v>48</v>
      </c>
      <c r="L607" t="s">
        <v>138</v>
      </c>
      <c r="M607" t="s">
        <v>139</v>
      </c>
      <c r="N607" t="s">
        <v>822</v>
      </c>
      <c r="O607" t="s">
        <v>824</v>
      </c>
      <c r="P607">
        <v>2</v>
      </c>
      <c r="Q607" t="s">
        <v>148</v>
      </c>
      <c r="R607">
        <v>49</v>
      </c>
      <c r="S607" t="s">
        <v>149</v>
      </c>
      <c r="T607" t="s">
        <v>823</v>
      </c>
      <c r="U607" t="s">
        <v>825</v>
      </c>
      <c r="V607">
        <v>6000</v>
      </c>
      <c r="W607" t="s">
        <v>146</v>
      </c>
      <c r="X607">
        <v>6100</v>
      </c>
      <c r="Y607" t="s">
        <v>143</v>
      </c>
      <c r="Z607">
        <v>6130</v>
      </c>
      <c r="AA607" t="s">
        <v>144</v>
      </c>
      <c r="AB607">
        <v>6131</v>
      </c>
      <c r="AC607" t="s">
        <v>152</v>
      </c>
      <c r="AD607">
        <v>0</v>
      </c>
      <c r="AE607" t="s">
        <v>58</v>
      </c>
      <c r="AF607" s="1">
        <v>26948579.219999999</v>
      </c>
      <c r="AG607" s="1">
        <v>37975439.359999999</v>
      </c>
      <c r="AH607" s="1">
        <v>12504840.539999999</v>
      </c>
      <c r="AI607" s="1">
        <v>12504840.539999999</v>
      </c>
      <c r="AJ607" s="1">
        <v>5638986.8799999999</v>
      </c>
      <c r="AK607" s="1">
        <v>5638986.8799999999</v>
      </c>
      <c r="AL607" s="1">
        <v>5638986.8799999999</v>
      </c>
      <c r="AM607" s="1">
        <f t="shared" si="59"/>
        <v>14443738.68</v>
      </c>
      <c r="AN607" s="1"/>
      <c r="AO607" s="1"/>
      <c r="AP607" s="1">
        <f t="shared" si="56"/>
        <v>0</v>
      </c>
      <c r="AQ607" s="1">
        <f t="shared" si="57"/>
        <v>26948579.219999999</v>
      </c>
      <c r="AR607" s="1">
        <f t="shared" si="58"/>
        <v>14443738.68</v>
      </c>
    </row>
    <row r="608" spans="1:44" hidden="1" x14ac:dyDescent="0.35">
      <c r="A608" t="str">
        <f t="shared" si="55"/>
        <v>2.5-02-2511_25249033_2561510</v>
      </c>
      <c r="B608" t="s">
        <v>997</v>
      </c>
      <c r="C608" t="s">
        <v>998</v>
      </c>
      <c r="D608" t="s">
        <v>44</v>
      </c>
      <c r="E608" t="s">
        <v>116</v>
      </c>
      <c r="F608">
        <v>1</v>
      </c>
      <c r="G608" t="s">
        <v>45</v>
      </c>
      <c r="H608">
        <v>1.3</v>
      </c>
      <c r="I608" t="s">
        <v>46</v>
      </c>
      <c r="J608" t="s">
        <v>47</v>
      </c>
      <c r="K608" t="s">
        <v>48</v>
      </c>
      <c r="L608" t="s">
        <v>138</v>
      </c>
      <c r="M608" t="s">
        <v>139</v>
      </c>
      <c r="N608" t="s">
        <v>822</v>
      </c>
      <c r="O608" t="s">
        <v>824</v>
      </c>
      <c r="P608">
        <v>2</v>
      </c>
      <c r="Q608" t="s">
        <v>148</v>
      </c>
      <c r="R608">
        <v>49</v>
      </c>
      <c r="S608" t="s">
        <v>149</v>
      </c>
      <c r="T608" t="s">
        <v>823</v>
      </c>
      <c r="U608" t="s">
        <v>825</v>
      </c>
      <c r="V608">
        <v>6000</v>
      </c>
      <c r="W608" t="s">
        <v>146</v>
      </c>
      <c r="X608">
        <v>6100</v>
      </c>
      <c r="Y608" t="s">
        <v>143</v>
      </c>
      <c r="Z608">
        <v>6150</v>
      </c>
      <c r="AA608" t="s">
        <v>144</v>
      </c>
      <c r="AB608">
        <v>6151</v>
      </c>
      <c r="AC608" t="s">
        <v>153</v>
      </c>
      <c r="AD608">
        <v>0</v>
      </c>
      <c r="AE608" t="s">
        <v>58</v>
      </c>
      <c r="AF608" s="1">
        <v>150267595.69999999</v>
      </c>
      <c r="AG608" s="1">
        <v>106767598.31999999</v>
      </c>
      <c r="AH608" s="1">
        <v>116439156.51000001</v>
      </c>
      <c r="AI608" s="1">
        <v>116439156.51000001</v>
      </c>
      <c r="AJ608" s="1">
        <v>53685776.460000001</v>
      </c>
      <c r="AK608" s="1">
        <v>53685776.460000001</v>
      </c>
      <c r="AL608" s="1">
        <v>53685776.460000001</v>
      </c>
      <c r="AM608" s="1">
        <f t="shared" si="59"/>
        <v>33828439.189999983</v>
      </c>
      <c r="AN608" s="1">
        <v>0</v>
      </c>
      <c r="AO608" s="1">
        <v>7611044.5099999998</v>
      </c>
      <c r="AP608" s="1">
        <f t="shared" si="56"/>
        <v>-7611044.5099999998</v>
      </c>
      <c r="AQ608" s="1">
        <f t="shared" si="57"/>
        <v>142656551.19</v>
      </c>
      <c r="AR608" s="1">
        <f t="shared" si="58"/>
        <v>26217394.679999992</v>
      </c>
    </row>
    <row r="609" spans="1:44" hidden="1" x14ac:dyDescent="0.35">
      <c r="A609" t="str">
        <f t="shared" si="55"/>
        <v>1.1-00-2509_25129021_2531110</v>
      </c>
      <c r="B609" t="s">
        <v>812</v>
      </c>
      <c r="C609" t="s">
        <v>815</v>
      </c>
      <c r="D609" t="s">
        <v>64</v>
      </c>
      <c r="E609" t="s">
        <v>54</v>
      </c>
      <c r="F609">
        <v>2</v>
      </c>
      <c r="G609" t="s">
        <v>183</v>
      </c>
      <c r="H609">
        <v>2.2000000000000002</v>
      </c>
      <c r="I609" t="s">
        <v>193</v>
      </c>
      <c r="J609" t="s">
        <v>459</v>
      </c>
      <c r="K609" t="s">
        <v>460</v>
      </c>
      <c r="L609" t="s">
        <v>65</v>
      </c>
      <c r="M609" t="s">
        <v>66</v>
      </c>
      <c r="N609" t="s">
        <v>855</v>
      </c>
      <c r="O609" t="s">
        <v>857</v>
      </c>
      <c r="P609">
        <v>1</v>
      </c>
      <c r="Q609" t="s">
        <v>472</v>
      </c>
      <c r="R609">
        <v>29</v>
      </c>
      <c r="S609" t="s">
        <v>473</v>
      </c>
      <c r="T609" t="s">
        <v>884</v>
      </c>
      <c r="U609" t="s">
        <v>885</v>
      </c>
      <c r="V609">
        <v>3000</v>
      </c>
      <c r="W609" t="s">
        <v>56</v>
      </c>
      <c r="X609">
        <v>3100</v>
      </c>
      <c r="Y609" t="s">
        <v>198</v>
      </c>
      <c r="Z609">
        <v>3110</v>
      </c>
      <c r="AA609" t="s">
        <v>56</v>
      </c>
      <c r="AB609">
        <v>3111</v>
      </c>
      <c r="AC609" t="s">
        <v>199</v>
      </c>
      <c r="AD609">
        <v>0</v>
      </c>
      <c r="AE609" t="s">
        <v>58</v>
      </c>
      <c r="AF609" s="1">
        <v>146580205.30000001</v>
      </c>
      <c r="AG609" s="1">
        <v>248334549.97</v>
      </c>
      <c r="AH609" s="1">
        <v>146580205.30000001</v>
      </c>
      <c r="AI609" s="1">
        <v>146580205.30000001</v>
      </c>
      <c r="AJ609" s="1">
        <v>146580205.30000001</v>
      </c>
      <c r="AK609" s="1">
        <v>146580205.30000001</v>
      </c>
      <c r="AL609" s="1">
        <v>146580205.30000001</v>
      </c>
      <c r="AM609" s="1">
        <f t="shared" si="59"/>
        <v>0</v>
      </c>
      <c r="AN609" s="1"/>
      <c r="AO609" s="1"/>
      <c r="AP609" s="1">
        <f t="shared" si="56"/>
        <v>0</v>
      </c>
      <c r="AQ609" s="6">
        <f t="shared" si="57"/>
        <v>146580205.30000001</v>
      </c>
      <c r="AR609" s="1">
        <f t="shared" si="58"/>
        <v>0</v>
      </c>
    </row>
    <row r="610" spans="1:44" hidden="1" x14ac:dyDescent="0.35">
      <c r="A610" t="str">
        <f t="shared" si="55"/>
        <v>1.1-00-2511_25249033_2561210</v>
      </c>
      <c r="B610" t="s">
        <v>812</v>
      </c>
      <c r="C610" t="s">
        <v>815</v>
      </c>
      <c r="D610" t="s">
        <v>64</v>
      </c>
      <c r="E610" t="s">
        <v>116</v>
      </c>
      <c r="F610">
        <v>1</v>
      </c>
      <c r="G610" t="s">
        <v>45</v>
      </c>
      <c r="H610">
        <v>1.3</v>
      </c>
      <c r="I610" t="s">
        <v>46</v>
      </c>
      <c r="J610" t="s">
        <v>47</v>
      </c>
      <c r="K610" t="s">
        <v>48</v>
      </c>
      <c r="L610" t="s">
        <v>138</v>
      </c>
      <c r="M610" t="s">
        <v>139</v>
      </c>
      <c r="N610" t="s">
        <v>822</v>
      </c>
      <c r="O610" t="s">
        <v>824</v>
      </c>
      <c r="P610">
        <v>2</v>
      </c>
      <c r="Q610" t="s">
        <v>148</v>
      </c>
      <c r="R610">
        <v>49</v>
      </c>
      <c r="S610" t="s">
        <v>149</v>
      </c>
      <c r="T610" t="s">
        <v>823</v>
      </c>
      <c r="U610" t="s">
        <v>825</v>
      </c>
      <c r="V610">
        <v>6000</v>
      </c>
      <c r="W610" t="s">
        <v>146</v>
      </c>
      <c r="X610">
        <v>6100</v>
      </c>
      <c r="Y610" t="s">
        <v>143</v>
      </c>
      <c r="Z610">
        <v>6120</v>
      </c>
      <c r="AA610" t="s">
        <v>144</v>
      </c>
      <c r="AB610">
        <v>6121</v>
      </c>
      <c r="AC610" t="s">
        <v>145</v>
      </c>
      <c r="AD610">
        <v>0</v>
      </c>
      <c r="AE610" t="s">
        <v>58</v>
      </c>
      <c r="AF610" s="1">
        <v>162611843.13</v>
      </c>
      <c r="AG610" s="1">
        <v>131280727.16</v>
      </c>
      <c r="AH610" s="1">
        <v>135395696.97</v>
      </c>
      <c r="AI610" s="1">
        <v>135395696.97</v>
      </c>
      <c r="AJ610" s="1">
        <v>83757783.659999996</v>
      </c>
      <c r="AK610" s="1">
        <v>79746615.150000006</v>
      </c>
      <c r="AL610" s="1">
        <v>79746615.150000006</v>
      </c>
      <c r="AM610" s="1">
        <f t="shared" si="59"/>
        <v>27216146.159999996</v>
      </c>
      <c r="AN610" s="1"/>
      <c r="AO610" s="1"/>
      <c r="AP610" s="1">
        <f t="shared" si="56"/>
        <v>0</v>
      </c>
      <c r="AQ610" s="6">
        <f t="shared" si="57"/>
        <v>162611843.13</v>
      </c>
      <c r="AR610" s="1">
        <f t="shared" si="58"/>
        <v>27216146.159999996</v>
      </c>
    </row>
    <row r="611" spans="1:44" hidden="1" x14ac:dyDescent="0.35">
      <c r="A611" t="str">
        <f t="shared" si="55"/>
        <v>1.1-00-2511_25163045_2535710</v>
      </c>
      <c r="B611" t="s">
        <v>812</v>
      </c>
      <c r="C611" t="s">
        <v>815</v>
      </c>
      <c r="D611" t="s">
        <v>64</v>
      </c>
      <c r="E611" t="s">
        <v>54</v>
      </c>
      <c r="F611">
        <v>2</v>
      </c>
      <c r="G611" t="s">
        <v>183</v>
      </c>
      <c r="H611">
        <v>2.2000000000000002</v>
      </c>
      <c r="I611" t="s">
        <v>193</v>
      </c>
      <c r="J611" t="s">
        <v>459</v>
      </c>
      <c r="K611" t="s">
        <v>460</v>
      </c>
      <c r="L611" t="s">
        <v>65</v>
      </c>
      <c r="M611" t="s">
        <v>66</v>
      </c>
      <c r="N611" t="s">
        <v>822</v>
      </c>
      <c r="O611" t="s">
        <v>824</v>
      </c>
      <c r="P611">
        <v>1</v>
      </c>
      <c r="Q611" t="s">
        <v>472</v>
      </c>
      <c r="R611">
        <v>63</v>
      </c>
      <c r="S611" t="s">
        <v>890</v>
      </c>
      <c r="T611" t="s">
        <v>888</v>
      </c>
      <c r="U611" t="s">
        <v>891</v>
      </c>
      <c r="V611">
        <v>3000</v>
      </c>
      <c r="W611" t="s">
        <v>56</v>
      </c>
      <c r="X611">
        <v>3500</v>
      </c>
      <c r="Y611" t="s">
        <v>189</v>
      </c>
      <c r="Z611">
        <v>3570</v>
      </c>
      <c r="AA611" t="s">
        <v>56</v>
      </c>
      <c r="AB611">
        <v>3571</v>
      </c>
      <c r="AC611" t="s">
        <v>392</v>
      </c>
      <c r="AD611">
        <v>0</v>
      </c>
      <c r="AE611" t="s">
        <v>58</v>
      </c>
      <c r="AF611" s="1">
        <v>194679000</v>
      </c>
      <c r="AG611" s="1">
        <v>0</v>
      </c>
      <c r="AH611" s="1">
        <v>187501332.19999999</v>
      </c>
      <c r="AI611" s="1">
        <v>155501335.91</v>
      </c>
      <c r="AJ611" s="1">
        <v>103814756.36</v>
      </c>
      <c r="AK611" s="1">
        <v>79999993.510000005</v>
      </c>
      <c r="AL611" s="1">
        <v>79999993.510000005</v>
      </c>
      <c r="AM611" s="1">
        <f t="shared" si="59"/>
        <v>7177667.8000000119</v>
      </c>
      <c r="AN611" s="1"/>
      <c r="AO611" s="1"/>
      <c r="AP611" s="1">
        <f t="shared" si="56"/>
        <v>0</v>
      </c>
      <c r="AQ611" s="6">
        <f t="shared" si="57"/>
        <v>194679000</v>
      </c>
      <c r="AR611" s="1">
        <f t="shared" si="58"/>
        <v>7177667.8000000119</v>
      </c>
    </row>
    <row r="612" spans="1:44" hidden="1" x14ac:dyDescent="0.35">
      <c r="A612" t="str">
        <f t="shared" si="55"/>
        <v>2.5-01-2511_25249033_2561510</v>
      </c>
      <c r="B612" t="s">
        <v>1011</v>
      </c>
      <c r="C612" t="s">
        <v>1012</v>
      </c>
      <c r="D612" t="s">
        <v>44</v>
      </c>
      <c r="E612" t="s">
        <v>116</v>
      </c>
      <c r="F612">
        <v>1</v>
      </c>
      <c r="G612" t="s">
        <v>45</v>
      </c>
      <c r="H612">
        <v>1.3</v>
      </c>
      <c r="I612" t="s">
        <v>46</v>
      </c>
      <c r="J612" t="s">
        <v>47</v>
      </c>
      <c r="K612" t="s">
        <v>48</v>
      </c>
      <c r="L612" t="s">
        <v>138</v>
      </c>
      <c r="M612" t="s">
        <v>139</v>
      </c>
      <c r="N612" t="s">
        <v>822</v>
      </c>
      <c r="O612" t="s">
        <v>824</v>
      </c>
      <c r="P612">
        <v>2</v>
      </c>
      <c r="Q612" t="s">
        <v>148</v>
      </c>
      <c r="R612">
        <v>49</v>
      </c>
      <c r="S612" t="s">
        <v>149</v>
      </c>
      <c r="T612" t="s">
        <v>823</v>
      </c>
      <c r="U612" t="s">
        <v>825</v>
      </c>
      <c r="V612">
        <v>6000</v>
      </c>
      <c r="W612" t="s">
        <v>146</v>
      </c>
      <c r="X612">
        <v>6100</v>
      </c>
      <c r="Y612" t="s">
        <v>143</v>
      </c>
      <c r="Z612">
        <v>6150</v>
      </c>
      <c r="AA612" t="s">
        <v>144</v>
      </c>
      <c r="AB612">
        <v>6151</v>
      </c>
      <c r="AC612" t="s">
        <v>153</v>
      </c>
      <c r="AD612">
        <v>0</v>
      </c>
      <c r="AE612" t="s">
        <v>58</v>
      </c>
      <c r="AF612" s="1">
        <v>77757090.780000001</v>
      </c>
      <c r="AG612" s="1">
        <v>74687600.400000006</v>
      </c>
      <c r="AH612" s="1">
        <v>77757090.780000001</v>
      </c>
      <c r="AI612" s="1">
        <v>77757090.780000001</v>
      </c>
      <c r="AJ612" s="1">
        <v>29687656.539999999</v>
      </c>
      <c r="AK612" s="1">
        <v>27902562.940000001</v>
      </c>
      <c r="AL612" s="1">
        <v>27902562.940000001</v>
      </c>
      <c r="AM612" s="1">
        <f t="shared" si="59"/>
        <v>0</v>
      </c>
      <c r="AN612" s="1"/>
      <c r="AO612" s="1"/>
      <c r="AP612" s="1">
        <f t="shared" si="56"/>
        <v>0</v>
      </c>
      <c r="AQ612" s="1">
        <f t="shared" si="57"/>
        <v>77757090.780000001</v>
      </c>
      <c r="AR612" s="1">
        <f t="shared" si="58"/>
        <v>0</v>
      </c>
    </row>
    <row r="613" spans="1:44" hidden="1" x14ac:dyDescent="0.35">
      <c r="A613" t="str">
        <f t="shared" si="55"/>
        <v>2.5-01-2511_25249033_25615154</v>
      </c>
      <c r="B613" t="s">
        <v>1011</v>
      </c>
      <c r="C613" t="s">
        <v>1012</v>
      </c>
      <c r="D613" t="s">
        <v>44</v>
      </c>
      <c r="E613" t="s">
        <v>116</v>
      </c>
      <c r="F613">
        <v>1</v>
      </c>
      <c r="G613" t="s">
        <v>45</v>
      </c>
      <c r="H613">
        <v>1.3</v>
      </c>
      <c r="I613" t="s">
        <v>46</v>
      </c>
      <c r="J613" t="s">
        <v>47</v>
      </c>
      <c r="K613" t="s">
        <v>48</v>
      </c>
      <c r="L613" t="s">
        <v>138</v>
      </c>
      <c r="M613" t="s">
        <v>139</v>
      </c>
      <c r="N613" t="s">
        <v>822</v>
      </c>
      <c r="O613" t="s">
        <v>824</v>
      </c>
      <c r="P613">
        <v>2</v>
      </c>
      <c r="Q613" t="s">
        <v>148</v>
      </c>
      <c r="R613">
        <v>49</v>
      </c>
      <c r="S613" t="s">
        <v>149</v>
      </c>
      <c r="T613" t="s">
        <v>823</v>
      </c>
      <c r="U613" t="s">
        <v>825</v>
      </c>
      <c r="V613">
        <v>6000</v>
      </c>
      <c r="W613" t="s">
        <v>146</v>
      </c>
      <c r="X613">
        <v>6100</v>
      </c>
      <c r="Y613" t="s">
        <v>143</v>
      </c>
      <c r="Z613">
        <v>6150</v>
      </c>
      <c r="AA613" t="s">
        <v>144</v>
      </c>
      <c r="AB613">
        <v>6151</v>
      </c>
      <c r="AC613" t="s">
        <v>153</v>
      </c>
      <c r="AD613">
        <v>54</v>
      </c>
      <c r="AE613" t="s">
        <v>1013</v>
      </c>
      <c r="AF613" s="1">
        <v>2500000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f t="shared" si="59"/>
        <v>2500000</v>
      </c>
      <c r="AN613" s="1"/>
      <c r="AO613" s="1"/>
      <c r="AP613" s="1">
        <f t="shared" si="56"/>
        <v>0</v>
      </c>
      <c r="AQ613" s="1">
        <f t="shared" si="57"/>
        <v>2500000</v>
      </c>
      <c r="AR613" s="1">
        <f t="shared" si="58"/>
        <v>2500000</v>
      </c>
    </row>
    <row r="614" spans="1:44" hidden="1" x14ac:dyDescent="0.35">
      <c r="A614" t="str">
        <f t="shared" si="55"/>
        <v>1.1-00-2511_25249033_2561310</v>
      </c>
      <c r="B614" t="s">
        <v>812</v>
      </c>
      <c r="C614" t="s">
        <v>815</v>
      </c>
      <c r="D614" t="s">
        <v>64</v>
      </c>
      <c r="E614" t="s">
        <v>116</v>
      </c>
      <c r="F614">
        <v>1</v>
      </c>
      <c r="G614" t="s">
        <v>45</v>
      </c>
      <c r="H614">
        <v>1.3</v>
      </c>
      <c r="I614" t="s">
        <v>46</v>
      </c>
      <c r="J614" t="s">
        <v>47</v>
      </c>
      <c r="K614" t="s">
        <v>48</v>
      </c>
      <c r="L614" t="s">
        <v>138</v>
      </c>
      <c r="M614" t="s">
        <v>139</v>
      </c>
      <c r="N614" t="s">
        <v>822</v>
      </c>
      <c r="O614" t="s">
        <v>824</v>
      </c>
      <c r="P614">
        <v>2</v>
      </c>
      <c r="Q614" t="s">
        <v>148</v>
      </c>
      <c r="R614">
        <v>49</v>
      </c>
      <c r="S614" t="s">
        <v>149</v>
      </c>
      <c r="T614" t="s">
        <v>823</v>
      </c>
      <c r="U614" t="s">
        <v>825</v>
      </c>
      <c r="V614">
        <v>6000</v>
      </c>
      <c r="W614" t="s">
        <v>146</v>
      </c>
      <c r="X614">
        <v>6100</v>
      </c>
      <c r="Y614" t="s">
        <v>143</v>
      </c>
      <c r="Z614">
        <v>6130</v>
      </c>
      <c r="AA614" t="s">
        <v>144</v>
      </c>
      <c r="AB614">
        <v>6131</v>
      </c>
      <c r="AC614" t="s">
        <v>152</v>
      </c>
      <c r="AD614">
        <v>0</v>
      </c>
      <c r="AE614" t="s">
        <v>58</v>
      </c>
      <c r="AF614" s="1">
        <v>205245592.02000001</v>
      </c>
      <c r="AG614" s="1">
        <v>56576707.039999999</v>
      </c>
      <c r="AH614" s="1">
        <v>195637854.56</v>
      </c>
      <c r="AI614" s="1">
        <v>195637854.56</v>
      </c>
      <c r="AJ614" s="1">
        <v>123389660.43000001</v>
      </c>
      <c r="AK614" s="1">
        <v>115668664.77</v>
      </c>
      <c r="AL614" s="1">
        <v>115668664.77</v>
      </c>
      <c r="AM614" s="1">
        <f t="shared" si="59"/>
        <v>9607737.4600000083</v>
      </c>
      <c r="AN614" s="1"/>
      <c r="AO614" s="1"/>
      <c r="AP614" s="1">
        <f t="shared" si="56"/>
        <v>0</v>
      </c>
      <c r="AQ614" s="6">
        <f t="shared" si="57"/>
        <v>205245592.02000001</v>
      </c>
      <c r="AR614" s="1">
        <f t="shared" si="58"/>
        <v>9607737.4600000083</v>
      </c>
    </row>
    <row r="615" spans="1:44" hidden="1" x14ac:dyDescent="0.35">
      <c r="A615" t="str">
        <f t="shared" si="55"/>
        <v>1.1-00-2511_25249033_2561510</v>
      </c>
      <c r="B615" t="s">
        <v>812</v>
      </c>
      <c r="C615" t="s">
        <v>815</v>
      </c>
      <c r="D615" t="s">
        <v>64</v>
      </c>
      <c r="E615" t="s">
        <v>116</v>
      </c>
      <c r="F615">
        <v>1</v>
      </c>
      <c r="G615" t="s">
        <v>45</v>
      </c>
      <c r="H615">
        <v>1.3</v>
      </c>
      <c r="I615" t="s">
        <v>46</v>
      </c>
      <c r="J615" t="s">
        <v>47</v>
      </c>
      <c r="K615" t="s">
        <v>48</v>
      </c>
      <c r="L615" t="s">
        <v>138</v>
      </c>
      <c r="M615" t="s">
        <v>139</v>
      </c>
      <c r="N615" t="s">
        <v>822</v>
      </c>
      <c r="O615" t="s">
        <v>824</v>
      </c>
      <c r="P615">
        <v>2</v>
      </c>
      <c r="Q615" t="s">
        <v>148</v>
      </c>
      <c r="R615">
        <v>49</v>
      </c>
      <c r="S615" t="s">
        <v>149</v>
      </c>
      <c r="T615" t="s">
        <v>823</v>
      </c>
      <c r="U615" t="s">
        <v>825</v>
      </c>
      <c r="V615">
        <v>6000</v>
      </c>
      <c r="W615" t="s">
        <v>146</v>
      </c>
      <c r="X615">
        <v>6100</v>
      </c>
      <c r="Y615" t="s">
        <v>143</v>
      </c>
      <c r="Z615">
        <v>6150</v>
      </c>
      <c r="AA615" t="s">
        <v>144</v>
      </c>
      <c r="AB615">
        <v>6151</v>
      </c>
      <c r="AC615" t="s">
        <v>153</v>
      </c>
      <c r="AD615">
        <v>0</v>
      </c>
      <c r="AE615" t="s">
        <v>58</v>
      </c>
      <c r="AF615" s="1">
        <v>233555132.84999999</v>
      </c>
      <c r="AG615" s="1">
        <v>158055130.22999999</v>
      </c>
      <c r="AH615" s="1">
        <v>227548605.52000001</v>
      </c>
      <c r="AI615" s="1">
        <v>227548605.52000001</v>
      </c>
      <c r="AJ615" s="1">
        <v>157151391.83000001</v>
      </c>
      <c r="AK615" s="1">
        <v>152344945.11000001</v>
      </c>
      <c r="AL615" s="1">
        <v>152344945.11000001</v>
      </c>
      <c r="AM615" s="1">
        <f t="shared" si="59"/>
        <v>6006527.3299999833</v>
      </c>
      <c r="AN615" s="1">
        <v>20839826.219999999</v>
      </c>
      <c r="AO615" s="1">
        <v>0</v>
      </c>
      <c r="AP615" s="1">
        <f t="shared" si="56"/>
        <v>20839826.219999999</v>
      </c>
      <c r="AQ615" s="6">
        <f t="shared" si="57"/>
        <v>254394959.06999999</v>
      </c>
      <c r="AR615" s="1">
        <f t="shared" si="58"/>
        <v>26846353.549999982</v>
      </c>
    </row>
    <row r="616" spans="1:44" hidden="1" x14ac:dyDescent="0.35">
      <c r="A616" t="str">
        <f t="shared" si="55"/>
        <v>1.1-00-2514_25555039_2529910</v>
      </c>
      <c r="B616" t="s">
        <v>812</v>
      </c>
      <c r="C616" t="s">
        <v>815</v>
      </c>
      <c r="D616" t="s">
        <v>64</v>
      </c>
      <c r="E616" t="s">
        <v>54</v>
      </c>
      <c r="F616">
        <v>3</v>
      </c>
      <c r="G616" t="s">
        <v>202</v>
      </c>
      <c r="H616">
        <v>3.8</v>
      </c>
      <c r="I616" t="s">
        <v>203</v>
      </c>
      <c r="J616" t="s">
        <v>204</v>
      </c>
      <c r="K616" t="s">
        <v>205</v>
      </c>
      <c r="L616" t="s">
        <v>65</v>
      </c>
      <c r="M616" t="s">
        <v>66</v>
      </c>
      <c r="N616" t="s">
        <v>982</v>
      </c>
      <c r="O616" t="s">
        <v>984</v>
      </c>
      <c r="P616">
        <v>5</v>
      </c>
      <c r="Q616" t="s">
        <v>810</v>
      </c>
      <c r="R616">
        <v>55</v>
      </c>
      <c r="S616" t="s">
        <v>601</v>
      </c>
      <c r="T616" t="s">
        <v>983</v>
      </c>
      <c r="U616" t="s">
        <v>985</v>
      </c>
      <c r="V616">
        <v>2000</v>
      </c>
      <c r="W616" t="s">
        <v>105</v>
      </c>
      <c r="X616">
        <v>2900</v>
      </c>
      <c r="Y616" t="s">
        <v>311</v>
      </c>
      <c r="Z616">
        <v>2990</v>
      </c>
      <c r="AA616" t="s">
        <v>105</v>
      </c>
      <c r="AB616">
        <v>2991</v>
      </c>
      <c r="AC616" t="s">
        <v>311</v>
      </c>
      <c r="AD616">
        <v>0</v>
      </c>
      <c r="AE616" t="s">
        <v>58</v>
      </c>
      <c r="AF616" s="1">
        <v>600000</v>
      </c>
      <c r="AG616" s="1">
        <v>900000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f t="shared" si="59"/>
        <v>600000</v>
      </c>
      <c r="AN616" s="1"/>
      <c r="AO616" s="1"/>
      <c r="AP616" s="1">
        <f t="shared" si="56"/>
        <v>0</v>
      </c>
      <c r="AQ616" s="6">
        <f t="shared" si="57"/>
        <v>600000</v>
      </c>
      <c r="AR616" s="1">
        <f t="shared" si="58"/>
        <v>600000</v>
      </c>
    </row>
    <row r="617" spans="1:44" hidden="1" x14ac:dyDescent="0.35">
      <c r="A617" t="str">
        <f t="shared" ref="A617:A620" si="60">CONCATENATE(B617,N617,P617,R617,T617,AB617,AD617)</f>
        <v>1.5-01-2504_2557005_2591110</v>
      </c>
      <c r="B617" t="s">
        <v>1002</v>
      </c>
      <c r="C617" t="s">
        <v>1003</v>
      </c>
      <c r="D617" t="s">
        <v>64</v>
      </c>
      <c r="E617" t="s">
        <v>81</v>
      </c>
      <c r="F617">
        <v>1</v>
      </c>
      <c r="G617" t="s">
        <v>45</v>
      </c>
      <c r="H617">
        <v>1.3</v>
      </c>
      <c r="I617" t="s">
        <v>46</v>
      </c>
      <c r="J617" t="s">
        <v>47</v>
      </c>
      <c r="K617" t="s">
        <v>48</v>
      </c>
      <c r="L617" t="s">
        <v>49</v>
      </c>
      <c r="M617" t="s">
        <v>50</v>
      </c>
      <c r="N617" t="s">
        <v>808</v>
      </c>
      <c r="O617" t="s">
        <v>60</v>
      </c>
      <c r="P617">
        <v>5</v>
      </c>
      <c r="Q617" t="s">
        <v>810</v>
      </c>
      <c r="R617">
        <v>7</v>
      </c>
      <c r="S617" t="s">
        <v>61</v>
      </c>
      <c r="T617" t="s">
        <v>809</v>
      </c>
      <c r="U617" t="s">
        <v>811</v>
      </c>
      <c r="V617">
        <v>9000</v>
      </c>
      <c r="W617" t="s">
        <v>85</v>
      </c>
      <c r="X617">
        <v>9100</v>
      </c>
      <c r="Y617" t="s">
        <v>82</v>
      </c>
      <c r="Z617">
        <v>9110</v>
      </c>
      <c r="AA617" t="s">
        <v>83</v>
      </c>
      <c r="AB617">
        <v>9111</v>
      </c>
      <c r="AC617" t="s">
        <v>84</v>
      </c>
      <c r="AD617">
        <v>0</v>
      </c>
      <c r="AE617" t="s">
        <v>58</v>
      </c>
      <c r="AF617" s="1">
        <v>38364867</v>
      </c>
      <c r="AG617" s="1">
        <v>38364867</v>
      </c>
      <c r="AH617" s="1">
        <v>32740923.030000001</v>
      </c>
      <c r="AI617" s="1">
        <v>32740923.030000001</v>
      </c>
      <c r="AJ617" s="1">
        <v>32740923.030000001</v>
      </c>
      <c r="AK617" s="1">
        <v>32740923.030000001</v>
      </c>
      <c r="AL617" s="1">
        <v>32740923.030000001</v>
      </c>
      <c r="AM617" s="1">
        <f t="shared" ref="AM617:AM619" si="61">AF617-AH617</f>
        <v>5623943.9699999988</v>
      </c>
      <c r="AN617" s="1"/>
      <c r="AO617" s="1"/>
      <c r="AP617" s="1">
        <f t="shared" ref="AP617:AP619" si="62">AN617-AO617</f>
        <v>0</v>
      </c>
      <c r="AQ617" s="1">
        <f t="shared" ref="AQ617:AQ619" si="63">AF617+AN617-AO617</f>
        <v>38364867</v>
      </c>
      <c r="AR617" s="1">
        <f t="shared" ref="AR617:AR619" si="64">AQ617-AH617</f>
        <v>5623943.9699999988</v>
      </c>
    </row>
    <row r="618" spans="1:44" hidden="1" x14ac:dyDescent="0.35">
      <c r="A618" t="str">
        <f t="shared" si="60"/>
        <v>1.5-01-2504_2557005_2592110</v>
      </c>
      <c r="B618" t="s">
        <v>1002</v>
      </c>
      <c r="C618" t="s">
        <v>1003</v>
      </c>
      <c r="D618" t="s">
        <v>64</v>
      </c>
      <c r="E618" t="s">
        <v>81</v>
      </c>
      <c r="F618">
        <v>1</v>
      </c>
      <c r="G618" t="s">
        <v>45</v>
      </c>
      <c r="H618">
        <v>1.3</v>
      </c>
      <c r="I618" t="s">
        <v>46</v>
      </c>
      <c r="J618" t="s">
        <v>47</v>
      </c>
      <c r="K618" t="s">
        <v>48</v>
      </c>
      <c r="L618" t="s">
        <v>49</v>
      </c>
      <c r="M618" t="s">
        <v>50</v>
      </c>
      <c r="N618" t="s">
        <v>808</v>
      </c>
      <c r="O618" t="s">
        <v>60</v>
      </c>
      <c r="P618">
        <v>5</v>
      </c>
      <c r="Q618" t="s">
        <v>810</v>
      </c>
      <c r="R618">
        <v>7</v>
      </c>
      <c r="S618" t="s">
        <v>61</v>
      </c>
      <c r="T618" t="s">
        <v>809</v>
      </c>
      <c r="U618" t="s">
        <v>811</v>
      </c>
      <c r="V618">
        <v>9000</v>
      </c>
      <c r="W618" t="s">
        <v>85</v>
      </c>
      <c r="X618">
        <v>9200</v>
      </c>
      <c r="Y618" t="s">
        <v>87</v>
      </c>
      <c r="Z618">
        <v>9210</v>
      </c>
      <c r="AA618" t="s">
        <v>83</v>
      </c>
      <c r="AB618">
        <v>9211</v>
      </c>
      <c r="AC618" t="s">
        <v>88</v>
      </c>
      <c r="AD618">
        <v>0</v>
      </c>
      <c r="AE618" t="s">
        <v>58</v>
      </c>
      <c r="AF618" s="1">
        <v>11300000</v>
      </c>
      <c r="AG618" s="1">
        <v>10000000</v>
      </c>
      <c r="AH618" s="1">
        <v>8573335.1300000008</v>
      </c>
      <c r="AI618" s="1">
        <v>8573335.1300000008</v>
      </c>
      <c r="AJ618" s="1">
        <v>8573335.1300000008</v>
      </c>
      <c r="AK618" s="1">
        <v>8573335.1300000008</v>
      </c>
      <c r="AL618" s="1">
        <v>8573335.1300000008</v>
      </c>
      <c r="AM618" s="1">
        <f t="shared" si="61"/>
        <v>2726664.8699999992</v>
      </c>
      <c r="AN618" s="1"/>
      <c r="AO618" s="1"/>
      <c r="AP618" s="1">
        <f t="shared" si="62"/>
        <v>0</v>
      </c>
      <c r="AQ618" s="1">
        <f t="shared" si="63"/>
        <v>11300000</v>
      </c>
      <c r="AR618" s="1">
        <f t="shared" si="64"/>
        <v>2726664.8699999992</v>
      </c>
    </row>
    <row r="619" spans="1:44" hidden="1" x14ac:dyDescent="0.35">
      <c r="A619" t="str">
        <f t="shared" si="60"/>
        <v>2.6-05-2505_2559007_25541159</v>
      </c>
      <c r="B619" t="s">
        <v>999</v>
      </c>
      <c r="C619" t="s">
        <v>1001</v>
      </c>
      <c r="D619" t="s">
        <v>44</v>
      </c>
      <c r="E619" t="s">
        <v>54</v>
      </c>
      <c r="F619">
        <v>1</v>
      </c>
      <c r="G619" t="s">
        <v>45</v>
      </c>
      <c r="H619">
        <v>1.7</v>
      </c>
      <c r="I619" t="s">
        <v>154</v>
      </c>
      <c r="J619" t="s">
        <v>155</v>
      </c>
      <c r="K619" t="s">
        <v>156</v>
      </c>
      <c r="L619" t="s">
        <v>157</v>
      </c>
      <c r="M619" t="s">
        <v>66</v>
      </c>
      <c r="N619" t="s">
        <v>833</v>
      </c>
      <c r="O619" t="s">
        <v>835</v>
      </c>
      <c r="P619">
        <v>5</v>
      </c>
      <c r="Q619" t="s">
        <v>810</v>
      </c>
      <c r="R619">
        <v>9</v>
      </c>
      <c r="S619" t="s">
        <v>120</v>
      </c>
      <c r="T619" t="s">
        <v>834</v>
      </c>
      <c r="U619" t="s">
        <v>836</v>
      </c>
      <c r="V619">
        <v>5000</v>
      </c>
      <c r="W619" t="s">
        <v>118</v>
      </c>
      <c r="X619">
        <v>5400</v>
      </c>
      <c r="Y619" t="s">
        <v>242</v>
      </c>
      <c r="Z619">
        <v>5410</v>
      </c>
      <c r="AA619" t="s">
        <v>118</v>
      </c>
      <c r="AB619">
        <v>5411</v>
      </c>
      <c r="AC619" t="s">
        <v>242</v>
      </c>
      <c r="AD619">
        <v>59</v>
      </c>
      <c r="AE619" t="s">
        <v>1000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f t="shared" si="61"/>
        <v>0</v>
      </c>
      <c r="AN619" s="1">
        <v>600000</v>
      </c>
      <c r="AO619" s="1">
        <v>0</v>
      </c>
      <c r="AP619" s="1">
        <f t="shared" si="62"/>
        <v>600000</v>
      </c>
      <c r="AQ619" s="1">
        <f t="shared" si="63"/>
        <v>600000</v>
      </c>
      <c r="AR619" s="1">
        <f t="shared" si="64"/>
        <v>600000</v>
      </c>
    </row>
    <row r="620" spans="1:44" hidden="1" x14ac:dyDescent="0.35">
      <c r="A620" t="str">
        <f t="shared" si="60"/>
        <v/>
      </c>
      <c r="AM620" s="1">
        <f t="shared" ref="AM620:AO620" si="65">SUM(AM2:AM619)</f>
        <v>1182878081.0800006</v>
      </c>
      <c r="AN620" s="1">
        <f t="shared" si="65"/>
        <v>231706236.98999998</v>
      </c>
      <c r="AO620" s="1">
        <f t="shared" si="65"/>
        <v>187828443.09</v>
      </c>
      <c r="AP620" s="1">
        <f>SUM(AP2:AP619)</f>
        <v>43877793.899999917</v>
      </c>
      <c r="AQ620" s="1">
        <f t="shared" ref="AQ620:AR620" si="66">SUM(AQ2:AQ619)</f>
        <v>5901837793.8999987</v>
      </c>
      <c r="AR620" s="1">
        <f t="shared" si="66"/>
        <v>1226755874.9800007</v>
      </c>
    </row>
    <row r="621" spans="1:44" x14ac:dyDescent="0.35">
      <c r="AQ621" s="6">
        <f>SUBTOTAL(9,AQ81:AQ611)</f>
        <v>293475500</v>
      </c>
    </row>
  </sheetData>
  <autoFilter ref="A1:AR620" xr:uid="{00000000-0009-0000-0000-00000A000000}">
    <filterColumn colId="27">
      <filters>
        <filter val="2461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AH615"/>
  <sheetViews>
    <sheetView topLeftCell="R1" workbookViewId="0">
      <selection activeCell="X615" sqref="X615:Y615"/>
    </sheetView>
  </sheetViews>
  <sheetFormatPr baseColWidth="10" defaultRowHeight="14.5" x14ac:dyDescent="0.35"/>
  <cols>
    <col min="1" max="1" width="26.81640625" bestFit="1" customWidth="1"/>
    <col min="22" max="22" width="15.26953125" style="16" bestFit="1" customWidth="1"/>
    <col min="24" max="24" width="14.81640625" bestFit="1" customWidth="1"/>
  </cols>
  <sheetData>
    <row r="1" spans="1:34" x14ac:dyDescent="0.35">
      <c r="A1" s="2" t="s">
        <v>1026</v>
      </c>
      <c r="B1" s="2" t="s">
        <v>0</v>
      </c>
      <c r="C1" s="2" t="s">
        <v>25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26</v>
      </c>
      <c r="J1" s="2" t="s">
        <v>11</v>
      </c>
      <c r="K1" s="2" t="s">
        <v>27</v>
      </c>
      <c r="L1" s="2" t="s">
        <v>12</v>
      </c>
      <c r="M1" s="2" t="s">
        <v>28</v>
      </c>
      <c r="N1" s="2" t="s">
        <v>13</v>
      </c>
      <c r="O1" s="2" t="s">
        <v>29</v>
      </c>
      <c r="P1" s="2" t="s">
        <v>23</v>
      </c>
      <c r="Q1" s="2" t="s">
        <v>24</v>
      </c>
      <c r="R1" s="2" t="s">
        <v>19</v>
      </c>
      <c r="S1" s="2" t="s">
        <v>20</v>
      </c>
      <c r="T1" s="2" t="s">
        <v>21</v>
      </c>
      <c r="U1" s="2" t="s">
        <v>22</v>
      </c>
      <c r="V1" s="17" t="s">
        <v>30</v>
      </c>
      <c r="W1" s="2" t="s">
        <v>31</v>
      </c>
      <c r="X1" s="2" t="s">
        <v>32</v>
      </c>
      <c r="Y1" s="2" t="s">
        <v>33</v>
      </c>
      <c r="Z1" s="2" t="s">
        <v>34</v>
      </c>
      <c r="AA1" s="2" t="s">
        <v>35</v>
      </c>
      <c r="AB1" s="2" t="s">
        <v>36</v>
      </c>
      <c r="AC1" s="54" t="s">
        <v>1150</v>
      </c>
      <c r="AD1" s="2" t="s">
        <v>38</v>
      </c>
      <c r="AE1" s="2" t="s">
        <v>39</v>
      </c>
      <c r="AF1" s="2" t="s">
        <v>40</v>
      </c>
      <c r="AG1" s="2" t="s">
        <v>41</v>
      </c>
      <c r="AH1" s="2" t="s">
        <v>42</v>
      </c>
    </row>
    <row r="2" spans="1:34" hidden="1" x14ac:dyDescent="0.35">
      <c r="A2" t="str">
        <f>CONCATENATE(B2,H2,J2,L2,N2,R2,T2)</f>
        <v>2.5-01-2404_2557005_2539210</v>
      </c>
      <c r="B2" t="s">
        <v>795</v>
      </c>
      <c r="C2" t="s">
        <v>796</v>
      </c>
      <c r="D2" t="s">
        <v>47</v>
      </c>
      <c r="E2" t="s">
        <v>48</v>
      </c>
      <c r="F2" t="s">
        <v>49</v>
      </c>
      <c r="G2" t="s">
        <v>50</v>
      </c>
      <c r="H2" t="s">
        <v>808</v>
      </c>
      <c r="I2" t="s">
        <v>60</v>
      </c>
      <c r="J2">
        <v>5</v>
      </c>
      <c r="K2" t="s">
        <v>810</v>
      </c>
      <c r="L2">
        <v>7</v>
      </c>
      <c r="M2" t="s">
        <v>61</v>
      </c>
      <c r="N2" t="s">
        <v>809</v>
      </c>
      <c r="O2" t="s">
        <v>811</v>
      </c>
      <c r="P2">
        <v>3000</v>
      </c>
      <c r="Q2" t="s">
        <v>56</v>
      </c>
      <c r="R2">
        <v>3921</v>
      </c>
      <c r="S2" t="s">
        <v>57</v>
      </c>
      <c r="T2">
        <v>0</v>
      </c>
      <c r="U2" t="s">
        <v>58</v>
      </c>
      <c r="V2" s="16">
        <v>10480931.33</v>
      </c>
      <c r="W2">
        <v>0</v>
      </c>
      <c r="X2" s="1">
        <v>10480931.33</v>
      </c>
      <c r="Y2" s="1">
        <v>10480931.33</v>
      </c>
      <c r="Z2" s="1">
        <v>10480931.33</v>
      </c>
      <c r="AA2" s="1">
        <v>10480931.33</v>
      </c>
      <c r="AB2" s="1">
        <v>10480931.33</v>
      </c>
      <c r="AC2" s="1">
        <f t="shared" ref="AC2:AC65" si="0">V2-X2</f>
        <v>0</v>
      </c>
      <c r="AD2" s="1">
        <v>10480931.33</v>
      </c>
      <c r="AE2">
        <v>0</v>
      </c>
      <c r="AF2">
        <v>0</v>
      </c>
      <c r="AG2">
        <v>0</v>
      </c>
      <c r="AH2" s="1">
        <v>10480931.33</v>
      </c>
    </row>
    <row r="3" spans="1:34" hidden="1" x14ac:dyDescent="0.35">
      <c r="A3" t="str">
        <f t="shared" ref="A3:A66" si="1">CONCATENATE(B3,H3,J3,L3,N3,R3,T3)</f>
        <v>1.5-01-2505_25610007_2511313</v>
      </c>
      <c r="B3" t="s">
        <v>1002</v>
      </c>
      <c r="C3" t="s">
        <v>1003</v>
      </c>
      <c r="D3" t="s">
        <v>155</v>
      </c>
      <c r="E3" t="s">
        <v>156</v>
      </c>
      <c r="F3" t="s">
        <v>157</v>
      </c>
      <c r="G3" t="s">
        <v>158</v>
      </c>
      <c r="H3" t="s">
        <v>833</v>
      </c>
      <c r="I3" t="s">
        <v>835</v>
      </c>
      <c r="J3">
        <v>6</v>
      </c>
      <c r="K3" t="s">
        <v>164</v>
      </c>
      <c r="L3">
        <v>10</v>
      </c>
      <c r="M3" t="s">
        <v>172</v>
      </c>
      <c r="N3" t="s">
        <v>834</v>
      </c>
      <c r="O3" t="s">
        <v>836</v>
      </c>
      <c r="P3">
        <v>1000</v>
      </c>
      <c r="Q3" t="s">
        <v>71</v>
      </c>
      <c r="R3">
        <v>1131</v>
      </c>
      <c r="S3" t="s">
        <v>89</v>
      </c>
      <c r="T3">
        <v>3</v>
      </c>
      <c r="U3" t="s">
        <v>867</v>
      </c>
      <c r="V3" s="16">
        <v>37478348.009999998</v>
      </c>
      <c r="W3">
        <v>0</v>
      </c>
      <c r="X3" s="1">
        <v>37478348.009999998</v>
      </c>
      <c r="Y3" s="1">
        <v>37478348.009999998</v>
      </c>
      <c r="Z3" s="1">
        <v>37478348.009999998</v>
      </c>
      <c r="AA3" s="1">
        <v>37478348.009999998</v>
      </c>
      <c r="AB3" s="1">
        <v>37478348.009999998</v>
      </c>
      <c r="AC3" s="1">
        <f t="shared" si="0"/>
        <v>0</v>
      </c>
      <c r="AD3" s="1">
        <v>57558643.25</v>
      </c>
      <c r="AE3" s="1">
        <v>38594490.18</v>
      </c>
      <c r="AF3">
        <v>0</v>
      </c>
      <c r="AG3" s="1">
        <v>58674785.420000002</v>
      </c>
      <c r="AH3" s="1">
        <v>37478348.009999998</v>
      </c>
    </row>
    <row r="4" spans="1:34" hidden="1" x14ac:dyDescent="0.35">
      <c r="A4" t="str">
        <f t="shared" si="1"/>
        <v>1.5-01-2505_25610007_2513223</v>
      </c>
      <c r="B4" t="s">
        <v>1002</v>
      </c>
      <c r="C4" t="s">
        <v>1003</v>
      </c>
      <c r="D4" t="s">
        <v>155</v>
      </c>
      <c r="E4" t="s">
        <v>156</v>
      </c>
      <c r="F4" t="s">
        <v>157</v>
      </c>
      <c r="G4" t="s">
        <v>158</v>
      </c>
      <c r="H4" t="s">
        <v>833</v>
      </c>
      <c r="I4" t="s">
        <v>835</v>
      </c>
      <c r="J4">
        <v>6</v>
      </c>
      <c r="K4" t="s">
        <v>164</v>
      </c>
      <c r="L4">
        <v>10</v>
      </c>
      <c r="M4" t="s">
        <v>172</v>
      </c>
      <c r="N4" t="s">
        <v>834</v>
      </c>
      <c r="O4" t="s">
        <v>836</v>
      </c>
      <c r="P4">
        <v>1000</v>
      </c>
      <c r="Q4" t="s">
        <v>71</v>
      </c>
      <c r="R4">
        <v>1322</v>
      </c>
      <c r="S4" t="s">
        <v>92</v>
      </c>
      <c r="T4">
        <v>3</v>
      </c>
      <c r="U4" t="s">
        <v>867</v>
      </c>
      <c r="V4" s="16">
        <v>0</v>
      </c>
      <c r="W4" s="1">
        <v>29595702</v>
      </c>
      <c r="X4">
        <v>0</v>
      </c>
      <c r="Y4">
        <v>0</v>
      </c>
      <c r="Z4">
        <v>0</v>
      </c>
      <c r="AA4">
        <v>0</v>
      </c>
      <c r="AB4">
        <v>0</v>
      </c>
      <c r="AC4" s="1">
        <f t="shared" si="0"/>
        <v>0</v>
      </c>
      <c r="AD4">
        <v>0</v>
      </c>
      <c r="AE4">
        <v>0</v>
      </c>
      <c r="AF4">
        <v>0</v>
      </c>
      <c r="AG4" s="1">
        <v>29595702</v>
      </c>
      <c r="AH4" s="1">
        <v>-29595702</v>
      </c>
    </row>
    <row r="5" spans="1:34" hidden="1" x14ac:dyDescent="0.35">
      <c r="A5" t="str">
        <f t="shared" si="1"/>
        <v>1.5-01-2505_25610007_2513413</v>
      </c>
      <c r="B5" t="s">
        <v>1002</v>
      </c>
      <c r="C5" t="s">
        <v>1003</v>
      </c>
      <c r="D5" t="s">
        <v>155</v>
      </c>
      <c r="E5" t="s">
        <v>156</v>
      </c>
      <c r="F5" t="s">
        <v>157</v>
      </c>
      <c r="G5" t="s">
        <v>158</v>
      </c>
      <c r="H5" t="s">
        <v>833</v>
      </c>
      <c r="I5" t="s">
        <v>835</v>
      </c>
      <c r="J5">
        <v>6</v>
      </c>
      <c r="K5" t="s">
        <v>164</v>
      </c>
      <c r="L5">
        <v>10</v>
      </c>
      <c r="M5" t="s">
        <v>172</v>
      </c>
      <c r="N5" t="s">
        <v>834</v>
      </c>
      <c r="O5" t="s">
        <v>836</v>
      </c>
      <c r="P5">
        <v>1000</v>
      </c>
      <c r="Q5" t="s">
        <v>71</v>
      </c>
      <c r="R5">
        <v>1341</v>
      </c>
      <c r="S5" t="s">
        <v>399</v>
      </c>
      <c r="T5">
        <v>3</v>
      </c>
      <c r="U5" t="s">
        <v>867</v>
      </c>
      <c r="V5" s="16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 s="1">
        <f t="shared" si="0"/>
        <v>0</v>
      </c>
      <c r="AD5">
        <v>0</v>
      </c>
      <c r="AE5">
        <v>0</v>
      </c>
      <c r="AF5">
        <v>0</v>
      </c>
      <c r="AG5">
        <v>0</v>
      </c>
      <c r="AH5">
        <v>0</v>
      </c>
    </row>
    <row r="6" spans="1:34" hidden="1" x14ac:dyDescent="0.35">
      <c r="A6" t="str">
        <f t="shared" si="1"/>
        <v>1.5-01-2505_25610007_2514113</v>
      </c>
      <c r="B6" t="s">
        <v>1002</v>
      </c>
      <c r="C6" t="s">
        <v>1003</v>
      </c>
      <c r="D6" t="s">
        <v>155</v>
      </c>
      <c r="E6" t="s">
        <v>156</v>
      </c>
      <c r="F6" t="s">
        <v>157</v>
      </c>
      <c r="G6" t="s">
        <v>158</v>
      </c>
      <c r="H6" t="s">
        <v>833</v>
      </c>
      <c r="I6" t="s">
        <v>835</v>
      </c>
      <c r="J6">
        <v>6</v>
      </c>
      <c r="K6" t="s">
        <v>164</v>
      </c>
      <c r="L6">
        <v>10</v>
      </c>
      <c r="M6" t="s">
        <v>172</v>
      </c>
      <c r="N6" t="s">
        <v>834</v>
      </c>
      <c r="O6" t="s">
        <v>836</v>
      </c>
      <c r="P6">
        <v>1000</v>
      </c>
      <c r="Q6" t="s">
        <v>71</v>
      </c>
      <c r="R6">
        <v>1411</v>
      </c>
      <c r="S6" t="s">
        <v>94</v>
      </c>
      <c r="T6">
        <v>3</v>
      </c>
      <c r="U6" t="s">
        <v>867</v>
      </c>
      <c r="V6" s="16">
        <v>0</v>
      </c>
      <c r="W6" s="1">
        <v>12785343</v>
      </c>
      <c r="X6">
        <v>0</v>
      </c>
      <c r="Y6">
        <v>0</v>
      </c>
      <c r="Z6">
        <v>0</v>
      </c>
      <c r="AA6">
        <v>0</v>
      </c>
      <c r="AB6">
        <v>0</v>
      </c>
      <c r="AC6" s="1">
        <f t="shared" si="0"/>
        <v>0</v>
      </c>
      <c r="AD6">
        <v>0</v>
      </c>
      <c r="AE6">
        <v>0</v>
      </c>
      <c r="AF6">
        <v>0</v>
      </c>
      <c r="AG6" s="1">
        <v>12785343</v>
      </c>
      <c r="AH6" s="1">
        <v>-12785343</v>
      </c>
    </row>
    <row r="7" spans="1:34" hidden="1" x14ac:dyDescent="0.35">
      <c r="A7" t="str">
        <f t="shared" si="1"/>
        <v>1.5-01-2505_25610007_2514213</v>
      </c>
      <c r="B7" t="s">
        <v>1002</v>
      </c>
      <c r="C7" t="s">
        <v>1003</v>
      </c>
      <c r="D7" t="s">
        <v>155</v>
      </c>
      <c r="E7" t="s">
        <v>156</v>
      </c>
      <c r="F7" t="s">
        <v>157</v>
      </c>
      <c r="G7" t="s">
        <v>158</v>
      </c>
      <c r="H7" t="s">
        <v>833</v>
      </c>
      <c r="I7" t="s">
        <v>835</v>
      </c>
      <c r="J7">
        <v>6</v>
      </c>
      <c r="K7" t="s">
        <v>164</v>
      </c>
      <c r="L7">
        <v>10</v>
      </c>
      <c r="M7" t="s">
        <v>172</v>
      </c>
      <c r="N7" t="s">
        <v>834</v>
      </c>
      <c r="O7" t="s">
        <v>836</v>
      </c>
      <c r="P7">
        <v>1000</v>
      </c>
      <c r="Q7" t="s">
        <v>71</v>
      </c>
      <c r="R7">
        <v>1421</v>
      </c>
      <c r="S7" t="s">
        <v>96</v>
      </c>
      <c r="T7">
        <v>3</v>
      </c>
      <c r="U7" t="s">
        <v>867</v>
      </c>
      <c r="V7" s="16">
        <v>2487815.65</v>
      </c>
      <c r="W7" s="1">
        <v>6392672</v>
      </c>
      <c r="X7" s="1">
        <v>2487815.65</v>
      </c>
      <c r="Y7" s="1">
        <v>2487815.65</v>
      </c>
      <c r="Z7" s="1">
        <v>2487815.65</v>
      </c>
      <c r="AA7" s="1">
        <v>2487815.65</v>
      </c>
      <c r="AB7" s="1">
        <v>2487815.65</v>
      </c>
      <c r="AC7" s="1">
        <f t="shared" si="0"/>
        <v>0</v>
      </c>
      <c r="AD7">
        <v>0</v>
      </c>
      <c r="AE7">
        <v>0</v>
      </c>
      <c r="AF7">
        <v>0</v>
      </c>
      <c r="AG7" s="1">
        <v>3904856.35</v>
      </c>
      <c r="AH7" s="1">
        <v>-3904856.35</v>
      </c>
    </row>
    <row r="8" spans="1:34" hidden="1" x14ac:dyDescent="0.35">
      <c r="A8" t="str">
        <f t="shared" si="1"/>
        <v>1.5-01-2505_25610007_2514313</v>
      </c>
      <c r="B8" t="s">
        <v>1002</v>
      </c>
      <c r="C8" t="s">
        <v>1003</v>
      </c>
      <c r="D8" t="s">
        <v>155</v>
      </c>
      <c r="E8" t="s">
        <v>156</v>
      </c>
      <c r="F8" t="s">
        <v>157</v>
      </c>
      <c r="G8" t="s">
        <v>158</v>
      </c>
      <c r="H8" t="s">
        <v>833</v>
      </c>
      <c r="I8" t="s">
        <v>835</v>
      </c>
      <c r="J8">
        <v>6</v>
      </c>
      <c r="K8" t="s">
        <v>164</v>
      </c>
      <c r="L8">
        <v>10</v>
      </c>
      <c r="M8" t="s">
        <v>172</v>
      </c>
      <c r="N8" t="s">
        <v>834</v>
      </c>
      <c r="O8" t="s">
        <v>836</v>
      </c>
      <c r="P8">
        <v>1000</v>
      </c>
      <c r="Q8" t="s">
        <v>71</v>
      </c>
      <c r="R8">
        <v>1431</v>
      </c>
      <c r="S8" t="s">
        <v>97</v>
      </c>
      <c r="T8">
        <v>3</v>
      </c>
      <c r="U8" t="s">
        <v>867</v>
      </c>
      <c r="V8" s="16">
        <v>1658589.82</v>
      </c>
      <c r="W8" s="1">
        <v>4261782</v>
      </c>
      <c r="X8" s="1">
        <v>1658589.82</v>
      </c>
      <c r="Y8" s="1">
        <v>1658589.82</v>
      </c>
      <c r="Z8" s="1">
        <v>1658589.82</v>
      </c>
      <c r="AA8" s="1">
        <v>1658589.82</v>
      </c>
      <c r="AB8" s="1">
        <v>1658589.82</v>
      </c>
      <c r="AC8" s="1">
        <f t="shared" si="0"/>
        <v>0</v>
      </c>
      <c r="AD8">
        <v>0</v>
      </c>
      <c r="AE8">
        <v>0</v>
      </c>
      <c r="AF8">
        <v>0</v>
      </c>
      <c r="AG8" s="1">
        <v>2603192.1800000002</v>
      </c>
      <c r="AH8" s="1">
        <v>-2603192.1800000002</v>
      </c>
    </row>
    <row r="9" spans="1:34" hidden="1" x14ac:dyDescent="0.35">
      <c r="A9" t="str">
        <f t="shared" si="1"/>
        <v>1.5-01-2505_25610007_2514413</v>
      </c>
      <c r="B9" t="s">
        <v>1002</v>
      </c>
      <c r="C9" t="s">
        <v>1003</v>
      </c>
      <c r="D9" t="s">
        <v>155</v>
      </c>
      <c r="E9" t="s">
        <v>156</v>
      </c>
      <c r="F9" t="s">
        <v>157</v>
      </c>
      <c r="G9" t="s">
        <v>158</v>
      </c>
      <c r="H9" t="s">
        <v>833</v>
      </c>
      <c r="I9" t="s">
        <v>835</v>
      </c>
      <c r="J9">
        <v>6</v>
      </c>
      <c r="K9" t="s">
        <v>164</v>
      </c>
      <c r="L9">
        <v>10</v>
      </c>
      <c r="M9" t="s">
        <v>172</v>
      </c>
      <c r="N9" t="s">
        <v>834</v>
      </c>
      <c r="O9" t="s">
        <v>836</v>
      </c>
      <c r="P9">
        <v>1000</v>
      </c>
      <c r="Q9" t="s">
        <v>71</v>
      </c>
      <c r="R9">
        <v>1441</v>
      </c>
      <c r="S9" t="s">
        <v>99</v>
      </c>
      <c r="T9">
        <v>3</v>
      </c>
      <c r="U9" t="s">
        <v>867</v>
      </c>
      <c r="V9" s="16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 s="1">
        <f t="shared" si="0"/>
        <v>0</v>
      </c>
      <c r="AD9" s="1">
        <v>1193231.51</v>
      </c>
      <c r="AE9">
        <v>0</v>
      </c>
      <c r="AF9">
        <v>0</v>
      </c>
      <c r="AG9" s="1">
        <v>1193231.51</v>
      </c>
      <c r="AH9">
        <v>0</v>
      </c>
    </row>
    <row r="10" spans="1:34" hidden="1" x14ac:dyDescent="0.35">
      <c r="A10" t="str">
        <f t="shared" si="1"/>
        <v>1.5-01-2505_25610007_2515913</v>
      </c>
      <c r="B10" t="s">
        <v>1002</v>
      </c>
      <c r="C10" t="s">
        <v>1003</v>
      </c>
      <c r="D10" t="s">
        <v>155</v>
      </c>
      <c r="E10" t="s">
        <v>156</v>
      </c>
      <c r="F10" t="s">
        <v>157</v>
      </c>
      <c r="G10" t="s">
        <v>158</v>
      </c>
      <c r="H10" t="s">
        <v>833</v>
      </c>
      <c r="I10" t="s">
        <v>835</v>
      </c>
      <c r="J10">
        <v>6</v>
      </c>
      <c r="K10" t="s">
        <v>164</v>
      </c>
      <c r="L10">
        <v>10</v>
      </c>
      <c r="M10" t="s">
        <v>172</v>
      </c>
      <c r="N10" t="s">
        <v>834</v>
      </c>
      <c r="O10" t="s">
        <v>836</v>
      </c>
      <c r="P10">
        <v>1000</v>
      </c>
      <c r="Q10" t="s">
        <v>71</v>
      </c>
      <c r="R10">
        <v>1591</v>
      </c>
      <c r="S10" t="s">
        <v>79</v>
      </c>
      <c r="T10">
        <v>3</v>
      </c>
      <c r="U10" t="s">
        <v>867</v>
      </c>
      <c r="V10" s="16">
        <v>1954400</v>
      </c>
      <c r="W10">
        <v>0</v>
      </c>
      <c r="X10" s="1">
        <v>1954400</v>
      </c>
      <c r="Y10" s="1">
        <v>1954400</v>
      </c>
      <c r="Z10" s="1">
        <v>1954400</v>
      </c>
      <c r="AA10" s="1">
        <v>1954400</v>
      </c>
      <c r="AB10" s="1">
        <v>1954400</v>
      </c>
      <c r="AC10" s="1">
        <f t="shared" si="0"/>
        <v>0</v>
      </c>
      <c r="AD10" s="1">
        <v>19479665.379999999</v>
      </c>
      <c r="AE10">
        <v>0</v>
      </c>
      <c r="AF10">
        <v>0</v>
      </c>
      <c r="AG10" s="1">
        <v>17525265.379999999</v>
      </c>
      <c r="AH10" s="1">
        <v>1954400</v>
      </c>
    </row>
    <row r="11" spans="1:34" hidden="1" x14ac:dyDescent="0.35">
      <c r="A11" t="str">
        <f t="shared" si="1"/>
        <v>1.5-01-2505_25667049_2511313</v>
      </c>
      <c r="B11" t="s">
        <v>1002</v>
      </c>
      <c r="C11" t="s">
        <v>1003</v>
      </c>
      <c r="D11" t="s">
        <v>155</v>
      </c>
      <c r="E11" t="s">
        <v>156</v>
      </c>
      <c r="F11" t="s">
        <v>157</v>
      </c>
      <c r="G11" t="s">
        <v>158</v>
      </c>
      <c r="H11" t="s">
        <v>833</v>
      </c>
      <c r="I11" t="s">
        <v>835</v>
      </c>
      <c r="J11">
        <v>6</v>
      </c>
      <c r="K11" t="s">
        <v>164</v>
      </c>
      <c r="L11">
        <v>67</v>
      </c>
      <c r="M11" t="s">
        <v>172</v>
      </c>
      <c r="N11" t="s">
        <v>837</v>
      </c>
      <c r="O11" t="s">
        <v>838</v>
      </c>
      <c r="P11">
        <v>1000</v>
      </c>
      <c r="Q11" t="s">
        <v>71</v>
      </c>
      <c r="R11">
        <v>1131</v>
      </c>
      <c r="S11" t="s">
        <v>89</v>
      </c>
      <c r="T11">
        <v>3</v>
      </c>
      <c r="U11" t="s">
        <v>867</v>
      </c>
      <c r="V11" s="16">
        <v>69842860.420000002</v>
      </c>
      <c r="W11">
        <v>0</v>
      </c>
      <c r="X11" s="1">
        <v>30182368.84</v>
      </c>
      <c r="Y11" s="1">
        <v>30182368.84</v>
      </c>
      <c r="Z11" s="1">
        <v>30182368.84</v>
      </c>
      <c r="AA11" s="1">
        <v>30182368.84</v>
      </c>
      <c r="AB11" s="1">
        <v>30182368.84</v>
      </c>
      <c r="AC11" s="1">
        <f t="shared" si="0"/>
        <v>39660491.579999998</v>
      </c>
      <c r="AD11">
        <v>0</v>
      </c>
      <c r="AE11" s="1">
        <v>69842860.420000002</v>
      </c>
      <c r="AF11">
        <v>0</v>
      </c>
      <c r="AG11">
        <v>0</v>
      </c>
      <c r="AH11" s="1">
        <v>69842860.420000002</v>
      </c>
    </row>
    <row r="12" spans="1:34" hidden="1" x14ac:dyDescent="0.35">
      <c r="A12" t="str">
        <f t="shared" si="1"/>
        <v>1.5-01-2505_25667049_2513223</v>
      </c>
      <c r="B12" t="s">
        <v>1002</v>
      </c>
      <c r="C12" t="s">
        <v>1003</v>
      </c>
      <c r="D12" t="s">
        <v>155</v>
      </c>
      <c r="E12" t="s">
        <v>156</v>
      </c>
      <c r="F12" t="s">
        <v>157</v>
      </c>
      <c r="G12" t="s">
        <v>158</v>
      </c>
      <c r="H12" t="s">
        <v>833</v>
      </c>
      <c r="I12" t="s">
        <v>835</v>
      </c>
      <c r="J12">
        <v>6</v>
      </c>
      <c r="K12" t="s">
        <v>164</v>
      </c>
      <c r="L12">
        <v>67</v>
      </c>
      <c r="M12" t="s">
        <v>172</v>
      </c>
      <c r="N12" t="s">
        <v>837</v>
      </c>
      <c r="O12" t="s">
        <v>838</v>
      </c>
      <c r="P12">
        <v>1000</v>
      </c>
      <c r="Q12" t="s">
        <v>71</v>
      </c>
      <c r="R12">
        <v>1322</v>
      </c>
      <c r="S12" t="s">
        <v>92</v>
      </c>
      <c r="T12">
        <v>3</v>
      </c>
      <c r="U12" t="s">
        <v>867</v>
      </c>
      <c r="V12" s="16">
        <v>27703558.600000001</v>
      </c>
      <c r="W12">
        <v>0</v>
      </c>
      <c r="X12" s="1">
        <v>2288171.61</v>
      </c>
      <c r="Y12" s="1">
        <v>2288171.61</v>
      </c>
      <c r="Z12" s="1">
        <v>2288171.61</v>
      </c>
      <c r="AA12" s="1">
        <v>2288171.61</v>
      </c>
      <c r="AB12" s="1">
        <v>2288171.61</v>
      </c>
      <c r="AC12" s="1">
        <f t="shared" si="0"/>
        <v>25415386.990000002</v>
      </c>
      <c r="AD12">
        <v>0</v>
      </c>
      <c r="AE12" s="1">
        <v>27703558.600000001</v>
      </c>
      <c r="AF12">
        <v>0</v>
      </c>
      <c r="AG12">
        <v>0</v>
      </c>
      <c r="AH12" s="1">
        <v>27703558.600000001</v>
      </c>
    </row>
    <row r="13" spans="1:34" hidden="1" x14ac:dyDescent="0.35">
      <c r="A13" t="str">
        <f t="shared" si="1"/>
        <v>1.5-01-2505_25667049_2514113</v>
      </c>
      <c r="B13" t="s">
        <v>1002</v>
      </c>
      <c r="C13" t="s">
        <v>1003</v>
      </c>
      <c r="D13" t="s">
        <v>155</v>
      </c>
      <c r="E13" t="s">
        <v>156</v>
      </c>
      <c r="F13" t="s">
        <v>157</v>
      </c>
      <c r="G13" t="s">
        <v>158</v>
      </c>
      <c r="H13" t="s">
        <v>833</v>
      </c>
      <c r="I13" t="s">
        <v>835</v>
      </c>
      <c r="J13">
        <v>6</v>
      </c>
      <c r="K13" t="s">
        <v>164</v>
      </c>
      <c r="L13">
        <v>67</v>
      </c>
      <c r="M13" t="s">
        <v>172</v>
      </c>
      <c r="N13" t="s">
        <v>837</v>
      </c>
      <c r="O13" t="s">
        <v>838</v>
      </c>
      <c r="P13">
        <v>1000</v>
      </c>
      <c r="Q13" t="s">
        <v>71</v>
      </c>
      <c r="R13">
        <v>1411</v>
      </c>
      <c r="S13" t="s">
        <v>94</v>
      </c>
      <c r="T13">
        <v>3</v>
      </c>
      <c r="U13" t="s">
        <v>867</v>
      </c>
      <c r="V13" s="16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 s="1">
        <f t="shared" si="0"/>
        <v>0</v>
      </c>
      <c r="AD13">
        <v>0</v>
      </c>
      <c r="AE13" s="1">
        <v>11967937.310000001</v>
      </c>
      <c r="AF13">
        <v>0</v>
      </c>
      <c r="AG13" s="1">
        <v>11967937.310000001</v>
      </c>
      <c r="AH13">
        <v>0</v>
      </c>
    </row>
    <row r="14" spans="1:34" hidden="1" x14ac:dyDescent="0.35">
      <c r="A14" t="str">
        <f t="shared" si="1"/>
        <v>1.5-01-2505_25667049_2514213</v>
      </c>
      <c r="B14" t="s">
        <v>1002</v>
      </c>
      <c r="C14" t="s">
        <v>1003</v>
      </c>
      <c r="D14" t="s">
        <v>155</v>
      </c>
      <c r="E14" t="s">
        <v>156</v>
      </c>
      <c r="F14" t="s">
        <v>157</v>
      </c>
      <c r="G14" t="s">
        <v>158</v>
      </c>
      <c r="H14" t="s">
        <v>833</v>
      </c>
      <c r="I14" t="s">
        <v>835</v>
      </c>
      <c r="J14">
        <v>6</v>
      </c>
      <c r="K14" t="s">
        <v>164</v>
      </c>
      <c r="L14">
        <v>67</v>
      </c>
      <c r="M14" t="s">
        <v>172</v>
      </c>
      <c r="N14" t="s">
        <v>837</v>
      </c>
      <c r="O14" t="s">
        <v>838</v>
      </c>
      <c r="P14">
        <v>1000</v>
      </c>
      <c r="Q14" t="s">
        <v>71</v>
      </c>
      <c r="R14">
        <v>1421</v>
      </c>
      <c r="S14" t="s">
        <v>96</v>
      </c>
      <c r="T14">
        <v>3</v>
      </c>
      <c r="U14" t="s">
        <v>867</v>
      </c>
      <c r="V14" s="16">
        <v>3496153.01</v>
      </c>
      <c r="W14">
        <v>0</v>
      </c>
      <c r="X14" s="1">
        <v>912810.02</v>
      </c>
      <c r="Y14" s="1">
        <v>912810.02</v>
      </c>
      <c r="Z14" s="1">
        <v>912810.02</v>
      </c>
      <c r="AA14" s="1">
        <v>912810.02</v>
      </c>
      <c r="AB14" s="1">
        <v>912810.02</v>
      </c>
      <c r="AC14" s="1">
        <f t="shared" si="0"/>
        <v>2583342.9899999998</v>
      </c>
      <c r="AD14">
        <v>0</v>
      </c>
      <c r="AE14" s="1">
        <v>3496153.01</v>
      </c>
      <c r="AF14">
        <v>0</v>
      </c>
      <c r="AG14">
        <v>0</v>
      </c>
      <c r="AH14" s="1">
        <v>3496153.01</v>
      </c>
    </row>
    <row r="15" spans="1:34" hidden="1" x14ac:dyDescent="0.35">
      <c r="A15" t="str">
        <f t="shared" si="1"/>
        <v>1.5-01-2505_25667049_2514313</v>
      </c>
      <c r="B15" t="s">
        <v>1002</v>
      </c>
      <c r="C15" t="s">
        <v>1003</v>
      </c>
      <c r="D15" t="s">
        <v>155</v>
      </c>
      <c r="E15" t="s">
        <v>156</v>
      </c>
      <c r="F15" t="s">
        <v>157</v>
      </c>
      <c r="G15" t="s">
        <v>158</v>
      </c>
      <c r="H15" t="s">
        <v>833</v>
      </c>
      <c r="I15" t="s">
        <v>835</v>
      </c>
      <c r="J15">
        <v>6</v>
      </c>
      <c r="K15" t="s">
        <v>164</v>
      </c>
      <c r="L15">
        <v>67</v>
      </c>
      <c r="M15" t="s">
        <v>172</v>
      </c>
      <c r="N15" t="s">
        <v>837</v>
      </c>
      <c r="O15" t="s">
        <v>838</v>
      </c>
      <c r="P15">
        <v>1000</v>
      </c>
      <c r="Q15" t="s">
        <v>71</v>
      </c>
      <c r="R15">
        <v>1431</v>
      </c>
      <c r="S15" t="s">
        <v>97</v>
      </c>
      <c r="T15">
        <v>3</v>
      </c>
      <c r="U15" t="s">
        <v>867</v>
      </c>
      <c r="V15" s="16">
        <v>2330722.62</v>
      </c>
      <c r="W15">
        <v>0</v>
      </c>
      <c r="X15" s="1">
        <v>608555.77</v>
      </c>
      <c r="Y15" s="1">
        <v>608555.77</v>
      </c>
      <c r="Z15" s="1">
        <v>608555.77</v>
      </c>
      <c r="AA15" s="1">
        <v>608555.77</v>
      </c>
      <c r="AB15" s="1">
        <v>608555.77</v>
      </c>
      <c r="AC15" s="1">
        <f t="shared" si="0"/>
        <v>1722166.85</v>
      </c>
      <c r="AD15">
        <v>0</v>
      </c>
      <c r="AE15" s="1">
        <v>2330722.62</v>
      </c>
      <c r="AF15">
        <v>0</v>
      </c>
      <c r="AG15">
        <v>0</v>
      </c>
      <c r="AH15" s="1">
        <v>2330722.62</v>
      </c>
    </row>
    <row r="16" spans="1:34" hidden="1" x14ac:dyDescent="0.35">
      <c r="A16" t="str">
        <f t="shared" si="1"/>
        <v>1.5-01-2505_25667049_2515913</v>
      </c>
      <c r="B16" t="s">
        <v>1002</v>
      </c>
      <c r="C16" t="s">
        <v>1003</v>
      </c>
      <c r="D16" t="s">
        <v>155</v>
      </c>
      <c r="E16" t="s">
        <v>156</v>
      </c>
      <c r="F16" t="s">
        <v>157</v>
      </c>
      <c r="G16" t="s">
        <v>158</v>
      </c>
      <c r="H16" t="s">
        <v>833</v>
      </c>
      <c r="I16" t="s">
        <v>835</v>
      </c>
      <c r="J16">
        <v>6</v>
      </c>
      <c r="K16" t="s">
        <v>164</v>
      </c>
      <c r="L16">
        <v>67</v>
      </c>
      <c r="M16" t="s">
        <v>172</v>
      </c>
      <c r="N16" t="s">
        <v>837</v>
      </c>
      <c r="O16" t="s">
        <v>838</v>
      </c>
      <c r="P16">
        <v>1000</v>
      </c>
      <c r="Q16" t="s">
        <v>71</v>
      </c>
      <c r="R16">
        <v>1591</v>
      </c>
      <c r="S16" t="s">
        <v>79</v>
      </c>
      <c r="T16">
        <v>3</v>
      </c>
      <c r="U16" t="s">
        <v>867</v>
      </c>
      <c r="V16" s="16">
        <v>1084382.46</v>
      </c>
      <c r="W16">
        <v>0</v>
      </c>
      <c r="X16" s="1">
        <v>992588.77</v>
      </c>
      <c r="Y16" s="1">
        <v>992588.77</v>
      </c>
      <c r="Z16" s="1">
        <v>992588.77</v>
      </c>
      <c r="AA16" s="1">
        <v>992588.77</v>
      </c>
      <c r="AB16" s="1">
        <v>992588.77</v>
      </c>
      <c r="AC16" s="1">
        <f t="shared" si="0"/>
        <v>91793.689999999944</v>
      </c>
      <c r="AD16">
        <v>0</v>
      </c>
      <c r="AE16" s="1">
        <v>15084382.460000001</v>
      </c>
      <c r="AF16">
        <v>0</v>
      </c>
      <c r="AG16" s="1">
        <v>14000000</v>
      </c>
      <c r="AH16" s="1">
        <v>1084382.46</v>
      </c>
    </row>
    <row r="17" spans="1:34" hidden="1" x14ac:dyDescent="0.35">
      <c r="A17" t="str">
        <f t="shared" si="1"/>
        <v>1.5-01-2504_2557005_2591110</v>
      </c>
      <c r="B17" t="s">
        <v>1002</v>
      </c>
      <c r="C17" t="s">
        <v>1003</v>
      </c>
      <c r="D17" t="s">
        <v>47</v>
      </c>
      <c r="E17" t="s">
        <v>48</v>
      </c>
      <c r="F17" t="s">
        <v>49</v>
      </c>
      <c r="G17" t="s">
        <v>50</v>
      </c>
      <c r="H17" t="s">
        <v>808</v>
      </c>
      <c r="I17" t="s">
        <v>60</v>
      </c>
      <c r="J17">
        <v>5</v>
      </c>
      <c r="K17" t="s">
        <v>810</v>
      </c>
      <c r="L17">
        <v>7</v>
      </c>
      <c r="M17" t="s">
        <v>61</v>
      </c>
      <c r="N17" t="s">
        <v>809</v>
      </c>
      <c r="O17" t="s">
        <v>811</v>
      </c>
      <c r="P17">
        <v>9000</v>
      </c>
      <c r="Q17" t="s">
        <v>85</v>
      </c>
      <c r="R17">
        <v>9111</v>
      </c>
      <c r="S17" t="s">
        <v>84</v>
      </c>
      <c r="T17">
        <v>0</v>
      </c>
      <c r="U17" t="s">
        <v>58</v>
      </c>
      <c r="V17" s="16">
        <v>38364867</v>
      </c>
      <c r="W17" s="1">
        <v>38364867</v>
      </c>
      <c r="X17" s="1">
        <v>32740923.030000001</v>
      </c>
      <c r="Y17" s="1">
        <v>32740923.030000001</v>
      </c>
      <c r="Z17" s="1">
        <v>32740923.030000001</v>
      </c>
      <c r="AA17" s="1">
        <v>32740923.030000001</v>
      </c>
      <c r="AB17" s="1">
        <v>32740923.030000001</v>
      </c>
      <c r="AC17" s="1">
        <f t="shared" si="0"/>
        <v>5623943.9699999988</v>
      </c>
      <c r="AD17">
        <v>0</v>
      </c>
      <c r="AE17">
        <v>0</v>
      </c>
      <c r="AF17">
        <v>0</v>
      </c>
      <c r="AG17">
        <v>0</v>
      </c>
      <c r="AH17">
        <v>0</v>
      </c>
    </row>
    <row r="18" spans="1:34" hidden="1" x14ac:dyDescent="0.35">
      <c r="A18" t="str">
        <f t="shared" si="1"/>
        <v>1.5-01-2504_2557005_2592110</v>
      </c>
      <c r="B18" t="s">
        <v>1002</v>
      </c>
      <c r="C18" t="s">
        <v>1003</v>
      </c>
      <c r="D18" t="s">
        <v>47</v>
      </c>
      <c r="E18" t="s">
        <v>48</v>
      </c>
      <c r="F18" t="s">
        <v>49</v>
      </c>
      <c r="G18" t="s">
        <v>50</v>
      </c>
      <c r="H18" t="s">
        <v>808</v>
      </c>
      <c r="I18" t="s">
        <v>60</v>
      </c>
      <c r="J18">
        <v>5</v>
      </c>
      <c r="K18" t="s">
        <v>810</v>
      </c>
      <c r="L18">
        <v>7</v>
      </c>
      <c r="M18" t="s">
        <v>61</v>
      </c>
      <c r="N18" t="s">
        <v>809</v>
      </c>
      <c r="O18" t="s">
        <v>811</v>
      </c>
      <c r="P18">
        <v>9000</v>
      </c>
      <c r="Q18" t="s">
        <v>85</v>
      </c>
      <c r="R18">
        <v>9211</v>
      </c>
      <c r="S18" t="s">
        <v>88</v>
      </c>
      <c r="T18">
        <v>0</v>
      </c>
      <c r="U18" t="s">
        <v>58</v>
      </c>
      <c r="V18" s="16">
        <v>11300000</v>
      </c>
      <c r="W18" s="1">
        <v>10000000</v>
      </c>
      <c r="X18" s="1">
        <v>8573335.1300000008</v>
      </c>
      <c r="Y18" s="1">
        <v>8573335.1300000008</v>
      </c>
      <c r="Z18" s="1">
        <v>8573335.1300000008</v>
      </c>
      <c r="AA18" s="1">
        <v>8573335.1300000008</v>
      </c>
      <c r="AB18" s="1">
        <v>8573335.1300000008</v>
      </c>
      <c r="AC18" s="1">
        <f t="shared" si="0"/>
        <v>2726664.8699999992</v>
      </c>
      <c r="AD18">
        <v>0</v>
      </c>
      <c r="AE18" s="1">
        <v>1300000</v>
      </c>
      <c r="AF18">
        <v>0</v>
      </c>
      <c r="AG18">
        <v>0</v>
      </c>
      <c r="AH18" s="1">
        <v>1300000</v>
      </c>
    </row>
    <row r="19" spans="1:34" hidden="1" x14ac:dyDescent="0.35">
      <c r="A19" t="str">
        <f t="shared" si="1"/>
        <v>1.5-01-2505_25512007_2511111</v>
      </c>
      <c r="B19" t="s">
        <v>1002</v>
      </c>
      <c r="C19" t="s">
        <v>1003</v>
      </c>
      <c r="D19" t="s">
        <v>47</v>
      </c>
      <c r="E19" t="s">
        <v>48</v>
      </c>
      <c r="F19" t="s">
        <v>65</v>
      </c>
      <c r="G19" t="s">
        <v>66</v>
      </c>
      <c r="H19" t="s">
        <v>833</v>
      </c>
      <c r="I19" t="s">
        <v>835</v>
      </c>
      <c r="J19">
        <v>5</v>
      </c>
      <c r="K19" t="s">
        <v>810</v>
      </c>
      <c r="L19">
        <v>12</v>
      </c>
      <c r="M19" t="s">
        <v>71</v>
      </c>
      <c r="N19" t="s">
        <v>834</v>
      </c>
      <c r="O19" t="s">
        <v>836</v>
      </c>
      <c r="P19">
        <v>1000</v>
      </c>
      <c r="Q19" t="s">
        <v>71</v>
      </c>
      <c r="R19">
        <v>1111</v>
      </c>
      <c r="S19" t="s">
        <v>72</v>
      </c>
      <c r="T19">
        <v>1</v>
      </c>
      <c r="U19" t="s">
        <v>682</v>
      </c>
      <c r="V19" s="16">
        <v>8492637.0999999996</v>
      </c>
      <c r="W19" s="1">
        <v>14346945</v>
      </c>
      <c r="X19" s="1">
        <v>8492637.0999999996</v>
      </c>
      <c r="Y19" s="1">
        <v>8492637.0999999996</v>
      </c>
      <c r="Z19" s="1">
        <v>8492637.0999999996</v>
      </c>
      <c r="AA19" s="1">
        <v>8492637.0999999996</v>
      </c>
      <c r="AB19" s="1">
        <v>8492637.0999999996</v>
      </c>
      <c r="AC19" s="1">
        <f t="shared" si="0"/>
        <v>0</v>
      </c>
      <c r="AD19">
        <v>0</v>
      </c>
      <c r="AE19">
        <v>16.5</v>
      </c>
      <c r="AF19">
        <v>0</v>
      </c>
      <c r="AG19" s="1">
        <v>5854324.4000000004</v>
      </c>
      <c r="AH19" s="1">
        <v>-5854307.9000000004</v>
      </c>
    </row>
    <row r="20" spans="1:34" hidden="1" x14ac:dyDescent="0.35">
      <c r="A20" t="str">
        <f t="shared" si="1"/>
        <v>1.5-01-2505_25512007_2511311</v>
      </c>
      <c r="B20" t="s">
        <v>1002</v>
      </c>
      <c r="C20" t="s">
        <v>1003</v>
      </c>
      <c r="D20" t="s">
        <v>47</v>
      </c>
      <c r="E20" t="s">
        <v>48</v>
      </c>
      <c r="F20" t="s">
        <v>65</v>
      </c>
      <c r="G20" t="s">
        <v>66</v>
      </c>
      <c r="H20" t="s">
        <v>833</v>
      </c>
      <c r="I20" t="s">
        <v>835</v>
      </c>
      <c r="J20">
        <v>5</v>
      </c>
      <c r="K20" t="s">
        <v>810</v>
      </c>
      <c r="L20">
        <v>12</v>
      </c>
      <c r="M20" t="s">
        <v>71</v>
      </c>
      <c r="N20" t="s">
        <v>834</v>
      </c>
      <c r="O20" t="s">
        <v>836</v>
      </c>
      <c r="P20">
        <v>1000</v>
      </c>
      <c r="Q20" t="s">
        <v>71</v>
      </c>
      <c r="R20">
        <v>1131</v>
      </c>
      <c r="S20" t="s">
        <v>89</v>
      </c>
      <c r="T20">
        <v>1</v>
      </c>
      <c r="U20" t="s">
        <v>682</v>
      </c>
      <c r="V20" s="16">
        <v>391584817.69999999</v>
      </c>
      <c r="W20" s="1">
        <v>669497019</v>
      </c>
      <c r="X20" s="1">
        <v>391514104.26999998</v>
      </c>
      <c r="Y20" s="1">
        <v>391514104.26999998</v>
      </c>
      <c r="Z20" s="1">
        <v>391514104.26999998</v>
      </c>
      <c r="AA20" s="1">
        <v>391505309.05000001</v>
      </c>
      <c r="AB20" s="1">
        <v>391505309.05000001</v>
      </c>
      <c r="AC20" s="1">
        <f t="shared" si="0"/>
        <v>70713.430000007153</v>
      </c>
      <c r="AD20" s="1">
        <v>1109766.57</v>
      </c>
      <c r="AE20">
        <v>0</v>
      </c>
      <c r="AF20">
        <v>0</v>
      </c>
      <c r="AG20" s="1">
        <v>279021967.87</v>
      </c>
      <c r="AH20" s="1">
        <v>-277912201.30000001</v>
      </c>
    </row>
    <row r="21" spans="1:34" hidden="1" x14ac:dyDescent="0.35">
      <c r="A21" t="str">
        <f t="shared" si="1"/>
        <v>1.5-01-2505_25512007_2512212</v>
      </c>
      <c r="B21" t="s">
        <v>1002</v>
      </c>
      <c r="C21" t="s">
        <v>1003</v>
      </c>
      <c r="D21" t="s">
        <v>47</v>
      </c>
      <c r="E21" t="s">
        <v>48</v>
      </c>
      <c r="F21" t="s">
        <v>65</v>
      </c>
      <c r="G21" t="s">
        <v>66</v>
      </c>
      <c r="H21" t="s">
        <v>833</v>
      </c>
      <c r="I21" t="s">
        <v>835</v>
      </c>
      <c r="J21">
        <v>5</v>
      </c>
      <c r="K21" t="s">
        <v>810</v>
      </c>
      <c r="L21">
        <v>12</v>
      </c>
      <c r="M21" t="s">
        <v>71</v>
      </c>
      <c r="N21" t="s">
        <v>834</v>
      </c>
      <c r="O21" t="s">
        <v>836</v>
      </c>
      <c r="P21">
        <v>1000</v>
      </c>
      <c r="Q21" t="s">
        <v>71</v>
      </c>
      <c r="R21">
        <v>1221</v>
      </c>
      <c r="S21" t="s">
        <v>77</v>
      </c>
      <c r="T21">
        <v>2</v>
      </c>
      <c r="U21" t="s">
        <v>683</v>
      </c>
      <c r="V21" s="16">
        <v>19150970.760000002</v>
      </c>
      <c r="W21" s="1">
        <v>1237440.08</v>
      </c>
      <c r="X21" s="1">
        <v>19150970.760000002</v>
      </c>
      <c r="Y21" s="1">
        <v>19150970.760000002</v>
      </c>
      <c r="Z21" s="1">
        <v>19150970.760000002</v>
      </c>
      <c r="AA21" s="1">
        <v>19150970.760000002</v>
      </c>
      <c r="AB21" s="1">
        <v>19150970.760000002</v>
      </c>
      <c r="AC21" s="1">
        <f t="shared" si="0"/>
        <v>0</v>
      </c>
      <c r="AD21" s="1">
        <v>46748470.850000001</v>
      </c>
      <c r="AE21">
        <v>0</v>
      </c>
      <c r="AF21">
        <v>0</v>
      </c>
      <c r="AG21" s="1">
        <v>28834940.170000002</v>
      </c>
      <c r="AH21" s="1">
        <v>17913530.68</v>
      </c>
    </row>
    <row r="22" spans="1:34" hidden="1" x14ac:dyDescent="0.35">
      <c r="A22" t="str">
        <f t="shared" si="1"/>
        <v>1.5-01-2505_25512007_2513211</v>
      </c>
      <c r="B22" t="s">
        <v>1002</v>
      </c>
      <c r="C22" t="s">
        <v>1003</v>
      </c>
      <c r="D22" t="s">
        <v>47</v>
      </c>
      <c r="E22" t="s">
        <v>48</v>
      </c>
      <c r="F22" t="s">
        <v>65</v>
      </c>
      <c r="G22" t="s">
        <v>66</v>
      </c>
      <c r="H22" t="s">
        <v>833</v>
      </c>
      <c r="I22" t="s">
        <v>835</v>
      </c>
      <c r="J22">
        <v>5</v>
      </c>
      <c r="K22" t="s">
        <v>810</v>
      </c>
      <c r="L22">
        <v>12</v>
      </c>
      <c r="M22" t="s">
        <v>71</v>
      </c>
      <c r="N22" t="s">
        <v>834</v>
      </c>
      <c r="O22" t="s">
        <v>836</v>
      </c>
      <c r="P22">
        <v>1000</v>
      </c>
      <c r="Q22" t="s">
        <v>71</v>
      </c>
      <c r="R22">
        <v>1321</v>
      </c>
      <c r="S22" t="s">
        <v>91</v>
      </c>
      <c r="T22">
        <v>1</v>
      </c>
      <c r="U22" t="s">
        <v>682</v>
      </c>
      <c r="V22" s="16">
        <v>6468088.8200000003</v>
      </c>
      <c r="W22" s="1">
        <v>9497844.4000000004</v>
      </c>
      <c r="X22" s="1">
        <v>6456667.4100000001</v>
      </c>
      <c r="Y22" s="1">
        <v>6456667.4100000001</v>
      </c>
      <c r="Z22" s="1">
        <v>6456667.4100000001</v>
      </c>
      <c r="AA22" s="1">
        <v>6447000.8399999999</v>
      </c>
      <c r="AB22" s="1">
        <v>6447000.8399999999</v>
      </c>
      <c r="AC22" s="1">
        <f t="shared" si="0"/>
        <v>11421.410000000149</v>
      </c>
      <c r="AD22" s="1">
        <v>14386.83</v>
      </c>
      <c r="AE22">
        <v>0</v>
      </c>
      <c r="AF22">
        <v>0</v>
      </c>
      <c r="AG22" s="1">
        <v>3044142.41</v>
      </c>
      <c r="AH22" s="1">
        <v>-3029755.58</v>
      </c>
    </row>
    <row r="23" spans="1:34" hidden="1" x14ac:dyDescent="0.35">
      <c r="A23" t="str">
        <f t="shared" si="1"/>
        <v>1.5-01-2505_25512007_2513221</v>
      </c>
      <c r="B23" t="s">
        <v>1002</v>
      </c>
      <c r="C23" t="s">
        <v>1003</v>
      </c>
      <c r="D23" t="s">
        <v>47</v>
      </c>
      <c r="E23" t="s">
        <v>48</v>
      </c>
      <c r="F23" t="s">
        <v>65</v>
      </c>
      <c r="G23" t="s">
        <v>66</v>
      </c>
      <c r="H23" t="s">
        <v>833</v>
      </c>
      <c r="I23" t="s">
        <v>835</v>
      </c>
      <c r="J23">
        <v>5</v>
      </c>
      <c r="K23" t="s">
        <v>810</v>
      </c>
      <c r="L23">
        <v>12</v>
      </c>
      <c r="M23" t="s">
        <v>71</v>
      </c>
      <c r="N23" t="s">
        <v>834</v>
      </c>
      <c r="O23" t="s">
        <v>836</v>
      </c>
      <c r="P23">
        <v>1000</v>
      </c>
      <c r="Q23" t="s">
        <v>71</v>
      </c>
      <c r="R23">
        <v>1322</v>
      </c>
      <c r="S23" t="s">
        <v>92</v>
      </c>
      <c r="T23">
        <v>1</v>
      </c>
      <c r="U23" t="s">
        <v>682</v>
      </c>
      <c r="V23" s="16">
        <v>8543520.2400000002</v>
      </c>
      <c r="W23" s="1">
        <v>94978329</v>
      </c>
      <c r="X23" s="1">
        <v>2757303.85</v>
      </c>
      <c r="Y23" s="1">
        <v>2757303.85</v>
      </c>
      <c r="Z23" s="1">
        <v>2757303.85</v>
      </c>
      <c r="AA23" s="1">
        <v>2648977.46</v>
      </c>
      <c r="AB23" s="1">
        <v>2648977.46</v>
      </c>
      <c r="AC23" s="1">
        <f t="shared" si="0"/>
        <v>5786216.3900000006</v>
      </c>
      <c r="AD23" s="1">
        <v>7658972.3499999996</v>
      </c>
      <c r="AE23">
        <v>0</v>
      </c>
      <c r="AF23">
        <v>0</v>
      </c>
      <c r="AG23" s="1">
        <v>94093781.109999999</v>
      </c>
      <c r="AH23" s="1">
        <v>-86434808.760000005</v>
      </c>
    </row>
    <row r="24" spans="1:34" hidden="1" x14ac:dyDescent="0.35">
      <c r="A24" t="str">
        <f t="shared" si="1"/>
        <v>1.5-01-2505_25512007_2513222</v>
      </c>
      <c r="B24" t="s">
        <v>1002</v>
      </c>
      <c r="C24" t="s">
        <v>1003</v>
      </c>
      <c r="D24" t="s">
        <v>47</v>
      </c>
      <c r="E24" t="s">
        <v>48</v>
      </c>
      <c r="F24" t="s">
        <v>65</v>
      </c>
      <c r="G24" t="s">
        <v>66</v>
      </c>
      <c r="H24" t="s">
        <v>833</v>
      </c>
      <c r="I24" t="s">
        <v>835</v>
      </c>
      <c r="J24">
        <v>5</v>
      </c>
      <c r="K24" t="s">
        <v>810</v>
      </c>
      <c r="L24">
        <v>12</v>
      </c>
      <c r="M24" t="s">
        <v>71</v>
      </c>
      <c r="N24" t="s">
        <v>834</v>
      </c>
      <c r="O24" t="s">
        <v>836</v>
      </c>
      <c r="P24">
        <v>1000</v>
      </c>
      <c r="Q24" t="s">
        <v>71</v>
      </c>
      <c r="R24">
        <v>1322</v>
      </c>
      <c r="S24" t="s">
        <v>92</v>
      </c>
      <c r="T24">
        <v>2</v>
      </c>
      <c r="U24" t="s">
        <v>683</v>
      </c>
      <c r="V24" s="16">
        <v>37330.28</v>
      </c>
      <c r="W24">
        <v>0</v>
      </c>
      <c r="X24" s="1">
        <v>37330.28</v>
      </c>
      <c r="Y24" s="1">
        <v>37330.28</v>
      </c>
      <c r="Z24" s="1">
        <v>37330.28</v>
      </c>
      <c r="AA24" s="1">
        <v>37330.28</v>
      </c>
      <c r="AB24" s="1">
        <v>37330.28</v>
      </c>
      <c r="AC24" s="1">
        <f t="shared" si="0"/>
        <v>0</v>
      </c>
      <c r="AD24" s="1">
        <v>10259124.880000001</v>
      </c>
      <c r="AE24">
        <v>0</v>
      </c>
      <c r="AF24">
        <v>0</v>
      </c>
      <c r="AG24" s="1">
        <v>10221794.6</v>
      </c>
      <c r="AH24" s="1">
        <v>37330.28</v>
      </c>
    </row>
    <row r="25" spans="1:34" hidden="1" x14ac:dyDescent="0.35">
      <c r="A25" t="str">
        <f t="shared" si="1"/>
        <v>1.5-01-2505_25512007_2514111</v>
      </c>
      <c r="B25" t="s">
        <v>1002</v>
      </c>
      <c r="C25" t="s">
        <v>1003</v>
      </c>
      <c r="D25" t="s">
        <v>47</v>
      </c>
      <c r="E25" t="s">
        <v>48</v>
      </c>
      <c r="F25" t="s">
        <v>65</v>
      </c>
      <c r="G25" t="s">
        <v>66</v>
      </c>
      <c r="H25" t="s">
        <v>833</v>
      </c>
      <c r="I25" t="s">
        <v>835</v>
      </c>
      <c r="J25">
        <v>5</v>
      </c>
      <c r="K25" t="s">
        <v>810</v>
      </c>
      <c r="L25">
        <v>12</v>
      </c>
      <c r="M25" t="s">
        <v>71</v>
      </c>
      <c r="N25" t="s">
        <v>834</v>
      </c>
      <c r="O25" t="s">
        <v>836</v>
      </c>
      <c r="P25">
        <v>1000</v>
      </c>
      <c r="Q25" t="s">
        <v>71</v>
      </c>
      <c r="R25">
        <v>1411</v>
      </c>
      <c r="S25" t="s">
        <v>94</v>
      </c>
      <c r="T25">
        <v>1</v>
      </c>
      <c r="U25" t="s">
        <v>682</v>
      </c>
      <c r="V25" s="16">
        <v>30764225.109999999</v>
      </c>
      <c r="W25" s="1">
        <v>41030639.359999999</v>
      </c>
      <c r="X25" s="1">
        <v>30764225.109999999</v>
      </c>
      <c r="Y25" s="1">
        <v>30764225.109999999</v>
      </c>
      <c r="Z25" s="1">
        <v>30764225.109999999</v>
      </c>
      <c r="AA25" s="1">
        <v>30764225.109999999</v>
      </c>
      <c r="AB25" s="1">
        <v>30764225.109999999</v>
      </c>
      <c r="AC25" s="1">
        <f t="shared" si="0"/>
        <v>0</v>
      </c>
      <c r="AD25" s="1">
        <v>62151.73</v>
      </c>
      <c r="AE25">
        <v>85.8</v>
      </c>
      <c r="AF25">
        <v>0</v>
      </c>
      <c r="AG25" s="1">
        <v>10328651.779999999</v>
      </c>
      <c r="AH25" s="1">
        <v>-10266414.25</v>
      </c>
    </row>
    <row r="26" spans="1:34" hidden="1" x14ac:dyDescent="0.35">
      <c r="A26" t="str">
        <f t="shared" si="1"/>
        <v>1.5-01-2505_25512007_2514112</v>
      </c>
      <c r="B26" t="s">
        <v>1002</v>
      </c>
      <c r="C26" t="s">
        <v>1003</v>
      </c>
      <c r="D26" t="s">
        <v>47</v>
      </c>
      <c r="E26" t="s">
        <v>48</v>
      </c>
      <c r="F26" t="s">
        <v>65</v>
      </c>
      <c r="G26" t="s">
        <v>66</v>
      </c>
      <c r="H26" t="s">
        <v>833</v>
      </c>
      <c r="I26" t="s">
        <v>835</v>
      </c>
      <c r="J26">
        <v>5</v>
      </c>
      <c r="K26" t="s">
        <v>810</v>
      </c>
      <c r="L26">
        <v>12</v>
      </c>
      <c r="M26" t="s">
        <v>71</v>
      </c>
      <c r="N26" t="s">
        <v>834</v>
      </c>
      <c r="O26" t="s">
        <v>836</v>
      </c>
      <c r="P26">
        <v>1000</v>
      </c>
      <c r="Q26" t="s">
        <v>71</v>
      </c>
      <c r="R26">
        <v>1411</v>
      </c>
      <c r="S26" t="s">
        <v>94</v>
      </c>
      <c r="T26">
        <v>2</v>
      </c>
      <c r="U26" t="s">
        <v>683</v>
      </c>
      <c r="V26" s="16">
        <v>3493236.12</v>
      </c>
      <c r="W26" s="1">
        <v>2576604.64</v>
      </c>
      <c r="X26" s="1">
        <v>3493236.12</v>
      </c>
      <c r="Y26" s="1">
        <v>3493236.12</v>
      </c>
      <c r="Z26" s="1">
        <v>3493236.12</v>
      </c>
      <c r="AA26" s="1">
        <v>3493236.12</v>
      </c>
      <c r="AB26" s="1">
        <v>3493236.12</v>
      </c>
      <c r="AC26" s="1">
        <f t="shared" si="0"/>
        <v>0</v>
      </c>
      <c r="AD26" s="1">
        <v>2248729.94</v>
      </c>
      <c r="AE26">
        <v>1.76</v>
      </c>
      <c r="AF26">
        <v>0</v>
      </c>
      <c r="AG26" s="1">
        <v>1332100.22</v>
      </c>
      <c r="AH26" s="1">
        <v>916631.48</v>
      </c>
    </row>
    <row r="27" spans="1:34" hidden="1" x14ac:dyDescent="0.35">
      <c r="A27" t="str">
        <f t="shared" si="1"/>
        <v>1.5-01-2505_25512007_2514211</v>
      </c>
      <c r="B27" t="s">
        <v>1002</v>
      </c>
      <c r="C27" t="s">
        <v>1003</v>
      </c>
      <c r="D27" t="s">
        <v>47</v>
      </c>
      <c r="E27" t="s">
        <v>48</v>
      </c>
      <c r="F27" t="s">
        <v>65</v>
      </c>
      <c r="G27" t="s">
        <v>66</v>
      </c>
      <c r="H27" t="s">
        <v>833</v>
      </c>
      <c r="I27" t="s">
        <v>835</v>
      </c>
      <c r="J27">
        <v>5</v>
      </c>
      <c r="K27" t="s">
        <v>810</v>
      </c>
      <c r="L27">
        <v>12</v>
      </c>
      <c r="M27" t="s">
        <v>71</v>
      </c>
      <c r="N27" t="s">
        <v>834</v>
      </c>
      <c r="O27" t="s">
        <v>836</v>
      </c>
      <c r="P27">
        <v>1000</v>
      </c>
      <c r="Q27" t="s">
        <v>71</v>
      </c>
      <c r="R27">
        <v>1421</v>
      </c>
      <c r="S27" t="s">
        <v>96</v>
      </c>
      <c r="T27">
        <v>1</v>
      </c>
      <c r="U27" t="s">
        <v>682</v>
      </c>
      <c r="V27" s="16">
        <v>12958641.289999999</v>
      </c>
      <c r="W27" s="1">
        <v>20515317.440000001</v>
      </c>
      <c r="X27" s="1">
        <v>12953990.91</v>
      </c>
      <c r="Y27" s="1">
        <v>12953990.91</v>
      </c>
      <c r="Z27" s="1">
        <v>12953990.91</v>
      </c>
      <c r="AA27" s="1">
        <v>12953990.91</v>
      </c>
      <c r="AB27" s="1">
        <v>12953990.91</v>
      </c>
      <c r="AC27" s="1">
        <f t="shared" si="0"/>
        <v>4650.3799999989569</v>
      </c>
      <c r="AD27" s="1">
        <v>28850.89</v>
      </c>
      <c r="AE27">
        <v>1.56</v>
      </c>
      <c r="AF27">
        <v>0</v>
      </c>
      <c r="AG27" s="1">
        <v>7585528.5999999996</v>
      </c>
      <c r="AH27" s="1">
        <v>-7556676.1500000004</v>
      </c>
    </row>
    <row r="28" spans="1:34" hidden="1" x14ac:dyDescent="0.35">
      <c r="A28" t="str">
        <f t="shared" si="1"/>
        <v>1.5-01-2505_25512007_2514311</v>
      </c>
      <c r="B28" t="s">
        <v>1002</v>
      </c>
      <c r="C28" t="s">
        <v>1003</v>
      </c>
      <c r="D28" t="s">
        <v>47</v>
      </c>
      <c r="E28" t="s">
        <v>48</v>
      </c>
      <c r="F28" t="s">
        <v>65</v>
      </c>
      <c r="G28" t="s">
        <v>66</v>
      </c>
      <c r="H28" t="s">
        <v>833</v>
      </c>
      <c r="I28" t="s">
        <v>835</v>
      </c>
      <c r="J28">
        <v>5</v>
      </c>
      <c r="K28" t="s">
        <v>810</v>
      </c>
      <c r="L28">
        <v>12</v>
      </c>
      <c r="M28" t="s">
        <v>71</v>
      </c>
      <c r="N28" t="s">
        <v>834</v>
      </c>
      <c r="O28" t="s">
        <v>836</v>
      </c>
      <c r="P28">
        <v>1000</v>
      </c>
      <c r="Q28" t="s">
        <v>71</v>
      </c>
      <c r="R28">
        <v>1431</v>
      </c>
      <c r="S28" t="s">
        <v>97</v>
      </c>
      <c r="T28">
        <v>1</v>
      </c>
      <c r="U28" t="s">
        <v>682</v>
      </c>
      <c r="V28" s="16">
        <v>8640304.9399999995</v>
      </c>
      <c r="W28" s="1">
        <v>13676882.960000001</v>
      </c>
      <c r="X28" s="1">
        <v>8640304.9399999995</v>
      </c>
      <c r="Y28" s="1">
        <v>8640304.9399999995</v>
      </c>
      <c r="Z28" s="1">
        <v>8640304.9399999995</v>
      </c>
      <c r="AA28" s="1">
        <v>8640304.9399999995</v>
      </c>
      <c r="AB28" s="1">
        <v>8640304.9399999995</v>
      </c>
      <c r="AC28" s="1">
        <f t="shared" si="0"/>
        <v>0</v>
      </c>
      <c r="AD28" s="1">
        <v>20567.93</v>
      </c>
      <c r="AE28">
        <v>0</v>
      </c>
      <c r="AF28">
        <v>0</v>
      </c>
      <c r="AG28" s="1">
        <v>5057145.95</v>
      </c>
      <c r="AH28" s="1">
        <v>-5036578.0199999996</v>
      </c>
    </row>
    <row r="29" spans="1:34" hidden="1" x14ac:dyDescent="0.35">
      <c r="A29" t="str">
        <f t="shared" si="1"/>
        <v>1.5-01-2505_25512007_2514321</v>
      </c>
      <c r="B29" t="s">
        <v>1002</v>
      </c>
      <c r="C29" t="s">
        <v>1003</v>
      </c>
      <c r="D29" t="s">
        <v>47</v>
      </c>
      <c r="E29" t="s">
        <v>48</v>
      </c>
      <c r="F29" t="s">
        <v>65</v>
      </c>
      <c r="G29" t="s">
        <v>66</v>
      </c>
      <c r="H29" t="s">
        <v>833</v>
      </c>
      <c r="I29" t="s">
        <v>835</v>
      </c>
      <c r="J29">
        <v>5</v>
      </c>
      <c r="K29" t="s">
        <v>810</v>
      </c>
      <c r="L29">
        <v>12</v>
      </c>
      <c r="M29" t="s">
        <v>71</v>
      </c>
      <c r="N29" t="s">
        <v>834</v>
      </c>
      <c r="O29" t="s">
        <v>836</v>
      </c>
      <c r="P29">
        <v>1000</v>
      </c>
      <c r="Q29" t="s">
        <v>71</v>
      </c>
      <c r="R29">
        <v>1432</v>
      </c>
      <c r="S29" t="s">
        <v>98</v>
      </c>
      <c r="T29">
        <v>1</v>
      </c>
      <c r="U29" t="s">
        <v>682</v>
      </c>
      <c r="V29" s="16">
        <v>78233387.480000004</v>
      </c>
      <c r="W29" s="1">
        <v>119672681.44</v>
      </c>
      <c r="X29" s="1">
        <v>78206260.219999999</v>
      </c>
      <c r="Y29" s="1">
        <v>78206260.219999999</v>
      </c>
      <c r="Z29" s="1">
        <v>78206260.219999999</v>
      </c>
      <c r="AA29" s="1">
        <v>78206260.219999999</v>
      </c>
      <c r="AB29" s="1">
        <v>78206260.219999999</v>
      </c>
      <c r="AC29" s="1">
        <f t="shared" si="0"/>
        <v>27127.260000005364</v>
      </c>
      <c r="AD29" s="1">
        <v>179962.88</v>
      </c>
      <c r="AE29">
        <v>11.56</v>
      </c>
      <c r="AF29">
        <v>0</v>
      </c>
      <c r="AG29" s="1">
        <v>41619268.399999999</v>
      </c>
      <c r="AH29" s="1">
        <v>-41439293.960000001</v>
      </c>
    </row>
    <row r="30" spans="1:34" hidden="1" x14ac:dyDescent="0.35">
      <c r="A30" t="str">
        <f t="shared" si="1"/>
        <v>1.5-01-2505_25512007_2514322</v>
      </c>
      <c r="B30" t="s">
        <v>1002</v>
      </c>
      <c r="C30" t="s">
        <v>1003</v>
      </c>
      <c r="D30" t="s">
        <v>47</v>
      </c>
      <c r="E30" t="s">
        <v>48</v>
      </c>
      <c r="F30" t="s">
        <v>65</v>
      </c>
      <c r="G30" t="s">
        <v>66</v>
      </c>
      <c r="H30" t="s">
        <v>833</v>
      </c>
      <c r="I30" t="s">
        <v>835</v>
      </c>
      <c r="J30">
        <v>5</v>
      </c>
      <c r="K30" t="s">
        <v>810</v>
      </c>
      <c r="L30">
        <v>12</v>
      </c>
      <c r="M30" t="s">
        <v>71</v>
      </c>
      <c r="N30" t="s">
        <v>834</v>
      </c>
      <c r="O30" t="s">
        <v>836</v>
      </c>
      <c r="P30">
        <v>1000</v>
      </c>
      <c r="Q30" t="s">
        <v>71</v>
      </c>
      <c r="R30">
        <v>1432</v>
      </c>
      <c r="S30" t="s">
        <v>98</v>
      </c>
      <c r="T30">
        <v>2</v>
      </c>
      <c r="U30" t="s">
        <v>683</v>
      </c>
      <c r="V30" s="16">
        <v>9989240.4299999997</v>
      </c>
      <c r="W30">
        <v>0</v>
      </c>
      <c r="X30" s="1">
        <v>9985390.0199999996</v>
      </c>
      <c r="Y30" s="1">
        <v>9985390.0199999996</v>
      </c>
      <c r="Z30" s="1">
        <v>9985390.0199999996</v>
      </c>
      <c r="AA30" s="1">
        <v>9985390.0199999996</v>
      </c>
      <c r="AB30" s="1">
        <v>9985390.0199999996</v>
      </c>
      <c r="AC30" s="1">
        <f t="shared" si="0"/>
        <v>3850.410000000149</v>
      </c>
      <c r="AD30" s="1">
        <v>6558795.6600000001</v>
      </c>
      <c r="AE30" s="1">
        <v>7515102</v>
      </c>
      <c r="AF30">
        <v>0</v>
      </c>
      <c r="AG30" s="1">
        <v>4084657.23</v>
      </c>
      <c r="AH30" s="1">
        <v>9989240.4299999997</v>
      </c>
    </row>
    <row r="31" spans="1:34" hidden="1" x14ac:dyDescent="0.35">
      <c r="A31" t="str">
        <f t="shared" si="1"/>
        <v>1.5-01-2505_25512007_2514323</v>
      </c>
      <c r="B31" t="s">
        <v>1002</v>
      </c>
      <c r="C31" t="s">
        <v>1003</v>
      </c>
      <c r="D31" t="s">
        <v>47</v>
      </c>
      <c r="E31" t="s">
        <v>48</v>
      </c>
      <c r="F31" t="s">
        <v>65</v>
      </c>
      <c r="G31" t="s">
        <v>66</v>
      </c>
      <c r="H31" t="s">
        <v>833</v>
      </c>
      <c r="I31" t="s">
        <v>835</v>
      </c>
      <c r="J31">
        <v>5</v>
      </c>
      <c r="K31" t="s">
        <v>810</v>
      </c>
      <c r="L31">
        <v>12</v>
      </c>
      <c r="M31" t="s">
        <v>71</v>
      </c>
      <c r="N31" t="s">
        <v>834</v>
      </c>
      <c r="O31" t="s">
        <v>836</v>
      </c>
      <c r="P31">
        <v>1000</v>
      </c>
      <c r="Q31" t="s">
        <v>71</v>
      </c>
      <c r="R31">
        <v>1432</v>
      </c>
      <c r="S31" t="s">
        <v>98</v>
      </c>
      <c r="T31">
        <v>3</v>
      </c>
      <c r="U31" t="s">
        <v>867</v>
      </c>
      <c r="V31" s="16">
        <v>10529356.359999999</v>
      </c>
      <c r="W31">
        <v>0</v>
      </c>
      <c r="X31" s="1">
        <v>10529356.359999999</v>
      </c>
      <c r="Y31" s="1">
        <v>10529356.359999999</v>
      </c>
      <c r="Z31" s="1">
        <v>10529356.359999999</v>
      </c>
      <c r="AA31" s="1">
        <v>10529356.359999999</v>
      </c>
      <c r="AB31" s="1">
        <v>10529356.359999999</v>
      </c>
      <c r="AC31" s="1">
        <f t="shared" si="0"/>
        <v>0</v>
      </c>
      <c r="AD31" s="1">
        <v>34174617.520000003</v>
      </c>
      <c r="AE31">
        <v>0</v>
      </c>
      <c r="AF31">
        <v>0</v>
      </c>
      <c r="AG31" s="1">
        <v>23645261.16</v>
      </c>
      <c r="AH31" s="1">
        <v>10529356.359999999</v>
      </c>
    </row>
    <row r="32" spans="1:34" hidden="1" x14ac:dyDescent="0.35">
      <c r="A32" t="str">
        <f t="shared" si="1"/>
        <v>1.5-01-2505_25512007_2515911</v>
      </c>
      <c r="B32" t="s">
        <v>1002</v>
      </c>
      <c r="C32" t="s">
        <v>1003</v>
      </c>
      <c r="D32" t="s">
        <v>47</v>
      </c>
      <c r="E32" t="s">
        <v>48</v>
      </c>
      <c r="F32" t="s">
        <v>65</v>
      </c>
      <c r="G32" t="s">
        <v>66</v>
      </c>
      <c r="H32" t="s">
        <v>833</v>
      </c>
      <c r="I32" t="s">
        <v>835</v>
      </c>
      <c r="J32">
        <v>5</v>
      </c>
      <c r="K32" t="s">
        <v>810</v>
      </c>
      <c r="L32">
        <v>12</v>
      </c>
      <c r="M32" t="s">
        <v>71</v>
      </c>
      <c r="N32" t="s">
        <v>834</v>
      </c>
      <c r="O32" t="s">
        <v>836</v>
      </c>
      <c r="P32">
        <v>1000</v>
      </c>
      <c r="Q32" t="s">
        <v>71</v>
      </c>
      <c r="R32">
        <v>1591</v>
      </c>
      <c r="S32" t="s">
        <v>79</v>
      </c>
      <c r="T32">
        <v>1</v>
      </c>
      <c r="U32" t="s">
        <v>682</v>
      </c>
      <c r="V32" s="16">
        <v>89834468.019999996</v>
      </c>
      <c r="W32" s="1">
        <v>86510824.640000001</v>
      </c>
      <c r="X32" s="1">
        <v>89834468.019999996</v>
      </c>
      <c r="Y32" s="1">
        <v>89834468.019999996</v>
      </c>
      <c r="Z32" s="1">
        <v>63421941.079999998</v>
      </c>
      <c r="AA32" s="1">
        <v>63421941.079999998</v>
      </c>
      <c r="AB32" s="1">
        <v>63421941.079999998</v>
      </c>
      <c r="AC32" s="1">
        <f t="shared" si="0"/>
        <v>0</v>
      </c>
      <c r="AD32" s="1">
        <v>6666298.2000000002</v>
      </c>
      <c r="AE32" s="1">
        <v>3905037.81</v>
      </c>
      <c r="AF32">
        <v>0</v>
      </c>
      <c r="AG32" s="1">
        <v>7247692.6299999999</v>
      </c>
      <c r="AH32" s="1">
        <v>3323643.38</v>
      </c>
    </row>
    <row r="33" spans="1:34" hidden="1" x14ac:dyDescent="0.35">
      <c r="A33" t="str">
        <f t="shared" si="1"/>
        <v>1.5-01-2505_25566049_2511111</v>
      </c>
      <c r="B33" t="s">
        <v>1002</v>
      </c>
      <c r="C33" t="s">
        <v>1003</v>
      </c>
      <c r="D33" t="s">
        <v>47</v>
      </c>
      <c r="E33" t="s">
        <v>48</v>
      </c>
      <c r="F33" t="s">
        <v>65</v>
      </c>
      <c r="G33" t="s">
        <v>66</v>
      </c>
      <c r="H33" t="s">
        <v>833</v>
      </c>
      <c r="I33" t="s">
        <v>835</v>
      </c>
      <c r="J33">
        <v>5</v>
      </c>
      <c r="K33" t="s">
        <v>810</v>
      </c>
      <c r="L33">
        <v>66</v>
      </c>
      <c r="M33" t="s">
        <v>71</v>
      </c>
      <c r="N33" t="s">
        <v>837</v>
      </c>
      <c r="O33" t="s">
        <v>838</v>
      </c>
      <c r="P33">
        <v>1000</v>
      </c>
      <c r="Q33" t="s">
        <v>71</v>
      </c>
      <c r="R33">
        <v>1111</v>
      </c>
      <c r="S33" t="s">
        <v>72</v>
      </c>
      <c r="T33">
        <v>1</v>
      </c>
      <c r="U33" t="s">
        <v>682</v>
      </c>
      <c r="V33" s="16">
        <v>5454324.0999999996</v>
      </c>
      <c r="W33">
        <v>0</v>
      </c>
      <c r="X33" s="1">
        <v>2323413.6</v>
      </c>
      <c r="Y33" s="1">
        <v>2323413.6</v>
      </c>
      <c r="Z33" s="1">
        <v>2323413.6</v>
      </c>
      <c r="AA33" s="1">
        <v>2323413.6</v>
      </c>
      <c r="AB33" s="1">
        <v>2323413.6</v>
      </c>
      <c r="AC33" s="1">
        <f t="shared" si="0"/>
        <v>3130910.4999999995</v>
      </c>
      <c r="AD33">
        <v>0</v>
      </c>
      <c r="AE33" s="1">
        <v>5454324.0999999996</v>
      </c>
      <c r="AF33">
        <v>0</v>
      </c>
      <c r="AG33">
        <v>0</v>
      </c>
      <c r="AH33" s="1">
        <v>5454324.0999999996</v>
      </c>
    </row>
    <row r="34" spans="1:34" hidden="1" x14ac:dyDescent="0.35">
      <c r="A34" t="str">
        <f t="shared" si="1"/>
        <v>1.5-01-2505_25566049_2511311</v>
      </c>
      <c r="B34" t="s">
        <v>1002</v>
      </c>
      <c r="C34" t="s">
        <v>1003</v>
      </c>
      <c r="D34" t="s">
        <v>47</v>
      </c>
      <c r="E34" t="s">
        <v>48</v>
      </c>
      <c r="F34" t="s">
        <v>65</v>
      </c>
      <c r="G34" t="s">
        <v>66</v>
      </c>
      <c r="H34" t="s">
        <v>833</v>
      </c>
      <c r="I34" t="s">
        <v>835</v>
      </c>
      <c r="J34">
        <v>5</v>
      </c>
      <c r="K34" t="s">
        <v>810</v>
      </c>
      <c r="L34">
        <v>66</v>
      </c>
      <c r="M34" t="s">
        <v>71</v>
      </c>
      <c r="N34" t="s">
        <v>837</v>
      </c>
      <c r="O34" t="s">
        <v>838</v>
      </c>
      <c r="P34">
        <v>1000</v>
      </c>
      <c r="Q34" t="s">
        <v>71</v>
      </c>
      <c r="R34">
        <v>1131</v>
      </c>
      <c r="S34" t="s">
        <v>89</v>
      </c>
      <c r="T34">
        <v>1</v>
      </c>
      <c r="U34" t="s">
        <v>682</v>
      </c>
      <c r="V34" s="16">
        <v>240706488.65000001</v>
      </c>
      <c r="W34">
        <v>0</v>
      </c>
      <c r="X34" s="1">
        <v>106902726.52</v>
      </c>
      <c r="Y34" s="1">
        <v>106902726.52</v>
      </c>
      <c r="Z34" s="1">
        <v>106902726.52</v>
      </c>
      <c r="AA34" s="1">
        <v>106900328.83</v>
      </c>
      <c r="AB34" s="1">
        <v>106900328.83</v>
      </c>
      <c r="AC34" s="1">
        <f t="shared" si="0"/>
        <v>133803762.13000001</v>
      </c>
      <c r="AD34">
        <v>0</v>
      </c>
      <c r="AE34" s="1">
        <v>240706488.65000001</v>
      </c>
      <c r="AF34">
        <v>0</v>
      </c>
      <c r="AG34">
        <v>0</v>
      </c>
      <c r="AH34" s="1">
        <v>240706488.65000001</v>
      </c>
    </row>
    <row r="35" spans="1:34" hidden="1" x14ac:dyDescent="0.35">
      <c r="A35" t="str">
        <f t="shared" si="1"/>
        <v>1.5-01-2505_25566049_2512212</v>
      </c>
      <c r="B35" t="s">
        <v>1002</v>
      </c>
      <c r="C35" t="s">
        <v>1003</v>
      </c>
      <c r="D35" t="s">
        <v>47</v>
      </c>
      <c r="E35" t="s">
        <v>48</v>
      </c>
      <c r="F35" t="s">
        <v>65</v>
      </c>
      <c r="G35" t="s">
        <v>66</v>
      </c>
      <c r="H35" t="s">
        <v>833</v>
      </c>
      <c r="I35" t="s">
        <v>835</v>
      </c>
      <c r="J35">
        <v>5</v>
      </c>
      <c r="K35" t="s">
        <v>810</v>
      </c>
      <c r="L35">
        <v>66</v>
      </c>
      <c r="M35" t="s">
        <v>71</v>
      </c>
      <c r="N35" t="s">
        <v>837</v>
      </c>
      <c r="O35" t="s">
        <v>838</v>
      </c>
      <c r="P35">
        <v>1000</v>
      </c>
      <c r="Q35" t="s">
        <v>71</v>
      </c>
      <c r="R35">
        <v>1221</v>
      </c>
      <c r="S35" t="s">
        <v>77</v>
      </c>
      <c r="T35">
        <v>2</v>
      </c>
      <c r="U35" t="s">
        <v>683</v>
      </c>
      <c r="V35" s="16">
        <v>30306762.390000001</v>
      </c>
      <c r="W35">
        <v>0</v>
      </c>
      <c r="X35" s="1">
        <v>15715361.93</v>
      </c>
      <c r="Y35" s="1">
        <v>15715361.93</v>
      </c>
      <c r="Z35" s="1">
        <v>15715361.93</v>
      </c>
      <c r="AA35" s="1">
        <v>15715361.93</v>
      </c>
      <c r="AB35" s="1">
        <v>15715361.93</v>
      </c>
      <c r="AC35" s="1">
        <f t="shared" si="0"/>
        <v>14591400.460000001</v>
      </c>
      <c r="AD35">
        <v>0</v>
      </c>
      <c r="AE35" s="1">
        <v>30306762.390000001</v>
      </c>
      <c r="AF35">
        <v>0</v>
      </c>
      <c r="AG35">
        <v>0</v>
      </c>
      <c r="AH35" s="1">
        <v>30306762.390000001</v>
      </c>
    </row>
    <row r="36" spans="1:34" hidden="1" x14ac:dyDescent="0.35">
      <c r="A36" t="str">
        <f t="shared" si="1"/>
        <v>1.5-01-2505_25566049_2513211</v>
      </c>
      <c r="B36" t="s">
        <v>1002</v>
      </c>
      <c r="C36" t="s">
        <v>1003</v>
      </c>
      <c r="D36" t="s">
        <v>47</v>
      </c>
      <c r="E36" t="s">
        <v>48</v>
      </c>
      <c r="F36" t="s">
        <v>65</v>
      </c>
      <c r="G36" t="s">
        <v>66</v>
      </c>
      <c r="H36" t="s">
        <v>833</v>
      </c>
      <c r="I36" t="s">
        <v>835</v>
      </c>
      <c r="J36">
        <v>5</v>
      </c>
      <c r="K36" t="s">
        <v>810</v>
      </c>
      <c r="L36">
        <v>66</v>
      </c>
      <c r="M36" t="s">
        <v>71</v>
      </c>
      <c r="N36" t="s">
        <v>837</v>
      </c>
      <c r="O36" t="s">
        <v>838</v>
      </c>
      <c r="P36">
        <v>1000</v>
      </c>
      <c r="Q36" t="s">
        <v>71</v>
      </c>
      <c r="R36">
        <v>1321</v>
      </c>
      <c r="S36" t="s">
        <v>91</v>
      </c>
      <c r="T36">
        <v>1</v>
      </c>
      <c r="U36" t="s">
        <v>682</v>
      </c>
      <c r="V36" s="16">
        <v>2999109.34</v>
      </c>
      <c r="W36">
        <v>0</v>
      </c>
      <c r="X36" s="1">
        <v>65951.8</v>
      </c>
      <c r="Y36" s="1">
        <v>65951.8</v>
      </c>
      <c r="Z36" s="1">
        <v>65951.8</v>
      </c>
      <c r="AA36" s="1">
        <v>57646.559999999998</v>
      </c>
      <c r="AB36" s="1">
        <v>57646.559999999998</v>
      </c>
      <c r="AC36" s="1">
        <f t="shared" si="0"/>
        <v>2933157.54</v>
      </c>
      <c r="AD36">
        <v>0</v>
      </c>
      <c r="AE36" s="1">
        <v>2999109.34</v>
      </c>
      <c r="AF36">
        <v>0</v>
      </c>
      <c r="AG36">
        <v>0</v>
      </c>
      <c r="AH36" s="1">
        <v>2999109.34</v>
      </c>
    </row>
    <row r="37" spans="1:34" hidden="1" x14ac:dyDescent="0.35">
      <c r="A37" t="str">
        <f t="shared" si="1"/>
        <v>1.5-01-2505_25566049_2513221</v>
      </c>
      <c r="B37" t="s">
        <v>1002</v>
      </c>
      <c r="C37" t="s">
        <v>1003</v>
      </c>
      <c r="D37" t="s">
        <v>47</v>
      </c>
      <c r="E37" t="s">
        <v>48</v>
      </c>
      <c r="F37" t="s">
        <v>65</v>
      </c>
      <c r="G37" t="s">
        <v>66</v>
      </c>
      <c r="H37" t="s">
        <v>833</v>
      </c>
      <c r="I37" t="s">
        <v>835</v>
      </c>
      <c r="J37">
        <v>5</v>
      </c>
      <c r="K37" t="s">
        <v>810</v>
      </c>
      <c r="L37">
        <v>66</v>
      </c>
      <c r="M37" t="s">
        <v>71</v>
      </c>
      <c r="N37" t="s">
        <v>837</v>
      </c>
      <c r="O37" t="s">
        <v>838</v>
      </c>
      <c r="P37">
        <v>1000</v>
      </c>
      <c r="Q37" t="s">
        <v>71</v>
      </c>
      <c r="R37">
        <v>1322</v>
      </c>
      <c r="S37" t="s">
        <v>92</v>
      </c>
      <c r="T37">
        <v>1</v>
      </c>
      <c r="U37" t="s">
        <v>682</v>
      </c>
      <c r="V37" s="16">
        <v>86128461.359999999</v>
      </c>
      <c r="W37">
        <v>0</v>
      </c>
      <c r="X37" s="1">
        <v>1023812.11</v>
      </c>
      <c r="Y37" s="1">
        <v>1023812.11</v>
      </c>
      <c r="Z37" s="1">
        <v>1023812.11</v>
      </c>
      <c r="AA37" s="1">
        <v>972507.19</v>
      </c>
      <c r="AB37" s="1">
        <v>972507.19</v>
      </c>
      <c r="AC37" s="1">
        <f t="shared" si="0"/>
        <v>85104649.25</v>
      </c>
      <c r="AD37">
        <v>0</v>
      </c>
      <c r="AE37" s="1">
        <v>86128461.359999999</v>
      </c>
      <c r="AF37">
        <v>0</v>
      </c>
      <c r="AG37">
        <v>0</v>
      </c>
      <c r="AH37" s="1">
        <v>86128461.359999999</v>
      </c>
    </row>
    <row r="38" spans="1:34" hidden="1" x14ac:dyDescent="0.35">
      <c r="A38" t="str">
        <f t="shared" si="1"/>
        <v>1.5-01-2505_25566049_2513222</v>
      </c>
      <c r="B38" t="s">
        <v>1002</v>
      </c>
      <c r="C38" t="s">
        <v>1003</v>
      </c>
      <c r="D38" t="s">
        <v>47</v>
      </c>
      <c r="E38" t="s">
        <v>48</v>
      </c>
      <c r="F38" t="s">
        <v>65</v>
      </c>
      <c r="G38" t="s">
        <v>66</v>
      </c>
      <c r="H38" t="s">
        <v>833</v>
      </c>
      <c r="I38" t="s">
        <v>835</v>
      </c>
      <c r="J38">
        <v>5</v>
      </c>
      <c r="K38" t="s">
        <v>810</v>
      </c>
      <c r="L38">
        <v>66</v>
      </c>
      <c r="M38" t="s">
        <v>71</v>
      </c>
      <c r="N38" t="s">
        <v>837</v>
      </c>
      <c r="O38" t="s">
        <v>838</v>
      </c>
      <c r="P38">
        <v>1000</v>
      </c>
      <c r="Q38" t="s">
        <v>71</v>
      </c>
      <c r="R38">
        <v>1322</v>
      </c>
      <c r="S38" t="s">
        <v>92</v>
      </c>
      <c r="T38">
        <v>2</v>
      </c>
      <c r="U38" t="s">
        <v>683</v>
      </c>
      <c r="V38" s="16">
        <v>14389442.25</v>
      </c>
      <c r="W38">
        <v>0</v>
      </c>
      <c r="X38" s="1">
        <v>3616859.73</v>
      </c>
      <c r="Y38" s="1">
        <v>3616859.73</v>
      </c>
      <c r="Z38" s="1">
        <v>3616859.73</v>
      </c>
      <c r="AA38" s="1">
        <v>3616859.73</v>
      </c>
      <c r="AB38" s="1">
        <v>3616859.73</v>
      </c>
      <c r="AC38" s="1">
        <f t="shared" si="0"/>
        <v>10772582.52</v>
      </c>
      <c r="AD38">
        <v>0</v>
      </c>
      <c r="AE38" s="1">
        <v>14389442.25</v>
      </c>
      <c r="AF38">
        <v>0</v>
      </c>
      <c r="AG38">
        <v>0</v>
      </c>
      <c r="AH38" s="1">
        <v>14389442.25</v>
      </c>
    </row>
    <row r="39" spans="1:34" hidden="1" x14ac:dyDescent="0.35">
      <c r="A39" t="str">
        <f t="shared" si="1"/>
        <v>1.5-01-2505_25566049_2514111</v>
      </c>
      <c r="B39" t="s">
        <v>1002</v>
      </c>
      <c r="C39" t="s">
        <v>1003</v>
      </c>
      <c r="D39" t="s">
        <v>47</v>
      </c>
      <c r="E39" t="s">
        <v>48</v>
      </c>
      <c r="F39" t="s">
        <v>65</v>
      </c>
      <c r="G39" t="s">
        <v>66</v>
      </c>
      <c r="H39" t="s">
        <v>833</v>
      </c>
      <c r="I39" t="s">
        <v>835</v>
      </c>
      <c r="J39">
        <v>5</v>
      </c>
      <c r="K39" t="s">
        <v>810</v>
      </c>
      <c r="L39">
        <v>66</v>
      </c>
      <c r="M39" t="s">
        <v>71</v>
      </c>
      <c r="N39" t="s">
        <v>837</v>
      </c>
      <c r="O39" t="s">
        <v>838</v>
      </c>
      <c r="P39">
        <v>1000</v>
      </c>
      <c r="Q39" t="s">
        <v>71</v>
      </c>
      <c r="R39">
        <v>1411</v>
      </c>
      <c r="S39" t="s">
        <v>94</v>
      </c>
      <c r="T39">
        <v>1</v>
      </c>
      <c r="U39" t="s">
        <v>682</v>
      </c>
      <c r="V39" s="16">
        <v>18102008.260000002</v>
      </c>
      <c r="W39">
        <v>0</v>
      </c>
      <c r="X39" s="1">
        <v>7966282.5599999996</v>
      </c>
      <c r="Y39" s="1">
        <v>7966282.5599999996</v>
      </c>
      <c r="Z39" s="1">
        <v>7966282.5599999996</v>
      </c>
      <c r="AA39" s="1">
        <v>7966282.5599999996</v>
      </c>
      <c r="AB39" s="1">
        <v>7966282.5599999996</v>
      </c>
      <c r="AC39" s="1">
        <f t="shared" si="0"/>
        <v>10135725.700000003</v>
      </c>
      <c r="AD39">
        <v>0</v>
      </c>
      <c r="AE39" s="1">
        <v>18102094.059999999</v>
      </c>
      <c r="AF39">
        <v>0</v>
      </c>
      <c r="AG39">
        <v>85.8</v>
      </c>
      <c r="AH39" s="1">
        <v>18102008.260000002</v>
      </c>
    </row>
    <row r="40" spans="1:34" hidden="1" x14ac:dyDescent="0.35">
      <c r="A40" t="str">
        <f t="shared" si="1"/>
        <v>1.5-01-2505_25566049_2514112</v>
      </c>
      <c r="B40" t="s">
        <v>1002</v>
      </c>
      <c r="C40" t="s">
        <v>1003</v>
      </c>
      <c r="D40" t="s">
        <v>47</v>
      </c>
      <c r="E40" t="s">
        <v>48</v>
      </c>
      <c r="F40" t="s">
        <v>65</v>
      </c>
      <c r="G40" t="s">
        <v>66</v>
      </c>
      <c r="H40" t="s">
        <v>833</v>
      </c>
      <c r="I40" t="s">
        <v>835</v>
      </c>
      <c r="J40">
        <v>5</v>
      </c>
      <c r="K40" t="s">
        <v>810</v>
      </c>
      <c r="L40">
        <v>66</v>
      </c>
      <c r="M40" t="s">
        <v>71</v>
      </c>
      <c r="N40" t="s">
        <v>837</v>
      </c>
      <c r="O40" t="s">
        <v>838</v>
      </c>
      <c r="P40">
        <v>1000</v>
      </c>
      <c r="Q40" t="s">
        <v>71</v>
      </c>
      <c r="R40">
        <v>1411</v>
      </c>
      <c r="S40" t="s">
        <v>94</v>
      </c>
      <c r="T40">
        <v>2</v>
      </c>
      <c r="U40" t="s">
        <v>683</v>
      </c>
      <c r="V40" s="16">
        <v>1865613.08</v>
      </c>
      <c r="W40">
        <v>0</v>
      </c>
      <c r="X40" s="1">
        <v>1127274.21</v>
      </c>
      <c r="Y40" s="1">
        <v>1127274.21</v>
      </c>
      <c r="Z40" s="1">
        <v>1127274.21</v>
      </c>
      <c r="AA40" s="1">
        <v>1127274.21</v>
      </c>
      <c r="AB40" s="1">
        <v>1127274.21</v>
      </c>
      <c r="AC40" s="1">
        <f t="shared" si="0"/>
        <v>738338.87000000011</v>
      </c>
      <c r="AD40">
        <v>0</v>
      </c>
      <c r="AE40" s="1">
        <v>1865613.08</v>
      </c>
      <c r="AF40">
        <v>0</v>
      </c>
      <c r="AG40">
        <v>0</v>
      </c>
      <c r="AH40" s="1">
        <v>1865613.08</v>
      </c>
    </row>
    <row r="41" spans="1:34" hidden="1" x14ac:dyDescent="0.35">
      <c r="A41" t="str">
        <f t="shared" si="1"/>
        <v>1.5-01-2505_25566049_2514211</v>
      </c>
      <c r="B41" t="s">
        <v>1002</v>
      </c>
      <c r="C41" t="s">
        <v>1003</v>
      </c>
      <c r="D41" t="s">
        <v>47</v>
      </c>
      <c r="E41" t="s">
        <v>48</v>
      </c>
      <c r="F41" t="s">
        <v>65</v>
      </c>
      <c r="G41" t="s">
        <v>66</v>
      </c>
      <c r="H41" t="s">
        <v>833</v>
      </c>
      <c r="I41" t="s">
        <v>835</v>
      </c>
      <c r="J41">
        <v>5</v>
      </c>
      <c r="K41" t="s">
        <v>810</v>
      </c>
      <c r="L41">
        <v>66</v>
      </c>
      <c r="M41" t="s">
        <v>71</v>
      </c>
      <c r="N41" t="s">
        <v>837</v>
      </c>
      <c r="O41" t="s">
        <v>838</v>
      </c>
      <c r="P41">
        <v>1000</v>
      </c>
      <c r="Q41" t="s">
        <v>71</v>
      </c>
      <c r="R41">
        <v>1421</v>
      </c>
      <c r="S41" t="s">
        <v>96</v>
      </c>
      <c r="T41">
        <v>1</v>
      </c>
      <c r="U41" t="s">
        <v>682</v>
      </c>
      <c r="V41" s="16">
        <v>7490506.7300000004</v>
      </c>
      <c r="W41">
        <v>0</v>
      </c>
      <c r="X41" s="1">
        <v>3288268.67</v>
      </c>
      <c r="Y41" s="1">
        <v>3288268.67</v>
      </c>
      <c r="Z41" s="1">
        <v>3288268.67</v>
      </c>
      <c r="AA41" s="1">
        <v>3288268.67</v>
      </c>
      <c r="AB41" s="1">
        <v>3288268.67</v>
      </c>
      <c r="AC41" s="1">
        <f t="shared" si="0"/>
        <v>4202238.0600000005</v>
      </c>
      <c r="AD41">
        <v>0</v>
      </c>
      <c r="AE41" s="1">
        <v>7490506.7300000004</v>
      </c>
      <c r="AF41">
        <v>0</v>
      </c>
      <c r="AG41">
        <v>0</v>
      </c>
      <c r="AH41" s="1">
        <v>7490506.7300000004</v>
      </c>
    </row>
    <row r="42" spans="1:34" hidden="1" x14ac:dyDescent="0.35">
      <c r="A42" t="str">
        <f t="shared" si="1"/>
        <v>1.5-01-2505_25566049_2514311</v>
      </c>
      <c r="B42" t="s">
        <v>1002</v>
      </c>
      <c r="C42" t="s">
        <v>1003</v>
      </c>
      <c r="D42" t="s">
        <v>47</v>
      </c>
      <c r="E42" t="s">
        <v>48</v>
      </c>
      <c r="F42" t="s">
        <v>65</v>
      </c>
      <c r="G42" t="s">
        <v>66</v>
      </c>
      <c r="H42" t="s">
        <v>833</v>
      </c>
      <c r="I42" t="s">
        <v>835</v>
      </c>
      <c r="J42">
        <v>5</v>
      </c>
      <c r="K42" t="s">
        <v>810</v>
      </c>
      <c r="L42">
        <v>66</v>
      </c>
      <c r="M42" t="s">
        <v>71</v>
      </c>
      <c r="N42" t="s">
        <v>837</v>
      </c>
      <c r="O42" t="s">
        <v>838</v>
      </c>
      <c r="P42">
        <v>1000</v>
      </c>
      <c r="Q42" t="s">
        <v>71</v>
      </c>
      <c r="R42">
        <v>1431</v>
      </c>
      <c r="S42" t="s">
        <v>97</v>
      </c>
      <c r="T42">
        <v>1</v>
      </c>
      <c r="U42" t="s">
        <v>682</v>
      </c>
      <c r="V42" s="16">
        <v>4992460.41</v>
      </c>
      <c r="W42">
        <v>0</v>
      </c>
      <c r="X42" s="1">
        <v>2193330.63</v>
      </c>
      <c r="Y42" s="1">
        <v>2193330.63</v>
      </c>
      <c r="Z42" s="1">
        <v>2193330.63</v>
      </c>
      <c r="AA42" s="1">
        <v>2193330.63</v>
      </c>
      <c r="AB42" s="1">
        <v>2193330.63</v>
      </c>
      <c r="AC42" s="1">
        <f t="shared" si="0"/>
        <v>2799129.7800000003</v>
      </c>
      <c r="AD42">
        <v>0</v>
      </c>
      <c r="AE42" s="1">
        <v>4992460.41</v>
      </c>
      <c r="AF42">
        <v>0</v>
      </c>
      <c r="AG42">
        <v>0</v>
      </c>
      <c r="AH42" s="1">
        <v>4992460.41</v>
      </c>
    </row>
    <row r="43" spans="1:34" hidden="1" x14ac:dyDescent="0.35">
      <c r="A43" t="str">
        <f t="shared" si="1"/>
        <v>1.5-01-2505_25566049_2514321</v>
      </c>
      <c r="B43" t="s">
        <v>1002</v>
      </c>
      <c r="C43" t="s">
        <v>1003</v>
      </c>
      <c r="D43" t="s">
        <v>47</v>
      </c>
      <c r="E43" t="s">
        <v>48</v>
      </c>
      <c r="F43" t="s">
        <v>65</v>
      </c>
      <c r="G43" t="s">
        <v>66</v>
      </c>
      <c r="H43" t="s">
        <v>833</v>
      </c>
      <c r="I43" t="s">
        <v>835</v>
      </c>
      <c r="J43">
        <v>5</v>
      </c>
      <c r="K43" t="s">
        <v>810</v>
      </c>
      <c r="L43">
        <v>66</v>
      </c>
      <c r="M43" t="s">
        <v>71</v>
      </c>
      <c r="N43" t="s">
        <v>837</v>
      </c>
      <c r="O43" t="s">
        <v>838</v>
      </c>
      <c r="P43">
        <v>1000</v>
      </c>
      <c r="Q43" t="s">
        <v>71</v>
      </c>
      <c r="R43">
        <v>1432</v>
      </c>
      <c r="S43" t="s">
        <v>98</v>
      </c>
      <c r="T43">
        <v>1</v>
      </c>
      <c r="U43" t="s">
        <v>682</v>
      </c>
      <c r="V43" s="16">
        <v>36053309.340000004</v>
      </c>
      <c r="W43">
        <v>0</v>
      </c>
      <c r="X43" s="1">
        <v>19181592.879999999</v>
      </c>
      <c r="Y43" s="1">
        <v>19181592.879999999</v>
      </c>
      <c r="Z43" s="1">
        <v>19181592.879999999</v>
      </c>
      <c r="AA43" s="1">
        <v>19181592.879999999</v>
      </c>
      <c r="AB43" s="1">
        <v>19181592.879999999</v>
      </c>
      <c r="AC43" s="1">
        <f t="shared" si="0"/>
        <v>16871716.460000005</v>
      </c>
      <c r="AD43">
        <v>0</v>
      </c>
      <c r="AE43" s="1">
        <v>36053309.340000004</v>
      </c>
      <c r="AF43">
        <v>0</v>
      </c>
      <c r="AG43">
        <v>0</v>
      </c>
      <c r="AH43" s="1">
        <v>36053309.340000004</v>
      </c>
    </row>
    <row r="44" spans="1:34" hidden="1" x14ac:dyDescent="0.35">
      <c r="A44" t="str">
        <f t="shared" si="1"/>
        <v>1.5-01-2505_25566049_2514322</v>
      </c>
      <c r="B44" t="s">
        <v>1002</v>
      </c>
      <c r="C44" t="s">
        <v>1003</v>
      </c>
      <c r="D44" t="s">
        <v>47</v>
      </c>
      <c r="E44" t="s">
        <v>48</v>
      </c>
      <c r="F44" t="s">
        <v>65</v>
      </c>
      <c r="G44" t="s">
        <v>66</v>
      </c>
      <c r="H44" t="s">
        <v>833</v>
      </c>
      <c r="I44" t="s">
        <v>835</v>
      </c>
      <c r="J44">
        <v>5</v>
      </c>
      <c r="K44" t="s">
        <v>810</v>
      </c>
      <c r="L44">
        <v>66</v>
      </c>
      <c r="M44" t="s">
        <v>71</v>
      </c>
      <c r="N44" t="s">
        <v>837</v>
      </c>
      <c r="O44" t="s">
        <v>838</v>
      </c>
      <c r="P44">
        <v>1000</v>
      </c>
      <c r="Q44" t="s">
        <v>71</v>
      </c>
      <c r="R44">
        <v>1432</v>
      </c>
      <c r="S44" t="s">
        <v>98</v>
      </c>
      <c r="T44">
        <v>2</v>
      </c>
      <c r="U44" t="s">
        <v>683</v>
      </c>
      <c r="V44" s="16">
        <v>5640736.4199999999</v>
      </c>
      <c r="W44">
        <v>0</v>
      </c>
      <c r="X44" s="1">
        <v>2762683.23</v>
      </c>
      <c r="Y44" s="1">
        <v>2762683.23</v>
      </c>
      <c r="Z44" s="1">
        <v>2762683.23</v>
      </c>
      <c r="AA44" s="1">
        <v>2762683.23</v>
      </c>
      <c r="AB44" s="1">
        <v>2762683.23</v>
      </c>
      <c r="AC44" s="1">
        <f t="shared" si="0"/>
        <v>2878053.19</v>
      </c>
      <c r="AD44">
        <v>0</v>
      </c>
      <c r="AE44" s="1">
        <v>5640736.4199999999</v>
      </c>
      <c r="AF44">
        <v>0</v>
      </c>
      <c r="AG44">
        <v>0</v>
      </c>
      <c r="AH44" s="1">
        <v>5640736.4199999999</v>
      </c>
    </row>
    <row r="45" spans="1:34" hidden="1" x14ac:dyDescent="0.35">
      <c r="A45" t="str">
        <f t="shared" si="1"/>
        <v>1.5-01-2505_25566049_2514323</v>
      </c>
      <c r="B45" t="s">
        <v>1002</v>
      </c>
      <c r="C45" t="s">
        <v>1003</v>
      </c>
      <c r="D45" t="s">
        <v>47</v>
      </c>
      <c r="E45" t="s">
        <v>48</v>
      </c>
      <c r="F45" t="s">
        <v>65</v>
      </c>
      <c r="G45" t="s">
        <v>66</v>
      </c>
      <c r="H45" t="s">
        <v>833</v>
      </c>
      <c r="I45" t="s">
        <v>835</v>
      </c>
      <c r="J45">
        <v>5</v>
      </c>
      <c r="K45" t="s">
        <v>810</v>
      </c>
      <c r="L45">
        <v>66</v>
      </c>
      <c r="M45" t="s">
        <v>71</v>
      </c>
      <c r="N45" t="s">
        <v>837</v>
      </c>
      <c r="O45" t="s">
        <v>838</v>
      </c>
      <c r="P45">
        <v>1000</v>
      </c>
      <c r="Q45" t="s">
        <v>71</v>
      </c>
      <c r="R45">
        <v>1432</v>
      </c>
      <c r="S45" t="s">
        <v>98</v>
      </c>
      <c r="T45">
        <v>3</v>
      </c>
      <c r="U45" t="s">
        <v>867</v>
      </c>
      <c r="V45" s="16">
        <v>23042581.850000001</v>
      </c>
      <c r="W45">
        <v>0</v>
      </c>
      <c r="X45" s="1">
        <v>5324784.8</v>
      </c>
      <c r="Y45" s="1">
        <v>5324784.8</v>
      </c>
      <c r="Z45" s="1">
        <v>5324784.8</v>
      </c>
      <c r="AA45" s="1">
        <v>5324784.8</v>
      </c>
      <c r="AB45" s="1">
        <v>5324784.8</v>
      </c>
      <c r="AC45" s="1">
        <f t="shared" si="0"/>
        <v>17717797.050000001</v>
      </c>
      <c r="AD45">
        <v>0</v>
      </c>
      <c r="AE45" s="1">
        <v>23042581.850000001</v>
      </c>
      <c r="AF45">
        <v>0</v>
      </c>
      <c r="AG45">
        <v>0</v>
      </c>
      <c r="AH45" s="1">
        <v>23042581.850000001</v>
      </c>
    </row>
    <row r="46" spans="1:34" hidden="1" x14ac:dyDescent="0.35">
      <c r="A46" t="str">
        <f t="shared" si="1"/>
        <v>1.5-01-2505_25566049_2515911</v>
      </c>
      <c r="B46" t="s">
        <v>1002</v>
      </c>
      <c r="C46" t="s">
        <v>1003</v>
      </c>
      <c r="D46" t="s">
        <v>47</v>
      </c>
      <c r="E46" t="s">
        <v>48</v>
      </c>
      <c r="F46" t="s">
        <v>65</v>
      </c>
      <c r="G46" t="s">
        <v>66</v>
      </c>
      <c r="H46" t="s">
        <v>833</v>
      </c>
      <c r="I46" t="s">
        <v>835</v>
      </c>
      <c r="J46">
        <v>5</v>
      </c>
      <c r="K46" t="s">
        <v>810</v>
      </c>
      <c r="L46">
        <v>66</v>
      </c>
      <c r="M46" t="s">
        <v>71</v>
      </c>
      <c r="N46" t="s">
        <v>837</v>
      </c>
      <c r="O46" t="s">
        <v>838</v>
      </c>
      <c r="P46">
        <v>1000</v>
      </c>
      <c r="Q46" t="s">
        <v>71</v>
      </c>
      <c r="R46">
        <v>1591</v>
      </c>
      <c r="S46" t="s">
        <v>79</v>
      </c>
      <c r="T46">
        <v>1</v>
      </c>
      <c r="U46" t="s">
        <v>682</v>
      </c>
      <c r="V46" s="16">
        <v>16320981.949999999</v>
      </c>
      <c r="W46">
        <v>0</v>
      </c>
      <c r="X46" s="1">
        <v>14377518.640000001</v>
      </c>
      <c r="Y46" s="1">
        <v>14377518.640000001</v>
      </c>
      <c r="Z46" s="1">
        <v>14377518.640000001</v>
      </c>
      <c r="AA46" s="1">
        <v>14377518.640000001</v>
      </c>
      <c r="AB46" s="1">
        <v>14377518.640000001</v>
      </c>
      <c r="AC46" s="1">
        <f t="shared" si="0"/>
        <v>1943463.3099999987</v>
      </c>
      <c r="AD46">
        <v>0</v>
      </c>
      <c r="AE46" s="1">
        <v>16320981.949999999</v>
      </c>
      <c r="AF46">
        <v>0</v>
      </c>
      <c r="AG46">
        <v>0</v>
      </c>
      <c r="AH46" s="1">
        <v>16320981.949999999</v>
      </c>
    </row>
    <row r="47" spans="1:34" hidden="1" x14ac:dyDescent="0.35">
      <c r="A47" t="str">
        <f t="shared" si="1"/>
        <v>1.5-01-2511_25168050_2531110</v>
      </c>
      <c r="B47" t="s">
        <v>1002</v>
      </c>
      <c r="C47" t="s">
        <v>1003</v>
      </c>
      <c r="D47" t="s">
        <v>459</v>
      </c>
      <c r="E47" t="s">
        <v>460</v>
      </c>
      <c r="F47" t="s">
        <v>65</v>
      </c>
      <c r="G47" t="s">
        <v>66</v>
      </c>
      <c r="H47" t="s">
        <v>822</v>
      </c>
      <c r="I47" t="s">
        <v>824</v>
      </c>
      <c r="J47">
        <v>1</v>
      </c>
      <c r="K47" t="s">
        <v>472</v>
      </c>
      <c r="L47">
        <v>68</v>
      </c>
      <c r="M47" t="s">
        <v>473</v>
      </c>
      <c r="N47" t="s">
        <v>893</v>
      </c>
      <c r="O47" t="s">
        <v>1132</v>
      </c>
      <c r="P47">
        <v>3000</v>
      </c>
      <c r="Q47" t="s">
        <v>56</v>
      </c>
      <c r="R47">
        <v>3111</v>
      </c>
      <c r="S47" t="s">
        <v>199</v>
      </c>
      <c r="T47">
        <v>0</v>
      </c>
      <c r="U47" t="s">
        <v>58</v>
      </c>
      <c r="V47" s="16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 s="1">
        <f t="shared" si="0"/>
        <v>0</v>
      </c>
      <c r="AD47">
        <v>0</v>
      </c>
      <c r="AE47">
        <v>0</v>
      </c>
      <c r="AF47">
        <v>0</v>
      </c>
      <c r="AG47">
        <v>0</v>
      </c>
      <c r="AH47">
        <v>0</v>
      </c>
    </row>
    <row r="48" spans="1:34" hidden="1" x14ac:dyDescent="0.35">
      <c r="A48" t="str">
        <f t="shared" si="1"/>
        <v>1.5-01-2509_25226018_2531110</v>
      </c>
      <c r="B48" t="s">
        <v>1002</v>
      </c>
      <c r="C48" t="s">
        <v>1003</v>
      </c>
      <c r="D48" t="s">
        <v>194</v>
      </c>
      <c r="E48" t="s">
        <v>195</v>
      </c>
      <c r="F48" t="s">
        <v>65</v>
      </c>
      <c r="G48" t="s">
        <v>66</v>
      </c>
      <c r="H48" t="s">
        <v>855</v>
      </c>
      <c r="I48" t="s">
        <v>857</v>
      </c>
      <c r="J48">
        <v>2</v>
      </c>
      <c r="K48" t="s">
        <v>148</v>
      </c>
      <c r="L48">
        <v>26</v>
      </c>
      <c r="M48" t="s">
        <v>200</v>
      </c>
      <c r="N48" t="s">
        <v>894</v>
      </c>
      <c r="O48" t="s">
        <v>201</v>
      </c>
      <c r="P48">
        <v>3000</v>
      </c>
      <c r="Q48" t="s">
        <v>56</v>
      </c>
      <c r="R48">
        <v>3111</v>
      </c>
      <c r="S48" t="s">
        <v>199</v>
      </c>
      <c r="T48">
        <v>0</v>
      </c>
      <c r="U48" t="s">
        <v>58</v>
      </c>
      <c r="V48" s="16">
        <v>30700000</v>
      </c>
      <c r="W48">
        <v>0</v>
      </c>
      <c r="X48" s="1">
        <v>22259503.640000001</v>
      </c>
      <c r="Y48" s="1">
        <v>22259503.640000001</v>
      </c>
      <c r="Z48" s="1">
        <v>7419503</v>
      </c>
      <c r="AA48" s="1">
        <v>7419503</v>
      </c>
      <c r="AB48" s="1">
        <v>7419503</v>
      </c>
      <c r="AC48" s="1">
        <f t="shared" si="0"/>
        <v>8440496.3599999994</v>
      </c>
      <c r="AD48">
        <v>0</v>
      </c>
      <c r="AE48" s="1">
        <v>30700000</v>
      </c>
      <c r="AF48">
        <v>0</v>
      </c>
      <c r="AG48">
        <v>0</v>
      </c>
      <c r="AH48" s="1">
        <v>30700000</v>
      </c>
    </row>
    <row r="49" spans="1:34" hidden="1" x14ac:dyDescent="0.35">
      <c r="A49" t="str">
        <f t="shared" si="1"/>
        <v>1.6-01-2505_25610007_2511313</v>
      </c>
      <c r="B49" t="s">
        <v>987</v>
      </c>
      <c r="C49" t="s">
        <v>988</v>
      </c>
      <c r="D49" t="s">
        <v>155</v>
      </c>
      <c r="E49" t="s">
        <v>156</v>
      </c>
      <c r="F49" t="s">
        <v>157</v>
      </c>
      <c r="G49" t="s">
        <v>158</v>
      </c>
      <c r="H49" t="s">
        <v>833</v>
      </c>
      <c r="I49" t="s">
        <v>835</v>
      </c>
      <c r="J49">
        <v>6</v>
      </c>
      <c r="K49" t="s">
        <v>164</v>
      </c>
      <c r="L49">
        <v>10</v>
      </c>
      <c r="M49" t="s">
        <v>172</v>
      </c>
      <c r="N49" t="s">
        <v>834</v>
      </c>
      <c r="O49" t="s">
        <v>836</v>
      </c>
      <c r="P49">
        <v>1000</v>
      </c>
      <c r="Q49" t="s">
        <v>71</v>
      </c>
      <c r="R49">
        <v>1131</v>
      </c>
      <c r="S49" t="s">
        <v>89</v>
      </c>
      <c r="T49">
        <v>3</v>
      </c>
      <c r="U49" t="s">
        <v>867</v>
      </c>
      <c r="V49" s="16">
        <v>75459130.170000002</v>
      </c>
      <c r="W49" s="1">
        <v>213089057</v>
      </c>
      <c r="X49" s="1">
        <v>75459130.170000002</v>
      </c>
      <c r="Y49" s="1">
        <v>75459130.170000002</v>
      </c>
      <c r="Z49" s="1">
        <v>75459130.170000002</v>
      </c>
      <c r="AA49" s="1">
        <v>75459130.170000002</v>
      </c>
      <c r="AB49" s="1">
        <v>75459130.170000002</v>
      </c>
      <c r="AC49" s="1">
        <f t="shared" si="0"/>
        <v>0</v>
      </c>
      <c r="AD49">
        <v>0</v>
      </c>
      <c r="AE49">
        <v>0</v>
      </c>
      <c r="AF49">
        <v>0</v>
      </c>
      <c r="AG49" s="1">
        <v>137629926.83000001</v>
      </c>
      <c r="AH49" s="1">
        <v>-137629926.83000001</v>
      </c>
    </row>
    <row r="50" spans="1:34" hidden="1" x14ac:dyDescent="0.35">
      <c r="A50" t="str">
        <f t="shared" si="1"/>
        <v>1.6-01-2505_25610007_2513213</v>
      </c>
      <c r="B50" t="s">
        <v>987</v>
      </c>
      <c r="C50" t="s">
        <v>988</v>
      </c>
      <c r="D50" t="s">
        <v>155</v>
      </c>
      <c r="E50" t="s">
        <v>156</v>
      </c>
      <c r="F50" t="s">
        <v>157</v>
      </c>
      <c r="G50" t="s">
        <v>158</v>
      </c>
      <c r="H50" t="s">
        <v>833</v>
      </c>
      <c r="I50" t="s">
        <v>835</v>
      </c>
      <c r="J50">
        <v>6</v>
      </c>
      <c r="K50" t="s">
        <v>164</v>
      </c>
      <c r="L50">
        <v>10</v>
      </c>
      <c r="M50" t="s">
        <v>172</v>
      </c>
      <c r="N50" t="s">
        <v>834</v>
      </c>
      <c r="O50" t="s">
        <v>836</v>
      </c>
      <c r="P50">
        <v>1000</v>
      </c>
      <c r="Q50" t="s">
        <v>71</v>
      </c>
      <c r="R50">
        <v>1321</v>
      </c>
      <c r="S50" t="s">
        <v>91</v>
      </c>
      <c r="T50">
        <v>3</v>
      </c>
      <c r="U50" t="s">
        <v>867</v>
      </c>
      <c r="V50" s="16">
        <v>2414843.81</v>
      </c>
      <c r="W50" s="1">
        <v>2959570</v>
      </c>
      <c r="X50" s="1">
        <v>2414843.81</v>
      </c>
      <c r="Y50" s="1">
        <v>2414843.81</v>
      </c>
      <c r="Z50" s="1">
        <v>2414843.81</v>
      </c>
      <c r="AA50" s="1">
        <v>2414843.81</v>
      </c>
      <c r="AB50" s="1">
        <v>2414843.81</v>
      </c>
      <c r="AC50" s="1">
        <f t="shared" si="0"/>
        <v>0</v>
      </c>
      <c r="AD50">
        <v>0</v>
      </c>
      <c r="AE50">
        <v>0</v>
      </c>
      <c r="AF50">
        <v>0</v>
      </c>
      <c r="AG50" s="1">
        <v>544726.18999999994</v>
      </c>
      <c r="AH50" s="1">
        <v>-544726.18999999994</v>
      </c>
    </row>
    <row r="51" spans="1:34" hidden="1" x14ac:dyDescent="0.35">
      <c r="A51" t="str">
        <f t="shared" si="1"/>
        <v>1.6-01-2505_25667049_2511313</v>
      </c>
      <c r="B51" t="s">
        <v>987</v>
      </c>
      <c r="C51" t="s">
        <v>988</v>
      </c>
      <c r="D51" t="s">
        <v>155</v>
      </c>
      <c r="E51" t="s">
        <v>156</v>
      </c>
      <c r="F51" t="s">
        <v>157</v>
      </c>
      <c r="G51" t="s">
        <v>158</v>
      </c>
      <c r="H51" t="s">
        <v>833</v>
      </c>
      <c r="I51" t="s">
        <v>835</v>
      </c>
      <c r="J51">
        <v>6</v>
      </c>
      <c r="K51" t="s">
        <v>164</v>
      </c>
      <c r="L51">
        <v>67</v>
      </c>
      <c r="M51" t="s">
        <v>172</v>
      </c>
      <c r="N51" t="s">
        <v>837</v>
      </c>
      <c r="O51" t="s">
        <v>838</v>
      </c>
      <c r="P51">
        <v>1000</v>
      </c>
      <c r="Q51" t="s">
        <v>71</v>
      </c>
      <c r="R51">
        <v>1131</v>
      </c>
      <c r="S51" t="s">
        <v>89</v>
      </c>
      <c r="T51">
        <v>3</v>
      </c>
      <c r="U51" t="s">
        <v>867</v>
      </c>
      <c r="V51" s="16">
        <v>16685283.300000001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 s="1">
        <f t="shared" si="0"/>
        <v>16685283.300000001</v>
      </c>
      <c r="AD51">
        <v>0</v>
      </c>
      <c r="AE51" s="1">
        <v>31297240.059999999</v>
      </c>
      <c r="AF51">
        <v>0</v>
      </c>
      <c r="AG51" s="1">
        <v>14611956.76</v>
      </c>
      <c r="AH51" s="1">
        <v>16685283.300000001</v>
      </c>
    </row>
    <row r="52" spans="1:34" hidden="1" x14ac:dyDescent="0.35">
      <c r="A52" t="str">
        <f t="shared" si="1"/>
        <v>1.6-01-2505_25667049_2513213</v>
      </c>
      <c r="B52" t="s">
        <v>987</v>
      </c>
      <c r="C52" t="s">
        <v>988</v>
      </c>
      <c r="D52" t="s">
        <v>155</v>
      </c>
      <c r="E52" t="s">
        <v>156</v>
      </c>
      <c r="F52" t="s">
        <v>157</v>
      </c>
      <c r="G52" t="s">
        <v>158</v>
      </c>
      <c r="H52" t="s">
        <v>833</v>
      </c>
      <c r="I52" t="s">
        <v>835</v>
      </c>
      <c r="J52">
        <v>6</v>
      </c>
      <c r="K52" t="s">
        <v>164</v>
      </c>
      <c r="L52">
        <v>67</v>
      </c>
      <c r="M52" t="s">
        <v>172</v>
      </c>
      <c r="N52" t="s">
        <v>837</v>
      </c>
      <c r="O52" t="s">
        <v>838</v>
      </c>
      <c r="P52">
        <v>1000</v>
      </c>
      <c r="Q52" t="s">
        <v>71</v>
      </c>
      <c r="R52">
        <v>1321</v>
      </c>
      <c r="S52" t="s">
        <v>91</v>
      </c>
      <c r="T52">
        <v>3</v>
      </c>
      <c r="U52" t="s">
        <v>867</v>
      </c>
      <c r="V52" s="16">
        <v>355512.05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 s="1">
        <f t="shared" si="0"/>
        <v>355512.05</v>
      </c>
      <c r="AD52">
        <v>0</v>
      </c>
      <c r="AE52" s="1">
        <v>355512.05</v>
      </c>
      <c r="AF52">
        <v>0</v>
      </c>
      <c r="AG52">
        <v>0</v>
      </c>
      <c r="AH52" s="1">
        <v>355512.05</v>
      </c>
    </row>
    <row r="53" spans="1:34" hidden="1" x14ac:dyDescent="0.35">
      <c r="A53" t="str">
        <f t="shared" si="1"/>
        <v>1.6-01-2504_2557005_2542110</v>
      </c>
      <c r="B53" t="s">
        <v>987</v>
      </c>
      <c r="C53" t="s">
        <v>988</v>
      </c>
      <c r="D53" t="s">
        <v>47</v>
      </c>
      <c r="E53" t="s">
        <v>48</v>
      </c>
      <c r="F53" t="s">
        <v>49</v>
      </c>
      <c r="G53" t="s">
        <v>50</v>
      </c>
      <c r="H53" t="s">
        <v>808</v>
      </c>
      <c r="I53" t="s">
        <v>60</v>
      </c>
      <c r="J53">
        <v>5</v>
      </c>
      <c r="K53" t="s">
        <v>810</v>
      </c>
      <c r="L53">
        <v>7</v>
      </c>
      <c r="M53" t="s">
        <v>61</v>
      </c>
      <c r="N53" t="s">
        <v>809</v>
      </c>
      <c r="O53" t="s">
        <v>811</v>
      </c>
      <c r="P53">
        <v>4000</v>
      </c>
      <c r="Q53" t="s">
        <v>233</v>
      </c>
      <c r="R53">
        <v>4211</v>
      </c>
      <c r="S53" t="s">
        <v>291</v>
      </c>
      <c r="T53">
        <v>0</v>
      </c>
      <c r="U53" t="s">
        <v>58</v>
      </c>
      <c r="V53" s="16">
        <v>1100000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 s="1">
        <f t="shared" si="0"/>
        <v>1100000</v>
      </c>
      <c r="AD53" s="1">
        <v>768351.77</v>
      </c>
      <c r="AE53" s="1">
        <v>331648.23</v>
      </c>
      <c r="AF53">
        <v>0</v>
      </c>
      <c r="AG53">
        <v>0</v>
      </c>
      <c r="AH53" s="1">
        <v>1100000</v>
      </c>
    </row>
    <row r="54" spans="1:34" hidden="1" x14ac:dyDescent="0.35">
      <c r="A54" t="str">
        <f t="shared" si="1"/>
        <v>1.6-01-2505_25512007_2512212</v>
      </c>
      <c r="B54" t="s">
        <v>987</v>
      </c>
      <c r="C54" t="s">
        <v>988</v>
      </c>
      <c r="D54" t="s">
        <v>47</v>
      </c>
      <c r="E54" t="s">
        <v>48</v>
      </c>
      <c r="F54" t="s">
        <v>65</v>
      </c>
      <c r="G54" t="s">
        <v>66</v>
      </c>
      <c r="H54" t="s">
        <v>833</v>
      </c>
      <c r="I54" t="s">
        <v>835</v>
      </c>
      <c r="J54">
        <v>5</v>
      </c>
      <c r="K54" t="s">
        <v>810</v>
      </c>
      <c r="L54">
        <v>12</v>
      </c>
      <c r="M54" t="s">
        <v>71</v>
      </c>
      <c r="N54" t="s">
        <v>834</v>
      </c>
      <c r="O54" t="s">
        <v>836</v>
      </c>
      <c r="P54">
        <v>1000</v>
      </c>
      <c r="Q54" t="s">
        <v>71</v>
      </c>
      <c r="R54">
        <v>1221</v>
      </c>
      <c r="S54" t="s">
        <v>77</v>
      </c>
      <c r="T54">
        <v>2</v>
      </c>
      <c r="U54" t="s">
        <v>683</v>
      </c>
      <c r="V54" s="16">
        <v>37780162.590000004</v>
      </c>
      <c r="W54" s="1">
        <v>40995131.840000004</v>
      </c>
      <c r="X54" s="1">
        <v>37779695.920000002</v>
      </c>
      <c r="Y54" s="1">
        <v>37779695.920000002</v>
      </c>
      <c r="Z54" s="1">
        <v>37779695.920000002</v>
      </c>
      <c r="AA54" s="1">
        <v>37779695.920000002</v>
      </c>
      <c r="AB54" s="1">
        <v>37779695.920000002</v>
      </c>
      <c r="AC54" s="1">
        <f t="shared" si="0"/>
        <v>466.67000000178814</v>
      </c>
      <c r="AD54">
        <v>0</v>
      </c>
      <c r="AE54">
        <v>22.16</v>
      </c>
      <c r="AF54">
        <v>0</v>
      </c>
      <c r="AG54" s="1">
        <v>3214991.41</v>
      </c>
      <c r="AH54" s="1">
        <v>-3214969.25</v>
      </c>
    </row>
    <row r="55" spans="1:34" hidden="1" x14ac:dyDescent="0.35">
      <c r="A55" t="str">
        <f t="shared" si="1"/>
        <v>1.6-01-2505_25512007_2513212</v>
      </c>
      <c r="B55" t="s">
        <v>987</v>
      </c>
      <c r="C55" t="s">
        <v>988</v>
      </c>
      <c r="D55" t="s">
        <v>47</v>
      </c>
      <c r="E55" t="s">
        <v>48</v>
      </c>
      <c r="F55" t="s">
        <v>65</v>
      </c>
      <c r="G55" t="s">
        <v>66</v>
      </c>
      <c r="H55" t="s">
        <v>833</v>
      </c>
      <c r="I55" t="s">
        <v>835</v>
      </c>
      <c r="J55">
        <v>5</v>
      </c>
      <c r="K55" t="s">
        <v>810</v>
      </c>
      <c r="L55">
        <v>12</v>
      </c>
      <c r="M55" t="s">
        <v>71</v>
      </c>
      <c r="N55" t="s">
        <v>834</v>
      </c>
      <c r="O55" t="s">
        <v>836</v>
      </c>
      <c r="P55">
        <v>1000</v>
      </c>
      <c r="Q55" t="s">
        <v>71</v>
      </c>
      <c r="R55">
        <v>1321</v>
      </c>
      <c r="S55" t="s">
        <v>91</v>
      </c>
      <c r="T55">
        <v>2</v>
      </c>
      <c r="U55" t="s">
        <v>683</v>
      </c>
      <c r="V55" s="16">
        <v>516247.64</v>
      </c>
      <c r="W55" s="1">
        <v>596425.6</v>
      </c>
      <c r="X55" s="1">
        <v>514896.52</v>
      </c>
      <c r="Y55" s="1">
        <v>514896.52</v>
      </c>
      <c r="Z55" s="1">
        <v>514896.52</v>
      </c>
      <c r="AA55" s="1">
        <v>513924.29</v>
      </c>
      <c r="AB55" s="1">
        <v>513924.29</v>
      </c>
      <c r="AC55" s="1">
        <f t="shared" si="0"/>
        <v>1351.1199999999953</v>
      </c>
      <c r="AD55">
        <v>0</v>
      </c>
      <c r="AE55" s="1">
        <v>572104.26</v>
      </c>
      <c r="AF55">
        <v>0</v>
      </c>
      <c r="AG55" s="1">
        <v>652282.22</v>
      </c>
      <c r="AH55" s="1">
        <v>-80177.960000000006</v>
      </c>
    </row>
    <row r="56" spans="1:34" hidden="1" x14ac:dyDescent="0.35">
      <c r="A56" t="str">
        <f t="shared" si="1"/>
        <v>1.6-01-2505_25512007_2513222</v>
      </c>
      <c r="B56" t="s">
        <v>987</v>
      </c>
      <c r="C56" t="s">
        <v>988</v>
      </c>
      <c r="D56" t="s">
        <v>47</v>
      </c>
      <c r="E56" t="s">
        <v>48</v>
      </c>
      <c r="F56" t="s">
        <v>65</v>
      </c>
      <c r="G56" t="s">
        <v>66</v>
      </c>
      <c r="H56" t="s">
        <v>833</v>
      </c>
      <c r="I56" t="s">
        <v>835</v>
      </c>
      <c r="J56">
        <v>5</v>
      </c>
      <c r="K56" t="s">
        <v>810</v>
      </c>
      <c r="L56">
        <v>12</v>
      </c>
      <c r="M56" t="s">
        <v>71</v>
      </c>
      <c r="N56" t="s">
        <v>834</v>
      </c>
      <c r="O56" t="s">
        <v>836</v>
      </c>
      <c r="P56">
        <v>1000</v>
      </c>
      <c r="Q56" t="s">
        <v>71</v>
      </c>
      <c r="R56">
        <v>1322</v>
      </c>
      <c r="S56" t="s">
        <v>92</v>
      </c>
      <c r="T56">
        <v>2</v>
      </c>
      <c r="U56" t="s">
        <v>683</v>
      </c>
      <c r="V56" s="16">
        <v>238740.71</v>
      </c>
      <c r="W56" s="1">
        <v>245185.92000000001</v>
      </c>
      <c r="X56" s="1">
        <v>229940.22</v>
      </c>
      <c r="Y56" s="1">
        <v>229940.22</v>
      </c>
      <c r="Z56" s="1">
        <v>229940.22</v>
      </c>
      <c r="AA56" s="1">
        <v>219523.5</v>
      </c>
      <c r="AB56" s="1">
        <v>219523.5</v>
      </c>
      <c r="AC56" s="1">
        <f t="shared" si="0"/>
        <v>8800.4899999999907</v>
      </c>
      <c r="AD56">
        <v>0</v>
      </c>
      <c r="AE56" s="1">
        <v>1180988.3999999999</v>
      </c>
      <c r="AF56">
        <v>0</v>
      </c>
      <c r="AG56" s="1">
        <v>1187433.6100000001</v>
      </c>
      <c r="AH56" s="1">
        <v>-6445.21</v>
      </c>
    </row>
    <row r="57" spans="1:34" hidden="1" x14ac:dyDescent="0.35">
      <c r="A57" t="str">
        <f t="shared" si="1"/>
        <v>1.6-01-2505_25512007_2513410</v>
      </c>
      <c r="B57" t="s">
        <v>987</v>
      </c>
      <c r="C57" t="s">
        <v>988</v>
      </c>
      <c r="D57" t="s">
        <v>47</v>
      </c>
      <c r="E57" t="s">
        <v>48</v>
      </c>
      <c r="F57" t="s">
        <v>65</v>
      </c>
      <c r="G57" t="s">
        <v>66</v>
      </c>
      <c r="H57" t="s">
        <v>833</v>
      </c>
      <c r="I57" t="s">
        <v>835</v>
      </c>
      <c r="J57">
        <v>5</v>
      </c>
      <c r="K57" t="s">
        <v>810</v>
      </c>
      <c r="L57">
        <v>12</v>
      </c>
      <c r="M57" t="s">
        <v>71</v>
      </c>
      <c r="N57" t="s">
        <v>834</v>
      </c>
      <c r="O57" t="s">
        <v>836</v>
      </c>
      <c r="P57">
        <v>1000</v>
      </c>
      <c r="Q57" t="s">
        <v>71</v>
      </c>
      <c r="R57">
        <v>1341</v>
      </c>
      <c r="S57" t="s">
        <v>399</v>
      </c>
      <c r="T57">
        <v>0</v>
      </c>
      <c r="U57" t="s">
        <v>58</v>
      </c>
      <c r="V57" s="16">
        <v>725191.4</v>
      </c>
      <c r="W57">
        <v>0</v>
      </c>
      <c r="X57" s="1">
        <v>725191.4</v>
      </c>
      <c r="Y57" s="1">
        <v>725191.4</v>
      </c>
      <c r="Z57" s="1">
        <v>725191.4</v>
      </c>
      <c r="AA57" s="1">
        <v>725191.4</v>
      </c>
      <c r="AB57" s="1">
        <v>725191.4</v>
      </c>
      <c r="AC57" s="1">
        <f t="shared" si="0"/>
        <v>0</v>
      </c>
      <c r="AD57">
        <v>0</v>
      </c>
      <c r="AE57" s="1">
        <v>1500000</v>
      </c>
      <c r="AF57">
        <v>0</v>
      </c>
      <c r="AG57" s="1">
        <v>774808.6</v>
      </c>
      <c r="AH57" s="1">
        <v>725191.4</v>
      </c>
    </row>
    <row r="58" spans="1:34" hidden="1" x14ac:dyDescent="0.35">
      <c r="A58" t="str">
        <f t="shared" si="1"/>
        <v>1.6-01-2505_25512007_2513411</v>
      </c>
      <c r="B58" t="s">
        <v>987</v>
      </c>
      <c r="C58" t="s">
        <v>988</v>
      </c>
      <c r="D58" t="s">
        <v>47</v>
      </c>
      <c r="E58" t="s">
        <v>48</v>
      </c>
      <c r="F58" t="s">
        <v>65</v>
      </c>
      <c r="G58" t="s">
        <v>66</v>
      </c>
      <c r="H58" t="s">
        <v>833</v>
      </c>
      <c r="I58" t="s">
        <v>835</v>
      </c>
      <c r="J58">
        <v>5</v>
      </c>
      <c r="K58" t="s">
        <v>810</v>
      </c>
      <c r="L58">
        <v>12</v>
      </c>
      <c r="M58" t="s">
        <v>71</v>
      </c>
      <c r="N58" t="s">
        <v>834</v>
      </c>
      <c r="O58" t="s">
        <v>836</v>
      </c>
      <c r="P58">
        <v>1000</v>
      </c>
      <c r="Q58" t="s">
        <v>71</v>
      </c>
      <c r="R58">
        <v>1341</v>
      </c>
      <c r="S58" t="s">
        <v>399</v>
      </c>
      <c r="T58">
        <v>1</v>
      </c>
      <c r="U58" t="s">
        <v>682</v>
      </c>
      <c r="V58" s="16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 s="1">
        <f t="shared" si="0"/>
        <v>0</v>
      </c>
      <c r="AD58">
        <v>0</v>
      </c>
      <c r="AE58">
        <v>0</v>
      </c>
      <c r="AF58">
        <v>0</v>
      </c>
      <c r="AG58">
        <v>0</v>
      </c>
      <c r="AH58">
        <v>0</v>
      </c>
    </row>
    <row r="59" spans="1:34" hidden="1" x14ac:dyDescent="0.35">
      <c r="A59" t="str">
        <f t="shared" si="1"/>
        <v>1.6-01-2505_25512007_2513412</v>
      </c>
      <c r="B59" t="s">
        <v>987</v>
      </c>
      <c r="C59" t="s">
        <v>988</v>
      </c>
      <c r="D59" t="s">
        <v>47</v>
      </c>
      <c r="E59" t="s">
        <v>48</v>
      </c>
      <c r="F59" t="s">
        <v>65</v>
      </c>
      <c r="G59" t="s">
        <v>66</v>
      </c>
      <c r="H59" t="s">
        <v>833</v>
      </c>
      <c r="I59" t="s">
        <v>835</v>
      </c>
      <c r="J59">
        <v>5</v>
      </c>
      <c r="K59" t="s">
        <v>810</v>
      </c>
      <c r="L59">
        <v>12</v>
      </c>
      <c r="M59" t="s">
        <v>71</v>
      </c>
      <c r="N59" t="s">
        <v>834</v>
      </c>
      <c r="O59" t="s">
        <v>836</v>
      </c>
      <c r="P59">
        <v>1000</v>
      </c>
      <c r="Q59" t="s">
        <v>71</v>
      </c>
      <c r="R59">
        <v>1341</v>
      </c>
      <c r="S59" t="s">
        <v>399</v>
      </c>
      <c r="T59">
        <v>2</v>
      </c>
      <c r="U59" t="s">
        <v>683</v>
      </c>
      <c r="V59" s="16">
        <v>0</v>
      </c>
      <c r="W59" s="1">
        <v>1500000</v>
      </c>
      <c r="X59">
        <v>0</v>
      </c>
      <c r="Y59">
        <v>0</v>
      </c>
      <c r="Z59">
        <v>0</v>
      </c>
      <c r="AA59">
        <v>0</v>
      </c>
      <c r="AB59">
        <v>0</v>
      </c>
      <c r="AC59" s="1">
        <f t="shared" si="0"/>
        <v>0</v>
      </c>
      <c r="AD59">
        <v>0</v>
      </c>
      <c r="AE59">
        <v>0</v>
      </c>
      <c r="AF59">
        <v>0</v>
      </c>
      <c r="AG59" s="1">
        <v>1500000</v>
      </c>
      <c r="AH59" s="1">
        <v>-1500000</v>
      </c>
    </row>
    <row r="60" spans="1:34" hidden="1" x14ac:dyDescent="0.35">
      <c r="A60" t="str">
        <f t="shared" si="1"/>
        <v>1.6-01-2505_25512007_2514112</v>
      </c>
      <c r="B60" t="s">
        <v>987</v>
      </c>
      <c r="C60" t="s">
        <v>988</v>
      </c>
      <c r="D60" t="s">
        <v>47</v>
      </c>
      <c r="E60" t="s">
        <v>48</v>
      </c>
      <c r="F60" t="s">
        <v>65</v>
      </c>
      <c r="G60" t="s">
        <v>66</v>
      </c>
      <c r="H60" t="s">
        <v>833</v>
      </c>
      <c r="I60" t="s">
        <v>835</v>
      </c>
      <c r="J60">
        <v>5</v>
      </c>
      <c r="K60" t="s">
        <v>810</v>
      </c>
      <c r="L60">
        <v>12</v>
      </c>
      <c r="M60" t="s">
        <v>71</v>
      </c>
      <c r="N60" t="s">
        <v>834</v>
      </c>
      <c r="O60" t="s">
        <v>836</v>
      </c>
      <c r="P60">
        <v>1000</v>
      </c>
      <c r="Q60" t="s">
        <v>71</v>
      </c>
      <c r="R60">
        <v>1411</v>
      </c>
      <c r="S60" t="s">
        <v>94</v>
      </c>
      <c r="T60">
        <v>2</v>
      </c>
      <c r="U60" t="s">
        <v>683</v>
      </c>
      <c r="V60" s="16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 s="1">
        <f t="shared" si="0"/>
        <v>0</v>
      </c>
      <c r="AD60">
        <v>0</v>
      </c>
      <c r="AE60">
        <v>0</v>
      </c>
      <c r="AF60">
        <v>0</v>
      </c>
      <c r="AG60">
        <v>0</v>
      </c>
      <c r="AH60">
        <v>0</v>
      </c>
    </row>
    <row r="61" spans="1:34" hidden="1" x14ac:dyDescent="0.35">
      <c r="A61" t="str">
        <f t="shared" si="1"/>
        <v>1.6-01-2505_25512007_2514212</v>
      </c>
      <c r="B61" t="s">
        <v>987</v>
      </c>
      <c r="C61" t="s">
        <v>988</v>
      </c>
      <c r="D61" t="s">
        <v>47</v>
      </c>
      <c r="E61" t="s">
        <v>48</v>
      </c>
      <c r="F61" t="s">
        <v>65</v>
      </c>
      <c r="G61" t="s">
        <v>66</v>
      </c>
      <c r="H61" t="s">
        <v>833</v>
      </c>
      <c r="I61" t="s">
        <v>835</v>
      </c>
      <c r="J61">
        <v>5</v>
      </c>
      <c r="K61" t="s">
        <v>810</v>
      </c>
      <c r="L61">
        <v>12</v>
      </c>
      <c r="M61" t="s">
        <v>71</v>
      </c>
      <c r="N61" t="s">
        <v>834</v>
      </c>
      <c r="O61" t="s">
        <v>836</v>
      </c>
      <c r="P61">
        <v>1000</v>
      </c>
      <c r="Q61" t="s">
        <v>71</v>
      </c>
      <c r="R61">
        <v>1421</v>
      </c>
      <c r="S61" t="s">
        <v>96</v>
      </c>
      <c r="T61">
        <v>2</v>
      </c>
      <c r="U61" t="s">
        <v>683</v>
      </c>
      <c r="V61" s="16">
        <v>1713332.44</v>
      </c>
      <c r="W61" s="1">
        <v>1288304.56</v>
      </c>
      <c r="X61" s="1">
        <v>1712672.38</v>
      </c>
      <c r="Y61" s="1">
        <v>1712672.38</v>
      </c>
      <c r="Z61" s="1">
        <v>1712672.38</v>
      </c>
      <c r="AA61" s="1">
        <v>1712672.38</v>
      </c>
      <c r="AB61" s="1">
        <v>1712672.38</v>
      </c>
      <c r="AC61" s="1">
        <f t="shared" si="0"/>
        <v>660.06000000005588</v>
      </c>
      <c r="AD61">
        <v>0</v>
      </c>
      <c r="AE61" s="1">
        <v>1124365.17</v>
      </c>
      <c r="AF61">
        <v>0</v>
      </c>
      <c r="AG61" s="1">
        <v>699337.29</v>
      </c>
      <c r="AH61" s="1">
        <v>425027.88</v>
      </c>
    </row>
    <row r="62" spans="1:34" hidden="1" x14ac:dyDescent="0.35">
      <c r="A62" t="str">
        <f t="shared" si="1"/>
        <v>1.6-01-2505_25512007_2514312</v>
      </c>
      <c r="B62" t="s">
        <v>987</v>
      </c>
      <c r="C62" t="s">
        <v>988</v>
      </c>
      <c r="D62" t="s">
        <v>47</v>
      </c>
      <c r="E62" t="s">
        <v>48</v>
      </c>
      <c r="F62" t="s">
        <v>65</v>
      </c>
      <c r="G62" t="s">
        <v>66</v>
      </c>
      <c r="H62" t="s">
        <v>833</v>
      </c>
      <c r="I62" t="s">
        <v>835</v>
      </c>
      <c r="J62">
        <v>5</v>
      </c>
      <c r="K62" t="s">
        <v>810</v>
      </c>
      <c r="L62">
        <v>12</v>
      </c>
      <c r="M62" t="s">
        <v>71</v>
      </c>
      <c r="N62" t="s">
        <v>834</v>
      </c>
      <c r="O62" t="s">
        <v>836</v>
      </c>
      <c r="P62">
        <v>1000</v>
      </c>
      <c r="Q62" t="s">
        <v>71</v>
      </c>
      <c r="R62">
        <v>1431</v>
      </c>
      <c r="S62" t="s">
        <v>97</v>
      </c>
      <c r="T62">
        <v>2</v>
      </c>
      <c r="U62" t="s">
        <v>683</v>
      </c>
      <c r="V62" s="16">
        <v>1142421.19</v>
      </c>
      <c r="W62" s="1">
        <v>858864.04</v>
      </c>
      <c r="X62" s="1">
        <v>1142421.19</v>
      </c>
      <c r="Y62" s="1">
        <v>1142421.19</v>
      </c>
      <c r="Z62" s="1">
        <v>1142421.19</v>
      </c>
      <c r="AA62" s="1">
        <v>1142421.19</v>
      </c>
      <c r="AB62" s="1">
        <v>1142421.19</v>
      </c>
      <c r="AC62" s="1">
        <f t="shared" si="0"/>
        <v>0</v>
      </c>
      <c r="AD62">
        <v>0</v>
      </c>
      <c r="AE62" s="1">
        <v>749581.61</v>
      </c>
      <c r="AF62">
        <v>0</v>
      </c>
      <c r="AG62" s="1">
        <v>466024.46</v>
      </c>
      <c r="AH62" s="1">
        <v>283557.15000000002</v>
      </c>
    </row>
    <row r="63" spans="1:34" hidden="1" x14ac:dyDescent="0.35">
      <c r="A63" t="str">
        <f t="shared" si="1"/>
        <v>1.6-01-2505_25566049_2512212</v>
      </c>
      <c r="B63" t="s">
        <v>987</v>
      </c>
      <c r="C63" t="s">
        <v>988</v>
      </c>
      <c r="D63" t="s">
        <v>47</v>
      </c>
      <c r="E63" t="s">
        <v>48</v>
      </c>
      <c r="F63" t="s">
        <v>65</v>
      </c>
      <c r="G63" t="s">
        <v>66</v>
      </c>
      <c r="H63" t="s">
        <v>833</v>
      </c>
      <c r="I63" t="s">
        <v>835</v>
      </c>
      <c r="J63">
        <v>5</v>
      </c>
      <c r="K63" t="s">
        <v>810</v>
      </c>
      <c r="L63">
        <v>66</v>
      </c>
      <c r="M63" t="s">
        <v>71</v>
      </c>
      <c r="N63" t="s">
        <v>837</v>
      </c>
      <c r="O63" t="s">
        <v>838</v>
      </c>
      <c r="P63">
        <v>1000</v>
      </c>
      <c r="Q63" t="s">
        <v>71</v>
      </c>
      <c r="R63">
        <v>1221</v>
      </c>
      <c r="S63" t="s">
        <v>77</v>
      </c>
      <c r="T63">
        <v>2</v>
      </c>
      <c r="U63" t="s">
        <v>683</v>
      </c>
      <c r="V63" s="16">
        <v>2076257.67</v>
      </c>
      <c r="W63">
        <v>0</v>
      </c>
      <c r="X63" s="1">
        <v>-22624.38</v>
      </c>
      <c r="Y63" s="1">
        <v>-22624.38</v>
      </c>
      <c r="Z63" s="1">
        <v>-22624.38</v>
      </c>
      <c r="AA63" s="1">
        <v>-22624.38</v>
      </c>
      <c r="AB63" s="1">
        <v>-22624.38</v>
      </c>
      <c r="AC63" s="1">
        <f t="shared" si="0"/>
        <v>2098882.0499999998</v>
      </c>
      <c r="AD63">
        <v>0</v>
      </c>
      <c r="AE63" s="1">
        <v>2076257.67</v>
      </c>
      <c r="AF63">
        <v>0</v>
      </c>
      <c r="AG63">
        <v>0</v>
      </c>
      <c r="AH63" s="1">
        <v>2076257.67</v>
      </c>
    </row>
    <row r="64" spans="1:34" hidden="1" x14ac:dyDescent="0.35">
      <c r="A64" t="str">
        <f t="shared" si="1"/>
        <v>1.6-01-2505_25566049_2513212</v>
      </c>
      <c r="B64" t="s">
        <v>987</v>
      </c>
      <c r="C64" t="s">
        <v>988</v>
      </c>
      <c r="D64" t="s">
        <v>47</v>
      </c>
      <c r="E64" t="s">
        <v>48</v>
      </c>
      <c r="F64" t="s">
        <v>65</v>
      </c>
      <c r="G64" t="s">
        <v>66</v>
      </c>
      <c r="H64" t="s">
        <v>833</v>
      </c>
      <c r="I64" t="s">
        <v>835</v>
      </c>
      <c r="J64">
        <v>5</v>
      </c>
      <c r="K64" t="s">
        <v>810</v>
      </c>
      <c r="L64">
        <v>66</v>
      </c>
      <c r="M64" t="s">
        <v>71</v>
      </c>
      <c r="N64" t="s">
        <v>837</v>
      </c>
      <c r="O64" t="s">
        <v>838</v>
      </c>
      <c r="P64">
        <v>1000</v>
      </c>
      <c r="Q64" t="s">
        <v>71</v>
      </c>
      <c r="R64">
        <v>1321</v>
      </c>
      <c r="S64" t="s">
        <v>91</v>
      </c>
      <c r="T64">
        <v>2</v>
      </c>
      <c r="U64" t="s">
        <v>683</v>
      </c>
      <c r="V64" s="16">
        <v>1069046.6499999999</v>
      </c>
      <c r="W64">
        <v>0</v>
      </c>
      <c r="X64" s="1">
        <v>13030.85</v>
      </c>
      <c r="Y64" s="1">
        <v>13030.85</v>
      </c>
      <c r="Z64" s="1">
        <v>13030.85</v>
      </c>
      <c r="AA64" s="1">
        <v>13030.85</v>
      </c>
      <c r="AB64" s="1">
        <v>13030.85</v>
      </c>
      <c r="AC64" s="1">
        <f t="shared" si="0"/>
        <v>1056015.7999999998</v>
      </c>
      <c r="AD64">
        <v>0</v>
      </c>
      <c r="AE64" s="1">
        <v>1069046.6499999999</v>
      </c>
      <c r="AF64">
        <v>0</v>
      </c>
      <c r="AG64">
        <v>0</v>
      </c>
      <c r="AH64" s="1">
        <v>1069046.6499999999</v>
      </c>
    </row>
    <row r="65" spans="1:34" hidden="1" x14ac:dyDescent="0.35">
      <c r="A65" t="str">
        <f t="shared" si="1"/>
        <v>1.6-01-2505_25566049_2513410</v>
      </c>
      <c r="B65" t="s">
        <v>987</v>
      </c>
      <c r="C65" t="s">
        <v>988</v>
      </c>
      <c r="D65" t="s">
        <v>47</v>
      </c>
      <c r="E65" t="s">
        <v>48</v>
      </c>
      <c r="F65" t="s">
        <v>65</v>
      </c>
      <c r="G65" t="s">
        <v>66</v>
      </c>
      <c r="H65" t="s">
        <v>833</v>
      </c>
      <c r="I65" t="s">
        <v>835</v>
      </c>
      <c r="J65">
        <v>5</v>
      </c>
      <c r="K65" t="s">
        <v>810</v>
      </c>
      <c r="L65">
        <v>66</v>
      </c>
      <c r="M65" t="s">
        <v>71</v>
      </c>
      <c r="N65" t="s">
        <v>837</v>
      </c>
      <c r="O65" t="s">
        <v>838</v>
      </c>
      <c r="P65">
        <v>1000</v>
      </c>
      <c r="Q65" t="s">
        <v>71</v>
      </c>
      <c r="R65">
        <v>1341</v>
      </c>
      <c r="S65" t="s">
        <v>399</v>
      </c>
      <c r="T65">
        <v>0</v>
      </c>
      <c r="U65" t="s">
        <v>58</v>
      </c>
      <c r="V65" s="16">
        <v>774808.6</v>
      </c>
      <c r="W65">
        <v>0</v>
      </c>
      <c r="X65" s="1">
        <v>487796.8</v>
      </c>
      <c r="Y65" s="1">
        <v>487796.8</v>
      </c>
      <c r="Z65" s="1">
        <v>487796.8</v>
      </c>
      <c r="AA65" s="1">
        <v>487796.8</v>
      </c>
      <c r="AB65" s="1">
        <v>487796.8</v>
      </c>
      <c r="AC65" s="1">
        <f t="shared" si="0"/>
        <v>287011.8</v>
      </c>
      <c r="AD65">
        <v>0</v>
      </c>
      <c r="AE65" s="1">
        <v>774808.6</v>
      </c>
      <c r="AF65">
        <v>0</v>
      </c>
      <c r="AG65">
        <v>0</v>
      </c>
      <c r="AH65" s="1">
        <v>774808.6</v>
      </c>
    </row>
    <row r="66" spans="1:34" hidden="1" x14ac:dyDescent="0.35">
      <c r="A66" t="str">
        <f t="shared" si="1"/>
        <v>1.6-01-2505_25566049_2514212</v>
      </c>
      <c r="B66" t="s">
        <v>987</v>
      </c>
      <c r="C66" t="s">
        <v>988</v>
      </c>
      <c r="D66" t="s">
        <v>47</v>
      </c>
      <c r="E66" t="s">
        <v>48</v>
      </c>
      <c r="F66" t="s">
        <v>65</v>
      </c>
      <c r="G66" t="s">
        <v>66</v>
      </c>
      <c r="H66" t="s">
        <v>833</v>
      </c>
      <c r="I66" t="s">
        <v>835</v>
      </c>
      <c r="J66">
        <v>5</v>
      </c>
      <c r="K66" t="s">
        <v>810</v>
      </c>
      <c r="L66">
        <v>66</v>
      </c>
      <c r="M66" t="s">
        <v>71</v>
      </c>
      <c r="N66" t="s">
        <v>837</v>
      </c>
      <c r="O66" t="s">
        <v>838</v>
      </c>
      <c r="P66">
        <v>1000</v>
      </c>
      <c r="Q66" t="s">
        <v>71</v>
      </c>
      <c r="R66">
        <v>1421</v>
      </c>
      <c r="S66" t="s">
        <v>96</v>
      </c>
      <c r="T66">
        <v>2</v>
      </c>
      <c r="U66" t="s">
        <v>683</v>
      </c>
      <c r="V66" s="16">
        <v>966092.17</v>
      </c>
      <c r="W66">
        <v>0</v>
      </c>
      <c r="X66" s="1">
        <v>473598.79</v>
      </c>
      <c r="Y66" s="1">
        <v>473598.79</v>
      </c>
      <c r="Z66" s="1">
        <v>473598.79</v>
      </c>
      <c r="AA66" s="1">
        <v>473598.79</v>
      </c>
      <c r="AB66" s="1">
        <v>473598.79</v>
      </c>
      <c r="AC66" s="1">
        <f t="shared" ref="AC66:AC129" si="2">V66-X66</f>
        <v>492493.38000000006</v>
      </c>
      <c r="AD66">
        <v>0</v>
      </c>
      <c r="AE66" s="1">
        <v>966092.17</v>
      </c>
      <c r="AF66">
        <v>0</v>
      </c>
      <c r="AG66">
        <v>0</v>
      </c>
      <c r="AH66" s="1">
        <v>966092.17</v>
      </c>
    </row>
    <row r="67" spans="1:34" hidden="1" x14ac:dyDescent="0.35">
      <c r="A67" t="str">
        <f t="shared" ref="A67:A130" si="3">CONCATENATE(B67,H67,J67,L67,N67,R67,T67)</f>
        <v>1.6-01-2505_25566049_2514312</v>
      </c>
      <c r="B67" t="s">
        <v>987</v>
      </c>
      <c r="C67" t="s">
        <v>988</v>
      </c>
      <c r="D67" t="s">
        <v>47</v>
      </c>
      <c r="E67" t="s">
        <v>48</v>
      </c>
      <c r="F67" t="s">
        <v>65</v>
      </c>
      <c r="G67" t="s">
        <v>66</v>
      </c>
      <c r="H67" t="s">
        <v>833</v>
      </c>
      <c r="I67" t="s">
        <v>835</v>
      </c>
      <c r="J67">
        <v>5</v>
      </c>
      <c r="K67" t="s">
        <v>810</v>
      </c>
      <c r="L67">
        <v>66</v>
      </c>
      <c r="M67" t="s">
        <v>71</v>
      </c>
      <c r="N67" t="s">
        <v>837</v>
      </c>
      <c r="O67" t="s">
        <v>838</v>
      </c>
      <c r="P67">
        <v>1000</v>
      </c>
      <c r="Q67" t="s">
        <v>71</v>
      </c>
      <c r="R67">
        <v>1431</v>
      </c>
      <c r="S67" t="s">
        <v>97</v>
      </c>
      <c r="T67">
        <v>2</v>
      </c>
      <c r="U67" t="s">
        <v>683</v>
      </c>
      <c r="V67" s="16">
        <v>643861.88</v>
      </c>
      <c r="W67">
        <v>0</v>
      </c>
      <c r="X67" s="1">
        <v>316689.55</v>
      </c>
      <c r="Y67" s="1">
        <v>316689.55</v>
      </c>
      <c r="Z67" s="1">
        <v>316689.55</v>
      </c>
      <c r="AA67" s="1">
        <v>316689.55</v>
      </c>
      <c r="AB67" s="1">
        <v>316689.55</v>
      </c>
      <c r="AC67" s="1">
        <f t="shared" si="2"/>
        <v>327172.33</v>
      </c>
      <c r="AD67">
        <v>0</v>
      </c>
      <c r="AE67" s="1">
        <v>643861.88</v>
      </c>
      <c r="AF67">
        <v>0</v>
      </c>
      <c r="AG67">
        <v>0</v>
      </c>
      <c r="AH67" s="1">
        <v>643861.88</v>
      </c>
    </row>
    <row r="68" spans="1:34" hidden="1" x14ac:dyDescent="0.35">
      <c r="A68" t="str">
        <f t="shared" si="3"/>
        <v>1.6-01-2509_25129021_2531110</v>
      </c>
      <c r="B68" t="s">
        <v>987</v>
      </c>
      <c r="C68" t="s">
        <v>988</v>
      </c>
      <c r="D68" t="s">
        <v>459</v>
      </c>
      <c r="E68" t="s">
        <v>460</v>
      </c>
      <c r="F68" t="s">
        <v>65</v>
      </c>
      <c r="G68" t="s">
        <v>66</v>
      </c>
      <c r="H68" t="s">
        <v>855</v>
      </c>
      <c r="I68" t="s">
        <v>857</v>
      </c>
      <c r="J68">
        <v>1</v>
      </c>
      <c r="K68" t="s">
        <v>472</v>
      </c>
      <c r="L68">
        <v>29</v>
      </c>
      <c r="M68" t="s">
        <v>473</v>
      </c>
      <c r="N68" t="s">
        <v>884</v>
      </c>
      <c r="O68" t="s">
        <v>885</v>
      </c>
      <c r="P68">
        <v>3000</v>
      </c>
      <c r="Q68" t="s">
        <v>56</v>
      </c>
      <c r="R68">
        <v>3111</v>
      </c>
      <c r="S68" t="s">
        <v>199</v>
      </c>
      <c r="T68">
        <v>0</v>
      </c>
      <c r="U68" t="s">
        <v>58</v>
      </c>
      <c r="V68" s="16">
        <v>21005661</v>
      </c>
      <c r="W68">
        <v>0</v>
      </c>
      <c r="X68" s="1">
        <v>21005661</v>
      </c>
      <c r="Y68" s="1">
        <v>21005661</v>
      </c>
      <c r="Z68" s="1">
        <v>21005661</v>
      </c>
      <c r="AA68" s="1">
        <v>21005661</v>
      </c>
      <c r="AB68" s="1">
        <v>21005661</v>
      </c>
      <c r="AC68" s="1">
        <f t="shared" si="2"/>
        <v>0</v>
      </c>
      <c r="AD68">
        <v>0</v>
      </c>
      <c r="AE68" s="1">
        <v>72316441.739999995</v>
      </c>
      <c r="AF68">
        <v>0</v>
      </c>
      <c r="AG68" s="1">
        <v>51310780.740000002</v>
      </c>
      <c r="AH68" s="1">
        <v>21005661</v>
      </c>
    </row>
    <row r="69" spans="1:34" hidden="1" x14ac:dyDescent="0.35">
      <c r="A69" t="str">
        <f t="shared" si="3"/>
        <v>1.6-01-2511_25168050_2531110</v>
      </c>
      <c r="B69" t="s">
        <v>987</v>
      </c>
      <c r="C69" t="s">
        <v>988</v>
      </c>
      <c r="D69" t="s">
        <v>459</v>
      </c>
      <c r="E69" t="s">
        <v>460</v>
      </c>
      <c r="F69" t="s">
        <v>65</v>
      </c>
      <c r="G69" t="s">
        <v>66</v>
      </c>
      <c r="H69" t="s">
        <v>822</v>
      </c>
      <c r="I69" t="s">
        <v>824</v>
      </c>
      <c r="J69">
        <v>1</v>
      </c>
      <c r="K69" t="s">
        <v>472</v>
      </c>
      <c r="L69">
        <v>68</v>
      </c>
      <c r="M69" t="s">
        <v>473</v>
      </c>
      <c r="N69" t="s">
        <v>893</v>
      </c>
      <c r="O69" t="s">
        <v>1132</v>
      </c>
      <c r="P69">
        <v>3000</v>
      </c>
      <c r="Q69" t="s">
        <v>56</v>
      </c>
      <c r="R69">
        <v>3111</v>
      </c>
      <c r="S69" t="s">
        <v>199</v>
      </c>
      <c r="T69">
        <v>0</v>
      </c>
      <c r="U69" t="s">
        <v>58</v>
      </c>
      <c r="V69" s="16">
        <v>65922737.5</v>
      </c>
      <c r="W69">
        <v>0</v>
      </c>
      <c r="X69" s="1">
        <v>43595806</v>
      </c>
      <c r="Y69" s="1">
        <v>43595806</v>
      </c>
      <c r="Z69" s="1">
        <v>43595806</v>
      </c>
      <c r="AA69" s="1">
        <v>43595806</v>
      </c>
      <c r="AB69" s="1">
        <v>43595806</v>
      </c>
      <c r="AC69" s="1">
        <f t="shared" si="2"/>
        <v>22326931.5</v>
      </c>
      <c r="AD69">
        <v>0</v>
      </c>
      <c r="AE69" s="1">
        <v>65922737.5</v>
      </c>
      <c r="AF69">
        <v>0</v>
      </c>
      <c r="AG69">
        <v>0</v>
      </c>
      <c r="AH69" s="1">
        <v>65922737.5</v>
      </c>
    </row>
    <row r="70" spans="1:34" hidden="1" x14ac:dyDescent="0.35">
      <c r="A70" t="str">
        <f t="shared" si="3"/>
        <v>2.6-01-2505_25610007_2517110</v>
      </c>
      <c r="B70" t="s">
        <v>989</v>
      </c>
      <c r="C70" t="s">
        <v>990</v>
      </c>
      <c r="D70" t="s">
        <v>155</v>
      </c>
      <c r="E70" t="s">
        <v>156</v>
      </c>
      <c r="F70" t="s">
        <v>157</v>
      </c>
      <c r="G70" t="s">
        <v>158</v>
      </c>
      <c r="H70" t="s">
        <v>833</v>
      </c>
      <c r="I70" t="s">
        <v>835</v>
      </c>
      <c r="J70">
        <v>6</v>
      </c>
      <c r="K70" t="s">
        <v>164</v>
      </c>
      <c r="L70">
        <v>10</v>
      </c>
      <c r="M70" t="s">
        <v>172</v>
      </c>
      <c r="N70" t="s">
        <v>834</v>
      </c>
      <c r="O70" t="s">
        <v>836</v>
      </c>
      <c r="P70">
        <v>1000</v>
      </c>
      <c r="Q70" t="s">
        <v>71</v>
      </c>
      <c r="R70">
        <v>1711</v>
      </c>
      <c r="S70" t="s">
        <v>132</v>
      </c>
      <c r="T70">
        <v>0</v>
      </c>
      <c r="U70" t="s">
        <v>58</v>
      </c>
      <c r="V70" s="16">
        <v>11691383.619999999</v>
      </c>
      <c r="W70">
        <v>0</v>
      </c>
      <c r="X70" s="1">
        <v>11691383.619999999</v>
      </c>
      <c r="Y70" s="1">
        <v>11691383.619999999</v>
      </c>
      <c r="Z70" s="1">
        <v>11691383.619999999</v>
      </c>
      <c r="AA70" s="1">
        <v>11691383.619999999</v>
      </c>
      <c r="AB70" s="1">
        <v>11691383.619999999</v>
      </c>
      <c r="AC70" s="1">
        <f t="shared" si="2"/>
        <v>0</v>
      </c>
      <c r="AD70" s="1">
        <v>23000000</v>
      </c>
      <c r="AE70" s="1">
        <v>11308616.380000001</v>
      </c>
      <c r="AF70">
        <v>0</v>
      </c>
      <c r="AG70" s="1">
        <v>22617232.760000002</v>
      </c>
      <c r="AH70" s="1">
        <v>11691383.619999999</v>
      </c>
    </row>
    <row r="71" spans="1:34" hidden="1" x14ac:dyDescent="0.35">
      <c r="A71" t="str">
        <f t="shared" si="3"/>
        <v>2.6-01-2505_25610007_25171149</v>
      </c>
      <c r="B71" t="s">
        <v>989</v>
      </c>
      <c r="C71" t="s">
        <v>990</v>
      </c>
      <c r="D71" t="s">
        <v>155</v>
      </c>
      <c r="E71" t="s">
        <v>156</v>
      </c>
      <c r="F71" t="s">
        <v>157</v>
      </c>
      <c r="G71" t="s">
        <v>158</v>
      </c>
      <c r="H71" t="s">
        <v>833</v>
      </c>
      <c r="I71" t="s">
        <v>835</v>
      </c>
      <c r="J71">
        <v>6</v>
      </c>
      <c r="K71" t="s">
        <v>164</v>
      </c>
      <c r="L71">
        <v>10</v>
      </c>
      <c r="M71" t="s">
        <v>172</v>
      </c>
      <c r="N71" t="s">
        <v>834</v>
      </c>
      <c r="O71" t="s">
        <v>836</v>
      </c>
      <c r="P71">
        <v>1000</v>
      </c>
      <c r="Q71" t="s">
        <v>71</v>
      </c>
      <c r="R71">
        <v>1711</v>
      </c>
      <c r="S71" t="s">
        <v>132</v>
      </c>
      <c r="T71">
        <v>49</v>
      </c>
      <c r="U71" t="s">
        <v>991</v>
      </c>
      <c r="V71" s="16">
        <v>1362579.98</v>
      </c>
      <c r="W71">
        <v>0</v>
      </c>
      <c r="X71" s="1">
        <v>1362579.98</v>
      </c>
      <c r="Y71" s="1">
        <v>1362579.98</v>
      </c>
      <c r="Z71" s="1">
        <v>1362579.98</v>
      </c>
      <c r="AA71" s="1">
        <v>1362579.98</v>
      </c>
      <c r="AB71" s="1">
        <v>1362579.98</v>
      </c>
      <c r="AC71" s="1">
        <f t="shared" si="2"/>
        <v>0</v>
      </c>
      <c r="AD71" s="1">
        <v>2688400</v>
      </c>
      <c r="AE71" s="1">
        <v>1325820.02</v>
      </c>
      <c r="AF71">
        <v>0</v>
      </c>
      <c r="AG71" s="1">
        <v>2651640.04</v>
      </c>
      <c r="AH71" s="1">
        <v>1362579.98</v>
      </c>
    </row>
    <row r="72" spans="1:34" hidden="1" x14ac:dyDescent="0.35">
      <c r="A72" t="str">
        <f t="shared" si="3"/>
        <v>2.6-01-2505_25667049_2517110</v>
      </c>
      <c r="B72" t="s">
        <v>989</v>
      </c>
      <c r="C72" t="s">
        <v>990</v>
      </c>
      <c r="D72" t="s">
        <v>155</v>
      </c>
      <c r="E72" t="s">
        <v>156</v>
      </c>
      <c r="F72" t="s">
        <v>157</v>
      </c>
      <c r="G72" t="s">
        <v>158</v>
      </c>
      <c r="H72" t="s">
        <v>833</v>
      </c>
      <c r="I72" t="s">
        <v>835</v>
      </c>
      <c r="J72">
        <v>6</v>
      </c>
      <c r="K72" t="s">
        <v>164</v>
      </c>
      <c r="L72">
        <v>67</v>
      </c>
      <c r="M72" t="s">
        <v>172</v>
      </c>
      <c r="N72" t="s">
        <v>837</v>
      </c>
      <c r="O72" t="s">
        <v>838</v>
      </c>
      <c r="P72">
        <v>1000</v>
      </c>
      <c r="Q72" t="s">
        <v>71</v>
      </c>
      <c r="R72">
        <v>1711</v>
      </c>
      <c r="S72" t="s">
        <v>132</v>
      </c>
      <c r="T72">
        <v>0</v>
      </c>
      <c r="U72" t="s">
        <v>58</v>
      </c>
      <c r="V72" s="16">
        <v>11308616.380000001</v>
      </c>
      <c r="W72">
        <v>0</v>
      </c>
      <c r="X72" s="1">
        <v>3366482.81</v>
      </c>
      <c r="Y72" s="1">
        <v>3366482.81</v>
      </c>
      <c r="Z72" s="1">
        <v>3366482.81</v>
      </c>
      <c r="AA72" s="1">
        <v>3366482.81</v>
      </c>
      <c r="AB72" s="1">
        <v>3366482.81</v>
      </c>
      <c r="AC72" s="1">
        <f t="shared" si="2"/>
        <v>7942133.5700000003</v>
      </c>
      <c r="AD72">
        <v>0</v>
      </c>
      <c r="AE72" s="1">
        <v>11308616.380000001</v>
      </c>
      <c r="AF72">
        <v>0</v>
      </c>
      <c r="AG72">
        <v>0</v>
      </c>
      <c r="AH72" s="1">
        <v>11308616.380000001</v>
      </c>
    </row>
    <row r="73" spans="1:34" hidden="1" x14ac:dyDescent="0.35">
      <c r="A73" t="str">
        <f t="shared" si="3"/>
        <v>2.6-01-2505_25667049_25171149</v>
      </c>
      <c r="B73" t="s">
        <v>989</v>
      </c>
      <c r="C73" t="s">
        <v>990</v>
      </c>
      <c r="D73" t="s">
        <v>155</v>
      </c>
      <c r="E73" t="s">
        <v>156</v>
      </c>
      <c r="F73" t="s">
        <v>157</v>
      </c>
      <c r="G73" t="s">
        <v>158</v>
      </c>
      <c r="H73" t="s">
        <v>833</v>
      </c>
      <c r="I73" t="s">
        <v>835</v>
      </c>
      <c r="J73">
        <v>6</v>
      </c>
      <c r="K73" t="s">
        <v>164</v>
      </c>
      <c r="L73">
        <v>67</v>
      </c>
      <c r="M73" t="s">
        <v>172</v>
      </c>
      <c r="N73" t="s">
        <v>837</v>
      </c>
      <c r="O73" t="s">
        <v>838</v>
      </c>
      <c r="P73">
        <v>1000</v>
      </c>
      <c r="Q73" t="s">
        <v>71</v>
      </c>
      <c r="R73">
        <v>1711</v>
      </c>
      <c r="S73" t="s">
        <v>132</v>
      </c>
      <c r="T73">
        <v>49</v>
      </c>
      <c r="U73" t="s">
        <v>991</v>
      </c>
      <c r="V73" s="16">
        <v>1325820.02</v>
      </c>
      <c r="W73">
        <v>0</v>
      </c>
      <c r="X73" s="1">
        <v>384001.7</v>
      </c>
      <c r="Y73" s="1">
        <v>384001.7</v>
      </c>
      <c r="Z73" s="1">
        <v>384001.7</v>
      </c>
      <c r="AA73" s="1">
        <v>384001.7</v>
      </c>
      <c r="AB73" s="1">
        <v>384001.7</v>
      </c>
      <c r="AC73" s="1">
        <f t="shared" si="2"/>
        <v>941818.32000000007</v>
      </c>
      <c r="AD73">
        <v>0</v>
      </c>
      <c r="AE73" s="1">
        <v>1325820.02</v>
      </c>
      <c r="AF73">
        <v>0</v>
      </c>
      <c r="AG73">
        <v>0</v>
      </c>
      <c r="AH73" s="1">
        <v>1325820.02</v>
      </c>
    </row>
    <row r="74" spans="1:34" hidden="1" x14ac:dyDescent="0.35">
      <c r="A74" t="str">
        <f t="shared" si="3"/>
        <v>2.6-01-2504_2557005_2539210</v>
      </c>
      <c r="B74" t="s">
        <v>989</v>
      </c>
      <c r="C74" t="s">
        <v>990</v>
      </c>
      <c r="D74" t="s">
        <v>47</v>
      </c>
      <c r="E74" t="s">
        <v>48</v>
      </c>
      <c r="F74" t="s">
        <v>49</v>
      </c>
      <c r="G74" t="s">
        <v>50</v>
      </c>
      <c r="H74" t="s">
        <v>808</v>
      </c>
      <c r="I74" t="s">
        <v>60</v>
      </c>
      <c r="J74">
        <v>5</v>
      </c>
      <c r="K74" t="s">
        <v>810</v>
      </c>
      <c r="L74">
        <v>7</v>
      </c>
      <c r="M74" t="s">
        <v>61</v>
      </c>
      <c r="N74" t="s">
        <v>809</v>
      </c>
      <c r="O74" t="s">
        <v>811</v>
      </c>
      <c r="P74">
        <v>3000</v>
      </c>
      <c r="Q74" t="s">
        <v>56</v>
      </c>
      <c r="R74">
        <v>3921</v>
      </c>
      <c r="S74" t="s">
        <v>57</v>
      </c>
      <c r="T74">
        <v>0</v>
      </c>
      <c r="U74" t="s">
        <v>58</v>
      </c>
      <c r="V74" s="16">
        <v>100000</v>
      </c>
      <c r="W74">
        <v>0</v>
      </c>
      <c r="X74" s="1">
        <v>12306.74</v>
      </c>
      <c r="Y74" s="1">
        <v>12306.74</v>
      </c>
      <c r="Z74" s="1">
        <v>12306.74</v>
      </c>
      <c r="AA74" s="1">
        <v>12306.74</v>
      </c>
      <c r="AB74" s="1">
        <v>12306.74</v>
      </c>
      <c r="AC74" s="1">
        <f t="shared" si="2"/>
        <v>87693.26</v>
      </c>
      <c r="AD74" s="1">
        <v>100000</v>
      </c>
      <c r="AE74">
        <v>0</v>
      </c>
      <c r="AF74">
        <v>0</v>
      </c>
      <c r="AG74">
        <v>0</v>
      </c>
      <c r="AH74" s="1">
        <v>100000</v>
      </c>
    </row>
    <row r="75" spans="1:34" hidden="1" x14ac:dyDescent="0.35">
      <c r="A75" t="str">
        <f t="shared" si="3"/>
        <v>2.6-06-2510_25065048_25211161</v>
      </c>
      <c r="B75" t="s">
        <v>992</v>
      </c>
      <c r="C75" t="s">
        <v>994</v>
      </c>
      <c r="D75" t="s">
        <v>531</v>
      </c>
      <c r="E75" t="s">
        <v>530</v>
      </c>
      <c r="F75" t="s">
        <v>270</v>
      </c>
      <c r="G75" t="s">
        <v>271</v>
      </c>
      <c r="H75" t="s">
        <v>898</v>
      </c>
      <c r="I75" t="s">
        <v>900</v>
      </c>
      <c r="J75">
        <v>0</v>
      </c>
      <c r="K75" t="s">
        <v>255</v>
      </c>
      <c r="L75">
        <v>65</v>
      </c>
      <c r="M75" t="s">
        <v>996</v>
      </c>
      <c r="N75" t="s">
        <v>995</v>
      </c>
      <c r="O75" t="s">
        <v>226</v>
      </c>
      <c r="P75">
        <v>2000</v>
      </c>
      <c r="Q75" t="s">
        <v>105</v>
      </c>
      <c r="R75">
        <v>2111</v>
      </c>
      <c r="S75" t="s">
        <v>124</v>
      </c>
      <c r="T75">
        <v>61</v>
      </c>
      <c r="U75" t="s">
        <v>993</v>
      </c>
      <c r="V75" s="16">
        <v>3600</v>
      </c>
      <c r="W75">
        <v>0</v>
      </c>
      <c r="X75" s="1">
        <v>3510.28</v>
      </c>
      <c r="Y75">
        <v>0</v>
      </c>
      <c r="Z75">
        <v>0</v>
      </c>
      <c r="AA75">
        <v>0</v>
      </c>
      <c r="AB75">
        <v>0</v>
      </c>
      <c r="AC75" s="1">
        <f t="shared" si="2"/>
        <v>89.7199999999998</v>
      </c>
      <c r="AD75">
        <v>0</v>
      </c>
      <c r="AE75" s="1">
        <v>3600</v>
      </c>
      <c r="AF75">
        <v>0</v>
      </c>
      <c r="AG75">
        <v>0</v>
      </c>
      <c r="AH75" s="1">
        <v>3600</v>
      </c>
    </row>
    <row r="76" spans="1:34" hidden="1" x14ac:dyDescent="0.35">
      <c r="A76" t="str">
        <f t="shared" si="3"/>
        <v>2.6-06-2510_25065048_25214160</v>
      </c>
      <c r="B76" t="s">
        <v>992</v>
      </c>
      <c r="C76" t="s">
        <v>994</v>
      </c>
      <c r="D76" t="s">
        <v>531</v>
      </c>
      <c r="E76" t="s">
        <v>530</v>
      </c>
      <c r="F76" t="s">
        <v>270</v>
      </c>
      <c r="G76" t="s">
        <v>271</v>
      </c>
      <c r="H76" t="s">
        <v>898</v>
      </c>
      <c r="I76" t="s">
        <v>900</v>
      </c>
      <c r="J76">
        <v>0</v>
      </c>
      <c r="K76" t="s">
        <v>255</v>
      </c>
      <c r="L76">
        <v>65</v>
      </c>
      <c r="M76" t="s">
        <v>996</v>
      </c>
      <c r="N76" t="s">
        <v>995</v>
      </c>
      <c r="O76" t="s">
        <v>226</v>
      </c>
      <c r="P76">
        <v>2000</v>
      </c>
      <c r="Q76" t="s">
        <v>105</v>
      </c>
      <c r="R76">
        <v>2141</v>
      </c>
      <c r="S76" t="s">
        <v>126</v>
      </c>
      <c r="T76">
        <v>60</v>
      </c>
      <c r="U76" t="s">
        <v>112</v>
      </c>
      <c r="V76" s="16">
        <v>2500</v>
      </c>
      <c r="W76">
        <v>0</v>
      </c>
      <c r="X76" s="1">
        <v>1260.54</v>
      </c>
      <c r="Y76">
        <v>0</v>
      </c>
      <c r="Z76">
        <v>0</v>
      </c>
      <c r="AA76">
        <v>0</v>
      </c>
      <c r="AB76">
        <v>0</v>
      </c>
      <c r="AC76" s="1">
        <f t="shared" si="2"/>
        <v>1239.46</v>
      </c>
      <c r="AD76">
        <v>0</v>
      </c>
      <c r="AE76" s="1">
        <v>2500</v>
      </c>
      <c r="AF76">
        <v>0</v>
      </c>
      <c r="AG76">
        <v>0</v>
      </c>
      <c r="AH76" s="1">
        <v>2500</v>
      </c>
    </row>
    <row r="77" spans="1:34" hidden="1" x14ac:dyDescent="0.35">
      <c r="A77" t="str">
        <f t="shared" si="3"/>
        <v>2.6-06-2510_25065048_25217160</v>
      </c>
      <c r="B77" t="s">
        <v>992</v>
      </c>
      <c r="C77" t="s">
        <v>994</v>
      </c>
      <c r="D77" t="s">
        <v>531</v>
      </c>
      <c r="E77" t="s">
        <v>530</v>
      </c>
      <c r="F77" t="s">
        <v>270</v>
      </c>
      <c r="G77" t="s">
        <v>271</v>
      </c>
      <c r="H77" t="s">
        <v>898</v>
      </c>
      <c r="I77" t="s">
        <v>900</v>
      </c>
      <c r="J77">
        <v>0</v>
      </c>
      <c r="K77" t="s">
        <v>255</v>
      </c>
      <c r="L77">
        <v>65</v>
      </c>
      <c r="M77" t="s">
        <v>996</v>
      </c>
      <c r="N77" t="s">
        <v>995</v>
      </c>
      <c r="O77" t="s">
        <v>226</v>
      </c>
      <c r="P77">
        <v>2000</v>
      </c>
      <c r="Q77" t="s">
        <v>105</v>
      </c>
      <c r="R77">
        <v>2171</v>
      </c>
      <c r="S77" t="s">
        <v>127</v>
      </c>
      <c r="T77">
        <v>60</v>
      </c>
      <c r="U77" t="s">
        <v>112</v>
      </c>
      <c r="V77" s="16">
        <v>10600</v>
      </c>
      <c r="W77">
        <v>0</v>
      </c>
      <c r="X77" s="1">
        <v>10427.57</v>
      </c>
      <c r="Y77">
        <v>0</v>
      </c>
      <c r="Z77">
        <v>0</v>
      </c>
      <c r="AA77">
        <v>0</v>
      </c>
      <c r="AB77">
        <v>0</v>
      </c>
      <c r="AC77" s="1">
        <f t="shared" si="2"/>
        <v>172.43000000000029</v>
      </c>
      <c r="AD77" s="1">
        <v>10600</v>
      </c>
      <c r="AE77">
        <v>0</v>
      </c>
      <c r="AF77">
        <v>0</v>
      </c>
      <c r="AG77">
        <v>0</v>
      </c>
      <c r="AH77" s="1">
        <v>10600</v>
      </c>
    </row>
    <row r="78" spans="1:34" hidden="1" x14ac:dyDescent="0.35">
      <c r="A78" t="str">
        <f t="shared" si="3"/>
        <v>2.6-06-2510_25065048_25217161</v>
      </c>
      <c r="B78" t="s">
        <v>992</v>
      </c>
      <c r="C78" t="s">
        <v>994</v>
      </c>
      <c r="D78" t="s">
        <v>531</v>
      </c>
      <c r="E78" t="s">
        <v>530</v>
      </c>
      <c r="F78" t="s">
        <v>270</v>
      </c>
      <c r="G78" t="s">
        <v>271</v>
      </c>
      <c r="H78" t="s">
        <v>898</v>
      </c>
      <c r="I78" t="s">
        <v>900</v>
      </c>
      <c r="J78">
        <v>0</v>
      </c>
      <c r="K78" t="s">
        <v>255</v>
      </c>
      <c r="L78">
        <v>65</v>
      </c>
      <c r="M78" t="s">
        <v>996</v>
      </c>
      <c r="N78" t="s">
        <v>995</v>
      </c>
      <c r="O78" t="s">
        <v>226</v>
      </c>
      <c r="P78">
        <v>2000</v>
      </c>
      <c r="Q78" t="s">
        <v>105</v>
      </c>
      <c r="R78">
        <v>2171</v>
      </c>
      <c r="S78" t="s">
        <v>127</v>
      </c>
      <c r="T78">
        <v>61</v>
      </c>
      <c r="U78" t="s">
        <v>993</v>
      </c>
      <c r="V78" s="16">
        <v>14000</v>
      </c>
      <c r="W78">
        <v>0</v>
      </c>
      <c r="X78" s="1">
        <v>13446.5</v>
      </c>
      <c r="Y78">
        <v>0</v>
      </c>
      <c r="Z78">
        <v>0</v>
      </c>
      <c r="AA78">
        <v>0</v>
      </c>
      <c r="AB78">
        <v>0</v>
      </c>
      <c r="AC78" s="1">
        <f t="shared" si="2"/>
        <v>553.5</v>
      </c>
      <c r="AD78" s="1">
        <v>14000</v>
      </c>
      <c r="AE78">
        <v>0</v>
      </c>
      <c r="AF78">
        <v>0</v>
      </c>
      <c r="AG78">
        <v>0</v>
      </c>
      <c r="AH78" s="1">
        <v>14000</v>
      </c>
    </row>
    <row r="79" spans="1:34" hidden="1" x14ac:dyDescent="0.35">
      <c r="A79" t="str">
        <f t="shared" si="3"/>
        <v>2.6-06-2510_25065048_25339160</v>
      </c>
      <c r="B79" t="s">
        <v>992</v>
      </c>
      <c r="C79" t="s">
        <v>994</v>
      </c>
      <c r="D79" t="s">
        <v>531</v>
      </c>
      <c r="E79" t="s">
        <v>530</v>
      </c>
      <c r="F79" t="s">
        <v>270</v>
      </c>
      <c r="G79" t="s">
        <v>271</v>
      </c>
      <c r="H79" t="s">
        <v>898</v>
      </c>
      <c r="I79" t="s">
        <v>900</v>
      </c>
      <c r="J79">
        <v>0</v>
      </c>
      <c r="K79" t="s">
        <v>255</v>
      </c>
      <c r="L79">
        <v>65</v>
      </c>
      <c r="M79" t="s">
        <v>996</v>
      </c>
      <c r="N79" t="s">
        <v>995</v>
      </c>
      <c r="O79" t="s">
        <v>226</v>
      </c>
      <c r="P79">
        <v>3000</v>
      </c>
      <c r="Q79" t="s">
        <v>56</v>
      </c>
      <c r="R79">
        <v>3391</v>
      </c>
      <c r="S79" t="s">
        <v>129</v>
      </c>
      <c r="T79">
        <v>60</v>
      </c>
      <c r="U79" t="s">
        <v>112</v>
      </c>
      <c r="V79" s="16">
        <v>180000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 s="1">
        <f t="shared" si="2"/>
        <v>180000</v>
      </c>
      <c r="AD79" s="1">
        <v>180000</v>
      </c>
      <c r="AE79">
        <v>0</v>
      </c>
      <c r="AF79">
        <v>0</v>
      </c>
      <c r="AG79">
        <v>0</v>
      </c>
      <c r="AH79" s="1">
        <v>180000</v>
      </c>
    </row>
    <row r="80" spans="1:34" hidden="1" x14ac:dyDescent="0.35">
      <c r="A80" t="str">
        <f t="shared" si="3"/>
        <v>2.6-06-2510_25065048_25339161</v>
      </c>
      <c r="B80" t="s">
        <v>992</v>
      </c>
      <c r="C80" t="s">
        <v>994</v>
      </c>
      <c r="D80" t="s">
        <v>531</v>
      </c>
      <c r="E80" t="s">
        <v>530</v>
      </c>
      <c r="F80" t="s">
        <v>270</v>
      </c>
      <c r="G80" t="s">
        <v>271</v>
      </c>
      <c r="H80" t="s">
        <v>898</v>
      </c>
      <c r="I80" t="s">
        <v>900</v>
      </c>
      <c r="J80">
        <v>0</v>
      </c>
      <c r="K80" t="s">
        <v>255</v>
      </c>
      <c r="L80">
        <v>65</v>
      </c>
      <c r="M80" t="s">
        <v>996</v>
      </c>
      <c r="N80" t="s">
        <v>995</v>
      </c>
      <c r="O80" t="s">
        <v>226</v>
      </c>
      <c r="P80">
        <v>3000</v>
      </c>
      <c r="Q80" t="s">
        <v>56</v>
      </c>
      <c r="R80">
        <v>3391</v>
      </c>
      <c r="S80" t="s">
        <v>129</v>
      </c>
      <c r="T80">
        <v>61</v>
      </c>
      <c r="U80" t="s">
        <v>993</v>
      </c>
      <c r="V80" s="16">
        <v>180000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 s="1">
        <f t="shared" si="2"/>
        <v>180000</v>
      </c>
      <c r="AD80" s="1">
        <v>180000</v>
      </c>
      <c r="AE80">
        <v>0</v>
      </c>
      <c r="AF80">
        <v>0</v>
      </c>
      <c r="AG80">
        <v>0</v>
      </c>
      <c r="AH80" s="1">
        <v>180000</v>
      </c>
    </row>
    <row r="81" spans="1:34" hidden="1" x14ac:dyDescent="0.35">
      <c r="A81" t="str">
        <f t="shared" si="3"/>
        <v>2.6-06-2510_25065048_25511161</v>
      </c>
      <c r="B81" t="s">
        <v>992</v>
      </c>
      <c r="C81" t="s">
        <v>994</v>
      </c>
      <c r="D81" t="s">
        <v>531</v>
      </c>
      <c r="E81" t="s">
        <v>530</v>
      </c>
      <c r="F81" t="s">
        <v>270</v>
      </c>
      <c r="G81" t="s">
        <v>271</v>
      </c>
      <c r="H81" t="s">
        <v>898</v>
      </c>
      <c r="I81" t="s">
        <v>900</v>
      </c>
      <c r="J81">
        <v>0</v>
      </c>
      <c r="K81" t="s">
        <v>255</v>
      </c>
      <c r="L81">
        <v>65</v>
      </c>
      <c r="M81" t="s">
        <v>996</v>
      </c>
      <c r="N81" t="s">
        <v>995</v>
      </c>
      <c r="O81" t="s">
        <v>226</v>
      </c>
      <c r="P81">
        <v>5000</v>
      </c>
      <c r="Q81" t="s">
        <v>118</v>
      </c>
      <c r="R81">
        <v>5111</v>
      </c>
      <c r="S81" t="s">
        <v>119</v>
      </c>
      <c r="T81">
        <v>61</v>
      </c>
      <c r="U81" t="s">
        <v>993</v>
      </c>
      <c r="V81" s="16">
        <v>17500</v>
      </c>
      <c r="W81">
        <v>0</v>
      </c>
      <c r="X81" s="1">
        <v>15939.55</v>
      </c>
      <c r="Y81">
        <v>0</v>
      </c>
      <c r="Z81">
        <v>0</v>
      </c>
      <c r="AA81">
        <v>0</v>
      </c>
      <c r="AB81">
        <v>0</v>
      </c>
      <c r="AC81" s="1">
        <f t="shared" si="2"/>
        <v>1560.4500000000007</v>
      </c>
      <c r="AD81">
        <v>0</v>
      </c>
      <c r="AE81" s="1">
        <v>17500</v>
      </c>
      <c r="AF81">
        <v>0</v>
      </c>
      <c r="AG81">
        <v>0</v>
      </c>
      <c r="AH81" s="1">
        <v>17500</v>
      </c>
    </row>
    <row r="82" spans="1:34" hidden="1" x14ac:dyDescent="0.35">
      <c r="A82" t="str">
        <f t="shared" si="3"/>
        <v>2.6-06-2510_25065048_25512160</v>
      </c>
      <c r="B82" t="s">
        <v>992</v>
      </c>
      <c r="C82" t="s">
        <v>994</v>
      </c>
      <c r="D82" t="s">
        <v>531</v>
      </c>
      <c r="E82" t="s">
        <v>530</v>
      </c>
      <c r="F82" t="s">
        <v>270</v>
      </c>
      <c r="G82" t="s">
        <v>271</v>
      </c>
      <c r="H82" t="s">
        <v>898</v>
      </c>
      <c r="I82" t="s">
        <v>900</v>
      </c>
      <c r="J82">
        <v>0</v>
      </c>
      <c r="K82" t="s">
        <v>255</v>
      </c>
      <c r="L82">
        <v>65</v>
      </c>
      <c r="M82" t="s">
        <v>996</v>
      </c>
      <c r="N82" t="s">
        <v>995</v>
      </c>
      <c r="O82" t="s">
        <v>226</v>
      </c>
      <c r="P82">
        <v>5000</v>
      </c>
      <c r="Q82" t="s">
        <v>118</v>
      </c>
      <c r="R82">
        <v>5121</v>
      </c>
      <c r="S82" t="s">
        <v>680</v>
      </c>
      <c r="T82">
        <v>60</v>
      </c>
      <c r="U82" t="s">
        <v>112</v>
      </c>
      <c r="V82" s="16">
        <v>11500</v>
      </c>
      <c r="W82">
        <v>0</v>
      </c>
      <c r="X82" s="1">
        <v>11478.67</v>
      </c>
      <c r="Y82">
        <v>0</v>
      </c>
      <c r="Z82">
        <v>0</v>
      </c>
      <c r="AA82">
        <v>0</v>
      </c>
      <c r="AB82">
        <v>0</v>
      </c>
      <c r="AC82" s="1">
        <f t="shared" si="2"/>
        <v>21.329999999999927</v>
      </c>
      <c r="AD82" s="1">
        <v>11500</v>
      </c>
      <c r="AE82">
        <v>0</v>
      </c>
      <c r="AF82">
        <v>0</v>
      </c>
      <c r="AG82">
        <v>0</v>
      </c>
      <c r="AH82" s="1">
        <v>11500</v>
      </c>
    </row>
    <row r="83" spans="1:34" hidden="1" x14ac:dyDescent="0.35">
      <c r="A83" t="str">
        <f t="shared" si="3"/>
        <v>2.6-06-2510_25065048_25512161</v>
      </c>
      <c r="B83" t="s">
        <v>992</v>
      </c>
      <c r="C83" t="s">
        <v>994</v>
      </c>
      <c r="D83" t="s">
        <v>531</v>
      </c>
      <c r="E83" t="s">
        <v>530</v>
      </c>
      <c r="F83" t="s">
        <v>270</v>
      </c>
      <c r="G83" t="s">
        <v>271</v>
      </c>
      <c r="H83" t="s">
        <v>898</v>
      </c>
      <c r="I83" t="s">
        <v>900</v>
      </c>
      <c r="J83">
        <v>0</v>
      </c>
      <c r="K83" t="s">
        <v>255</v>
      </c>
      <c r="L83">
        <v>65</v>
      </c>
      <c r="M83" t="s">
        <v>996</v>
      </c>
      <c r="N83" t="s">
        <v>995</v>
      </c>
      <c r="O83" t="s">
        <v>226</v>
      </c>
      <c r="P83">
        <v>5000</v>
      </c>
      <c r="Q83" t="s">
        <v>118</v>
      </c>
      <c r="R83">
        <v>5121</v>
      </c>
      <c r="S83" t="s">
        <v>680</v>
      </c>
      <c r="T83">
        <v>61</v>
      </c>
      <c r="U83" t="s">
        <v>993</v>
      </c>
      <c r="V83" s="16">
        <v>2500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 s="1">
        <f t="shared" si="2"/>
        <v>2500</v>
      </c>
      <c r="AD83" s="1">
        <v>2500</v>
      </c>
      <c r="AE83">
        <v>0</v>
      </c>
      <c r="AF83">
        <v>0</v>
      </c>
      <c r="AG83">
        <v>0</v>
      </c>
      <c r="AH83" s="1">
        <v>2500</v>
      </c>
    </row>
    <row r="84" spans="1:34" hidden="1" x14ac:dyDescent="0.35">
      <c r="A84" t="str">
        <f t="shared" si="3"/>
        <v>2.6-06-2510_25065048_25519161</v>
      </c>
      <c r="B84" t="s">
        <v>992</v>
      </c>
      <c r="C84" t="s">
        <v>994</v>
      </c>
      <c r="D84" t="s">
        <v>531</v>
      </c>
      <c r="E84" t="s">
        <v>530</v>
      </c>
      <c r="F84" t="s">
        <v>270</v>
      </c>
      <c r="G84" t="s">
        <v>271</v>
      </c>
      <c r="H84" t="s">
        <v>898</v>
      </c>
      <c r="I84" t="s">
        <v>900</v>
      </c>
      <c r="J84">
        <v>0</v>
      </c>
      <c r="K84" t="s">
        <v>255</v>
      </c>
      <c r="L84">
        <v>65</v>
      </c>
      <c r="M84" t="s">
        <v>996</v>
      </c>
      <c r="N84" t="s">
        <v>995</v>
      </c>
      <c r="O84" t="s">
        <v>226</v>
      </c>
      <c r="P84">
        <v>5000</v>
      </c>
      <c r="Q84" t="s">
        <v>118</v>
      </c>
      <c r="R84">
        <v>5191</v>
      </c>
      <c r="S84" t="s">
        <v>121</v>
      </c>
      <c r="T84">
        <v>61</v>
      </c>
      <c r="U84" t="s">
        <v>993</v>
      </c>
      <c r="V84" s="16">
        <v>18000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 s="1">
        <f t="shared" si="2"/>
        <v>18000</v>
      </c>
      <c r="AD84" s="1">
        <v>18000</v>
      </c>
      <c r="AE84">
        <v>0</v>
      </c>
      <c r="AF84">
        <v>0</v>
      </c>
      <c r="AG84">
        <v>0</v>
      </c>
      <c r="AH84" s="1">
        <v>18000</v>
      </c>
    </row>
    <row r="85" spans="1:34" hidden="1" x14ac:dyDescent="0.35">
      <c r="A85" t="str">
        <f t="shared" si="3"/>
        <v>2.6-06-2514_25555039_25515160</v>
      </c>
      <c r="B85" t="s">
        <v>992</v>
      </c>
      <c r="C85" t="s">
        <v>994</v>
      </c>
      <c r="D85" t="s">
        <v>204</v>
      </c>
      <c r="E85" t="s">
        <v>205</v>
      </c>
      <c r="F85" t="s">
        <v>65</v>
      </c>
      <c r="G85" t="s">
        <v>66</v>
      </c>
      <c r="H85" t="s">
        <v>982</v>
      </c>
      <c r="I85" t="s">
        <v>984</v>
      </c>
      <c r="J85">
        <v>5</v>
      </c>
      <c r="K85" t="s">
        <v>810</v>
      </c>
      <c r="L85">
        <v>55</v>
      </c>
      <c r="M85" t="s">
        <v>601</v>
      </c>
      <c r="N85" t="s">
        <v>983</v>
      </c>
      <c r="O85" t="s">
        <v>985</v>
      </c>
      <c r="P85">
        <v>5000</v>
      </c>
      <c r="Q85" t="s">
        <v>118</v>
      </c>
      <c r="R85">
        <v>5151</v>
      </c>
      <c r="S85" t="s">
        <v>326</v>
      </c>
      <c r="T85">
        <v>60</v>
      </c>
      <c r="U85" t="s">
        <v>112</v>
      </c>
      <c r="V85" s="16">
        <v>58000</v>
      </c>
      <c r="W85">
        <v>0</v>
      </c>
      <c r="X85" s="1">
        <v>57990.31</v>
      </c>
      <c r="Y85">
        <v>0</v>
      </c>
      <c r="Z85">
        <v>0</v>
      </c>
      <c r="AA85">
        <v>0</v>
      </c>
      <c r="AB85">
        <v>0</v>
      </c>
      <c r="AC85" s="1">
        <f t="shared" si="2"/>
        <v>9.6900000000023283</v>
      </c>
      <c r="AD85" s="1">
        <v>58000</v>
      </c>
      <c r="AE85">
        <v>0</v>
      </c>
      <c r="AF85">
        <v>0</v>
      </c>
      <c r="AG85">
        <v>0</v>
      </c>
      <c r="AH85" s="1">
        <v>58000</v>
      </c>
    </row>
    <row r="86" spans="1:34" hidden="1" x14ac:dyDescent="0.35">
      <c r="A86" t="str">
        <f t="shared" si="3"/>
        <v>2.6-06-2514_25555039_25515161</v>
      </c>
      <c r="B86" t="s">
        <v>992</v>
      </c>
      <c r="C86" t="s">
        <v>994</v>
      </c>
      <c r="D86" t="s">
        <v>204</v>
      </c>
      <c r="E86" t="s">
        <v>205</v>
      </c>
      <c r="F86" t="s">
        <v>65</v>
      </c>
      <c r="G86" t="s">
        <v>66</v>
      </c>
      <c r="H86" t="s">
        <v>982</v>
      </c>
      <c r="I86" t="s">
        <v>984</v>
      </c>
      <c r="J86">
        <v>5</v>
      </c>
      <c r="K86" t="s">
        <v>810</v>
      </c>
      <c r="L86">
        <v>55</v>
      </c>
      <c r="M86" t="s">
        <v>601</v>
      </c>
      <c r="N86" t="s">
        <v>983</v>
      </c>
      <c r="O86" t="s">
        <v>985</v>
      </c>
      <c r="P86">
        <v>5000</v>
      </c>
      <c r="Q86" t="s">
        <v>118</v>
      </c>
      <c r="R86">
        <v>5151</v>
      </c>
      <c r="S86" t="s">
        <v>326</v>
      </c>
      <c r="T86">
        <v>61</v>
      </c>
      <c r="U86" t="s">
        <v>993</v>
      </c>
      <c r="V86" s="16">
        <v>27000</v>
      </c>
      <c r="W86">
        <v>0</v>
      </c>
      <c r="X86" s="1">
        <v>25038.35</v>
      </c>
      <c r="Y86">
        <v>0</v>
      </c>
      <c r="Z86">
        <v>0</v>
      </c>
      <c r="AA86">
        <v>0</v>
      </c>
      <c r="AB86">
        <v>0</v>
      </c>
      <c r="AC86" s="1">
        <f t="shared" si="2"/>
        <v>1961.6500000000015</v>
      </c>
      <c r="AD86" s="1">
        <v>27000</v>
      </c>
      <c r="AE86">
        <v>0</v>
      </c>
      <c r="AF86">
        <v>0</v>
      </c>
      <c r="AG86">
        <v>0</v>
      </c>
      <c r="AH86" s="1">
        <v>27000</v>
      </c>
    </row>
    <row r="87" spans="1:34" hidden="1" x14ac:dyDescent="0.35">
      <c r="A87" t="str">
        <f t="shared" si="3"/>
        <v>2.6-06-2505_2559007_25211161</v>
      </c>
      <c r="B87" t="s">
        <v>992</v>
      </c>
      <c r="C87" t="s">
        <v>994</v>
      </c>
      <c r="D87" t="s">
        <v>47</v>
      </c>
      <c r="E87" t="s">
        <v>48</v>
      </c>
      <c r="F87" t="s">
        <v>65</v>
      </c>
      <c r="G87" t="s">
        <v>66</v>
      </c>
      <c r="H87" t="s">
        <v>833</v>
      </c>
      <c r="I87" t="s">
        <v>835</v>
      </c>
      <c r="J87">
        <v>5</v>
      </c>
      <c r="K87" t="s">
        <v>810</v>
      </c>
      <c r="L87">
        <v>9</v>
      </c>
      <c r="M87" t="s">
        <v>120</v>
      </c>
      <c r="N87" t="s">
        <v>834</v>
      </c>
      <c r="O87" t="s">
        <v>836</v>
      </c>
      <c r="P87">
        <v>2000</v>
      </c>
      <c r="Q87" t="s">
        <v>105</v>
      </c>
      <c r="R87">
        <v>2111</v>
      </c>
      <c r="S87" t="s">
        <v>124</v>
      </c>
      <c r="T87">
        <v>61</v>
      </c>
      <c r="U87" t="s">
        <v>993</v>
      </c>
      <c r="V87" s="16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 s="1">
        <f t="shared" si="2"/>
        <v>0</v>
      </c>
      <c r="AD87" s="1">
        <v>3600</v>
      </c>
      <c r="AE87">
        <v>0</v>
      </c>
      <c r="AF87">
        <v>0</v>
      </c>
      <c r="AG87" s="1">
        <v>3600</v>
      </c>
      <c r="AH87">
        <v>0</v>
      </c>
    </row>
    <row r="88" spans="1:34" hidden="1" x14ac:dyDescent="0.35">
      <c r="A88" t="str">
        <f t="shared" si="3"/>
        <v>2.6-06-2505_2559007_25214160</v>
      </c>
      <c r="B88" t="s">
        <v>992</v>
      </c>
      <c r="C88" t="s">
        <v>994</v>
      </c>
      <c r="D88" t="s">
        <v>47</v>
      </c>
      <c r="E88" t="s">
        <v>48</v>
      </c>
      <c r="F88" t="s">
        <v>65</v>
      </c>
      <c r="G88" t="s">
        <v>66</v>
      </c>
      <c r="H88" t="s">
        <v>833</v>
      </c>
      <c r="I88" t="s">
        <v>835</v>
      </c>
      <c r="J88">
        <v>5</v>
      </c>
      <c r="K88" t="s">
        <v>810</v>
      </c>
      <c r="L88">
        <v>9</v>
      </c>
      <c r="M88" t="s">
        <v>120</v>
      </c>
      <c r="N88" t="s">
        <v>834</v>
      </c>
      <c r="O88" t="s">
        <v>836</v>
      </c>
      <c r="P88">
        <v>2000</v>
      </c>
      <c r="Q88" t="s">
        <v>105</v>
      </c>
      <c r="R88">
        <v>2141</v>
      </c>
      <c r="S88" t="s">
        <v>126</v>
      </c>
      <c r="T88">
        <v>60</v>
      </c>
      <c r="U88" t="s">
        <v>112</v>
      </c>
      <c r="V88" s="16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 s="1">
        <f t="shared" si="2"/>
        <v>0</v>
      </c>
      <c r="AD88" s="1">
        <v>2500</v>
      </c>
      <c r="AE88">
        <v>0</v>
      </c>
      <c r="AF88">
        <v>0</v>
      </c>
      <c r="AG88" s="1">
        <v>2500</v>
      </c>
      <c r="AH88">
        <v>0</v>
      </c>
    </row>
    <row r="89" spans="1:34" hidden="1" x14ac:dyDescent="0.35">
      <c r="A89" t="str">
        <f t="shared" si="3"/>
        <v>2.6-06-2505_2559007_25261160</v>
      </c>
      <c r="B89" t="s">
        <v>992</v>
      </c>
      <c r="C89" t="s">
        <v>994</v>
      </c>
      <c r="D89" t="s">
        <v>47</v>
      </c>
      <c r="E89" t="s">
        <v>48</v>
      </c>
      <c r="F89" t="s">
        <v>65</v>
      </c>
      <c r="G89" t="s">
        <v>66</v>
      </c>
      <c r="H89" t="s">
        <v>833</v>
      </c>
      <c r="I89" t="s">
        <v>835</v>
      </c>
      <c r="J89">
        <v>5</v>
      </c>
      <c r="K89" t="s">
        <v>810</v>
      </c>
      <c r="L89">
        <v>9</v>
      </c>
      <c r="M89" t="s">
        <v>120</v>
      </c>
      <c r="N89" t="s">
        <v>834</v>
      </c>
      <c r="O89" t="s">
        <v>836</v>
      </c>
      <c r="P89">
        <v>2000</v>
      </c>
      <c r="Q89" t="s">
        <v>105</v>
      </c>
      <c r="R89">
        <v>2611</v>
      </c>
      <c r="S89" t="s">
        <v>128</v>
      </c>
      <c r="T89">
        <v>60</v>
      </c>
      <c r="U89" t="s">
        <v>112</v>
      </c>
      <c r="V89" s="16">
        <v>32400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 s="1">
        <f t="shared" si="2"/>
        <v>32400</v>
      </c>
      <c r="AD89" s="1">
        <v>32400</v>
      </c>
      <c r="AE89">
        <v>0</v>
      </c>
      <c r="AF89">
        <v>0</v>
      </c>
      <c r="AG89">
        <v>0</v>
      </c>
      <c r="AH89" s="1">
        <v>32400</v>
      </c>
    </row>
    <row r="90" spans="1:34" hidden="1" x14ac:dyDescent="0.35">
      <c r="A90" t="str">
        <f t="shared" si="3"/>
        <v>2.6-06-2505_2559007_25261161</v>
      </c>
      <c r="B90" t="s">
        <v>992</v>
      </c>
      <c r="C90" t="s">
        <v>994</v>
      </c>
      <c r="D90" t="s">
        <v>47</v>
      </c>
      <c r="E90" t="s">
        <v>48</v>
      </c>
      <c r="F90" t="s">
        <v>65</v>
      </c>
      <c r="G90" t="s">
        <v>66</v>
      </c>
      <c r="H90" t="s">
        <v>833</v>
      </c>
      <c r="I90" t="s">
        <v>835</v>
      </c>
      <c r="J90">
        <v>5</v>
      </c>
      <c r="K90" t="s">
        <v>810</v>
      </c>
      <c r="L90">
        <v>9</v>
      </c>
      <c r="M90" t="s">
        <v>120</v>
      </c>
      <c r="N90" t="s">
        <v>834</v>
      </c>
      <c r="O90" t="s">
        <v>836</v>
      </c>
      <c r="P90">
        <v>2000</v>
      </c>
      <c r="Q90" t="s">
        <v>105</v>
      </c>
      <c r="R90">
        <v>2611</v>
      </c>
      <c r="S90" t="s">
        <v>128</v>
      </c>
      <c r="T90">
        <v>61</v>
      </c>
      <c r="U90" t="s">
        <v>993</v>
      </c>
      <c r="V90" s="16">
        <v>32400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 s="1">
        <f t="shared" si="2"/>
        <v>32400</v>
      </c>
      <c r="AD90" s="1">
        <v>32400</v>
      </c>
      <c r="AE90">
        <v>0</v>
      </c>
      <c r="AF90">
        <v>0</v>
      </c>
      <c r="AG90">
        <v>0</v>
      </c>
      <c r="AH90" s="1">
        <v>32400</v>
      </c>
    </row>
    <row r="91" spans="1:34" hidden="1" x14ac:dyDescent="0.35">
      <c r="A91" t="str">
        <f t="shared" si="3"/>
        <v>2.6-06-2505_2559007_25511161</v>
      </c>
      <c r="B91" t="s">
        <v>992</v>
      </c>
      <c r="C91" t="s">
        <v>994</v>
      </c>
      <c r="D91" t="s">
        <v>47</v>
      </c>
      <c r="E91" t="s">
        <v>48</v>
      </c>
      <c r="F91" t="s">
        <v>65</v>
      </c>
      <c r="G91" t="s">
        <v>66</v>
      </c>
      <c r="H91" t="s">
        <v>833</v>
      </c>
      <c r="I91" t="s">
        <v>835</v>
      </c>
      <c r="J91">
        <v>5</v>
      </c>
      <c r="K91" t="s">
        <v>810</v>
      </c>
      <c r="L91">
        <v>9</v>
      </c>
      <c r="M91" t="s">
        <v>120</v>
      </c>
      <c r="N91" t="s">
        <v>834</v>
      </c>
      <c r="O91" t="s">
        <v>836</v>
      </c>
      <c r="P91">
        <v>5000</v>
      </c>
      <c r="Q91" t="s">
        <v>118</v>
      </c>
      <c r="R91">
        <v>5111</v>
      </c>
      <c r="S91" t="s">
        <v>119</v>
      </c>
      <c r="T91">
        <v>61</v>
      </c>
      <c r="U91" t="s">
        <v>993</v>
      </c>
      <c r="V91" s="16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 s="1">
        <f t="shared" si="2"/>
        <v>0</v>
      </c>
      <c r="AD91" s="1">
        <v>17500</v>
      </c>
      <c r="AE91">
        <v>0</v>
      </c>
      <c r="AF91">
        <v>0</v>
      </c>
      <c r="AG91" s="1">
        <v>17500</v>
      </c>
      <c r="AH91">
        <v>0</v>
      </c>
    </row>
    <row r="92" spans="1:34" hidden="1" x14ac:dyDescent="0.35">
      <c r="A92" t="str">
        <f t="shared" si="3"/>
        <v>2.6-06-2506_25514009_25336160</v>
      </c>
      <c r="B92" t="s">
        <v>992</v>
      </c>
      <c r="C92" t="s">
        <v>994</v>
      </c>
      <c r="D92" t="s">
        <v>47</v>
      </c>
      <c r="E92" t="s">
        <v>48</v>
      </c>
      <c r="F92" t="s">
        <v>65</v>
      </c>
      <c r="G92" t="s">
        <v>66</v>
      </c>
      <c r="H92" t="s">
        <v>839</v>
      </c>
      <c r="I92" t="s">
        <v>111</v>
      </c>
      <c r="J92">
        <v>5</v>
      </c>
      <c r="K92" t="s">
        <v>810</v>
      </c>
      <c r="L92">
        <v>14</v>
      </c>
      <c r="M92" t="s">
        <v>843</v>
      </c>
      <c r="N92" t="s">
        <v>842</v>
      </c>
      <c r="O92" t="s">
        <v>110</v>
      </c>
      <c r="P92">
        <v>3000</v>
      </c>
      <c r="Q92" t="s">
        <v>56</v>
      </c>
      <c r="R92">
        <v>3361</v>
      </c>
      <c r="S92" t="s">
        <v>114</v>
      </c>
      <c r="T92">
        <v>60</v>
      </c>
      <c r="U92" t="s">
        <v>112</v>
      </c>
      <c r="V92" s="16">
        <v>10000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 s="1">
        <f t="shared" si="2"/>
        <v>10000</v>
      </c>
      <c r="AD92" s="1">
        <v>10000</v>
      </c>
      <c r="AE92">
        <v>0</v>
      </c>
      <c r="AF92">
        <v>0</v>
      </c>
      <c r="AG92">
        <v>0</v>
      </c>
      <c r="AH92" s="1">
        <v>10000</v>
      </c>
    </row>
    <row r="93" spans="1:34" hidden="1" x14ac:dyDescent="0.35">
      <c r="A93" t="str">
        <f t="shared" si="3"/>
        <v>2.6-06-2506_25514009_25336161</v>
      </c>
      <c r="B93" t="s">
        <v>992</v>
      </c>
      <c r="C93" t="s">
        <v>994</v>
      </c>
      <c r="D93" t="s">
        <v>47</v>
      </c>
      <c r="E93" t="s">
        <v>48</v>
      </c>
      <c r="F93" t="s">
        <v>65</v>
      </c>
      <c r="G93" t="s">
        <v>66</v>
      </c>
      <c r="H93" t="s">
        <v>839</v>
      </c>
      <c r="I93" t="s">
        <v>111</v>
      </c>
      <c r="J93">
        <v>5</v>
      </c>
      <c r="K93" t="s">
        <v>810</v>
      </c>
      <c r="L93">
        <v>14</v>
      </c>
      <c r="M93" t="s">
        <v>843</v>
      </c>
      <c r="N93" t="s">
        <v>842</v>
      </c>
      <c r="O93" t="s">
        <v>110</v>
      </c>
      <c r="P93">
        <v>3000</v>
      </c>
      <c r="Q93" t="s">
        <v>56</v>
      </c>
      <c r="R93">
        <v>3361</v>
      </c>
      <c r="S93" t="s">
        <v>114</v>
      </c>
      <c r="T93">
        <v>61</v>
      </c>
      <c r="U93" t="s">
        <v>993</v>
      </c>
      <c r="V93" s="16">
        <v>10000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 s="1">
        <f t="shared" si="2"/>
        <v>10000</v>
      </c>
      <c r="AD93" s="1">
        <v>10000</v>
      </c>
      <c r="AE93">
        <v>0</v>
      </c>
      <c r="AF93">
        <v>0</v>
      </c>
      <c r="AG93">
        <v>0</v>
      </c>
      <c r="AH93" s="1">
        <v>10000</v>
      </c>
    </row>
    <row r="94" spans="1:34" hidden="1" x14ac:dyDescent="0.35">
      <c r="A94" t="str">
        <f t="shared" si="3"/>
        <v>2.5-02-2505_25610007_2526110</v>
      </c>
      <c r="B94" t="s">
        <v>997</v>
      </c>
      <c r="C94" t="s">
        <v>998</v>
      </c>
      <c r="D94" t="s">
        <v>155</v>
      </c>
      <c r="E94" t="s">
        <v>156</v>
      </c>
      <c r="F94" t="s">
        <v>157</v>
      </c>
      <c r="G94" t="s">
        <v>158</v>
      </c>
      <c r="H94" t="s">
        <v>833</v>
      </c>
      <c r="I94" t="s">
        <v>835</v>
      </c>
      <c r="J94">
        <v>6</v>
      </c>
      <c r="K94" t="s">
        <v>164</v>
      </c>
      <c r="L94">
        <v>10</v>
      </c>
      <c r="M94" t="s">
        <v>172</v>
      </c>
      <c r="N94" t="s">
        <v>834</v>
      </c>
      <c r="O94" t="s">
        <v>836</v>
      </c>
      <c r="P94">
        <v>2000</v>
      </c>
      <c r="Q94" t="s">
        <v>105</v>
      </c>
      <c r="R94">
        <v>2611</v>
      </c>
      <c r="S94" t="s">
        <v>128</v>
      </c>
      <c r="T94">
        <v>0</v>
      </c>
      <c r="U94" t="s">
        <v>58</v>
      </c>
      <c r="V94" s="16">
        <v>33000000</v>
      </c>
      <c r="W94" s="1">
        <v>33000000</v>
      </c>
      <c r="X94" s="1">
        <v>19447257.5</v>
      </c>
      <c r="Y94" s="1">
        <v>19447257.5</v>
      </c>
      <c r="Z94" s="1">
        <v>19447257.5</v>
      </c>
      <c r="AA94" s="1">
        <v>19447257.5</v>
      </c>
      <c r="AB94" s="1">
        <v>19447257.5</v>
      </c>
      <c r="AC94" s="1">
        <f t="shared" si="2"/>
        <v>13552742.5</v>
      </c>
      <c r="AD94">
        <v>0</v>
      </c>
      <c r="AE94">
        <v>0</v>
      </c>
      <c r="AF94">
        <v>0</v>
      </c>
      <c r="AG94">
        <v>0</v>
      </c>
      <c r="AH94">
        <v>0</v>
      </c>
    </row>
    <row r="95" spans="1:34" hidden="1" x14ac:dyDescent="0.35">
      <c r="A95" t="str">
        <f t="shared" si="3"/>
        <v>2.5-02-2505_25610007_2532510</v>
      </c>
      <c r="B95" t="s">
        <v>997</v>
      </c>
      <c r="C95" t="s">
        <v>998</v>
      </c>
      <c r="D95" t="s">
        <v>155</v>
      </c>
      <c r="E95" t="s">
        <v>156</v>
      </c>
      <c r="F95" t="s">
        <v>157</v>
      </c>
      <c r="G95" t="s">
        <v>158</v>
      </c>
      <c r="H95" t="s">
        <v>833</v>
      </c>
      <c r="I95" t="s">
        <v>835</v>
      </c>
      <c r="J95">
        <v>6</v>
      </c>
      <c r="K95" t="s">
        <v>164</v>
      </c>
      <c r="L95">
        <v>10</v>
      </c>
      <c r="M95" t="s">
        <v>172</v>
      </c>
      <c r="N95" t="s">
        <v>834</v>
      </c>
      <c r="O95" t="s">
        <v>836</v>
      </c>
      <c r="P95">
        <v>3000</v>
      </c>
      <c r="Q95" t="s">
        <v>56</v>
      </c>
      <c r="R95">
        <v>3251</v>
      </c>
      <c r="S95" t="s">
        <v>137</v>
      </c>
      <c r="T95">
        <v>0</v>
      </c>
      <c r="U95" t="s">
        <v>58</v>
      </c>
      <c r="V95" s="16">
        <v>68958396.859999999</v>
      </c>
      <c r="W95" s="1">
        <v>64000000</v>
      </c>
      <c r="X95" s="1">
        <v>68958396.859999999</v>
      </c>
      <c r="Y95" s="1">
        <v>68958396.859999999</v>
      </c>
      <c r="Z95" s="1">
        <v>51718797.719999999</v>
      </c>
      <c r="AA95" s="1">
        <v>51718797.719999999</v>
      </c>
      <c r="AB95" s="1">
        <v>51718797.719999999</v>
      </c>
      <c r="AC95" s="1">
        <f t="shared" si="2"/>
        <v>0</v>
      </c>
      <c r="AD95">
        <v>0</v>
      </c>
      <c r="AE95" s="1">
        <v>6000000</v>
      </c>
      <c r="AF95">
        <v>0</v>
      </c>
      <c r="AG95" s="1">
        <v>1041603.14</v>
      </c>
      <c r="AH95" s="1">
        <v>4958396.8600000003</v>
      </c>
    </row>
    <row r="96" spans="1:34" hidden="1" x14ac:dyDescent="0.35">
      <c r="A96" t="str">
        <f t="shared" si="3"/>
        <v>2.5-02-2508_25618013_2533410</v>
      </c>
      <c r="B96" t="s">
        <v>997</v>
      </c>
      <c r="C96" t="s">
        <v>998</v>
      </c>
      <c r="D96" t="s">
        <v>155</v>
      </c>
      <c r="E96" t="s">
        <v>156</v>
      </c>
      <c r="F96" t="s">
        <v>157</v>
      </c>
      <c r="G96" t="s">
        <v>158</v>
      </c>
      <c r="H96" t="s">
        <v>868</v>
      </c>
      <c r="I96" t="s">
        <v>870</v>
      </c>
      <c r="J96">
        <v>6</v>
      </c>
      <c r="K96" t="s">
        <v>164</v>
      </c>
      <c r="L96">
        <v>18</v>
      </c>
      <c r="M96" t="s">
        <v>165</v>
      </c>
      <c r="N96" t="s">
        <v>869</v>
      </c>
      <c r="O96" t="s">
        <v>871</v>
      </c>
      <c r="P96">
        <v>3000</v>
      </c>
      <c r="Q96" t="s">
        <v>56</v>
      </c>
      <c r="R96">
        <v>3341</v>
      </c>
      <c r="S96" t="s">
        <v>162</v>
      </c>
      <c r="T96">
        <v>0</v>
      </c>
      <c r="U96" t="s">
        <v>58</v>
      </c>
      <c r="V96" s="16">
        <v>6000000</v>
      </c>
      <c r="W96" s="1">
        <v>3000000</v>
      </c>
      <c r="X96" s="1">
        <v>5999000</v>
      </c>
      <c r="Y96" s="1">
        <v>5999000</v>
      </c>
      <c r="Z96">
        <v>0</v>
      </c>
      <c r="AA96">
        <v>0</v>
      </c>
      <c r="AB96">
        <v>0</v>
      </c>
      <c r="AC96" s="1">
        <f t="shared" si="2"/>
        <v>1000</v>
      </c>
      <c r="AD96">
        <v>0</v>
      </c>
      <c r="AE96" s="1">
        <v>3000000</v>
      </c>
      <c r="AF96">
        <v>0</v>
      </c>
      <c r="AG96">
        <v>0</v>
      </c>
      <c r="AH96" s="1">
        <v>3000000</v>
      </c>
    </row>
    <row r="97" spans="1:34" hidden="1" x14ac:dyDescent="0.35">
      <c r="A97" t="str">
        <f t="shared" si="3"/>
        <v>2.5-02-2508_25619013_2528310</v>
      </c>
      <c r="B97" t="s">
        <v>997</v>
      </c>
      <c r="C97" t="s">
        <v>998</v>
      </c>
      <c r="D97" t="s">
        <v>155</v>
      </c>
      <c r="E97" t="s">
        <v>156</v>
      </c>
      <c r="F97" t="s">
        <v>157</v>
      </c>
      <c r="G97" t="s">
        <v>158</v>
      </c>
      <c r="H97" t="s">
        <v>868</v>
      </c>
      <c r="I97" t="s">
        <v>870</v>
      </c>
      <c r="J97">
        <v>6</v>
      </c>
      <c r="K97" t="s">
        <v>164</v>
      </c>
      <c r="L97">
        <v>19</v>
      </c>
      <c r="M97" t="s">
        <v>168</v>
      </c>
      <c r="N97" t="s">
        <v>869</v>
      </c>
      <c r="O97" t="s">
        <v>871</v>
      </c>
      <c r="P97">
        <v>2000</v>
      </c>
      <c r="Q97" t="s">
        <v>105</v>
      </c>
      <c r="R97">
        <v>2831</v>
      </c>
      <c r="S97" t="s">
        <v>170</v>
      </c>
      <c r="T97">
        <v>0</v>
      </c>
      <c r="U97" t="s">
        <v>58</v>
      </c>
      <c r="V97" s="16">
        <v>2100000</v>
      </c>
      <c r="W97" s="1">
        <v>3100000</v>
      </c>
      <c r="X97" s="1">
        <v>2099990.5499999998</v>
      </c>
      <c r="Y97">
        <v>0</v>
      </c>
      <c r="Z97">
        <v>0</v>
      </c>
      <c r="AA97">
        <v>0</v>
      </c>
      <c r="AB97">
        <v>0</v>
      </c>
      <c r="AC97" s="1">
        <f t="shared" si="2"/>
        <v>9.4500000001862645</v>
      </c>
      <c r="AD97" s="1">
        <v>1262322.1399999999</v>
      </c>
      <c r="AE97" s="1">
        <v>737677.86</v>
      </c>
      <c r="AF97">
        <v>0</v>
      </c>
      <c r="AG97" s="1">
        <v>3000000</v>
      </c>
      <c r="AH97" s="1">
        <v>-1000000</v>
      </c>
    </row>
    <row r="98" spans="1:34" hidden="1" x14ac:dyDescent="0.35">
      <c r="A98" t="str">
        <f t="shared" si="3"/>
        <v>2.5-02-2508_25623015_2532510</v>
      </c>
      <c r="B98" t="s">
        <v>997</v>
      </c>
      <c r="C98" t="s">
        <v>998</v>
      </c>
      <c r="D98" t="s">
        <v>173</v>
      </c>
      <c r="E98" t="s">
        <v>174</v>
      </c>
      <c r="F98" t="s">
        <v>65</v>
      </c>
      <c r="G98" t="s">
        <v>66</v>
      </c>
      <c r="H98" t="s">
        <v>868</v>
      </c>
      <c r="I98" t="s">
        <v>870</v>
      </c>
      <c r="J98">
        <v>6</v>
      </c>
      <c r="K98" t="s">
        <v>164</v>
      </c>
      <c r="L98">
        <v>23</v>
      </c>
      <c r="M98" t="s">
        <v>179</v>
      </c>
      <c r="N98" t="s">
        <v>872</v>
      </c>
      <c r="O98" t="s">
        <v>873</v>
      </c>
      <c r="P98">
        <v>3000</v>
      </c>
      <c r="Q98" t="s">
        <v>56</v>
      </c>
      <c r="R98">
        <v>3251</v>
      </c>
      <c r="S98" t="s">
        <v>137</v>
      </c>
      <c r="T98">
        <v>0</v>
      </c>
      <c r="U98" t="s">
        <v>58</v>
      </c>
      <c r="V98" s="16">
        <v>7000000</v>
      </c>
      <c r="W98" s="1">
        <v>7000000</v>
      </c>
      <c r="X98" s="1">
        <v>6934480</v>
      </c>
      <c r="Y98" s="1">
        <v>6934480</v>
      </c>
      <c r="Z98" s="1">
        <v>6183244.6399999997</v>
      </c>
      <c r="AA98" s="1">
        <v>5723304.6399999997</v>
      </c>
      <c r="AB98" s="1">
        <v>5723304.6399999997</v>
      </c>
      <c r="AC98" s="1">
        <f t="shared" si="2"/>
        <v>65520</v>
      </c>
      <c r="AD98">
        <v>0</v>
      </c>
      <c r="AE98">
        <v>0</v>
      </c>
      <c r="AF98">
        <v>0</v>
      </c>
      <c r="AG98">
        <v>0</v>
      </c>
      <c r="AH98">
        <v>0</v>
      </c>
    </row>
    <row r="99" spans="1:34" hidden="1" x14ac:dyDescent="0.35">
      <c r="A99" t="str">
        <f t="shared" si="3"/>
        <v>2.5-02-2514_25556039_25317143</v>
      </c>
      <c r="B99" t="s">
        <v>997</v>
      </c>
      <c r="C99" t="s">
        <v>998</v>
      </c>
      <c r="D99" t="s">
        <v>204</v>
      </c>
      <c r="E99" t="s">
        <v>205</v>
      </c>
      <c r="F99" t="s">
        <v>65</v>
      </c>
      <c r="G99" t="s">
        <v>66</v>
      </c>
      <c r="H99" t="s">
        <v>982</v>
      </c>
      <c r="I99" t="s">
        <v>984</v>
      </c>
      <c r="J99">
        <v>5</v>
      </c>
      <c r="K99" t="s">
        <v>810</v>
      </c>
      <c r="L99">
        <v>56</v>
      </c>
      <c r="M99" t="s">
        <v>212</v>
      </c>
      <c r="N99" t="s">
        <v>983</v>
      </c>
      <c r="O99" t="s">
        <v>985</v>
      </c>
      <c r="P99">
        <v>3000</v>
      </c>
      <c r="Q99" t="s">
        <v>56</v>
      </c>
      <c r="R99">
        <v>3171</v>
      </c>
      <c r="S99" t="s">
        <v>772</v>
      </c>
      <c r="T99">
        <v>43</v>
      </c>
      <c r="U99" t="s">
        <v>828</v>
      </c>
      <c r="V99" s="16">
        <v>40000000</v>
      </c>
      <c r="W99" s="1">
        <v>40000002.520000003</v>
      </c>
      <c r="X99" s="1">
        <v>39818262.57</v>
      </c>
      <c r="Y99" s="1">
        <v>39818262.57</v>
      </c>
      <c r="Z99" s="1">
        <v>39818262.57</v>
      </c>
      <c r="AA99">
        <v>0</v>
      </c>
      <c r="AB99">
        <v>0</v>
      </c>
      <c r="AC99" s="1">
        <f t="shared" si="2"/>
        <v>181737.4299999997</v>
      </c>
      <c r="AD99">
        <v>0</v>
      </c>
      <c r="AE99">
        <v>0</v>
      </c>
      <c r="AF99">
        <v>0</v>
      </c>
      <c r="AG99">
        <v>2.52</v>
      </c>
      <c r="AH99">
        <v>-2.52</v>
      </c>
    </row>
    <row r="100" spans="1:34" hidden="1" x14ac:dyDescent="0.35">
      <c r="A100" t="str">
        <f t="shared" si="3"/>
        <v>2.5-02-2509_25227019_2535810</v>
      </c>
      <c r="B100" t="s">
        <v>997</v>
      </c>
      <c r="C100" t="s">
        <v>998</v>
      </c>
      <c r="D100" t="s">
        <v>185</v>
      </c>
      <c r="E100" t="s">
        <v>186</v>
      </c>
      <c r="F100" t="s">
        <v>65</v>
      </c>
      <c r="G100" t="s">
        <v>66</v>
      </c>
      <c r="H100" t="s">
        <v>855</v>
      </c>
      <c r="I100" t="s">
        <v>857</v>
      </c>
      <c r="J100">
        <v>2</v>
      </c>
      <c r="K100" t="s">
        <v>148</v>
      </c>
      <c r="L100">
        <v>27</v>
      </c>
      <c r="M100" t="s">
        <v>881</v>
      </c>
      <c r="N100" t="s">
        <v>880</v>
      </c>
      <c r="O100" t="s">
        <v>192</v>
      </c>
      <c r="P100">
        <v>3000</v>
      </c>
      <c r="Q100" t="s">
        <v>56</v>
      </c>
      <c r="R100">
        <v>3581</v>
      </c>
      <c r="S100" t="s">
        <v>190</v>
      </c>
      <c r="T100">
        <v>0</v>
      </c>
      <c r="U100" t="s">
        <v>58</v>
      </c>
      <c r="V100" s="16">
        <v>271843172.52999997</v>
      </c>
      <c r="W100" s="1">
        <v>260000000</v>
      </c>
      <c r="X100" s="1">
        <v>224564083.87</v>
      </c>
      <c r="Y100" s="1">
        <v>224564083.87</v>
      </c>
      <c r="Z100" s="1">
        <v>224564083.87</v>
      </c>
      <c r="AA100" s="1">
        <v>224564083.87</v>
      </c>
      <c r="AB100" s="1">
        <v>224564083.87</v>
      </c>
      <c r="AC100" s="1">
        <f t="shared" si="2"/>
        <v>47279088.659999967</v>
      </c>
      <c r="AD100">
        <v>0</v>
      </c>
      <c r="AE100" s="1">
        <v>16203925.279999999</v>
      </c>
      <c r="AF100">
        <v>0</v>
      </c>
      <c r="AG100" s="1">
        <v>4360752.75</v>
      </c>
      <c r="AH100" s="1">
        <v>11843172.529999999</v>
      </c>
    </row>
    <row r="101" spans="1:34" hidden="1" x14ac:dyDescent="0.35">
      <c r="A101" t="str">
        <f t="shared" si="3"/>
        <v>2.5-02-2511_25249033_2561210</v>
      </c>
      <c r="B101" t="s">
        <v>997</v>
      </c>
      <c r="C101" t="s">
        <v>998</v>
      </c>
      <c r="D101" t="s">
        <v>47</v>
      </c>
      <c r="E101" t="s">
        <v>48</v>
      </c>
      <c r="F101" t="s">
        <v>138</v>
      </c>
      <c r="G101" t="s">
        <v>139</v>
      </c>
      <c r="H101" t="s">
        <v>822</v>
      </c>
      <c r="I101" t="s">
        <v>824</v>
      </c>
      <c r="J101">
        <v>2</v>
      </c>
      <c r="K101" t="s">
        <v>148</v>
      </c>
      <c r="L101">
        <v>49</v>
      </c>
      <c r="M101" t="s">
        <v>149</v>
      </c>
      <c r="N101" t="s">
        <v>823</v>
      </c>
      <c r="O101" t="s">
        <v>825</v>
      </c>
      <c r="P101">
        <v>6000</v>
      </c>
      <c r="Q101" t="s">
        <v>146</v>
      </c>
      <c r="R101">
        <v>6121</v>
      </c>
      <c r="S101" t="s">
        <v>145</v>
      </c>
      <c r="T101">
        <v>0</v>
      </c>
      <c r="U101" t="s">
        <v>58</v>
      </c>
      <c r="V101" s="16">
        <v>7496240</v>
      </c>
      <c r="W101">
        <v>0</v>
      </c>
      <c r="X101" s="1">
        <v>7496240</v>
      </c>
      <c r="Y101" s="1">
        <v>7496240</v>
      </c>
      <c r="Z101" s="1">
        <v>2823955.39</v>
      </c>
      <c r="AA101" s="1">
        <v>2823955.39</v>
      </c>
      <c r="AB101" s="1">
        <v>2823955.39</v>
      </c>
      <c r="AC101" s="1">
        <f t="shared" si="2"/>
        <v>0</v>
      </c>
      <c r="AD101" s="1">
        <v>5500000</v>
      </c>
      <c r="AE101" s="1">
        <v>1996240</v>
      </c>
      <c r="AF101">
        <v>0</v>
      </c>
      <c r="AG101">
        <v>0</v>
      </c>
      <c r="AH101" s="1">
        <v>7496240</v>
      </c>
    </row>
    <row r="102" spans="1:34" hidden="1" x14ac:dyDescent="0.35">
      <c r="A102" t="str">
        <f t="shared" si="3"/>
        <v>2.5-02-2511_25249033_2561310</v>
      </c>
      <c r="B102" t="s">
        <v>997</v>
      </c>
      <c r="C102" t="s">
        <v>998</v>
      </c>
      <c r="D102" t="s">
        <v>47</v>
      </c>
      <c r="E102" t="s">
        <v>48</v>
      </c>
      <c r="F102" t="s">
        <v>138</v>
      </c>
      <c r="G102" t="s">
        <v>139</v>
      </c>
      <c r="H102" t="s">
        <v>822</v>
      </c>
      <c r="I102" t="s">
        <v>824</v>
      </c>
      <c r="J102">
        <v>2</v>
      </c>
      <c r="K102" t="s">
        <v>148</v>
      </c>
      <c r="L102">
        <v>49</v>
      </c>
      <c r="M102" t="s">
        <v>149</v>
      </c>
      <c r="N102" t="s">
        <v>823</v>
      </c>
      <c r="O102" t="s">
        <v>825</v>
      </c>
      <c r="P102">
        <v>6000</v>
      </c>
      <c r="Q102" t="s">
        <v>146</v>
      </c>
      <c r="R102">
        <v>6131</v>
      </c>
      <c r="S102" t="s">
        <v>152</v>
      </c>
      <c r="T102">
        <v>0</v>
      </c>
      <c r="U102" t="s">
        <v>58</v>
      </c>
      <c r="V102" s="16">
        <v>26607921.300000001</v>
      </c>
      <c r="W102" s="1">
        <v>19604161.489999998</v>
      </c>
      <c r="X102" s="1">
        <v>2666217.14</v>
      </c>
      <c r="Y102" s="1">
        <v>2666217.14</v>
      </c>
      <c r="Z102" s="1">
        <v>1846239.04</v>
      </c>
      <c r="AA102">
        <v>0</v>
      </c>
      <c r="AB102">
        <v>0</v>
      </c>
      <c r="AC102" s="1">
        <f t="shared" si="2"/>
        <v>23941704.16</v>
      </c>
      <c r="AD102">
        <v>0</v>
      </c>
      <c r="AE102" s="1">
        <v>9000000</v>
      </c>
      <c r="AF102">
        <v>0</v>
      </c>
      <c r="AG102" s="1">
        <v>1996240.19</v>
      </c>
      <c r="AH102" s="1">
        <v>7003759.8099999996</v>
      </c>
    </row>
    <row r="103" spans="1:34" hidden="1" x14ac:dyDescent="0.35">
      <c r="A103" t="str">
        <f t="shared" si="3"/>
        <v>2.5-02-2511_25249033_2561510</v>
      </c>
      <c r="B103" t="s">
        <v>997</v>
      </c>
      <c r="C103" t="s">
        <v>998</v>
      </c>
      <c r="D103" t="s">
        <v>47</v>
      </c>
      <c r="E103" t="s">
        <v>48</v>
      </c>
      <c r="F103" t="s">
        <v>138</v>
      </c>
      <c r="G103" t="s">
        <v>139</v>
      </c>
      <c r="H103" t="s">
        <v>822</v>
      </c>
      <c r="I103" t="s">
        <v>824</v>
      </c>
      <c r="J103">
        <v>2</v>
      </c>
      <c r="K103" t="s">
        <v>148</v>
      </c>
      <c r="L103">
        <v>49</v>
      </c>
      <c r="M103" t="s">
        <v>149</v>
      </c>
      <c r="N103" t="s">
        <v>823</v>
      </c>
      <c r="O103" t="s">
        <v>825</v>
      </c>
      <c r="P103">
        <v>6000</v>
      </c>
      <c r="Q103" t="s">
        <v>146</v>
      </c>
      <c r="R103">
        <v>6151</v>
      </c>
      <c r="S103" t="s">
        <v>153</v>
      </c>
      <c r="T103">
        <v>0</v>
      </c>
      <c r="U103" t="s">
        <v>58</v>
      </c>
      <c r="V103" s="16">
        <v>150267595.69999999</v>
      </c>
      <c r="W103" s="1">
        <v>106767598.31999999</v>
      </c>
      <c r="X103" s="1">
        <v>116416492.44</v>
      </c>
      <c r="Y103" s="1">
        <v>116416492.44</v>
      </c>
      <c r="Z103" s="1">
        <v>59989948.969999999</v>
      </c>
      <c r="AA103" s="1">
        <v>59989948.969999999</v>
      </c>
      <c r="AB103" s="1">
        <v>59989948.969999999</v>
      </c>
      <c r="AC103" s="1">
        <f t="shared" si="2"/>
        <v>33851103.25999999</v>
      </c>
      <c r="AD103" s="1">
        <v>43500000</v>
      </c>
      <c r="AE103">
        <v>0</v>
      </c>
      <c r="AF103">
        <v>0</v>
      </c>
      <c r="AG103">
        <v>2.62</v>
      </c>
      <c r="AH103" s="1">
        <v>43499997.380000003</v>
      </c>
    </row>
    <row r="104" spans="1:34" hidden="1" x14ac:dyDescent="0.35">
      <c r="A104" t="str">
        <f t="shared" si="3"/>
        <v>2.5-02-2505_2559007_2532510</v>
      </c>
      <c r="B104" t="s">
        <v>997</v>
      </c>
      <c r="C104" t="s">
        <v>998</v>
      </c>
      <c r="D104" t="s">
        <v>47</v>
      </c>
      <c r="E104" t="s">
        <v>48</v>
      </c>
      <c r="F104" t="s">
        <v>65</v>
      </c>
      <c r="G104" t="s">
        <v>66</v>
      </c>
      <c r="H104" t="s">
        <v>833</v>
      </c>
      <c r="I104" t="s">
        <v>835</v>
      </c>
      <c r="J104">
        <v>5</v>
      </c>
      <c r="K104" t="s">
        <v>810</v>
      </c>
      <c r="L104">
        <v>9</v>
      </c>
      <c r="M104" t="s">
        <v>120</v>
      </c>
      <c r="N104" t="s">
        <v>834</v>
      </c>
      <c r="O104" t="s">
        <v>836</v>
      </c>
      <c r="P104">
        <v>3000</v>
      </c>
      <c r="Q104" t="s">
        <v>56</v>
      </c>
      <c r="R104">
        <v>3251</v>
      </c>
      <c r="S104" t="s">
        <v>137</v>
      </c>
      <c r="T104">
        <v>0</v>
      </c>
      <c r="U104" t="s">
        <v>58</v>
      </c>
      <c r="V104" s="16">
        <v>43800000</v>
      </c>
      <c r="W104" s="1">
        <v>63000000</v>
      </c>
      <c r="X104" s="1">
        <v>36184929.439999998</v>
      </c>
      <c r="Y104" s="1">
        <v>36184929.439999998</v>
      </c>
      <c r="Z104" s="1">
        <v>22728650.73</v>
      </c>
      <c r="AA104" s="1">
        <v>22728650.73</v>
      </c>
      <c r="AB104" s="1">
        <v>22728650.73</v>
      </c>
      <c r="AC104" s="1">
        <f t="shared" si="2"/>
        <v>7615070.5600000024</v>
      </c>
      <c r="AD104">
        <v>0</v>
      </c>
      <c r="AE104">
        <v>0</v>
      </c>
      <c r="AF104">
        <v>0</v>
      </c>
      <c r="AG104" s="1">
        <v>19200000</v>
      </c>
      <c r="AH104" s="1">
        <v>-19200000</v>
      </c>
    </row>
    <row r="105" spans="1:34" hidden="1" x14ac:dyDescent="0.35">
      <c r="A105" t="str">
        <f t="shared" si="3"/>
        <v>2.5-02-2509_25226018_2531110</v>
      </c>
      <c r="B105" t="s">
        <v>997</v>
      </c>
      <c r="C105" t="s">
        <v>998</v>
      </c>
      <c r="D105" t="s">
        <v>194</v>
      </c>
      <c r="E105" t="s">
        <v>195</v>
      </c>
      <c r="F105" t="s">
        <v>65</v>
      </c>
      <c r="G105" t="s">
        <v>66</v>
      </c>
      <c r="H105" t="s">
        <v>855</v>
      </c>
      <c r="I105" t="s">
        <v>857</v>
      </c>
      <c r="J105">
        <v>2</v>
      </c>
      <c r="K105" t="s">
        <v>148</v>
      </c>
      <c r="L105">
        <v>26</v>
      </c>
      <c r="M105" t="s">
        <v>200</v>
      </c>
      <c r="N105" t="s">
        <v>894</v>
      </c>
      <c r="O105" t="s">
        <v>201</v>
      </c>
      <c r="P105">
        <v>3000</v>
      </c>
      <c r="Q105" t="s">
        <v>56</v>
      </c>
      <c r="R105">
        <v>3111</v>
      </c>
      <c r="S105" t="s">
        <v>199</v>
      </c>
      <c r="T105">
        <v>0</v>
      </c>
      <c r="U105" t="s">
        <v>58</v>
      </c>
      <c r="V105" s="16">
        <v>71248673.609999999</v>
      </c>
      <c r="W105" s="1">
        <v>62000000</v>
      </c>
      <c r="X105" s="1">
        <v>71248673.609999999</v>
      </c>
      <c r="Y105" s="1">
        <v>71248673.609999999</v>
      </c>
      <c r="Z105" s="1">
        <v>71101392.609999999</v>
      </c>
      <c r="AA105" s="1">
        <v>71072892.609999999</v>
      </c>
      <c r="AB105" s="1">
        <v>71072892.609999999</v>
      </c>
      <c r="AC105" s="1">
        <f t="shared" si="2"/>
        <v>0</v>
      </c>
      <c r="AD105" s="1">
        <v>7587920.8600000003</v>
      </c>
      <c r="AE105" s="1">
        <v>4360752.75</v>
      </c>
      <c r="AF105">
        <v>0</v>
      </c>
      <c r="AG105" s="1">
        <v>2700000</v>
      </c>
      <c r="AH105" s="1">
        <v>9248673.6099999994</v>
      </c>
    </row>
    <row r="106" spans="1:34" hidden="1" x14ac:dyDescent="0.35">
      <c r="A106" t="str">
        <f t="shared" si="3"/>
        <v>2.6-05-2505_25610007_25271159</v>
      </c>
      <c r="B106" t="s">
        <v>999</v>
      </c>
      <c r="C106" t="s">
        <v>1001</v>
      </c>
      <c r="D106" t="s">
        <v>155</v>
      </c>
      <c r="E106" t="s">
        <v>156</v>
      </c>
      <c r="F106" t="s">
        <v>157</v>
      </c>
      <c r="G106" t="s">
        <v>158</v>
      </c>
      <c r="H106" t="s">
        <v>833</v>
      </c>
      <c r="I106" t="s">
        <v>835</v>
      </c>
      <c r="J106">
        <v>6</v>
      </c>
      <c r="K106" t="s">
        <v>164</v>
      </c>
      <c r="L106">
        <v>10</v>
      </c>
      <c r="M106" t="s">
        <v>172</v>
      </c>
      <c r="N106" t="s">
        <v>834</v>
      </c>
      <c r="O106" t="s">
        <v>836</v>
      </c>
      <c r="P106">
        <v>2000</v>
      </c>
      <c r="Q106" t="s">
        <v>105</v>
      </c>
      <c r="R106">
        <v>2711</v>
      </c>
      <c r="S106" t="s">
        <v>106</v>
      </c>
      <c r="T106">
        <v>59</v>
      </c>
      <c r="U106" t="s">
        <v>1000</v>
      </c>
      <c r="V106" s="1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 s="1">
        <f t="shared" si="2"/>
        <v>0</v>
      </c>
      <c r="AD106">
        <v>0</v>
      </c>
      <c r="AE106">
        <v>0</v>
      </c>
      <c r="AF106">
        <v>0</v>
      </c>
      <c r="AG106">
        <v>0</v>
      </c>
      <c r="AH106">
        <v>0</v>
      </c>
    </row>
    <row r="107" spans="1:34" hidden="1" x14ac:dyDescent="0.35">
      <c r="A107" t="str">
        <f t="shared" si="3"/>
        <v>2.6-05-2505_25610007_25296159</v>
      </c>
      <c r="B107" t="s">
        <v>999</v>
      </c>
      <c r="C107" t="s">
        <v>1001</v>
      </c>
      <c r="D107" t="s">
        <v>155</v>
      </c>
      <c r="E107" t="s">
        <v>156</v>
      </c>
      <c r="F107" t="s">
        <v>157</v>
      </c>
      <c r="G107" t="s">
        <v>158</v>
      </c>
      <c r="H107" t="s">
        <v>833</v>
      </c>
      <c r="I107" t="s">
        <v>835</v>
      </c>
      <c r="J107">
        <v>6</v>
      </c>
      <c r="K107" t="s">
        <v>164</v>
      </c>
      <c r="L107">
        <v>10</v>
      </c>
      <c r="M107" t="s">
        <v>172</v>
      </c>
      <c r="N107" t="s">
        <v>834</v>
      </c>
      <c r="O107" t="s">
        <v>836</v>
      </c>
      <c r="P107">
        <v>2000</v>
      </c>
      <c r="Q107" t="s">
        <v>105</v>
      </c>
      <c r="R107">
        <v>2961</v>
      </c>
      <c r="S107" t="s">
        <v>379</v>
      </c>
      <c r="T107">
        <v>59</v>
      </c>
      <c r="U107" t="s">
        <v>1000</v>
      </c>
      <c r="V107" s="16">
        <v>84921.1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 s="1">
        <f t="shared" si="2"/>
        <v>84921.1</v>
      </c>
      <c r="AD107" s="1">
        <v>84921.1</v>
      </c>
      <c r="AE107">
        <v>0</v>
      </c>
      <c r="AF107">
        <v>0</v>
      </c>
      <c r="AG107">
        <v>0</v>
      </c>
      <c r="AH107" s="1">
        <v>84921.1</v>
      </c>
    </row>
    <row r="108" spans="1:34" hidden="1" x14ac:dyDescent="0.35">
      <c r="A108" t="str">
        <f t="shared" si="3"/>
        <v>2.6-05-2508_25619013_25271159</v>
      </c>
      <c r="B108" t="s">
        <v>999</v>
      </c>
      <c r="C108" t="s">
        <v>1001</v>
      </c>
      <c r="D108" t="s">
        <v>155</v>
      </c>
      <c r="E108" t="s">
        <v>156</v>
      </c>
      <c r="F108" t="s">
        <v>157</v>
      </c>
      <c r="G108" t="s">
        <v>158</v>
      </c>
      <c r="H108" t="s">
        <v>868</v>
      </c>
      <c r="I108" t="s">
        <v>870</v>
      </c>
      <c r="J108">
        <v>6</v>
      </c>
      <c r="K108" t="s">
        <v>164</v>
      </c>
      <c r="L108">
        <v>19</v>
      </c>
      <c r="M108" t="s">
        <v>168</v>
      </c>
      <c r="N108" t="s">
        <v>869</v>
      </c>
      <c r="O108" t="s">
        <v>871</v>
      </c>
      <c r="P108">
        <v>2000</v>
      </c>
      <c r="Q108" t="s">
        <v>105</v>
      </c>
      <c r="R108">
        <v>2711</v>
      </c>
      <c r="S108" t="s">
        <v>106</v>
      </c>
      <c r="T108">
        <v>59</v>
      </c>
      <c r="U108" t="s">
        <v>1000</v>
      </c>
      <c r="V108" s="16">
        <v>55990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 s="1">
        <f t="shared" si="2"/>
        <v>55990</v>
      </c>
      <c r="AD108">
        <v>0</v>
      </c>
      <c r="AE108" s="1">
        <v>55990</v>
      </c>
      <c r="AF108">
        <v>0</v>
      </c>
      <c r="AG108">
        <v>0</v>
      </c>
      <c r="AH108" s="1">
        <v>55990</v>
      </c>
    </row>
    <row r="109" spans="1:34" hidden="1" x14ac:dyDescent="0.35">
      <c r="A109" t="str">
        <f t="shared" si="3"/>
        <v>2.6-05-2508_25619013_25336159</v>
      </c>
      <c r="B109" t="s">
        <v>999</v>
      </c>
      <c r="C109" t="s">
        <v>1001</v>
      </c>
      <c r="D109" t="s">
        <v>155</v>
      </c>
      <c r="E109" t="s">
        <v>156</v>
      </c>
      <c r="F109" t="s">
        <v>157</v>
      </c>
      <c r="G109" t="s">
        <v>158</v>
      </c>
      <c r="H109" t="s">
        <v>868</v>
      </c>
      <c r="I109" t="s">
        <v>870</v>
      </c>
      <c r="J109">
        <v>6</v>
      </c>
      <c r="K109" t="s">
        <v>164</v>
      </c>
      <c r="L109">
        <v>19</v>
      </c>
      <c r="M109" t="s">
        <v>168</v>
      </c>
      <c r="N109" t="s">
        <v>869</v>
      </c>
      <c r="O109" t="s">
        <v>871</v>
      </c>
      <c r="P109">
        <v>3000</v>
      </c>
      <c r="Q109" t="s">
        <v>56</v>
      </c>
      <c r="R109">
        <v>3361</v>
      </c>
      <c r="S109" t="s">
        <v>114</v>
      </c>
      <c r="T109">
        <v>59</v>
      </c>
      <c r="U109" t="s">
        <v>1000</v>
      </c>
      <c r="V109" s="16">
        <v>18209.16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 s="1">
        <f t="shared" si="2"/>
        <v>18209.16</v>
      </c>
      <c r="AD109">
        <v>0</v>
      </c>
      <c r="AE109" s="1">
        <v>18209.16</v>
      </c>
      <c r="AF109">
        <v>0</v>
      </c>
      <c r="AG109">
        <v>0</v>
      </c>
      <c r="AH109" s="1">
        <v>18209.16</v>
      </c>
    </row>
    <row r="110" spans="1:34" hidden="1" x14ac:dyDescent="0.35">
      <c r="A110" t="str">
        <f t="shared" si="3"/>
        <v>2.6-05-2514_25555039_25515159</v>
      </c>
      <c r="B110" t="s">
        <v>999</v>
      </c>
      <c r="C110" t="s">
        <v>1001</v>
      </c>
      <c r="D110" t="s">
        <v>204</v>
      </c>
      <c r="E110" t="s">
        <v>205</v>
      </c>
      <c r="F110" t="s">
        <v>65</v>
      </c>
      <c r="G110" t="s">
        <v>66</v>
      </c>
      <c r="H110" t="s">
        <v>982</v>
      </c>
      <c r="I110" t="s">
        <v>984</v>
      </c>
      <c r="J110">
        <v>5</v>
      </c>
      <c r="K110" t="s">
        <v>810</v>
      </c>
      <c r="L110">
        <v>55</v>
      </c>
      <c r="M110" t="s">
        <v>601</v>
      </c>
      <c r="N110" t="s">
        <v>983</v>
      </c>
      <c r="O110" t="s">
        <v>985</v>
      </c>
      <c r="P110">
        <v>5000</v>
      </c>
      <c r="Q110" t="s">
        <v>118</v>
      </c>
      <c r="R110">
        <v>5151</v>
      </c>
      <c r="S110" t="s">
        <v>326</v>
      </c>
      <c r="T110">
        <v>59</v>
      </c>
      <c r="U110" t="s">
        <v>1000</v>
      </c>
      <c r="V110" s="16">
        <v>199670.06</v>
      </c>
      <c r="W110">
        <v>0</v>
      </c>
      <c r="X110" s="1">
        <v>99867.65</v>
      </c>
      <c r="Y110">
        <v>0</v>
      </c>
      <c r="Z110">
        <v>0</v>
      </c>
      <c r="AA110">
        <v>0</v>
      </c>
      <c r="AB110">
        <v>0</v>
      </c>
      <c r="AC110" s="1">
        <f t="shared" si="2"/>
        <v>99802.41</v>
      </c>
      <c r="AD110" s="1">
        <v>199670.06</v>
      </c>
      <c r="AE110">
        <v>0</v>
      </c>
      <c r="AF110">
        <v>0</v>
      </c>
      <c r="AG110">
        <v>0</v>
      </c>
      <c r="AH110" s="1">
        <v>199670.06</v>
      </c>
    </row>
    <row r="111" spans="1:34" hidden="1" x14ac:dyDescent="0.35">
      <c r="A111" t="str">
        <f t="shared" si="3"/>
        <v>2.6-05-2506_25514009_25271159</v>
      </c>
      <c r="B111" t="s">
        <v>999</v>
      </c>
      <c r="C111" t="s">
        <v>1001</v>
      </c>
      <c r="D111" t="s">
        <v>47</v>
      </c>
      <c r="E111" t="s">
        <v>48</v>
      </c>
      <c r="F111" t="s">
        <v>65</v>
      </c>
      <c r="G111" t="s">
        <v>66</v>
      </c>
      <c r="H111" t="s">
        <v>839</v>
      </c>
      <c r="I111" t="s">
        <v>111</v>
      </c>
      <c r="J111">
        <v>5</v>
      </c>
      <c r="K111" t="s">
        <v>810</v>
      </c>
      <c r="L111">
        <v>14</v>
      </c>
      <c r="M111" t="s">
        <v>843</v>
      </c>
      <c r="N111" t="s">
        <v>842</v>
      </c>
      <c r="O111" t="s">
        <v>110</v>
      </c>
      <c r="P111">
        <v>2000</v>
      </c>
      <c r="Q111" t="s">
        <v>105</v>
      </c>
      <c r="R111">
        <v>2711</v>
      </c>
      <c r="S111" t="s">
        <v>106</v>
      </c>
      <c r="T111">
        <v>59</v>
      </c>
      <c r="U111" t="s">
        <v>1000</v>
      </c>
      <c r="V111" s="16">
        <v>246818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 s="1">
        <f t="shared" si="2"/>
        <v>246818</v>
      </c>
      <c r="AD111" s="1">
        <v>302808</v>
      </c>
      <c r="AE111">
        <v>0</v>
      </c>
      <c r="AF111">
        <v>0</v>
      </c>
      <c r="AG111" s="1">
        <v>55990</v>
      </c>
      <c r="AH111" s="1">
        <v>246818</v>
      </c>
    </row>
    <row r="112" spans="1:34" hidden="1" x14ac:dyDescent="0.35">
      <c r="A112" t="str">
        <f t="shared" si="3"/>
        <v>2.6-05-2506_25514009_25336159</v>
      </c>
      <c r="B112" t="s">
        <v>999</v>
      </c>
      <c r="C112" t="s">
        <v>1001</v>
      </c>
      <c r="D112" t="s">
        <v>47</v>
      </c>
      <c r="E112" t="s">
        <v>48</v>
      </c>
      <c r="F112" t="s">
        <v>65</v>
      </c>
      <c r="G112" t="s">
        <v>66</v>
      </c>
      <c r="H112" t="s">
        <v>839</v>
      </c>
      <c r="I112" t="s">
        <v>111</v>
      </c>
      <c r="J112">
        <v>5</v>
      </c>
      <c r="K112" t="s">
        <v>810</v>
      </c>
      <c r="L112">
        <v>14</v>
      </c>
      <c r="M112" t="s">
        <v>843</v>
      </c>
      <c r="N112" t="s">
        <v>842</v>
      </c>
      <c r="O112" t="s">
        <v>110</v>
      </c>
      <c r="P112">
        <v>3000</v>
      </c>
      <c r="Q112" t="s">
        <v>56</v>
      </c>
      <c r="R112">
        <v>3361</v>
      </c>
      <c r="S112" t="s">
        <v>114</v>
      </c>
      <c r="T112">
        <v>59</v>
      </c>
      <c r="U112" t="s">
        <v>1000</v>
      </c>
      <c r="V112" s="16">
        <v>18390.84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 s="1">
        <f t="shared" si="2"/>
        <v>18390.84</v>
      </c>
      <c r="AD112" s="1">
        <v>36600</v>
      </c>
      <c r="AE112">
        <v>0</v>
      </c>
      <c r="AF112">
        <v>0</v>
      </c>
      <c r="AG112" s="1">
        <v>18209.16</v>
      </c>
      <c r="AH112" s="1">
        <v>18390.84</v>
      </c>
    </row>
    <row r="113" spans="1:34" hidden="1" x14ac:dyDescent="0.35">
      <c r="A113" t="str">
        <f t="shared" si="3"/>
        <v>2.6-01-2404_2557005_2539210</v>
      </c>
      <c r="B113" t="s">
        <v>776</v>
      </c>
      <c r="C113" t="s">
        <v>777</v>
      </c>
      <c r="D113" t="s">
        <v>47</v>
      </c>
      <c r="E113" t="s">
        <v>48</v>
      </c>
      <c r="F113" t="s">
        <v>49</v>
      </c>
      <c r="G113" t="s">
        <v>50</v>
      </c>
      <c r="H113" t="s">
        <v>808</v>
      </c>
      <c r="I113" t="s">
        <v>60</v>
      </c>
      <c r="J113">
        <v>5</v>
      </c>
      <c r="K113" t="s">
        <v>810</v>
      </c>
      <c r="L113">
        <v>7</v>
      </c>
      <c r="M113" t="s">
        <v>61</v>
      </c>
      <c r="N113" t="s">
        <v>809</v>
      </c>
      <c r="O113" t="s">
        <v>811</v>
      </c>
      <c r="P113">
        <v>3000</v>
      </c>
      <c r="Q113" t="s">
        <v>56</v>
      </c>
      <c r="R113">
        <v>3921</v>
      </c>
      <c r="S113" t="s">
        <v>57</v>
      </c>
      <c r="T113">
        <v>0</v>
      </c>
      <c r="U113" t="s">
        <v>58</v>
      </c>
      <c r="V113" s="16">
        <v>588323.12</v>
      </c>
      <c r="W113">
        <v>0</v>
      </c>
      <c r="X113" s="1">
        <v>588323.12</v>
      </c>
      <c r="Y113" s="1">
        <v>588323.12</v>
      </c>
      <c r="Z113" s="1">
        <v>588323.12</v>
      </c>
      <c r="AA113" s="1">
        <v>588323.12</v>
      </c>
      <c r="AB113" s="1">
        <v>588323.12</v>
      </c>
      <c r="AC113" s="1">
        <f t="shared" si="2"/>
        <v>0</v>
      </c>
      <c r="AD113" s="1">
        <v>588323.12</v>
      </c>
      <c r="AE113">
        <v>0</v>
      </c>
      <c r="AF113">
        <v>0</v>
      </c>
      <c r="AG113">
        <v>0</v>
      </c>
      <c r="AH113" s="1">
        <v>588323.12</v>
      </c>
    </row>
    <row r="114" spans="1:34" hidden="1" x14ac:dyDescent="0.35">
      <c r="A114" t="str">
        <f t="shared" si="3"/>
        <v>2.5-06-2404_2557005_2539210</v>
      </c>
      <c r="B114" t="s">
        <v>805</v>
      </c>
      <c r="C114" t="s">
        <v>806</v>
      </c>
      <c r="D114" t="s">
        <v>47</v>
      </c>
      <c r="E114" t="s">
        <v>48</v>
      </c>
      <c r="F114" t="s">
        <v>49</v>
      </c>
      <c r="G114" t="s">
        <v>50</v>
      </c>
      <c r="H114" t="s">
        <v>808</v>
      </c>
      <c r="I114" t="s">
        <v>60</v>
      </c>
      <c r="J114">
        <v>5</v>
      </c>
      <c r="K114" t="s">
        <v>810</v>
      </c>
      <c r="L114">
        <v>7</v>
      </c>
      <c r="M114" t="s">
        <v>61</v>
      </c>
      <c r="N114" t="s">
        <v>809</v>
      </c>
      <c r="O114" t="s">
        <v>811</v>
      </c>
      <c r="P114">
        <v>3000</v>
      </c>
      <c r="Q114" t="s">
        <v>56</v>
      </c>
      <c r="R114">
        <v>3921</v>
      </c>
      <c r="S114" t="s">
        <v>57</v>
      </c>
      <c r="T114">
        <v>0</v>
      </c>
      <c r="U114" t="s">
        <v>58</v>
      </c>
      <c r="V114" s="16">
        <v>13546.77</v>
      </c>
      <c r="W114">
        <v>0</v>
      </c>
      <c r="X114" s="1">
        <v>13546.77</v>
      </c>
      <c r="Y114" s="1">
        <v>13546.77</v>
      </c>
      <c r="Z114" s="1">
        <v>13546.77</v>
      </c>
      <c r="AA114" s="1">
        <v>13546.77</v>
      </c>
      <c r="AB114" s="1">
        <v>13546.77</v>
      </c>
      <c r="AC114" s="1">
        <f t="shared" si="2"/>
        <v>0</v>
      </c>
      <c r="AD114" s="1">
        <v>13546.77</v>
      </c>
      <c r="AE114">
        <v>0</v>
      </c>
      <c r="AF114">
        <v>0</v>
      </c>
      <c r="AG114">
        <v>0</v>
      </c>
      <c r="AH114" s="1">
        <v>13546.77</v>
      </c>
    </row>
    <row r="115" spans="1:34" hidden="1" x14ac:dyDescent="0.35">
      <c r="A115" t="str">
        <f t="shared" si="3"/>
        <v>1.1-00-2512_25751035_2523510</v>
      </c>
      <c r="B115" t="s">
        <v>812</v>
      </c>
      <c r="C115" t="s">
        <v>815</v>
      </c>
      <c r="D115" t="s">
        <v>959</v>
      </c>
      <c r="E115" t="s">
        <v>960</v>
      </c>
      <c r="F115" t="s">
        <v>217</v>
      </c>
      <c r="G115" t="s">
        <v>218</v>
      </c>
      <c r="H115" t="s">
        <v>946</v>
      </c>
      <c r="I115" t="s">
        <v>948</v>
      </c>
      <c r="J115">
        <v>7</v>
      </c>
      <c r="K115" t="s">
        <v>567</v>
      </c>
      <c r="L115">
        <v>51</v>
      </c>
      <c r="M115" t="s">
        <v>962</v>
      </c>
      <c r="N115" t="s">
        <v>961</v>
      </c>
      <c r="O115" t="s">
        <v>963</v>
      </c>
      <c r="P115">
        <v>2000</v>
      </c>
      <c r="Q115" t="s">
        <v>105</v>
      </c>
      <c r="R115">
        <v>2351</v>
      </c>
      <c r="S115" t="s">
        <v>458</v>
      </c>
      <c r="T115">
        <v>0</v>
      </c>
      <c r="U115" t="s">
        <v>58</v>
      </c>
      <c r="V115" s="16">
        <v>500000</v>
      </c>
      <c r="W115" s="1">
        <v>500000</v>
      </c>
      <c r="X115" s="1">
        <v>498984.23</v>
      </c>
      <c r="Y115" s="1">
        <v>231907.20000000001</v>
      </c>
      <c r="Z115" s="1">
        <v>231907.20000000001</v>
      </c>
      <c r="AA115">
        <v>0</v>
      </c>
      <c r="AB115">
        <v>0</v>
      </c>
      <c r="AC115" s="1">
        <f t="shared" si="2"/>
        <v>1015.7700000000186</v>
      </c>
      <c r="AD115">
        <v>0</v>
      </c>
      <c r="AE115">
        <v>0</v>
      </c>
      <c r="AF115">
        <v>0</v>
      </c>
      <c r="AG115">
        <v>0</v>
      </c>
      <c r="AH115">
        <v>0</v>
      </c>
    </row>
    <row r="116" spans="1:34" hidden="1" x14ac:dyDescent="0.35">
      <c r="A116" t="str">
        <f t="shared" si="3"/>
        <v>1.1-00-2512_25751035_2523910</v>
      </c>
      <c r="B116" t="s">
        <v>812</v>
      </c>
      <c r="C116" t="s">
        <v>815</v>
      </c>
      <c r="D116" t="s">
        <v>959</v>
      </c>
      <c r="E116" t="s">
        <v>960</v>
      </c>
      <c r="F116" t="s">
        <v>217</v>
      </c>
      <c r="G116" t="s">
        <v>218</v>
      </c>
      <c r="H116" t="s">
        <v>946</v>
      </c>
      <c r="I116" t="s">
        <v>948</v>
      </c>
      <c r="J116">
        <v>7</v>
      </c>
      <c r="K116" t="s">
        <v>567</v>
      </c>
      <c r="L116">
        <v>51</v>
      </c>
      <c r="M116" t="s">
        <v>962</v>
      </c>
      <c r="N116" t="s">
        <v>961</v>
      </c>
      <c r="O116" t="s">
        <v>963</v>
      </c>
      <c r="P116">
        <v>2000</v>
      </c>
      <c r="Q116" t="s">
        <v>105</v>
      </c>
      <c r="R116">
        <v>2391</v>
      </c>
      <c r="S116" t="s">
        <v>577</v>
      </c>
      <c r="T116">
        <v>0</v>
      </c>
      <c r="U116" t="s">
        <v>58</v>
      </c>
      <c r="V116" s="16">
        <v>918873</v>
      </c>
      <c r="W116" s="1">
        <v>700000</v>
      </c>
      <c r="X116" s="1">
        <v>918350</v>
      </c>
      <c r="Y116" s="1">
        <v>692750</v>
      </c>
      <c r="Z116" s="1">
        <v>692750</v>
      </c>
      <c r="AA116" s="1">
        <v>692750</v>
      </c>
      <c r="AB116" s="1">
        <v>692750</v>
      </c>
      <c r="AC116" s="1">
        <f t="shared" si="2"/>
        <v>523</v>
      </c>
      <c r="AD116">
        <v>0</v>
      </c>
      <c r="AE116" s="1">
        <v>218873</v>
      </c>
      <c r="AF116">
        <v>0</v>
      </c>
      <c r="AG116">
        <v>0</v>
      </c>
      <c r="AH116" s="1">
        <v>218873</v>
      </c>
    </row>
    <row r="117" spans="1:34" hidden="1" x14ac:dyDescent="0.35">
      <c r="A117" t="str">
        <f t="shared" si="3"/>
        <v>1.1-00-2512_25751035_2527210</v>
      </c>
      <c r="B117" t="s">
        <v>812</v>
      </c>
      <c r="C117" t="s">
        <v>815</v>
      </c>
      <c r="D117" t="s">
        <v>959</v>
      </c>
      <c r="E117" t="s">
        <v>960</v>
      </c>
      <c r="F117" t="s">
        <v>217</v>
      </c>
      <c r="G117" t="s">
        <v>218</v>
      </c>
      <c r="H117" t="s">
        <v>946</v>
      </c>
      <c r="I117" t="s">
        <v>948</v>
      </c>
      <c r="J117">
        <v>7</v>
      </c>
      <c r="K117" t="s">
        <v>567</v>
      </c>
      <c r="L117">
        <v>51</v>
      </c>
      <c r="M117" t="s">
        <v>962</v>
      </c>
      <c r="N117" t="s">
        <v>961</v>
      </c>
      <c r="O117" t="s">
        <v>963</v>
      </c>
      <c r="P117">
        <v>2000</v>
      </c>
      <c r="Q117" t="s">
        <v>105</v>
      </c>
      <c r="R117">
        <v>2721</v>
      </c>
      <c r="S117" t="s">
        <v>377</v>
      </c>
      <c r="T117">
        <v>0</v>
      </c>
      <c r="U117" t="s">
        <v>58</v>
      </c>
      <c r="V117" s="16">
        <v>170058</v>
      </c>
      <c r="W117">
        <v>0</v>
      </c>
      <c r="X117" s="1">
        <v>132438.34</v>
      </c>
      <c r="Y117" s="1">
        <v>64051.14</v>
      </c>
      <c r="Z117" s="1">
        <v>27739.08</v>
      </c>
      <c r="AA117" s="1">
        <v>27739.08</v>
      </c>
      <c r="AB117" s="1">
        <v>27739.08</v>
      </c>
      <c r="AC117" s="1">
        <f t="shared" si="2"/>
        <v>37619.660000000003</v>
      </c>
      <c r="AD117">
        <v>0</v>
      </c>
      <c r="AE117" s="1">
        <v>200000</v>
      </c>
      <c r="AF117">
        <v>0</v>
      </c>
      <c r="AG117" s="1">
        <v>29942</v>
      </c>
      <c r="AH117" s="1">
        <v>170058</v>
      </c>
    </row>
    <row r="118" spans="1:34" hidden="1" x14ac:dyDescent="0.35">
      <c r="A118" t="str">
        <f t="shared" si="3"/>
        <v>1.1-00-2512_25751035_2529110</v>
      </c>
      <c r="B118" t="s">
        <v>812</v>
      </c>
      <c r="C118" t="s">
        <v>815</v>
      </c>
      <c r="D118" t="s">
        <v>959</v>
      </c>
      <c r="E118" t="s">
        <v>960</v>
      </c>
      <c r="F118" t="s">
        <v>217</v>
      </c>
      <c r="G118" t="s">
        <v>218</v>
      </c>
      <c r="H118" t="s">
        <v>946</v>
      </c>
      <c r="I118" t="s">
        <v>948</v>
      </c>
      <c r="J118">
        <v>7</v>
      </c>
      <c r="K118" t="s">
        <v>567</v>
      </c>
      <c r="L118">
        <v>51</v>
      </c>
      <c r="M118" t="s">
        <v>962</v>
      </c>
      <c r="N118" t="s">
        <v>961</v>
      </c>
      <c r="O118" t="s">
        <v>963</v>
      </c>
      <c r="P118">
        <v>2000</v>
      </c>
      <c r="Q118" t="s">
        <v>105</v>
      </c>
      <c r="R118">
        <v>2911</v>
      </c>
      <c r="S118" t="s">
        <v>312</v>
      </c>
      <c r="T118">
        <v>0</v>
      </c>
      <c r="U118" t="s">
        <v>58</v>
      </c>
      <c r="V118" s="16">
        <v>60000</v>
      </c>
      <c r="W118" s="1">
        <v>150000</v>
      </c>
      <c r="X118" s="1">
        <v>53543.199999999997</v>
      </c>
      <c r="Y118">
        <v>0</v>
      </c>
      <c r="Z118">
        <v>0</v>
      </c>
      <c r="AA118">
        <v>0</v>
      </c>
      <c r="AB118">
        <v>0</v>
      </c>
      <c r="AC118" s="1">
        <f t="shared" si="2"/>
        <v>6456.8000000000029</v>
      </c>
      <c r="AD118" s="1">
        <v>150000</v>
      </c>
      <c r="AE118" s="1">
        <v>72000</v>
      </c>
      <c r="AF118">
        <v>0</v>
      </c>
      <c r="AG118" s="1">
        <v>312000</v>
      </c>
      <c r="AH118" s="1">
        <v>-90000</v>
      </c>
    </row>
    <row r="119" spans="1:34" hidden="1" x14ac:dyDescent="0.35">
      <c r="A119" t="str">
        <f t="shared" si="3"/>
        <v>1.1-00-2512_25751035_25382116</v>
      </c>
      <c r="B119" t="s">
        <v>812</v>
      </c>
      <c r="C119" t="s">
        <v>815</v>
      </c>
      <c r="D119" t="s">
        <v>959</v>
      </c>
      <c r="E119" t="s">
        <v>960</v>
      </c>
      <c r="F119" t="s">
        <v>217</v>
      </c>
      <c r="G119" t="s">
        <v>218</v>
      </c>
      <c r="H119" t="s">
        <v>946</v>
      </c>
      <c r="I119" t="s">
        <v>948</v>
      </c>
      <c r="J119">
        <v>7</v>
      </c>
      <c r="K119" t="s">
        <v>567</v>
      </c>
      <c r="L119">
        <v>51</v>
      </c>
      <c r="M119" t="s">
        <v>962</v>
      </c>
      <c r="N119" t="s">
        <v>961</v>
      </c>
      <c r="O119" t="s">
        <v>963</v>
      </c>
      <c r="P119">
        <v>3000</v>
      </c>
      <c r="Q119" t="s">
        <v>56</v>
      </c>
      <c r="R119">
        <v>3821</v>
      </c>
      <c r="S119" t="s">
        <v>228</v>
      </c>
      <c r="T119">
        <v>16</v>
      </c>
      <c r="U119" t="s">
        <v>582</v>
      </c>
      <c r="V119" s="16">
        <v>498500</v>
      </c>
      <c r="W119" s="1">
        <v>500000</v>
      </c>
      <c r="X119" s="1">
        <v>498499.99</v>
      </c>
      <c r="Y119" s="1">
        <v>498499.99</v>
      </c>
      <c r="Z119" s="1">
        <v>498499.99</v>
      </c>
      <c r="AA119">
        <v>0</v>
      </c>
      <c r="AB119">
        <v>0</v>
      </c>
      <c r="AC119" s="1">
        <f t="shared" si="2"/>
        <v>1.0000000009313226E-2</v>
      </c>
      <c r="AD119">
        <v>0</v>
      </c>
      <c r="AE119">
        <v>0</v>
      </c>
      <c r="AF119">
        <v>0</v>
      </c>
      <c r="AG119" s="1">
        <v>1500</v>
      </c>
      <c r="AH119" s="1">
        <v>-1500</v>
      </c>
    </row>
    <row r="120" spans="1:34" hidden="1" x14ac:dyDescent="0.35">
      <c r="A120" t="str">
        <f t="shared" si="3"/>
        <v>1.1-00-2512_25751035_2543116</v>
      </c>
      <c r="B120" t="s">
        <v>812</v>
      </c>
      <c r="C120" t="s">
        <v>815</v>
      </c>
      <c r="D120" t="s">
        <v>959</v>
      </c>
      <c r="E120" t="s">
        <v>960</v>
      </c>
      <c r="F120" t="s">
        <v>217</v>
      </c>
      <c r="G120" t="s">
        <v>218</v>
      </c>
      <c r="H120" t="s">
        <v>946</v>
      </c>
      <c r="I120" t="s">
        <v>948</v>
      </c>
      <c r="J120">
        <v>7</v>
      </c>
      <c r="K120" t="s">
        <v>567</v>
      </c>
      <c r="L120">
        <v>51</v>
      </c>
      <c r="M120" t="s">
        <v>962</v>
      </c>
      <c r="N120" t="s">
        <v>961</v>
      </c>
      <c r="O120" t="s">
        <v>963</v>
      </c>
      <c r="P120">
        <v>4000</v>
      </c>
      <c r="Q120" t="s">
        <v>233</v>
      </c>
      <c r="R120">
        <v>4311</v>
      </c>
      <c r="S120" t="s">
        <v>340</v>
      </c>
      <c r="T120">
        <v>6</v>
      </c>
      <c r="U120" t="s">
        <v>964</v>
      </c>
      <c r="V120" s="16">
        <v>3150000</v>
      </c>
      <c r="W120" s="1">
        <v>3499989.56</v>
      </c>
      <c r="X120">
        <v>0</v>
      </c>
      <c r="Y120">
        <v>0</v>
      </c>
      <c r="Z120">
        <v>0</v>
      </c>
      <c r="AA120">
        <v>0</v>
      </c>
      <c r="AB120">
        <v>0</v>
      </c>
      <c r="AC120" s="1">
        <f t="shared" si="2"/>
        <v>3150000</v>
      </c>
      <c r="AD120">
        <v>0</v>
      </c>
      <c r="AE120">
        <v>10.44</v>
      </c>
      <c r="AF120">
        <v>0</v>
      </c>
      <c r="AG120" s="1">
        <v>350000</v>
      </c>
      <c r="AH120" s="1">
        <v>-349989.56</v>
      </c>
    </row>
    <row r="121" spans="1:34" hidden="1" x14ac:dyDescent="0.35">
      <c r="A121" t="str">
        <f t="shared" si="3"/>
        <v>1.1-00-2512_25751035_25431123</v>
      </c>
      <c r="B121" t="s">
        <v>812</v>
      </c>
      <c r="C121" t="s">
        <v>815</v>
      </c>
      <c r="D121" t="s">
        <v>959</v>
      </c>
      <c r="E121" t="s">
        <v>960</v>
      </c>
      <c r="F121" t="s">
        <v>217</v>
      </c>
      <c r="G121" t="s">
        <v>218</v>
      </c>
      <c r="H121" t="s">
        <v>946</v>
      </c>
      <c r="I121" t="s">
        <v>948</v>
      </c>
      <c r="J121">
        <v>7</v>
      </c>
      <c r="K121" t="s">
        <v>567</v>
      </c>
      <c r="L121">
        <v>51</v>
      </c>
      <c r="M121" t="s">
        <v>962</v>
      </c>
      <c r="N121" t="s">
        <v>961</v>
      </c>
      <c r="O121" t="s">
        <v>963</v>
      </c>
      <c r="P121">
        <v>4000</v>
      </c>
      <c r="Q121" t="s">
        <v>233</v>
      </c>
      <c r="R121">
        <v>4311</v>
      </c>
      <c r="S121" t="s">
        <v>340</v>
      </c>
      <c r="T121">
        <v>23</v>
      </c>
      <c r="U121" t="s">
        <v>965</v>
      </c>
      <c r="V121" s="16">
        <v>2728000</v>
      </c>
      <c r="W121" s="1">
        <v>3199989.56</v>
      </c>
      <c r="X121" s="1">
        <v>2727812.5</v>
      </c>
      <c r="Y121" s="1">
        <v>2727812.5</v>
      </c>
      <c r="Z121" s="1">
        <v>2727812.5</v>
      </c>
      <c r="AA121" s="1">
        <v>2727812.5</v>
      </c>
      <c r="AB121" s="1">
        <v>2727812.5</v>
      </c>
      <c r="AC121" s="1">
        <f t="shared" si="2"/>
        <v>187.5</v>
      </c>
      <c r="AD121">
        <v>0</v>
      </c>
      <c r="AE121">
        <v>10.44</v>
      </c>
      <c r="AF121">
        <v>0</v>
      </c>
      <c r="AG121" s="1">
        <v>472000</v>
      </c>
      <c r="AH121" s="1">
        <v>-471989.56</v>
      </c>
    </row>
    <row r="122" spans="1:34" hidden="1" x14ac:dyDescent="0.35">
      <c r="A122" t="str">
        <f t="shared" si="3"/>
        <v>1.1-00-2512_25751035_25431124</v>
      </c>
      <c r="B122" t="s">
        <v>812</v>
      </c>
      <c r="C122" t="s">
        <v>815</v>
      </c>
      <c r="D122" t="s">
        <v>959</v>
      </c>
      <c r="E122" t="s">
        <v>960</v>
      </c>
      <c r="F122" t="s">
        <v>217</v>
      </c>
      <c r="G122" t="s">
        <v>218</v>
      </c>
      <c r="H122" t="s">
        <v>946</v>
      </c>
      <c r="I122" t="s">
        <v>948</v>
      </c>
      <c r="J122">
        <v>7</v>
      </c>
      <c r="K122" t="s">
        <v>567</v>
      </c>
      <c r="L122">
        <v>51</v>
      </c>
      <c r="M122" t="s">
        <v>962</v>
      </c>
      <c r="N122" t="s">
        <v>961</v>
      </c>
      <c r="O122" t="s">
        <v>963</v>
      </c>
      <c r="P122">
        <v>4000</v>
      </c>
      <c r="Q122" t="s">
        <v>233</v>
      </c>
      <c r="R122">
        <v>4311</v>
      </c>
      <c r="S122" t="s">
        <v>340</v>
      </c>
      <c r="T122">
        <v>24</v>
      </c>
      <c r="U122" t="s">
        <v>966</v>
      </c>
      <c r="V122" s="16">
        <v>300000</v>
      </c>
      <c r="W122" s="1">
        <v>350031.32</v>
      </c>
      <c r="X122" s="1">
        <v>257000</v>
      </c>
      <c r="Y122" s="1">
        <v>257000</v>
      </c>
      <c r="Z122" s="1">
        <v>257000</v>
      </c>
      <c r="AA122" s="1">
        <v>234000</v>
      </c>
      <c r="AB122" s="1">
        <v>234000</v>
      </c>
      <c r="AC122" s="1">
        <f t="shared" si="2"/>
        <v>43000</v>
      </c>
      <c r="AD122">
        <v>0</v>
      </c>
      <c r="AE122">
        <v>0</v>
      </c>
      <c r="AF122">
        <v>0</v>
      </c>
      <c r="AG122" s="1">
        <v>50031.32</v>
      </c>
      <c r="AH122" s="1">
        <v>-50031.32</v>
      </c>
    </row>
    <row r="123" spans="1:34" hidden="1" x14ac:dyDescent="0.35">
      <c r="A123" t="str">
        <f t="shared" si="3"/>
        <v>1.1-00-2512_25751035_25431125</v>
      </c>
      <c r="B123" t="s">
        <v>812</v>
      </c>
      <c r="C123" t="s">
        <v>815</v>
      </c>
      <c r="D123" t="s">
        <v>959</v>
      </c>
      <c r="E123" t="s">
        <v>960</v>
      </c>
      <c r="F123" t="s">
        <v>217</v>
      </c>
      <c r="G123" t="s">
        <v>218</v>
      </c>
      <c r="H123" t="s">
        <v>946</v>
      </c>
      <c r="I123" t="s">
        <v>948</v>
      </c>
      <c r="J123">
        <v>7</v>
      </c>
      <c r="K123" t="s">
        <v>567</v>
      </c>
      <c r="L123">
        <v>51</v>
      </c>
      <c r="M123" t="s">
        <v>962</v>
      </c>
      <c r="N123" t="s">
        <v>961</v>
      </c>
      <c r="O123" t="s">
        <v>963</v>
      </c>
      <c r="P123">
        <v>4000</v>
      </c>
      <c r="Q123" t="s">
        <v>233</v>
      </c>
      <c r="R123">
        <v>4311</v>
      </c>
      <c r="S123" t="s">
        <v>340</v>
      </c>
      <c r="T123">
        <v>25</v>
      </c>
      <c r="U123" t="s">
        <v>967</v>
      </c>
      <c r="V123" s="16">
        <v>200000</v>
      </c>
      <c r="W123" s="1">
        <v>199989.56</v>
      </c>
      <c r="X123" s="1">
        <v>170000</v>
      </c>
      <c r="Y123" s="1">
        <v>170000</v>
      </c>
      <c r="Z123" s="1">
        <v>170000</v>
      </c>
      <c r="AA123" s="1">
        <v>170000</v>
      </c>
      <c r="AB123" s="1">
        <v>170000</v>
      </c>
      <c r="AC123" s="1">
        <f t="shared" si="2"/>
        <v>30000</v>
      </c>
      <c r="AD123">
        <v>0</v>
      </c>
      <c r="AE123" s="1">
        <v>50010.44</v>
      </c>
      <c r="AF123">
        <v>0</v>
      </c>
      <c r="AG123" s="1">
        <v>50000</v>
      </c>
      <c r="AH123">
        <v>10.44</v>
      </c>
    </row>
    <row r="124" spans="1:34" hidden="1" x14ac:dyDescent="0.35">
      <c r="A124" t="str">
        <f t="shared" si="3"/>
        <v>1.1-00-2512_25751035_25441157</v>
      </c>
      <c r="B124" t="s">
        <v>812</v>
      </c>
      <c r="C124" t="s">
        <v>815</v>
      </c>
      <c r="D124" t="s">
        <v>959</v>
      </c>
      <c r="E124" t="s">
        <v>960</v>
      </c>
      <c r="F124" t="s">
        <v>217</v>
      </c>
      <c r="G124" t="s">
        <v>218</v>
      </c>
      <c r="H124" t="s">
        <v>946</v>
      </c>
      <c r="I124" t="s">
        <v>948</v>
      </c>
      <c r="J124">
        <v>7</v>
      </c>
      <c r="K124" t="s">
        <v>567</v>
      </c>
      <c r="L124">
        <v>51</v>
      </c>
      <c r="M124" t="s">
        <v>962</v>
      </c>
      <c r="N124" t="s">
        <v>961</v>
      </c>
      <c r="O124" t="s">
        <v>963</v>
      </c>
      <c r="P124">
        <v>4000</v>
      </c>
      <c r="Q124" t="s">
        <v>233</v>
      </c>
      <c r="R124">
        <v>4411</v>
      </c>
      <c r="S124" t="s">
        <v>231</v>
      </c>
      <c r="T124">
        <v>57</v>
      </c>
      <c r="U124" t="s">
        <v>968</v>
      </c>
      <c r="V124" s="16">
        <v>2200000</v>
      </c>
      <c r="W124">
        <v>0</v>
      </c>
      <c r="X124" s="1">
        <v>510000</v>
      </c>
      <c r="Y124" s="1">
        <v>510000</v>
      </c>
      <c r="Z124" s="1">
        <v>510000</v>
      </c>
      <c r="AA124" s="1">
        <v>510000</v>
      </c>
      <c r="AB124" s="1">
        <v>510000</v>
      </c>
      <c r="AC124" s="1">
        <f t="shared" si="2"/>
        <v>1690000</v>
      </c>
      <c r="AD124">
        <v>0</v>
      </c>
      <c r="AE124" s="1">
        <v>3000000</v>
      </c>
      <c r="AF124">
        <v>0</v>
      </c>
      <c r="AG124" s="1">
        <v>800000</v>
      </c>
      <c r="AH124" s="1">
        <v>2200000</v>
      </c>
    </row>
    <row r="125" spans="1:34" hidden="1" x14ac:dyDescent="0.35">
      <c r="A125" t="str">
        <f t="shared" si="3"/>
        <v>1.1-00-2512_25751035_2552110</v>
      </c>
      <c r="B125" t="s">
        <v>812</v>
      </c>
      <c r="C125" t="s">
        <v>815</v>
      </c>
      <c r="D125" t="s">
        <v>959</v>
      </c>
      <c r="E125" t="s">
        <v>960</v>
      </c>
      <c r="F125" t="s">
        <v>217</v>
      </c>
      <c r="G125" t="s">
        <v>218</v>
      </c>
      <c r="H125" t="s">
        <v>946</v>
      </c>
      <c r="I125" t="s">
        <v>948</v>
      </c>
      <c r="J125">
        <v>7</v>
      </c>
      <c r="K125" t="s">
        <v>567</v>
      </c>
      <c r="L125">
        <v>51</v>
      </c>
      <c r="M125" t="s">
        <v>962</v>
      </c>
      <c r="N125" t="s">
        <v>961</v>
      </c>
      <c r="O125" t="s">
        <v>963</v>
      </c>
      <c r="P125">
        <v>5000</v>
      </c>
      <c r="Q125" t="s">
        <v>118</v>
      </c>
      <c r="R125">
        <v>5211</v>
      </c>
      <c r="S125" t="s">
        <v>365</v>
      </c>
      <c r="T125">
        <v>0</v>
      </c>
      <c r="U125" t="s">
        <v>58</v>
      </c>
      <c r="V125" s="16">
        <v>230000</v>
      </c>
      <c r="W125">
        <v>0</v>
      </c>
      <c r="X125" s="1">
        <v>230000</v>
      </c>
      <c r="Y125" s="1">
        <v>230000</v>
      </c>
      <c r="Z125" s="1">
        <v>230000</v>
      </c>
      <c r="AA125">
        <v>0</v>
      </c>
      <c r="AB125">
        <v>0</v>
      </c>
      <c r="AC125" s="1">
        <f t="shared" si="2"/>
        <v>0</v>
      </c>
      <c r="AD125">
        <v>0</v>
      </c>
      <c r="AE125" s="1">
        <v>250000</v>
      </c>
      <c r="AF125">
        <v>0</v>
      </c>
      <c r="AG125" s="1">
        <v>20000</v>
      </c>
      <c r="AH125" s="1">
        <v>230000</v>
      </c>
    </row>
    <row r="126" spans="1:34" hidden="1" x14ac:dyDescent="0.35">
      <c r="A126" t="str">
        <f t="shared" si="3"/>
        <v>1.1-00-2512_25751035_2553110</v>
      </c>
      <c r="B126" t="s">
        <v>812</v>
      </c>
      <c r="C126" t="s">
        <v>815</v>
      </c>
      <c r="D126" t="s">
        <v>959</v>
      </c>
      <c r="E126" t="s">
        <v>960</v>
      </c>
      <c r="F126" t="s">
        <v>217</v>
      </c>
      <c r="G126" t="s">
        <v>218</v>
      </c>
      <c r="H126" t="s">
        <v>946</v>
      </c>
      <c r="I126" t="s">
        <v>948</v>
      </c>
      <c r="J126">
        <v>7</v>
      </c>
      <c r="K126" t="s">
        <v>567</v>
      </c>
      <c r="L126">
        <v>51</v>
      </c>
      <c r="M126" t="s">
        <v>962</v>
      </c>
      <c r="N126" t="s">
        <v>961</v>
      </c>
      <c r="O126" t="s">
        <v>963</v>
      </c>
      <c r="P126">
        <v>5000</v>
      </c>
      <c r="Q126" t="s">
        <v>118</v>
      </c>
      <c r="R126">
        <v>5311</v>
      </c>
      <c r="S126" t="s">
        <v>451</v>
      </c>
      <c r="T126">
        <v>0</v>
      </c>
      <c r="U126" t="s">
        <v>58</v>
      </c>
      <c r="V126" s="16">
        <v>0</v>
      </c>
      <c r="W126" s="1">
        <v>150000</v>
      </c>
      <c r="X126">
        <v>0</v>
      </c>
      <c r="Y126">
        <v>0</v>
      </c>
      <c r="Z126">
        <v>0</v>
      </c>
      <c r="AA126">
        <v>0</v>
      </c>
      <c r="AB126">
        <v>0</v>
      </c>
      <c r="AC126" s="1">
        <f t="shared" si="2"/>
        <v>0</v>
      </c>
      <c r="AD126">
        <v>0</v>
      </c>
      <c r="AE126">
        <v>0</v>
      </c>
      <c r="AF126">
        <v>0</v>
      </c>
      <c r="AG126" s="1">
        <v>150000</v>
      </c>
      <c r="AH126" s="1">
        <v>-150000</v>
      </c>
    </row>
    <row r="127" spans="1:34" hidden="1" x14ac:dyDescent="0.35">
      <c r="A127" t="str">
        <f t="shared" si="3"/>
        <v>1.1-00-2505_25610007_2514323</v>
      </c>
      <c r="B127" t="s">
        <v>812</v>
      </c>
      <c r="C127" t="s">
        <v>815</v>
      </c>
      <c r="D127" t="s">
        <v>155</v>
      </c>
      <c r="E127" t="s">
        <v>156</v>
      </c>
      <c r="F127" t="s">
        <v>157</v>
      </c>
      <c r="G127" t="s">
        <v>158</v>
      </c>
      <c r="H127" t="s">
        <v>833</v>
      </c>
      <c r="I127" t="s">
        <v>835</v>
      </c>
      <c r="J127">
        <v>6</v>
      </c>
      <c r="K127" t="s">
        <v>164</v>
      </c>
      <c r="L127">
        <v>10</v>
      </c>
      <c r="M127" t="s">
        <v>172</v>
      </c>
      <c r="N127" t="s">
        <v>834</v>
      </c>
      <c r="O127" t="s">
        <v>836</v>
      </c>
      <c r="P127">
        <v>1000</v>
      </c>
      <c r="Q127" t="s">
        <v>71</v>
      </c>
      <c r="R127">
        <v>1432</v>
      </c>
      <c r="S127" t="s">
        <v>98</v>
      </c>
      <c r="T127">
        <v>3</v>
      </c>
      <c r="U127" t="s">
        <v>867</v>
      </c>
      <c r="V127" s="16">
        <v>1334545.6200000001</v>
      </c>
      <c r="W127" s="1">
        <v>37290585</v>
      </c>
      <c r="X127" s="1">
        <v>1334545.6200000001</v>
      </c>
      <c r="Y127" s="1">
        <v>1334545.6200000001</v>
      </c>
      <c r="Z127" s="1">
        <v>1334545.6200000001</v>
      </c>
      <c r="AA127" s="1">
        <v>1334545.6200000001</v>
      </c>
      <c r="AB127" s="1">
        <v>1334545.6200000001</v>
      </c>
      <c r="AC127" s="1">
        <f t="shared" si="2"/>
        <v>0</v>
      </c>
      <c r="AD127">
        <v>0</v>
      </c>
      <c r="AE127">
        <v>0</v>
      </c>
      <c r="AF127">
        <v>0</v>
      </c>
      <c r="AG127" s="1">
        <v>35956039.380000003</v>
      </c>
      <c r="AH127" s="1">
        <v>-35956039.380000003</v>
      </c>
    </row>
    <row r="128" spans="1:34" hidden="1" x14ac:dyDescent="0.35">
      <c r="A128" t="str">
        <f t="shared" si="3"/>
        <v>1.1-00-2505_25610007_2514413</v>
      </c>
      <c r="B128" t="s">
        <v>812</v>
      </c>
      <c r="C128" t="s">
        <v>815</v>
      </c>
      <c r="D128" t="s">
        <v>155</v>
      </c>
      <c r="E128" t="s">
        <v>156</v>
      </c>
      <c r="F128" t="s">
        <v>157</v>
      </c>
      <c r="G128" t="s">
        <v>158</v>
      </c>
      <c r="H128" t="s">
        <v>833</v>
      </c>
      <c r="I128" t="s">
        <v>835</v>
      </c>
      <c r="J128">
        <v>6</v>
      </c>
      <c r="K128" t="s">
        <v>164</v>
      </c>
      <c r="L128">
        <v>10</v>
      </c>
      <c r="M128" t="s">
        <v>172</v>
      </c>
      <c r="N128" t="s">
        <v>834</v>
      </c>
      <c r="O128" t="s">
        <v>836</v>
      </c>
      <c r="P128">
        <v>1000</v>
      </c>
      <c r="Q128" t="s">
        <v>71</v>
      </c>
      <c r="R128">
        <v>1441</v>
      </c>
      <c r="S128" t="s">
        <v>99</v>
      </c>
      <c r="T128">
        <v>3</v>
      </c>
      <c r="U128" t="s">
        <v>867</v>
      </c>
      <c r="V128" s="16">
        <v>8306768.4900000002</v>
      </c>
      <c r="W128" s="1">
        <v>9500000</v>
      </c>
      <c r="X128" s="1">
        <v>8306768.4900000002</v>
      </c>
      <c r="Y128" s="1">
        <v>8306768.4900000002</v>
      </c>
      <c r="Z128" s="1">
        <v>8306768.4900000002</v>
      </c>
      <c r="AA128" s="1">
        <v>8306768.4900000002</v>
      </c>
      <c r="AB128" s="1">
        <v>8306768.4900000002</v>
      </c>
      <c r="AC128" s="1">
        <f t="shared" si="2"/>
        <v>0</v>
      </c>
      <c r="AD128">
        <v>0</v>
      </c>
      <c r="AE128">
        <v>0</v>
      </c>
      <c r="AF128">
        <v>0</v>
      </c>
      <c r="AG128" s="1">
        <v>1193231.51</v>
      </c>
      <c r="AH128" s="1">
        <v>-1193231.51</v>
      </c>
    </row>
    <row r="129" spans="1:34" hidden="1" x14ac:dyDescent="0.35">
      <c r="A129" t="str">
        <f t="shared" si="3"/>
        <v>1.1-00-2505_25610007_2515913</v>
      </c>
      <c r="B129" t="s">
        <v>812</v>
      </c>
      <c r="C129" t="s">
        <v>815</v>
      </c>
      <c r="D129" t="s">
        <v>155</v>
      </c>
      <c r="E129" t="s">
        <v>156</v>
      </c>
      <c r="F129" t="s">
        <v>157</v>
      </c>
      <c r="G129" t="s">
        <v>158</v>
      </c>
      <c r="H129" t="s">
        <v>833</v>
      </c>
      <c r="I129" t="s">
        <v>835</v>
      </c>
      <c r="J129">
        <v>6</v>
      </c>
      <c r="K129" t="s">
        <v>164</v>
      </c>
      <c r="L129">
        <v>10</v>
      </c>
      <c r="M129" t="s">
        <v>172</v>
      </c>
      <c r="N129" t="s">
        <v>834</v>
      </c>
      <c r="O129" t="s">
        <v>836</v>
      </c>
      <c r="P129">
        <v>1000</v>
      </c>
      <c r="Q129" t="s">
        <v>71</v>
      </c>
      <c r="R129">
        <v>1591</v>
      </c>
      <c r="S129" t="s">
        <v>79</v>
      </c>
      <c r="T129">
        <v>3</v>
      </c>
      <c r="U129" t="s">
        <v>867</v>
      </c>
      <c r="V129" s="16">
        <v>7721679.2599999998</v>
      </c>
      <c r="W129" s="1">
        <v>28471763</v>
      </c>
      <c r="X129" s="1">
        <v>7721679.2599999998</v>
      </c>
      <c r="Y129" s="1">
        <v>7721679.2599999998</v>
      </c>
      <c r="Z129" s="1">
        <v>7721679.2599999998</v>
      </c>
      <c r="AA129" s="1">
        <v>7721679.2599999998</v>
      </c>
      <c r="AB129" s="1">
        <v>7721679.2599999998</v>
      </c>
      <c r="AC129" s="1">
        <f t="shared" si="2"/>
        <v>0</v>
      </c>
      <c r="AD129">
        <v>0</v>
      </c>
      <c r="AE129">
        <v>0</v>
      </c>
      <c r="AF129">
        <v>0</v>
      </c>
      <c r="AG129" s="1">
        <v>20750083.739999998</v>
      </c>
      <c r="AH129" s="1">
        <v>-20750083.739999998</v>
      </c>
    </row>
    <row r="130" spans="1:34" hidden="1" x14ac:dyDescent="0.35">
      <c r="A130" t="str">
        <f t="shared" si="3"/>
        <v>1.1-00-2505_25610007_2526110</v>
      </c>
      <c r="B130" t="s">
        <v>812</v>
      </c>
      <c r="C130" t="s">
        <v>815</v>
      </c>
      <c r="D130" t="s">
        <v>155</v>
      </c>
      <c r="E130" t="s">
        <v>156</v>
      </c>
      <c r="F130" t="s">
        <v>157</v>
      </c>
      <c r="G130" t="s">
        <v>158</v>
      </c>
      <c r="H130" t="s">
        <v>833</v>
      </c>
      <c r="I130" t="s">
        <v>835</v>
      </c>
      <c r="J130">
        <v>6</v>
      </c>
      <c r="K130" t="s">
        <v>164</v>
      </c>
      <c r="L130">
        <v>10</v>
      </c>
      <c r="M130" t="s">
        <v>172</v>
      </c>
      <c r="N130" t="s">
        <v>834</v>
      </c>
      <c r="O130" t="s">
        <v>836</v>
      </c>
      <c r="P130">
        <v>2000</v>
      </c>
      <c r="Q130" t="s">
        <v>105</v>
      </c>
      <c r="R130">
        <v>2611</v>
      </c>
      <c r="S130" t="s">
        <v>128</v>
      </c>
      <c r="T130">
        <v>0</v>
      </c>
      <c r="U130" t="s">
        <v>58</v>
      </c>
      <c r="V130" s="16">
        <v>7091558.6600000001</v>
      </c>
      <c r="W130">
        <v>0</v>
      </c>
      <c r="X130" s="1">
        <v>7018370.7199999997</v>
      </c>
      <c r="Y130" s="1">
        <v>7018370.7199999997</v>
      </c>
      <c r="Z130" s="1">
        <v>7018370.7199999997</v>
      </c>
      <c r="AA130" s="1">
        <v>7018370.7199999997</v>
      </c>
      <c r="AB130" s="1">
        <v>7018370.7199999997</v>
      </c>
      <c r="AC130" s="1">
        <f t="shared" ref="AC130:AC193" si="4">V130-X130</f>
        <v>73187.94000000041</v>
      </c>
      <c r="AD130" s="1">
        <v>3891558.66</v>
      </c>
      <c r="AE130" s="1">
        <v>3200000</v>
      </c>
      <c r="AF130">
        <v>0</v>
      </c>
      <c r="AG130">
        <v>0</v>
      </c>
      <c r="AH130" s="1">
        <v>7091558.6600000001</v>
      </c>
    </row>
    <row r="131" spans="1:34" hidden="1" x14ac:dyDescent="0.35">
      <c r="A131" t="str">
        <f t="shared" ref="A131:A194" si="5">CONCATENATE(B131,H131,J131,L131,N131,R131,T131)</f>
        <v>1.1-00-2505_25667049_2515913</v>
      </c>
      <c r="B131" t="s">
        <v>812</v>
      </c>
      <c r="C131" t="s">
        <v>815</v>
      </c>
      <c r="D131" t="s">
        <v>155</v>
      </c>
      <c r="E131" t="s">
        <v>156</v>
      </c>
      <c r="F131" t="s">
        <v>157</v>
      </c>
      <c r="G131" t="s">
        <v>158</v>
      </c>
      <c r="H131" t="s">
        <v>833</v>
      </c>
      <c r="I131" t="s">
        <v>835</v>
      </c>
      <c r="J131">
        <v>6</v>
      </c>
      <c r="K131" t="s">
        <v>164</v>
      </c>
      <c r="L131">
        <v>67</v>
      </c>
      <c r="M131" t="s">
        <v>172</v>
      </c>
      <c r="N131" t="s">
        <v>837</v>
      </c>
      <c r="O131" t="s">
        <v>838</v>
      </c>
      <c r="P131">
        <v>1000</v>
      </c>
      <c r="Q131" t="s">
        <v>71</v>
      </c>
      <c r="R131">
        <v>1591</v>
      </c>
      <c r="S131" t="s">
        <v>79</v>
      </c>
      <c r="T131">
        <v>3</v>
      </c>
      <c r="U131" t="s">
        <v>867</v>
      </c>
      <c r="V131" s="16">
        <v>3000000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 s="1">
        <f t="shared" si="4"/>
        <v>3000000</v>
      </c>
      <c r="AD131">
        <v>0</v>
      </c>
      <c r="AE131" s="1">
        <v>3000000</v>
      </c>
      <c r="AF131">
        <v>0</v>
      </c>
      <c r="AG131">
        <v>0</v>
      </c>
      <c r="AH131" s="1">
        <v>3000000</v>
      </c>
    </row>
    <row r="132" spans="1:34" hidden="1" x14ac:dyDescent="0.35">
      <c r="A132" t="str">
        <f t="shared" si="5"/>
        <v>1.1-00-2505_25667049_2529110</v>
      </c>
      <c r="B132" t="s">
        <v>812</v>
      </c>
      <c r="C132" t="s">
        <v>815</v>
      </c>
      <c r="D132" t="s">
        <v>155</v>
      </c>
      <c r="E132" t="s">
        <v>156</v>
      </c>
      <c r="F132" t="s">
        <v>157</v>
      </c>
      <c r="G132" t="s">
        <v>158</v>
      </c>
      <c r="H132" t="s">
        <v>833</v>
      </c>
      <c r="I132" t="s">
        <v>835</v>
      </c>
      <c r="J132">
        <v>6</v>
      </c>
      <c r="K132" t="s">
        <v>164</v>
      </c>
      <c r="L132">
        <v>67</v>
      </c>
      <c r="M132" t="s">
        <v>172</v>
      </c>
      <c r="N132" t="s">
        <v>837</v>
      </c>
      <c r="O132" t="s">
        <v>838</v>
      </c>
      <c r="P132">
        <v>2000</v>
      </c>
      <c r="Q132" t="s">
        <v>105</v>
      </c>
      <c r="R132">
        <v>2911</v>
      </c>
      <c r="S132" t="s">
        <v>312</v>
      </c>
      <c r="T132">
        <v>0</v>
      </c>
      <c r="U132" t="s">
        <v>58</v>
      </c>
      <c r="V132" s="16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 s="1">
        <f t="shared" si="4"/>
        <v>0</v>
      </c>
      <c r="AD132">
        <v>0</v>
      </c>
      <c r="AE132">
        <v>0</v>
      </c>
      <c r="AF132">
        <v>0</v>
      </c>
      <c r="AG132">
        <v>0</v>
      </c>
      <c r="AH132">
        <v>0</v>
      </c>
    </row>
    <row r="133" spans="1:34" hidden="1" x14ac:dyDescent="0.35">
      <c r="A133" t="str">
        <f t="shared" si="5"/>
        <v>1.1-00-2508_25618013_2533410</v>
      </c>
      <c r="B133" t="s">
        <v>812</v>
      </c>
      <c r="C133" t="s">
        <v>815</v>
      </c>
      <c r="D133" t="s">
        <v>155</v>
      </c>
      <c r="E133" t="s">
        <v>156</v>
      </c>
      <c r="F133" t="s">
        <v>157</v>
      </c>
      <c r="G133" t="s">
        <v>158</v>
      </c>
      <c r="H133" t="s">
        <v>868</v>
      </c>
      <c r="I133" t="s">
        <v>870</v>
      </c>
      <c r="J133">
        <v>6</v>
      </c>
      <c r="K133" t="s">
        <v>164</v>
      </c>
      <c r="L133">
        <v>18</v>
      </c>
      <c r="M133" t="s">
        <v>165</v>
      </c>
      <c r="N133" t="s">
        <v>869</v>
      </c>
      <c r="O133" t="s">
        <v>871</v>
      </c>
      <c r="P133">
        <v>3000</v>
      </c>
      <c r="Q133" t="s">
        <v>56</v>
      </c>
      <c r="R133">
        <v>3341</v>
      </c>
      <c r="S133" t="s">
        <v>162</v>
      </c>
      <c r="T133">
        <v>0</v>
      </c>
      <c r="U133" t="s">
        <v>58</v>
      </c>
      <c r="V133" s="16">
        <v>308540</v>
      </c>
      <c r="W133">
        <v>0</v>
      </c>
      <c r="X133" s="1">
        <v>308459.82</v>
      </c>
      <c r="Y133" s="1">
        <v>108460</v>
      </c>
      <c r="Z133" s="1">
        <v>108460</v>
      </c>
      <c r="AA133" s="1">
        <v>108460</v>
      </c>
      <c r="AB133" s="1">
        <v>108460</v>
      </c>
      <c r="AC133" s="1">
        <f t="shared" si="4"/>
        <v>80.179999999993015</v>
      </c>
      <c r="AD133">
        <v>0</v>
      </c>
      <c r="AE133" s="1">
        <v>491540</v>
      </c>
      <c r="AF133">
        <v>0</v>
      </c>
      <c r="AG133" s="1">
        <v>183000</v>
      </c>
      <c r="AH133" s="1">
        <v>308540</v>
      </c>
    </row>
    <row r="134" spans="1:34" hidden="1" x14ac:dyDescent="0.35">
      <c r="A134" t="str">
        <f t="shared" si="5"/>
        <v>1.1-00-2508_25618013_2533419</v>
      </c>
      <c r="B134" t="s">
        <v>812</v>
      </c>
      <c r="C134" t="s">
        <v>815</v>
      </c>
      <c r="D134" t="s">
        <v>155</v>
      </c>
      <c r="E134" t="s">
        <v>156</v>
      </c>
      <c r="F134" t="s">
        <v>157</v>
      </c>
      <c r="G134" t="s">
        <v>158</v>
      </c>
      <c r="H134" t="s">
        <v>868</v>
      </c>
      <c r="I134" t="s">
        <v>870</v>
      </c>
      <c r="J134">
        <v>6</v>
      </c>
      <c r="K134" t="s">
        <v>164</v>
      </c>
      <c r="L134">
        <v>18</v>
      </c>
      <c r="M134" t="s">
        <v>165</v>
      </c>
      <c r="N134" t="s">
        <v>869</v>
      </c>
      <c r="O134" t="s">
        <v>871</v>
      </c>
      <c r="P134">
        <v>3000</v>
      </c>
      <c r="Q134" t="s">
        <v>56</v>
      </c>
      <c r="R134">
        <v>3341</v>
      </c>
      <c r="S134" t="s">
        <v>162</v>
      </c>
      <c r="T134">
        <v>9</v>
      </c>
      <c r="U134" t="s">
        <v>710</v>
      </c>
      <c r="V134" s="16">
        <v>108460</v>
      </c>
      <c r="W134" s="1">
        <v>600000</v>
      </c>
      <c r="X134">
        <v>0</v>
      </c>
      <c r="Y134">
        <v>0</v>
      </c>
      <c r="Z134">
        <v>0</v>
      </c>
      <c r="AA134">
        <v>0</v>
      </c>
      <c r="AB134">
        <v>0</v>
      </c>
      <c r="AC134" s="1">
        <f t="shared" si="4"/>
        <v>108460</v>
      </c>
      <c r="AD134">
        <v>0</v>
      </c>
      <c r="AE134">
        <v>0</v>
      </c>
      <c r="AF134">
        <v>0</v>
      </c>
      <c r="AG134" s="1">
        <v>491540</v>
      </c>
      <c r="AH134" s="1">
        <v>-491540</v>
      </c>
    </row>
    <row r="135" spans="1:34" hidden="1" x14ac:dyDescent="0.35">
      <c r="A135" t="str">
        <f t="shared" si="5"/>
        <v>1.1-00-2508_25618013_2537210</v>
      </c>
      <c r="B135" t="s">
        <v>812</v>
      </c>
      <c r="C135" t="s">
        <v>815</v>
      </c>
      <c r="D135" t="s">
        <v>155</v>
      </c>
      <c r="E135" t="s">
        <v>156</v>
      </c>
      <c r="F135" t="s">
        <v>157</v>
      </c>
      <c r="G135" t="s">
        <v>158</v>
      </c>
      <c r="H135" t="s">
        <v>868</v>
      </c>
      <c r="I135" t="s">
        <v>870</v>
      </c>
      <c r="J135">
        <v>6</v>
      </c>
      <c r="K135" t="s">
        <v>164</v>
      </c>
      <c r="L135">
        <v>18</v>
      </c>
      <c r="M135" t="s">
        <v>165</v>
      </c>
      <c r="N135" t="s">
        <v>869</v>
      </c>
      <c r="O135" t="s">
        <v>871</v>
      </c>
      <c r="P135">
        <v>3000</v>
      </c>
      <c r="Q135" t="s">
        <v>56</v>
      </c>
      <c r="R135">
        <v>3721</v>
      </c>
      <c r="S135" t="s">
        <v>324</v>
      </c>
      <c r="T135">
        <v>0</v>
      </c>
      <c r="U135" t="s">
        <v>58</v>
      </c>
      <c r="V135" s="16">
        <v>15000</v>
      </c>
      <c r="W135" s="1">
        <v>15000</v>
      </c>
      <c r="X135">
        <v>0</v>
      </c>
      <c r="Y135">
        <v>0</v>
      </c>
      <c r="Z135">
        <v>0</v>
      </c>
      <c r="AA135">
        <v>0</v>
      </c>
      <c r="AB135">
        <v>0</v>
      </c>
      <c r="AC135" s="1">
        <f t="shared" si="4"/>
        <v>15000</v>
      </c>
      <c r="AD135">
        <v>0</v>
      </c>
      <c r="AE135">
        <v>0</v>
      </c>
      <c r="AF135">
        <v>0</v>
      </c>
      <c r="AG135">
        <v>0</v>
      </c>
      <c r="AH135">
        <v>0</v>
      </c>
    </row>
    <row r="136" spans="1:34" hidden="1" x14ac:dyDescent="0.35">
      <c r="A136" t="str">
        <f t="shared" si="5"/>
        <v>1.1-00-2508_25619013_2521110</v>
      </c>
      <c r="B136" t="s">
        <v>812</v>
      </c>
      <c r="C136" t="s">
        <v>815</v>
      </c>
      <c r="D136" t="s">
        <v>155</v>
      </c>
      <c r="E136" t="s">
        <v>156</v>
      </c>
      <c r="F136" t="s">
        <v>157</v>
      </c>
      <c r="G136" t="s">
        <v>158</v>
      </c>
      <c r="H136" t="s">
        <v>868</v>
      </c>
      <c r="I136" t="s">
        <v>870</v>
      </c>
      <c r="J136">
        <v>6</v>
      </c>
      <c r="K136" t="s">
        <v>164</v>
      </c>
      <c r="L136">
        <v>19</v>
      </c>
      <c r="M136" t="s">
        <v>168</v>
      </c>
      <c r="N136" t="s">
        <v>869</v>
      </c>
      <c r="O136" t="s">
        <v>871</v>
      </c>
      <c r="P136">
        <v>2000</v>
      </c>
      <c r="Q136" t="s">
        <v>105</v>
      </c>
      <c r="R136">
        <v>2111</v>
      </c>
      <c r="S136" t="s">
        <v>124</v>
      </c>
      <c r="T136">
        <v>0</v>
      </c>
      <c r="U136" t="s">
        <v>58</v>
      </c>
      <c r="V136" s="16">
        <v>3100</v>
      </c>
      <c r="W136">
        <v>0</v>
      </c>
      <c r="X136" s="1">
        <v>1673.5</v>
      </c>
      <c r="Y136" s="1">
        <v>1673.5</v>
      </c>
      <c r="Z136" s="1">
        <v>1673.5</v>
      </c>
      <c r="AA136" s="1">
        <v>1673.5</v>
      </c>
      <c r="AB136" s="1">
        <v>1673.5</v>
      </c>
      <c r="AC136" s="1">
        <f t="shared" si="4"/>
        <v>1426.5</v>
      </c>
      <c r="AD136">
        <v>0</v>
      </c>
      <c r="AE136" s="1">
        <v>3100</v>
      </c>
      <c r="AF136">
        <v>0</v>
      </c>
      <c r="AG136">
        <v>0</v>
      </c>
      <c r="AH136" s="1">
        <v>3100</v>
      </c>
    </row>
    <row r="137" spans="1:34" hidden="1" x14ac:dyDescent="0.35">
      <c r="A137" t="str">
        <f t="shared" si="5"/>
        <v>1.1-00-2508_25619013_2521210</v>
      </c>
      <c r="B137" t="s">
        <v>812</v>
      </c>
      <c r="C137" t="s">
        <v>815</v>
      </c>
      <c r="D137" t="s">
        <v>155</v>
      </c>
      <c r="E137" t="s">
        <v>156</v>
      </c>
      <c r="F137" t="s">
        <v>157</v>
      </c>
      <c r="G137" t="s">
        <v>158</v>
      </c>
      <c r="H137" t="s">
        <v>868</v>
      </c>
      <c r="I137" t="s">
        <v>870</v>
      </c>
      <c r="J137">
        <v>6</v>
      </c>
      <c r="K137" t="s">
        <v>164</v>
      </c>
      <c r="L137">
        <v>19</v>
      </c>
      <c r="M137" t="s">
        <v>168</v>
      </c>
      <c r="N137" t="s">
        <v>869</v>
      </c>
      <c r="O137" t="s">
        <v>871</v>
      </c>
      <c r="P137">
        <v>2000</v>
      </c>
      <c r="Q137" t="s">
        <v>105</v>
      </c>
      <c r="R137">
        <v>2121</v>
      </c>
      <c r="S137" t="s">
        <v>125</v>
      </c>
      <c r="T137">
        <v>0</v>
      </c>
      <c r="U137" t="s">
        <v>58</v>
      </c>
      <c r="V137" s="16">
        <v>180</v>
      </c>
      <c r="W137">
        <v>0</v>
      </c>
      <c r="X137">
        <v>180</v>
      </c>
      <c r="Y137">
        <v>180</v>
      </c>
      <c r="Z137">
        <v>180</v>
      </c>
      <c r="AA137">
        <v>180</v>
      </c>
      <c r="AB137">
        <v>180</v>
      </c>
      <c r="AC137" s="1">
        <f t="shared" si="4"/>
        <v>0</v>
      </c>
      <c r="AD137">
        <v>0</v>
      </c>
      <c r="AE137">
        <v>180</v>
      </c>
      <c r="AF137">
        <v>0</v>
      </c>
      <c r="AG137">
        <v>0</v>
      </c>
      <c r="AH137">
        <v>180</v>
      </c>
    </row>
    <row r="138" spans="1:34" hidden="1" x14ac:dyDescent="0.35">
      <c r="A138" t="str">
        <f t="shared" si="5"/>
        <v>1.1-00-2508_25619013_2521410</v>
      </c>
      <c r="B138" t="s">
        <v>812</v>
      </c>
      <c r="C138" t="s">
        <v>815</v>
      </c>
      <c r="D138" t="s">
        <v>155</v>
      </c>
      <c r="E138" t="s">
        <v>156</v>
      </c>
      <c r="F138" t="s">
        <v>157</v>
      </c>
      <c r="G138" t="s">
        <v>158</v>
      </c>
      <c r="H138" t="s">
        <v>868</v>
      </c>
      <c r="I138" t="s">
        <v>870</v>
      </c>
      <c r="J138">
        <v>6</v>
      </c>
      <c r="K138" t="s">
        <v>164</v>
      </c>
      <c r="L138">
        <v>19</v>
      </c>
      <c r="M138" t="s">
        <v>168</v>
      </c>
      <c r="N138" t="s">
        <v>869</v>
      </c>
      <c r="O138" t="s">
        <v>871</v>
      </c>
      <c r="P138">
        <v>2000</v>
      </c>
      <c r="Q138" t="s">
        <v>105</v>
      </c>
      <c r="R138">
        <v>2141</v>
      </c>
      <c r="S138" t="s">
        <v>126</v>
      </c>
      <c r="T138">
        <v>0</v>
      </c>
      <c r="U138" t="s">
        <v>58</v>
      </c>
      <c r="V138" s="16">
        <v>22590.32</v>
      </c>
      <c r="W138">
        <v>0</v>
      </c>
      <c r="X138" s="1">
        <v>20068.93</v>
      </c>
      <c r="Y138" s="1">
        <v>20068.93</v>
      </c>
      <c r="Z138" s="1">
        <v>12785.29</v>
      </c>
      <c r="AA138">
        <v>0</v>
      </c>
      <c r="AB138">
        <v>0</v>
      </c>
      <c r="AC138" s="1">
        <f t="shared" si="4"/>
        <v>2521.3899999999994</v>
      </c>
      <c r="AD138">
        <v>0</v>
      </c>
      <c r="AE138" s="1">
        <v>22590.32</v>
      </c>
      <c r="AF138">
        <v>0</v>
      </c>
      <c r="AG138">
        <v>0</v>
      </c>
      <c r="AH138" s="1">
        <v>22590.32</v>
      </c>
    </row>
    <row r="139" spans="1:34" hidden="1" x14ac:dyDescent="0.35">
      <c r="A139" t="str">
        <f t="shared" si="5"/>
        <v>1.1-00-2508_25619013_2521810</v>
      </c>
      <c r="B139" t="s">
        <v>812</v>
      </c>
      <c r="C139" t="s">
        <v>815</v>
      </c>
      <c r="D139" t="s">
        <v>155</v>
      </c>
      <c r="E139" t="s">
        <v>156</v>
      </c>
      <c r="F139" t="s">
        <v>157</v>
      </c>
      <c r="G139" t="s">
        <v>158</v>
      </c>
      <c r="H139" t="s">
        <v>868</v>
      </c>
      <c r="I139" t="s">
        <v>870</v>
      </c>
      <c r="J139">
        <v>6</v>
      </c>
      <c r="K139" t="s">
        <v>164</v>
      </c>
      <c r="L139">
        <v>19</v>
      </c>
      <c r="M139" t="s">
        <v>168</v>
      </c>
      <c r="N139" t="s">
        <v>869</v>
      </c>
      <c r="O139" t="s">
        <v>871</v>
      </c>
      <c r="P139">
        <v>2000</v>
      </c>
      <c r="Q139" t="s">
        <v>105</v>
      </c>
      <c r="R139">
        <v>2181</v>
      </c>
      <c r="S139" t="s">
        <v>332</v>
      </c>
      <c r="T139">
        <v>0</v>
      </c>
      <c r="U139" t="s">
        <v>58</v>
      </c>
      <c r="V139" s="16">
        <v>47500</v>
      </c>
      <c r="W139" s="1">
        <v>60000</v>
      </c>
      <c r="X139" s="1">
        <v>42224</v>
      </c>
      <c r="Y139" s="1">
        <v>42224</v>
      </c>
      <c r="Z139" s="1">
        <v>42224</v>
      </c>
      <c r="AA139" s="1">
        <v>42224</v>
      </c>
      <c r="AB139" s="1">
        <v>42224</v>
      </c>
      <c r="AC139" s="1">
        <f t="shared" si="4"/>
        <v>5276</v>
      </c>
      <c r="AD139">
        <v>0</v>
      </c>
      <c r="AE139">
        <v>0</v>
      </c>
      <c r="AF139">
        <v>0</v>
      </c>
      <c r="AG139" s="1">
        <v>12500</v>
      </c>
      <c r="AH139" s="1">
        <v>-12500</v>
      </c>
    </row>
    <row r="140" spans="1:34" hidden="1" x14ac:dyDescent="0.35">
      <c r="A140" t="str">
        <f t="shared" si="5"/>
        <v>1.1-00-2508_25619013_2522110</v>
      </c>
      <c r="B140" t="s">
        <v>812</v>
      </c>
      <c r="C140" t="s">
        <v>815</v>
      </c>
      <c r="D140" t="s">
        <v>155</v>
      </c>
      <c r="E140" t="s">
        <v>156</v>
      </c>
      <c r="F140" t="s">
        <v>157</v>
      </c>
      <c r="G140" t="s">
        <v>158</v>
      </c>
      <c r="H140" t="s">
        <v>868</v>
      </c>
      <c r="I140" t="s">
        <v>870</v>
      </c>
      <c r="J140">
        <v>6</v>
      </c>
      <c r="K140" t="s">
        <v>164</v>
      </c>
      <c r="L140">
        <v>19</v>
      </c>
      <c r="M140" t="s">
        <v>168</v>
      </c>
      <c r="N140" t="s">
        <v>869</v>
      </c>
      <c r="O140" t="s">
        <v>871</v>
      </c>
      <c r="P140">
        <v>2000</v>
      </c>
      <c r="Q140" t="s">
        <v>105</v>
      </c>
      <c r="R140">
        <v>2211</v>
      </c>
      <c r="S140" t="s">
        <v>307</v>
      </c>
      <c r="T140">
        <v>0</v>
      </c>
      <c r="U140" t="s">
        <v>58</v>
      </c>
      <c r="V140" s="16">
        <v>1129854.1599999999</v>
      </c>
      <c r="W140" s="1">
        <v>390000</v>
      </c>
      <c r="X140" s="1">
        <v>1108222.31</v>
      </c>
      <c r="Y140" s="1">
        <v>908702.31</v>
      </c>
      <c r="Z140" s="1">
        <v>677003.91</v>
      </c>
      <c r="AA140" s="1">
        <v>292133.01</v>
      </c>
      <c r="AB140" s="1">
        <v>292133.01</v>
      </c>
      <c r="AC140" s="1">
        <f t="shared" si="4"/>
        <v>21631.84999999986</v>
      </c>
      <c r="AD140">
        <v>0</v>
      </c>
      <c r="AE140" s="1">
        <v>739854.16</v>
      </c>
      <c r="AF140">
        <v>0</v>
      </c>
      <c r="AG140">
        <v>0</v>
      </c>
      <c r="AH140" s="1">
        <v>739854.16</v>
      </c>
    </row>
    <row r="141" spans="1:34" hidden="1" x14ac:dyDescent="0.35">
      <c r="A141" t="str">
        <f t="shared" si="5"/>
        <v>1.1-00-2508_25619013_2522310</v>
      </c>
      <c r="B141" t="s">
        <v>812</v>
      </c>
      <c r="C141" t="s">
        <v>815</v>
      </c>
      <c r="D141" t="s">
        <v>155</v>
      </c>
      <c r="E141" t="s">
        <v>156</v>
      </c>
      <c r="F141" t="s">
        <v>157</v>
      </c>
      <c r="G141" t="s">
        <v>158</v>
      </c>
      <c r="H141" t="s">
        <v>868</v>
      </c>
      <c r="I141" t="s">
        <v>870</v>
      </c>
      <c r="J141">
        <v>6</v>
      </c>
      <c r="K141" t="s">
        <v>164</v>
      </c>
      <c r="L141">
        <v>19</v>
      </c>
      <c r="M141" t="s">
        <v>168</v>
      </c>
      <c r="N141" t="s">
        <v>869</v>
      </c>
      <c r="O141" t="s">
        <v>871</v>
      </c>
      <c r="P141">
        <v>2000</v>
      </c>
      <c r="Q141" t="s">
        <v>105</v>
      </c>
      <c r="R141">
        <v>2231</v>
      </c>
      <c r="S141" t="s">
        <v>308</v>
      </c>
      <c r="T141">
        <v>0</v>
      </c>
      <c r="U141" t="s">
        <v>58</v>
      </c>
      <c r="V141" s="16">
        <v>2100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 s="1">
        <f t="shared" si="4"/>
        <v>2100</v>
      </c>
      <c r="AD141">
        <v>0</v>
      </c>
      <c r="AE141" s="1">
        <v>2100</v>
      </c>
      <c r="AF141">
        <v>0</v>
      </c>
      <c r="AG141">
        <v>0</v>
      </c>
      <c r="AH141" s="1">
        <v>2100</v>
      </c>
    </row>
    <row r="142" spans="1:34" hidden="1" x14ac:dyDescent="0.35">
      <c r="A142" t="str">
        <f t="shared" si="5"/>
        <v>1.1-00-2508_25619013_2527110</v>
      </c>
      <c r="B142" t="s">
        <v>812</v>
      </c>
      <c r="C142" t="s">
        <v>815</v>
      </c>
      <c r="D142" t="s">
        <v>155</v>
      </c>
      <c r="E142" t="s">
        <v>156</v>
      </c>
      <c r="F142" t="s">
        <v>157</v>
      </c>
      <c r="G142" t="s">
        <v>158</v>
      </c>
      <c r="H142" t="s">
        <v>868</v>
      </c>
      <c r="I142" t="s">
        <v>870</v>
      </c>
      <c r="J142">
        <v>6</v>
      </c>
      <c r="K142" t="s">
        <v>164</v>
      </c>
      <c r="L142">
        <v>19</v>
      </c>
      <c r="M142" t="s">
        <v>168</v>
      </c>
      <c r="N142" t="s">
        <v>869</v>
      </c>
      <c r="O142" t="s">
        <v>871</v>
      </c>
      <c r="P142">
        <v>2000</v>
      </c>
      <c r="Q142" t="s">
        <v>105</v>
      </c>
      <c r="R142">
        <v>2711</v>
      </c>
      <c r="S142" t="s">
        <v>106</v>
      </c>
      <c r="T142">
        <v>0</v>
      </c>
      <c r="U142" t="s">
        <v>58</v>
      </c>
      <c r="V142" s="16">
        <v>5201.82</v>
      </c>
      <c r="W142" s="1">
        <v>1200000</v>
      </c>
      <c r="X142">
        <v>0</v>
      </c>
      <c r="Y142">
        <v>0</v>
      </c>
      <c r="Z142">
        <v>0</v>
      </c>
      <c r="AA142">
        <v>0</v>
      </c>
      <c r="AB142">
        <v>0</v>
      </c>
      <c r="AC142" s="1">
        <f t="shared" si="4"/>
        <v>5201.82</v>
      </c>
      <c r="AD142">
        <v>0</v>
      </c>
      <c r="AE142" s="1">
        <v>5200</v>
      </c>
      <c r="AF142">
        <v>0</v>
      </c>
      <c r="AG142" s="1">
        <v>1199998.18</v>
      </c>
      <c r="AH142" s="1">
        <v>-1194798.18</v>
      </c>
    </row>
    <row r="143" spans="1:34" hidden="1" x14ac:dyDescent="0.35">
      <c r="A143" t="str">
        <f t="shared" si="5"/>
        <v>1.1-00-2508_25619013_2528210</v>
      </c>
      <c r="B143" t="s">
        <v>812</v>
      </c>
      <c r="C143" t="s">
        <v>815</v>
      </c>
      <c r="D143" t="s">
        <v>155</v>
      </c>
      <c r="E143" t="s">
        <v>156</v>
      </c>
      <c r="F143" t="s">
        <v>157</v>
      </c>
      <c r="G143" t="s">
        <v>158</v>
      </c>
      <c r="H143" t="s">
        <v>868</v>
      </c>
      <c r="I143" t="s">
        <v>870</v>
      </c>
      <c r="J143">
        <v>6</v>
      </c>
      <c r="K143" t="s">
        <v>164</v>
      </c>
      <c r="L143">
        <v>19</v>
      </c>
      <c r="M143" t="s">
        <v>168</v>
      </c>
      <c r="N143" t="s">
        <v>869</v>
      </c>
      <c r="O143" t="s">
        <v>871</v>
      </c>
      <c r="P143">
        <v>2000</v>
      </c>
      <c r="Q143" t="s">
        <v>105</v>
      </c>
      <c r="R143">
        <v>2821</v>
      </c>
      <c r="S143" t="s">
        <v>438</v>
      </c>
      <c r="T143">
        <v>0</v>
      </c>
      <c r="U143" t="s">
        <v>58</v>
      </c>
      <c r="V143" s="16">
        <v>2641259.6800000002</v>
      </c>
      <c r="W143" s="1">
        <v>300000</v>
      </c>
      <c r="X143" s="1">
        <v>2641241.48</v>
      </c>
      <c r="Y143" s="1">
        <v>2641241.48</v>
      </c>
      <c r="Z143" s="1">
        <v>2641241.48</v>
      </c>
      <c r="AA143" s="1">
        <v>2641241.48</v>
      </c>
      <c r="AB143" s="1">
        <v>2641241.48</v>
      </c>
      <c r="AC143" s="1">
        <f t="shared" si="4"/>
        <v>18.200000000186265</v>
      </c>
      <c r="AD143">
        <v>0</v>
      </c>
      <c r="AE143" s="1">
        <v>2700000</v>
      </c>
      <c r="AF143">
        <v>0</v>
      </c>
      <c r="AG143" s="1">
        <v>358740.32</v>
      </c>
      <c r="AH143" s="1">
        <v>2341259.6800000002</v>
      </c>
    </row>
    <row r="144" spans="1:34" hidden="1" x14ac:dyDescent="0.35">
      <c r="A144" t="str">
        <f t="shared" si="5"/>
        <v>1.1-00-2508_25619013_2529210</v>
      </c>
      <c r="B144" t="s">
        <v>812</v>
      </c>
      <c r="C144" t="s">
        <v>815</v>
      </c>
      <c r="D144" t="s">
        <v>155</v>
      </c>
      <c r="E144" t="s">
        <v>156</v>
      </c>
      <c r="F144" t="s">
        <v>157</v>
      </c>
      <c r="G144" t="s">
        <v>158</v>
      </c>
      <c r="H144" t="s">
        <v>868</v>
      </c>
      <c r="I144" t="s">
        <v>870</v>
      </c>
      <c r="J144">
        <v>6</v>
      </c>
      <c r="K144" t="s">
        <v>164</v>
      </c>
      <c r="L144">
        <v>19</v>
      </c>
      <c r="M144" t="s">
        <v>168</v>
      </c>
      <c r="N144" t="s">
        <v>869</v>
      </c>
      <c r="O144" t="s">
        <v>871</v>
      </c>
      <c r="P144">
        <v>2000</v>
      </c>
      <c r="Q144" t="s">
        <v>105</v>
      </c>
      <c r="R144">
        <v>2921</v>
      </c>
      <c r="S144" t="s">
        <v>378</v>
      </c>
      <c r="T144">
        <v>0</v>
      </c>
      <c r="U144" t="s">
        <v>58</v>
      </c>
      <c r="V144" s="16">
        <v>218.74</v>
      </c>
      <c r="W144">
        <v>0</v>
      </c>
      <c r="X144">
        <v>218.74</v>
      </c>
      <c r="Y144">
        <v>218.74</v>
      </c>
      <c r="Z144">
        <v>218.74</v>
      </c>
      <c r="AA144">
        <v>218.74</v>
      </c>
      <c r="AB144">
        <v>218.74</v>
      </c>
      <c r="AC144" s="1">
        <f t="shared" si="4"/>
        <v>0</v>
      </c>
      <c r="AD144">
        <v>0</v>
      </c>
      <c r="AE144">
        <v>218.74</v>
      </c>
      <c r="AF144">
        <v>0</v>
      </c>
      <c r="AG144">
        <v>0</v>
      </c>
      <c r="AH144">
        <v>218.74</v>
      </c>
    </row>
    <row r="145" spans="1:34" hidden="1" x14ac:dyDescent="0.35">
      <c r="A145" t="str">
        <f t="shared" si="5"/>
        <v>1.1-00-2508_25619013_2529610</v>
      </c>
      <c r="B145" t="s">
        <v>812</v>
      </c>
      <c r="C145" t="s">
        <v>815</v>
      </c>
      <c r="D145" t="s">
        <v>155</v>
      </c>
      <c r="E145" t="s">
        <v>156</v>
      </c>
      <c r="F145" t="s">
        <v>157</v>
      </c>
      <c r="G145" t="s">
        <v>158</v>
      </c>
      <c r="H145" t="s">
        <v>868</v>
      </c>
      <c r="I145" t="s">
        <v>870</v>
      </c>
      <c r="J145">
        <v>6</v>
      </c>
      <c r="K145" t="s">
        <v>164</v>
      </c>
      <c r="L145">
        <v>19</v>
      </c>
      <c r="M145" t="s">
        <v>168</v>
      </c>
      <c r="N145" t="s">
        <v>869</v>
      </c>
      <c r="O145" t="s">
        <v>871</v>
      </c>
      <c r="P145">
        <v>2000</v>
      </c>
      <c r="Q145" t="s">
        <v>105</v>
      </c>
      <c r="R145">
        <v>2961</v>
      </c>
      <c r="S145" t="s">
        <v>379</v>
      </c>
      <c r="T145">
        <v>0</v>
      </c>
      <c r="U145" t="s">
        <v>58</v>
      </c>
      <c r="V145" s="16">
        <v>973.28</v>
      </c>
      <c r="W145">
        <v>0</v>
      </c>
      <c r="X145">
        <v>967.28</v>
      </c>
      <c r="Y145">
        <v>967.28</v>
      </c>
      <c r="Z145">
        <v>967.28</v>
      </c>
      <c r="AA145">
        <v>967.28</v>
      </c>
      <c r="AB145">
        <v>967.28</v>
      </c>
      <c r="AC145" s="1">
        <f t="shared" si="4"/>
        <v>6</v>
      </c>
      <c r="AD145">
        <v>0</v>
      </c>
      <c r="AE145">
        <v>973.28</v>
      </c>
      <c r="AF145">
        <v>0</v>
      </c>
      <c r="AG145">
        <v>0</v>
      </c>
      <c r="AH145">
        <v>973.28</v>
      </c>
    </row>
    <row r="146" spans="1:34" hidden="1" x14ac:dyDescent="0.35">
      <c r="A146" t="str">
        <f t="shared" si="5"/>
        <v>1.1-00-2508_25619013_2531610</v>
      </c>
      <c r="B146" t="s">
        <v>812</v>
      </c>
      <c r="C146" t="s">
        <v>815</v>
      </c>
      <c r="D146" t="s">
        <v>155</v>
      </c>
      <c r="E146" t="s">
        <v>156</v>
      </c>
      <c r="F146" t="s">
        <v>157</v>
      </c>
      <c r="G146" t="s">
        <v>158</v>
      </c>
      <c r="H146" t="s">
        <v>868</v>
      </c>
      <c r="I146" t="s">
        <v>870</v>
      </c>
      <c r="J146">
        <v>6</v>
      </c>
      <c r="K146" t="s">
        <v>164</v>
      </c>
      <c r="L146">
        <v>19</v>
      </c>
      <c r="M146" t="s">
        <v>168</v>
      </c>
      <c r="N146" t="s">
        <v>869</v>
      </c>
      <c r="O146" t="s">
        <v>871</v>
      </c>
      <c r="P146">
        <v>3000</v>
      </c>
      <c r="Q146" t="s">
        <v>56</v>
      </c>
      <c r="R146">
        <v>3161</v>
      </c>
      <c r="S146" t="s">
        <v>247</v>
      </c>
      <c r="T146">
        <v>0</v>
      </c>
      <c r="U146" t="s">
        <v>58</v>
      </c>
      <c r="V146" s="16">
        <v>411700</v>
      </c>
      <c r="W146" s="1">
        <v>200000</v>
      </c>
      <c r="X146" s="1">
        <v>411689.57</v>
      </c>
      <c r="Y146" s="1">
        <v>411689.57</v>
      </c>
      <c r="Z146" s="1">
        <v>346844.6</v>
      </c>
      <c r="AA146" s="1">
        <v>314422.14</v>
      </c>
      <c r="AB146" s="1">
        <v>314422.14</v>
      </c>
      <c r="AC146" s="1">
        <f t="shared" si="4"/>
        <v>10.429999999993015</v>
      </c>
      <c r="AD146">
        <v>0</v>
      </c>
      <c r="AE146" s="1">
        <v>211700</v>
      </c>
      <c r="AF146">
        <v>0</v>
      </c>
      <c r="AG146">
        <v>0</v>
      </c>
      <c r="AH146" s="1">
        <v>211700</v>
      </c>
    </row>
    <row r="147" spans="1:34" hidden="1" x14ac:dyDescent="0.35">
      <c r="A147" t="str">
        <f t="shared" si="5"/>
        <v>1.1-00-2508_25619013_2533610</v>
      </c>
      <c r="B147" t="s">
        <v>812</v>
      </c>
      <c r="C147" t="s">
        <v>815</v>
      </c>
      <c r="D147" t="s">
        <v>155</v>
      </c>
      <c r="E147" t="s">
        <v>156</v>
      </c>
      <c r="F147" t="s">
        <v>157</v>
      </c>
      <c r="G147" t="s">
        <v>158</v>
      </c>
      <c r="H147" t="s">
        <v>868</v>
      </c>
      <c r="I147" t="s">
        <v>870</v>
      </c>
      <c r="J147">
        <v>6</v>
      </c>
      <c r="K147" t="s">
        <v>164</v>
      </c>
      <c r="L147">
        <v>19</v>
      </c>
      <c r="M147" t="s">
        <v>168</v>
      </c>
      <c r="N147" t="s">
        <v>869</v>
      </c>
      <c r="O147" t="s">
        <v>871</v>
      </c>
      <c r="P147">
        <v>3000</v>
      </c>
      <c r="Q147" t="s">
        <v>56</v>
      </c>
      <c r="R147">
        <v>3361</v>
      </c>
      <c r="S147" t="s">
        <v>114</v>
      </c>
      <c r="T147">
        <v>0</v>
      </c>
      <c r="U147" t="s">
        <v>58</v>
      </c>
      <c r="V147" s="16">
        <v>1049120</v>
      </c>
      <c r="W147" s="1">
        <v>1300000</v>
      </c>
      <c r="X147" s="1">
        <v>1032757.67</v>
      </c>
      <c r="Y147" s="1">
        <v>1013927</v>
      </c>
      <c r="Z147" s="1">
        <v>19401</v>
      </c>
      <c r="AA147" s="1">
        <v>19401</v>
      </c>
      <c r="AB147" s="1">
        <v>19401</v>
      </c>
      <c r="AC147" s="1">
        <f t="shared" si="4"/>
        <v>16362.329999999958</v>
      </c>
      <c r="AD147">
        <v>0</v>
      </c>
      <c r="AE147" s="1">
        <v>14620</v>
      </c>
      <c r="AF147">
        <v>0</v>
      </c>
      <c r="AG147" s="1">
        <v>265500</v>
      </c>
      <c r="AH147" s="1">
        <v>-250880</v>
      </c>
    </row>
    <row r="148" spans="1:34" hidden="1" x14ac:dyDescent="0.35">
      <c r="A148" t="str">
        <f t="shared" si="5"/>
        <v>1.1-00-2508_25619013_2533910</v>
      </c>
      <c r="B148" t="s">
        <v>812</v>
      </c>
      <c r="C148" t="s">
        <v>815</v>
      </c>
      <c r="D148" t="s">
        <v>155</v>
      </c>
      <c r="E148" t="s">
        <v>156</v>
      </c>
      <c r="F148" t="s">
        <v>157</v>
      </c>
      <c r="G148" t="s">
        <v>158</v>
      </c>
      <c r="H148" t="s">
        <v>868</v>
      </c>
      <c r="I148" t="s">
        <v>870</v>
      </c>
      <c r="J148">
        <v>6</v>
      </c>
      <c r="K148" t="s">
        <v>164</v>
      </c>
      <c r="L148">
        <v>19</v>
      </c>
      <c r="M148" t="s">
        <v>168</v>
      </c>
      <c r="N148" t="s">
        <v>869</v>
      </c>
      <c r="O148" t="s">
        <v>871</v>
      </c>
      <c r="P148">
        <v>3000</v>
      </c>
      <c r="Q148" t="s">
        <v>56</v>
      </c>
      <c r="R148">
        <v>3391</v>
      </c>
      <c r="S148" t="s">
        <v>129</v>
      </c>
      <c r="T148">
        <v>0</v>
      </c>
      <c r="U148" t="s">
        <v>58</v>
      </c>
      <c r="V148" s="16">
        <v>2385500</v>
      </c>
      <c r="W148" s="1">
        <v>2000000</v>
      </c>
      <c r="X148" s="1">
        <v>2262480</v>
      </c>
      <c r="Y148" s="1">
        <v>2262480</v>
      </c>
      <c r="Z148" s="1">
        <v>2262480</v>
      </c>
      <c r="AA148" s="1">
        <v>1998000</v>
      </c>
      <c r="AB148" s="1">
        <v>1998000</v>
      </c>
      <c r="AC148" s="1">
        <f t="shared" si="4"/>
        <v>123020</v>
      </c>
      <c r="AD148">
        <v>0</v>
      </c>
      <c r="AE148" s="1">
        <v>385500</v>
      </c>
      <c r="AF148">
        <v>0</v>
      </c>
      <c r="AG148">
        <v>0</v>
      </c>
      <c r="AH148" s="1">
        <v>385500</v>
      </c>
    </row>
    <row r="149" spans="1:34" hidden="1" x14ac:dyDescent="0.35">
      <c r="A149" t="str">
        <f t="shared" si="5"/>
        <v>1.1-00-2508_25619013_2537110</v>
      </c>
      <c r="B149" t="s">
        <v>812</v>
      </c>
      <c r="C149" t="s">
        <v>815</v>
      </c>
      <c r="D149" t="s">
        <v>155</v>
      </c>
      <c r="E149" t="s">
        <v>156</v>
      </c>
      <c r="F149" t="s">
        <v>157</v>
      </c>
      <c r="G149" t="s">
        <v>158</v>
      </c>
      <c r="H149" t="s">
        <v>868</v>
      </c>
      <c r="I149" t="s">
        <v>870</v>
      </c>
      <c r="J149">
        <v>6</v>
      </c>
      <c r="K149" t="s">
        <v>164</v>
      </c>
      <c r="L149">
        <v>19</v>
      </c>
      <c r="M149" t="s">
        <v>168</v>
      </c>
      <c r="N149" t="s">
        <v>869</v>
      </c>
      <c r="O149" t="s">
        <v>871</v>
      </c>
      <c r="P149">
        <v>3000</v>
      </c>
      <c r="Q149" t="s">
        <v>56</v>
      </c>
      <c r="R149">
        <v>3711</v>
      </c>
      <c r="S149" t="s">
        <v>278</v>
      </c>
      <c r="T149">
        <v>0</v>
      </c>
      <c r="U149" t="s">
        <v>58</v>
      </c>
      <c r="V149" s="16">
        <v>35000</v>
      </c>
      <c r="W149" s="1">
        <v>35000</v>
      </c>
      <c r="X149" s="1">
        <v>10627</v>
      </c>
      <c r="Y149" s="1">
        <v>10627</v>
      </c>
      <c r="Z149" s="1">
        <v>10627</v>
      </c>
      <c r="AA149" s="1">
        <v>10627</v>
      </c>
      <c r="AB149" s="1">
        <v>10627</v>
      </c>
      <c r="AC149" s="1">
        <f t="shared" si="4"/>
        <v>24373</v>
      </c>
      <c r="AD149">
        <v>0</v>
      </c>
      <c r="AE149">
        <v>0</v>
      </c>
      <c r="AF149">
        <v>0</v>
      </c>
      <c r="AG149">
        <v>0</v>
      </c>
      <c r="AH149">
        <v>0</v>
      </c>
    </row>
    <row r="150" spans="1:34" hidden="1" x14ac:dyDescent="0.35">
      <c r="A150" t="str">
        <f t="shared" si="5"/>
        <v>1.1-00-2508_25619013_2537510</v>
      </c>
      <c r="B150" t="s">
        <v>812</v>
      </c>
      <c r="C150" t="s">
        <v>815</v>
      </c>
      <c r="D150" t="s">
        <v>155</v>
      </c>
      <c r="E150" t="s">
        <v>156</v>
      </c>
      <c r="F150" t="s">
        <v>157</v>
      </c>
      <c r="G150" t="s">
        <v>158</v>
      </c>
      <c r="H150" t="s">
        <v>868</v>
      </c>
      <c r="I150" t="s">
        <v>870</v>
      </c>
      <c r="J150">
        <v>6</v>
      </c>
      <c r="K150" t="s">
        <v>164</v>
      </c>
      <c r="L150">
        <v>19</v>
      </c>
      <c r="M150" t="s">
        <v>168</v>
      </c>
      <c r="N150" t="s">
        <v>869</v>
      </c>
      <c r="O150" t="s">
        <v>871</v>
      </c>
      <c r="P150">
        <v>3000</v>
      </c>
      <c r="Q150" t="s">
        <v>56</v>
      </c>
      <c r="R150">
        <v>3751</v>
      </c>
      <c r="S150" t="s">
        <v>279</v>
      </c>
      <c r="T150">
        <v>0</v>
      </c>
      <c r="U150" t="s">
        <v>58</v>
      </c>
      <c r="V150" s="16">
        <v>35000</v>
      </c>
      <c r="W150" s="1">
        <v>35000</v>
      </c>
      <c r="X150">
        <v>402</v>
      </c>
      <c r="Y150">
        <v>402</v>
      </c>
      <c r="Z150">
        <v>402</v>
      </c>
      <c r="AA150">
        <v>402</v>
      </c>
      <c r="AB150">
        <v>402</v>
      </c>
      <c r="AC150" s="1">
        <f t="shared" si="4"/>
        <v>34598</v>
      </c>
      <c r="AD150">
        <v>0</v>
      </c>
      <c r="AE150">
        <v>0</v>
      </c>
      <c r="AF150">
        <v>0</v>
      </c>
      <c r="AG150">
        <v>0</v>
      </c>
      <c r="AH150">
        <v>0</v>
      </c>
    </row>
    <row r="151" spans="1:34" hidden="1" x14ac:dyDescent="0.35">
      <c r="A151" t="str">
        <f t="shared" si="5"/>
        <v>1.1-00-2508_25619013_2539410</v>
      </c>
      <c r="B151" t="s">
        <v>812</v>
      </c>
      <c r="C151" t="s">
        <v>815</v>
      </c>
      <c r="D151" t="s">
        <v>155</v>
      </c>
      <c r="E151" t="s">
        <v>156</v>
      </c>
      <c r="F151" t="s">
        <v>157</v>
      </c>
      <c r="G151" t="s">
        <v>158</v>
      </c>
      <c r="H151" t="s">
        <v>868</v>
      </c>
      <c r="I151" t="s">
        <v>870</v>
      </c>
      <c r="J151">
        <v>6</v>
      </c>
      <c r="K151" t="s">
        <v>164</v>
      </c>
      <c r="L151">
        <v>19</v>
      </c>
      <c r="M151" t="s">
        <v>168</v>
      </c>
      <c r="N151" t="s">
        <v>869</v>
      </c>
      <c r="O151" t="s">
        <v>871</v>
      </c>
      <c r="P151">
        <v>3000</v>
      </c>
      <c r="Q151" t="s">
        <v>56</v>
      </c>
      <c r="R151">
        <v>3941</v>
      </c>
      <c r="S151" t="s">
        <v>328</v>
      </c>
      <c r="T151">
        <v>0</v>
      </c>
      <c r="U151" t="s">
        <v>58</v>
      </c>
      <c r="V151" s="16">
        <v>88000</v>
      </c>
      <c r="W151" s="1">
        <v>50000</v>
      </c>
      <c r="X151" s="1">
        <v>64240</v>
      </c>
      <c r="Y151" s="1">
        <v>64240</v>
      </c>
      <c r="Z151" s="1">
        <v>14456</v>
      </c>
      <c r="AA151" s="1">
        <v>14456</v>
      </c>
      <c r="AB151" s="1">
        <v>14456</v>
      </c>
      <c r="AC151" s="1">
        <f t="shared" si="4"/>
        <v>23760</v>
      </c>
      <c r="AD151">
        <v>0</v>
      </c>
      <c r="AE151" s="1">
        <v>38000</v>
      </c>
      <c r="AF151">
        <v>0</v>
      </c>
      <c r="AG151">
        <v>0</v>
      </c>
      <c r="AH151" s="1">
        <v>38000</v>
      </c>
    </row>
    <row r="152" spans="1:34" hidden="1" x14ac:dyDescent="0.35">
      <c r="A152" t="str">
        <f t="shared" si="5"/>
        <v>1.1-00-2508_25619013_2539620</v>
      </c>
      <c r="B152" t="s">
        <v>812</v>
      </c>
      <c r="C152" t="s">
        <v>815</v>
      </c>
      <c r="D152" t="s">
        <v>155</v>
      </c>
      <c r="E152" t="s">
        <v>156</v>
      </c>
      <c r="F152" t="s">
        <v>157</v>
      </c>
      <c r="G152" t="s">
        <v>158</v>
      </c>
      <c r="H152" t="s">
        <v>868</v>
      </c>
      <c r="I152" t="s">
        <v>870</v>
      </c>
      <c r="J152">
        <v>6</v>
      </c>
      <c r="K152" t="s">
        <v>164</v>
      </c>
      <c r="L152">
        <v>19</v>
      </c>
      <c r="M152" t="s">
        <v>168</v>
      </c>
      <c r="N152" t="s">
        <v>869</v>
      </c>
      <c r="O152" t="s">
        <v>871</v>
      </c>
      <c r="P152">
        <v>3000</v>
      </c>
      <c r="Q152" t="s">
        <v>56</v>
      </c>
      <c r="R152">
        <v>3962</v>
      </c>
      <c r="S152" t="s">
        <v>395</v>
      </c>
      <c r="T152">
        <v>0</v>
      </c>
      <c r="U152" t="s">
        <v>58</v>
      </c>
      <c r="V152" s="16">
        <v>98680</v>
      </c>
      <c r="W152" s="1">
        <v>300000</v>
      </c>
      <c r="X152" s="1">
        <v>6834</v>
      </c>
      <c r="Y152" s="1">
        <v>6834</v>
      </c>
      <c r="Z152" s="1">
        <v>3417</v>
      </c>
      <c r="AA152" s="1">
        <v>3417</v>
      </c>
      <c r="AB152" s="1">
        <v>3417</v>
      </c>
      <c r="AC152" s="1">
        <f t="shared" si="4"/>
        <v>91846</v>
      </c>
      <c r="AD152">
        <v>0</v>
      </c>
      <c r="AE152" s="1">
        <v>25000</v>
      </c>
      <c r="AF152">
        <v>0</v>
      </c>
      <c r="AG152" s="1">
        <v>226320</v>
      </c>
      <c r="AH152" s="1">
        <v>-201320</v>
      </c>
    </row>
    <row r="153" spans="1:34" hidden="1" x14ac:dyDescent="0.35">
      <c r="A153" t="str">
        <f t="shared" si="5"/>
        <v>1.1-00-2510_25433025_2542110</v>
      </c>
      <c r="B153" t="s">
        <v>812</v>
      </c>
      <c r="C153" t="s">
        <v>815</v>
      </c>
      <c r="D153" t="s">
        <v>531</v>
      </c>
      <c r="E153" t="s">
        <v>530</v>
      </c>
      <c r="F153" t="s">
        <v>157</v>
      </c>
      <c r="G153" t="s">
        <v>158</v>
      </c>
      <c r="H153" t="s">
        <v>898</v>
      </c>
      <c r="I153" t="s">
        <v>900</v>
      </c>
      <c r="J153">
        <v>4</v>
      </c>
      <c r="K153" t="s">
        <v>224</v>
      </c>
      <c r="L153">
        <v>33</v>
      </c>
      <c r="M153" t="s">
        <v>536</v>
      </c>
      <c r="N153" t="s">
        <v>921</v>
      </c>
      <c r="O153" t="s">
        <v>537</v>
      </c>
      <c r="P153">
        <v>4000</v>
      </c>
      <c r="Q153" t="s">
        <v>233</v>
      </c>
      <c r="R153">
        <v>4211</v>
      </c>
      <c r="S153" t="s">
        <v>291</v>
      </c>
      <c r="T153">
        <v>0</v>
      </c>
      <c r="U153" t="s">
        <v>58</v>
      </c>
      <c r="V153" s="16">
        <v>0</v>
      </c>
      <c r="W153" s="1">
        <v>9360000</v>
      </c>
      <c r="X153">
        <v>0</v>
      </c>
      <c r="Y153">
        <v>0</v>
      </c>
      <c r="Z153">
        <v>0</v>
      </c>
      <c r="AA153">
        <v>0</v>
      </c>
      <c r="AB153">
        <v>0</v>
      </c>
      <c r="AC153" s="1">
        <f t="shared" si="4"/>
        <v>0</v>
      </c>
      <c r="AD153">
        <v>0</v>
      </c>
      <c r="AE153">
        <v>0</v>
      </c>
      <c r="AF153">
        <v>0</v>
      </c>
      <c r="AG153" s="1">
        <v>9360000</v>
      </c>
      <c r="AH153" s="1">
        <v>-9360000</v>
      </c>
    </row>
    <row r="154" spans="1:34" hidden="1" x14ac:dyDescent="0.35">
      <c r="A154" t="str">
        <f t="shared" si="5"/>
        <v>1.1-00-2517_25460042_2542110</v>
      </c>
      <c r="B154" t="s">
        <v>812</v>
      </c>
      <c r="C154" t="s">
        <v>815</v>
      </c>
      <c r="D154" t="s">
        <v>531</v>
      </c>
      <c r="E154" t="s">
        <v>530</v>
      </c>
      <c r="F154" t="s">
        <v>157</v>
      </c>
      <c r="G154" t="s">
        <v>158</v>
      </c>
      <c r="H154" t="s">
        <v>922</v>
      </c>
      <c r="I154" t="s">
        <v>924</v>
      </c>
      <c r="J154">
        <v>4</v>
      </c>
      <c r="K154" t="s">
        <v>224</v>
      </c>
      <c r="L154">
        <v>60</v>
      </c>
      <c r="M154" t="s">
        <v>536</v>
      </c>
      <c r="N154" t="s">
        <v>923</v>
      </c>
      <c r="O154" t="s">
        <v>537</v>
      </c>
      <c r="P154">
        <v>4000</v>
      </c>
      <c r="Q154" t="s">
        <v>233</v>
      </c>
      <c r="R154">
        <v>4211</v>
      </c>
      <c r="S154" t="s">
        <v>291</v>
      </c>
      <c r="T154">
        <v>0</v>
      </c>
      <c r="U154" t="s">
        <v>58</v>
      </c>
      <c r="V154" s="16">
        <v>9360000</v>
      </c>
      <c r="W154">
        <v>0</v>
      </c>
      <c r="X154" s="1">
        <v>7935420.71</v>
      </c>
      <c r="Y154" s="1">
        <v>7935420.71</v>
      </c>
      <c r="Z154" s="1">
        <v>7935420.71</v>
      </c>
      <c r="AA154" s="1">
        <v>7935420.71</v>
      </c>
      <c r="AB154" s="1">
        <v>7935420.71</v>
      </c>
      <c r="AC154" s="1">
        <f t="shared" si="4"/>
        <v>1424579.29</v>
      </c>
      <c r="AD154">
        <v>0</v>
      </c>
      <c r="AE154" s="1">
        <v>9360000</v>
      </c>
      <c r="AF154">
        <v>0</v>
      </c>
      <c r="AG154">
        <v>0</v>
      </c>
      <c r="AH154" s="1">
        <v>9360000</v>
      </c>
    </row>
    <row r="155" spans="1:34" hidden="1" x14ac:dyDescent="0.35">
      <c r="A155" t="str">
        <f t="shared" si="5"/>
        <v>1.1-00-2510_25036028_2521710</v>
      </c>
      <c r="B155" t="s">
        <v>812</v>
      </c>
      <c r="C155" t="s">
        <v>815</v>
      </c>
      <c r="D155" t="s">
        <v>531</v>
      </c>
      <c r="E155" t="s">
        <v>530</v>
      </c>
      <c r="F155" t="s">
        <v>270</v>
      </c>
      <c r="G155" t="s">
        <v>271</v>
      </c>
      <c r="H155" t="s">
        <v>898</v>
      </c>
      <c r="I155" t="s">
        <v>900</v>
      </c>
      <c r="J155">
        <v>0</v>
      </c>
      <c r="K155" t="s">
        <v>255</v>
      </c>
      <c r="L155">
        <v>36</v>
      </c>
      <c r="M155" t="s">
        <v>931</v>
      </c>
      <c r="N155" t="s">
        <v>930</v>
      </c>
      <c r="O155" t="s">
        <v>932</v>
      </c>
      <c r="P155">
        <v>2000</v>
      </c>
      <c r="Q155" t="s">
        <v>105</v>
      </c>
      <c r="R155">
        <v>2171</v>
      </c>
      <c r="S155" t="s">
        <v>127</v>
      </c>
      <c r="T155">
        <v>0</v>
      </c>
      <c r="U155" t="s">
        <v>58</v>
      </c>
      <c r="V155" s="16">
        <v>640667.56999999995</v>
      </c>
      <c r="W155" s="1">
        <v>300000</v>
      </c>
      <c r="X155" s="1">
        <v>625147.19999999995</v>
      </c>
      <c r="Y155" s="1">
        <v>625147.19999999995</v>
      </c>
      <c r="Z155">
        <v>0</v>
      </c>
      <c r="AA155">
        <v>0</v>
      </c>
      <c r="AB155">
        <v>0</v>
      </c>
      <c r="AC155" s="1">
        <f t="shared" si="4"/>
        <v>15520.369999999995</v>
      </c>
      <c r="AD155">
        <v>0</v>
      </c>
      <c r="AE155" s="1">
        <v>340667.57</v>
      </c>
      <c r="AF155">
        <v>0</v>
      </c>
      <c r="AG155">
        <v>0</v>
      </c>
      <c r="AH155" s="1">
        <v>340667.57</v>
      </c>
    </row>
    <row r="156" spans="1:34" hidden="1" x14ac:dyDescent="0.35">
      <c r="A156" t="str">
        <f t="shared" si="5"/>
        <v>1.1-00-2510_25036028_2524110</v>
      </c>
      <c r="B156" t="s">
        <v>812</v>
      </c>
      <c r="C156" t="s">
        <v>815</v>
      </c>
      <c r="D156" t="s">
        <v>531</v>
      </c>
      <c r="E156" t="s">
        <v>530</v>
      </c>
      <c r="F156" t="s">
        <v>270</v>
      </c>
      <c r="G156" t="s">
        <v>271</v>
      </c>
      <c r="H156" t="s">
        <v>898</v>
      </c>
      <c r="I156" t="s">
        <v>900</v>
      </c>
      <c r="J156">
        <v>0</v>
      </c>
      <c r="K156" t="s">
        <v>255</v>
      </c>
      <c r="L156">
        <v>36</v>
      </c>
      <c r="M156" t="s">
        <v>931</v>
      </c>
      <c r="N156" t="s">
        <v>930</v>
      </c>
      <c r="O156" t="s">
        <v>932</v>
      </c>
      <c r="P156">
        <v>2000</v>
      </c>
      <c r="Q156" t="s">
        <v>105</v>
      </c>
      <c r="R156">
        <v>2411</v>
      </c>
      <c r="S156" t="s">
        <v>369</v>
      </c>
      <c r="T156">
        <v>0</v>
      </c>
      <c r="U156" t="s">
        <v>58</v>
      </c>
      <c r="V156" s="16">
        <v>0</v>
      </c>
      <c r="W156" s="1">
        <v>40000</v>
      </c>
      <c r="X156">
        <v>0</v>
      </c>
      <c r="Y156">
        <v>0</v>
      </c>
      <c r="Z156">
        <v>0</v>
      </c>
      <c r="AA156">
        <v>0</v>
      </c>
      <c r="AB156">
        <v>0</v>
      </c>
      <c r="AC156" s="1">
        <f t="shared" si="4"/>
        <v>0</v>
      </c>
      <c r="AD156">
        <v>0</v>
      </c>
      <c r="AE156">
        <v>0</v>
      </c>
      <c r="AF156">
        <v>0</v>
      </c>
      <c r="AG156" s="1">
        <v>40000</v>
      </c>
      <c r="AH156" s="1">
        <v>-40000</v>
      </c>
    </row>
    <row r="157" spans="1:34" hidden="1" x14ac:dyDescent="0.35">
      <c r="A157" t="str">
        <f t="shared" si="5"/>
        <v>1.1-00-2510_25036028_2524210</v>
      </c>
      <c r="B157" t="s">
        <v>812</v>
      </c>
      <c r="C157" t="s">
        <v>815</v>
      </c>
      <c r="D157" t="s">
        <v>531</v>
      </c>
      <c r="E157" t="s">
        <v>530</v>
      </c>
      <c r="F157" t="s">
        <v>270</v>
      </c>
      <c r="G157" t="s">
        <v>271</v>
      </c>
      <c r="H157" t="s">
        <v>898</v>
      </c>
      <c r="I157" t="s">
        <v>900</v>
      </c>
      <c r="J157">
        <v>0</v>
      </c>
      <c r="K157" t="s">
        <v>255</v>
      </c>
      <c r="L157">
        <v>36</v>
      </c>
      <c r="M157" t="s">
        <v>931</v>
      </c>
      <c r="N157" t="s">
        <v>930</v>
      </c>
      <c r="O157" t="s">
        <v>932</v>
      </c>
      <c r="P157">
        <v>2000</v>
      </c>
      <c r="Q157" t="s">
        <v>105</v>
      </c>
      <c r="R157">
        <v>2421</v>
      </c>
      <c r="S157" t="s">
        <v>370</v>
      </c>
      <c r="T157">
        <v>0</v>
      </c>
      <c r="U157" t="s">
        <v>58</v>
      </c>
      <c r="V157" s="16">
        <v>3000</v>
      </c>
      <c r="W157" s="1">
        <v>80000</v>
      </c>
      <c r="X157">
        <v>0</v>
      </c>
      <c r="Y157">
        <v>0</v>
      </c>
      <c r="Z157">
        <v>0</v>
      </c>
      <c r="AA157">
        <v>0</v>
      </c>
      <c r="AB157">
        <v>0</v>
      </c>
      <c r="AC157" s="1">
        <f t="shared" si="4"/>
        <v>3000</v>
      </c>
      <c r="AD157">
        <v>0</v>
      </c>
      <c r="AE157">
        <v>0</v>
      </c>
      <c r="AF157">
        <v>0</v>
      </c>
      <c r="AG157" s="1">
        <v>77000</v>
      </c>
      <c r="AH157" s="1">
        <v>-77000</v>
      </c>
    </row>
    <row r="158" spans="1:34" hidden="1" x14ac:dyDescent="0.35">
      <c r="A158" t="str">
        <f t="shared" si="5"/>
        <v>1.1-00-2510_25036028_2524410</v>
      </c>
      <c r="B158" t="s">
        <v>812</v>
      </c>
      <c r="C158" t="s">
        <v>815</v>
      </c>
      <c r="D158" t="s">
        <v>531</v>
      </c>
      <c r="E158" t="s">
        <v>530</v>
      </c>
      <c r="F158" t="s">
        <v>270</v>
      </c>
      <c r="G158" t="s">
        <v>271</v>
      </c>
      <c r="H158" t="s">
        <v>898</v>
      </c>
      <c r="I158" t="s">
        <v>900</v>
      </c>
      <c r="J158">
        <v>0</v>
      </c>
      <c r="K158" t="s">
        <v>255</v>
      </c>
      <c r="L158">
        <v>36</v>
      </c>
      <c r="M158" t="s">
        <v>931</v>
      </c>
      <c r="N158" t="s">
        <v>930</v>
      </c>
      <c r="O158" t="s">
        <v>932</v>
      </c>
      <c r="P158">
        <v>2000</v>
      </c>
      <c r="Q158" t="s">
        <v>105</v>
      </c>
      <c r="R158">
        <v>2441</v>
      </c>
      <c r="S158" t="s">
        <v>662</v>
      </c>
      <c r="T158">
        <v>0</v>
      </c>
      <c r="U158" t="s">
        <v>58</v>
      </c>
      <c r="V158" s="16">
        <v>23000</v>
      </c>
      <c r="W158" s="1">
        <v>23000</v>
      </c>
      <c r="X158">
        <v>0</v>
      </c>
      <c r="Y158">
        <v>0</v>
      </c>
      <c r="Z158">
        <v>0</v>
      </c>
      <c r="AA158">
        <v>0</v>
      </c>
      <c r="AB158">
        <v>0</v>
      </c>
      <c r="AC158" s="1">
        <f t="shared" si="4"/>
        <v>23000</v>
      </c>
      <c r="AD158">
        <v>0</v>
      </c>
      <c r="AE158">
        <v>0</v>
      </c>
      <c r="AF158">
        <v>0</v>
      </c>
      <c r="AG158">
        <v>0</v>
      </c>
      <c r="AH158">
        <v>0</v>
      </c>
    </row>
    <row r="159" spans="1:34" x14ac:dyDescent="0.35">
      <c r="A159" t="str">
        <f t="shared" si="5"/>
        <v>1.1-00-2510_25036028_2524610</v>
      </c>
      <c r="B159" t="s">
        <v>812</v>
      </c>
      <c r="C159" t="s">
        <v>815</v>
      </c>
      <c r="D159" t="s">
        <v>531</v>
      </c>
      <c r="E159" t="s">
        <v>530</v>
      </c>
      <c r="F159" t="s">
        <v>270</v>
      </c>
      <c r="G159" t="s">
        <v>271</v>
      </c>
      <c r="H159" t="s">
        <v>898</v>
      </c>
      <c r="I159" t="s">
        <v>900</v>
      </c>
      <c r="J159">
        <v>0</v>
      </c>
      <c r="K159" t="s">
        <v>255</v>
      </c>
      <c r="L159">
        <v>36</v>
      </c>
      <c r="M159" t="s">
        <v>931</v>
      </c>
      <c r="N159" t="s">
        <v>930</v>
      </c>
      <c r="O159" t="s">
        <v>932</v>
      </c>
      <c r="P159">
        <v>2000</v>
      </c>
      <c r="Q159" t="s">
        <v>105</v>
      </c>
      <c r="R159">
        <v>2461</v>
      </c>
      <c r="S159" t="s">
        <v>372</v>
      </c>
      <c r="T159">
        <v>0</v>
      </c>
      <c r="U159" t="s">
        <v>58</v>
      </c>
      <c r="V159" s="16">
        <v>5000</v>
      </c>
      <c r="W159">
        <v>0</v>
      </c>
      <c r="X159" s="1">
        <v>4918.84</v>
      </c>
      <c r="Y159">
        <v>0</v>
      </c>
      <c r="Z159">
        <v>0</v>
      </c>
      <c r="AA159">
        <v>0</v>
      </c>
      <c r="AB159">
        <v>0</v>
      </c>
      <c r="AC159" s="1">
        <f t="shared" si="4"/>
        <v>81.159999999999854</v>
      </c>
      <c r="AD159">
        <v>0</v>
      </c>
      <c r="AE159" s="1">
        <v>5000</v>
      </c>
      <c r="AF159">
        <v>0</v>
      </c>
      <c r="AG159">
        <v>0</v>
      </c>
      <c r="AH159" s="1">
        <v>5000</v>
      </c>
    </row>
    <row r="160" spans="1:34" hidden="1" x14ac:dyDescent="0.35">
      <c r="A160" t="str">
        <f t="shared" si="5"/>
        <v>1.1-00-2510_25036028_2524710</v>
      </c>
      <c r="B160" t="s">
        <v>812</v>
      </c>
      <c r="C160" t="s">
        <v>815</v>
      </c>
      <c r="D160" t="s">
        <v>531</v>
      </c>
      <c r="E160" t="s">
        <v>530</v>
      </c>
      <c r="F160" t="s">
        <v>270</v>
      </c>
      <c r="G160" t="s">
        <v>271</v>
      </c>
      <c r="H160" t="s">
        <v>898</v>
      </c>
      <c r="I160" t="s">
        <v>900</v>
      </c>
      <c r="J160">
        <v>0</v>
      </c>
      <c r="K160" t="s">
        <v>255</v>
      </c>
      <c r="L160">
        <v>36</v>
      </c>
      <c r="M160" t="s">
        <v>931</v>
      </c>
      <c r="N160" t="s">
        <v>930</v>
      </c>
      <c r="O160" t="s">
        <v>932</v>
      </c>
      <c r="P160">
        <v>2000</v>
      </c>
      <c r="Q160" t="s">
        <v>105</v>
      </c>
      <c r="R160">
        <v>2471</v>
      </c>
      <c r="S160" t="s">
        <v>373</v>
      </c>
      <c r="T160">
        <v>0</v>
      </c>
      <c r="U160" t="s">
        <v>58</v>
      </c>
      <c r="V160" s="16">
        <v>5000</v>
      </c>
      <c r="W160" s="1">
        <v>20000</v>
      </c>
      <c r="X160" s="1">
        <v>3791.52</v>
      </c>
      <c r="Y160" s="1">
        <v>3791.52</v>
      </c>
      <c r="Z160">
        <v>0</v>
      </c>
      <c r="AA160">
        <v>0</v>
      </c>
      <c r="AB160">
        <v>0</v>
      </c>
      <c r="AC160" s="1">
        <f t="shared" si="4"/>
        <v>1208.48</v>
      </c>
      <c r="AD160">
        <v>0</v>
      </c>
      <c r="AE160">
        <v>0</v>
      </c>
      <c r="AF160">
        <v>0</v>
      </c>
      <c r="AG160" s="1">
        <v>15000</v>
      </c>
      <c r="AH160" s="1">
        <v>-15000</v>
      </c>
    </row>
    <row r="161" spans="1:34" hidden="1" x14ac:dyDescent="0.35">
      <c r="A161" t="str">
        <f t="shared" si="5"/>
        <v>1.1-00-2510_25036028_2524910</v>
      </c>
      <c r="B161" t="s">
        <v>812</v>
      </c>
      <c r="C161" t="s">
        <v>815</v>
      </c>
      <c r="D161" t="s">
        <v>531</v>
      </c>
      <c r="E161" t="s">
        <v>530</v>
      </c>
      <c r="F161" t="s">
        <v>270</v>
      </c>
      <c r="G161" t="s">
        <v>271</v>
      </c>
      <c r="H161" t="s">
        <v>898</v>
      </c>
      <c r="I161" t="s">
        <v>900</v>
      </c>
      <c r="J161">
        <v>0</v>
      </c>
      <c r="K161" t="s">
        <v>255</v>
      </c>
      <c r="L161">
        <v>36</v>
      </c>
      <c r="M161" t="s">
        <v>931</v>
      </c>
      <c r="N161" t="s">
        <v>930</v>
      </c>
      <c r="O161" t="s">
        <v>932</v>
      </c>
      <c r="P161">
        <v>2000</v>
      </c>
      <c r="Q161" t="s">
        <v>105</v>
      </c>
      <c r="R161">
        <v>2491</v>
      </c>
      <c r="S161" t="s">
        <v>374</v>
      </c>
      <c r="T161">
        <v>0</v>
      </c>
      <c r="U161" t="s">
        <v>58</v>
      </c>
      <c r="V161" s="16">
        <v>0</v>
      </c>
      <c r="W161" s="1">
        <v>260000</v>
      </c>
      <c r="X161">
        <v>0</v>
      </c>
      <c r="Y161">
        <v>0</v>
      </c>
      <c r="Z161">
        <v>0</v>
      </c>
      <c r="AA161">
        <v>0</v>
      </c>
      <c r="AB161">
        <v>0</v>
      </c>
      <c r="AC161" s="1">
        <f t="shared" si="4"/>
        <v>0</v>
      </c>
      <c r="AD161" s="1">
        <v>300000</v>
      </c>
      <c r="AE161">
        <v>0</v>
      </c>
      <c r="AF161">
        <v>0</v>
      </c>
      <c r="AG161" s="1">
        <v>560000</v>
      </c>
      <c r="AH161" s="1">
        <v>-260000</v>
      </c>
    </row>
    <row r="162" spans="1:34" hidden="1" x14ac:dyDescent="0.35">
      <c r="A162" t="str">
        <f t="shared" si="5"/>
        <v>1.1-00-2510_25036028_2525210</v>
      </c>
      <c r="B162" t="s">
        <v>812</v>
      </c>
      <c r="C162" t="s">
        <v>815</v>
      </c>
      <c r="D162" t="s">
        <v>531</v>
      </c>
      <c r="E162" t="s">
        <v>530</v>
      </c>
      <c r="F162" t="s">
        <v>270</v>
      </c>
      <c r="G162" t="s">
        <v>271</v>
      </c>
      <c r="H162" t="s">
        <v>898</v>
      </c>
      <c r="I162" t="s">
        <v>900</v>
      </c>
      <c r="J162">
        <v>0</v>
      </c>
      <c r="K162" t="s">
        <v>255</v>
      </c>
      <c r="L162">
        <v>36</v>
      </c>
      <c r="M162" t="s">
        <v>931</v>
      </c>
      <c r="N162" t="s">
        <v>930</v>
      </c>
      <c r="O162" t="s">
        <v>932</v>
      </c>
      <c r="P162">
        <v>2000</v>
      </c>
      <c r="Q162" t="s">
        <v>105</v>
      </c>
      <c r="R162">
        <v>2521</v>
      </c>
      <c r="S162" t="s">
        <v>375</v>
      </c>
      <c r="T162">
        <v>0</v>
      </c>
      <c r="U162" t="s">
        <v>58</v>
      </c>
      <c r="V162" s="16">
        <v>7500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 s="1">
        <f t="shared" si="4"/>
        <v>7500</v>
      </c>
      <c r="AD162">
        <v>0</v>
      </c>
      <c r="AE162" s="1">
        <v>7500</v>
      </c>
      <c r="AF162">
        <v>0</v>
      </c>
      <c r="AG162">
        <v>0</v>
      </c>
      <c r="AH162" s="1">
        <v>7500</v>
      </c>
    </row>
    <row r="163" spans="1:34" hidden="1" x14ac:dyDescent="0.35">
      <c r="A163" t="str">
        <f t="shared" si="5"/>
        <v>1.1-00-2510_25036028_2525610</v>
      </c>
      <c r="B163" t="s">
        <v>812</v>
      </c>
      <c r="C163" t="s">
        <v>815</v>
      </c>
      <c r="D163" t="s">
        <v>531</v>
      </c>
      <c r="E163" t="s">
        <v>530</v>
      </c>
      <c r="F163" t="s">
        <v>270</v>
      </c>
      <c r="G163" t="s">
        <v>271</v>
      </c>
      <c r="H163" t="s">
        <v>898</v>
      </c>
      <c r="I163" t="s">
        <v>900</v>
      </c>
      <c r="J163">
        <v>0</v>
      </c>
      <c r="K163" t="s">
        <v>255</v>
      </c>
      <c r="L163">
        <v>36</v>
      </c>
      <c r="M163" t="s">
        <v>931</v>
      </c>
      <c r="N163" t="s">
        <v>930</v>
      </c>
      <c r="O163" t="s">
        <v>932</v>
      </c>
      <c r="P163">
        <v>2000</v>
      </c>
      <c r="Q163" t="s">
        <v>105</v>
      </c>
      <c r="R163">
        <v>2561</v>
      </c>
      <c r="S163" t="s">
        <v>376</v>
      </c>
      <c r="T163">
        <v>0</v>
      </c>
      <c r="U163" t="s">
        <v>58</v>
      </c>
      <c r="V163" s="16">
        <v>3500</v>
      </c>
      <c r="W163">
        <v>0</v>
      </c>
      <c r="X163" s="1">
        <v>1991.72</v>
      </c>
      <c r="Y163">
        <v>0</v>
      </c>
      <c r="Z163">
        <v>0</v>
      </c>
      <c r="AA163">
        <v>0</v>
      </c>
      <c r="AB163">
        <v>0</v>
      </c>
      <c r="AC163" s="1">
        <f t="shared" si="4"/>
        <v>1508.28</v>
      </c>
      <c r="AD163">
        <v>0</v>
      </c>
      <c r="AE163" s="1">
        <v>3500</v>
      </c>
      <c r="AF163">
        <v>0</v>
      </c>
      <c r="AG163">
        <v>0</v>
      </c>
      <c r="AH163" s="1">
        <v>3500</v>
      </c>
    </row>
    <row r="164" spans="1:34" hidden="1" x14ac:dyDescent="0.35">
      <c r="A164" t="str">
        <f t="shared" si="5"/>
        <v>1.1-00-2510_25036028_2527210</v>
      </c>
      <c r="B164" t="s">
        <v>812</v>
      </c>
      <c r="C164" t="s">
        <v>815</v>
      </c>
      <c r="D164" t="s">
        <v>531</v>
      </c>
      <c r="E164" t="s">
        <v>530</v>
      </c>
      <c r="F164" t="s">
        <v>270</v>
      </c>
      <c r="G164" t="s">
        <v>271</v>
      </c>
      <c r="H164" t="s">
        <v>898</v>
      </c>
      <c r="I164" t="s">
        <v>900</v>
      </c>
      <c r="J164">
        <v>0</v>
      </c>
      <c r="K164" t="s">
        <v>255</v>
      </c>
      <c r="L164">
        <v>36</v>
      </c>
      <c r="M164" t="s">
        <v>931</v>
      </c>
      <c r="N164" t="s">
        <v>930</v>
      </c>
      <c r="O164" t="s">
        <v>932</v>
      </c>
      <c r="P164">
        <v>2000</v>
      </c>
      <c r="Q164" t="s">
        <v>105</v>
      </c>
      <c r="R164">
        <v>2721</v>
      </c>
      <c r="S164" t="s">
        <v>377</v>
      </c>
      <c r="T164">
        <v>0</v>
      </c>
      <c r="U164" t="s">
        <v>58</v>
      </c>
      <c r="V164" s="16">
        <v>8832.43</v>
      </c>
      <c r="W164">
        <v>0</v>
      </c>
      <c r="X164" s="1">
        <v>8832.43</v>
      </c>
      <c r="Y164" s="1">
        <v>8832.43</v>
      </c>
      <c r="Z164" s="1">
        <v>8832.43</v>
      </c>
      <c r="AA164" s="1">
        <v>8832.43</v>
      </c>
      <c r="AB164" s="1">
        <v>8832.43</v>
      </c>
      <c r="AC164" s="1">
        <f t="shared" si="4"/>
        <v>0</v>
      </c>
      <c r="AD164">
        <v>0</v>
      </c>
      <c r="AE164" s="1">
        <v>8832.43</v>
      </c>
      <c r="AF164">
        <v>0</v>
      </c>
      <c r="AG164">
        <v>0</v>
      </c>
      <c r="AH164" s="1">
        <v>8832.43</v>
      </c>
    </row>
    <row r="165" spans="1:34" hidden="1" x14ac:dyDescent="0.35">
      <c r="A165" t="str">
        <f t="shared" si="5"/>
        <v>1.1-00-2510_25036028_2527310</v>
      </c>
      <c r="B165" t="s">
        <v>812</v>
      </c>
      <c r="C165" t="s">
        <v>815</v>
      </c>
      <c r="D165" t="s">
        <v>531</v>
      </c>
      <c r="E165" t="s">
        <v>530</v>
      </c>
      <c r="F165" t="s">
        <v>270</v>
      </c>
      <c r="G165" t="s">
        <v>271</v>
      </c>
      <c r="H165" t="s">
        <v>898</v>
      </c>
      <c r="I165" t="s">
        <v>900</v>
      </c>
      <c r="J165">
        <v>0</v>
      </c>
      <c r="K165" t="s">
        <v>255</v>
      </c>
      <c r="L165">
        <v>36</v>
      </c>
      <c r="M165" t="s">
        <v>931</v>
      </c>
      <c r="N165" t="s">
        <v>930</v>
      </c>
      <c r="O165" t="s">
        <v>932</v>
      </c>
      <c r="P165">
        <v>2000</v>
      </c>
      <c r="Q165" t="s">
        <v>105</v>
      </c>
      <c r="R165">
        <v>2731</v>
      </c>
      <c r="S165" t="s">
        <v>222</v>
      </c>
      <c r="T165">
        <v>0</v>
      </c>
      <c r="U165" t="s">
        <v>58</v>
      </c>
      <c r="V165" s="16">
        <v>0</v>
      </c>
      <c r="W165" s="1">
        <v>20000</v>
      </c>
      <c r="X165">
        <v>0</v>
      </c>
      <c r="Y165">
        <v>0</v>
      </c>
      <c r="Z165">
        <v>0</v>
      </c>
      <c r="AA165">
        <v>0</v>
      </c>
      <c r="AB165">
        <v>0</v>
      </c>
      <c r="AC165" s="1">
        <f t="shared" si="4"/>
        <v>0</v>
      </c>
      <c r="AD165">
        <v>0</v>
      </c>
      <c r="AE165">
        <v>0</v>
      </c>
      <c r="AF165">
        <v>0</v>
      </c>
      <c r="AG165" s="1">
        <v>20000</v>
      </c>
      <c r="AH165" s="1">
        <v>-20000</v>
      </c>
    </row>
    <row r="166" spans="1:34" hidden="1" x14ac:dyDescent="0.35">
      <c r="A166" t="str">
        <f t="shared" si="5"/>
        <v>1.1-00-2510_25036028_2529110</v>
      </c>
      <c r="B166" t="s">
        <v>812</v>
      </c>
      <c r="C166" t="s">
        <v>815</v>
      </c>
      <c r="D166" t="s">
        <v>531</v>
      </c>
      <c r="E166" t="s">
        <v>530</v>
      </c>
      <c r="F166" t="s">
        <v>270</v>
      </c>
      <c r="G166" t="s">
        <v>271</v>
      </c>
      <c r="H166" t="s">
        <v>898</v>
      </c>
      <c r="I166" t="s">
        <v>900</v>
      </c>
      <c r="J166">
        <v>0</v>
      </c>
      <c r="K166" t="s">
        <v>255</v>
      </c>
      <c r="L166">
        <v>36</v>
      </c>
      <c r="M166" t="s">
        <v>931</v>
      </c>
      <c r="N166" t="s">
        <v>930</v>
      </c>
      <c r="O166" t="s">
        <v>932</v>
      </c>
      <c r="P166">
        <v>2000</v>
      </c>
      <c r="Q166" t="s">
        <v>105</v>
      </c>
      <c r="R166">
        <v>2911</v>
      </c>
      <c r="S166" t="s">
        <v>312</v>
      </c>
      <c r="T166">
        <v>0</v>
      </c>
      <c r="U166" t="s">
        <v>58</v>
      </c>
      <c r="V166" s="16">
        <v>53000</v>
      </c>
      <c r="W166" s="1">
        <v>15000</v>
      </c>
      <c r="X166" s="1">
        <v>50181.5</v>
      </c>
      <c r="Y166">
        <v>0</v>
      </c>
      <c r="Z166">
        <v>0</v>
      </c>
      <c r="AA166">
        <v>0</v>
      </c>
      <c r="AB166">
        <v>0</v>
      </c>
      <c r="AC166" s="1">
        <f t="shared" si="4"/>
        <v>2818.5</v>
      </c>
      <c r="AD166">
        <v>0</v>
      </c>
      <c r="AE166" s="1">
        <v>38000</v>
      </c>
      <c r="AF166">
        <v>0</v>
      </c>
      <c r="AG166">
        <v>0</v>
      </c>
      <c r="AH166" s="1">
        <v>38000</v>
      </c>
    </row>
    <row r="167" spans="1:34" hidden="1" x14ac:dyDescent="0.35">
      <c r="A167" t="str">
        <f t="shared" si="5"/>
        <v>1.1-00-2510_25036028_2529210</v>
      </c>
      <c r="B167" t="s">
        <v>812</v>
      </c>
      <c r="C167" t="s">
        <v>815</v>
      </c>
      <c r="D167" t="s">
        <v>531</v>
      </c>
      <c r="E167" t="s">
        <v>530</v>
      </c>
      <c r="F167" t="s">
        <v>270</v>
      </c>
      <c r="G167" t="s">
        <v>271</v>
      </c>
      <c r="H167" t="s">
        <v>898</v>
      </c>
      <c r="I167" t="s">
        <v>900</v>
      </c>
      <c r="J167">
        <v>0</v>
      </c>
      <c r="K167" t="s">
        <v>255</v>
      </c>
      <c r="L167">
        <v>36</v>
      </c>
      <c r="M167" t="s">
        <v>931</v>
      </c>
      <c r="N167" t="s">
        <v>930</v>
      </c>
      <c r="O167" t="s">
        <v>932</v>
      </c>
      <c r="P167">
        <v>2000</v>
      </c>
      <c r="Q167" t="s">
        <v>105</v>
      </c>
      <c r="R167">
        <v>2921</v>
      </c>
      <c r="S167" t="s">
        <v>378</v>
      </c>
      <c r="T167">
        <v>0</v>
      </c>
      <c r="U167" t="s">
        <v>58</v>
      </c>
      <c r="V167" s="16">
        <v>4500</v>
      </c>
      <c r="W167">
        <v>0</v>
      </c>
      <c r="X167" s="1">
        <v>2739.52</v>
      </c>
      <c r="Y167" s="1">
        <v>2739.52</v>
      </c>
      <c r="Z167">
        <v>0</v>
      </c>
      <c r="AA167">
        <v>0</v>
      </c>
      <c r="AB167">
        <v>0</v>
      </c>
      <c r="AC167" s="1">
        <f t="shared" si="4"/>
        <v>1760.48</v>
      </c>
      <c r="AD167">
        <v>0</v>
      </c>
      <c r="AE167" s="1">
        <v>4500</v>
      </c>
      <c r="AF167">
        <v>0</v>
      </c>
      <c r="AG167">
        <v>0</v>
      </c>
      <c r="AH167" s="1">
        <v>4500</v>
      </c>
    </row>
    <row r="168" spans="1:34" hidden="1" x14ac:dyDescent="0.35">
      <c r="A168" t="str">
        <f t="shared" si="5"/>
        <v>1.1-00-2510_25036028_2529410</v>
      </c>
      <c r="B168" t="s">
        <v>812</v>
      </c>
      <c r="C168" t="s">
        <v>815</v>
      </c>
      <c r="D168" t="s">
        <v>531</v>
      </c>
      <c r="E168" t="s">
        <v>530</v>
      </c>
      <c r="F168" t="s">
        <v>270</v>
      </c>
      <c r="G168" t="s">
        <v>271</v>
      </c>
      <c r="H168" t="s">
        <v>898</v>
      </c>
      <c r="I168" t="s">
        <v>900</v>
      </c>
      <c r="J168">
        <v>0</v>
      </c>
      <c r="K168" t="s">
        <v>255</v>
      </c>
      <c r="L168">
        <v>36</v>
      </c>
      <c r="M168" t="s">
        <v>931</v>
      </c>
      <c r="N168" t="s">
        <v>930</v>
      </c>
      <c r="O168" t="s">
        <v>932</v>
      </c>
      <c r="P168">
        <v>2000</v>
      </c>
      <c r="Q168" t="s">
        <v>105</v>
      </c>
      <c r="R168">
        <v>2941</v>
      </c>
      <c r="S168" t="s">
        <v>313</v>
      </c>
      <c r="T168">
        <v>0</v>
      </c>
      <c r="U168" t="s">
        <v>58</v>
      </c>
      <c r="V168" s="16">
        <v>4000</v>
      </c>
      <c r="W168">
        <v>0</v>
      </c>
      <c r="X168" s="1">
        <v>3938</v>
      </c>
      <c r="Y168" s="1">
        <v>3938</v>
      </c>
      <c r="Z168" s="1">
        <v>3938</v>
      </c>
      <c r="AA168" s="1">
        <v>3938</v>
      </c>
      <c r="AB168" s="1">
        <v>3938</v>
      </c>
      <c r="AC168" s="1">
        <f t="shared" si="4"/>
        <v>62</v>
      </c>
      <c r="AD168">
        <v>0</v>
      </c>
      <c r="AE168" s="1">
        <v>4000</v>
      </c>
      <c r="AF168">
        <v>0</v>
      </c>
      <c r="AG168">
        <v>0</v>
      </c>
      <c r="AH168" s="1">
        <v>4000</v>
      </c>
    </row>
    <row r="169" spans="1:34" hidden="1" x14ac:dyDescent="0.35">
      <c r="A169" t="str">
        <f t="shared" si="5"/>
        <v>1.1-00-2510_25036028_2533810</v>
      </c>
      <c r="B169" t="s">
        <v>812</v>
      </c>
      <c r="C169" t="s">
        <v>815</v>
      </c>
      <c r="D169" t="s">
        <v>531</v>
      </c>
      <c r="E169" t="s">
        <v>530</v>
      </c>
      <c r="F169" t="s">
        <v>270</v>
      </c>
      <c r="G169" t="s">
        <v>271</v>
      </c>
      <c r="H169" t="s">
        <v>898</v>
      </c>
      <c r="I169" t="s">
        <v>900</v>
      </c>
      <c r="J169">
        <v>0</v>
      </c>
      <c r="K169" t="s">
        <v>255</v>
      </c>
      <c r="L169">
        <v>36</v>
      </c>
      <c r="M169" t="s">
        <v>931</v>
      </c>
      <c r="N169" t="s">
        <v>930</v>
      </c>
      <c r="O169" t="s">
        <v>932</v>
      </c>
      <c r="P169">
        <v>3000</v>
      </c>
      <c r="Q169" t="s">
        <v>56</v>
      </c>
      <c r="R169">
        <v>3381</v>
      </c>
      <c r="S169" t="s">
        <v>478</v>
      </c>
      <c r="T169">
        <v>0</v>
      </c>
      <c r="U169" t="s">
        <v>58</v>
      </c>
      <c r="V169" s="16">
        <v>0</v>
      </c>
      <c r="W169" s="1">
        <v>5000000</v>
      </c>
      <c r="X169">
        <v>0</v>
      </c>
      <c r="Y169">
        <v>0</v>
      </c>
      <c r="Z169">
        <v>0</v>
      </c>
      <c r="AA169">
        <v>0</v>
      </c>
      <c r="AB169">
        <v>0</v>
      </c>
      <c r="AC169" s="1">
        <f t="shared" si="4"/>
        <v>0</v>
      </c>
      <c r="AD169">
        <v>0</v>
      </c>
      <c r="AE169">
        <v>0</v>
      </c>
      <c r="AF169">
        <v>0</v>
      </c>
      <c r="AG169" s="1">
        <v>5000000</v>
      </c>
      <c r="AH169" s="1">
        <v>-5000000</v>
      </c>
    </row>
    <row r="170" spans="1:34" hidden="1" x14ac:dyDescent="0.35">
      <c r="A170" t="str">
        <f t="shared" si="5"/>
        <v>1.1-00-2510_25036028_2533910</v>
      </c>
      <c r="B170" t="s">
        <v>812</v>
      </c>
      <c r="C170" t="s">
        <v>815</v>
      </c>
      <c r="D170" t="s">
        <v>531</v>
      </c>
      <c r="E170" t="s">
        <v>530</v>
      </c>
      <c r="F170" t="s">
        <v>270</v>
      </c>
      <c r="G170" t="s">
        <v>271</v>
      </c>
      <c r="H170" t="s">
        <v>898</v>
      </c>
      <c r="I170" t="s">
        <v>900</v>
      </c>
      <c r="J170">
        <v>0</v>
      </c>
      <c r="K170" t="s">
        <v>255</v>
      </c>
      <c r="L170">
        <v>36</v>
      </c>
      <c r="M170" t="s">
        <v>931</v>
      </c>
      <c r="N170" t="s">
        <v>930</v>
      </c>
      <c r="O170" t="s">
        <v>932</v>
      </c>
      <c r="P170">
        <v>3000</v>
      </c>
      <c r="Q170" t="s">
        <v>56</v>
      </c>
      <c r="R170">
        <v>3391</v>
      </c>
      <c r="S170" t="s">
        <v>129</v>
      </c>
      <c r="T170">
        <v>0</v>
      </c>
      <c r="U170" t="s">
        <v>58</v>
      </c>
      <c r="V170" s="16">
        <v>2890908.69</v>
      </c>
      <c r="W170" s="1">
        <v>1400000</v>
      </c>
      <c r="X170" s="1">
        <v>2890908.69</v>
      </c>
      <c r="Y170" s="1">
        <v>2890908.69</v>
      </c>
      <c r="Z170">
        <v>0</v>
      </c>
      <c r="AA170">
        <v>0</v>
      </c>
      <c r="AB170">
        <v>0</v>
      </c>
      <c r="AC170" s="1">
        <f t="shared" si="4"/>
        <v>0</v>
      </c>
      <c r="AD170">
        <v>0</v>
      </c>
      <c r="AE170" s="1">
        <v>1550000</v>
      </c>
      <c r="AF170">
        <v>0</v>
      </c>
      <c r="AG170" s="1">
        <v>59091.31</v>
      </c>
      <c r="AH170" s="1">
        <v>1490908.69</v>
      </c>
    </row>
    <row r="171" spans="1:34" hidden="1" x14ac:dyDescent="0.35">
      <c r="A171" t="str">
        <f t="shared" si="5"/>
        <v>1.1-00-2510_25036028_2538210</v>
      </c>
      <c r="B171" t="s">
        <v>812</v>
      </c>
      <c r="C171" t="s">
        <v>815</v>
      </c>
      <c r="D171" t="s">
        <v>531</v>
      </c>
      <c r="E171" t="s">
        <v>530</v>
      </c>
      <c r="F171" t="s">
        <v>270</v>
      </c>
      <c r="G171" t="s">
        <v>271</v>
      </c>
      <c r="H171" t="s">
        <v>898</v>
      </c>
      <c r="I171" t="s">
        <v>900</v>
      </c>
      <c r="J171">
        <v>0</v>
      </c>
      <c r="K171" t="s">
        <v>255</v>
      </c>
      <c r="L171">
        <v>36</v>
      </c>
      <c r="M171" t="s">
        <v>931</v>
      </c>
      <c r="N171" t="s">
        <v>930</v>
      </c>
      <c r="O171" t="s">
        <v>932</v>
      </c>
      <c r="P171">
        <v>3000</v>
      </c>
      <c r="Q171" t="s">
        <v>56</v>
      </c>
      <c r="R171">
        <v>3821</v>
      </c>
      <c r="S171" t="s">
        <v>228</v>
      </c>
      <c r="T171">
        <v>0</v>
      </c>
      <c r="U171" t="s">
        <v>58</v>
      </c>
      <c r="V171" s="16">
        <v>2859091.31</v>
      </c>
      <c r="W171" s="1">
        <v>2800000</v>
      </c>
      <c r="X171" s="1">
        <v>2824661.48</v>
      </c>
      <c r="Y171" s="1">
        <v>2728320</v>
      </c>
      <c r="Z171">
        <v>0</v>
      </c>
      <c r="AA171">
        <v>0</v>
      </c>
      <c r="AB171">
        <v>0</v>
      </c>
      <c r="AC171" s="1">
        <f t="shared" si="4"/>
        <v>34429.830000000075</v>
      </c>
      <c r="AD171">
        <v>0</v>
      </c>
      <c r="AE171" s="1">
        <v>59091.31</v>
      </c>
      <c r="AF171">
        <v>0</v>
      </c>
      <c r="AG171">
        <v>0</v>
      </c>
      <c r="AH171" s="1">
        <v>59091.31</v>
      </c>
    </row>
    <row r="172" spans="1:34" hidden="1" x14ac:dyDescent="0.35">
      <c r="A172" t="str">
        <f t="shared" si="5"/>
        <v>1.1-00-2510_25036028_2556110</v>
      </c>
      <c r="B172" t="s">
        <v>812</v>
      </c>
      <c r="C172" t="s">
        <v>815</v>
      </c>
      <c r="D172" t="s">
        <v>531</v>
      </c>
      <c r="E172" t="s">
        <v>530</v>
      </c>
      <c r="F172" t="s">
        <v>270</v>
      </c>
      <c r="G172" t="s">
        <v>271</v>
      </c>
      <c r="H172" t="s">
        <v>898</v>
      </c>
      <c r="I172" t="s">
        <v>900</v>
      </c>
      <c r="J172">
        <v>0</v>
      </c>
      <c r="K172" t="s">
        <v>255</v>
      </c>
      <c r="L172">
        <v>36</v>
      </c>
      <c r="M172" t="s">
        <v>931</v>
      </c>
      <c r="N172" t="s">
        <v>930</v>
      </c>
      <c r="O172" t="s">
        <v>932</v>
      </c>
      <c r="P172">
        <v>5000</v>
      </c>
      <c r="Q172" t="s">
        <v>118</v>
      </c>
      <c r="R172">
        <v>5611</v>
      </c>
      <c r="S172" t="s">
        <v>403</v>
      </c>
      <c r="T172">
        <v>0</v>
      </c>
      <c r="U172" t="s">
        <v>58</v>
      </c>
      <c r="V172" s="16">
        <v>19000</v>
      </c>
      <c r="W172">
        <v>0</v>
      </c>
      <c r="X172" s="1">
        <v>13796.74</v>
      </c>
      <c r="Y172" s="1">
        <v>13796.74</v>
      </c>
      <c r="Z172" s="1">
        <v>12687.5</v>
      </c>
      <c r="AA172">
        <v>0</v>
      </c>
      <c r="AB172">
        <v>0</v>
      </c>
      <c r="AC172" s="1">
        <f t="shared" si="4"/>
        <v>5203.26</v>
      </c>
      <c r="AD172">
        <v>0</v>
      </c>
      <c r="AE172" s="1">
        <v>19000</v>
      </c>
      <c r="AF172">
        <v>0</v>
      </c>
      <c r="AG172">
        <v>0</v>
      </c>
      <c r="AH172" s="1">
        <v>19000</v>
      </c>
    </row>
    <row r="173" spans="1:34" hidden="1" x14ac:dyDescent="0.35">
      <c r="A173" t="str">
        <f t="shared" si="5"/>
        <v>1.1-00-2510_25036028_2556710</v>
      </c>
      <c r="B173" t="s">
        <v>812</v>
      </c>
      <c r="C173" t="s">
        <v>815</v>
      </c>
      <c r="D173" t="s">
        <v>531</v>
      </c>
      <c r="E173" t="s">
        <v>530</v>
      </c>
      <c r="F173" t="s">
        <v>270</v>
      </c>
      <c r="G173" t="s">
        <v>271</v>
      </c>
      <c r="H173" t="s">
        <v>898</v>
      </c>
      <c r="I173" t="s">
        <v>900</v>
      </c>
      <c r="J173">
        <v>0</v>
      </c>
      <c r="K173" t="s">
        <v>255</v>
      </c>
      <c r="L173">
        <v>36</v>
      </c>
      <c r="M173" t="s">
        <v>931</v>
      </c>
      <c r="N173" t="s">
        <v>930</v>
      </c>
      <c r="O173" t="s">
        <v>932</v>
      </c>
      <c r="P173">
        <v>5000</v>
      </c>
      <c r="Q173" t="s">
        <v>118</v>
      </c>
      <c r="R173">
        <v>5671</v>
      </c>
      <c r="S173" t="s">
        <v>407</v>
      </c>
      <c r="T173">
        <v>0</v>
      </c>
      <c r="U173" t="s">
        <v>58</v>
      </c>
      <c r="V173" s="16">
        <v>31000</v>
      </c>
      <c r="W173" s="1">
        <v>50000</v>
      </c>
      <c r="X173" s="1">
        <v>24766.51</v>
      </c>
      <c r="Y173" s="1">
        <v>24766.51</v>
      </c>
      <c r="Z173" s="1">
        <v>18258.740000000002</v>
      </c>
      <c r="AA173" s="1">
        <v>15974.99</v>
      </c>
      <c r="AB173" s="1">
        <v>15974.99</v>
      </c>
      <c r="AC173" s="1">
        <f t="shared" si="4"/>
        <v>6233.4900000000016</v>
      </c>
      <c r="AD173">
        <v>0</v>
      </c>
      <c r="AE173">
        <v>0</v>
      </c>
      <c r="AF173">
        <v>0</v>
      </c>
      <c r="AG173" s="1">
        <v>19000</v>
      </c>
      <c r="AH173" s="1">
        <v>-19000</v>
      </c>
    </row>
    <row r="174" spans="1:34" hidden="1" x14ac:dyDescent="0.35">
      <c r="A174" t="str">
        <f t="shared" si="5"/>
        <v>1.1-00-2510_25038030_2538210</v>
      </c>
      <c r="B174" t="s">
        <v>812</v>
      </c>
      <c r="C174" t="s">
        <v>815</v>
      </c>
      <c r="D174" t="s">
        <v>531</v>
      </c>
      <c r="E174" t="s">
        <v>530</v>
      </c>
      <c r="F174" t="s">
        <v>270</v>
      </c>
      <c r="G174" t="s">
        <v>271</v>
      </c>
      <c r="H174" t="s">
        <v>898</v>
      </c>
      <c r="I174" t="s">
        <v>900</v>
      </c>
      <c r="J174">
        <v>0</v>
      </c>
      <c r="K174" t="s">
        <v>255</v>
      </c>
      <c r="L174">
        <v>38</v>
      </c>
      <c r="M174" t="s">
        <v>539</v>
      </c>
      <c r="N174" t="s">
        <v>933</v>
      </c>
      <c r="O174" t="s">
        <v>934</v>
      </c>
      <c r="P174">
        <v>3000</v>
      </c>
      <c r="Q174" t="s">
        <v>56</v>
      </c>
      <c r="R174">
        <v>3821</v>
      </c>
      <c r="S174" t="s">
        <v>228</v>
      </c>
      <c r="T174">
        <v>0</v>
      </c>
      <c r="U174" t="s">
        <v>58</v>
      </c>
      <c r="V174" s="16">
        <v>4000000</v>
      </c>
      <c r="W174" s="1">
        <v>4000000</v>
      </c>
      <c r="X174" s="1">
        <v>3997360</v>
      </c>
      <c r="Y174" s="1">
        <v>3997360</v>
      </c>
      <c r="Z174" s="1">
        <v>3997360</v>
      </c>
      <c r="AA174" s="1">
        <v>3997360</v>
      </c>
      <c r="AB174" s="1">
        <v>3997360</v>
      </c>
      <c r="AC174" s="1">
        <f t="shared" si="4"/>
        <v>2640</v>
      </c>
      <c r="AD174">
        <v>0</v>
      </c>
      <c r="AE174">
        <v>0</v>
      </c>
      <c r="AF174">
        <v>0</v>
      </c>
      <c r="AG174">
        <v>0</v>
      </c>
      <c r="AH174">
        <v>0</v>
      </c>
    </row>
    <row r="175" spans="1:34" hidden="1" x14ac:dyDescent="0.35">
      <c r="A175" t="str">
        <f t="shared" si="5"/>
        <v>1.1-00-2510_25065048_25445166</v>
      </c>
      <c r="B175" t="s">
        <v>812</v>
      </c>
      <c r="C175" t="s">
        <v>815</v>
      </c>
      <c r="D175" t="s">
        <v>531</v>
      </c>
      <c r="E175" t="s">
        <v>530</v>
      </c>
      <c r="F175" t="s">
        <v>270</v>
      </c>
      <c r="G175" t="s">
        <v>271</v>
      </c>
      <c r="H175" t="s">
        <v>898</v>
      </c>
      <c r="I175" t="s">
        <v>900</v>
      </c>
      <c r="J175">
        <v>0</v>
      </c>
      <c r="K175" t="s">
        <v>255</v>
      </c>
      <c r="L175">
        <v>65</v>
      </c>
      <c r="M175" t="s">
        <v>996</v>
      </c>
      <c r="N175" t="s">
        <v>995</v>
      </c>
      <c r="O175" t="s">
        <v>226</v>
      </c>
      <c r="P175">
        <v>4000</v>
      </c>
      <c r="Q175" t="s">
        <v>233</v>
      </c>
      <c r="R175">
        <v>4451</v>
      </c>
      <c r="S175" t="s">
        <v>282</v>
      </c>
      <c r="T175">
        <v>66</v>
      </c>
      <c r="U175" t="s">
        <v>1236</v>
      </c>
      <c r="V175" s="16">
        <v>8821054.0500000007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 s="1">
        <f t="shared" si="4"/>
        <v>8821054.0500000007</v>
      </c>
      <c r="AD175">
        <v>0</v>
      </c>
      <c r="AE175" s="1">
        <v>8821054.0500000007</v>
      </c>
      <c r="AF175">
        <v>0</v>
      </c>
      <c r="AG175">
        <v>0</v>
      </c>
      <c r="AH175" s="1">
        <v>8821054.0500000007</v>
      </c>
    </row>
    <row r="176" spans="1:34" hidden="1" x14ac:dyDescent="0.35">
      <c r="A176" t="str">
        <f t="shared" si="5"/>
        <v>1.1-00-2510_25041031_2521110</v>
      </c>
      <c r="B176" t="s">
        <v>812</v>
      </c>
      <c r="C176" t="s">
        <v>815</v>
      </c>
      <c r="D176" t="s">
        <v>531</v>
      </c>
      <c r="E176" t="s">
        <v>530</v>
      </c>
      <c r="F176" t="s">
        <v>217</v>
      </c>
      <c r="G176" t="s">
        <v>218</v>
      </c>
      <c r="H176" t="s">
        <v>898</v>
      </c>
      <c r="I176" t="s">
        <v>900</v>
      </c>
      <c r="J176">
        <v>0</v>
      </c>
      <c r="K176" t="s">
        <v>255</v>
      </c>
      <c r="L176">
        <v>41</v>
      </c>
      <c r="M176" t="s">
        <v>925</v>
      </c>
      <c r="N176" t="s">
        <v>908</v>
      </c>
      <c r="O176" t="s">
        <v>909</v>
      </c>
      <c r="P176">
        <v>2000</v>
      </c>
      <c r="Q176" t="s">
        <v>105</v>
      </c>
      <c r="R176">
        <v>2111</v>
      </c>
      <c r="S176" t="s">
        <v>124</v>
      </c>
      <c r="T176">
        <v>0</v>
      </c>
      <c r="U176" t="s">
        <v>58</v>
      </c>
      <c r="V176" s="16">
        <v>14000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 s="1">
        <f t="shared" si="4"/>
        <v>14000</v>
      </c>
      <c r="AD176" s="1">
        <v>14000</v>
      </c>
      <c r="AE176">
        <v>0</v>
      </c>
      <c r="AF176">
        <v>0</v>
      </c>
      <c r="AG176">
        <v>0</v>
      </c>
      <c r="AH176" s="1">
        <v>14000</v>
      </c>
    </row>
    <row r="177" spans="1:34" hidden="1" x14ac:dyDescent="0.35">
      <c r="A177" t="str">
        <f t="shared" si="5"/>
        <v>1.1-00-2510_25041031_2521610</v>
      </c>
      <c r="B177" t="s">
        <v>812</v>
      </c>
      <c r="C177" t="s">
        <v>815</v>
      </c>
      <c r="D177" t="s">
        <v>531</v>
      </c>
      <c r="E177" t="s">
        <v>530</v>
      </c>
      <c r="F177" t="s">
        <v>217</v>
      </c>
      <c r="G177" t="s">
        <v>218</v>
      </c>
      <c r="H177" t="s">
        <v>898</v>
      </c>
      <c r="I177" t="s">
        <v>900</v>
      </c>
      <c r="J177">
        <v>0</v>
      </c>
      <c r="K177" t="s">
        <v>255</v>
      </c>
      <c r="L177">
        <v>41</v>
      </c>
      <c r="M177" t="s">
        <v>925</v>
      </c>
      <c r="N177" t="s">
        <v>908</v>
      </c>
      <c r="O177" t="s">
        <v>909</v>
      </c>
      <c r="P177">
        <v>2000</v>
      </c>
      <c r="Q177" t="s">
        <v>105</v>
      </c>
      <c r="R177">
        <v>2161</v>
      </c>
      <c r="S177" t="s">
        <v>367</v>
      </c>
      <c r="T177">
        <v>0</v>
      </c>
      <c r="U177" t="s">
        <v>58</v>
      </c>
      <c r="V177" s="16">
        <v>425000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 s="1">
        <f t="shared" si="4"/>
        <v>425000</v>
      </c>
      <c r="AD177" s="1">
        <v>425000</v>
      </c>
      <c r="AE177">
        <v>0</v>
      </c>
      <c r="AF177">
        <v>0</v>
      </c>
      <c r="AG177">
        <v>0</v>
      </c>
      <c r="AH177" s="1">
        <v>425000</v>
      </c>
    </row>
    <row r="178" spans="1:34" hidden="1" x14ac:dyDescent="0.35">
      <c r="A178" t="str">
        <f t="shared" si="5"/>
        <v>1.1-00-2510_25041031_2524910</v>
      </c>
      <c r="B178" t="s">
        <v>812</v>
      </c>
      <c r="C178" t="s">
        <v>815</v>
      </c>
      <c r="D178" t="s">
        <v>531</v>
      </c>
      <c r="E178" t="s">
        <v>530</v>
      </c>
      <c r="F178" t="s">
        <v>217</v>
      </c>
      <c r="G178" t="s">
        <v>218</v>
      </c>
      <c r="H178" t="s">
        <v>898</v>
      </c>
      <c r="I178" t="s">
        <v>900</v>
      </c>
      <c r="J178">
        <v>0</v>
      </c>
      <c r="K178" t="s">
        <v>255</v>
      </c>
      <c r="L178">
        <v>41</v>
      </c>
      <c r="M178" t="s">
        <v>925</v>
      </c>
      <c r="N178" t="s">
        <v>908</v>
      </c>
      <c r="O178" t="s">
        <v>909</v>
      </c>
      <c r="P178">
        <v>2000</v>
      </c>
      <c r="Q178" t="s">
        <v>105</v>
      </c>
      <c r="R178">
        <v>2491</v>
      </c>
      <c r="S178" t="s">
        <v>374</v>
      </c>
      <c r="T178">
        <v>0</v>
      </c>
      <c r="U178" t="s">
        <v>58</v>
      </c>
      <c r="V178" s="16">
        <v>7132500</v>
      </c>
      <c r="W178">
        <v>0</v>
      </c>
      <c r="X178" s="1">
        <v>6367428.3899999997</v>
      </c>
      <c r="Y178">
        <v>0</v>
      </c>
      <c r="Z178">
        <v>0</v>
      </c>
      <c r="AA178">
        <v>0</v>
      </c>
      <c r="AB178">
        <v>0</v>
      </c>
      <c r="AC178" s="1">
        <f t="shared" si="4"/>
        <v>765071.61000000034</v>
      </c>
      <c r="AD178" s="1">
        <v>632500</v>
      </c>
      <c r="AE178" s="1">
        <v>6500000</v>
      </c>
      <c r="AF178">
        <v>0</v>
      </c>
      <c r="AG178">
        <v>0</v>
      </c>
      <c r="AH178" s="1">
        <v>7132500</v>
      </c>
    </row>
    <row r="179" spans="1:34" hidden="1" x14ac:dyDescent="0.35">
      <c r="A179" t="str">
        <f t="shared" si="5"/>
        <v>1.1-00-2510_25041031_2527210</v>
      </c>
      <c r="B179" t="s">
        <v>812</v>
      </c>
      <c r="C179" t="s">
        <v>815</v>
      </c>
      <c r="D179" t="s">
        <v>531</v>
      </c>
      <c r="E179" t="s">
        <v>530</v>
      </c>
      <c r="F179" t="s">
        <v>217</v>
      </c>
      <c r="G179" t="s">
        <v>218</v>
      </c>
      <c r="H179" t="s">
        <v>898</v>
      </c>
      <c r="I179" t="s">
        <v>900</v>
      </c>
      <c r="J179">
        <v>0</v>
      </c>
      <c r="K179" t="s">
        <v>255</v>
      </c>
      <c r="L179">
        <v>41</v>
      </c>
      <c r="M179" t="s">
        <v>925</v>
      </c>
      <c r="N179" t="s">
        <v>908</v>
      </c>
      <c r="O179" t="s">
        <v>909</v>
      </c>
      <c r="P179">
        <v>2000</v>
      </c>
      <c r="Q179" t="s">
        <v>105</v>
      </c>
      <c r="R179">
        <v>2721</v>
      </c>
      <c r="S179" t="s">
        <v>377</v>
      </c>
      <c r="T179">
        <v>0</v>
      </c>
      <c r="U179" t="s">
        <v>58</v>
      </c>
      <c r="V179" s="16">
        <v>290000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 s="1">
        <f t="shared" si="4"/>
        <v>290000</v>
      </c>
      <c r="AD179" s="1">
        <v>290000</v>
      </c>
      <c r="AE179">
        <v>0</v>
      </c>
      <c r="AF179">
        <v>0</v>
      </c>
      <c r="AG179">
        <v>0</v>
      </c>
      <c r="AH179" s="1">
        <v>290000</v>
      </c>
    </row>
    <row r="180" spans="1:34" hidden="1" x14ac:dyDescent="0.35">
      <c r="A180" t="str">
        <f t="shared" si="5"/>
        <v>1.1-00-2510_25041031_2529110</v>
      </c>
      <c r="B180" t="s">
        <v>812</v>
      </c>
      <c r="C180" t="s">
        <v>815</v>
      </c>
      <c r="D180" t="s">
        <v>531</v>
      </c>
      <c r="E180" t="s">
        <v>530</v>
      </c>
      <c r="F180" t="s">
        <v>217</v>
      </c>
      <c r="G180" t="s">
        <v>218</v>
      </c>
      <c r="H180" t="s">
        <v>898</v>
      </c>
      <c r="I180" t="s">
        <v>900</v>
      </c>
      <c r="J180">
        <v>0</v>
      </c>
      <c r="K180" t="s">
        <v>255</v>
      </c>
      <c r="L180">
        <v>41</v>
      </c>
      <c r="M180" t="s">
        <v>925</v>
      </c>
      <c r="N180" t="s">
        <v>908</v>
      </c>
      <c r="O180" t="s">
        <v>909</v>
      </c>
      <c r="P180">
        <v>2000</v>
      </c>
      <c r="Q180" t="s">
        <v>105</v>
      </c>
      <c r="R180">
        <v>2911</v>
      </c>
      <c r="S180" t="s">
        <v>312</v>
      </c>
      <c r="T180">
        <v>0</v>
      </c>
      <c r="U180" t="s">
        <v>58</v>
      </c>
      <c r="V180" s="16">
        <v>200000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 s="1">
        <f t="shared" si="4"/>
        <v>200000</v>
      </c>
      <c r="AD180" s="1">
        <v>200000</v>
      </c>
      <c r="AE180">
        <v>0</v>
      </c>
      <c r="AF180">
        <v>0</v>
      </c>
      <c r="AG180">
        <v>0</v>
      </c>
      <c r="AH180" s="1">
        <v>200000</v>
      </c>
    </row>
    <row r="181" spans="1:34" hidden="1" x14ac:dyDescent="0.35">
      <c r="A181" t="str">
        <f t="shared" si="5"/>
        <v>1.1-00-2510_25041031_2544110</v>
      </c>
      <c r="B181" t="s">
        <v>812</v>
      </c>
      <c r="C181" t="s">
        <v>815</v>
      </c>
      <c r="D181" t="s">
        <v>531</v>
      </c>
      <c r="E181" t="s">
        <v>530</v>
      </c>
      <c r="F181" t="s">
        <v>217</v>
      </c>
      <c r="G181" t="s">
        <v>218</v>
      </c>
      <c r="H181" t="s">
        <v>898</v>
      </c>
      <c r="I181" t="s">
        <v>900</v>
      </c>
      <c r="J181">
        <v>0</v>
      </c>
      <c r="K181" t="s">
        <v>255</v>
      </c>
      <c r="L181">
        <v>41</v>
      </c>
      <c r="M181" t="s">
        <v>925</v>
      </c>
      <c r="N181" t="s">
        <v>908</v>
      </c>
      <c r="O181" t="s">
        <v>909</v>
      </c>
      <c r="P181">
        <v>4000</v>
      </c>
      <c r="Q181" t="s">
        <v>233</v>
      </c>
      <c r="R181">
        <v>4411</v>
      </c>
      <c r="S181" t="s">
        <v>231</v>
      </c>
      <c r="T181">
        <v>0</v>
      </c>
      <c r="U181" t="s">
        <v>58</v>
      </c>
      <c r="V181" s="16">
        <v>19320394.5</v>
      </c>
      <c r="W181" s="1">
        <v>55000000</v>
      </c>
      <c r="X181" s="1">
        <v>17424000</v>
      </c>
      <c r="Y181" s="1">
        <v>17424000</v>
      </c>
      <c r="Z181" s="1">
        <v>17424000</v>
      </c>
      <c r="AA181" s="1">
        <v>16536000</v>
      </c>
      <c r="AB181" s="1">
        <v>16248000</v>
      </c>
      <c r="AC181" s="1">
        <f t="shared" si="4"/>
        <v>1896394.5</v>
      </c>
      <c r="AD181">
        <v>0</v>
      </c>
      <c r="AE181">
        <v>0</v>
      </c>
      <c r="AF181">
        <v>0</v>
      </c>
      <c r="AG181" s="1">
        <v>35679605.5</v>
      </c>
      <c r="AH181" s="1">
        <v>-35679605.5</v>
      </c>
    </row>
    <row r="182" spans="1:34" hidden="1" x14ac:dyDescent="0.35">
      <c r="A182" t="str">
        <f t="shared" si="5"/>
        <v>1.1-00-2510_25041031_2551110</v>
      </c>
      <c r="B182" t="s">
        <v>812</v>
      </c>
      <c r="C182" t="s">
        <v>815</v>
      </c>
      <c r="D182" t="s">
        <v>531</v>
      </c>
      <c r="E182" t="s">
        <v>530</v>
      </c>
      <c r="F182" t="s">
        <v>217</v>
      </c>
      <c r="G182" t="s">
        <v>218</v>
      </c>
      <c r="H182" t="s">
        <v>898</v>
      </c>
      <c r="I182" t="s">
        <v>900</v>
      </c>
      <c r="J182">
        <v>0</v>
      </c>
      <c r="K182" t="s">
        <v>255</v>
      </c>
      <c r="L182">
        <v>41</v>
      </c>
      <c r="M182" t="s">
        <v>925</v>
      </c>
      <c r="N182" t="s">
        <v>908</v>
      </c>
      <c r="O182" t="s">
        <v>909</v>
      </c>
      <c r="P182">
        <v>5000</v>
      </c>
      <c r="Q182" t="s">
        <v>118</v>
      </c>
      <c r="R182">
        <v>5111</v>
      </c>
      <c r="S182" t="s">
        <v>119</v>
      </c>
      <c r="T182">
        <v>0</v>
      </c>
      <c r="U182" t="s">
        <v>58</v>
      </c>
      <c r="V182" s="16">
        <v>22700</v>
      </c>
      <c r="W182">
        <v>0</v>
      </c>
      <c r="X182" s="1">
        <v>22665.59</v>
      </c>
      <c r="Y182">
        <v>0</v>
      </c>
      <c r="Z182">
        <v>0</v>
      </c>
      <c r="AA182">
        <v>0</v>
      </c>
      <c r="AB182">
        <v>0</v>
      </c>
      <c r="AC182" s="1">
        <f t="shared" si="4"/>
        <v>34.409999999999854</v>
      </c>
      <c r="AD182" s="1">
        <v>17000</v>
      </c>
      <c r="AE182" s="1">
        <v>5700</v>
      </c>
      <c r="AF182">
        <v>0</v>
      </c>
      <c r="AG182">
        <v>0</v>
      </c>
      <c r="AH182" s="1">
        <v>22700</v>
      </c>
    </row>
    <row r="183" spans="1:34" hidden="1" x14ac:dyDescent="0.35">
      <c r="A183" t="str">
        <f t="shared" si="5"/>
        <v>1.1-00-2510_25041031_2551510</v>
      </c>
      <c r="B183" t="s">
        <v>812</v>
      </c>
      <c r="C183" t="s">
        <v>815</v>
      </c>
      <c r="D183" t="s">
        <v>531</v>
      </c>
      <c r="E183" t="s">
        <v>530</v>
      </c>
      <c r="F183" t="s">
        <v>217</v>
      </c>
      <c r="G183" t="s">
        <v>218</v>
      </c>
      <c r="H183" t="s">
        <v>898</v>
      </c>
      <c r="I183" t="s">
        <v>900</v>
      </c>
      <c r="J183">
        <v>0</v>
      </c>
      <c r="K183" t="s">
        <v>255</v>
      </c>
      <c r="L183">
        <v>41</v>
      </c>
      <c r="M183" t="s">
        <v>925</v>
      </c>
      <c r="N183" t="s">
        <v>908</v>
      </c>
      <c r="O183" t="s">
        <v>909</v>
      </c>
      <c r="P183">
        <v>5000</v>
      </c>
      <c r="Q183" t="s">
        <v>118</v>
      </c>
      <c r="R183">
        <v>5151</v>
      </c>
      <c r="S183" t="s">
        <v>326</v>
      </c>
      <c r="T183">
        <v>0</v>
      </c>
      <c r="U183" t="s">
        <v>58</v>
      </c>
      <c r="V183" s="16">
        <v>17700</v>
      </c>
      <c r="W183">
        <v>0</v>
      </c>
      <c r="X183" s="1">
        <v>17510.52</v>
      </c>
      <c r="Y183">
        <v>0</v>
      </c>
      <c r="Z183">
        <v>0</v>
      </c>
      <c r="AA183">
        <v>0</v>
      </c>
      <c r="AB183">
        <v>0</v>
      </c>
      <c r="AC183" s="1">
        <f t="shared" si="4"/>
        <v>189.47999999999956</v>
      </c>
      <c r="AD183" s="1">
        <v>14000</v>
      </c>
      <c r="AE183" s="1">
        <v>3700</v>
      </c>
      <c r="AF183">
        <v>0</v>
      </c>
      <c r="AG183">
        <v>0</v>
      </c>
      <c r="AH183" s="1">
        <v>17700</v>
      </c>
    </row>
    <row r="184" spans="1:34" hidden="1" x14ac:dyDescent="0.35">
      <c r="A184" t="str">
        <f t="shared" si="5"/>
        <v>1.1-00-2510_25041031_2551910</v>
      </c>
      <c r="B184" t="s">
        <v>812</v>
      </c>
      <c r="C184" t="s">
        <v>815</v>
      </c>
      <c r="D184" t="s">
        <v>531</v>
      </c>
      <c r="E184" t="s">
        <v>530</v>
      </c>
      <c r="F184" t="s">
        <v>217</v>
      </c>
      <c r="G184" t="s">
        <v>218</v>
      </c>
      <c r="H184" t="s">
        <v>898</v>
      </c>
      <c r="I184" t="s">
        <v>900</v>
      </c>
      <c r="J184">
        <v>0</v>
      </c>
      <c r="K184" t="s">
        <v>255</v>
      </c>
      <c r="L184">
        <v>41</v>
      </c>
      <c r="M184" t="s">
        <v>925</v>
      </c>
      <c r="N184" t="s">
        <v>908</v>
      </c>
      <c r="O184" t="s">
        <v>909</v>
      </c>
      <c r="P184">
        <v>5000</v>
      </c>
      <c r="Q184" t="s">
        <v>118</v>
      </c>
      <c r="R184">
        <v>5191</v>
      </c>
      <c r="S184" t="s">
        <v>121</v>
      </c>
      <c r="T184">
        <v>0</v>
      </c>
      <c r="U184" t="s">
        <v>58</v>
      </c>
      <c r="V184" s="16">
        <v>14000</v>
      </c>
      <c r="W184">
        <v>0</v>
      </c>
      <c r="X184" s="1">
        <v>13776.8</v>
      </c>
      <c r="Y184">
        <v>0</v>
      </c>
      <c r="Z184">
        <v>0</v>
      </c>
      <c r="AA184">
        <v>0</v>
      </c>
      <c r="AB184">
        <v>0</v>
      </c>
      <c r="AC184" s="1">
        <f t="shared" si="4"/>
        <v>223.20000000000073</v>
      </c>
      <c r="AD184" s="1">
        <v>13000</v>
      </c>
      <c r="AE184" s="1">
        <v>1000</v>
      </c>
      <c r="AF184">
        <v>0</v>
      </c>
      <c r="AG184">
        <v>0</v>
      </c>
      <c r="AH184" s="1">
        <v>14000</v>
      </c>
    </row>
    <row r="185" spans="1:34" hidden="1" x14ac:dyDescent="0.35">
      <c r="A185" t="str">
        <f t="shared" si="5"/>
        <v>1.1-00-2510_25041031_2552110</v>
      </c>
      <c r="B185" t="s">
        <v>812</v>
      </c>
      <c r="C185" t="s">
        <v>815</v>
      </c>
      <c r="D185" t="s">
        <v>531</v>
      </c>
      <c r="E185" t="s">
        <v>530</v>
      </c>
      <c r="F185" t="s">
        <v>217</v>
      </c>
      <c r="G185" t="s">
        <v>218</v>
      </c>
      <c r="H185" t="s">
        <v>898</v>
      </c>
      <c r="I185" t="s">
        <v>900</v>
      </c>
      <c r="J185">
        <v>0</v>
      </c>
      <c r="K185" t="s">
        <v>255</v>
      </c>
      <c r="L185">
        <v>41</v>
      </c>
      <c r="M185" t="s">
        <v>925</v>
      </c>
      <c r="N185" t="s">
        <v>908</v>
      </c>
      <c r="O185" t="s">
        <v>909</v>
      </c>
      <c r="P185">
        <v>5000</v>
      </c>
      <c r="Q185" t="s">
        <v>118</v>
      </c>
      <c r="R185">
        <v>5211</v>
      </c>
      <c r="S185" t="s">
        <v>365</v>
      </c>
      <c r="T185">
        <v>0</v>
      </c>
      <c r="U185" t="s">
        <v>58</v>
      </c>
      <c r="V185" s="16">
        <v>3000</v>
      </c>
      <c r="W185">
        <v>0</v>
      </c>
      <c r="X185" s="1">
        <v>2422.8000000000002</v>
      </c>
      <c r="Y185">
        <v>0</v>
      </c>
      <c r="Z185">
        <v>0</v>
      </c>
      <c r="AA185">
        <v>0</v>
      </c>
      <c r="AB185">
        <v>0</v>
      </c>
      <c r="AC185" s="1">
        <f t="shared" si="4"/>
        <v>577.19999999999982</v>
      </c>
      <c r="AD185" s="1">
        <v>3000</v>
      </c>
      <c r="AE185">
        <v>0</v>
      </c>
      <c r="AF185">
        <v>0</v>
      </c>
      <c r="AG185">
        <v>0</v>
      </c>
      <c r="AH185" s="1">
        <v>3000</v>
      </c>
    </row>
    <row r="186" spans="1:34" hidden="1" x14ac:dyDescent="0.35">
      <c r="A186" t="str">
        <f t="shared" si="5"/>
        <v>1.1-00-2510_25041031_2556710</v>
      </c>
      <c r="B186" t="s">
        <v>812</v>
      </c>
      <c r="C186" t="s">
        <v>815</v>
      </c>
      <c r="D186" t="s">
        <v>531</v>
      </c>
      <c r="E186" t="s">
        <v>530</v>
      </c>
      <c r="F186" t="s">
        <v>217</v>
      </c>
      <c r="G186" t="s">
        <v>218</v>
      </c>
      <c r="H186" t="s">
        <v>898</v>
      </c>
      <c r="I186" t="s">
        <v>900</v>
      </c>
      <c r="J186">
        <v>0</v>
      </c>
      <c r="K186" t="s">
        <v>255</v>
      </c>
      <c r="L186">
        <v>41</v>
      </c>
      <c r="M186" t="s">
        <v>925</v>
      </c>
      <c r="N186" t="s">
        <v>908</v>
      </c>
      <c r="O186" t="s">
        <v>909</v>
      </c>
      <c r="P186">
        <v>5000</v>
      </c>
      <c r="Q186" t="s">
        <v>118</v>
      </c>
      <c r="R186">
        <v>5671</v>
      </c>
      <c r="S186" t="s">
        <v>407</v>
      </c>
      <c r="T186">
        <v>0</v>
      </c>
      <c r="U186" t="s">
        <v>58</v>
      </c>
      <c r="V186" s="16">
        <v>322100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 s="1">
        <f t="shared" si="4"/>
        <v>322100</v>
      </c>
      <c r="AD186" s="1">
        <v>332500</v>
      </c>
      <c r="AE186">
        <v>0</v>
      </c>
      <c r="AF186">
        <v>0</v>
      </c>
      <c r="AG186" s="1">
        <v>10400</v>
      </c>
      <c r="AH186" s="1">
        <v>322100</v>
      </c>
    </row>
    <row r="187" spans="1:34" hidden="1" x14ac:dyDescent="0.35">
      <c r="A187" t="str">
        <f t="shared" si="5"/>
        <v>1.1-00-2510_25042031_2544210</v>
      </c>
      <c r="B187" t="s">
        <v>812</v>
      </c>
      <c r="C187" t="s">
        <v>815</v>
      </c>
      <c r="D187" t="s">
        <v>531</v>
      </c>
      <c r="E187" t="s">
        <v>530</v>
      </c>
      <c r="F187" t="s">
        <v>217</v>
      </c>
      <c r="G187" t="s">
        <v>218</v>
      </c>
      <c r="H187" t="s">
        <v>898</v>
      </c>
      <c r="I187" t="s">
        <v>900</v>
      </c>
      <c r="J187">
        <v>0</v>
      </c>
      <c r="K187" t="s">
        <v>255</v>
      </c>
      <c r="L187">
        <v>42</v>
      </c>
      <c r="M187" t="s">
        <v>512</v>
      </c>
      <c r="N187" t="s">
        <v>908</v>
      </c>
      <c r="O187" t="s">
        <v>909</v>
      </c>
      <c r="P187">
        <v>4000</v>
      </c>
      <c r="Q187" t="s">
        <v>233</v>
      </c>
      <c r="R187">
        <v>4421</v>
      </c>
      <c r="S187" t="s">
        <v>511</v>
      </c>
      <c r="T187">
        <v>0</v>
      </c>
      <c r="U187" t="s">
        <v>58</v>
      </c>
      <c r="V187" s="16">
        <v>200000</v>
      </c>
      <c r="W187" s="1">
        <v>200000</v>
      </c>
      <c r="X187" s="1">
        <v>102700</v>
      </c>
      <c r="Y187" s="1">
        <v>102700</v>
      </c>
      <c r="Z187" s="1">
        <v>102700</v>
      </c>
      <c r="AA187" s="1">
        <v>102700</v>
      </c>
      <c r="AB187" s="1">
        <v>102700</v>
      </c>
      <c r="AC187" s="1">
        <f t="shared" si="4"/>
        <v>97300</v>
      </c>
      <c r="AD187">
        <v>0</v>
      </c>
      <c r="AE187">
        <v>0</v>
      </c>
      <c r="AF187">
        <v>0</v>
      </c>
      <c r="AG187">
        <v>0</v>
      </c>
      <c r="AH187">
        <v>0</v>
      </c>
    </row>
    <row r="188" spans="1:34" hidden="1" x14ac:dyDescent="0.35">
      <c r="A188" t="str">
        <f t="shared" si="5"/>
        <v>1.1-00-2510_25043031_2533510</v>
      </c>
      <c r="B188" t="s">
        <v>812</v>
      </c>
      <c r="C188" t="s">
        <v>815</v>
      </c>
      <c r="D188" t="s">
        <v>531</v>
      </c>
      <c r="E188" t="s">
        <v>530</v>
      </c>
      <c r="F188" t="s">
        <v>217</v>
      </c>
      <c r="G188" t="s">
        <v>218</v>
      </c>
      <c r="H188" t="s">
        <v>898</v>
      </c>
      <c r="I188" t="s">
        <v>900</v>
      </c>
      <c r="J188">
        <v>0</v>
      </c>
      <c r="K188" t="s">
        <v>255</v>
      </c>
      <c r="L188">
        <v>43</v>
      </c>
      <c r="M188" t="s">
        <v>926</v>
      </c>
      <c r="N188" t="s">
        <v>908</v>
      </c>
      <c r="O188" t="s">
        <v>909</v>
      </c>
      <c r="P188">
        <v>3000</v>
      </c>
      <c r="Q188" t="s">
        <v>56</v>
      </c>
      <c r="R188">
        <v>3351</v>
      </c>
      <c r="S188" t="s">
        <v>545</v>
      </c>
      <c r="T188">
        <v>0</v>
      </c>
      <c r="U188" t="s">
        <v>58</v>
      </c>
      <c r="V188" s="16">
        <v>0</v>
      </c>
      <c r="W188" s="1">
        <v>516780</v>
      </c>
      <c r="X188">
        <v>0</v>
      </c>
      <c r="Y188">
        <v>0</v>
      </c>
      <c r="Z188">
        <v>0</v>
      </c>
      <c r="AA188">
        <v>0</v>
      </c>
      <c r="AB188">
        <v>0</v>
      </c>
      <c r="AC188" s="1">
        <f t="shared" si="4"/>
        <v>0</v>
      </c>
      <c r="AD188">
        <v>0</v>
      </c>
      <c r="AE188">
        <v>0</v>
      </c>
      <c r="AF188">
        <v>0</v>
      </c>
      <c r="AG188" s="1">
        <v>516780</v>
      </c>
      <c r="AH188" s="1">
        <v>-516780</v>
      </c>
    </row>
    <row r="189" spans="1:34" hidden="1" x14ac:dyDescent="0.35">
      <c r="A189" t="str">
        <f t="shared" si="5"/>
        <v>1.1-00-2510_25043031_2538210</v>
      </c>
      <c r="B189" t="s">
        <v>812</v>
      </c>
      <c r="C189" t="s">
        <v>815</v>
      </c>
      <c r="D189" t="s">
        <v>531</v>
      </c>
      <c r="E189" t="s">
        <v>530</v>
      </c>
      <c r="F189" t="s">
        <v>217</v>
      </c>
      <c r="G189" t="s">
        <v>218</v>
      </c>
      <c r="H189" t="s">
        <v>898</v>
      </c>
      <c r="I189" t="s">
        <v>900</v>
      </c>
      <c r="J189">
        <v>0</v>
      </c>
      <c r="K189" t="s">
        <v>255</v>
      </c>
      <c r="L189">
        <v>43</v>
      </c>
      <c r="M189" t="s">
        <v>926</v>
      </c>
      <c r="N189" t="s">
        <v>908</v>
      </c>
      <c r="O189" t="s">
        <v>909</v>
      </c>
      <c r="P189">
        <v>3000</v>
      </c>
      <c r="Q189" t="s">
        <v>56</v>
      </c>
      <c r="R189">
        <v>3821</v>
      </c>
      <c r="S189" t="s">
        <v>228</v>
      </c>
      <c r="T189">
        <v>0</v>
      </c>
      <c r="U189" t="s">
        <v>58</v>
      </c>
      <c r="V189" s="16">
        <v>1407780</v>
      </c>
      <c r="W189" s="1">
        <v>75000</v>
      </c>
      <c r="X189">
        <v>0</v>
      </c>
      <c r="Y189">
        <v>0</v>
      </c>
      <c r="Z189">
        <v>0</v>
      </c>
      <c r="AA189">
        <v>0</v>
      </c>
      <c r="AB189">
        <v>0</v>
      </c>
      <c r="AC189" s="1">
        <f t="shared" si="4"/>
        <v>1407780</v>
      </c>
      <c r="AD189">
        <v>0</v>
      </c>
      <c r="AE189" s="1">
        <v>1332780</v>
      </c>
      <c r="AF189">
        <v>0</v>
      </c>
      <c r="AG189">
        <v>0</v>
      </c>
      <c r="AH189" s="1">
        <v>1332780</v>
      </c>
    </row>
    <row r="190" spans="1:34" hidden="1" x14ac:dyDescent="0.35">
      <c r="A190" t="str">
        <f t="shared" si="5"/>
        <v>1.1-00-2510_25043031_2544110</v>
      </c>
      <c r="B190" t="s">
        <v>812</v>
      </c>
      <c r="C190" t="s">
        <v>815</v>
      </c>
      <c r="D190" t="s">
        <v>531</v>
      </c>
      <c r="E190" t="s">
        <v>530</v>
      </c>
      <c r="F190" t="s">
        <v>217</v>
      </c>
      <c r="G190" t="s">
        <v>218</v>
      </c>
      <c r="H190" t="s">
        <v>898</v>
      </c>
      <c r="I190" t="s">
        <v>900</v>
      </c>
      <c r="J190">
        <v>0</v>
      </c>
      <c r="K190" t="s">
        <v>255</v>
      </c>
      <c r="L190">
        <v>43</v>
      </c>
      <c r="M190" t="s">
        <v>926</v>
      </c>
      <c r="N190" t="s">
        <v>908</v>
      </c>
      <c r="O190" t="s">
        <v>909</v>
      </c>
      <c r="P190">
        <v>4000</v>
      </c>
      <c r="Q190" t="s">
        <v>233</v>
      </c>
      <c r="R190">
        <v>4411</v>
      </c>
      <c r="S190" t="s">
        <v>231</v>
      </c>
      <c r="T190">
        <v>0</v>
      </c>
      <c r="U190" t="s">
        <v>58</v>
      </c>
      <c r="V190" s="16">
        <v>12000000</v>
      </c>
      <c r="W190" s="1">
        <v>12000000</v>
      </c>
      <c r="X190" s="1">
        <v>11970016.800000001</v>
      </c>
      <c r="Y190" s="1">
        <v>11970016.800000001</v>
      </c>
      <c r="Z190" s="1">
        <v>11970016.800000001</v>
      </c>
      <c r="AA190" s="1">
        <v>11970016.800000001</v>
      </c>
      <c r="AB190" s="1">
        <v>11970016.800000001</v>
      </c>
      <c r="AC190" s="1">
        <f t="shared" si="4"/>
        <v>29983.199999999255</v>
      </c>
      <c r="AD190">
        <v>0</v>
      </c>
      <c r="AE190">
        <v>0</v>
      </c>
      <c r="AF190">
        <v>0</v>
      </c>
      <c r="AG190">
        <v>0</v>
      </c>
      <c r="AH190">
        <v>0</v>
      </c>
    </row>
    <row r="191" spans="1:34" hidden="1" x14ac:dyDescent="0.35">
      <c r="A191" t="str">
        <f t="shared" si="5"/>
        <v>1.1-00-2510_25044031_2534610</v>
      </c>
      <c r="B191" t="s">
        <v>812</v>
      </c>
      <c r="C191" t="s">
        <v>815</v>
      </c>
      <c r="D191" t="s">
        <v>531</v>
      </c>
      <c r="E191" t="s">
        <v>530</v>
      </c>
      <c r="F191" t="s">
        <v>217</v>
      </c>
      <c r="G191" t="s">
        <v>218</v>
      </c>
      <c r="H191" t="s">
        <v>898</v>
      </c>
      <c r="I191" t="s">
        <v>900</v>
      </c>
      <c r="J191">
        <v>0</v>
      </c>
      <c r="K191" t="s">
        <v>255</v>
      </c>
      <c r="L191">
        <v>44</v>
      </c>
      <c r="M191" t="s">
        <v>928</v>
      </c>
      <c r="N191" t="s">
        <v>908</v>
      </c>
      <c r="O191" t="s">
        <v>909</v>
      </c>
      <c r="P191">
        <v>3000</v>
      </c>
      <c r="Q191" t="s">
        <v>56</v>
      </c>
      <c r="R191">
        <v>3461</v>
      </c>
      <c r="S191" t="s">
        <v>927</v>
      </c>
      <c r="T191">
        <v>0</v>
      </c>
      <c r="U191" t="s">
        <v>58</v>
      </c>
      <c r="V191" s="16">
        <v>17016040</v>
      </c>
      <c r="W191">
        <v>0</v>
      </c>
      <c r="X191" s="1">
        <v>17016040</v>
      </c>
      <c r="Y191" s="1">
        <v>17016040</v>
      </c>
      <c r="Z191" s="1">
        <v>12235412.9</v>
      </c>
      <c r="AA191" s="1">
        <v>12235412.9</v>
      </c>
      <c r="AB191" s="1">
        <v>12235412.9</v>
      </c>
      <c r="AC191" s="1">
        <f t="shared" si="4"/>
        <v>0</v>
      </c>
      <c r="AD191">
        <v>0</v>
      </c>
      <c r="AE191" s="1">
        <v>17016040</v>
      </c>
      <c r="AF191">
        <v>0</v>
      </c>
      <c r="AG191">
        <v>0</v>
      </c>
      <c r="AH191" s="1">
        <v>17016040</v>
      </c>
    </row>
    <row r="192" spans="1:34" hidden="1" x14ac:dyDescent="0.35">
      <c r="A192" t="str">
        <f t="shared" si="5"/>
        <v>1.1-00-2510_25044031_2544110</v>
      </c>
      <c r="B192" t="s">
        <v>812</v>
      </c>
      <c r="C192" t="s">
        <v>815</v>
      </c>
      <c r="D192" t="s">
        <v>531</v>
      </c>
      <c r="E192" t="s">
        <v>530</v>
      </c>
      <c r="F192" t="s">
        <v>217</v>
      </c>
      <c r="G192" t="s">
        <v>218</v>
      </c>
      <c r="H192" t="s">
        <v>898</v>
      </c>
      <c r="I192" t="s">
        <v>900</v>
      </c>
      <c r="J192">
        <v>0</v>
      </c>
      <c r="K192" t="s">
        <v>255</v>
      </c>
      <c r="L192">
        <v>44</v>
      </c>
      <c r="M192" t="s">
        <v>928</v>
      </c>
      <c r="N192" t="s">
        <v>908</v>
      </c>
      <c r="O192" t="s">
        <v>909</v>
      </c>
      <c r="P192">
        <v>4000</v>
      </c>
      <c r="Q192" t="s">
        <v>233</v>
      </c>
      <c r="R192">
        <v>4411</v>
      </c>
      <c r="S192" t="s">
        <v>231</v>
      </c>
      <c r="T192">
        <v>0</v>
      </c>
      <c r="U192" t="s">
        <v>58</v>
      </c>
      <c r="V192" s="16">
        <v>100738605.5</v>
      </c>
      <c r="W192" s="1">
        <v>71000000</v>
      </c>
      <c r="X192" s="1">
        <v>100738501.97</v>
      </c>
      <c r="Y192" s="1">
        <v>100494992.3</v>
      </c>
      <c r="Z192" s="1">
        <v>73747765.180000007</v>
      </c>
      <c r="AA192" s="1">
        <v>73747765.180000007</v>
      </c>
      <c r="AB192" s="1">
        <v>73747765.180000007</v>
      </c>
      <c r="AC192" s="1">
        <f t="shared" si="4"/>
        <v>103.53000000119209</v>
      </c>
      <c r="AD192">
        <v>0</v>
      </c>
      <c r="AE192" s="1">
        <v>29738605.5</v>
      </c>
      <c r="AF192">
        <v>0</v>
      </c>
      <c r="AG192">
        <v>0</v>
      </c>
      <c r="AH192" s="1">
        <v>29738605.5</v>
      </c>
    </row>
    <row r="193" spans="1:34" hidden="1" x14ac:dyDescent="0.35">
      <c r="A193" t="str">
        <f t="shared" si="5"/>
        <v>1.1-00-2510_25045031_2544110</v>
      </c>
      <c r="B193" t="s">
        <v>812</v>
      </c>
      <c r="C193" t="s">
        <v>815</v>
      </c>
      <c r="D193" t="s">
        <v>531</v>
      </c>
      <c r="E193" t="s">
        <v>530</v>
      </c>
      <c r="F193" t="s">
        <v>217</v>
      </c>
      <c r="G193" t="s">
        <v>218</v>
      </c>
      <c r="H193" t="s">
        <v>898</v>
      </c>
      <c r="I193" t="s">
        <v>900</v>
      </c>
      <c r="J193">
        <v>0</v>
      </c>
      <c r="K193" t="s">
        <v>255</v>
      </c>
      <c r="L193">
        <v>45</v>
      </c>
      <c r="M193" t="s">
        <v>463</v>
      </c>
      <c r="N193" t="s">
        <v>908</v>
      </c>
      <c r="O193" t="s">
        <v>909</v>
      </c>
      <c r="P193">
        <v>4000</v>
      </c>
      <c r="Q193" t="s">
        <v>233</v>
      </c>
      <c r="R193">
        <v>4411</v>
      </c>
      <c r="S193" t="s">
        <v>231</v>
      </c>
      <c r="T193">
        <v>0</v>
      </c>
      <c r="U193" t="s">
        <v>58</v>
      </c>
      <c r="V193" s="16">
        <v>2000000</v>
      </c>
      <c r="W193" s="1">
        <v>3500000</v>
      </c>
      <c r="X193" s="1">
        <v>542700</v>
      </c>
      <c r="Y193" s="1">
        <v>542700</v>
      </c>
      <c r="Z193" s="1">
        <v>542700</v>
      </c>
      <c r="AA193">
        <v>0</v>
      </c>
      <c r="AB193">
        <v>0</v>
      </c>
      <c r="AC193" s="1">
        <f t="shared" si="4"/>
        <v>1457300</v>
      </c>
      <c r="AD193">
        <v>0</v>
      </c>
      <c r="AE193">
        <v>0</v>
      </c>
      <c r="AF193">
        <v>0</v>
      </c>
      <c r="AG193" s="1">
        <v>1500000</v>
      </c>
      <c r="AH193" s="1">
        <v>-1500000</v>
      </c>
    </row>
    <row r="194" spans="1:34" hidden="1" x14ac:dyDescent="0.35">
      <c r="A194" t="str">
        <f t="shared" si="5"/>
        <v>1.1-00-2510_25057031_2538210</v>
      </c>
      <c r="B194" t="s">
        <v>812</v>
      </c>
      <c r="C194" t="s">
        <v>815</v>
      </c>
      <c r="D194" t="s">
        <v>531</v>
      </c>
      <c r="E194" t="s">
        <v>530</v>
      </c>
      <c r="F194" t="s">
        <v>217</v>
      </c>
      <c r="G194" t="s">
        <v>218</v>
      </c>
      <c r="H194" t="s">
        <v>898</v>
      </c>
      <c r="I194" t="s">
        <v>900</v>
      </c>
      <c r="J194">
        <v>0</v>
      </c>
      <c r="K194" t="s">
        <v>255</v>
      </c>
      <c r="L194">
        <v>57</v>
      </c>
      <c r="M194" t="s">
        <v>929</v>
      </c>
      <c r="N194" t="s">
        <v>908</v>
      </c>
      <c r="O194" t="s">
        <v>909</v>
      </c>
      <c r="P194">
        <v>3000</v>
      </c>
      <c r="Q194" t="s">
        <v>56</v>
      </c>
      <c r="R194">
        <v>3821</v>
      </c>
      <c r="S194" t="s">
        <v>228</v>
      </c>
      <c r="T194">
        <v>0</v>
      </c>
      <c r="U194" t="s">
        <v>58</v>
      </c>
      <c r="V194" s="16">
        <v>250000</v>
      </c>
      <c r="W194">
        <v>0</v>
      </c>
      <c r="X194" s="1">
        <v>250000</v>
      </c>
      <c r="Y194">
        <v>0</v>
      </c>
      <c r="Z194">
        <v>0</v>
      </c>
      <c r="AA194">
        <v>0</v>
      </c>
      <c r="AB194">
        <v>0</v>
      </c>
      <c r="AC194" s="1">
        <f t="shared" ref="AC194:AC257" si="6">V194-X194</f>
        <v>0</v>
      </c>
      <c r="AD194">
        <v>0</v>
      </c>
      <c r="AE194" s="1">
        <v>250000</v>
      </c>
      <c r="AF194">
        <v>0</v>
      </c>
      <c r="AG194">
        <v>0</v>
      </c>
      <c r="AH194" s="1">
        <v>250000</v>
      </c>
    </row>
    <row r="195" spans="1:34" hidden="1" x14ac:dyDescent="0.35">
      <c r="A195" t="str">
        <f t="shared" ref="A195:A258" si="7">CONCATENATE(B195,H195,J195,L195,N195,R195,T195)</f>
        <v>1.1-00-2510_25057031_2544110</v>
      </c>
      <c r="B195" t="s">
        <v>812</v>
      </c>
      <c r="C195" t="s">
        <v>815</v>
      </c>
      <c r="D195" t="s">
        <v>531</v>
      </c>
      <c r="E195" t="s">
        <v>530</v>
      </c>
      <c r="F195" t="s">
        <v>217</v>
      </c>
      <c r="G195" t="s">
        <v>218</v>
      </c>
      <c r="H195" t="s">
        <v>898</v>
      </c>
      <c r="I195" t="s">
        <v>900</v>
      </c>
      <c r="J195">
        <v>0</v>
      </c>
      <c r="K195" t="s">
        <v>255</v>
      </c>
      <c r="L195">
        <v>57</v>
      </c>
      <c r="M195" t="s">
        <v>929</v>
      </c>
      <c r="N195" t="s">
        <v>908</v>
      </c>
      <c r="O195" t="s">
        <v>909</v>
      </c>
      <c r="P195">
        <v>4000</v>
      </c>
      <c r="Q195" t="s">
        <v>233</v>
      </c>
      <c r="R195">
        <v>4411</v>
      </c>
      <c r="S195" t="s">
        <v>231</v>
      </c>
      <c r="T195">
        <v>0</v>
      </c>
      <c r="U195" t="s">
        <v>58</v>
      </c>
      <c r="V195" s="16">
        <v>1500000</v>
      </c>
      <c r="W195">
        <v>0</v>
      </c>
      <c r="X195" s="1">
        <v>1500000</v>
      </c>
      <c r="Y195" s="1">
        <v>1500000</v>
      </c>
      <c r="Z195" s="1">
        <v>1500000</v>
      </c>
      <c r="AA195" s="1">
        <v>1500000</v>
      </c>
      <c r="AB195" s="1">
        <v>1500000</v>
      </c>
      <c r="AC195" s="1">
        <f t="shared" si="6"/>
        <v>0</v>
      </c>
      <c r="AD195">
        <v>0</v>
      </c>
      <c r="AE195" s="1">
        <v>1500000</v>
      </c>
      <c r="AF195">
        <v>0</v>
      </c>
      <c r="AG195">
        <v>0</v>
      </c>
      <c r="AH195" s="1">
        <v>1500000</v>
      </c>
    </row>
    <row r="196" spans="1:34" hidden="1" x14ac:dyDescent="0.35">
      <c r="A196" t="str">
        <f t="shared" si="7"/>
        <v>1.1-00-2501_2542001_2544810</v>
      </c>
      <c r="B196" t="s">
        <v>812</v>
      </c>
      <c r="C196" t="s">
        <v>815</v>
      </c>
      <c r="D196" t="s">
        <v>531</v>
      </c>
      <c r="E196" t="s">
        <v>530</v>
      </c>
      <c r="F196" t="s">
        <v>424</v>
      </c>
      <c r="G196" t="s">
        <v>425</v>
      </c>
      <c r="H196" t="s">
        <v>935</v>
      </c>
      <c r="I196" t="s">
        <v>109</v>
      </c>
      <c r="J196">
        <v>4</v>
      </c>
      <c r="K196" t="s">
        <v>224</v>
      </c>
      <c r="L196">
        <v>2</v>
      </c>
      <c r="M196" t="s">
        <v>428</v>
      </c>
      <c r="N196" t="s">
        <v>936</v>
      </c>
      <c r="O196" t="s">
        <v>344</v>
      </c>
      <c r="P196">
        <v>4000</v>
      </c>
      <c r="Q196" t="s">
        <v>233</v>
      </c>
      <c r="R196">
        <v>4481</v>
      </c>
      <c r="S196" t="s">
        <v>427</v>
      </c>
      <c r="T196">
        <v>0</v>
      </c>
      <c r="U196" t="s">
        <v>58</v>
      </c>
      <c r="V196" s="16">
        <v>1361457.84</v>
      </c>
      <c r="W196" s="1">
        <v>1000000</v>
      </c>
      <c r="X196" s="1">
        <v>1361457.84</v>
      </c>
      <c r="Y196" s="1">
        <v>1361457.84</v>
      </c>
      <c r="Z196" s="1">
        <v>1361457.84</v>
      </c>
      <c r="AA196" s="1">
        <v>1361457.84</v>
      </c>
      <c r="AB196" s="1">
        <v>1361457.84</v>
      </c>
      <c r="AC196" s="1">
        <f t="shared" si="6"/>
        <v>0</v>
      </c>
      <c r="AD196">
        <v>0</v>
      </c>
      <c r="AE196" s="1">
        <v>361457.84</v>
      </c>
      <c r="AF196">
        <v>0</v>
      </c>
      <c r="AG196">
        <v>0</v>
      </c>
      <c r="AH196" s="1">
        <v>361457.84</v>
      </c>
    </row>
    <row r="197" spans="1:34" hidden="1" x14ac:dyDescent="0.35">
      <c r="A197" t="str">
        <f t="shared" si="7"/>
        <v>1.1-00-2501_2541001_2544110</v>
      </c>
      <c r="B197" t="s">
        <v>812</v>
      </c>
      <c r="C197" t="s">
        <v>815</v>
      </c>
      <c r="D197" t="s">
        <v>531</v>
      </c>
      <c r="E197" t="s">
        <v>530</v>
      </c>
      <c r="F197" t="s">
        <v>65</v>
      </c>
      <c r="G197" t="s">
        <v>66</v>
      </c>
      <c r="H197" t="s">
        <v>935</v>
      </c>
      <c r="I197" t="s">
        <v>109</v>
      </c>
      <c r="J197">
        <v>4</v>
      </c>
      <c r="K197" t="s">
        <v>224</v>
      </c>
      <c r="L197">
        <v>1</v>
      </c>
      <c r="M197" t="s">
        <v>343</v>
      </c>
      <c r="N197" t="s">
        <v>936</v>
      </c>
      <c r="O197" t="s">
        <v>344</v>
      </c>
      <c r="P197">
        <v>4000</v>
      </c>
      <c r="Q197" t="s">
        <v>233</v>
      </c>
      <c r="R197">
        <v>4411</v>
      </c>
      <c r="S197" t="s">
        <v>231</v>
      </c>
      <c r="T197">
        <v>0</v>
      </c>
      <c r="U197" t="s">
        <v>58</v>
      </c>
      <c r="V197" s="16">
        <v>3799000</v>
      </c>
      <c r="W197" s="1">
        <v>3799000</v>
      </c>
      <c r="X197" s="1">
        <v>2793736</v>
      </c>
      <c r="Y197" s="1">
        <v>2793736</v>
      </c>
      <c r="Z197" s="1">
        <v>2793736</v>
      </c>
      <c r="AA197" s="1">
        <v>2658736</v>
      </c>
      <c r="AB197" s="1">
        <v>2448736</v>
      </c>
      <c r="AC197" s="1">
        <f t="shared" si="6"/>
        <v>1005264</v>
      </c>
      <c r="AD197" s="1">
        <v>2000000</v>
      </c>
      <c r="AE197">
        <v>0</v>
      </c>
      <c r="AF197">
        <v>0</v>
      </c>
      <c r="AG197" s="1">
        <v>2000000</v>
      </c>
      <c r="AH197">
        <v>0</v>
      </c>
    </row>
    <row r="198" spans="1:34" hidden="1" x14ac:dyDescent="0.35">
      <c r="A198" t="str">
        <f t="shared" si="7"/>
        <v>1.1-00-2501_2541001_2544510</v>
      </c>
      <c r="B198" t="s">
        <v>812</v>
      </c>
      <c r="C198" t="s">
        <v>815</v>
      </c>
      <c r="D198" t="s">
        <v>531</v>
      </c>
      <c r="E198" t="s">
        <v>530</v>
      </c>
      <c r="F198" t="s">
        <v>65</v>
      </c>
      <c r="G198" t="s">
        <v>66</v>
      </c>
      <c r="H198" t="s">
        <v>935</v>
      </c>
      <c r="I198" t="s">
        <v>109</v>
      </c>
      <c r="J198">
        <v>4</v>
      </c>
      <c r="K198" t="s">
        <v>224</v>
      </c>
      <c r="L198">
        <v>1</v>
      </c>
      <c r="M198" t="s">
        <v>343</v>
      </c>
      <c r="N198" t="s">
        <v>936</v>
      </c>
      <c r="O198" t="s">
        <v>344</v>
      </c>
      <c r="P198">
        <v>4000</v>
      </c>
      <c r="Q198" t="s">
        <v>233</v>
      </c>
      <c r="R198">
        <v>4451</v>
      </c>
      <c r="S198" t="s">
        <v>282</v>
      </c>
      <c r="T198">
        <v>0</v>
      </c>
      <c r="U198" t="s">
        <v>58</v>
      </c>
      <c r="V198" s="16">
        <v>350000</v>
      </c>
      <c r="W198" s="1">
        <v>910011.2</v>
      </c>
      <c r="X198" s="1">
        <v>140000</v>
      </c>
      <c r="Y198" s="1">
        <v>140000</v>
      </c>
      <c r="Z198" s="1">
        <v>140000</v>
      </c>
      <c r="AA198" s="1">
        <v>140000</v>
      </c>
      <c r="AB198" s="1">
        <v>140000</v>
      </c>
      <c r="AC198" s="1">
        <f t="shared" si="6"/>
        <v>210000</v>
      </c>
      <c r="AD198">
        <v>0</v>
      </c>
      <c r="AE198">
        <v>11.2</v>
      </c>
      <c r="AF198">
        <v>0</v>
      </c>
      <c r="AG198" s="1">
        <v>560022.4</v>
      </c>
      <c r="AH198" s="1">
        <v>-560011.19999999995</v>
      </c>
    </row>
    <row r="199" spans="1:34" hidden="1" x14ac:dyDescent="0.35">
      <c r="A199" t="str">
        <f t="shared" si="7"/>
        <v>1.1-00-2501_2541001_25445138</v>
      </c>
      <c r="B199" t="s">
        <v>812</v>
      </c>
      <c r="C199" t="s">
        <v>815</v>
      </c>
      <c r="D199" t="s">
        <v>531</v>
      </c>
      <c r="E199" t="s">
        <v>530</v>
      </c>
      <c r="F199" t="s">
        <v>65</v>
      </c>
      <c r="G199" t="s">
        <v>66</v>
      </c>
      <c r="H199" t="s">
        <v>935</v>
      </c>
      <c r="I199" t="s">
        <v>109</v>
      </c>
      <c r="J199">
        <v>4</v>
      </c>
      <c r="K199" t="s">
        <v>224</v>
      </c>
      <c r="L199">
        <v>1</v>
      </c>
      <c r="M199" t="s">
        <v>343</v>
      </c>
      <c r="N199" t="s">
        <v>936</v>
      </c>
      <c r="O199" t="s">
        <v>344</v>
      </c>
      <c r="P199">
        <v>4000</v>
      </c>
      <c r="Q199" t="s">
        <v>233</v>
      </c>
      <c r="R199">
        <v>4451</v>
      </c>
      <c r="S199" t="s">
        <v>282</v>
      </c>
      <c r="T199">
        <v>38</v>
      </c>
      <c r="U199" t="s">
        <v>348</v>
      </c>
      <c r="V199" s="16">
        <v>240000</v>
      </c>
      <c r="W199" s="1">
        <v>179977.60000000001</v>
      </c>
      <c r="X199" s="1">
        <v>200000</v>
      </c>
      <c r="Y199" s="1">
        <v>200000</v>
      </c>
      <c r="Z199" s="1">
        <v>200000</v>
      </c>
      <c r="AA199" s="1">
        <v>200000</v>
      </c>
      <c r="AB199" s="1">
        <v>200000</v>
      </c>
      <c r="AC199" s="1">
        <f t="shared" si="6"/>
        <v>40000</v>
      </c>
      <c r="AD199">
        <v>0</v>
      </c>
      <c r="AE199" s="1">
        <v>60022.400000000001</v>
      </c>
      <c r="AF199">
        <v>0</v>
      </c>
      <c r="AG199">
        <v>0</v>
      </c>
      <c r="AH199" s="1">
        <v>60022.400000000001</v>
      </c>
    </row>
    <row r="200" spans="1:34" hidden="1" x14ac:dyDescent="0.35">
      <c r="A200" t="str">
        <f t="shared" si="7"/>
        <v>1.1-00-2501_2541001_25445139</v>
      </c>
      <c r="B200" t="s">
        <v>812</v>
      </c>
      <c r="C200" t="s">
        <v>815</v>
      </c>
      <c r="D200" t="s">
        <v>531</v>
      </c>
      <c r="E200" t="s">
        <v>530</v>
      </c>
      <c r="F200" t="s">
        <v>65</v>
      </c>
      <c r="G200" t="s">
        <v>66</v>
      </c>
      <c r="H200" t="s">
        <v>935</v>
      </c>
      <c r="I200" t="s">
        <v>109</v>
      </c>
      <c r="J200">
        <v>4</v>
      </c>
      <c r="K200" t="s">
        <v>224</v>
      </c>
      <c r="L200">
        <v>1</v>
      </c>
      <c r="M200" t="s">
        <v>343</v>
      </c>
      <c r="N200" t="s">
        <v>936</v>
      </c>
      <c r="O200" t="s">
        <v>344</v>
      </c>
      <c r="P200">
        <v>4000</v>
      </c>
      <c r="Q200" t="s">
        <v>233</v>
      </c>
      <c r="R200">
        <v>4451</v>
      </c>
      <c r="S200" t="s">
        <v>282</v>
      </c>
      <c r="T200">
        <v>39</v>
      </c>
      <c r="U200" t="s">
        <v>349</v>
      </c>
      <c r="V200" s="16">
        <v>300000</v>
      </c>
      <c r="W200" s="1">
        <v>300000</v>
      </c>
      <c r="X200">
        <v>0</v>
      </c>
      <c r="Y200">
        <v>0</v>
      </c>
      <c r="Z200">
        <v>0</v>
      </c>
      <c r="AA200">
        <v>0</v>
      </c>
      <c r="AB200">
        <v>0</v>
      </c>
      <c r="AC200" s="1">
        <f t="shared" si="6"/>
        <v>300000</v>
      </c>
      <c r="AD200">
        <v>0</v>
      </c>
      <c r="AE200">
        <v>0</v>
      </c>
      <c r="AF200">
        <v>0</v>
      </c>
      <c r="AG200">
        <v>0</v>
      </c>
      <c r="AH200">
        <v>0</v>
      </c>
    </row>
    <row r="201" spans="1:34" hidden="1" x14ac:dyDescent="0.35">
      <c r="A201" t="str">
        <f t="shared" si="7"/>
        <v>1.1-00-2501_2541001_25445140</v>
      </c>
      <c r="B201" t="s">
        <v>812</v>
      </c>
      <c r="C201" t="s">
        <v>815</v>
      </c>
      <c r="D201" t="s">
        <v>531</v>
      </c>
      <c r="E201" t="s">
        <v>530</v>
      </c>
      <c r="F201" t="s">
        <v>65</v>
      </c>
      <c r="G201" t="s">
        <v>66</v>
      </c>
      <c r="H201" t="s">
        <v>935</v>
      </c>
      <c r="I201" t="s">
        <v>109</v>
      </c>
      <c r="J201">
        <v>4</v>
      </c>
      <c r="K201" t="s">
        <v>224</v>
      </c>
      <c r="L201">
        <v>1</v>
      </c>
      <c r="M201" t="s">
        <v>343</v>
      </c>
      <c r="N201" t="s">
        <v>936</v>
      </c>
      <c r="O201" t="s">
        <v>344</v>
      </c>
      <c r="P201">
        <v>4000</v>
      </c>
      <c r="Q201" t="s">
        <v>233</v>
      </c>
      <c r="R201">
        <v>4451</v>
      </c>
      <c r="S201" t="s">
        <v>282</v>
      </c>
      <c r="T201">
        <v>40</v>
      </c>
      <c r="U201" t="s">
        <v>350</v>
      </c>
      <c r="V201" s="16">
        <v>1000000</v>
      </c>
      <c r="W201" s="1">
        <v>1000011.2</v>
      </c>
      <c r="X201" s="1">
        <v>1000000</v>
      </c>
      <c r="Y201" s="1">
        <v>1000000</v>
      </c>
      <c r="Z201" s="1">
        <v>1000000</v>
      </c>
      <c r="AA201" s="1">
        <v>1000000</v>
      </c>
      <c r="AB201" s="1">
        <v>1000000</v>
      </c>
      <c r="AC201" s="1">
        <f t="shared" si="6"/>
        <v>0</v>
      </c>
      <c r="AD201">
        <v>0</v>
      </c>
      <c r="AE201">
        <v>0</v>
      </c>
      <c r="AF201">
        <v>0</v>
      </c>
      <c r="AG201">
        <v>11.2</v>
      </c>
      <c r="AH201">
        <v>-11.2</v>
      </c>
    </row>
    <row r="202" spans="1:34" hidden="1" x14ac:dyDescent="0.35">
      <c r="A202" t="str">
        <f t="shared" si="7"/>
        <v>1.1-00-2501_2541001_25445155</v>
      </c>
      <c r="B202" t="s">
        <v>812</v>
      </c>
      <c r="C202" t="s">
        <v>815</v>
      </c>
      <c r="D202" t="s">
        <v>531</v>
      </c>
      <c r="E202" t="s">
        <v>530</v>
      </c>
      <c r="F202" t="s">
        <v>65</v>
      </c>
      <c r="G202" t="s">
        <v>66</v>
      </c>
      <c r="H202" t="s">
        <v>935</v>
      </c>
      <c r="I202" t="s">
        <v>109</v>
      </c>
      <c r="J202">
        <v>4</v>
      </c>
      <c r="K202" t="s">
        <v>224</v>
      </c>
      <c r="L202">
        <v>1</v>
      </c>
      <c r="M202" t="s">
        <v>343</v>
      </c>
      <c r="N202" t="s">
        <v>936</v>
      </c>
      <c r="O202" t="s">
        <v>344</v>
      </c>
      <c r="P202">
        <v>4000</v>
      </c>
      <c r="Q202" t="s">
        <v>233</v>
      </c>
      <c r="R202">
        <v>4451</v>
      </c>
      <c r="S202" t="s">
        <v>282</v>
      </c>
      <c r="T202">
        <v>55</v>
      </c>
      <c r="U202" t="s">
        <v>937</v>
      </c>
      <c r="V202" s="16">
        <v>60000</v>
      </c>
      <c r="W202">
        <v>0</v>
      </c>
      <c r="X202" s="1">
        <v>60000</v>
      </c>
      <c r="Y202" s="1">
        <v>60000</v>
      </c>
      <c r="Z202" s="1">
        <v>60000</v>
      </c>
      <c r="AA202" s="1">
        <v>60000</v>
      </c>
      <c r="AB202" s="1">
        <v>60000</v>
      </c>
      <c r="AC202" s="1">
        <f t="shared" si="6"/>
        <v>0</v>
      </c>
      <c r="AD202" s="1">
        <v>60000</v>
      </c>
      <c r="AE202">
        <v>0</v>
      </c>
      <c r="AF202">
        <v>0</v>
      </c>
      <c r="AG202">
        <v>0</v>
      </c>
      <c r="AH202" s="1">
        <v>60000</v>
      </c>
    </row>
    <row r="203" spans="1:34" hidden="1" x14ac:dyDescent="0.35">
      <c r="A203" t="str">
        <f t="shared" si="7"/>
        <v>1.1-00-2501_2541001_25445163</v>
      </c>
      <c r="B203" t="s">
        <v>812</v>
      </c>
      <c r="C203" t="s">
        <v>815</v>
      </c>
      <c r="D203" t="s">
        <v>531</v>
      </c>
      <c r="E203" t="s">
        <v>530</v>
      </c>
      <c r="F203" t="s">
        <v>65</v>
      </c>
      <c r="G203" t="s">
        <v>66</v>
      </c>
      <c r="H203" t="s">
        <v>935</v>
      </c>
      <c r="I203" t="s">
        <v>109</v>
      </c>
      <c r="J203">
        <v>4</v>
      </c>
      <c r="K203" t="s">
        <v>224</v>
      </c>
      <c r="L203">
        <v>1</v>
      </c>
      <c r="M203" t="s">
        <v>343</v>
      </c>
      <c r="N203" t="s">
        <v>936</v>
      </c>
      <c r="O203" t="s">
        <v>344</v>
      </c>
      <c r="P203">
        <v>4000</v>
      </c>
      <c r="Q203" t="s">
        <v>233</v>
      </c>
      <c r="R203">
        <v>4451</v>
      </c>
      <c r="S203" t="s">
        <v>282</v>
      </c>
      <c r="T203">
        <v>63</v>
      </c>
      <c r="U203" t="s">
        <v>938</v>
      </c>
      <c r="V203" s="16">
        <v>500000</v>
      </c>
      <c r="W203">
        <v>0</v>
      </c>
      <c r="X203" s="1">
        <v>500000</v>
      </c>
      <c r="Y203" s="1">
        <v>500000</v>
      </c>
      <c r="Z203" s="1">
        <v>500000</v>
      </c>
      <c r="AA203" s="1">
        <v>500000</v>
      </c>
      <c r="AB203" s="1">
        <v>500000</v>
      </c>
      <c r="AC203" s="1">
        <f t="shared" si="6"/>
        <v>0</v>
      </c>
      <c r="AD203">
        <v>0</v>
      </c>
      <c r="AE203" s="1">
        <v>500000</v>
      </c>
      <c r="AF203">
        <v>0</v>
      </c>
      <c r="AG203">
        <v>0</v>
      </c>
      <c r="AH203" s="1">
        <v>500000</v>
      </c>
    </row>
    <row r="204" spans="1:34" hidden="1" x14ac:dyDescent="0.35">
      <c r="A204" t="str">
        <f t="shared" si="7"/>
        <v>1.1-00-2510_25039030_2535110</v>
      </c>
      <c r="B204" t="s">
        <v>812</v>
      </c>
      <c r="C204" t="s">
        <v>815</v>
      </c>
      <c r="D204" t="s">
        <v>531</v>
      </c>
      <c r="E204" t="s">
        <v>530</v>
      </c>
      <c r="F204" t="s">
        <v>65</v>
      </c>
      <c r="G204" t="s">
        <v>66</v>
      </c>
      <c r="H204" t="s">
        <v>898</v>
      </c>
      <c r="I204" t="s">
        <v>900</v>
      </c>
      <c r="J204">
        <v>0</v>
      </c>
      <c r="K204" t="s">
        <v>255</v>
      </c>
      <c r="L204">
        <v>39</v>
      </c>
      <c r="M204" t="s">
        <v>939</v>
      </c>
      <c r="N204" t="s">
        <v>933</v>
      </c>
      <c r="O204" t="s">
        <v>934</v>
      </c>
      <c r="P204">
        <v>3000</v>
      </c>
      <c r="Q204" t="s">
        <v>56</v>
      </c>
      <c r="R204">
        <v>3511</v>
      </c>
      <c r="S204" t="s">
        <v>323</v>
      </c>
      <c r="T204">
        <v>0</v>
      </c>
      <c r="U204" t="s">
        <v>58</v>
      </c>
      <c r="V204" s="16">
        <v>30226080</v>
      </c>
      <c r="W204" s="1">
        <v>30226080</v>
      </c>
      <c r="X204" s="1">
        <v>17052000</v>
      </c>
      <c r="Y204" s="1">
        <v>17052000</v>
      </c>
      <c r="Z204" s="1">
        <v>17052000</v>
      </c>
      <c r="AA204" s="1">
        <v>17052000</v>
      </c>
      <c r="AB204" s="1">
        <v>17052000</v>
      </c>
      <c r="AC204" s="1">
        <f t="shared" si="6"/>
        <v>13174080</v>
      </c>
      <c r="AD204">
        <v>0</v>
      </c>
      <c r="AE204">
        <v>0</v>
      </c>
      <c r="AF204">
        <v>0</v>
      </c>
      <c r="AG204">
        <v>0</v>
      </c>
      <c r="AH204">
        <v>0</v>
      </c>
    </row>
    <row r="205" spans="1:34" hidden="1" x14ac:dyDescent="0.35">
      <c r="A205" t="str">
        <f t="shared" si="7"/>
        <v>1.1-00-2511_25346032_2525917</v>
      </c>
      <c r="B205" t="s">
        <v>812</v>
      </c>
      <c r="C205" t="s">
        <v>815</v>
      </c>
      <c r="D205" t="s">
        <v>531</v>
      </c>
      <c r="E205" t="s">
        <v>530</v>
      </c>
      <c r="F205" t="s">
        <v>65</v>
      </c>
      <c r="G205" t="s">
        <v>66</v>
      </c>
      <c r="H205" t="s">
        <v>822</v>
      </c>
      <c r="I205" t="s">
        <v>824</v>
      </c>
      <c r="J205">
        <v>3</v>
      </c>
      <c r="K205" t="s">
        <v>453</v>
      </c>
      <c r="L205">
        <v>46</v>
      </c>
      <c r="M205" t="s">
        <v>941</v>
      </c>
      <c r="N205" t="s">
        <v>940</v>
      </c>
      <c r="O205" t="s">
        <v>942</v>
      </c>
      <c r="P205">
        <v>2000</v>
      </c>
      <c r="Q205" t="s">
        <v>105</v>
      </c>
      <c r="R205">
        <v>2591</v>
      </c>
      <c r="S205" t="s">
        <v>560</v>
      </c>
      <c r="T205">
        <v>7</v>
      </c>
      <c r="U205" t="s">
        <v>844</v>
      </c>
      <c r="V205" s="16">
        <v>0</v>
      </c>
      <c r="W205" s="1">
        <v>4000000</v>
      </c>
      <c r="X205">
        <v>0</v>
      </c>
      <c r="Y205">
        <v>0</v>
      </c>
      <c r="Z205">
        <v>0</v>
      </c>
      <c r="AA205">
        <v>0</v>
      </c>
      <c r="AB205">
        <v>0</v>
      </c>
      <c r="AC205" s="1">
        <f t="shared" si="6"/>
        <v>0</v>
      </c>
      <c r="AD205">
        <v>0</v>
      </c>
      <c r="AE205">
        <v>0</v>
      </c>
      <c r="AF205">
        <v>0</v>
      </c>
      <c r="AG205" s="1">
        <v>4000000</v>
      </c>
      <c r="AH205" s="1">
        <v>-4000000</v>
      </c>
    </row>
    <row r="206" spans="1:34" hidden="1" x14ac:dyDescent="0.35">
      <c r="A206" t="str">
        <f t="shared" si="7"/>
        <v>1.1-00-2511_25346032_2542110</v>
      </c>
      <c r="B206" t="s">
        <v>812</v>
      </c>
      <c r="C206" t="s">
        <v>815</v>
      </c>
      <c r="D206" t="s">
        <v>531</v>
      </c>
      <c r="E206" t="s">
        <v>530</v>
      </c>
      <c r="F206" t="s">
        <v>65</v>
      </c>
      <c r="G206" t="s">
        <v>66</v>
      </c>
      <c r="H206" t="s">
        <v>822</v>
      </c>
      <c r="I206" t="s">
        <v>824</v>
      </c>
      <c r="J206">
        <v>3</v>
      </c>
      <c r="K206" t="s">
        <v>453</v>
      </c>
      <c r="L206">
        <v>46</v>
      </c>
      <c r="M206" t="s">
        <v>941</v>
      </c>
      <c r="N206" t="s">
        <v>940</v>
      </c>
      <c r="O206" t="s">
        <v>942</v>
      </c>
      <c r="P206">
        <v>4000</v>
      </c>
      <c r="Q206" t="s">
        <v>233</v>
      </c>
      <c r="R206">
        <v>4211</v>
      </c>
      <c r="S206" t="s">
        <v>291</v>
      </c>
      <c r="T206">
        <v>0</v>
      </c>
      <c r="U206" t="s">
        <v>58</v>
      </c>
      <c r="V206" s="16">
        <v>200000</v>
      </c>
      <c r="W206" s="1">
        <v>200000</v>
      </c>
      <c r="X206">
        <v>0</v>
      </c>
      <c r="Y206">
        <v>0</v>
      </c>
      <c r="Z206">
        <v>0</v>
      </c>
      <c r="AA206">
        <v>0</v>
      </c>
      <c r="AB206">
        <v>0</v>
      </c>
      <c r="AC206" s="1">
        <f t="shared" si="6"/>
        <v>200000</v>
      </c>
      <c r="AD206">
        <v>0</v>
      </c>
      <c r="AE206">
        <v>0</v>
      </c>
      <c r="AF206">
        <v>0</v>
      </c>
      <c r="AG206">
        <v>0</v>
      </c>
      <c r="AH206">
        <v>0</v>
      </c>
    </row>
    <row r="207" spans="1:34" hidden="1" x14ac:dyDescent="0.35">
      <c r="A207" t="str">
        <f t="shared" si="7"/>
        <v>1.1-00-2511_25346032_25441128</v>
      </c>
      <c r="B207" t="s">
        <v>812</v>
      </c>
      <c r="C207" t="s">
        <v>815</v>
      </c>
      <c r="D207" t="s">
        <v>531</v>
      </c>
      <c r="E207" t="s">
        <v>530</v>
      </c>
      <c r="F207" t="s">
        <v>65</v>
      </c>
      <c r="G207" t="s">
        <v>66</v>
      </c>
      <c r="H207" t="s">
        <v>822</v>
      </c>
      <c r="I207" t="s">
        <v>824</v>
      </c>
      <c r="J207">
        <v>3</v>
      </c>
      <c r="K207" t="s">
        <v>453</v>
      </c>
      <c r="L207">
        <v>46</v>
      </c>
      <c r="M207" t="s">
        <v>941</v>
      </c>
      <c r="N207" t="s">
        <v>940</v>
      </c>
      <c r="O207" t="s">
        <v>942</v>
      </c>
      <c r="P207">
        <v>4000</v>
      </c>
      <c r="Q207" t="s">
        <v>233</v>
      </c>
      <c r="R207">
        <v>4411</v>
      </c>
      <c r="S207" t="s">
        <v>231</v>
      </c>
      <c r="T207">
        <v>28</v>
      </c>
      <c r="U207" t="s">
        <v>561</v>
      </c>
      <c r="V207" s="16">
        <v>450000</v>
      </c>
      <c r="W207" s="1">
        <v>300000</v>
      </c>
      <c r="X207" s="1">
        <v>357335.68</v>
      </c>
      <c r="Y207" s="1">
        <v>357335.68</v>
      </c>
      <c r="Z207" s="1">
        <v>357335.68</v>
      </c>
      <c r="AA207">
        <v>0</v>
      </c>
      <c r="AB207">
        <v>0</v>
      </c>
      <c r="AC207" s="1">
        <f t="shared" si="6"/>
        <v>92664.320000000007</v>
      </c>
      <c r="AD207">
        <v>0</v>
      </c>
      <c r="AE207" s="1">
        <v>150000</v>
      </c>
      <c r="AF207">
        <v>0</v>
      </c>
      <c r="AG207">
        <v>0</v>
      </c>
      <c r="AH207" s="1">
        <v>150000</v>
      </c>
    </row>
    <row r="208" spans="1:34" hidden="1" x14ac:dyDescent="0.35">
      <c r="A208" t="str">
        <f t="shared" si="7"/>
        <v>1.1-00-2511_25346032_2557810</v>
      </c>
      <c r="B208" t="s">
        <v>812</v>
      </c>
      <c r="C208" t="s">
        <v>815</v>
      </c>
      <c r="D208" t="s">
        <v>531</v>
      </c>
      <c r="E208" t="s">
        <v>530</v>
      </c>
      <c r="F208" t="s">
        <v>65</v>
      </c>
      <c r="G208" t="s">
        <v>66</v>
      </c>
      <c r="H208" t="s">
        <v>822</v>
      </c>
      <c r="I208" t="s">
        <v>824</v>
      </c>
      <c r="J208">
        <v>3</v>
      </c>
      <c r="K208" t="s">
        <v>453</v>
      </c>
      <c r="L208">
        <v>46</v>
      </c>
      <c r="M208" t="s">
        <v>941</v>
      </c>
      <c r="N208" t="s">
        <v>940</v>
      </c>
      <c r="O208" t="s">
        <v>942</v>
      </c>
      <c r="P208">
        <v>5000</v>
      </c>
      <c r="Q208" t="s">
        <v>118</v>
      </c>
      <c r="R208">
        <v>5781</v>
      </c>
      <c r="S208" t="s">
        <v>559</v>
      </c>
      <c r="T208">
        <v>0</v>
      </c>
      <c r="U208" t="s">
        <v>58</v>
      </c>
      <c r="V208" s="16">
        <v>200000</v>
      </c>
      <c r="W208" s="1">
        <v>200000</v>
      </c>
      <c r="X208" s="1">
        <v>199770</v>
      </c>
      <c r="Y208">
        <v>0</v>
      </c>
      <c r="Z208">
        <v>0</v>
      </c>
      <c r="AA208">
        <v>0</v>
      </c>
      <c r="AB208">
        <v>0</v>
      </c>
      <c r="AC208" s="1">
        <f t="shared" si="6"/>
        <v>230</v>
      </c>
      <c r="AD208">
        <v>0</v>
      </c>
      <c r="AE208">
        <v>0</v>
      </c>
      <c r="AF208">
        <v>0</v>
      </c>
      <c r="AG208">
        <v>0</v>
      </c>
      <c r="AH208">
        <v>0</v>
      </c>
    </row>
    <row r="209" spans="1:34" hidden="1" x14ac:dyDescent="0.35">
      <c r="A209" t="str">
        <f t="shared" si="7"/>
        <v>1.1-00-2511_25364047_2533310</v>
      </c>
      <c r="B209" t="s">
        <v>812</v>
      </c>
      <c r="C209" t="s">
        <v>815</v>
      </c>
      <c r="D209" t="s">
        <v>531</v>
      </c>
      <c r="E209" t="s">
        <v>530</v>
      </c>
      <c r="F209" t="s">
        <v>65</v>
      </c>
      <c r="G209" t="s">
        <v>66</v>
      </c>
      <c r="H209" t="s">
        <v>822</v>
      </c>
      <c r="I209" t="s">
        <v>824</v>
      </c>
      <c r="J209">
        <v>3</v>
      </c>
      <c r="K209" t="s">
        <v>453</v>
      </c>
      <c r="L209">
        <v>64</v>
      </c>
      <c r="M209" t="s">
        <v>944</v>
      </c>
      <c r="N209" t="s">
        <v>943</v>
      </c>
      <c r="O209" t="s">
        <v>945</v>
      </c>
      <c r="P209">
        <v>3000</v>
      </c>
      <c r="Q209" t="s">
        <v>56</v>
      </c>
      <c r="R209">
        <v>3331</v>
      </c>
      <c r="S209" t="s">
        <v>317</v>
      </c>
      <c r="T209">
        <v>0</v>
      </c>
      <c r="U209" t="s">
        <v>58</v>
      </c>
      <c r="V209" s="16">
        <v>3770000</v>
      </c>
      <c r="W209">
        <v>0</v>
      </c>
      <c r="X209" s="1">
        <v>3767435.24</v>
      </c>
      <c r="Y209" s="1">
        <v>3767435.24</v>
      </c>
      <c r="Z209" s="1">
        <v>1724183.25</v>
      </c>
      <c r="AA209">
        <v>0</v>
      </c>
      <c r="AB209">
        <v>0</v>
      </c>
      <c r="AC209" s="1">
        <f t="shared" si="6"/>
        <v>2564.7599999997765</v>
      </c>
      <c r="AD209">
        <v>0</v>
      </c>
      <c r="AE209" s="1">
        <v>3770000</v>
      </c>
      <c r="AF209">
        <v>0</v>
      </c>
      <c r="AG209">
        <v>0</v>
      </c>
      <c r="AH209" s="1">
        <v>3770000</v>
      </c>
    </row>
    <row r="210" spans="1:34" hidden="1" x14ac:dyDescent="0.35">
      <c r="A210" t="str">
        <f t="shared" si="7"/>
        <v>1.1-00-2511_25364047_2533910</v>
      </c>
      <c r="B210" t="s">
        <v>812</v>
      </c>
      <c r="C210" t="s">
        <v>815</v>
      </c>
      <c r="D210" t="s">
        <v>531</v>
      </c>
      <c r="E210" t="s">
        <v>530</v>
      </c>
      <c r="F210" t="s">
        <v>65</v>
      </c>
      <c r="G210" t="s">
        <v>66</v>
      </c>
      <c r="H210" t="s">
        <v>822</v>
      </c>
      <c r="I210" t="s">
        <v>824</v>
      </c>
      <c r="J210">
        <v>3</v>
      </c>
      <c r="K210" t="s">
        <v>453</v>
      </c>
      <c r="L210">
        <v>64</v>
      </c>
      <c r="M210" t="s">
        <v>944</v>
      </c>
      <c r="N210" t="s">
        <v>943</v>
      </c>
      <c r="O210" t="s">
        <v>945</v>
      </c>
      <c r="P210">
        <v>3000</v>
      </c>
      <c r="Q210" t="s">
        <v>56</v>
      </c>
      <c r="R210">
        <v>3391</v>
      </c>
      <c r="S210" t="s">
        <v>129</v>
      </c>
      <c r="T210">
        <v>0</v>
      </c>
      <c r="U210" t="s">
        <v>58</v>
      </c>
      <c r="V210" s="16">
        <v>5180000</v>
      </c>
      <c r="W210">
        <v>0</v>
      </c>
      <c r="X210" s="1">
        <v>5100468.96</v>
      </c>
      <c r="Y210" s="1">
        <v>5100468.96</v>
      </c>
      <c r="Z210" s="1">
        <v>2268023.1800000002</v>
      </c>
      <c r="AA210">
        <v>0</v>
      </c>
      <c r="AB210">
        <v>0</v>
      </c>
      <c r="AC210" s="1">
        <f t="shared" si="6"/>
        <v>79531.040000000037</v>
      </c>
      <c r="AD210">
        <v>0</v>
      </c>
      <c r="AE210" s="1">
        <v>5200000</v>
      </c>
      <c r="AF210">
        <v>0</v>
      </c>
      <c r="AG210" s="1">
        <v>20000</v>
      </c>
      <c r="AH210" s="1">
        <v>5180000</v>
      </c>
    </row>
    <row r="211" spans="1:34" hidden="1" x14ac:dyDescent="0.35">
      <c r="A211" t="str">
        <f t="shared" si="7"/>
        <v>1.1-00-2511_25364047_2537110</v>
      </c>
      <c r="B211" t="s">
        <v>812</v>
      </c>
      <c r="C211" t="s">
        <v>815</v>
      </c>
      <c r="D211" t="s">
        <v>531</v>
      </c>
      <c r="E211" t="s">
        <v>530</v>
      </c>
      <c r="F211" t="s">
        <v>65</v>
      </c>
      <c r="G211" t="s">
        <v>66</v>
      </c>
      <c r="H211" t="s">
        <v>822</v>
      </c>
      <c r="I211" t="s">
        <v>824</v>
      </c>
      <c r="J211">
        <v>3</v>
      </c>
      <c r="K211" t="s">
        <v>453</v>
      </c>
      <c r="L211">
        <v>64</v>
      </c>
      <c r="M211" t="s">
        <v>944</v>
      </c>
      <c r="N211" t="s">
        <v>943</v>
      </c>
      <c r="O211" t="s">
        <v>945</v>
      </c>
      <c r="P211">
        <v>3000</v>
      </c>
      <c r="Q211" t="s">
        <v>56</v>
      </c>
      <c r="R211">
        <v>3711</v>
      </c>
      <c r="S211" t="s">
        <v>278</v>
      </c>
      <c r="T211">
        <v>0</v>
      </c>
      <c r="U211" t="s">
        <v>58</v>
      </c>
      <c r="V211" s="16">
        <v>10000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 s="1">
        <f t="shared" si="6"/>
        <v>10000</v>
      </c>
      <c r="AD211">
        <v>0</v>
      </c>
      <c r="AE211" s="1">
        <v>10000</v>
      </c>
      <c r="AF211">
        <v>0</v>
      </c>
      <c r="AG211">
        <v>0</v>
      </c>
      <c r="AH211" s="1">
        <v>10000</v>
      </c>
    </row>
    <row r="212" spans="1:34" hidden="1" x14ac:dyDescent="0.35">
      <c r="A212" t="str">
        <f t="shared" si="7"/>
        <v>1.1-00-2511_25364047_2537510</v>
      </c>
      <c r="B212" t="s">
        <v>812</v>
      </c>
      <c r="C212" t="s">
        <v>815</v>
      </c>
      <c r="D212" t="s">
        <v>531</v>
      </c>
      <c r="E212" t="s">
        <v>530</v>
      </c>
      <c r="F212" t="s">
        <v>65</v>
      </c>
      <c r="G212" t="s">
        <v>66</v>
      </c>
      <c r="H212" t="s">
        <v>822</v>
      </c>
      <c r="I212" t="s">
        <v>824</v>
      </c>
      <c r="J212">
        <v>3</v>
      </c>
      <c r="K212" t="s">
        <v>453</v>
      </c>
      <c r="L212">
        <v>64</v>
      </c>
      <c r="M212" t="s">
        <v>944</v>
      </c>
      <c r="N212" t="s">
        <v>943</v>
      </c>
      <c r="O212" t="s">
        <v>945</v>
      </c>
      <c r="P212">
        <v>3000</v>
      </c>
      <c r="Q212" t="s">
        <v>56</v>
      </c>
      <c r="R212">
        <v>3751</v>
      </c>
      <c r="S212" t="s">
        <v>279</v>
      </c>
      <c r="T212">
        <v>0</v>
      </c>
      <c r="U212" t="s">
        <v>58</v>
      </c>
      <c r="V212" s="16">
        <v>10000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 s="1">
        <f t="shared" si="6"/>
        <v>10000</v>
      </c>
      <c r="AD212">
        <v>0</v>
      </c>
      <c r="AE212" s="1">
        <v>10000</v>
      </c>
      <c r="AF212">
        <v>0</v>
      </c>
      <c r="AG212">
        <v>0</v>
      </c>
      <c r="AH212" s="1">
        <v>10000</v>
      </c>
    </row>
    <row r="213" spans="1:34" hidden="1" x14ac:dyDescent="0.35">
      <c r="A213" t="str">
        <f t="shared" si="7"/>
        <v>1.1-00-2503_2554003_2521110</v>
      </c>
      <c r="B213" t="s">
        <v>812</v>
      </c>
      <c r="C213" t="s">
        <v>815</v>
      </c>
      <c r="D213" t="s">
        <v>429</v>
      </c>
      <c r="E213" t="s">
        <v>430</v>
      </c>
      <c r="F213" t="s">
        <v>65</v>
      </c>
      <c r="G213" t="s">
        <v>66</v>
      </c>
      <c r="H213" t="s">
        <v>813</v>
      </c>
      <c r="I213" t="s">
        <v>434</v>
      </c>
      <c r="J213">
        <v>5</v>
      </c>
      <c r="K213" t="s">
        <v>810</v>
      </c>
      <c r="L213">
        <v>4</v>
      </c>
      <c r="M213" t="s">
        <v>435</v>
      </c>
      <c r="N213" t="s">
        <v>814</v>
      </c>
      <c r="O213" t="s">
        <v>816</v>
      </c>
      <c r="P213">
        <v>2000</v>
      </c>
      <c r="Q213" t="s">
        <v>105</v>
      </c>
      <c r="R213">
        <v>2111</v>
      </c>
      <c r="S213" t="s">
        <v>124</v>
      </c>
      <c r="T213">
        <v>0</v>
      </c>
      <c r="U213" t="s">
        <v>58</v>
      </c>
      <c r="V213" s="16">
        <v>20000</v>
      </c>
      <c r="W213">
        <v>0</v>
      </c>
      <c r="X213" s="1">
        <v>7302.99</v>
      </c>
      <c r="Y213" s="1">
        <v>7302.99</v>
      </c>
      <c r="Z213" s="1">
        <v>7302.99</v>
      </c>
      <c r="AA213" s="1">
        <v>7302.99</v>
      </c>
      <c r="AB213" s="1">
        <v>7302.99</v>
      </c>
      <c r="AC213" s="1">
        <f t="shared" si="6"/>
        <v>12697.01</v>
      </c>
      <c r="AD213">
        <v>0</v>
      </c>
      <c r="AE213" s="1">
        <v>20000</v>
      </c>
      <c r="AF213">
        <v>0</v>
      </c>
      <c r="AG213">
        <v>0</v>
      </c>
      <c r="AH213" s="1">
        <v>20000</v>
      </c>
    </row>
    <row r="214" spans="1:34" hidden="1" x14ac:dyDescent="0.35">
      <c r="A214" t="str">
        <f t="shared" si="7"/>
        <v>1.1-00-2503_2554003_2522110</v>
      </c>
      <c r="B214" t="s">
        <v>812</v>
      </c>
      <c r="C214" t="s">
        <v>815</v>
      </c>
      <c r="D214" t="s">
        <v>429</v>
      </c>
      <c r="E214" t="s">
        <v>430</v>
      </c>
      <c r="F214" t="s">
        <v>65</v>
      </c>
      <c r="G214" t="s">
        <v>66</v>
      </c>
      <c r="H214" t="s">
        <v>813</v>
      </c>
      <c r="I214" t="s">
        <v>434</v>
      </c>
      <c r="J214">
        <v>5</v>
      </c>
      <c r="K214" t="s">
        <v>810</v>
      </c>
      <c r="L214">
        <v>4</v>
      </c>
      <c r="M214" t="s">
        <v>435</v>
      </c>
      <c r="N214" t="s">
        <v>814</v>
      </c>
      <c r="O214" t="s">
        <v>816</v>
      </c>
      <c r="P214">
        <v>2000</v>
      </c>
      <c r="Q214" t="s">
        <v>105</v>
      </c>
      <c r="R214">
        <v>2211</v>
      </c>
      <c r="S214" t="s">
        <v>307</v>
      </c>
      <c r="T214">
        <v>0</v>
      </c>
      <c r="U214" t="s">
        <v>58</v>
      </c>
      <c r="V214" s="16">
        <v>20000</v>
      </c>
      <c r="W214">
        <v>0</v>
      </c>
      <c r="X214" s="1">
        <v>2697.01</v>
      </c>
      <c r="Y214" s="1">
        <v>2697.01</v>
      </c>
      <c r="Z214" s="1">
        <v>2697.01</v>
      </c>
      <c r="AA214" s="1">
        <v>2697.01</v>
      </c>
      <c r="AB214" s="1">
        <v>2697.01</v>
      </c>
      <c r="AC214" s="1">
        <f t="shared" si="6"/>
        <v>17302.989999999998</v>
      </c>
      <c r="AD214">
        <v>0</v>
      </c>
      <c r="AE214" s="1">
        <v>20000</v>
      </c>
      <c r="AF214">
        <v>0</v>
      </c>
      <c r="AG214">
        <v>0</v>
      </c>
      <c r="AH214" s="1">
        <v>20000</v>
      </c>
    </row>
    <row r="215" spans="1:34" hidden="1" x14ac:dyDescent="0.35">
      <c r="A215" t="str">
        <f t="shared" si="7"/>
        <v>1.1-00-2503_2554003_2533110</v>
      </c>
      <c r="B215" t="s">
        <v>812</v>
      </c>
      <c r="C215" t="s">
        <v>815</v>
      </c>
      <c r="D215" t="s">
        <v>429</v>
      </c>
      <c r="E215" t="s">
        <v>430</v>
      </c>
      <c r="F215" t="s">
        <v>65</v>
      </c>
      <c r="G215" t="s">
        <v>66</v>
      </c>
      <c r="H215" t="s">
        <v>813</v>
      </c>
      <c r="I215" t="s">
        <v>434</v>
      </c>
      <c r="J215">
        <v>5</v>
      </c>
      <c r="K215" t="s">
        <v>810</v>
      </c>
      <c r="L215">
        <v>4</v>
      </c>
      <c r="M215" t="s">
        <v>435</v>
      </c>
      <c r="N215" t="s">
        <v>814</v>
      </c>
      <c r="O215" t="s">
        <v>816</v>
      </c>
      <c r="P215">
        <v>3000</v>
      </c>
      <c r="Q215" t="s">
        <v>56</v>
      </c>
      <c r="R215">
        <v>3311</v>
      </c>
      <c r="S215" t="s">
        <v>316</v>
      </c>
      <c r="T215">
        <v>0</v>
      </c>
      <c r="U215" t="s">
        <v>58</v>
      </c>
      <c r="V215" s="16">
        <v>2380000</v>
      </c>
      <c r="W215" s="1">
        <v>2000000</v>
      </c>
      <c r="X215" s="1">
        <v>2296960</v>
      </c>
      <c r="Y215" s="1">
        <v>2296960</v>
      </c>
      <c r="Z215" s="1">
        <v>1816288</v>
      </c>
      <c r="AA215" s="1">
        <v>1387600</v>
      </c>
      <c r="AB215" s="1">
        <v>1387600</v>
      </c>
      <c r="AC215" s="1">
        <f t="shared" si="6"/>
        <v>83040</v>
      </c>
      <c r="AD215">
        <v>0</v>
      </c>
      <c r="AE215" s="1">
        <v>380000</v>
      </c>
      <c r="AF215">
        <v>0</v>
      </c>
      <c r="AG215">
        <v>0</v>
      </c>
      <c r="AH215" s="1">
        <v>380000</v>
      </c>
    </row>
    <row r="216" spans="1:34" hidden="1" x14ac:dyDescent="0.35">
      <c r="A216" t="str">
        <f t="shared" si="7"/>
        <v>1.1-00-2503_2554003_2534110</v>
      </c>
      <c r="B216" t="s">
        <v>812</v>
      </c>
      <c r="C216" t="s">
        <v>815</v>
      </c>
      <c r="D216" t="s">
        <v>429</v>
      </c>
      <c r="E216" t="s">
        <v>430</v>
      </c>
      <c r="F216" t="s">
        <v>65</v>
      </c>
      <c r="G216" t="s">
        <v>66</v>
      </c>
      <c r="H216" t="s">
        <v>813</v>
      </c>
      <c r="I216" t="s">
        <v>434</v>
      </c>
      <c r="J216">
        <v>5</v>
      </c>
      <c r="K216" t="s">
        <v>810</v>
      </c>
      <c r="L216">
        <v>4</v>
      </c>
      <c r="M216" t="s">
        <v>435</v>
      </c>
      <c r="N216" t="s">
        <v>814</v>
      </c>
      <c r="O216" t="s">
        <v>816</v>
      </c>
      <c r="P216">
        <v>3000</v>
      </c>
      <c r="Q216" t="s">
        <v>56</v>
      </c>
      <c r="R216">
        <v>3411</v>
      </c>
      <c r="S216" t="s">
        <v>319</v>
      </c>
      <c r="T216">
        <v>0</v>
      </c>
      <c r="U216" t="s">
        <v>58</v>
      </c>
      <c r="V216" s="16">
        <v>75000</v>
      </c>
      <c r="W216">
        <v>0</v>
      </c>
      <c r="X216" s="1">
        <v>48720</v>
      </c>
      <c r="Y216" s="1">
        <v>23200</v>
      </c>
      <c r="Z216" s="1">
        <v>23200</v>
      </c>
      <c r="AA216" s="1">
        <v>23200</v>
      </c>
      <c r="AB216" s="1">
        <v>23200</v>
      </c>
      <c r="AC216" s="1">
        <f t="shared" si="6"/>
        <v>26280</v>
      </c>
      <c r="AD216">
        <v>0</v>
      </c>
      <c r="AE216" s="1">
        <v>75000</v>
      </c>
      <c r="AF216">
        <v>0</v>
      </c>
      <c r="AG216">
        <v>0</v>
      </c>
      <c r="AH216" s="1">
        <v>75000</v>
      </c>
    </row>
    <row r="217" spans="1:34" hidden="1" x14ac:dyDescent="0.35">
      <c r="A217" t="str">
        <f t="shared" si="7"/>
        <v>1.1-00-2503_2554003_2534410</v>
      </c>
      <c r="B217" t="s">
        <v>812</v>
      </c>
      <c r="C217" t="s">
        <v>815</v>
      </c>
      <c r="D217" t="s">
        <v>429</v>
      </c>
      <c r="E217" t="s">
        <v>430</v>
      </c>
      <c r="F217" t="s">
        <v>65</v>
      </c>
      <c r="G217" t="s">
        <v>66</v>
      </c>
      <c r="H217" t="s">
        <v>813</v>
      </c>
      <c r="I217" t="s">
        <v>434</v>
      </c>
      <c r="J217">
        <v>5</v>
      </c>
      <c r="K217" t="s">
        <v>810</v>
      </c>
      <c r="L217">
        <v>4</v>
      </c>
      <c r="M217" t="s">
        <v>435</v>
      </c>
      <c r="N217" t="s">
        <v>814</v>
      </c>
      <c r="O217" t="s">
        <v>816</v>
      </c>
      <c r="P217">
        <v>3000</v>
      </c>
      <c r="Q217" t="s">
        <v>56</v>
      </c>
      <c r="R217">
        <v>3441</v>
      </c>
      <c r="S217" t="s">
        <v>388</v>
      </c>
      <c r="T217">
        <v>0</v>
      </c>
      <c r="U217" t="s">
        <v>58</v>
      </c>
      <c r="V217" s="16">
        <v>10000</v>
      </c>
      <c r="W217">
        <v>0</v>
      </c>
      <c r="X217" s="1">
        <v>2192.4</v>
      </c>
      <c r="Y217" s="1">
        <v>2192.4</v>
      </c>
      <c r="Z217" s="1">
        <v>2192.4</v>
      </c>
      <c r="AA217" s="1">
        <v>2192.4</v>
      </c>
      <c r="AB217" s="1">
        <v>2192.4</v>
      </c>
      <c r="AC217" s="1">
        <f t="shared" si="6"/>
        <v>7807.6</v>
      </c>
      <c r="AD217">
        <v>0</v>
      </c>
      <c r="AE217" s="1">
        <v>10000</v>
      </c>
      <c r="AF217">
        <v>0</v>
      </c>
      <c r="AG217">
        <v>0</v>
      </c>
      <c r="AH217" s="1">
        <v>10000</v>
      </c>
    </row>
    <row r="218" spans="1:34" hidden="1" x14ac:dyDescent="0.35">
      <c r="A218" t="str">
        <f t="shared" si="7"/>
        <v>1.1-00-2503_2554003_2537910</v>
      </c>
      <c r="B218" t="s">
        <v>812</v>
      </c>
      <c r="C218" t="s">
        <v>815</v>
      </c>
      <c r="D218" t="s">
        <v>429</v>
      </c>
      <c r="E218" t="s">
        <v>430</v>
      </c>
      <c r="F218" t="s">
        <v>65</v>
      </c>
      <c r="G218" t="s">
        <v>66</v>
      </c>
      <c r="H218" t="s">
        <v>813</v>
      </c>
      <c r="I218" t="s">
        <v>434</v>
      </c>
      <c r="J218">
        <v>5</v>
      </c>
      <c r="K218" t="s">
        <v>810</v>
      </c>
      <c r="L218">
        <v>4</v>
      </c>
      <c r="M218" t="s">
        <v>435</v>
      </c>
      <c r="N218" t="s">
        <v>814</v>
      </c>
      <c r="O218" t="s">
        <v>816</v>
      </c>
      <c r="P218">
        <v>3000</v>
      </c>
      <c r="Q218" t="s">
        <v>56</v>
      </c>
      <c r="R218">
        <v>3791</v>
      </c>
      <c r="S218" t="s">
        <v>280</v>
      </c>
      <c r="T218">
        <v>0</v>
      </c>
      <c r="U218" t="s">
        <v>58</v>
      </c>
      <c r="V218" s="16">
        <v>50000</v>
      </c>
      <c r="W218" s="1">
        <v>50000</v>
      </c>
      <c r="X218">
        <v>0</v>
      </c>
      <c r="Y218">
        <v>0</v>
      </c>
      <c r="Z218">
        <v>0</v>
      </c>
      <c r="AA218">
        <v>0</v>
      </c>
      <c r="AB218">
        <v>0</v>
      </c>
      <c r="AC218" s="1">
        <f t="shared" si="6"/>
        <v>50000</v>
      </c>
      <c r="AD218">
        <v>0</v>
      </c>
      <c r="AE218">
        <v>0</v>
      </c>
      <c r="AF218">
        <v>0</v>
      </c>
      <c r="AG218">
        <v>0</v>
      </c>
      <c r="AH218">
        <v>0</v>
      </c>
    </row>
    <row r="219" spans="1:34" hidden="1" x14ac:dyDescent="0.35">
      <c r="A219" t="str">
        <f t="shared" si="7"/>
        <v>1.1-00-2505_25611007_2526110</v>
      </c>
      <c r="B219" t="s">
        <v>812</v>
      </c>
      <c r="C219" t="s">
        <v>815</v>
      </c>
      <c r="D219" t="s">
        <v>173</v>
      </c>
      <c r="E219" t="s">
        <v>174</v>
      </c>
      <c r="F219" t="s">
        <v>157</v>
      </c>
      <c r="G219" t="s">
        <v>158</v>
      </c>
      <c r="H219" t="s">
        <v>833</v>
      </c>
      <c r="I219" t="s">
        <v>835</v>
      </c>
      <c r="J219">
        <v>6</v>
      </c>
      <c r="K219" t="s">
        <v>164</v>
      </c>
      <c r="L219">
        <v>11</v>
      </c>
      <c r="M219" t="s">
        <v>182</v>
      </c>
      <c r="N219" t="s">
        <v>834</v>
      </c>
      <c r="O219" t="s">
        <v>836</v>
      </c>
      <c r="P219">
        <v>2000</v>
      </c>
      <c r="Q219" t="s">
        <v>105</v>
      </c>
      <c r="R219">
        <v>2611</v>
      </c>
      <c r="S219" t="s">
        <v>128</v>
      </c>
      <c r="T219">
        <v>0</v>
      </c>
      <c r="U219" t="s">
        <v>58</v>
      </c>
      <c r="V219" s="16">
        <v>6500000</v>
      </c>
      <c r="W219" s="1">
        <v>6500000</v>
      </c>
      <c r="X219" s="1">
        <v>4203669.2699999996</v>
      </c>
      <c r="Y219" s="1">
        <v>4203669.2699999996</v>
      </c>
      <c r="Z219" s="1">
        <v>4203669.2699999996</v>
      </c>
      <c r="AA219" s="1">
        <v>4203669.2699999996</v>
      </c>
      <c r="AB219" s="1">
        <v>4203669.2699999996</v>
      </c>
      <c r="AC219" s="1">
        <f t="shared" si="6"/>
        <v>2296330.7300000004</v>
      </c>
      <c r="AD219">
        <v>0</v>
      </c>
      <c r="AE219">
        <v>0</v>
      </c>
      <c r="AF219">
        <v>0</v>
      </c>
      <c r="AG219">
        <v>0</v>
      </c>
      <c r="AH219">
        <v>0</v>
      </c>
    </row>
    <row r="220" spans="1:34" hidden="1" x14ac:dyDescent="0.35">
      <c r="A220" t="str">
        <f t="shared" si="7"/>
        <v>1.1-00-2508_25621015_2521310</v>
      </c>
      <c r="B220" t="s">
        <v>812</v>
      </c>
      <c r="C220" t="s">
        <v>815</v>
      </c>
      <c r="D220" t="s">
        <v>173</v>
      </c>
      <c r="E220" t="s">
        <v>174</v>
      </c>
      <c r="F220" t="s">
        <v>65</v>
      </c>
      <c r="G220" t="s">
        <v>66</v>
      </c>
      <c r="H220" t="s">
        <v>868</v>
      </c>
      <c r="I220" t="s">
        <v>870</v>
      </c>
      <c r="J220">
        <v>6</v>
      </c>
      <c r="K220" t="s">
        <v>164</v>
      </c>
      <c r="L220">
        <v>21</v>
      </c>
      <c r="M220" t="s">
        <v>440</v>
      </c>
      <c r="N220" t="s">
        <v>872</v>
      </c>
      <c r="O220" t="s">
        <v>873</v>
      </c>
      <c r="P220">
        <v>2000</v>
      </c>
      <c r="Q220" t="s">
        <v>105</v>
      </c>
      <c r="R220">
        <v>2131</v>
      </c>
      <c r="S220" t="s">
        <v>701</v>
      </c>
      <c r="T220">
        <v>0</v>
      </c>
      <c r="U220" t="s">
        <v>58</v>
      </c>
      <c r="V220" s="16">
        <v>110000</v>
      </c>
      <c r="W220" s="1">
        <v>2200000</v>
      </c>
      <c r="X220">
        <v>0</v>
      </c>
      <c r="Y220">
        <v>0</v>
      </c>
      <c r="Z220">
        <v>0</v>
      </c>
      <c r="AA220">
        <v>0</v>
      </c>
      <c r="AB220">
        <v>0</v>
      </c>
      <c r="AC220" s="1">
        <f t="shared" si="6"/>
        <v>110000</v>
      </c>
      <c r="AD220">
        <v>0</v>
      </c>
      <c r="AE220">
        <v>0</v>
      </c>
      <c r="AF220">
        <v>0</v>
      </c>
      <c r="AG220" s="1">
        <v>2090000</v>
      </c>
      <c r="AH220" s="1">
        <v>-2090000</v>
      </c>
    </row>
    <row r="221" spans="1:34" hidden="1" x14ac:dyDescent="0.35">
      <c r="A221" t="str">
        <f t="shared" si="7"/>
        <v>1.1-00-2508_25621015_2522110</v>
      </c>
      <c r="B221" t="s">
        <v>812</v>
      </c>
      <c r="C221" t="s">
        <v>815</v>
      </c>
      <c r="D221" t="s">
        <v>173</v>
      </c>
      <c r="E221" t="s">
        <v>174</v>
      </c>
      <c r="F221" t="s">
        <v>65</v>
      </c>
      <c r="G221" t="s">
        <v>66</v>
      </c>
      <c r="H221" t="s">
        <v>868</v>
      </c>
      <c r="I221" t="s">
        <v>870</v>
      </c>
      <c r="J221">
        <v>6</v>
      </c>
      <c r="K221" t="s">
        <v>164</v>
      </c>
      <c r="L221">
        <v>21</v>
      </c>
      <c r="M221" t="s">
        <v>440</v>
      </c>
      <c r="N221" t="s">
        <v>872</v>
      </c>
      <c r="O221" t="s">
        <v>873</v>
      </c>
      <c r="P221">
        <v>2000</v>
      </c>
      <c r="Q221" t="s">
        <v>105</v>
      </c>
      <c r="R221">
        <v>2211</v>
      </c>
      <c r="S221" t="s">
        <v>307</v>
      </c>
      <c r="T221">
        <v>0</v>
      </c>
      <c r="U221" t="s">
        <v>58</v>
      </c>
      <c r="V221" s="16">
        <v>390000</v>
      </c>
      <c r="W221" s="1">
        <v>390000</v>
      </c>
      <c r="X221" s="1">
        <v>374708.6</v>
      </c>
      <c r="Y221" s="1">
        <v>119508.6</v>
      </c>
      <c r="Z221" s="1">
        <v>89882.2</v>
      </c>
      <c r="AA221" s="1">
        <v>89882.2</v>
      </c>
      <c r="AB221" s="1">
        <v>89882.2</v>
      </c>
      <c r="AC221" s="1">
        <f t="shared" si="6"/>
        <v>15291.400000000023</v>
      </c>
      <c r="AD221">
        <v>0</v>
      </c>
      <c r="AE221">
        <v>0</v>
      </c>
      <c r="AF221">
        <v>0</v>
      </c>
      <c r="AG221">
        <v>0</v>
      </c>
      <c r="AH221">
        <v>0</v>
      </c>
    </row>
    <row r="222" spans="1:34" hidden="1" x14ac:dyDescent="0.35">
      <c r="A222" t="str">
        <f t="shared" si="7"/>
        <v>1.1-00-2508_25621015_2522310</v>
      </c>
      <c r="B222" t="s">
        <v>812</v>
      </c>
      <c r="C222" t="s">
        <v>815</v>
      </c>
      <c r="D222" t="s">
        <v>173</v>
      </c>
      <c r="E222" t="s">
        <v>174</v>
      </c>
      <c r="F222" t="s">
        <v>65</v>
      </c>
      <c r="G222" t="s">
        <v>66</v>
      </c>
      <c r="H222" t="s">
        <v>868</v>
      </c>
      <c r="I222" t="s">
        <v>870</v>
      </c>
      <c r="J222">
        <v>6</v>
      </c>
      <c r="K222" t="s">
        <v>164</v>
      </c>
      <c r="L222">
        <v>21</v>
      </c>
      <c r="M222" t="s">
        <v>440</v>
      </c>
      <c r="N222" t="s">
        <v>872</v>
      </c>
      <c r="O222" t="s">
        <v>873</v>
      </c>
      <c r="P222">
        <v>2000</v>
      </c>
      <c r="Q222" t="s">
        <v>105</v>
      </c>
      <c r="R222">
        <v>2231</v>
      </c>
      <c r="S222" t="s">
        <v>308</v>
      </c>
      <c r="T222">
        <v>0</v>
      </c>
      <c r="U222" t="s">
        <v>58</v>
      </c>
      <c r="V222" s="16">
        <v>5000</v>
      </c>
      <c r="W222" s="1">
        <v>5000</v>
      </c>
      <c r="X222" s="1">
        <v>4897.5200000000004</v>
      </c>
      <c r="Y222">
        <v>0</v>
      </c>
      <c r="Z222">
        <v>0</v>
      </c>
      <c r="AA222">
        <v>0</v>
      </c>
      <c r="AB222">
        <v>0</v>
      </c>
      <c r="AC222" s="1">
        <f t="shared" si="6"/>
        <v>102.47999999999956</v>
      </c>
      <c r="AD222">
        <v>0</v>
      </c>
      <c r="AE222">
        <v>0</v>
      </c>
      <c r="AF222">
        <v>0</v>
      </c>
      <c r="AG222">
        <v>0</v>
      </c>
      <c r="AH222">
        <v>0</v>
      </c>
    </row>
    <row r="223" spans="1:34" hidden="1" x14ac:dyDescent="0.35">
      <c r="A223" t="str">
        <f t="shared" si="7"/>
        <v>1.1-00-2508_25621015_2527110</v>
      </c>
      <c r="B223" t="s">
        <v>812</v>
      </c>
      <c r="C223" t="s">
        <v>815</v>
      </c>
      <c r="D223" t="s">
        <v>173</v>
      </c>
      <c r="E223" t="s">
        <v>174</v>
      </c>
      <c r="F223" t="s">
        <v>65</v>
      </c>
      <c r="G223" t="s">
        <v>66</v>
      </c>
      <c r="H223" t="s">
        <v>868</v>
      </c>
      <c r="I223" t="s">
        <v>870</v>
      </c>
      <c r="J223">
        <v>6</v>
      </c>
      <c r="K223" t="s">
        <v>164</v>
      </c>
      <c r="L223">
        <v>21</v>
      </c>
      <c r="M223" t="s">
        <v>440</v>
      </c>
      <c r="N223" t="s">
        <v>872</v>
      </c>
      <c r="O223" t="s">
        <v>873</v>
      </c>
      <c r="P223">
        <v>2000</v>
      </c>
      <c r="Q223" t="s">
        <v>105</v>
      </c>
      <c r="R223">
        <v>2711</v>
      </c>
      <c r="S223" t="s">
        <v>106</v>
      </c>
      <c r="T223">
        <v>0</v>
      </c>
      <c r="U223" t="s">
        <v>58</v>
      </c>
      <c r="V223" s="16">
        <v>2000000</v>
      </c>
      <c r="W223" s="1">
        <v>2000000</v>
      </c>
      <c r="X223" s="1">
        <v>1754836.4</v>
      </c>
      <c r="Y223" s="1">
        <v>1754836.4</v>
      </c>
      <c r="Z223">
        <v>0</v>
      </c>
      <c r="AA223">
        <v>0</v>
      </c>
      <c r="AB223">
        <v>0</v>
      </c>
      <c r="AC223" s="1">
        <f t="shared" si="6"/>
        <v>245163.60000000009</v>
      </c>
      <c r="AD223">
        <v>0</v>
      </c>
      <c r="AE223">
        <v>0</v>
      </c>
      <c r="AF223">
        <v>0</v>
      </c>
      <c r="AG223">
        <v>0</v>
      </c>
      <c r="AH223">
        <v>0</v>
      </c>
    </row>
    <row r="224" spans="1:34" hidden="1" x14ac:dyDescent="0.35">
      <c r="A224" t="str">
        <f t="shared" si="7"/>
        <v>1.1-00-2508_25621015_2529610</v>
      </c>
      <c r="B224" t="s">
        <v>812</v>
      </c>
      <c r="C224" t="s">
        <v>815</v>
      </c>
      <c r="D224" t="s">
        <v>173</v>
      </c>
      <c r="E224" t="s">
        <v>174</v>
      </c>
      <c r="F224" t="s">
        <v>65</v>
      </c>
      <c r="G224" t="s">
        <v>66</v>
      </c>
      <c r="H224" t="s">
        <v>868</v>
      </c>
      <c r="I224" t="s">
        <v>870</v>
      </c>
      <c r="J224">
        <v>6</v>
      </c>
      <c r="K224" t="s">
        <v>164</v>
      </c>
      <c r="L224">
        <v>21</v>
      </c>
      <c r="M224" t="s">
        <v>440</v>
      </c>
      <c r="N224" t="s">
        <v>872</v>
      </c>
      <c r="O224" t="s">
        <v>873</v>
      </c>
      <c r="P224">
        <v>2000</v>
      </c>
      <c r="Q224" t="s">
        <v>105</v>
      </c>
      <c r="R224">
        <v>2961</v>
      </c>
      <c r="S224" t="s">
        <v>379</v>
      </c>
      <c r="T224">
        <v>0</v>
      </c>
      <c r="U224" t="s">
        <v>58</v>
      </c>
      <c r="V224" s="16">
        <v>50000</v>
      </c>
      <c r="W224" s="1">
        <v>50000</v>
      </c>
      <c r="X224" s="1">
        <v>13474.85</v>
      </c>
      <c r="Y224" s="1">
        <v>13474.85</v>
      </c>
      <c r="Z224" s="1">
        <v>13474.85</v>
      </c>
      <c r="AA224" s="1">
        <v>13474.85</v>
      </c>
      <c r="AB224" s="1">
        <v>13474.85</v>
      </c>
      <c r="AC224" s="1">
        <f t="shared" si="6"/>
        <v>36525.15</v>
      </c>
      <c r="AD224">
        <v>0</v>
      </c>
      <c r="AE224">
        <v>0</v>
      </c>
      <c r="AF224">
        <v>0</v>
      </c>
      <c r="AG224">
        <v>0</v>
      </c>
      <c r="AH224">
        <v>0</v>
      </c>
    </row>
    <row r="225" spans="1:34" hidden="1" x14ac:dyDescent="0.35">
      <c r="A225" t="str">
        <f t="shared" si="7"/>
        <v>1.1-00-2508_25621015_2535210</v>
      </c>
      <c r="B225" t="s">
        <v>812</v>
      </c>
      <c r="C225" t="s">
        <v>815</v>
      </c>
      <c r="D225" t="s">
        <v>173</v>
      </c>
      <c r="E225" t="s">
        <v>174</v>
      </c>
      <c r="F225" t="s">
        <v>65</v>
      </c>
      <c r="G225" t="s">
        <v>66</v>
      </c>
      <c r="H225" t="s">
        <v>868</v>
      </c>
      <c r="I225" t="s">
        <v>870</v>
      </c>
      <c r="J225">
        <v>6</v>
      </c>
      <c r="K225" t="s">
        <v>164</v>
      </c>
      <c r="L225">
        <v>21</v>
      </c>
      <c r="M225" t="s">
        <v>440</v>
      </c>
      <c r="N225" t="s">
        <v>872</v>
      </c>
      <c r="O225" t="s">
        <v>873</v>
      </c>
      <c r="P225">
        <v>3000</v>
      </c>
      <c r="Q225" t="s">
        <v>56</v>
      </c>
      <c r="R225">
        <v>3521</v>
      </c>
      <c r="S225" t="s">
        <v>391</v>
      </c>
      <c r="T225">
        <v>0</v>
      </c>
      <c r="U225" t="s">
        <v>58</v>
      </c>
      <c r="V225" s="16">
        <v>40000</v>
      </c>
      <c r="W225" s="1">
        <v>40000</v>
      </c>
      <c r="X225" s="1">
        <v>10579.2</v>
      </c>
      <c r="Y225">
        <v>0</v>
      </c>
      <c r="Z225">
        <v>0</v>
      </c>
      <c r="AA225">
        <v>0</v>
      </c>
      <c r="AB225">
        <v>0</v>
      </c>
      <c r="AC225" s="1">
        <f t="shared" si="6"/>
        <v>29420.799999999999</v>
      </c>
      <c r="AD225">
        <v>0</v>
      </c>
      <c r="AE225">
        <v>0</v>
      </c>
      <c r="AF225">
        <v>0</v>
      </c>
      <c r="AG225">
        <v>0</v>
      </c>
      <c r="AH225">
        <v>0</v>
      </c>
    </row>
    <row r="226" spans="1:34" hidden="1" x14ac:dyDescent="0.35">
      <c r="A226" t="str">
        <f t="shared" si="7"/>
        <v>1.1-00-2508_25621015_2535710</v>
      </c>
      <c r="B226" t="s">
        <v>812</v>
      </c>
      <c r="C226" t="s">
        <v>815</v>
      </c>
      <c r="D226" t="s">
        <v>173</v>
      </c>
      <c r="E226" t="s">
        <v>174</v>
      </c>
      <c r="F226" t="s">
        <v>65</v>
      </c>
      <c r="G226" t="s">
        <v>66</v>
      </c>
      <c r="H226" t="s">
        <v>868</v>
      </c>
      <c r="I226" t="s">
        <v>870</v>
      </c>
      <c r="J226">
        <v>6</v>
      </c>
      <c r="K226" t="s">
        <v>164</v>
      </c>
      <c r="L226">
        <v>21</v>
      </c>
      <c r="M226" t="s">
        <v>440</v>
      </c>
      <c r="N226" t="s">
        <v>872</v>
      </c>
      <c r="O226" t="s">
        <v>873</v>
      </c>
      <c r="P226">
        <v>3000</v>
      </c>
      <c r="Q226" t="s">
        <v>56</v>
      </c>
      <c r="R226">
        <v>3571</v>
      </c>
      <c r="S226" t="s">
        <v>392</v>
      </c>
      <c r="T226">
        <v>0</v>
      </c>
      <c r="U226" t="s">
        <v>58</v>
      </c>
      <c r="V226" s="16">
        <v>100000</v>
      </c>
      <c r="W226" s="1">
        <v>100000</v>
      </c>
      <c r="X226" s="1">
        <v>69659.100000000006</v>
      </c>
      <c r="Y226" s="1">
        <v>69659.100000000006</v>
      </c>
      <c r="Z226" s="1">
        <v>69659.100000000006</v>
      </c>
      <c r="AA226" s="1">
        <v>69659.100000000006</v>
      </c>
      <c r="AB226" s="1">
        <v>69659.100000000006</v>
      </c>
      <c r="AC226" s="1">
        <f t="shared" si="6"/>
        <v>30340.899999999994</v>
      </c>
      <c r="AD226">
        <v>0</v>
      </c>
      <c r="AE226">
        <v>0</v>
      </c>
      <c r="AF226">
        <v>0</v>
      </c>
      <c r="AG226">
        <v>0</v>
      </c>
      <c r="AH226">
        <v>0</v>
      </c>
    </row>
    <row r="227" spans="1:34" hidden="1" x14ac:dyDescent="0.35">
      <c r="A227" t="str">
        <f t="shared" si="7"/>
        <v>1.1-00-2508_25621015_2537110</v>
      </c>
      <c r="B227" t="s">
        <v>812</v>
      </c>
      <c r="C227" t="s">
        <v>815</v>
      </c>
      <c r="D227" t="s">
        <v>173</v>
      </c>
      <c r="E227" t="s">
        <v>174</v>
      </c>
      <c r="F227" t="s">
        <v>65</v>
      </c>
      <c r="G227" t="s">
        <v>66</v>
      </c>
      <c r="H227" t="s">
        <v>868</v>
      </c>
      <c r="I227" t="s">
        <v>870</v>
      </c>
      <c r="J227">
        <v>6</v>
      </c>
      <c r="K227" t="s">
        <v>164</v>
      </c>
      <c r="L227">
        <v>21</v>
      </c>
      <c r="M227" t="s">
        <v>440</v>
      </c>
      <c r="N227" t="s">
        <v>872</v>
      </c>
      <c r="O227" t="s">
        <v>873</v>
      </c>
      <c r="P227">
        <v>3000</v>
      </c>
      <c r="Q227" t="s">
        <v>56</v>
      </c>
      <c r="R227">
        <v>3711</v>
      </c>
      <c r="S227" t="s">
        <v>278</v>
      </c>
      <c r="T227">
        <v>0</v>
      </c>
      <c r="U227" t="s">
        <v>58</v>
      </c>
      <c r="V227" s="16">
        <v>54400</v>
      </c>
      <c r="W227">
        <v>0</v>
      </c>
      <c r="X227" s="1">
        <v>54400</v>
      </c>
      <c r="Y227" s="1">
        <v>54400</v>
      </c>
      <c r="Z227" s="1">
        <v>54400</v>
      </c>
      <c r="AA227" s="1">
        <v>54400</v>
      </c>
      <c r="AB227" s="1">
        <v>54400</v>
      </c>
      <c r="AC227" s="1">
        <f t="shared" si="6"/>
        <v>0</v>
      </c>
      <c r="AD227">
        <v>0</v>
      </c>
      <c r="AE227" s="1">
        <v>54400</v>
      </c>
      <c r="AF227">
        <v>0</v>
      </c>
      <c r="AG227">
        <v>0</v>
      </c>
      <c r="AH227" s="1">
        <v>54400</v>
      </c>
    </row>
    <row r="228" spans="1:34" hidden="1" x14ac:dyDescent="0.35">
      <c r="A228" t="str">
        <f t="shared" si="7"/>
        <v>1.1-00-2508_25621015_2537510</v>
      </c>
      <c r="B228" t="s">
        <v>812</v>
      </c>
      <c r="C228" t="s">
        <v>815</v>
      </c>
      <c r="D228" t="s">
        <v>173</v>
      </c>
      <c r="E228" t="s">
        <v>174</v>
      </c>
      <c r="F228" t="s">
        <v>65</v>
      </c>
      <c r="G228" t="s">
        <v>66</v>
      </c>
      <c r="H228" t="s">
        <v>868</v>
      </c>
      <c r="I228" t="s">
        <v>870</v>
      </c>
      <c r="J228">
        <v>6</v>
      </c>
      <c r="K228" t="s">
        <v>164</v>
      </c>
      <c r="L228">
        <v>21</v>
      </c>
      <c r="M228" t="s">
        <v>440</v>
      </c>
      <c r="N228" t="s">
        <v>872</v>
      </c>
      <c r="O228" t="s">
        <v>873</v>
      </c>
      <c r="P228">
        <v>3000</v>
      </c>
      <c r="Q228" t="s">
        <v>56</v>
      </c>
      <c r="R228">
        <v>3751</v>
      </c>
      <c r="S228" t="s">
        <v>279</v>
      </c>
      <c r="T228">
        <v>0</v>
      </c>
      <c r="U228" t="s">
        <v>58</v>
      </c>
      <c r="V228" s="16">
        <v>50000</v>
      </c>
      <c r="W228" s="1">
        <v>50000</v>
      </c>
      <c r="X228">
        <v>0</v>
      </c>
      <c r="Y228">
        <v>0</v>
      </c>
      <c r="Z228">
        <v>0</v>
      </c>
      <c r="AA228">
        <v>0</v>
      </c>
      <c r="AB228">
        <v>0</v>
      </c>
      <c r="AC228" s="1">
        <f t="shared" si="6"/>
        <v>50000</v>
      </c>
      <c r="AD228">
        <v>0</v>
      </c>
      <c r="AE228">
        <v>0</v>
      </c>
      <c r="AF228">
        <v>0</v>
      </c>
      <c r="AG228">
        <v>0</v>
      </c>
      <c r="AH228">
        <v>0</v>
      </c>
    </row>
    <row r="229" spans="1:34" hidden="1" x14ac:dyDescent="0.35">
      <c r="A229" t="str">
        <f t="shared" si="7"/>
        <v>1.1-00-2508_25621015_2537610</v>
      </c>
      <c r="B229" t="s">
        <v>812</v>
      </c>
      <c r="C229" t="s">
        <v>815</v>
      </c>
      <c r="D229" t="s">
        <v>173</v>
      </c>
      <c r="E229" t="s">
        <v>174</v>
      </c>
      <c r="F229" t="s">
        <v>65</v>
      </c>
      <c r="G229" t="s">
        <v>66</v>
      </c>
      <c r="H229" t="s">
        <v>868</v>
      </c>
      <c r="I229" t="s">
        <v>870</v>
      </c>
      <c r="J229">
        <v>6</v>
      </c>
      <c r="K229" t="s">
        <v>164</v>
      </c>
      <c r="L229">
        <v>21</v>
      </c>
      <c r="M229" t="s">
        <v>440</v>
      </c>
      <c r="N229" t="s">
        <v>872</v>
      </c>
      <c r="O229" t="s">
        <v>873</v>
      </c>
      <c r="P229">
        <v>3000</v>
      </c>
      <c r="Q229" t="s">
        <v>56</v>
      </c>
      <c r="R229">
        <v>3761</v>
      </c>
      <c r="S229" t="s">
        <v>702</v>
      </c>
      <c r="T229">
        <v>0</v>
      </c>
      <c r="U229" t="s">
        <v>58</v>
      </c>
      <c r="V229" s="16">
        <v>33879</v>
      </c>
      <c r="W229">
        <v>0</v>
      </c>
      <c r="X229" s="1">
        <v>31392.43</v>
      </c>
      <c r="Y229" s="1">
        <v>31392.43</v>
      </c>
      <c r="Z229" s="1">
        <v>31392.43</v>
      </c>
      <c r="AA229" s="1">
        <v>31392.43</v>
      </c>
      <c r="AB229" s="1">
        <v>31392.43</v>
      </c>
      <c r="AC229" s="1">
        <f t="shared" si="6"/>
        <v>2486.5699999999997</v>
      </c>
      <c r="AD229">
        <v>0</v>
      </c>
      <c r="AE229" s="1">
        <v>33879</v>
      </c>
      <c r="AF229">
        <v>0</v>
      </c>
      <c r="AG229">
        <v>0</v>
      </c>
      <c r="AH229" s="1">
        <v>33879</v>
      </c>
    </row>
    <row r="230" spans="1:34" hidden="1" x14ac:dyDescent="0.35">
      <c r="A230" t="str">
        <f t="shared" si="7"/>
        <v>1.1-00-2508_25621015_2538210</v>
      </c>
      <c r="B230" t="s">
        <v>812</v>
      </c>
      <c r="C230" t="s">
        <v>815</v>
      </c>
      <c r="D230" t="s">
        <v>173</v>
      </c>
      <c r="E230" t="s">
        <v>174</v>
      </c>
      <c r="F230" t="s">
        <v>65</v>
      </c>
      <c r="G230" t="s">
        <v>66</v>
      </c>
      <c r="H230" t="s">
        <v>868</v>
      </c>
      <c r="I230" t="s">
        <v>870</v>
      </c>
      <c r="J230">
        <v>6</v>
      </c>
      <c r="K230" t="s">
        <v>164</v>
      </c>
      <c r="L230">
        <v>21</v>
      </c>
      <c r="M230" t="s">
        <v>440</v>
      </c>
      <c r="N230" t="s">
        <v>872</v>
      </c>
      <c r="O230" t="s">
        <v>873</v>
      </c>
      <c r="P230">
        <v>3000</v>
      </c>
      <c r="Q230" t="s">
        <v>56</v>
      </c>
      <c r="R230">
        <v>3821</v>
      </c>
      <c r="S230" t="s">
        <v>228</v>
      </c>
      <c r="T230">
        <v>0</v>
      </c>
      <c r="U230" t="s">
        <v>58</v>
      </c>
      <c r="V230" s="16">
        <v>250000</v>
      </c>
      <c r="W230" s="1">
        <v>250000</v>
      </c>
      <c r="X230" s="1">
        <v>249284</v>
      </c>
      <c r="Y230" s="1">
        <v>249284</v>
      </c>
      <c r="Z230" s="1">
        <v>249284</v>
      </c>
      <c r="AA230">
        <v>0</v>
      </c>
      <c r="AB230">
        <v>0</v>
      </c>
      <c r="AC230" s="1">
        <f t="shared" si="6"/>
        <v>716</v>
      </c>
      <c r="AD230">
        <v>0</v>
      </c>
      <c r="AE230">
        <v>0</v>
      </c>
      <c r="AF230">
        <v>0</v>
      </c>
      <c r="AG230">
        <v>0</v>
      </c>
      <c r="AH230">
        <v>0</v>
      </c>
    </row>
    <row r="231" spans="1:34" hidden="1" x14ac:dyDescent="0.35">
      <c r="A231" t="str">
        <f t="shared" si="7"/>
        <v>1.1-00-2508_25621015_25392158</v>
      </c>
      <c r="B231" t="s">
        <v>812</v>
      </c>
      <c r="C231" t="s">
        <v>815</v>
      </c>
      <c r="D231" t="s">
        <v>173</v>
      </c>
      <c r="E231" t="s">
        <v>174</v>
      </c>
      <c r="F231" t="s">
        <v>65</v>
      </c>
      <c r="G231" t="s">
        <v>66</v>
      </c>
      <c r="H231" t="s">
        <v>868</v>
      </c>
      <c r="I231" t="s">
        <v>870</v>
      </c>
      <c r="J231">
        <v>6</v>
      </c>
      <c r="K231" t="s">
        <v>164</v>
      </c>
      <c r="L231">
        <v>21</v>
      </c>
      <c r="M231" t="s">
        <v>440</v>
      </c>
      <c r="N231" t="s">
        <v>872</v>
      </c>
      <c r="O231" t="s">
        <v>873</v>
      </c>
      <c r="P231">
        <v>3000</v>
      </c>
      <c r="Q231" t="s">
        <v>56</v>
      </c>
      <c r="R231">
        <v>3921</v>
      </c>
      <c r="S231" t="s">
        <v>57</v>
      </c>
      <c r="T231">
        <v>58</v>
      </c>
      <c r="U231" t="s">
        <v>874</v>
      </c>
      <c r="V231" s="16">
        <v>400000</v>
      </c>
      <c r="W231">
        <v>0</v>
      </c>
      <c r="X231" s="1">
        <v>329531.86</v>
      </c>
      <c r="Y231" s="1">
        <v>329531.86</v>
      </c>
      <c r="Z231" s="1">
        <v>329531.86</v>
      </c>
      <c r="AA231" s="1">
        <v>329531.86</v>
      </c>
      <c r="AB231" s="1">
        <v>329531.86</v>
      </c>
      <c r="AC231" s="1">
        <f t="shared" si="6"/>
        <v>70468.140000000014</v>
      </c>
      <c r="AD231">
        <v>0</v>
      </c>
      <c r="AE231" s="1">
        <v>400000</v>
      </c>
      <c r="AF231">
        <v>0</v>
      </c>
      <c r="AG231">
        <v>0</v>
      </c>
      <c r="AH231" s="1">
        <v>400000</v>
      </c>
    </row>
    <row r="232" spans="1:34" hidden="1" x14ac:dyDescent="0.35">
      <c r="A232" t="str">
        <f t="shared" si="7"/>
        <v>1.1-00-2508_25622015_2525310</v>
      </c>
      <c r="B232" t="s">
        <v>812</v>
      </c>
      <c r="C232" t="s">
        <v>815</v>
      </c>
      <c r="D232" t="s">
        <v>173</v>
      </c>
      <c r="E232" t="s">
        <v>174</v>
      </c>
      <c r="F232" t="s">
        <v>65</v>
      </c>
      <c r="G232" t="s">
        <v>66</v>
      </c>
      <c r="H232" t="s">
        <v>868</v>
      </c>
      <c r="I232" t="s">
        <v>870</v>
      </c>
      <c r="J232">
        <v>6</v>
      </c>
      <c r="K232" t="s">
        <v>164</v>
      </c>
      <c r="L232">
        <v>22</v>
      </c>
      <c r="M232" t="s">
        <v>443</v>
      </c>
      <c r="N232" t="s">
        <v>872</v>
      </c>
      <c r="O232" t="s">
        <v>873</v>
      </c>
      <c r="P232">
        <v>2000</v>
      </c>
      <c r="Q232" t="s">
        <v>105</v>
      </c>
      <c r="R232">
        <v>2531</v>
      </c>
      <c r="S232" t="s">
        <v>444</v>
      </c>
      <c r="T232">
        <v>0</v>
      </c>
      <c r="U232" t="s">
        <v>58</v>
      </c>
      <c r="V232" s="16">
        <v>40000</v>
      </c>
      <c r="W232" s="1">
        <v>40000</v>
      </c>
      <c r="X232" s="1">
        <v>38783.199999999997</v>
      </c>
      <c r="Y232">
        <v>0</v>
      </c>
      <c r="Z232">
        <v>0</v>
      </c>
      <c r="AA232">
        <v>0</v>
      </c>
      <c r="AB232">
        <v>0</v>
      </c>
      <c r="AC232" s="1">
        <f t="shared" si="6"/>
        <v>1216.8000000000029</v>
      </c>
      <c r="AD232">
        <v>0</v>
      </c>
      <c r="AE232">
        <v>0</v>
      </c>
      <c r="AF232">
        <v>0</v>
      </c>
      <c r="AG232">
        <v>0</v>
      </c>
      <c r="AH232">
        <v>0</v>
      </c>
    </row>
    <row r="233" spans="1:34" hidden="1" x14ac:dyDescent="0.35">
      <c r="A233" t="str">
        <f t="shared" si="7"/>
        <v>1.1-00-2508_25622015_2525410</v>
      </c>
      <c r="B233" t="s">
        <v>812</v>
      </c>
      <c r="C233" t="s">
        <v>815</v>
      </c>
      <c r="D233" t="s">
        <v>173</v>
      </c>
      <c r="E233" t="s">
        <v>174</v>
      </c>
      <c r="F233" t="s">
        <v>65</v>
      </c>
      <c r="G233" t="s">
        <v>66</v>
      </c>
      <c r="H233" t="s">
        <v>868</v>
      </c>
      <c r="I233" t="s">
        <v>870</v>
      </c>
      <c r="J233">
        <v>6</v>
      </c>
      <c r="K233" t="s">
        <v>164</v>
      </c>
      <c r="L233">
        <v>22</v>
      </c>
      <c r="M233" t="s">
        <v>443</v>
      </c>
      <c r="N233" t="s">
        <v>872</v>
      </c>
      <c r="O233" t="s">
        <v>873</v>
      </c>
      <c r="P233">
        <v>2000</v>
      </c>
      <c r="Q233" t="s">
        <v>105</v>
      </c>
      <c r="R233">
        <v>2541</v>
      </c>
      <c r="S233" t="s">
        <v>310</v>
      </c>
      <c r="T233">
        <v>0</v>
      </c>
      <c r="U233" t="s">
        <v>58</v>
      </c>
      <c r="V233" s="16">
        <v>40000</v>
      </c>
      <c r="W233" s="1">
        <v>40000</v>
      </c>
      <c r="X233" s="1">
        <v>39429.56</v>
      </c>
      <c r="Y233">
        <v>0</v>
      </c>
      <c r="Z233">
        <v>0</v>
      </c>
      <c r="AA233">
        <v>0</v>
      </c>
      <c r="AB233">
        <v>0</v>
      </c>
      <c r="AC233" s="1">
        <f t="shared" si="6"/>
        <v>570.44000000000233</v>
      </c>
      <c r="AD233">
        <v>0</v>
      </c>
      <c r="AE233">
        <v>0</v>
      </c>
      <c r="AF233">
        <v>0</v>
      </c>
      <c r="AG233">
        <v>0</v>
      </c>
      <c r="AH233">
        <v>0</v>
      </c>
    </row>
    <row r="234" spans="1:34" hidden="1" x14ac:dyDescent="0.35">
      <c r="A234" t="str">
        <f t="shared" si="7"/>
        <v>1.1-00-2508_25622015_2527210</v>
      </c>
      <c r="B234" t="s">
        <v>812</v>
      </c>
      <c r="C234" t="s">
        <v>815</v>
      </c>
      <c r="D234" t="s">
        <v>173</v>
      </c>
      <c r="E234" t="s">
        <v>174</v>
      </c>
      <c r="F234" t="s">
        <v>65</v>
      </c>
      <c r="G234" t="s">
        <v>66</v>
      </c>
      <c r="H234" t="s">
        <v>868</v>
      </c>
      <c r="I234" t="s">
        <v>870</v>
      </c>
      <c r="J234">
        <v>6</v>
      </c>
      <c r="K234" t="s">
        <v>164</v>
      </c>
      <c r="L234">
        <v>22</v>
      </c>
      <c r="M234" t="s">
        <v>443</v>
      </c>
      <c r="N234" t="s">
        <v>872</v>
      </c>
      <c r="O234" t="s">
        <v>873</v>
      </c>
      <c r="P234">
        <v>2000</v>
      </c>
      <c r="Q234" t="s">
        <v>105</v>
      </c>
      <c r="R234">
        <v>2721</v>
      </c>
      <c r="S234" t="s">
        <v>377</v>
      </c>
      <c r="T234">
        <v>0</v>
      </c>
      <c r="U234" t="s">
        <v>58</v>
      </c>
      <c r="V234" s="16">
        <v>2500000</v>
      </c>
      <c r="W234" s="1">
        <v>2500000</v>
      </c>
      <c r="X234" s="1">
        <v>2223883.56</v>
      </c>
      <c r="Y234" s="1">
        <v>2223883.56</v>
      </c>
      <c r="Z234">
        <v>0</v>
      </c>
      <c r="AA234">
        <v>0</v>
      </c>
      <c r="AB234">
        <v>0</v>
      </c>
      <c r="AC234" s="1">
        <f t="shared" si="6"/>
        <v>276116.43999999994</v>
      </c>
      <c r="AD234">
        <v>0</v>
      </c>
      <c r="AE234">
        <v>0</v>
      </c>
      <c r="AF234">
        <v>0</v>
      </c>
      <c r="AG234">
        <v>0</v>
      </c>
      <c r="AH234">
        <v>0</v>
      </c>
    </row>
    <row r="235" spans="1:34" hidden="1" x14ac:dyDescent="0.35">
      <c r="A235" t="str">
        <f t="shared" si="7"/>
        <v>1.1-00-2508_25622015_2529110</v>
      </c>
      <c r="B235" t="s">
        <v>812</v>
      </c>
      <c r="C235" t="s">
        <v>815</v>
      </c>
      <c r="D235" t="s">
        <v>173</v>
      </c>
      <c r="E235" t="s">
        <v>174</v>
      </c>
      <c r="F235" t="s">
        <v>65</v>
      </c>
      <c r="G235" t="s">
        <v>66</v>
      </c>
      <c r="H235" t="s">
        <v>868</v>
      </c>
      <c r="I235" t="s">
        <v>870</v>
      </c>
      <c r="J235">
        <v>6</v>
      </c>
      <c r="K235" t="s">
        <v>164</v>
      </c>
      <c r="L235">
        <v>22</v>
      </c>
      <c r="M235" t="s">
        <v>443</v>
      </c>
      <c r="N235" t="s">
        <v>872</v>
      </c>
      <c r="O235" t="s">
        <v>873</v>
      </c>
      <c r="P235">
        <v>2000</v>
      </c>
      <c r="Q235" t="s">
        <v>105</v>
      </c>
      <c r="R235">
        <v>2911</v>
      </c>
      <c r="S235" t="s">
        <v>312</v>
      </c>
      <c r="T235">
        <v>0</v>
      </c>
      <c r="U235" t="s">
        <v>58</v>
      </c>
      <c r="V235" s="16">
        <v>50000</v>
      </c>
      <c r="W235" s="1">
        <v>50000</v>
      </c>
      <c r="X235" s="1">
        <v>49416</v>
      </c>
      <c r="Y235">
        <v>0</v>
      </c>
      <c r="Z235">
        <v>0</v>
      </c>
      <c r="AA235">
        <v>0</v>
      </c>
      <c r="AB235">
        <v>0</v>
      </c>
      <c r="AC235" s="1">
        <f t="shared" si="6"/>
        <v>584</v>
      </c>
      <c r="AD235">
        <v>0</v>
      </c>
      <c r="AE235">
        <v>0</v>
      </c>
      <c r="AF235">
        <v>0</v>
      </c>
      <c r="AG235">
        <v>0</v>
      </c>
      <c r="AH235">
        <v>0</v>
      </c>
    </row>
    <row r="236" spans="1:34" hidden="1" x14ac:dyDescent="0.35">
      <c r="A236" t="str">
        <f t="shared" si="7"/>
        <v>1.1-00-2508_25622015_2556910</v>
      </c>
      <c r="B236" t="s">
        <v>812</v>
      </c>
      <c r="C236" t="s">
        <v>815</v>
      </c>
      <c r="D236" t="s">
        <v>173</v>
      </c>
      <c r="E236" t="s">
        <v>174</v>
      </c>
      <c r="F236" t="s">
        <v>65</v>
      </c>
      <c r="G236" t="s">
        <v>66</v>
      </c>
      <c r="H236" t="s">
        <v>868</v>
      </c>
      <c r="I236" t="s">
        <v>870</v>
      </c>
      <c r="J236">
        <v>6</v>
      </c>
      <c r="K236" t="s">
        <v>164</v>
      </c>
      <c r="L236">
        <v>22</v>
      </c>
      <c r="M236" t="s">
        <v>443</v>
      </c>
      <c r="N236" t="s">
        <v>872</v>
      </c>
      <c r="O236" t="s">
        <v>873</v>
      </c>
      <c r="P236">
        <v>5000</v>
      </c>
      <c r="Q236" t="s">
        <v>118</v>
      </c>
      <c r="R236">
        <v>5691</v>
      </c>
      <c r="S236" t="s">
        <v>210</v>
      </c>
      <c r="T236">
        <v>0</v>
      </c>
      <c r="U236" t="s">
        <v>58</v>
      </c>
      <c r="V236" s="16">
        <v>2000000</v>
      </c>
      <c r="W236" s="1">
        <v>2000000</v>
      </c>
      <c r="X236" s="1">
        <v>1983720</v>
      </c>
      <c r="Y236" s="1">
        <v>1983720</v>
      </c>
      <c r="Z236" s="1">
        <v>1983720</v>
      </c>
      <c r="AA236" s="1">
        <v>1983720</v>
      </c>
      <c r="AB236" s="1">
        <v>1983720</v>
      </c>
      <c r="AC236" s="1">
        <f t="shared" si="6"/>
        <v>16280</v>
      </c>
      <c r="AD236">
        <v>0</v>
      </c>
      <c r="AE236">
        <v>0</v>
      </c>
      <c r="AF236">
        <v>0</v>
      </c>
      <c r="AG236">
        <v>0</v>
      </c>
      <c r="AH236">
        <v>0</v>
      </c>
    </row>
    <row r="237" spans="1:34" hidden="1" x14ac:dyDescent="0.35">
      <c r="A237" t="str">
        <f t="shared" si="7"/>
        <v>1.1-00-2514_25555039_2521410</v>
      </c>
      <c r="B237" t="s">
        <v>812</v>
      </c>
      <c r="C237" t="s">
        <v>815</v>
      </c>
      <c r="D237" t="s">
        <v>204</v>
      </c>
      <c r="E237" t="s">
        <v>205</v>
      </c>
      <c r="F237" t="s">
        <v>65</v>
      </c>
      <c r="G237" t="s">
        <v>66</v>
      </c>
      <c r="H237" t="s">
        <v>982</v>
      </c>
      <c r="I237" t="s">
        <v>984</v>
      </c>
      <c r="J237">
        <v>5</v>
      </c>
      <c r="K237" t="s">
        <v>810</v>
      </c>
      <c r="L237">
        <v>55</v>
      </c>
      <c r="M237" t="s">
        <v>601</v>
      </c>
      <c r="N237" t="s">
        <v>983</v>
      </c>
      <c r="O237" t="s">
        <v>985</v>
      </c>
      <c r="P237">
        <v>2000</v>
      </c>
      <c r="Q237" t="s">
        <v>105</v>
      </c>
      <c r="R237">
        <v>2141</v>
      </c>
      <c r="S237" t="s">
        <v>126</v>
      </c>
      <c r="T237">
        <v>0</v>
      </c>
      <c r="U237" t="s">
        <v>58</v>
      </c>
      <c r="V237" s="16">
        <v>1050000</v>
      </c>
      <c r="W237" s="1">
        <v>1950000</v>
      </c>
      <c r="X237" s="1">
        <v>20880</v>
      </c>
      <c r="Y237" s="1">
        <v>20880</v>
      </c>
      <c r="Z237" s="1">
        <v>20880</v>
      </c>
      <c r="AA237">
        <v>0</v>
      </c>
      <c r="AB237">
        <v>0</v>
      </c>
      <c r="AC237" s="1">
        <f t="shared" si="6"/>
        <v>1029120</v>
      </c>
      <c r="AD237">
        <v>0</v>
      </c>
      <c r="AE237">
        <v>0</v>
      </c>
      <c r="AF237">
        <v>0</v>
      </c>
      <c r="AG237" s="1">
        <v>900000</v>
      </c>
      <c r="AH237" s="1">
        <v>-900000</v>
      </c>
    </row>
    <row r="238" spans="1:34" x14ac:dyDescent="0.35">
      <c r="A238" t="str">
        <f t="shared" si="7"/>
        <v>1.1-00-2514_25555039_2524610</v>
      </c>
      <c r="B238" t="s">
        <v>812</v>
      </c>
      <c r="C238" t="s">
        <v>815</v>
      </c>
      <c r="D238" t="s">
        <v>204</v>
      </c>
      <c r="E238" t="s">
        <v>205</v>
      </c>
      <c r="F238" t="s">
        <v>65</v>
      </c>
      <c r="G238" t="s">
        <v>66</v>
      </c>
      <c r="H238" t="s">
        <v>982</v>
      </c>
      <c r="I238" t="s">
        <v>984</v>
      </c>
      <c r="J238">
        <v>5</v>
      </c>
      <c r="K238" t="s">
        <v>810</v>
      </c>
      <c r="L238">
        <v>55</v>
      </c>
      <c r="M238" t="s">
        <v>601</v>
      </c>
      <c r="N238" t="s">
        <v>983</v>
      </c>
      <c r="O238" t="s">
        <v>985</v>
      </c>
      <c r="P238">
        <v>2000</v>
      </c>
      <c r="Q238" t="s">
        <v>105</v>
      </c>
      <c r="R238">
        <v>2461</v>
      </c>
      <c r="S238" t="s">
        <v>372</v>
      </c>
      <c r="T238">
        <v>0</v>
      </c>
      <c r="U238" t="s">
        <v>58</v>
      </c>
      <c r="V238" s="16">
        <v>600000</v>
      </c>
      <c r="W238" s="1">
        <v>600000</v>
      </c>
      <c r="X238" s="1">
        <v>89190.080000000002</v>
      </c>
      <c r="Y238">
        <v>0</v>
      </c>
      <c r="Z238">
        <v>0</v>
      </c>
      <c r="AA238">
        <v>0</v>
      </c>
      <c r="AB238">
        <v>0</v>
      </c>
      <c r="AC238" s="1">
        <f t="shared" si="6"/>
        <v>510809.92</v>
      </c>
      <c r="AD238">
        <v>0</v>
      </c>
      <c r="AE238">
        <v>0</v>
      </c>
      <c r="AF238">
        <v>0</v>
      </c>
      <c r="AG238">
        <v>0</v>
      </c>
      <c r="AH238">
        <v>0</v>
      </c>
    </row>
    <row r="239" spans="1:34" hidden="1" x14ac:dyDescent="0.35">
      <c r="A239" t="str">
        <f t="shared" si="7"/>
        <v>1.1-00-2514_25555039_2524910</v>
      </c>
      <c r="B239" t="s">
        <v>812</v>
      </c>
      <c r="C239" t="s">
        <v>815</v>
      </c>
      <c r="D239" t="s">
        <v>204</v>
      </c>
      <c r="E239" t="s">
        <v>205</v>
      </c>
      <c r="F239" t="s">
        <v>65</v>
      </c>
      <c r="G239" t="s">
        <v>66</v>
      </c>
      <c r="H239" t="s">
        <v>982</v>
      </c>
      <c r="I239" t="s">
        <v>984</v>
      </c>
      <c r="J239">
        <v>5</v>
      </c>
      <c r="K239" t="s">
        <v>810</v>
      </c>
      <c r="L239">
        <v>55</v>
      </c>
      <c r="M239" t="s">
        <v>601</v>
      </c>
      <c r="N239" t="s">
        <v>983</v>
      </c>
      <c r="O239" t="s">
        <v>985</v>
      </c>
      <c r="P239">
        <v>2000</v>
      </c>
      <c r="Q239" t="s">
        <v>105</v>
      </c>
      <c r="R239">
        <v>2491</v>
      </c>
      <c r="S239" t="s">
        <v>374</v>
      </c>
      <c r="T239">
        <v>0</v>
      </c>
      <c r="U239" t="s">
        <v>58</v>
      </c>
      <c r="V239" s="16">
        <v>500000</v>
      </c>
      <c r="W239" s="1">
        <v>1000000</v>
      </c>
      <c r="X239">
        <v>0</v>
      </c>
      <c r="Y239">
        <v>0</v>
      </c>
      <c r="Z239">
        <v>0</v>
      </c>
      <c r="AA239">
        <v>0</v>
      </c>
      <c r="AB239">
        <v>0</v>
      </c>
      <c r="AC239" s="1">
        <f t="shared" si="6"/>
        <v>500000</v>
      </c>
      <c r="AD239">
        <v>0</v>
      </c>
      <c r="AE239">
        <v>0</v>
      </c>
      <c r="AF239">
        <v>0</v>
      </c>
      <c r="AG239" s="1">
        <v>500000</v>
      </c>
      <c r="AH239" s="1">
        <v>-500000</v>
      </c>
    </row>
    <row r="240" spans="1:34" hidden="1" x14ac:dyDescent="0.35">
      <c r="A240" t="str">
        <f t="shared" si="7"/>
        <v>1.1-00-2514_25555039_2527210</v>
      </c>
      <c r="B240" t="s">
        <v>812</v>
      </c>
      <c r="C240" t="s">
        <v>815</v>
      </c>
      <c r="D240" t="s">
        <v>204</v>
      </c>
      <c r="E240" t="s">
        <v>205</v>
      </c>
      <c r="F240" t="s">
        <v>65</v>
      </c>
      <c r="G240" t="s">
        <v>66</v>
      </c>
      <c r="H240" t="s">
        <v>982</v>
      </c>
      <c r="I240" t="s">
        <v>984</v>
      </c>
      <c r="J240">
        <v>5</v>
      </c>
      <c r="K240" t="s">
        <v>810</v>
      </c>
      <c r="L240">
        <v>55</v>
      </c>
      <c r="M240" t="s">
        <v>601</v>
      </c>
      <c r="N240" t="s">
        <v>983</v>
      </c>
      <c r="O240" t="s">
        <v>985</v>
      </c>
      <c r="P240">
        <v>2000</v>
      </c>
      <c r="Q240" t="s">
        <v>105</v>
      </c>
      <c r="R240">
        <v>2721</v>
      </c>
      <c r="S240" t="s">
        <v>377</v>
      </c>
      <c r="T240">
        <v>0</v>
      </c>
      <c r="U240" t="s">
        <v>58</v>
      </c>
      <c r="V240" s="16">
        <v>50000</v>
      </c>
      <c r="W240" s="1">
        <v>50000</v>
      </c>
      <c r="X240">
        <v>0</v>
      </c>
      <c r="Y240">
        <v>0</v>
      </c>
      <c r="Z240">
        <v>0</v>
      </c>
      <c r="AA240">
        <v>0</v>
      </c>
      <c r="AB240">
        <v>0</v>
      </c>
      <c r="AC240" s="1">
        <f t="shared" si="6"/>
        <v>50000</v>
      </c>
      <c r="AD240">
        <v>0</v>
      </c>
      <c r="AE240">
        <v>0</v>
      </c>
      <c r="AF240">
        <v>0</v>
      </c>
      <c r="AG240">
        <v>0</v>
      </c>
      <c r="AH240">
        <v>0</v>
      </c>
    </row>
    <row r="241" spans="1:34" hidden="1" x14ac:dyDescent="0.35">
      <c r="A241" t="str">
        <f t="shared" si="7"/>
        <v>1.1-00-2514_25555039_2529110</v>
      </c>
      <c r="B241" t="s">
        <v>812</v>
      </c>
      <c r="C241" t="s">
        <v>815</v>
      </c>
      <c r="D241" t="s">
        <v>204</v>
      </c>
      <c r="E241" t="s">
        <v>205</v>
      </c>
      <c r="F241" t="s">
        <v>65</v>
      </c>
      <c r="G241" t="s">
        <v>66</v>
      </c>
      <c r="H241" t="s">
        <v>982</v>
      </c>
      <c r="I241" t="s">
        <v>984</v>
      </c>
      <c r="J241">
        <v>5</v>
      </c>
      <c r="K241" t="s">
        <v>810</v>
      </c>
      <c r="L241">
        <v>55</v>
      </c>
      <c r="M241" t="s">
        <v>601</v>
      </c>
      <c r="N241" t="s">
        <v>983</v>
      </c>
      <c r="O241" t="s">
        <v>985</v>
      </c>
      <c r="P241">
        <v>2000</v>
      </c>
      <c r="Q241" t="s">
        <v>105</v>
      </c>
      <c r="R241">
        <v>2911</v>
      </c>
      <c r="S241" t="s">
        <v>312</v>
      </c>
      <c r="T241">
        <v>0</v>
      </c>
      <c r="U241" t="s">
        <v>58</v>
      </c>
      <c r="V241" s="16">
        <v>300000</v>
      </c>
      <c r="W241" s="1">
        <v>500000</v>
      </c>
      <c r="X241">
        <v>0</v>
      </c>
      <c r="Y241">
        <v>0</v>
      </c>
      <c r="Z241">
        <v>0</v>
      </c>
      <c r="AA241">
        <v>0</v>
      </c>
      <c r="AB241">
        <v>0</v>
      </c>
      <c r="AC241" s="1">
        <f t="shared" si="6"/>
        <v>300000</v>
      </c>
      <c r="AD241">
        <v>0</v>
      </c>
      <c r="AE241">
        <v>0</v>
      </c>
      <c r="AF241">
        <v>0</v>
      </c>
      <c r="AG241" s="1">
        <v>200000</v>
      </c>
      <c r="AH241" s="1">
        <v>-200000</v>
      </c>
    </row>
    <row r="242" spans="1:34" hidden="1" x14ac:dyDescent="0.35">
      <c r="A242" t="str">
        <f t="shared" si="7"/>
        <v>1.1-00-2514_25555039_2529410</v>
      </c>
      <c r="B242" t="s">
        <v>812</v>
      </c>
      <c r="C242" t="s">
        <v>815</v>
      </c>
      <c r="D242" t="s">
        <v>204</v>
      </c>
      <c r="E242" t="s">
        <v>205</v>
      </c>
      <c r="F242" t="s">
        <v>65</v>
      </c>
      <c r="G242" t="s">
        <v>66</v>
      </c>
      <c r="H242" t="s">
        <v>982</v>
      </c>
      <c r="I242" t="s">
        <v>984</v>
      </c>
      <c r="J242">
        <v>5</v>
      </c>
      <c r="K242" t="s">
        <v>810</v>
      </c>
      <c r="L242">
        <v>55</v>
      </c>
      <c r="M242" t="s">
        <v>601</v>
      </c>
      <c r="N242" t="s">
        <v>983</v>
      </c>
      <c r="O242" t="s">
        <v>985</v>
      </c>
      <c r="P242">
        <v>2000</v>
      </c>
      <c r="Q242" t="s">
        <v>105</v>
      </c>
      <c r="R242">
        <v>2941</v>
      </c>
      <c r="S242" t="s">
        <v>313</v>
      </c>
      <c r="T242">
        <v>0</v>
      </c>
      <c r="U242" t="s">
        <v>58</v>
      </c>
      <c r="V242" s="16">
        <v>600000</v>
      </c>
      <c r="W242">
        <v>0</v>
      </c>
      <c r="X242" s="1">
        <v>498327.3</v>
      </c>
      <c r="Y242" s="1">
        <v>498327.3</v>
      </c>
      <c r="Z242" s="1">
        <v>498327.3</v>
      </c>
      <c r="AA242">
        <v>0</v>
      </c>
      <c r="AB242">
        <v>0</v>
      </c>
      <c r="AC242" s="1">
        <f t="shared" si="6"/>
        <v>101672.70000000001</v>
      </c>
      <c r="AD242">
        <v>0</v>
      </c>
      <c r="AE242" s="1">
        <v>600000</v>
      </c>
      <c r="AF242">
        <v>0</v>
      </c>
      <c r="AG242">
        <v>0</v>
      </c>
      <c r="AH242" s="1">
        <v>600000</v>
      </c>
    </row>
    <row r="243" spans="1:34" hidden="1" x14ac:dyDescent="0.35">
      <c r="A243" t="str">
        <f t="shared" si="7"/>
        <v>1.1-00-2514_25555039_2529910</v>
      </c>
      <c r="B243" t="s">
        <v>812</v>
      </c>
      <c r="C243" t="s">
        <v>815</v>
      </c>
      <c r="D243" t="s">
        <v>204</v>
      </c>
      <c r="E243" t="s">
        <v>205</v>
      </c>
      <c r="F243" t="s">
        <v>65</v>
      </c>
      <c r="G243" t="s">
        <v>66</v>
      </c>
      <c r="H243" t="s">
        <v>982</v>
      </c>
      <c r="I243" t="s">
        <v>984</v>
      </c>
      <c r="J243">
        <v>5</v>
      </c>
      <c r="K243" t="s">
        <v>810</v>
      </c>
      <c r="L243">
        <v>55</v>
      </c>
      <c r="M243" t="s">
        <v>601</v>
      </c>
      <c r="N243" t="s">
        <v>983</v>
      </c>
      <c r="O243" t="s">
        <v>985</v>
      </c>
      <c r="P243">
        <v>2000</v>
      </c>
      <c r="Q243" t="s">
        <v>105</v>
      </c>
      <c r="R243">
        <v>2991</v>
      </c>
      <c r="S243" t="s">
        <v>311</v>
      </c>
      <c r="T243">
        <v>0</v>
      </c>
      <c r="U243" t="s">
        <v>58</v>
      </c>
      <c r="V243" s="16">
        <v>600000</v>
      </c>
      <c r="W243" s="1">
        <v>900000</v>
      </c>
      <c r="X243">
        <v>0</v>
      </c>
      <c r="Y243">
        <v>0</v>
      </c>
      <c r="Z243">
        <v>0</v>
      </c>
      <c r="AA243">
        <v>0</v>
      </c>
      <c r="AB243">
        <v>0</v>
      </c>
      <c r="AC243" s="1">
        <f t="shared" si="6"/>
        <v>600000</v>
      </c>
      <c r="AD243">
        <v>0</v>
      </c>
      <c r="AE243">
        <v>0</v>
      </c>
      <c r="AF243">
        <v>0</v>
      </c>
      <c r="AG243" s="1">
        <v>300000</v>
      </c>
      <c r="AH243" s="1">
        <v>-300000</v>
      </c>
    </row>
    <row r="244" spans="1:34" hidden="1" x14ac:dyDescent="0.35">
      <c r="A244" t="str">
        <f t="shared" si="7"/>
        <v>1.1-00-2514_25555039_2531410</v>
      </c>
      <c r="B244" t="s">
        <v>812</v>
      </c>
      <c r="C244" t="s">
        <v>815</v>
      </c>
      <c r="D244" t="s">
        <v>204</v>
      </c>
      <c r="E244" t="s">
        <v>205</v>
      </c>
      <c r="F244" t="s">
        <v>65</v>
      </c>
      <c r="G244" t="s">
        <v>66</v>
      </c>
      <c r="H244" t="s">
        <v>982</v>
      </c>
      <c r="I244" t="s">
        <v>984</v>
      </c>
      <c r="J244">
        <v>5</v>
      </c>
      <c r="K244" t="s">
        <v>810</v>
      </c>
      <c r="L244">
        <v>55</v>
      </c>
      <c r="M244" t="s">
        <v>601</v>
      </c>
      <c r="N244" t="s">
        <v>983</v>
      </c>
      <c r="O244" t="s">
        <v>985</v>
      </c>
      <c r="P244">
        <v>3000</v>
      </c>
      <c r="Q244" t="s">
        <v>56</v>
      </c>
      <c r="R244">
        <v>3141</v>
      </c>
      <c r="S244" t="s">
        <v>381</v>
      </c>
      <c r="T244">
        <v>0</v>
      </c>
      <c r="U244" t="s">
        <v>58</v>
      </c>
      <c r="V244" s="16">
        <v>1200000</v>
      </c>
      <c r="W244" s="1">
        <v>1200000</v>
      </c>
      <c r="X244" s="1">
        <v>1068596.6399999999</v>
      </c>
      <c r="Y244" s="1">
        <v>1068596.6399999999</v>
      </c>
      <c r="Z244" s="1">
        <v>1068596.6399999999</v>
      </c>
      <c r="AA244">
        <v>0</v>
      </c>
      <c r="AB244">
        <v>0</v>
      </c>
      <c r="AC244" s="1">
        <f t="shared" si="6"/>
        <v>131403.3600000001</v>
      </c>
      <c r="AD244">
        <v>0</v>
      </c>
      <c r="AE244">
        <v>0</v>
      </c>
      <c r="AF244">
        <v>0</v>
      </c>
      <c r="AG244">
        <v>0</v>
      </c>
      <c r="AH244">
        <v>0</v>
      </c>
    </row>
    <row r="245" spans="1:34" hidden="1" x14ac:dyDescent="0.35">
      <c r="A245" t="str">
        <f t="shared" si="7"/>
        <v>1.1-00-2514_25555039_2531610</v>
      </c>
      <c r="B245" t="s">
        <v>812</v>
      </c>
      <c r="C245" t="s">
        <v>815</v>
      </c>
      <c r="D245" t="s">
        <v>204</v>
      </c>
      <c r="E245" t="s">
        <v>205</v>
      </c>
      <c r="F245" t="s">
        <v>65</v>
      </c>
      <c r="G245" t="s">
        <v>66</v>
      </c>
      <c r="H245" t="s">
        <v>982</v>
      </c>
      <c r="I245" t="s">
        <v>984</v>
      </c>
      <c r="J245">
        <v>5</v>
      </c>
      <c r="K245" t="s">
        <v>810</v>
      </c>
      <c r="L245">
        <v>55</v>
      </c>
      <c r="M245" t="s">
        <v>601</v>
      </c>
      <c r="N245" t="s">
        <v>983</v>
      </c>
      <c r="O245" t="s">
        <v>985</v>
      </c>
      <c r="P245">
        <v>3000</v>
      </c>
      <c r="Q245" t="s">
        <v>56</v>
      </c>
      <c r="R245">
        <v>3161</v>
      </c>
      <c r="S245" t="s">
        <v>247</v>
      </c>
      <c r="T245">
        <v>0</v>
      </c>
      <c r="U245" t="s">
        <v>58</v>
      </c>
      <c r="V245" s="16">
        <v>69600</v>
      </c>
      <c r="W245" s="1">
        <v>13200</v>
      </c>
      <c r="X245" s="1">
        <v>69600</v>
      </c>
      <c r="Y245">
        <v>0</v>
      </c>
      <c r="Z245">
        <v>0</v>
      </c>
      <c r="AA245">
        <v>0</v>
      </c>
      <c r="AB245">
        <v>0</v>
      </c>
      <c r="AC245" s="1">
        <f t="shared" si="6"/>
        <v>0</v>
      </c>
      <c r="AD245">
        <v>0</v>
      </c>
      <c r="AE245" s="1">
        <v>56400</v>
      </c>
      <c r="AF245">
        <v>0</v>
      </c>
      <c r="AG245">
        <v>0</v>
      </c>
      <c r="AH245" s="1">
        <v>56400</v>
      </c>
    </row>
    <row r="246" spans="1:34" hidden="1" x14ac:dyDescent="0.35">
      <c r="A246" t="str">
        <f t="shared" si="7"/>
        <v>1.1-00-2514_25555039_2531810</v>
      </c>
      <c r="B246" t="s">
        <v>812</v>
      </c>
      <c r="C246" t="s">
        <v>815</v>
      </c>
      <c r="D246" t="s">
        <v>204</v>
      </c>
      <c r="E246" t="s">
        <v>205</v>
      </c>
      <c r="F246" t="s">
        <v>65</v>
      </c>
      <c r="G246" t="s">
        <v>66</v>
      </c>
      <c r="H246" t="s">
        <v>982</v>
      </c>
      <c r="I246" t="s">
        <v>984</v>
      </c>
      <c r="J246">
        <v>5</v>
      </c>
      <c r="K246" t="s">
        <v>810</v>
      </c>
      <c r="L246">
        <v>55</v>
      </c>
      <c r="M246" t="s">
        <v>601</v>
      </c>
      <c r="N246" t="s">
        <v>983</v>
      </c>
      <c r="O246" t="s">
        <v>985</v>
      </c>
      <c r="P246">
        <v>3000</v>
      </c>
      <c r="Q246" t="s">
        <v>56</v>
      </c>
      <c r="R246">
        <v>3181</v>
      </c>
      <c r="S246" t="s">
        <v>314</v>
      </c>
      <c r="T246">
        <v>0</v>
      </c>
      <c r="U246" t="s">
        <v>58</v>
      </c>
      <c r="V246" s="16">
        <v>30000</v>
      </c>
      <c r="W246" s="1">
        <v>30000</v>
      </c>
      <c r="X246">
        <v>0</v>
      </c>
      <c r="Y246">
        <v>0</v>
      </c>
      <c r="Z246">
        <v>0</v>
      </c>
      <c r="AA246">
        <v>0</v>
      </c>
      <c r="AB246">
        <v>0</v>
      </c>
      <c r="AC246" s="1">
        <f t="shared" si="6"/>
        <v>30000</v>
      </c>
      <c r="AD246">
        <v>0</v>
      </c>
      <c r="AE246">
        <v>0</v>
      </c>
      <c r="AF246">
        <v>0</v>
      </c>
      <c r="AG246">
        <v>0</v>
      </c>
      <c r="AH246">
        <v>0</v>
      </c>
    </row>
    <row r="247" spans="1:34" hidden="1" x14ac:dyDescent="0.35">
      <c r="A247" t="str">
        <f t="shared" si="7"/>
        <v>1.1-00-2514_25555039_2532310</v>
      </c>
      <c r="B247" t="s">
        <v>812</v>
      </c>
      <c r="C247" t="s">
        <v>815</v>
      </c>
      <c r="D247" t="s">
        <v>204</v>
      </c>
      <c r="E247" t="s">
        <v>205</v>
      </c>
      <c r="F247" t="s">
        <v>65</v>
      </c>
      <c r="G247" t="s">
        <v>66</v>
      </c>
      <c r="H247" t="s">
        <v>982</v>
      </c>
      <c r="I247" t="s">
        <v>984</v>
      </c>
      <c r="J247">
        <v>5</v>
      </c>
      <c r="K247" t="s">
        <v>810</v>
      </c>
      <c r="L247">
        <v>55</v>
      </c>
      <c r="M247" t="s">
        <v>601</v>
      </c>
      <c r="N247" t="s">
        <v>983</v>
      </c>
      <c r="O247" t="s">
        <v>985</v>
      </c>
      <c r="P247">
        <v>3000</v>
      </c>
      <c r="Q247" t="s">
        <v>56</v>
      </c>
      <c r="R247">
        <v>3231</v>
      </c>
      <c r="S247" t="s">
        <v>383</v>
      </c>
      <c r="T247">
        <v>0</v>
      </c>
      <c r="U247" t="s">
        <v>58</v>
      </c>
      <c r="V247" s="16">
        <v>22915400</v>
      </c>
      <c r="W247" s="1">
        <v>6900000</v>
      </c>
      <c r="X247" s="1">
        <v>15150314.880000001</v>
      </c>
      <c r="Y247" s="1">
        <v>15150314.880000001</v>
      </c>
      <c r="Z247">
        <v>0</v>
      </c>
      <c r="AA247">
        <v>0</v>
      </c>
      <c r="AB247">
        <v>0</v>
      </c>
      <c r="AC247" s="1">
        <f t="shared" si="6"/>
        <v>7765085.1199999992</v>
      </c>
      <c r="AD247">
        <v>0</v>
      </c>
      <c r="AE247" s="1">
        <v>16100000</v>
      </c>
      <c r="AF247">
        <v>0</v>
      </c>
      <c r="AG247" s="1">
        <v>84600</v>
      </c>
      <c r="AH247" s="1">
        <v>16015400</v>
      </c>
    </row>
    <row r="248" spans="1:34" hidden="1" x14ac:dyDescent="0.35">
      <c r="A248" t="str">
        <f t="shared" si="7"/>
        <v>1.1-00-2514_25555039_2533910</v>
      </c>
      <c r="B248" t="s">
        <v>812</v>
      </c>
      <c r="C248" t="s">
        <v>815</v>
      </c>
      <c r="D248" t="s">
        <v>204</v>
      </c>
      <c r="E248" t="s">
        <v>205</v>
      </c>
      <c r="F248" t="s">
        <v>65</v>
      </c>
      <c r="G248" t="s">
        <v>66</v>
      </c>
      <c r="H248" t="s">
        <v>982</v>
      </c>
      <c r="I248" t="s">
        <v>984</v>
      </c>
      <c r="J248">
        <v>5</v>
      </c>
      <c r="K248" t="s">
        <v>810</v>
      </c>
      <c r="L248">
        <v>55</v>
      </c>
      <c r="M248" t="s">
        <v>601</v>
      </c>
      <c r="N248" t="s">
        <v>983</v>
      </c>
      <c r="O248" t="s">
        <v>985</v>
      </c>
      <c r="P248">
        <v>3000</v>
      </c>
      <c r="Q248" t="s">
        <v>56</v>
      </c>
      <c r="R248">
        <v>3391</v>
      </c>
      <c r="S248" t="s">
        <v>129</v>
      </c>
      <c r="T248">
        <v>0</v>
      </c>
      <c r="U248" t="s">
        <v>58</v>
      </c>
      <c r="V248" s="16">
        <v>1949364</v>
      </c>
      <c r="W248" s="1">
        <v>2200000</v>
      </c>
      <c r="X248" s="1">
        <v>1022428.64</v>
      </c>
      <c r="Y248" s="1">
        <v>1022428.64</v>
      </c>
      <c r="Z248" s="1">
        <v>1018368.64</v>
      </c>
      <c r="AA248" s="1">
        <v>960368.64000000001</v>
      </c>
      <c r="AB248" s="1">
        <v>960368.64000000001</v>
      </c>
      <c r="AC248" s="1">
        <f t="shared" si="6"/>
        <v>926935.36</v>
      </c>
      <c r="AD248">
        <v>0</v>
      </c>
      <c r="AE248">
        <v>0</v>
      </c>
      <c r="AF248">
        <v>0</v>
      </c>
      <c r="AG248" s="1">
        <v>250636</v>
      </c>
      <c r="AH248" s="1">
        <v>-250636</v>
      </c>
    </row>
    <row r="249" spans="1:34" hidden="1" x14ac:dyDescent="0.35">
      <c r="A249" t="str">
        <f t="shared" si="7"/>
        <v>1.1-00-2514_25555039_2535210</v>
      </c>
      <c r="B249" t="s">
        <v>812</v>
      </c>
      <c r="C249" t="s">
        <v>815</v>
      </c>
      <c r="D249" t="s">
        <v>204</v>
      </c>
      <c r="E249" t="s">
        <v>205</v>
      </c>
      <c r="F249" t="s">
        <v>65</v>
      </c>
      <c r="G249" t="s">
        <v>66</v>
      </c>
      <c r="H249" t="s">
        <v>982</v>
      </c>
      <c r="I249" t="s">
        <v>984</v>
      </c>
      <c r="J249">
        <v>5</v>
      </c>
      <c r="K249" t="s">
        <v>810</v>
      </c>
      <c r="L249">
        <v>55</v>
      </c>
      <c r="M249" t="s">
        <v>601</v>
      </c>
      <c r="N249" t="s">
        <v>983</v>
      </c>
      <c r="O249" t="s">
        <v>985</v>
      </c>
      <c r="P249">
        <v>3000</v>
      </c>
      <c r="Q249" t="s">
        <v>56</v>
      </c>
      <c r="R249">
        <v>3521</v>
      </c>
      <c r="S249" t="s">
        <v>391</v>
      </c>
      <c r="T249">
        <v>0</v>
      </c>
      <c r="U249" t="s">
        <v>58</v>
      </c>
      <c r="V249" s="16">
        <v>28200</v>
      </c>
      <c r="W249">
        <v>0</v>
      </c>
      <c r="X249" s="1">
        <v>28188</v>
      </c>
      <c r="Y249" s="1">
        <v>28188</v>
      </c>
      <c r="Z249">
        <v>0</v>
      </c>
      <c r="AA249">
        <v>0</v>
      </c>
      <c r="AB249">
        <v>0</v>
      </c>
      <c r="AC249" s="1">
        <f t="shared" si="6"/>
        <v>12</v>
      </c>
      <c r="AD249">
        <v>0</v>
      </c>
      <c r="AE249" s="1">
        <v>28200</v>
      </c>
      <c r="AF249">
        <v>0</v>
      </c>
      <c r="AG249">
        <v>0</v>
      </c>
      <c r="AH249" s="1">
        <v>28200</v>
      </c>
    </row>
    <row r="250" spans="1:34" hidden="1" x14ac:dyDescent="0.35">
      <c r="A250" t="str">
        <f t="shared" si="7"/>
        <v>1.1-00-2514_25555039_2535310</v>
      </c>
      <c r="B250" t="s">
        <v>812</v>
      </c>
      <c r="C250" t="s">
        <v>815</v>
      </c>
      <c r="D250" t="s">
        <v>204</v>
      </c>
      <c r="E250" t="s">
        <v>205</v>
      </c>
      <c r="F250" t="s">
        <v>65</v>
      </c>
      <c r="G250" t="s">
        <v>66</v>
      </c>
      <c r="H250" t="s">
        <v>982</v>
      </c>
      <c r="I250" t="s">
        <v>984</v>
      </c>
      <c r="J250">
        <v>5</v>
      </c>
      <c r="K250" t="s">
        <v>810</v>
      </c>
      <c r="L250">
        <v>55</v>
      </c>
      <c r="M250" t="s">
        <v>601</v>
      </c>
      <c r="N250" t="s">
        <v>983</v>
      </c>
      <c r="O250" t="s">
        <v>985</v>
      </c>
      <c r="P250">
        <v>3000</v>
      </c>
      <c r="Q250" t="s">
        <v>56</v>
      </c>
      <c r="R250">
        <v>3531</v>
      </c>
      <c r="S250" t="s">
        <v>604</v>
      </c>
      <c r="T250">
        <v>0</v>
      </c>
      <c r="U250" t="s">
        <v>58</v>
      </c>
      <c r="V250" s="16">
        <v>3596520</v>
      </c>
      <c r="W250" s="1">
        <v>3738520</v>
      </c>
      <c r="X250" s="1">
        <v>1460564</v>
      </c>
      <c r="Y250" s="1">
        <v>1460564</v>
      </c>
      <c r="Z250" s="1">
        <v>1460564</v>
      </c>
      <c r="AA250" s="1">
        <v>1112564</v>
      </c>
      <c r="AB250" s="1">
        <v>1112564</v>
      </c>
      <c r="AC250" s="1">
        <f t="shared" si="6"/>
        <v>2135956</v>
      </c>
      <c r="AD250">
        <v>0</v>
      </c>
      <c r="AE250">
        <v>0</v>
      </c>
      <c r="AF250">
        <v>0</v>
      </c>
      <c r="AG250" s="1">
        <v>142000</v>
      </c>
      <c r="AH250" s="1">
        <v>-142000</v>
      </c>
    </row>
    <row r="251" spans="1:34" hidden="1" x14ac:dyDescent="0.35">
      <c r="A251" t="str">
        <f t="shared" si="7"/>
        <v>1.1-00-2514_25555039_2537110</v>
      </c>
      <c r="B251" t="s">
        <v>812</v>
      </c>
      <c r="C251" t="s">
        <v>815</v>
      </c>
      <c r="D251" t="s">
        <v>204</v>
      </c>
      <c r="E251" t="s">
        <v>205</v>
      </c>
      <c r="F251" t="s">
        <v>65</v>
      </c>
      <c r="G251" t="s">
        <v>66</v>
      </c>
      <c r="H251" t="s">
        <v>982</v>
      </c>
      <c r="I251" t="s">
        <v>984</v>
      </c>
      <c r="J251">
        <v>5</v>
      </c>
      <c r="K251" t="s">
        <v>810</v>
      </c>
      <c r="L251">
        <v>55</v>
      </c>
      <c r="M251" t="s">
        <v>601</v>
      </c>
      <c r="N251" t="s">
        <v>983</v>
      </c>
      <c r="O251" t="s">
        <v>985</v>
      </c>
      <c r="P251">
        <v>3000</v>
      </c>
      <c r="Q251" t="s">
        <v>56</v>
      </c>
      <c r="R251">
        <v>3711</v>
      </c>
      <c r="S251" t="s">
        <v>278</v>
      </c>
      <c r="T251">
        <v>0</v>
      </c>
      <c r="U251" t="s">
        <v>58</v>
      </c>
      <c r="V251" s="16">
        <v>30400</v>
      </c>
      <c r="W251" s="1">
        <v>35000</v>
      </c>
      <c r="X251" s="1">
        <v>9461</v>
      </c>
      <c r="Y251" s="1">
        <v>9461</v>
      </c>
      <c r="Z251" s="1">
        <v>9461</v>
      </c>
      <c r="AA251" s="1">
        <v>9461</v>
      </c>
      <c r="AB251" s="1">
        <v>9461</v>
      </c>
      <c r="AC251" s="1">
        <f t="shared" si="6"/>
        <v>20939</v>
      </c>
      <c r="AD251">
        <v>0</v>
      </c>
      <c r="AE251">
        <v>0</v>
      </c>
      <c r="AF251">
        <v>0</v>
      </c>
      <c r="AG251" s="1">
        <v>4600</v>
      </c>
      <c r="AH251" s="1">
        <v>-4600</v>
      </c>
    </row>
    <row r="252" spans="1:34" hidden="1" x14ac:dyDescent="0.35">
      <c r="A252" t="str">
        <f t="shared" si="7"/>
        <v>1.1-00-2514_25555039_2537510</v>
      </c>
      <c r="B252" t="s">
        <v>812</v>
      </c>
      <c r="C252" t="s">
        <v>815</v>
      </c>
      <c r="D252" t="s">
        <v>204</v>
      </c>
      <c r="E252" t="s">
        <v>205</v>
      </c>
      <c r="F252" t="s">
        <v>65</v>
      </c>
      <c r="G252" t="s">
        <v>66</v>
      </c>
      <c r="H252" t="s">
        <v>982</v>
      </c>
      <c r="I252" t="s">
        <v>984</v>
      </c>
      <c r="J252">
        <v>5</v>
      </c>
      <c r="K252" t="s">
        <v>810</v>
      </c>
      <c r="L252">
        <v>55</v>
      </c>
      <c r="M252" t="s">
        <v>601</v>
      </c>
      <c r="N252" t="s">
        <v>983</v>
      </c>
      <c r="O252" t="s">
        <v>985</v>
      </c>
      <c r="P252">
        <v>3000</v>
      </c>
      <c r="Q252" t="s">
        <v>56</v>
      </c>
      <c r="R252">
        <v>3751</v>
      </c>
      <c r="S252" t="s">
        <v>279</v>
      </c>
      <c r="T252">
        <v>0</v>
      </c>
      <c r="U252" t="s">
        <v>58</v>
      </c>
      <c r="V252" s="16">
        <v>35000</v>
      </c>
      <c r="W252" s="1">
        <v>35000</v>
      </c>
      <c r="X252" s="1">
        <v>3680.21</v>
      </c>
      <c r="Y252" s="1">
        <v>3680.21</v>
      </c>
      <c r="Z252" s="1">
        <v>3680.21</v>
      </c>
      <c r="AA252" s="1">
        <v>3680.21</v>
      </c>
      <c r="AB252" s="1">
        <v>3680.21</v>
      </c>
      <c r="AC252" s="1">
        <f t="shared" si="6"/>
        <v>31319.79</v>
      </c>
      <c r="AD252">
        <v>0</v>
      </c>
      <c r="AE252">
        <v>0</v>
      </c>
      <c r="AF252">
        <v>0</v>
      </c>
      <c r="AG252">
        <v>0</v>
      </c>
      <c r="AH252">
        <v>0</v>
      </c>
    </row>
    <row r="253" spans="1:34" hidden="1" x14ac:dyDescent="0.35">
      <c r="A253" t="str">
        <f t="shared" si="7"/>
        <v>1.1-00-2514_25555039_2537610</v>
      </c>
      <c r="B253" t="s">
        <v>812</v>
      </c>
      <c r="C253" t="s">
        <v>815</v>
      </c>
      <c r="D253" t="s">
        <v>204</v>
      </c>
      <c r="E253" t="s">
        <v>205</v>
      </c>
      <c r="F253" t="s">
        <v>65</v>
      </c>
      <c r="G253" t="s">
        <v>66</v>
      </c>
      <c r="H253" t="s">
        <v>982</v>
      </c>
      <c r="I253" t="s">
        <v>984</v>
      </c>
      <c r="J253">
        <v>5</v>
      </c>
      <c r="K253" t="s">
        <v>810</v>
      </c>
      <c r="L253">
        <v>55</v>
      </c>
      <c r="M253" t="s">
        <v>601</v>
      </c>
      <c r="N253" t="s">
        <v>983</v>
      </c>
      <c r="O253" t="s">
        <v>985</v>
      </c>
      <c r="P253">
        <v>3000</v>
      </c>
      <c r="Q253" t="s">
        <v>56</v>
      </c>
      <c r="R253">
        <v>3761</v>
      </c>
      <c r="S253" t="s">
        <v>702</v>
      </c>
      <c r="T253">
        <v>0</v>
      </c>
      <c r="U253" t="s">
        <v>58</v>
      </c>
      <c r="V253" s="16">
        <v>4600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 s="1">
        <f t="shared" si="6"/>
        <v>4600</v>
      </c>
      <c r="AD253">
        <v>0</v>
      </c>
      <c r="AE253" s="1">
        <v>4600</v>
      </c>
      <c r="AF253">
        <v>0</v>
      </c>
      <c r="AG253">
        <v>0</v>
      </c>
      <c r="AH253" s="1">
        <v>4600</v>
      </c>
    </row>
    <row r="254" spans="1:34" hidden="1" x14ac:dyDescent="0.35">
      <c r="A254" t="str">
        <f t="shared" si="7"/>
        <v>1.1-00-2514_25555039_2551510</v>
      </c>
      <c r="B254" t="s">
        <v>812</v>
      </c>
      <c r="C254" t="s">
        <v>815</v>
      </c>
      <c r="D254" t="s">
        <v>204</v>
      </c>
      <c r="E254" t="s">
        <v>205</v>
      </c>
      <c r="F254" t="s">
        <v>65</v>
      </c>
      <c r="G254" t="s">
        <v>66</v>
      </c>
      <c r="H254" t="s">
        <v>982</v>
      </c>
      <c r="I254" t="s">
        <v>984</v>
      </c>
      <c r="J254">
        <v>5</v>
      </c>
      <c r="K254" t="s">
        <v>810</v>
      </c>
      <c r="L254">
        <v>55</v>
      </c>
      <c r="M254" t="s">
        <v>601</v>
      </c>
      <c r="N254" t="s">
        <v>983</v>
      </c>
      <c r="O254" t="s">
        <v>985</v>
      </c>
      <c r="P254">
        <v>5000</v>
      </c>
      <c r="Q254" t="s">
        <v>118</v>
      </c>
      <c r="R254">
        <v>5151</v>
      </c>
      <c r="S254" t="s">
        <v>326</v>
      </c>
      <c r="T254">
        <v>0</v>
      </c>
      <c r="U254" t="s">
        <v>58</v>
      </c>
      <c r="V254" s="16">
        <v>400000</v>
      </c>
      <c r="W254">
        <v>0</v>
      </c>
      <c r="X254" s="1">
        <v>298932</v>
      </c>
      <c r="Y254" s="1">
        <v>298932</v>
      </c>
      <c r="Z254" s="1">
        <v>298932</v>
      </c>
      <c r="AA254">
        <v>0</v>
      </c>
      <c r="AB254">
        <v>0</v>
      </c>
      <c r="AC254" s="1">
        <f t="shared" si="6"/>
        <v>101068</v>
      </c>
      <c r="AD254">
        <v>0</v>
      </c>
      <c r="AE254" s="1">
        <v>400000</v>
      </c>
      <c r="AF254">
        <v>0</v>
      </c>
      <c r="AG254">
        <v>0</v>
      </c>
      <c r="AH254" s="1">
        <v>400000</v>
      </c>
    </row>
    <row r="255" spans="1:34" hidden="1" x14ac:dyDescent="0.35">
      <c r="A255" t="str">
        <f t="shared" si="7"/>
        <v>1.1-00-2514_25555039_2551910</v>
      </c>
      <c r="B255" t="s">
        <v>812</v>
      </c>
      <c r="C255" t="s">
        <v>815</v>
      </c>
      <c r="D255" t="s">
        <v>204</v>
      </c>
      <c r="E255" t="s">
        <v>205</v>
      </c>
      <c r="F255" t="s">
        <v>65</v>
      </c>
      <c r="G255" t="s">
        <v>66</v>
      </c>
      <c r="H255" t="s">
        <v>982</v>
      </c>
      <c r="I255" t="s">
        <v>984</v>
      </c>
      <c r="J255">
        <v>5</v>
      </c>
      <c r="K255" t="s">
        <v>810</v>
      </c>
      <c r="L255">
        <v>55</v>
      </c>
      <c r="M255" t="s">
        <v>601</v>
      </c>
      <c r="N255" t="s">
        <v>983</v>
      </c>
      <c r="O255" t="s">
        <v>985</v>
      </c>
      <c r="P255">
        <v>5000</v>
      </c>
      <c r="Q255" t="s">
        <v>118</v>
      </c>
      <c r="R255">
        <v>5191</v>
      </c>
      <c r="S255" t="s">
        <v>121</v>
      </c>
      <c r="T255">
        <v>0</v>
      </c>
      <c r="U255" t="s">
        <v>58</v>
      </c>
      <c r="V255" s="16">
        <v>413214.06</v>
      </c>
      <c r="W255" s="1">
        <v>450000</v>
      </c>
      <c r="X255" s="1">
        <v>413214.06</v>
      </c>
      <c r="Y255" s="1">
        <v>413214.06</v>
      </c>
      <c r="Z255" s="1">
        <v>413214.06</v>
      </c>
      <c r="AA255">
        <v>0</v>
      </c>
      <c r="AB255">
        <v>0</v>
      </c>
      <c r="AC255" s="1">
        <f t="shared" si="6"/>
        <v>0</v>
      </c>
      <c r="AD255">
        <v>0</v>
      </c>
      <c r="AE255" s="1">
        <v>400000</v>
      </c>
      <c r="AF255">
        <v>0</v>
      </c>
      <c r="AG255" s="1">
        <v>436785.94</v>
      </c>
      <c r="AH255" s="1">
        <v>-36785.94</v>
      </c>
    </row>
    <row r="256" spans="1:34" hidden="1" x14ac:dyDescent="0.35">
      <c r="A256" t="str">
        <f t="shared" si="7"/>
        <v>1.1-00-2514_25555039_2552110</v>
      </c>
      <c r="B256" t="s">
        <v>812</v>
      </c>
      <c r="C256" t="s">
        <v>815</v>
      </c>
      <c r="D256" t="s">
        <v>204</v>
      </c>
      <c r="E256" t="s">
        <v>205</v>
      </c>
      <c r="F256" t="s">
        <v>65</v>
      </c>
      <c r="G256" t="s">
        <v>66</v>
      </c>
      <c r="H256" t="s">
        <v>982</v>
      </c>
      <c r="I256" t="s">
        <v>984</v>
      </c>
      <c r="J256">
        <v>5</v>
      </c>
      <c r="K256" t="s">
        <v>810</v>
      </c>
      <c r="L256">
        <v>55</v>
      </c>
      <c r="M256" t="s">
        <v>601</v>
      </c>
      <c r="N256" t="s">
        <v>983</v>
      </c>
      <c r="O256" t="s">
        <v>985</v>
      </c>
      <c r="P256">
        <v>5000</v>
      </c>
      <c r="Q256" t="s">
        <v>118</v>
      </c>
      <c r="R256">
        <v>5211</v>
      </c>
      <c r="S256" t="s">
        <v>365</v>
      </c>
      <c r="T256">
        <v>0</v>
      </c>
      <c r="U256" t="s">
        <v>58</v>
      </c>
      <c r="V256" s="16">
        <v>689153</v>
      </c>
      <c r="W256" s="1">
        <v>1000000</v>
      </c>
      <c r="X256" s="1">
        <v>689152.93</v>
      </c>
      <c r="Y256" s="1">
        <v>689152.93</v>
      </c>
      <c r="Z256" s="1">
        <v>689152.93</v>
      </c>
      <c r="AA256">
        <v>0</v>
      </c>
      <c r="AB256">
        <v>0</v>
      </c>
      <c r="AC256" s="1">
        <f t="shared" si="6"/>
        <v>6.9999999948777258E-2</v>
      </c>
      <c r="AD256">
        <v>0</v>
      </c>
      <c r="AE256">
        <v>0</v>
      </c>
      <c r="AF256">
        <v>0</v>
      </c>
      <c r="AG256" s="1">
        <v>310847</v>
      </c>
      <c r="AH256" s="1">
        <v>-310847</v>
      </c>
    </row>
    <row r="257" spans="1:34" hidden="1" x14ac:dyDescent="0.35">
      <c r="A257" t="str">
        <f t="shared" si="7"/>
        <v>1.1-00-2514_25555039_2552310</v>
      </c>
      <c r="B257" t="s">
        <v>812</v>
      </c>
      <c r="C257" t="s">
        <v>815</v>
      </c>
      <c r="D257" t="s">
        <v>204</v>
      </c>
      <c r="E257" t="s">
        <v>205</v>
      </c>
      <c r="F257" t="s">
        <v>65</v>
      </c>
      <c r="G257" t="s">
        <v>66</v>
      </c>
      <c r="H257" t="s">
        <v>982</v>
      </c>
      <c r="I257" t="s">
        <v>984</v>
      </c>
      <c r="J257">
        <v>5</v>
      </c>
      <c r="K257" t="s">
        <v>810</v>
      </c>
      <c r="L257">
        <v>55</v>
      </c>
      <c r="M257" t="s">
        <v>601</v>
      </c>
      <c r="N257" t="s">
        <v>983</v>
      </c>
      <c r="O257" t="s">
        <v>985</v>
      </c>
      <c r="P257">
        <v>5000</v>
      </c>
      <c r="Q257" t="s">
        <v>118</v>
      </c>
      <c r="R257">
        <v>5231</v>
      </c>
      <c r="S257" t="s">
        <v>602</v>
      </c>
      <c r="T257">
        <v>0</v>
      </c>
      <c r="U257" t="s">
        <v>58</v>
      </c>
      <c r="V257" s="16">
        <v>0</v>
      </c>
      <c r="W257" s="1">
        <v>200000</v>
      </c>
      <c r="X257">
        <v>0</v>
      </c>
      <c r="Y257">
        <v>0</v>
      </c>
      <c r="Z257">
        <v>0</v>
      </c>
      <c r="AA257">
        <v>0</v>
      </c>
      <c r="AB257">
        <v>0</v>
      </c>
      <c r="AC257" s="1">
        <f t="shared" si="6"/>
        <v>0</v>
      </c>
      <c r="AD257">
        <v>0</v>
      </c>
      <c r="AE257">
        <v>0</v>
      </c>
      <c r="AF257">
        <v>0</v>
      </c>
      <c r="AG257" s="1">
        <v>200000</v>
      </c>
      <c r="AH257" s="1">
        <v>-200000</v>
      </c>
    </row>
    <row r="258" spans="1:34" hidden="1" x14ac:dyDescent="0.35">
      <c r="A258" t="str">
        <f t="shared" si="7"/>
        <v>1.1-00-2514_25555039_2559110</v>
      </c>
      <c r="B258" t="s">
        <v>812</v>
      </c>
      <c r="C258" t="s">
        <v>815</v>
      </c>
      <c r="D258" t="s">
        <v>204</v>
      </c>
      <c r="E258" t="s">
        <v>205</v>
      </c>
      <c r="F258" t="s">
        <v>65</v>
      </c>
      <c r="G258" t="s">
        <v>66</v>
      </c>
      <c r="H258" t="s">
        <v>982</v>
      </c>
      <c r="I258" t="s">
        <v>984</v>
      </c>
      <c r="J258">
        <v>5</v>
      </c>
      <c r="K258" t="s">
        <v>810</v>
      </c>
      <c r="L258">
        <v>55</v>
      </c>
      <c r="M258" t="s">
        <v>601</v>
      </c>
      <c r="N258" t="s">
        <v>983</v>
      </c>
      <c r="O258" t="s">
        <v>985</v>
      </c>
      <c r="P258">
        <v>5000</v>
      </c>
      <c r="Q258" t="s">
        <v>118</v>
      </c>
      <c r="R258">
        <v>5911</v>
      </c>
      <c r="S258" t="s">
        <v>300</v>
      </c>
      <c r="T258">
        <v>0</v>
      </c>
      <c r="U258" t="s">
        <v>58</v>
      </c>
      <c r="V258" s="16">
        <v>28341424</v>
      </c>
      <c r="W258" s="1">
        <v>32724441.25</v>
      </c>
      <c r="X258" s="1">
        <v>28299047.350000001</v>
      </c>
      <c r="Y258" s="1">
        <v>23608007.350000001</v>
      </c>
      <c r="Z258" s="1">
        <v>19759324.030000001</v>
      </c>
      <c r="AA258" s="1">
        <v>8229890.6900000004</v>
      </c>
      <c r="AB258" s="1">
        <v>8229890.6900000004</v>
      </c>
      <c r="AC258" s="1">
        <f t="shared" ref="AC258:AC321" si="8">V258-X258</f>
        <v>42376.64999999851</v>
      </c>
      <c r="AD258" s="1">
        <v>4000000</v>
      </c>
      <c r="AE258" s="1">
        <v>32658000</v>
      </c>
      <c r="AF258">
        <v>0</v>
      </c>
      <c r="AG258" s="1">
        <v>41041017.25</v>
      </c>
      <c r="AH258" s="1">
        <v>-4383017.25</v>
      </c>
    </row>
    <row r="259" spans="1:34" hidden="1" x14ac:dyDescent="0.35">
      <c r="A259" t="str">
        <f t="shared" ref="A259:A322" si="9">CONCATENATE(B259,H259,J259,L259,N259,R259,T259)</f>
        <v>1.1-00-2514_25555039_25591148</v>
      </c>
      <c r="B259" t="s">
        <v>812</v>
      </c>
      <c r="C259" t="s">
        <v>815</v>
      </c>
      <c r="D259" t="s">
        <v>204</v>
      </c>
      <c r="E259" t="s">
        <v>205</v>
      </c>
      <c r="F259" t="s">
        <v>65</v>
      </c>
      <c r="G259" t="s">
        <v>66</v>
      </c>
      <c r="H259" t="s">
        <v>982</v>
      </c>
      <c r="I259" t="s">
        <v>984</v>
      </c>
      <c r="J259">
        <v>5</v>
      </c>
      <c r="K259" t="s">
        <v>810</v>
      </c>
      <c r="L259">
        <v>55</v>
      </c>
      <c r="M259" t="s">
        <v>601</v>
      </c>
      <c r="N259" t="s">
        <v>983</v>
      </c>
      <c r="O259" t="s">
        <v>985</v>
      </c>
      <c r="P259">
        <v>5000</v>
      </c>
      <c r="Q259" t="s">
        <v>118</v>
      </c>
      <c r="R259">
        <v>5911</v>
      </c>
      <c r="S259" t="s">
        <v>300</v>
      </c>
      <c r="T259">
        <v>48</v>
      </c>
      <c r="U259" t="s">
        <v>986</v>
      </c>
      <c r="V259" s="16">
        <v>17342000</v>
      </c>
      <c r="W259">
        <v>0</v>
      </c>
      <c r="X259" s="1">
        <v>17342000</v>
      </c>
      <c r="Y259" s="1">
        <v>17342000</v>
      </c>
      <c r="Z259" s="1">
        <v>8671000</v>
      </c>
      <c r="AA259" s="1">
        <v>8671000</v>
      </c>
      <c r="AB259" s="1">
        <v>8671000</v>
      </c>
      <c r="AC259" s="1">
        <f t="shared" si="8"/>
        <v>0</v>
      </c>
      <c r="AD259">
        <v>0</v>
      </c>
      <c r="AE259" s="1">
        <v>17400000</v>
      </c>
      <c r="AF259">
        <v>0</v>
      </c>
      <c r="AG259" s="1">
        <v>58000</v>
      </c>
      <c r="AH259" s="1">
        <v>17342000</v>
      </c>
    </row>
    <row r="260" spans="1:34" hidden="1" x14ac:dyDescent="0.35">
      <c r="A260" t="str">
        <f t="shared" si="9"/>
        <v>1.1-00-2514_25556039_25317143</v>
      </c>
      <c r="B260" t="s">
        <v>812</v>
      </c>
      <c r="C260" t="s">
        <v>815</v>
      </c>
      <c r="D260" t="s">
        <v>204</v>
      </c>
      <c r="E260" t="s">
        <v>205</v>
      </c>
      <c r="F260" t="s">
        <v>65</v>
      </c>
      <c r="G260" t="s">
        <v>66</v>
      </c>
      <c r="H260" t="s">
        <v>982</v>
      </c>
      <c r="I260" t="s">
        <v>984</v>
      </c>
      <c r="J260">
        <v>5</v>
      </c>
      <c r="K260" t="s">
        <v>810</v>
      </c>
      <c r="L260">
        <v>56</v>
      </c>
      <c r="M260" t="s">
        <v>212</v>
      </c>
      <c r="N260" t="s">
        <v>983</v>
      </c>
      <c r="O260" t="s">
        <v>985</v>
      </c>
      <c r="P260">
        <v>3000</v>
      </c>
      <c r="Q260" t="s">
        <v>56</v>
      </c>
      <c r="R260">
        <v>3171</v>
      </c>
      <c r="S260" t="s">
        <v>772</v>
      </c>
      <c r="T260">
        <v>43</v>
      </c>
      <c r="U260" t="s">
        <v>828</v>
      </c>
      <c r="V260" s="16">
        <v>5990230.4699999997</v>
      </c>
      <c r="W260" s="1">
        <v>10075347.949999999</v>
      </c>
      <c r="X260" s="1">
        <v>5824244.7800000003</v>
      </c>
      <c r="Y260" s="1">
        <v>5824244.7800000003</v>
      </c>
      <c r="Z260" s="1">
        <v>4945080</v>
      </c>
      <c r="AA260">
        <v>0</v>
      </c>
      <c r="AB260">
        <v>0</v>
      </c>
      <c r="AC260" s="1">
        <f t="shared" si="8"/>
        <v>165985.68999999948</v>
      </c>
      <c r="AD260">
        <v>0</v>
      </c>
      <c r="AE260">
        <v>2.52</v>
      </c>
      <c r="AF260">
        <v>0</v>
      </c>
      <c r="AG260" s="1">
        <v>4085120</v>
      </c>
      <c r="AH260" s="1">
        <v>-4085117.48</v>
      </c>
    </row>
    <row r="261" spans="1:34" hidden="1" x14ac:dyDescent="0.35">
      <c r="A261" t="str">
        <f t="shared" si="9"/>
        <v>1.1-00-2514_25556039_2532310</v>
      </c>
      <c r="B261" t="s">
        <v>812</v>
      </c>
      <c r="C261" t="s">
        <v>815</v>
      </c>
      <c r="D261" t="s">
        <v>204</v>
      </c>
      <c r="E261" t="s">
        <v>205</v>
      </c>
      <c r="F261" t="s">
        <v>65</v>
      </c>
      <c r="G261" t="s">
        <v>66</v>
      </c>
      <c r="H261" t="s">
        <v>982</v>
      </c>
      <c r="I261" t="s">
        <v>984</v>
      </c>
      <c r="J261">
        <v>5</v>
      </c>
      <c r="K261" t="s">
        <v>810</v>
      </c>
      <c r="L261">
        <v>56</v>
      </c>
      <c r="M261" t="s">
        <v>212</v>
      </c>
      <c r="N261" t="s">
        <v>983</v>
      </c>
      <c r="O261" t="s">
        <v>985</v>
      </c>
      <c r="P261">
        <v>3000</v>
      </c>
      <c r="Q261" t="s">
        <v>56</v>
      </c>
      <c r="R261">
        <v>3231</v>
      </c>
      <c r="S261" t="s">
        <v>383</v>
      </c>
      <c r="T261">
        <v>0</v>
      </c>
      <c r="U261" t="s">
        <v>58</v>
      </c>
      <c r="V261" s="16">
        <v>5194000</v>
      </c>
      <c r="W261" s="1">
        <v>4200000</v>
      </c>
      <c r="X261" s="1">
        <v>5191046.4000000004</v>
      </c>
      <c r="Y261" s="1">
        <v>5191046.4000000004</v>
      </c>
      <c r="Z261" s="1">
        <v>3404171.04</v>
      </c>
      <c r="AA261" s="1">
        <v>792790.04</v>
      </c>
      <c r="AB261" s="1">
        <v>792790.04</v>
      </c>
      <c r="AC261" s="1">
        <f t="shared" si="8"/>
        <v>2953.5999999996275</v>
      </c>
      <c r="AD261">
        <v>0</v>
      </c>
      <c r="AE261" s="1">
        <v>994000</v>
      </c>
      <c r="AF261">
        <v>0</v>
      </c>
      <c r="AG261">
        <v>0</v>
      </c>
      <c r="AH261" s="1">
        <v>994000</v>
      </c>
    </row>
    <row r="262" spans="1:34" hidden="1" x14ac:dyDescent="0.35">
      <c r="A262" t="str">
        <f t="shared" si="9"/>
        <v>1.1-00-2514_25556039_2533310</v>
      </c>
      <c r="B262" t="s">
        <v>812</v>
      </c>
      <c r="C262" t="s">
        <v>815</v>
      </c>
      <c r="D262" t="s">
        <v>204</v>
      </c>
      <c r="E262" t="s">
        <v>205</v>
      </c>
      <c r="F262" t="s">
        <v>65</v>
      </c>
      <c r="G262" t="s">
        <v>66</v>
      </c>
      <c r="H262" t="s">
        <v>982</v>
      </c>
      <c r="I262" t="s">
        <v>984</v>
      </c>
      <c r="J262">
        <v>5</v>
      </c>
      <c r="K262" t="s">
        <v>810</v>
      </c>
      <c r="L262">
        <v>56</v>
      </c>
      <c r="M262" t="s">
        <v>212</v>
      </c>
      <c r="N262" t="s">
        <v>983</v>
      </c>
      <c r="O262" t="s">
        <v>985</v>
      </c>
      <c r="P262">
        <v>3000</v>
      </c>
      <c r="Q262" t="s">
        <v>56</v>
      </c>
      <c r="R262">
        <v>3331</v>
      </c>
      <c r="S262" t="s">
        <v>317</v>
      </c>
      <c r="T262">
        <v>0</v>
      </c>
      <c r="U262" t="s">
        <v>58</v>
      </c>
      <c r="V262" s="16">
        <v>7142252</v>
      </c>
      <c r="W262" s="1">
        <v>4800000</v>
      </c>
      <c r="X262" s="1">
        <v>7135260</v>
      </c>
      <c r="Y262" s="1">
        <v>6994900</v>
      </c>
      <c r="Z262" s="1">
        <v>5844950</v>
      </c>
      <c r="AA262" s="1">
        <v>4785000</v>
      </c>
      <c r="AB262" s="1">
        <v>4785000</v>
      </c>
      <c r="AC262" s="1">
        <f t="shared" si="8"/>
        <v>6992</v>
      </c>
      <c r="AD262">
        <v>0</v>
      </c>
      <c r="AE262" s="1">
        <v>2342252</v>
      </c>
      <c r="AF262">
        <v>0</v>
      </c>
      <c r="AG262">
        <v>0</v>
      </c>
      <c r="AH262" s="1">
        <v>2342252</v>
      </c>
    </row>
    <row r="263" spans="1:34" hidden="1" x14ac:dyDescent="0.35">
      <c r="A263" t="str">
        <f t="shared" si="9"/>
        <v>1.1-00-2514_25556039_2533610</v>
      </c>
      <c r="B263" t="s">
        <v>812</v>
      </c>
      <c r="C263" t="s">
        <v>815</v>
      </c>
      <c r="D263" t="s">
        <v>204</v>
      </c>
      <c r="E263" t="s">
        <v>205</v>
      </c>
      <c r="F263" t="s">
        <v>65</v>
      </c>
      <c r="G263" t="s">
        <v>66</v>
      </c>
      <c r="H263" t="s">
        <v>982</v>
      </c>
      <c r="I263" t="s">
        <v>984</v>
      </c>
      <c r="J263">
        <v>5</v>
      </c>
      <c r="K263" t="s">
        <v>810</v>
      </c>
      <c r="L263">
        <v>56</v>
      </c>
      <c r="M263" t="s">
        <v>212</v>
      </c>
      <c r="N263" t="s">
        <v>983</v>
      </c>
      <c r="O263" t="s">
        <v>985</v>
      </c>
      <c r="P263">
        <v>3000</v>
      </c>
      <c r="Q263" t="s">
        <v>56</v>
      </c>
      <c r="R263">
        <v>3361</v>
      </c>
      <c r="S263" t="s">
        <v>114</v>
      </c>
      <c r="T263">
        <v>0</v>
      </c>
      <c r="U263" t="s">
        <v>58</v>
      </c>
      <c r="V263" s="16">
        <v>0</v>
      </c>
      <c r="W263" s="1">
        <v>818496</v>
      </c>
      <c r="X263">
        <v>0</v>
      </c>
      <c r="Y263">
        <v>0</v>
      </c>
      <c r="Z263">
        <v>0</v>
      </c>
      <c r="AA263">
        <v>0</v>
      </c>
      <c r="AB263">
        <v>0</v>
      </c>
      <c r="AC263" s="1">
        <f t="shared" si="8"/>
        <v>0</v>
      </c>
      <c r="AD263">
        <v>0</v>
      </c>
      <c r="AE263">
        <v>0</v>
      </c>
      <c r="AF263">
        <v>0</v>
      </c>
      <c r="AG263" s="1">
        <v>818496</v>
      </c>
      <c r="AH263" s="1">
        <v>-818496</v>
      </c>
    </row>
    <row r="264" spans="1:34" hidden="1" x14ac:dyDescent="0.35">
      <c r="A264" t="str">
        <f t="shared" si="9"/>
        <v>1.1-00-2514_25556039_2556510</v>
      </c>
      <c r="B264" t="s">
        <v>812</v>
      </c>
      <c r="C264" t="s">
        <v>815</v>
      </c>
      <c r="D264" t="s">
        <v>204</v>
      </c>
      <c r="E264" t="s">
        <v>205</v>
      </c>
      <c r="F264" t="s">
        <v>65</v>
      </c>
      <c r="G264" t="s">
        <v>66</v>
      </c>
      <c r="H264" t="s">
        <v>982</v>
      </c>
      <c r="I264" t="s">
        <v>984</v>
      </c>
      <c r="J264">
        <v>5</v>
      </c>
      <c r="K264" t="s">
        <v>810</v>
      </c>
      <c r="L264">
        <v>56</v>
      </c>
      <c r="M264" t="s">
        <v>212</v>
      </c>
      <c r="N264" t="s">
        <v>983</v>
      </c>
      <c r="O264" t="s">
        <v>985</v>
      </c>
      <c r="P264">
        <v>5000</v>
      </c>
      <c r="Q264" t="s">
        <v>118</v>
      </c>
      <c r="R264">
        <v>5651</v>
      </c>
      <c r="S264" t="s">
        <v>442</v>
      </c>
      <c r="T264">
        <v>0</v>
      </c>
      <c r="U264" t="s">
        <v>58</v>
      </c>
      <c r="V264" s="16">
        <v>1394101.07</v>
      </c>
      <c r="W264" s="1">
        <v>112250.88</v>
      </c>
      <c r="X264" s="1">
        <v>1387302</v>
      </c>
      <c r="Y264">
        <v>0</v>
      </c>
      <c r="Z264">
        <v>0</v>
      </c>
      <c r="AA264">
        <v>0</v>
      </c>
      <c r="AB264">
        <v>0</v>
      </c>
      <c r="AC264" s="1">
        <f t="shared" si="8"/>
        <v>6799.0700000000652</v>
      </c>
      <c r="AD264">
        <v>0</v>
      </c>
      <c r="AE264" s="1">
        <v>1281850.19</v>
      </c>
      <c r="AF264">
        <v>0</v>
      </c>
      <c r="AG264">
        <v>0</v>
      </c>
      <c r="AH264" s="1">
        <v>1281850.19</v>
      </c>
    </row>
    <row r="265" spans="1:34" hidden="1" x14ac:dyDescent="0.35">
      <c r="A265" t="str">
        <f t="shared" si="9"/>
        <v>1.1-00-2514_25556039_2556610</v>
      </c>
      <c r="B265" t="s">
        <v>812</v>
      </c>
      <c r="C265" t="s">
        <v>815</v>
      </c>
      <c r="D265" t="s">
        <v>204</v>
      </c>
      <c r="E265" t="s">
        <v>205</v>
      </c>
      <c r="F265" t="s">
        <v>65</v>
      </c>
      <c r="G265" t="s">
        <v>66</v>
      </c>
      <c r="H265" t="s">
        <v>982</v>
      </c>
      <c r="I265" t="s">
        <v>984</v>
      </c>
      <c r="J265">
        <v>5</v>
      </c>
      <c r="K265" t="s">
        <v>810</v>
      </c>
      <c r="L265">
        <v>56</v>
      </c>
      <c r="M265" t="s">
        <v>212</v>
      </c>
      <c r="N265" t="s">
        <v>983</v>
      </c>
      <c r="O265" t="s">
        <v>985</v>
      </c>
      <c r="P265">
        <v>5000</v>
      </c>
      <c r="Q265" t="s">
        <v>118</v>
      </c>
      <c r="R265">
        <v>5661</v>
      </c>
      <c r="S265" t="s">
        <v>487</v>
      </c>
      <c r="T265">
        <v>0</v>
      </c>
      <c r="U265" t="s">
        <v>58</v>
      </c>
      <c r="V265" s="16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 s="1">
        <f t="shared" si="8"/>
        <v>0</v>
      </c>
      <c r="AD265">
        <v>0</v>
      </c>
      <c r="AE265">
        <v>0</v>
      </c>
      <c r="AF265">
        <v>0</v>
      </c>
      <c r="AG265">
        <v>0</v>
      </c>
      <c r="AH265">
        <v>0</v>
      </c>
    </row>
    <row r="266" spans="1:34" hidden="1" x14ac:dyDescent="0.35">
      <c r="A266" t="str">
        <f t="shared" si="9"/>
        <v>1.1-00-2514_25556039_2556620</v>
      </c>
      <c r="B266" t="s">
        <v>812</v>
      </c>
      <c r="C266" t="s">
        <v>815</v>
      </c>
      <c r="D266" t="s">
        <v>204</v>
      </c>
      <c r="E266" t="s">
        <v>205</v>
      </c>
      <c r="F266" t="s">
        <v>65</v>
      </c>
      <c r="G266" t="s">
        <v>66</v>
      </c>
      <c r="H266" t="s">
        <v>982</v>
      </c>
      <c r="I266" t="s">
        <v>984</v>
      </c>
      <c r="J266">
        <v>5</v>
      </c>
      <c r="K266" t="s">
        <v>810</v>
      </c>
      <c r="L266">
        <v>56</v>
      </c>
      <c r="M266" t="s">
        <v>212</v>
      </c>
      <c r="N266" t="s">
        <v>983</v>
      </c>
      <c r="O266" t="s">
        <v>985</v>
      </c>
      <c r="P266">
        <v>5000</v>
      </c>
      <c r="Q266" t="s">
        <v>118</v>
      </c>
      <c r="R266">
        <v>5662</v>
      </c>
      <c r="S266" t="s">
        <v>396</v>
      </c>
      <c r="T266">
        <v>0</v>
      </c>
      <c r="U266" t="s">
        <v>58</v>
      </c>
      <c r="V266" s="1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 s="1">
        <f t="shared" si="8"/>
        <v>0</v>
      </c>
      <c r="AD266">
        <v>0</v>
      </c>
      <c r="AE266">
        <v>0</v>
      </c>
      <c r="AF266">
        <v>0</v>
      </c>
      <c r="AG266">
        <v>0</v>
      </c>
      <c r="AH266">
        <v>0</v>
      </c>
    </row>
    <row r="267" spans="1:34" hidden="1" x14ac:dyDescent="0.35">
      <c r="A267" t="str">
        <f t="shared" si="9"/>
        <v>1.1-00-2514_25556039_2556910</v>
      </c>
      <c r="B267" t="s">
        <v>812</v>
      </c>
      <c r="C267" t="s">
        <v>815</v>
      </c>
      <c r="D267" t="s">
        <v>204</v>
      </c>
      <c r="E267" t="s">
        <v>205</v>
      </c>
      <c r="F267" t="s">
        <v>65</v>
      </c>
      <c r="G267" t="s">
        <v>66</v>
      </c>
      <c r="H267" t="s">
        <v>982</v>
      </c>
      <c r="I267" t="s">
        <v>984</v>
      </c>
      <c r="J267">
        <v>5</v>
      </c>
      <c r="K267" t="s">
        <v>810</v>
      </c>
      <c r="L267">
        <v>56</v>
      </c>
      <c r="M267" t="s">
        <v>212</v>
      </c>
      <c r="N267" t="s">
        <v>983</v>
      </c>
      <c r="O267" t="s">
        <v>985</v>
      </c>
      <c r="P267">
        <v>5000</v>
      </c>
      <c r="Q267" t="s">
        <v>118</v>
      </c>
      <c r="R267">
        <v>5691</v>
      </c>
      <c r="S267" t="s">
        <v>210</v>
      </c>
      <c r="T267">
        <v>0</v>
      </c>
      <c r="U267" t="s">
        <v>58</v>
      </c>
      <c r="V267" s="16">
        <v>20000000</v>
      </c>
      <c r="W267" s="1">
        <v>250000</v>
      </c>
      <c r="X267" s="1">
        <v>20000000</v>
      </c>
      <c r="Y267" s="1">
        <v>20000000</v>
      </c>
      <c r="Z267" s="1">
        <v>20000000</v>
      </c>
      <c r="AA267">
        <v>0</v>
      </c>
      <c r="AB267">
        <v>0</v>
      </c>
      <c r="AC267" s="1">
        <f t="shared" si="8"/>
        <v>0</v>
      </c>
      <c r="AD267">
        <v>0</v>
      </c>
      <c r="AE267" s="1">
        <v>24700000</v>
      </c>
      <c r="AF267">
        <v>0</v>
      </c>
      <c r="AG267" s="1">
        <v>4950000</v>
      </c>
      <c r="AH267" s="1">
        <v>19750000</v>
      </c>
    </row>
    <row r="268" spans="1:34" hidden="1" x14ac:dyDescent="0.35">
      <c r="A268" t="str">
        <f t="shared" si="9"/>
        <v>1.1-00-2514_25556039_2559710</v>
      </c>
      <c r="B268" t="s">
        <v>812</v>
      </c>
      <c r="C268" t="s">
        <v>815</v>
      </c>
      <c r="D268" t="s">
        <v>204</v>
      </c>
      <c r="E268" t="s">
        <v>205</v>
      </c>
      <c r="F268" t="s">
        <v>65</v>
      </c>
      <c r="G268" t="s">
        <v>66</v>
      </c>
      <c r="H268" t="s">
        <v>982</v>
      </c>
      <c r="I268" t="s">
        <v>984</v>
      </c>
      <c r="J268">
        <v>5</v>
      </c>
      <c r="K268" t="s">
        <v>810</v>
      </c>
      <c r="L268">
        <v>56</v>
      </c>
      <c r="M268" t="s">
        <v>212</v>
      </c>
      <c r="N268" t="s">
        <v>983</v>
      </c>
      <c r="O268" t="s">
        <v>985</v>
      </c>
      <c r="P268">
        <v>5000</v>
      </c>
      <c r="Q268" t="s">
        <v>118</v>
      </c>
      <c r="R268">
        <v>5971</v>
      </c>
      <c r="S268" t="s">
        <v>606</v>
      </c>
      <c r="T268">
        <v>0</v>
      </c>
      <c r="U268" t="s">
        <v>58</v>
      </c>
      <c r="V268" s="16">
        <v>9782541.4000000004</v>
      </c>
      <c r="W268" s="1">
        <v>4217741.4000000004</v>
      </c>
      <c r="X268" s="1">
        <v>9782516.8699999992</v>
      </c>
      <c r="Y268" s="1">
        <v>9731515.1500000004</v>
      </c>
      <c r="Z268" s="1">
        <v>9341755.1500000004</v>
      </c>
      <c r="AA268" s="1">
        <v>5888488.5099999998</v>
      </c>
      <c r="AB268" s="1">
        <v>5888488.5099999998</v>
      </c>
      <c r="AC268" s="1">
        <f t="shared" si="8"/>
        <v>24.530000001192093</v>
      </c>
      <c r="AD268" s="1">
        <v>3000000</v>
      </c>
      <c r="AE268" s="1">
        <v>5758800</v>
      </c>
      <c r="AF268">
        <v>0</v>
      </c>
      <c r="AG268" s="1">
        <v>3194000</v>
      </c>
      <c r="AH268" s="1">
        <v>5564800</v>
      </c>
    </row>
    <row r="269" spans="1:34" hidden="1" x14ac:dyDescent="0.35">
      <c r="A269" t="str">
        <f t="shared" si="9"/>
        <v>1.1-00-2509_25227019_2521610</v>
      </c>
      <c r="B269" t="s">
        <v>812</v>
      </c>
      <c r="C269" t="s">
        <v>815</v>
      </c>
      <c r="D269" t="s">
        <v>185</v>
      </c>
      <c r="E269" t="s">
        <v>186</v>
      </c>
      <c r="F269" t="s">
        <v>65</v>
      </c>
      <c r="G269" t="s">
        <v>66</v>
      </c>
      <c r="H269" t="s">
        <v>855</v>
      </c>
      <c r="I269" t="s">
        <v>857</v>
      </c>
      <c r="J269">
        <v>2</v>
      </c>
      <c r="K269" t="s">
        <v>148</v>
      </c>
      <c r="L269">
        <v>27</v>
      </c>
      <c r="M269" t="s">
        <v>881</v>
      </c>
      <c r="N269" t="s">
        <v>880</v>
      </c>
      <c r="O269" t="s">
        <v>192</v>
      </c>
      <c r="P269">
        <v>2000</v>
      </c>
      <c r="Q269" t="s">
        <v>105</v>
      </c>
      <c r="R269">
        <v>2161</v>
      </c>
      <c r="S269" t="s">
        <v>367</v>
      </c>
      <c r="T269">
        <v>0</v>
      </c>
      <c r="U269" t="s">
        <v>58</v>
      </c>
      <c r="V269" s="16">
        <v>170000</v>
      </c>
      <c r="W269" s="1">
        <v>170000</v>
      </c>
      <c r="X269" s="1">
        <v>166632.63</v>
      </c>
      <c r="Y269" s="1">
        <v>166632.63</v>
      </c>
      <c r="Z269" s="1">
        <v>166632.63</v>
      </c>
      <c r="AA269">
        <v>0</v>
      </c>
      <c r="AB269">
        <v>0</v>
      </c>
      <c r="AC269" s="1">
        <f t="shared" si="8"/>
        <v>3367.3699999999953</v>
      </c>
      <c r="AD269">
        <v>0</v>
      </c>
      <c r="AE269">
        <v>0</v>
      </c>
      <c r="AF269">
        <v>0</v>
      </c>
      <c r="AG269">
        <v>0</v>
      </c>
      <c r="AH269">
        <v>0</v>
      </c>
    </row>
    <row r="270" spans="1:34" hidden="1" x14ac:dyDescent="0.35">
      <c r="A270" t="str">
        <f t="shared" si="9"/>
        <v>1.1-00-2509_25227019_2527210</v>
      </c>
      <c r="B270" t="s">
        <v>812</v>
      </c>
      <c r="C270" t="s">
        <v>815</v>
      </c>
      <c r="D270" t="s">
        <v>185</v>
      </c>
      <c r="E270" t="s">
        <v>186</v>
      </c>
      <c r="F270" t="s">
        <v>65</v>
      </c>
      <c r="G270" t="s">
        <v>66</v>
      </c>
      <c r="H270" t="s">
        <v>855</v>
      </c>
      <c r="I270" t="s">
        <v>857</v>
      </c>
      <c r="J270">
        <v>2</v>
      </c>
      <c r="K270" t="s">
        <v>148</v>
      </c>
      <c r="L270">
        <v>27</v>
      </c>
      <c r="M270" t="s">
        <v>881</v>
      </c>
      <c r="N270" t="s">
        <v>880</v>
      </c>
      <c r="O270" t="s">
        <v>192</v>
      </c>
      <c r="P270">
        <v>2000</v>
      </c>
      <c r="Q270" t="s">
        <v>105</v>
      </c>
      <c r="R270">
        <v>2721</v>
      </c>
      <c r="S270" t="s">
        <v>377</v>
      </c>
      <c r="T270">
        <v>0</v>
      </c>
      <c r="U270" t="s">
        <v>58</v>
      </c>
      <c r="V270" s="16">
        <v>0</v>
      </c>
      <c r="W270" s="1">
        <v>100000</v>
      </c>
      <c r="X270">
        <v>0</v>
      </c>
      <c r="Y270">
        <v>0</v>
      </c>
      <c r="Z270">
        <v>0</v>
      </c>
      <c r="AA270">
        <v>0</v>
      </c>
      <c r="AB270">
        <v>0</v>
      </c>
      <c r="AC270" s="1">
        <f t="shared" si="8"/>
        <v>0</v>
      </c>
      <c r="AD270">
        <v>0</v>
      </c>
      <c r="AE270">
        <v>0</v>
      </c>
      <c r="AF270">
        <v>0</v>
      </c>
      <c r="AG270" s="1">
        <v>100000</v>
      </c>
      <c r="AH270" s="1">
        <v>-100000</v>
      </c>
    </row>
    <row r="271" spans="1:34" hidden="1" x14ac:dyDescent="0.35">
      <c r="A271" t="str">
        <f t="shared" si="9"/>
        <v>1.1-00-2509_25227019_2529110</v>
      </c>
      <c r="B271" t="s">
        <v>812</v>
      </c>
      <c r="C271" t="s">
        <v>815</v>
      </c>
      <c r="D271" t="s">
        <v>185</v>
      </c>
      <c r="E271" t="s">
        <v>186</v>
      </c>
      <c r="F271" t="s">
        <v>65</v>
      </c>
      <c r="G271" t="s">
        <v>66</v>
      </c>
      <c r="H271" t="s">
        <v>855</v>
      </c>
      <c r="I271" t="s">
        <v>857</v>
      </c>
      <c r="J271">
        <v>2</v>
      </c>
      <c r="K271" t="s">
        <v>148</v>
      </c>
      <c r="L271">
        <v>27</v>
      </c>
      <c r="M271" t="s">
        <v>881</v>
      </c>
      <c r="N271" t="s">
        <v>880</v>
      </c>
      <c r="O271" t="s">
        <v>192</v>
      </c>
      <c r="P271">
        <v>2000</v>
      </c>
      <c r="Q271" t="s">
        <v>105</v>
      </c>
      <c r="R271">
        <v>2911</v>
      </c>
      <c r="S271" t="s">
        <v>312</v>
      </c>
      <c r="T271">
        <v>0</v>
      </c>
      <c r="U271" t="s">
        <v>58</v>
      </c>
      <c r="V271" s="16">
        <v>0</v>
      </c>
      <c r="W271" s="1">
        <v>50000</v>
      </c>
      <c r="X271">
        <v>0</v>
      </c>
      <c r="Y271">
        <v>0</v>
      </c>
      <c r="Z271">
        <v>0</v>
      </c>
      <c r="AA271">
        <v>0</v>
      </c>
      <c r="AB271">
        <v>0</v>
      </c>
      <c r="AC271" s="1">
        <f t="shared" si="8"/>
        <v>0</v>
      </c>
      <c r="AD271">
        <v>0</v>
      </c>
      <c r="AE271">
        <v>0</v>
      </c>
      <c r="AF271">
        <v>0</v>
      </c>
      <c r="AG271" s="1">
        <v>50000</v>
      </c>
      <c r="AH271" s="1">
        <v>-50000</v>
      </c>
    </row>
    <row r="272" spans="1:34" hidden="1" x14ac:dyDescent="0.35">
      <c r="A272" t="str">
        <f t="shared" si="9"/>
        <v>1.1-00-2509_25227019_2535810</v>
      </c>
      <c r="B272" t="s">
        <v>812</v>
      </c>
      <c r="C272" t="s">
        <v>815</v>
      </c>
      <c r="D272" t="s">
        <v>185</v>
      </c>
      <c r="E272" t="s">
        <v>186</v>
      </c>
      <c r="F272" t="s">
        <v>65</v>
      </c>
      <c r="G272" t="s">
        <v>66</v>
      </c>
      <c r="H272" t="s">
        <v>855</v>
      </c>
      <c r="I272" t="s">
        <v>857</v>
      </c>
      <c r="J272">
        <v>2</v>
      </c>
      <c r="K272" t="s">
        <v>148</v>
      </c>
      <c r="L272">
        <v>27</v>
      </c>
      <c r="M272" t="s">
        <v>881</v>
      </c>
      <c r="N272" t="s">
        <v>880</v>
      </c>
      <c r="O272" t="s">
        <v>192</v>
      </c>
      <c r="P272">
        <v>3000</v>
      </c>
      <c r="Q272" t="s">
        <v>56</v>
      </c>
      <c r="R272">
        <v>3581</v>
      </c>
      <c r="S272" t="s">
        <v>190</v>
      </c>
      <c r="T272">
        <v>0</v>
      </c>
      <c r="U272" t="s">
        <v>58</v>
      </c>
      <c r="V272" s="16">
        <v>7596074.7300000004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 s="1">
        <f t="shared" si="8"/>
        <v>7596074.7300000004</v>
      </c>
      <c r="AD272" s="1">
        <v>5059309.97</v>
      </c>
      <c r="AE272" s="1">
        <v>2536764.7599999998</v>
      </c>
      <c r="AF272">
        <v>0</v>
      </c>
      <c r="AG272">
        <v>0</v>
      </c>
      <c r="AH272" s="1">
        <v>7596074.7300000004</v>
      </c>
    </row>
    <row r="273" spans="1:34" hidden="1" x14ac:dyDescent="0.35">
      <c r="A273" t="str">
        <f t="shared" si="9"/>
        <v>1.1-00-2508_25224016_2521610</v>
      </c>
      <c r="B273" t="s">
        <v>812</v>
      </c>
      <c r="C273" t="s">
        <v>815</v>
      </c>
      <c r="D273" t="s">
        <v>480</v>
      </c>
      <c r="E273" t="s">
        <v>481</v>
      </c>
      <c r="F273" t="s">
        <v>65</v>
      </c>
      <c r="G273" t="s">
        <v>66</v>
      </c>
      <c r="H273" t="s">
        <v>868</v>
      </c>
      <c r="I273" t="s">
        <v>870</v>
      </c>
      <c r="J273">
        <v>2</v>
      </c>
      <c r="K273" t="s">
        <v>148</v>
      </c>
      <c r="L273">
        <v>24</v>
      </c>
      <c r="M273" t="s">
        <v>484</v>
      </c>
      <c r="N273" t="s">
        <v>896</v>
      </c>
      <c r="O273" t="s">
        <v>897</v>
      </c>
      <c r="P273">
        <v>2000</v>
      </c>
      <c r="Q273" t="s">
        <v>105</v>
      </c>
      <c r="R273">
        <v>2161</v>
      </c>
      <c r="S273" t="s">
        <v>367</v>
      </c>
      <c r="T273">
        <v>0</v>
      </c>
      <c r="U273" t="s">
        <v>58</v>
      </c>
      <c r="V273" s="16">
        <v>350000</v>
      </c>
      <c r="W273" s="1">
        <v>350000</v>
      </c>
      <c r="X273" s="1">
        <v>344000.4</v>
      </c>
      <c r="Y273" s="1">
        <v>344000.4</v>
      </c>
      <c r="Z273" s="1">
        <v>344000.4</v>
      </c>
      <c r="AA273">
        <v>369</v>
      </c>
      <c r="AB273">
        <v>369</v>
      </c>
      <c r="AC273" s="1">
        <f t="shared" si="8"/>
        <v>5999.5999999999767</v>
      </c>
      <c r="AD273">
        <v>0</v>
      </c>
      <c r="AE273">
        <v>0</v>
      </c>
      <c r="AF273">
        <v>0</v>
      </c>
      <c r="AG273">
        <v>0</v>
      </c>
      <c r="AH273">
        <v>0</v>
      </c>
    </row>
    <row r="274" spans="1:34" hidden="1" x14ac:dyDescent="0.35">
      <c r="A274" t="str">
        <f t="shared" si="9"/>
        <v>1.1-00-2508_25224016_2524210</v>
      </c>
      <c r="B274" t="s">
        <v>812</v>
      </c>
      <c r="C274" t="s">
        <v>815</v>
      </c>
      <c r="D274" t="s">
        <v>480</v>
      </c>
      <c r="E274" t="s">
        <v>481</v>
      </c>
      <c r="F274" t="s">
        <v>65</v>
      </c>
      <c r="G274" t="s">
        <v>66</v>
      </c>
      <c r="H274" t="s">
        <v>868</v>
      </c>
      <c r="I274" t="s">
        <v>870</v>
      </c>
      <c r="J274">
        <v>2</v>
      </c>
      <c r="K274" t="s">
        <v>148</v>
      </c>
      <c r="L274">
        <v>24</v>
      </c>
      <c r="M274" t="s">
        <v>484</v>
      </c>
      <c r="N274" t="s">
        <v>896</v>
      </c>
      <c r="O274" t="s">
        <v>897</v>
      </c>
      <c r="P274">
        <v>2000</v>
      </c>
      <c r="Q274" t="s">
        <v>105</v>
      </c>
      <c r="R274">
        <v>2421</v>
      </c>
      <c r="S274" t="s">
        <v>370</v>
      </c>
      <c r="T274">
        <v>0</v>
      </c>
      <c r="U274" t="s">
        <v>58</v>
      </c>
      <c r="V274" s="16">
        <v>10000</v>
      </c>
      <c r="W274" s="1">
        <v>10000</v>
      </c>
      <c r="X274">
        <v>0</v>
      </c>
      <c r="Y274">
        <v>0</v>
      </c>
      <c r="Z274">
        <v>0</v>
      </c>
      <c r="AA274">
        <v>0</v>
      </c>
      <c r="AB274">
        <v>0</v>
      </c>
      <c r="AC274" s="1">
        <f t="shared" si="8"/>
        <v>10000</v>
      </c>
      <c r="AD274">
        <v>0</v>
      </c>
      <c r="AE274">
        <v>0</v>
      </c>
      <c r="AF274">
        <v>0</v>
      </c>
      <c r="AG274">
        <v>0</v>
      </c>
      <c r="AH274">
        <v>0</v>
      </c>
    </row>
    <row r="275" spans="1:34" x14ac:dyDescent="0.35">
      <c r="A275" t="str">
        <f t="shared" si="9"/>
        <v>1.1-00-2508_25224016_2524610</v>
      </c>
      <c r="B275" t="s">
        <v>812</v>
      </c>
      <c r="C275" t="s">
        <v>815</v>
      </c>
      <c r="D275" t="s">
        <v>480</v>
      </c>
      <c r="E275" t="s">
        <v>481</v>
      </c>
      <c r="F275" t="s">
        <v>65</v>
      </c>
      <c r="G275" t="s">
        <v>66</v>
      </c>
      <c r="H275" t="s">
        <v>868</v>
      </c>
      <c r="I275" t="s">
        <v>870</v>
      </c>
      <c r="J275">
        <v>2</v>
      </c>
      <c r="K275" t="s">
        <v>148</v>
      </c>
      <c r="L275">
        <v>24</v>
      </c>
      <c r="M275" t="s">
        <v>484</v>
      </c>
      <c r="N275" t="s">
        <v>896</v>
      </c>
      <c r="O275" t="s">
        <v>897</v>
      </c>
      <c r="P275">
        <v>2000</v>
      </c>
      <c r="Q275" t="s">
        <v>105</v>
      </c>
      <c r="R275">
        <v>2461</v>
      </c>
      <c r="S275" t="s">
        <v>372</v>
      </c>
      <c r="T275">
        <v>0</v>
      </c>
      <c r="U275" t="s">
        <v>58</v>
      </c>
      <c r="V275" s="16">
        <v>50000</v>
      </c>
      <c r="W275" s="1">
        <v>50000</v>
      </c>
      <c r="X275" s="1">
        <v>5296.08</v>
      </c>
      <c r="Y275" s="1">
        <v>5296.08</v>
      </c>
      <c r="Z275" s="1">
        <v>5296.08</v>
      </c>
      <c r="AA275" s="1">
        <v>5296.08</v>
      </c>
      <c r="AB275" s="1">
        <v>5296.08</v>
      </c>
      <c r="AC275" s="1">
        <f t="shared" si="8"/>
        <v>44703.92</v>
      </c>
      <c r="AD275">
        <v>0</v>
      </c>
      <c r="AE275">
        <v>0</v>
      </c>
      <c r="AF275">
        <v>0</v>
      </c>
      <c r="AG275">
        <v>0</v>
      </c>
      <c r="AH275">
        <v>0</v>
      </c>
    </row>
    <row r="276" spans="1:34" hidden="1" x14ac:dyDescent="0.35">
      <c r="A276" t="str">
        <f t="shared" si="9"/>
        <v>1.1-00-2508_25224016_2524810</v>
      </c>
      <c r="B276" t="s">
        <v>812</v>
      </c>
      <c r="C276" t="s">
        <v>815</v>
      </c>
      <c r="D276" t="s">
        <v>480</v>
      </c>
      <c r="E276" t="s">
        <v>481</v>
      </c>
      <c r="F276" t="s">
        <v>65</v>
      </c>
      <c r="G276" t="s">
        <v>66</v>
      </c>
      <c r="H276" t="s">
        <v>868</v>
      </c>
      <c r="I276" t="s">
        <v>870</v>
      </c>
      <c r="J276">
        <v>2</v>
      </c>
      <c r="K276" t="s">
        <v>148</v>
      </c>
      <c r="L276">
        <v>24</v>
      </c>
      <c r="M276" t="s">
        <v>484</v>
      </c>
      <c r="N276" t="s">
        <v>896</v>
      </c>
      <c r="O276" t="s">
        <v>897</v>
      </c>
      <c r="P276">
        <v>2000</v>
      </c>
      <c r="Q276" t="s">
        <v>105</v>
      </c>
      <c r="R276">
        <v>2481</v>
      </c>
      <c r="S276" t="s">
        <v>488</v>
      </c>
      <c r="T276">
        <v>0</v>
      </c>
      <c r="U276" t="s">
        <v>58</v>
      </c>
      <c r="V276" s="16">
        <v>10000</v>
      </c>
      <c r="W276" s="1">
        <v>10000</v>
      </c>
      <c r="X276" s="1">
        <v>5842.05</v>
      </c>
      <c r="Y276" s="1">
        <v>5842.05</v>
      </c>
      <c r="Z276" s="1">
        <v>5842.05</v>
      </c>
      <c r="AA276" s="1">
        <v>5842.05</v>
      </c>
      <c r="AB276" s="1">
        <v>5842.05</v>
      </c>
      <c r="AC276" s="1">
        <f t="shared" si="8"/>
        <v>4157.95</v>
      </c>
      <c r="AD276">
        <v>0</v>
      </c>
      <c r="AE276">
        <v>0</v>
      </c>
      <c r="AF276">
        <v>0</v>
      </c>
      <c r="AG276">
        <v>0</v>
      </c>
      <c r="AH276">
        <v>0</v>
      </c>
    </row>
    <row r="277" spans="1:34" hidden="1" x14ac:dyDescent="0.35">
      <c r="A277" t="str">
        <f t="shared" si="9"/>
        <v>1.1-00-2508_25224016_2524910</v>
      </c>
      <c r="B277" t="s">
        <v>812</v>
      </c>
      <c r="C277" t="s">
        <v>815</v>
      </c>
      <c r="D277" t="s">
        <v>480</v>
      </c>
      <c r="E277" t="s">
        <v>481</v>
      </c>
      <c r="F277" t="s">
        <v>65</v>
      </c>
      <c r="G277" t="s">
        <v>66</v>
      </c>
      <c r="H277" t="s">
        <v>868</v>
      </c>
      <c r="I277" t="s">
        <v>870</v>
      </c>
      <c r="J277">
        <v>2</v>
      </c>
      <c r="K277" t="s">
        <v>148</v>
      </c>
      <c r="L277">
        <v>24</v>
      </c>
      <c r="M277" t="s">
        <v>484</v>
      </c>
      <c r="N277" t="s">
        <v>896</v>
      </c>
      <c r="O277" t="s">
        <v>897</v>
      </c>
      <c r="P277">
        <v>2000</v>
      </c>
      <c r="Q277" t="s">
        <v>105</v>
      </c>
      <c r="R277">
        <v>2491</v>
      </c>
      <c r="S277" t="s">
        <v>374</v>
      </c>
      <c r="T277">
        <v>0</v>
      </c>
      <c r="U277" t="s">
        <v>58</v>
      </c>
      <c r="V277" s="16">
        <v>100000</v>
      </c>
      <c r="W277" s="1">
        <v>100000</v>
      </c>
      <c r="X277" s="1">
        <v>11666.03</v>
      </c>
      <c r="Y277" s="1">
        <v>11666.03</v>
      </c>
      <c r="Z277" s="1">
        <v>11666.03</v>
      </c>
      <c r="AA277" s="1">
        <v>11234.03</v>
      </c>
      <c r="AB277" s="1">
        <v>11234.03</v>
      </c>
      <c r="AC277" s="1">
        <f t="shared" si="8"/>
        <v>88333.97</v>
      </c>
      <c r="AD277">
        <v>0</v>
      </c>
      <c r="AE277">
        <v>0</v>
      </c>
      <c r="AF277">
        <v>0</v>
      </c>
      <c r="AG277">
        <v>0</v>
      </c>
      <c r="AH277">
        <v>0</v>
      </c>
    </row>
    <row r="278" spans="1:34" hidden="1" x14ac:dyDescent="0.35">
      <c r="A278" t="str">
        <f t="shared" si="9"/>
        <v>1.1-00-2508_25224016_2525210</v>
      </c>
      <c r="B278" t="s">
        <v>812</v>
      </c>
      <c r="C278" t="s">
        <v>815</v>
      </c>
      <c r="D278" t="s">
        <v>480</v>
      </c>
      <c r="E278" t="s">
        <v>481</v>
      </c>
      <c r="F278" t="s">
        <v>65</v>
      </c>
      <c r="G278" t="s">
        <v>66</v>
      </c>
      <c r="H278" t="s">
        <v>868</v>
      </c>
      <c r="I278" t="s">
        <v>870</v>
      </c>
      <c r="J278">
        <v>2</v>
      </c>
      <c r="K278" t="s">
        <v>148</v>
      </c>
      <c r="L278">
        <v>24</v>
      </c>
      <c r="M278" t="s">
        <v>484</v>
      </c>
      <c r="N278" t="s">
        <v>896</v>
      </c>
      <c r="O278" t="s">
        <v>897</v>
      </c>
      <c r="P278">
        <v>2000</v>
      </c>
      <c r="Q278" t="s">
        <v>105</v>
      </c>
      <c r="R278">
        <v>2521</v>
      </c>
      <c r="S278" t="s">
        <v>375</v>
      </c>
      <c r="T278">
        <v>0</v>
      </c>
      <c r="U278" t="s">
        <v>58</v>
      </c>
      <c r="V278" s="16">
        <v>782000</v>
      </c>
      <c r="W278" s="1">
        <v>700000</v>
      </c>
      <c r="X278" s="1">
        <v>754173.34</v>
      </c>
      <c r="Y278" s="1">
        <v>754173.34</v>
      </c>
      <c r="Z278" s="1">
        <v>754173.34</v>
      </c>
      <c r="AA278" s="1">
        <v>754173.34</v>
      </c>
      <c r="AB278" s="1">
        <v>754173.34</v>
      </c>
      <c r="AC278" s="1">
        <f t="shared" si="8"/>
        <v>27826.660000000033</v>
      </c>
      <c r="AD278">
        <v>0</v>
      </c>
      <c r="AE278" s="1">
        <v>82000</v>
      </c>
      <c r="AF278">
        <v>0</v>
      </c>
      <c r="AG278">
        <v>0</v>
      </c>
      <c r="AH278" s="1">
        <v>82000</v>
      </c>
    </row>
    <row r="279" spans="1:34" hidden="1" x14ac:dyDescent="0.35">
      <c r="A279" t="str">
        <f t="shared" si="9"/>
        <v>1.1-00-2508_25224016_2525310</v>
      </c>
      <c r="B279" t="s">
        <v>812</v>
      </c>
      <c r="C279" t="s">
        <v>815</v>
      </c>
      <c r="D279" t="s">
        <v>480</v>
      </c>
      <c r="E279" t="s">
        <v>481</v>
      </c>
      <c r="F279" t="s">
        <v>65</v>
      </c>
      <c r="G279" t="s">
        <v>66</v>
      </c>
      <c r="H279" t="s">
        <v>868</v>
      </c>
      <c r="I279" t="s">
        <v>870</v>
      </c>
      <c r="J279">
        <v>2</v>
      </c>
      <c r="K279" t="s">
        <v>148</v>
      </c>
      <c r="L279">
        <v>24</v>
      </c>
      <c r="M279" t="s">
        <v>484</v>
      </c>
      <c r="N279" t="s">
        <v>896</v>
      </c>
      <c r="O279" t="s">
        <v>897</v>
      </c>
      <c r="P279">
        <v>2000</v>
      </c>
      <c r="Q279" t="s">
        <v>105</v>
      </c>
      <c r="R279">
        <v>2531</v>
      </c>
      <c r="S279" t="s">
        <v>444</v>
      </c>
      <c r="T279">
        <v>0</v>
      </c>
      <c r="U279" t="s">
        <v>58</v>
      </c>
      <c r="V279" s="16">
        <v>9000000</v>
      </c>
      <c r="W279" s="1">
        <v>6000000</v>
      </c>
      <c r="X279" s="1">
        <v>7418476.9100000001</v>
      </c>
      <c r="Y279" s="1">
        <v>7062927.9100000001</v>
      </c>
      <c r="Z279" s="1">
        <v>498861.92</v>
      </c>
      <c r="AA279" s="1">
        <v>494911.92</v>
      </c>
      <c r="AB279" s="1">
        <v>494911.92</v>
      </c>
      <c r="AC279" s="1">
        <f t="shared" si="8"/>
        <v>1581523.0899999999</v>
      </c>
      <c r="AD279">
        <v>0</v>
      </c>
      <c r="AE279" s="1">
        <v>3000000</v>
      </c>
      <c r="AF279">
        <v>0</v>
      </c>
      <c r="AG279">
        <v>0</v>
      </c>
      <c r="AH279" s="1">
        <v>3000000</v>
      </c>
    </row>
    <row r="280" spans="1:34" hidden="1" x14ac:dyDescent="0.35">
      <c r="A280" t="str">
        <f t="shared" si="9"/>
        <v>1.1-00-2508_25224016_2525410</v>
      </c>
      <c r="B280" t="s">
        <v>812</v>
      </c>
      <c r="C280" t="s">
        <v>815</v>
      </c>
      <c r="D280" t="s">
        <v>480</v>
      </c>
      <c r="E280" t="s">
        <v>481</v>
      </c>
      <c r="F280" t="s">
        <v>65</v>
      </c>
      <c r="G280" t="s">
        <v>66</v>
      </c>
      <c r="H280" t="s">
        <v>868</v>
      </c>
      <c r="I280" t="s">
        <v>870</v>
      </c>
      <c r="J280">
        <v>2</v>
      </c>
      <c r="K280" t="s">
        <v>148</v>
      </c>
      <c r="L280">
        <v>24</v>
      </c>
      <c r="M280" t="s">
        <v>484</v>
      </c>
      <c r="N280" t="s">
        <v>896</v>
      </c>
      <c r="O280" t="s">
        <v>897</v>
      </c>
      <c r="P280">
        <v>2000</v>
      </c>
      <c r="Q280" t="s">
        <v>105</v>
      </c>
      <c r="R280">
        <v>2541</v>
      </c>
      <c r="S280" t="s">
        <v>310</v>
      </c>
      <c r="T280">
        <v>0</v>
      </c>
      <c r="U280" t="s">
        <v>58</v>
      </c>
      <c r="V280" s="16">
        <v>5200000</v>
      </c>
      <c r="W280" s="1">
        <v>7000000</v>
      </c>
      <c r="X280" s="1">
        <v>4726265.53</v>
      </c>
      <c r="Y280" s="1">
        <v>4558653.71</v>
      </c>
      <c r="Z280" s="1">
        <v>1971013.45</v>
      </c>
      <c r="AA280" s="1">
        <v>1584719.3</v>
      </c>
      <c r="AB280" s="1">
        <v>1584719.3</v>
      </c>
      <c r="AC280" s="1">
        <f t="shared" si="8"/>
        <v>473734.46999999974</v>
      </c>
      <c r="AD280">
        <v>0</v>
      </c>
      <c r="AE280">
        <v>0</v>
      </c>
      <c r="AF280">
        <v>0</v>
      </c>
      <c r="AG280" s="1">
        <v>1800000</v>
      </c>
      <c r="AH280" s="1">
        <v>-1800000</v>
      </c>
    </row>
    <row r="281" spans="1:34" hidden="1" x14ac:dyDescent="0.35">
      <c r="A281" t="str">
        <f t="shared" si="9"/>
        <v>1.1-00-2508_25224016_2525610</v>
      </c>
      <c r="B281" t="s">
        <v>812</v>
      </c>
      <c r="C281" t="s">
        <v>815</v>
      </c>
      <c r="D281" t="s">
        <v>480</v>
      </c>
      <c r="E281" t="s">
        <v>481</v>
      </c>
      <c r="F281" t="s">
        <v>65</v>
      </c>
      <c r="G281" t="s">
        <v>66</v>
      </c>
      <c r="H281" t="s">
        <v>868</v>
      </c>
      <c r="I281" t="s">
        <v>870</v>
      </c>
      <c r="J281">
        <v>2</v>
      </c>
      <c r="K281" t="s">
        <v>148</v>
      </c>
      <c r="L281">
        <v>24</v>
      </c>
      <c r="M281" t="s">
        <v>484</v>
      </c>
      <c r="N281" t="s">
        <v>896</v>
      </c>
      <c r="O281" t="s">
        <v>897</v>
      </c>
      <c r="P281">
        <v>2000</v>
      </c>
      <c r="Q281" t="s">
        <v>105</v>
      </c>
      <c r="R281">
        <v>2561</v>
      </c>
      <c r="S281" t="s">
        <v>376</v>
      </c>
      <c r="T281">
        <v>0</v>
      </c>
      <c r="U281" t="s">
        <v>58</v>
      </c>
      <c r="V281" s="16">
        <v>30000</v>
      </c>
      <c r="W281" s="1">
        <v>30000</v>
      </c>
      <c r="X281">
        <v>0</v>
      </c>
      <c r="Y281">
        <v>0</v>
      </c>
      <c r="Z281">
        <v>0</v>
      </c>
      <c r="AA281">
        <v>0</v>
      </c>
      <c r="AB281">
        <v>0</v>
      </c>
      <c r="AC281" s="1">
        <f t="shared" si="8"/>
        <v>30000</v>
      </c>
      <c r="AD281">
        <v>0</v>
      </c>
      <c r="AE281">
        <v>0</v>
      </c>
      <c r="AF281">
        <v>0</v>
      </c>
      <c r="AG281">
        <v>0</v>
      </c>
      <c r="AH281">
        <v>0</v>
      </c>
    </row>
    <row r="282" spans="1:34" hidden="1" x14ac:dyDescent="0.35">
      <c r="A282" t="str">
        <f t="shared" si="9"/>
        <v>1.1-00-2508_25224016_2527110</v>
      </c>
      <c r="B282" t="s">
        <v>812</v>
      </c>
      <c r="C282" t="s">
        <v>815</v>
      </c>
      <c r="D282" t="s">
        <v>480</v>
      </c>
      <c r="E282" t="s">
        <v>481</v>
      </c>
      <c r="F282" t="s">
        <v>65</v>
      </c>
      <c r="G282" t="s">
        <v>66</v>
      </c>
      <c r="H282" t="s">
        <v>868</v>
      </c>
      <c r="I282" t="s">
        <v>870</v>
      </c>
      <c r="J282">
        <v>2</v>
      </c>
      <c r="K282" t="s">
        <v>148</v>
      </c>
      <c r="L282">
        <v>24</v>
      </c>
      <c r="M282" t="s">
        <v>484</v>
      </c>
      <c r="N282" t="s">
        <v>896</v>
      </c>
      <c r="O282" t="s">
        <v>897</v>
      </c>
      <c r="P282">
        <v>2000</v>
      </c>
      <c r="Q282" t="s">
        <v>105</v>
      </c>
      <c r="R282">
        <v>2711</v>
      </c>
      <c r="S282" t="s">
        <v>106</v>
      </c>
      <c r="T282">
        <v>0</v>
      </c>
      <c r="U282" t="s">
        <v>58</v>
      </c>
      <c r="V282" s="16">
        <v>87022</v>
      </c>
      <c r="W282" s="1">
        <v>1200000</v>
      </c>
      <c r="X282" s="1">
        <v>36656</v>
      </c>
      <c r="Y282" s="1">
        <v>36656</v>
      </c>
      <c r="Z282" s="1">
        <v>36656</v>
      </c>
      <c r="AA282" s="1">
        <v>36656</v>
      </c>
      <c r="AB282" s="1">
        <v>36656</v>
      </c>
      <c r="AC282" s="1">
        <f t="shared" si="8"/>
        <v>50366</v>
      </c>
      <c r="AD282">
        <v>0</v>
      </c>
      <c r="AE282">
        <v>0</v>
      </c>
      <c r="AF282">
        <v>0</v>
      </c>
      <c r="AG282" s="1">
        <v>1112978</v>
      </c>
      <c r="AH282" s="1">
        <v>-1112978</v>
      </c>
    </row>
    <row r="283" spans="1:34" hidden="1" x14ac:dyDescent="0.35">
      <c r="A283" t="str">
        <f t="shared" si="9"/>
        <v>1.1-00-2508_25224016_2527210</v>
      </c>
      <c r="B283" t="s">
        <v>812</v>
      </c>
      <c r="C283" t="s">
        <v>815</v>
      </c>
      <c r="D283" t="s">
        <v>480</v>
      </c>
      <c r="E283" t="s">
        <v>481</v>
      </c>
      <c r="F283" t="s">
        <v>65</v>
      </c>
      <c r="G283" t="s">
        <v>66</v>
      </c>
      <c r="H283" t="s">
        <v>868</v>
      </c>
      <c r="I283" t="s">
        <v>870</v>
      </c>
      <c r="J283">
        <v>2</v>
      </c>
      <c r="K283" t="s">
        <v>148</v>
      </c>
      <c r="L283">
        <v>24</v>
      </c>
      <c r="M283" t="s">
        <v>484</v>
      </c>
      <c r="N283" t="s">
        <v>896</v>
      </c>
      <c r="O283" t="s">
        <v>897</v>
      </c>
      <c r="P283">
        <v>2000</v>
      </c>
      <c r="Q283" t="s">
        <v>105</v>
      </c>
      <c r="R283">
        <v>2721</v>
      </c>
      <c r="S283" t="s">
        <v>377</v>
      </c>
      <c r="T283">
        <v>0</v>
      </c>
      <c r="U283" t="s">
        <v>58</v>
      </c>
      <c r="V283" s="16">
        <v>300000</v>
      </c>
      <c r="W283" s="1">
        <v>300000</v>
      </c>
      <c r="X283" s="1">
        <v>183494.6</v>
      </c>
      <c r="Y283" s="1">
        <v>183494.6</v>
      </c>
      <c r="Z283" s="1">
        <v>183494.6</v>
      </c>
      <c r="AA283" s="1">
        <v>47101.8</v>
      </c>
      <c r="AB283" s="1">
        <v>47101.8</v>
      </c>
      <c r="AC283" s="1">
        <f t="shared" si="8"/>
        <v>116505.4</v>
      </c>
      <c r="AD283">
        <v>0</v>
      </c>
      <c r="AE283">
        <v>0</v>
      </c>
      <c r="AF283">
        <v>0</v>
      </c>
      <c r="AG283">
        <v>0</v>
      </c>
      <c r="AH283">
        <v>0</v>
      </c>
    </row>
    <row r="284" spans="1:34" hidden="1" x14ac:dyDescent="0.35">
      <c r="A284" t="str">
        <f t="shared" si="9"/>
        <v>1.1-00-2508_25224016_2529110</v>
      </c>
      <c r="B284" t="s">
        <v>812</v>
      </c>
      <c r="C284" t="s">
        <v>815</v>
      </c>
      <c r="D284" t="s">
        <v>480</v>
      </c>
      <c r="E284" t="s">
        <v>481</v>
      </c>
      <c r="F284" t="s">
        <v>65</v>
      </c>
      <c r="G284" t="s">
        <v>66</v>
      </c>
      <c r="H284" t="s">
        <v>868</v>
      </c>
      <c r="I284" t="s">
        <v>870</v>
      </c>
      <c r="J284">
        <v>2</v>
      </c>
      <c r="K284" t="s">
        <v>148</v>
      </c>
      <c r="L284">
        <v>24</v>
      </c>
      <c r="M284" t="s">
        <v>484</v>
      </c>
      <c r="N284" t="s">
        <v>896</v>
      </c>
      <c r="O284" t="s">
        <v>897</v>
      </c>
      <c r="P284">
        <v>2000</v>
      </c>
      <c r="Q284" t="s">
        <v>105</v>
      </c>
      <c r="R284">
        <v>2911</v>
      </c>
      <c r="S284" t="s">
        <v>312</v>
      </c>
      <c r="T284">
        <v>0</v>
      </c>
      <c r="U284" t="s">
        <v>58</v>
      </c>
      <c r="V284" s="16">
        <v>250000</v>
      </c>
      <c r="W284" s="1">
        <v>250000</v>
      </c>
      <c r="X284" s="1">
        <v>1725</v>
      </c>
      <c r="Y284" s="1">
        <v>1725</v>
      </c>
      <c r="Z284" s="1">
        <v>1725</v>
      </c>
      <c r="AA284" s="1">
        <v>1725</v>
      </c>
      <c r="AB284" s="1">
        <v>1725</v>
      </c>
      <c r="AC284" s="1">
        <f t="shared" si="8"/>
        <v>248275</v>
      </c>
      <c r="AD284">
        <v>0</v>
      </c>
      <c r="AE284">
        <v>0</v>
      </c>
      <c r="AF284">
        <v>0</v>
      </c>
      <c r="AG284">
        <v>0</v>
      </c>
      <c r="AH284">
        <v>0</v>
      </c>
    </row>
    <row r="285" spans="1:34" hidden="1" x14ac:dyDescent="0.35">
      <c r="A285" t="str">
        <f t="shared" si="9"/>
        <v>1.1-00-2508_25224016_2533910</v>
      </c>
      <c r="B285" t="s">
        <v>812</v>
      </c>
      <c r="C285" t="s">
        <v>815</v>
      </c>
      <c r="D285" t="s">
        <v>480</v>
      </c>
      <c r="E285" t="s">
        <v>481</v>
      </c>
      <c r="F285" t="s">
        <v>65</v>
      </c>
      <c r="G285" t="s">
        <v>66</v>
      </c>
      <c r="H285" t="s">
        <v>868</v>
      </c>
      <c r="I285" t="s">
        <v>870</v>
      </c>
      <c r="J285">
        <v>2</v>
      </c>
      <c r="K285" t="s">
        <v>148</v>
      </c>
      <c r="L285">
        <v>24</v>
      </c>
      <c r="M285" t="s">
        <v>484</v>
      </c>
      <c r="N285" t="s">
        <v>896</v>
      </c>
      <c r="O285" t="s">
        <v>897</v>
      </c>
      <c r="P285">
        <v>3000</v>
      </c>
      <c r="Q285" t="s">
        <v>56</v>
      </c>
      <c r="R285">
        <v>3391</v>
      </c>
      <c r="S285" t="s">
        <v>129</v>
      </c>
      <c r="T285">
        <v>0</v>
      </c>
      <c r="U285" t="s">
        <v>58</v>
      </c>
      <c r="V285" s="16">
        <v>11500000</v>
      </c>
      <c r="W285" s="1">
        <v>12000000</v>
      </c>
      <c r="X285" s="1">
        <v>11063947.119999999</v>
      </c>
      <c r="Y285" s="1">
        <v>10865141.68</v>
      </c>
      <c r="Z285" s="1">
        <v>9362954.4399999995</v>
      </c>
      <c r="AA285" s="1">
        <v>3527278.31</v>
      </c>
      <c r="AB285" s="1">
        <v>3527278.31</v>
      </c>
      <c r="AC285" s="1">
        <f t="shared" si="8"/>
        <v>436052.88000000082</v>
      </c>
      <c r="AD285">
        <v>0</v>
      </c>
      <c r="AE285">
        <v>0</v>
      </c>
      <c r="AF285">
        <v>0</v>
      </c>
      <c r="AG285" s="1">
        <v>500000</v>
      </c>
      <c r="AH285" s="1">
        <v>-500000</v>
      </c>
    </row>
    <row r="286" spans="1:34" hidden="1" x14ac:dyDescent="0.35">
      <c r="A286" t="str">
        <f t="shared" si="9"/>
        <v>1.1-00-2508_25224016_2535410</v>
      </c>
      <c r="B286" t="s">
        <v>812</v>
      </c>
      <c r="C286" t="s">
        <v>815</v>
      </c>
      <c r="D286" t="s">
        <v>480</v>
      </c>
      <c r="E286" t="s">
        <v>481</v>
      </c>
      <c r="F286" t="s">
        <v>65</v>
      </c>
      <c r="G286" t="s">
        <v>66</v>
      </c>
      <c r="H286" t="s">
        <v>868</v>
      </c>
      <c r="I286" t="s">
        <v>870</v>
      </c>
      <c r="J286">
        <v>2</v>
      </c>
      <c r="K286" t="s">
        <v>148</v>
      </c>
      <c r="L286">
        <v>24</v>
      </c>
      <c r="M286" t="s">
        <v>484</v>
      </c>
      <c r="N286" t="s">
        <v>896</v>
      </c>
      <c r="O286" t="s">
        <v>897</v>
      </c>
      <c r="P286">
        <v>3000</v>
      </c>
      <c r="Q286" t="s">
        <v>56</v>
      </c>
      <c r="R286">
        <v>3541</v>
      </c>
      <c r="S286" t="s">
        <v>489</v>
      </c>
      <c r="T286">
        <v>0</v>
      </c>
      <c r="U286" t="s">
        <v>58</v>
      </c>
      <c r="V286" s="16">
        <v>1200000</v>
      </c>
      <c r="W286" s="1">
        <v>700000</v>
      </c>
      <c r="X286" s="1">
        <v>907861.36</v>
      </c>
      <c r="Y286" s="1">
        <v>907861.36</v>
      </c>
      <c r="Z286" s="1">
        <v>531729.04</v>
      </c>
      <c r="AA286" s="1">
        <v>155596.72</v>
      </c>
      <c r="AB286" s="1">
        <v>155596.72</v>
      </c>
      <c r="AC286" s="1">
        <f t="shared" si="8"/>
        <v>292138.64</v>
      </c>
      <c r="AD286">
        <v>0</v>
      </c>
      <c r="AE286" s="1">
        <v>500000</v>
      </c>
      <c r="AF286">
        <v>0</v>
      </c>
      <c r="AG286">
        <v>0</v>
      </c>
      <c r="AH286" s="1">
        <v>500000</v>
      </c>
    </row>
    <row r="287" spans="1:34" hidden="1" x14ac:dyDescent="0.35">
      <c r="A287" t="str">
        <f t="shared" si="9"/>
        <v>1.1-00-2508_25224016_2535610</v>
      </c>
      <c r="B287" t="s">
        <v>812</v>
      </c>
      <c r="C287" t="s">
        <v>815</v>
      </c>
      <c r="D287" t="s">
        <v>480</v>
      </c>
      <c r="E287" t="s">
        <v>481</v>
      </c>
      <c r="F287" t="s">
        <v>65</v>
      </c>
      <c r="G287" t="s">
        <v>66</v>
      </c>
      <c r="H287" t="s">
        <v>868</v>
      </c>
      <c r="I287" t="s">
        <v>870</v>
      </c>
      <c r="J287">
        <v>2</v>
      </c>
      <c r="K287" t="s">
        <v>148</v>
      </c>
      <c r="L287">
        <v>24</v>
      </c>
      <c r="M287" t="s">
        <v>484</v>
      </c>
      <c r="N287" t="s">
        <v>896</v>
      </c>
      <c r="O287" t="s">
        <v>897</v>
      </c>
      <c r="P287">
        <v>3000</v>
      </c>
      <c r="Q287" t="s">
        <v>56</v>
      </c>
      <c r="R287">
        <v>3561</v>
      </c>
      <c r="S287" t="s">
        <v>490</v>
      </c>
      <c r="T287">
        <v>0</v>
      </c>
      <c r="U287" t="s">
        <v>58</v>
      </c>
      <c r="V287" s="16">
        <v>50000</v>
      </c>
      <c r="W287" s="1">
        <v>50000</v>
      </c>
      <c r="X287" s="1">
        <v>1624</v>
      </c>
      <c r="Y287" s="1">
        <v>1624</v>
      </c>
      <c r="Z287" s="1">
        <v>1624</v>
      </c>
      <c r="AA287" s="1">
        <v>1624</v>
      </c>
      <c r="AB287" s="1">
        <v>1624</v>
      </c>
      <c r="AC287" s="1">
        <f t="shared" si="8"/>
        <v>48376</v>
      </c>
      <c r="AD287">
        <v>0</v>
      </c>
      <c r="AE287">
        <v>0</v>
      </c>
      <c r="AF287">
        <v>0</v>
      </c>
      <c r="AG287">
        <v>0</v>
      </c>
      <c r="AH287">
        <v>0</v>
      </c>
    </row>
    <row r="288" spans="1:34" hidden="1" x14ac:dyDescent="0.35">
      <c r="A288" t="str">
        <f t="shared" si="9"/>
        <v>1.1-00-2508_25224016_2535810</v>
      </c>
      <c r="B288" t="s">
        <v>812</v>
      </c>
      <c r="C288" t="s">
        <v>815</v>
      </c>
      <c r="D288" t="s">
        <v>480</v>
      </c>
      <c r="E288" t="s">
        <v>481</v>
      </c>
      <c r="F288" t="s">
        <v>65</v>
      </c>
      <c r="G288" t="s">
        <v>66</v>
      </c>
      <c r="H288" t="s">
        <v>868</v>
      </c>
      <c r="I288" t="s">
        <v>870</v>
      </c>
      <c r="J288">
        <v>2</v>
      </c>
      <c r="K288" t="s">
        <v>148</v>
      </c>
      <c r="L288">
        <v>24</v>
      </c>
      <c r="M288" t="s">
        <v>484</v>
      </c>
      <c r="N288" t="s">
        <v>896</v>
      </c>
      <c r="O288" t="s">
        <v>897</v>
      </c>
      <c r="P288">
        <v>3000</v>
      </c>
      <c r="Q288" t="s">
        <v>56</v>
      </c>
      <c r="R288">
        <v>3581</v>
      </c>
      <c r="S288" t="s">
        <v>190</v>
      </c>
      <c r="T288">
        <v>0</v>
      </c>
      <c r="U288" t="s">
        <v>58</v>
      </c>
      <c r="V288" s="16">
        <v>1700000</v>
      </c>
      <c r="W288" s="1">
        <v>1200000</v>
      </c>
      <c r="X288" s="1">
        <v>1435933.67</v>
      </c>
      <c r="Y288" s="1">
        <v>1435933.67</v>
      </c>
      <c r="Z288" s="1">
        <v>558477.06999999995</v>
      </c>
      <c r="AA288" s="1">
        <v>372781.73</v>
      </c>
      <c r="AB288" s="1">
        <v>372781.73</v>
      </c>
      <c r="AC288" s="1">
        <f t="shared" si="8"/>
        <v>264066.33000000007</v>
      </c>
      <c r="AD288">
        <v>0</v>
      </c>
      <c r="AE288" s="1">
        <v>500000</v>
      </c>
      <c r="AF288">
        <v>0</v>
      </c>
      <c r="AG288">
        <v>0</v>
      </c>
      <c r="AH288" s="1">
        <v>500000</v>
      </c>
    </row>
    <row r="289" spans="1:34" hidden="1" x14ac:dyDescent="0.35">
      <c r="A289" t="str">
        <f t="shared" si="9"/>
        <v>1.1-00-2508_25224016_2551110</v>
      </c>
      <c r="B289" t="s">
        <v>812</v>
      </c>
      <c r="C289" t="s">
        <v>815</v>
      </c>
      <c r="D289" t="s">
        <v>480</v>
      </c>
      <c r="E289" t="s">
        <v>481</v>
      </c>
      <c r="F289" t="s">
        <v>65</v>
      </c>
      <c r="G289" t="s">
        <v>66</v>
      </c>
      <c r="H289" t="s">
        <v>868</v>
      </c>
      <c r="I289" t="s">
        <v>870</v>
      </c>
      <c r="J289">
        <v>2</v>
      </c>
      <c r="K289" t="s">
        <v>148</v>
      </c>
      <c r="L289">
        <v>24</v>
      </c>
      <c r="M289" t="s">
        <v>484</v>
      </c>
      <c r="N289" t="s">
        <v>896</v>
      </c>
      <c r="O289" t="s">
        <v>897</v>
      </c>
      <c r="P289">
        <v>5000</v>
      </c>
      <c r="Q289" t="s">
        <v>118</v>
      </c>
      <c r="R289">
        <v>5111</v>
      </c>
      <c r="S289" t="s">
        <v>119</v>
      </c>
      <c r="T289">
        <v>0</v>
      </c>
      <c r="U289" t="s">
        <v>58</v>
      </c>
      <c r="V289" s="16">
        <v>400000</v>
      </c>
      <c r="W289" s="1">
        <v>500000</v>
      </c>
      <c r="X289" s="1">
        <v>379658.69</v>
      </c>
      <c r="Y289">
        <v>0</v>
      </c>
      <c r="Z289">
        <v>0</v>
      </c>
      <c r="AA289">
        <v>0</v>
      </c>
      <c r="AB289">
        <v>0</v>
      </c>
      <c r="AC289" s="1">
        <f t="shared" si="8"/>
        <v>20341.309999999998</v>
      </c>
      <c r="AD289">
        <v>0</v>
      </c>
      <c r="AE289">
        <v>0</v>
      </c>
      <c r="AF289">
        <v>0</v>
      </c>
      <c r="AG289" s="1">
        <v>100000</v>
      </c>
      <c r="AH289" s="1">
        <v>-100000</v>
      </c>
    </row>
    <row r="290" spans="1:34" hidden="1" x14ac:dyDescent="0.35">
      <c r="A290" t="str">
        <f t="shared" si="9"/>
        <v>1.1-00-2508_25224016_2551210</v>
      </c>
      <c r="B290" t="s">
        <v>812</v>
      </c>
      <c r="C290" t="s">
        <v>815</v>
      </c>
      <c r="D290" t="s">
        <v>480</v>
      </c>
      <c r="E290" t="s">
        <v>481</v>
      </c>
      <c r="F290" t="s">
        <v>65</v>
      </c>
      <c r="G290" t="s">
        <v>66</v>
      </c>
      <c r="H290" t="s">
        <v>868</v>
      </c>
      <c r="I290" t="s">
        <v>870</v>
      </c>
      <c r="J290">
        <v>2</v>
      </c>
      <c r="K290" t="s">
        <v>148</v>
      </c>
      <c r="L290">
        <v>24</v>
      </c>
      <c r="M290" t="s">
        <v>484</v>
      </c>
      <c r="N290" t="s">
        <v>896</v>
      </c>
      <c r="O290" t="s">
        <v>897</v>
      </c>
      <c r="P290">
        <v>5000</v>
      </c>
      <c r="Q290" t="s">
        <v>118</v>
      </c>
      <c r="R290">
        <v>5121</v>
      </c>
      <c r="S290" t="s">
        <v>680</v>
      </c>
      <c r="T290">
        <v>0</v>
      </c>
      <c r="U290" t="s">
        <v>58</v>
      </c>
      <c r="V290" s="16">
        <v>100000</v>
      </c>
      <c r="W290">
        <v>0</v>
      </c>
      <c r="X290" s="1">
        <v>22066.32</v>
      </c>
      <c r="Y290">
        <v>0</v>
      </c>
      <c r="Z290">
        <v>0</v>
      </c>
      <c r="AA290">
        <v>0</v>
      </c>
      <c r="AB290">
        <v>0</v>
      </c>
      <c r="AC290" s="1">
        <f t="shared" si="8"/>
        <v>77933.679999999993</v>
      </c>
      <c r="AD290">
        <v>0</v>
      </c>
      <c r="AE290" s="1">
        <v>100000</v>
      </c>
      <c r="AF290">
        <v>0</v>
      </c>
      <c r="AG290">
        <v>0</v>
      </c>
      <c r="AH290" s="1">
        <v>100000</v>
      </c>
    </row>
    <row r="291" spans="1:34" hidden="1" x14ac:dyDescent="0.35">
      <c r="A291" t="str">
        <f t="shared" si="9"/>
        <v>1.1-00-2508_25224016_2553110</v>
      </c>
      <c r="B291" t="s">
        <v>812</v>
      </c>
      <c r="C291" t="s">
        <v>815</v>
      </c>
      <c r="D291" t="s">
        <v>480</v>
      </c>
      <c r="E291" t="s">
        <v>481</v>
      </c>
      <c r="F291" t="s">
        <v>65</v>
      </c>
      <c r="G291" t="s">
        <v>66</v>
      </c>
      <c r="H291" t="s">
        <v>868</v>
      </c>
      <c r="I291" t="s">
        <v>870</v>
      </c>
      <c r="J291">
        <v>2</v>
      </c>
      <c r="K291" t="s">
        <v>148</v>
      </c>
      <c r="L291">
        <v>24</v>
      </c>
      <c r="M291" t="s">
        <v>484</v>
      </c>
      <c r="N291" t="s">
        <v>896</v>
      </c>
      <c r="O291" t="s">
        <v>897</v>
      </c>
      <c r="P291">
        <v>5000</v>
      </c>
      <c r="Q291" t="s">
        <v>118</v>
      </c>
      <c r="R291">
        <v>5311</v>
      </c>
      <c r="S291" t="s">
        <v>451</v>
      </c>
      <c r="T291">
        <v>0</v>
      </c>
      <c r="U291" t="s">
        <v>58</v>
      </c>
      <c r="V291" s="16">
        <v>3850000</v>
      </c>
      <c r="W291" s="1">
        <v>4000000</v>
      </c>
      <c r="X291" s="1">
        <v>162018.51</v>
      </c>
      <c r="Y291" s="1">
        <v>5100.43</v>
      </c>
      <c r="Z291" s="1">
        <v>5100.43</v>
      </c>
      <c r="AA291" s="1">
        <v>5100.43</v>
      </c>
      <c r="AB291" s="1">
        <v>5100.43</v>
      </c>
      <c r="AC291" s="1">
        <f t="shared" si="8"/>
        <v>3687981.49</v>
      </c>
      <c r="AD291">
        <v>0</v>
      </c>
      <c r="AE291">
        <v>0</v>
      </c>
      <c r="AF291">
        <v>0</v>
      </c>
      <c r="AG291" s="1">
        <v>150000</v>
      </c>
      <c r="AH291" s="1">
        <v>-150000</v>
      </c>
    </row>
    <row r="292" spans="1:34" hidden="1" x14ac:dyDescent="0.35">
      <c r="A292" t="str">
        <f t="shared" si="9"/>
        <v>1.1-00-2508_25224016_2553210</v>
      </c>
      <c r="B292" t="s">
        <v>812</v>
      </c>
      <c r="C292" t="s">
        <v>815</v>
      </c>
      <c r="D292" t="s">
        <v>480</v>
      </c>
      <c r="E292" t="s">
        <v>481</v>
      </c>
      <c r="F292" t="s">
        <v>65</v>
      </c>
      <c r="G292" t="s">
        <v>66</v>
      </c>
      <c r="H292" t="s">
        <v>868</v>
      </c>
      <c r="I292" t="s">
        <v>870</v>
      </c>
      <c r="J292">
        <v>2</v>
      </c>
      <c r="K292" t="s">
        <v>148</v>
      </c>
      <c r="L292">
        <v>24</v>
      </c>
      <c r="M292" t="s">
        <v>484</v>
      </c>
      <c r="N292" t="s">
        <v>896</v>
      </c>
      <c r="O292" t="s">
        <v>897</v>
      </c>
      <c r="P292">
        <v>5000</v>
      </c>
      <c r="Q292" t="s">
        <v>118</v>
      </c>
      <c r="R292">
        <v>5321</v>
      </c>
      <c r="S292" t="s">
        <v>456</v>
      </c>
      <c r="T292">
        <v>0</v>
      </c>
      <c r="U292" t="s">
        <v>58</v>
      </c>
      <c r="V292" s="16">
        <v>1000000</v>
      </c>
      <c r="W292" s="1">
        <v>1000000</v>
      </c>
      <c r="X292" s="1">
        <v>152585.62</v>
      </c>
      <c r="Y292" s="1">
        <v>34800</v>
      </c>
      <c r="Z292" s="1">
        <v>34800</v>
      </c>
      <c r="AA292" s="1">
        <v>34800</v>
      </c>
      <c r="AB292" s="1">
        <v>34800</v>
      </c>
      <c r="AC292" s="1">
        <f t="shared" si="8"/>
        <v>847414.38</v>
      </c>
      <c r="AD292">
        <v>0</v>
      </c>
      <c r="AE292">
        <v>0</v>
      </c>
      <c r="AF292">
        <v>0</v>
      </c>
      <c r="AG292">
        <v>0</v>
      </c>
      <c r="AH292">
        <v>0</v>
      </c>
    </row>
    <row r="293" spans="1:34" hidden="1" x14ac:dyDescent="0.35">
      <c r="A293" t="str">
        <f t="shared" si="9"/>
        <v>1.1-00-2508_25224016_2556410</v>
      </c>
      <c r="B293" t="s">
        <v>812</v>
      </c>
      <c r="C293" t="s">
        <v>815</v>
      </c>
      <c r="D293" t="s">
        <v>480</v>
      </c>
      <c r="E293" t="s">
        <v>481</v>
      </c>
      <c r="F293" t="s">
        <v>65</v>
      </c>
      <c r="G293" t="s">
        <v>66</v>
      </c>
      <c r="H293" t="s">
        <v>868</v>
      </c>
      <c r="I293" t="s">
        <v>870</v>
      </c>
      <c r="J293">
        <v>2</v>
      </c>
      <c r="K293" t="s">
        <v>148</v>
      </c>
      <c r="L293">
        <v>24</v>
      </c>
      <c r="M293" t="s">
        <v>484</v>
      </c>
      <c r="N293" t="s">
        <v>896</v>
      </c>
      <c r="O293" t="s">
        <v>897</v>
      </c>
      <c r="P293">
        <v>5000</v>
      </c>
      <c r="Q293" t="s">
        <v>118</v>
      </c>
      <c r="R293">
        <v>5641</v>
      </c>
      <c r="S293" t="s">
        <v>244</v>
      </c>
      <c r="T293">
        <v>0</v>
      </c>
      <c r="U293" t="s">
        <v>58</v>
      </c>
      <c r="V293" s="16">
        <v>300000</v>
      </c>
      <c r="W293" s="1">
        <v>100000</v>
      </c>
      <c r="X293">
        <v>0</v>
      </c>
      <c r="Y293">
        <v>0</v>
      </c>
      <c r="Z293">
        <v>0</v>
      </c>
      <c r="AA293">
        <v>0</v>
      </c>
      <c r="AB293">
        <v>0</v>
      </c>
      <c r="AC293" s="1">
        <f t="shared" si="8"/>
        <v>300000</v>
      </c>
      <c r="AD293">
        <v>0</v>
      </c>
      <c r="AE293" s="1">
        <v>200000</v>
      </c>
      <c r="AF293">
        <v>0</v>
      </c>
      <c r="AG293">
        <v>0</v>
      </c>
      <c r="AH293" s="1">
        <v>200000</v>
      </c>
    </row>
    <row r="294" spans="1:34" hidden="1" x14ac:dyDescent="0.35">
      <c r="A294" t="str">
        <f t="shared" si="9"/>
        <v>1.1-00-2508_25224016_2556610</v>
      </c>
      <c r="B294" t="s">
        <v>812</v>
      </c>
      <c r="C294" t="s">
        <v>815</v>
      </c>
      <c r="D294" t="s">
        <v>480</v>
      </c>
      <c r="E294" t="s">
        <v>481</v>
      </c>
      <c r="F294" t="s">
        <v>65</v>
      </c>
      <c r="G294" t="s">
        <v>66</v>
      </c>
      <c r="H294" t="s">
        <v>868</v>
      </c>
      <c r="I294" t="s">
        <v>870</v>
      </c>
      <c r="J294">
        <v>2</v>
      </c>
      <c r="K294" t="s">
        <v>148</v>
      </c>
      <c r="L294">
        <v>24</v>
      </c>
      <c r="M294" t="s">
        <v>484</v>
      </c>
      <c r="N294" t="s">
        <v>896</v>
      </c>
      <c r="O294" t="s">
        <v>897</v>
      </c>
      <c r="P294">
        <v>5000</v>
      </c>
      <c r="Q294" t="s">
        <v>118</v>
      </c>
      <c r="R294">
        <v>5661</v>
      </c>
      <c r="S294" t="s">
        <v>487</v>
      </c>
      <c r="T294">
        <v>0</v>
      </c>
      <c r="U294" t="s">
        <v>58</v>
      </c>
      <c r="V294" s="16">
        <v>500000</v>
      </c>
      <c r="W294" s="1">
        <v>500000</v>
      </c>
      <c r="X294" s="1">
        <v>499944.75</v>
      </c>
      <c r="Y294" s="1">
        <v>499944.75</v>
      </c>
      <c r="Z294" s="1">
        <v>499944.75</v>
      </c>
      <c r="AA294">
        <v>0</v>
      </c>
      <c r="AB294">
        <v>0</v>
      </c>
      <c r="AC294" s="1">
        <f t="shared" si="8"/>
        <v>55.25</v>
      </c>
      <c r="AD294">
        <v>0</v>
      </c>
      <c r="AE294">
        <v>0</v>
      </c>
      <c r="AF294">
        <v>0</v>
      </c>
      <c r="AG294">
        <v>0</v>
      </c>
      <c r="AH294">
        <v>0</v>
      </c>
    </row>
    <row r="295" spans="1:34" hidden="1" x14ac:dyDescent="0.35">
      <c r="A295" t="str">
        <f t="shared" si="9"/>
        <v>1.1-00-2508_25224016_2556910</v>
      </c>
      <c r="B295" t="s">
        <v>812</v>
      </c>
      <c r="C295" t="s">
        <v>815</v>
      </c>
      <c r="D295" t="s">
        <v>480</v>
      </c>
      <c r="E295" t="s">
        <v>481</v>
      </c>
      <c r="F295" t="s">
        <v>65</v>
      </c>
      <c r="G295" t="s">
        <v>66</v>
      </c>
      <c r="H295" t="s">
        <v>868</v>
      </c>
      <c r="I295" t="s">
        <v>870</v>
      </c>
      <c r="J295">
        <v>2</v>
      </c>
      <c r="K295" t="s">
        <v>148</v>
      </c>
      <c r="L295">
        <v>24</v>
      </c>
      <c r="M295" t="s">
        <v>484</v>
      </c>
      <c r="N295" t="s">
        <v>896</v>
      </c>
      <c r="O295" t="s">
        <v>897</v>
      </c>
      <c r="P295">
        <v>5000</v>
      </c>
      <c r="Q295" t="s">
        <v>118</v>
      </c>
      <c r="R295">
        <v>5691</v>
      </c>
      <c r="S295" t="s">
        <v>210</v>
      </c>
      <c r="T295">
        <v>0</v>
      </c>
      <c r="U295" t="s">
        <v>58</v>
      </c>
      <c r="V295" s="16">
        <v>0</v>
      </c>
      <c r="W295" s="1">
        <v>50000</v>
      </c>
      <c r="X295">
        <v>0</v>
      </c>
      <c r="Y295">
        <v>0</v>
      </c>
      <c r="Z295">
        <v>0</v>
      </c>
      <c r="AA295">
        <v>0</v>
      </c>
      <c r="AB295">
        <v>0</v>
      </c>
      <c r="AC295" s="1">
        <f t="shared" si="8"/>
        <v>0</v>
      </c>
      <c r="AD295">
        <v>0</v>
      </c>
      <c r="AE295">
        <v>0</v>
      </c>
      <c r="AF295">
        <v>0</v>
      </c>
      <c r="AG295" s="1">
        <v>50000</v>
      </c>
      <c r="AH295" s="1">
        <v>-50000</v>
      </c>
    </row>
    <row r="296" spans="1:34" hidden="1" x14ac:dyDescent="0.35">
      <c r="A296" t="str">
        <f t="shared" si="9"/>
        <v>1.1-00-2512_25753037_2522114</v>
      </c>
      <c r="B296" t="s">
        <v>812</v>
      </c>
      <c r="C296" t="s">
        <v>815</v>
      </c>
      <c r="D296" t="s">
        <v>592</v>
      </c>
      <c r="E296" t="s">
        <v>591</v>
      </c>
      <c r="F296" t="s">
        <v>65</v>
      </c>
      <c r="G296" t="s">
        <v>66</v>
      </c>
      <c r="H296" t="s">
        <v>946</v>
      </c>
      <c r="I296" t="s">
        <v>948</v>
      </c>
      <c r="J296">
        <v>7</v>
      </c>
      <c r="K296" t="s">
        <v>567</v>
      </c>
      <c r="L296">
        <v>53</v>
      </c>
      <c r="M296" t="s">
        <v>970</v>
      </c>
      <c r="N296" t="s">
        <v>969</v>
      </c>
      <c r="O296" t="s">
        <v>971</v>
      </c>
      <c r="P296">
        <v>2000</v>
      </c>
      <c r="Q296" t="s">
        <v>105</v>
      </c>
      <c r="R296">
        <v>2211</v>
      </c>
      <c r="S296" t="s">
        <v>307</v>
      </c>
      <c r="T296">
        <v>4</v>
      </c>
      <c r="U296" t="s">
        <v>972</v>
      </c>
      <c r="V296" s="16">
        <v>572669</v>
      </c>
      <c r="W296" s="1">
        <v>600000</v>
      </c>
      <c r="X296" s="1">
        <v>572668.80000000005</v>
      </c>
      <c r="Y296" s="1">
        <v>572668.80000000005</v>
      </c>
      <c r="Z296" s="1">
        <v>572668.80000000005</v>
      </c>
      <c r="AA296" s="1">
        <v>572668.80000000005</v>
      </c>
      <c r="AB296" s="1">
        <v>572668.80000000005</v>
      </c>
      <c r="AC296" s="1">
        <f t="shared" si="8"/>
        <v>0.19999999995343387</v>
      </c>
      <c r="AD296">
        <v>0</v>
      </c>
      <c r="AE296">
        <v>0</v>
      </c>
      <c r="AF296">
        <v>0</v>
      </c>
      <c r="AG296" s="1">
        <v>27331</v>
      </c>
      <c r="AH296" s="1">
        <v>-27331</v>
      </c>
    </row>
    <row r="297" spans="1:34" hidden="1" x14ac:dyDescent="0.35">
      <c r="A297" t="str">
        <f t="shared" si="9"/>
        <v>1.1-00-2512_25753037_2522215</v>
      </c>
      <c r="B297" t="s">
        <v>812</v>
      </c>
      <c r="C297" t="s">
        <v>815</v>
      </c>
      <c r="D297" t="s">
        <v>592</v>
      </c>
      <c r="E297" t="s">
        <v>591</v>
      </c>
      <c r="F297" t="s">
        <v>65</v>
      </c>
      <c r="G297" t="s">
        <v>66</v>
      </c>
      <c r="H297" t="s">
        <v>946</v>
      </c>
      <c r="I297" t="s">
        <v>948</v>
      </c>
      <c r="J297">
        <v>7</v>
      </c>
      <c r="K297" t="s">
        <v>567</v>
      </c>
      <c r="L297">
        <v>53</v>
      </c>
      <c r="M297" t="s">
        <v>970</v>
      </c>
      <c r="N297" t="s">
        <v>969</v>
      </c>
      <c r="O297" t="s">
        <v>971</v>
      </c>
      <c r="P297">
        <v>2000</v>
      </c>
      <c r="Q297" t="s">
        <v>105</v>
      </c>
      <c r="R297">
        <v>2221</v>
      </c>
      <c r="S297" t="s">
        <v>413</v>
      </c>
      <c r="T297">
        <v>5</v>
      </c>
      <c r="U297" t="s">
        <v>973</v>
      </c>
      <c r="V297" s="16">
        <v>140400</v>
      </c>
      <c r="W297" s="1">
        <v>150000</v>
      </c>
      <c r="X297" s="1">
        <v>140400</v>
      </c>
      <c r="Y297" s="1">
        <v>140400</v>
      </c>
      <c r="Z297" s="1">
        <v>140400</v>
      </c>
      <c r="AA297" s="1">
        <v>140400</v>
      </c>
      <c r="AB297" s="1">
        <v>140400</v>
      </c>
      <c r="AC297" s="1">
        <f t="shared" si="8"/>
        <v>0</v>
      </c>
      <c r="AD297">
        <v>0</v>
      </c>
      <c r="AE297">
        <v>0</v>
      </c>
      <c r="AF297">
        <v>0</v>
      </c>
      <c r="AG297" s="1">
        <v>9600</v>
      </c>
      <c r="AH297" s="1">
        <v>-9600</v>
      </c>
    </row>
    <row r="298" spans="1:34" hidden="1" x14ac:dyDescent="0.35">
      <c r="A298" t="str">
        <f t="shared" si="9"/>
        <v>1.1-00-2512_25753037_2523510</v>
      </c>
      <c r="B298" t="s">
        <v>812</v>
      </c>
      <c r="C298" t="s">
        <v>815</v>
      </c>
      <c r="D298" t="s">
        <v>592</v>
      </c>
      <c r="E298" t="s">
        <v>591</v>
      </c>
      <c r="F298" t="s">
        <v>65</v>
      </c>
      <c r="G298" t="s">
        <v>66</v>
      </c>
      <c r="H298" t="s">
        <v>946</v>
      </c>
      <c r="I298" t="s">
        <v>948</v>
      </c>
      <c r="J298">
        <v>7</v>
      </c>
      <c r="K298" t="s">
        <v>567</v>
      </c>
      <c r="L298">
        <v>53</v>
      </c>
      <c r="M298" t="s">
        <v>970</v>
      </c>
      <c r="N298" t="s">
        <v>969</v>
      </c>
      <c r="O298" t="s">
        <v>971</v>
      </c>
      <c r="P298">
        <v>2000</v>
      </c>
      <c r="Q298" t="s">
        <v>105</v>
      </c>
      <c r="R298">
        <v>2351</v>
      </c>
      <c r="S298" t="s">
        <v>458</v>
      </c>
      <c r="T298">
        <v>0</v>
      </c>
      <c r="U298" t="s">
        <v>58</v>
      </c>
      <c r="V298" s="16">
        <v>200000</v>
      </c>
      <c r="W298">
        <v>0</v>
      </c>
      <c r="X298" s="1">
        <v>199970</v>
      </c>
      <c r="Y298">
        <v>0</v>
      </c>
      <c r="Z298">
        <v>0</v>
      </c>
      <c r="AA298">
        <v>0</v>
      </c>
      <c r="AB298">
        <v>0</v>
      </c>
      <c r="AC298" s="1">
        <f t="shared" si="8"/>
        <v>30</v>
      </c>
      <c r="AD298">
        <v>0</v>
      </c>
      <c r="AE298" s="1">
        <v>200000</v>
      </c>
      <c r="AF298">
        <v>0</v>
      </c>
      <c r="AG298">
        <v>0</v>
      </c>
      <c r="AH298" s="1">
        <v>200000</v>
      </c>
    </row>
    <row r="299" spans="1:34" hidden="1" x14ac:dyDescent="0.35">
      <c r="A299" t="str">
        <f t="shared" si="9"/>
        <v>1.1-00-2512_25753037_2532618</v>
      </c>
      <c r="B299" t="s">
        <v>812</v>
      </c>
      <c r="C299" t="s">
        <v>815</v>
      </c>
      <c r="D299" t="s">
        <v>592</v>
      </c>
      <c r="E299" t="s">
        <v>591</v>
      </c>
      <c r="F299" t="s">
        <v>65</v>
      </c>
      <c r="G299" t="s">
        <v>66</v>
      </c>
      <c r="H299" t="s">
        <v>946</v>
      </c>
      <c r="I299" t="s">
        <v>948</v>
      </c>
      <c r="J299">
        <v>7</v>
      </c>
      <c r="K299" t="s">
        <v>567</v>
      </c>
      <c r="L299">
        <v>53</v>
      </c>
      <c r="M299" t="s">
        <v>970</v>
      </c>
      <c r="N299" t="s">
        <v>969</v>
      </c>
      <c r="O299" t="s">
        <v>971</v>
      </c>
      <c r="P299">
        <v>3000</v>
      </c>
      <c r="Q299" t="s">
        <v>56</v>
      </c>
      <c r="R299">
        <v>3261</v>
      </c>
      <c r="S299" t="s">
        <v>409</v>
      </c>
      <c r="T299">
        <v>8</v>
      </c>
      <c r="U299" t="s">
        <v>580</v>
      </c>
      <c r="V299" s="16">
        <v>556568</v>
      </c>
      <c r="W299" s="1">
        <v>600000</v>
      </c>
      <c r="X299" s="1">
        <v>556568</v>
      </c>
      <c r="Y299" s="1">
        <v>556568</v>
      </c>
      <c r="Z299" s="1">
        <v>556568</v>
      </c>
      <c r="AA299" s="1">
        <v>556568</v>
      </c>
      <c r="AB299" s="1">
        <v>556568</v>
      </c>
      <c r="AC299" s="1">
        <f t="shared" si="8"/>
        <v>0</v>
      </c>
      <c r="AD299">
        <v>0</v>
      </c>
      <c r="AE299">
        <v>0</v>
      </c>
      <c r="AF299">
        <v>0</v>
      </c>
      <c r="AG299" s="1">
        <v>43432</v>
      </c>
      <c r="AH299" s="1">
        <v>-43432</v>
      </c>
    </row>
    <row r="300" spans="1:34" hidden="1" x14ac:dyDescent="0.35">
      <c r="A300" t="str">
        <f t="shared" si="9"/>
        <v>1.1-00-2512_25753037_25382115</v>
      </c>
      <c r="B300" t="s">
        <v>812</v>
      </c>
      <c r="C300" t="s">
        <v>815</v>
      </c>
      <c r="D300" t="s">
        <v>592</v>
      </c>
      <c r="E300" t="s">
        <v>591</v>
      </c>
      <c r="F300" t="s">
        <v>65</v>
      </c>
      <c r="G300" t="s">
        <v>66</v>
      </c>
      <c r="H300" t="s">
        <v>946</v>
      </c>
      <c r="I300" t="s">
        <v>948</v>
      </c>
      <c r="J300">
        <v>7</v>
      </c>
      <c r="K300" t="s">
        <v>567</v>
      </c>
      <c r="L300">
        <v>53</v>
      </c>
      <c r="M300" t="s">
        <v>970</v>
      </c>
      <c r="N300" t="s">
        <v>969</v>
      </c>
      <c r="O300" t="s">
        <v>971</v>
      </c>
      <c r="P300">
        <v>3000</v>
      </c>
      <c r="Q300" t="s">
        <v>56</v>
      </c>
      <c r="R300">
        <v>3821</v>
      </c>
      <c r="S300" t="s">
        <v>228</v>
      </c>
      <c r="T300">
        <v>15</v>
      </c>
      <c r="U300" t="s">
        <v>581</v>
      </c>
      <c r="V300" s="16">
        <v>481400</v>
      </c>
      <c r="W300" s="1">
        <v>750000</v>
      </c>
      <c r="X300" s="1">
        <v>481400</v>
      </c>
      <c r="Y300" s="1">
        <v>481400</v>
      </c>
      <c r="Z300" s="1">
        <v>481400</v>
      </c>
      <c r="AA300" s="1">
        <v>481400</v>
      </c>
      <c r="AB300" s="1">
        <v>481400</v>
      </c>
      <c r="AC300" s="1">
        <f t="shared" si="8"/>
        <v>0</v>
      </c>
      <c r="AD300">
        <v>0</v>
      </c>
      <c r="AE300">
        <v>0</v>
      </c>
      <c r="AF300">
        <v>0</v>
      </c>
      <c r="AG300" s="1">
        <v>268600</v>
      </c>
      <c r="AH300" s="1">
        <v>-268600</v>
      </c>
    </row>
    <row r="301" spans="1:34" hidden="1" x14ac:dyDescent="0.35">
      <c r="A301" t="str">
        <f t="shared" si="9"/>
        <v>1.1-00-2512_25753037_25382117</v>
      </c>
      <c r="B301" t="s">
        <v>812</v>
      </c>
      <c r="C301" t="s">
        <v>815</v>
      </c>
      <c r="D301" t="s">
        <v>592</v>
      </c>
      <c r="E301" t="s">
        <v>591</v>
      </c>
      <c r="F301" t="s">
        <v>65</v>
      </c>
      <c r="G301" t="s">
        <v>66</v>
      </c>
      <c r="H301" t="s">
        <v>946</v>
      </c>
      <c r="I301" t="s">
        <v>948</v>
      </c>
      <c r="J301">
        <v>7</v>
      </c>
      <c r="K301" t="s">
        <v>567</v>
      </c>
      <c r="L301">
        <v>53</v>
      </c>
      <c r="M301" t="s">
        <v>970</v>
      </c>
      <c r="N301" t="s">
        <v>969</v>
      </c>
      <c r="O301" t="s">
        <v>971</v>
      </c>
      <c r="P301">
        <v>3000</v>
      </c>
      <c r="Q301" t="s">
        <v>56</v>
      </c>
      <c r="R301">
        <v>3821</v>
      </c>
      <c r="S301" t="s">
        <v>228</v>
      </c>
      <c r="T301">
        <v>17</v>
      </c>
      <c r="U301" t="s">
        <v>974</v>
      </c>
      <c r="V301" s="16">
        <v>240001</v>
      </c>
      <c r="W301" s="1">
        <v>250009.68</v>
      </c>
      <c r="X301" s="1">
        <v>240000.01</v>
      </c>
      <c r="Y301" s="1">
        <v>240000.01</v>
      </c>
      <c r="Z301" s="1">
        <v>240000.01</v>
      </c>
      <c r="AA301">
        <v>0</v>
      </c>
      <c r="AB301">
        <v>0</v>
      </c>
      <c r="AC301" s="1">
        <f t="shared" si="8"/>
        <v>0.98999999999068677</v>
      </c>
      <c r="AD301">
        <v>0</v>
      </c>
      <c r="AE301">
        <v>0</v>
      </c>
      <c r="AF301">
        <v>0</v>
      </c>
      <c r="AG301" s="1">
        <v>10008.68</v>
      </c>
      <c r="AH301" s="1">
        <v>-10008.68</v>
      </c>
    </row>
    <row r="302" spans="1:34" hidden="1" x14ac:dyDescent="0.35">
      <c r="A302" t="str">
        <f t="shared" si="9"/>
        <v>1.1-00-2512_25753037_25382118</v>
      </c>
      <c r="B302" t="s">
        <v>812</v>
      </c>
      <c r="C302" t="s">
        <v>815</v>
      </c>
      <c r="D302" t="s">
        <v>592</v>
      </c>
      <c r="E302" t="s">
        <v>591</v>
      </c>
      <c r="F302" t="s">
        <v>65</v>
      </c>
      <c r="G302" t="s">
        <v>66</v>
      </c>
      <c r="H302" t="s">
        <v>946</v>
      </c>
      <c r="I302" t="s">
        <v>948</v>
      </c>
      <c r="J302">
        <v>7</v>
      </c>
      <c r="K302" t="s">
        <v>567</v>
      </c>
      <c r="L302">
        <v>53</v>
      </c>
      <c r="M302" t="s">
        <v>970</v>
      </c>
      <c r="N302" t="s">
        <v>969</v>
      </c>
      <c r="O302" t="s">
        <v>971</v>
      </c>
      <c r="P302">
        <v>3000</v>
      </c>
      <c r="Q302" t="s">
        <v>56</v>
      </c>
      <c r="R302">
        <v>3821</v>
      </c>
      <c r="S302" t="s">
        <v>228</v>
      </c>
      <c r="T302">
        <v>18</v>
      </c>
      <c r="U302" t="s">
        <v>975</v>
      </c>
      <c r="V302" s="16">
        <v>0</v>
      </c>
      <c r="W302" s="1">
        <v>199990.32</v>
      </c>
      <c r="X302">
        <v>0</v>
      </c>
      <c r="Y302">
        <v>0</v>
      </c>
      <c r="Z302">
        <v>0</v>
      </c>
      <c r="AA302">
        <v>0</v>
      </c>
      <c r="AB302">
        <v>0</v>
      </c>
      <c r="AC302" s="1">
        <f t="shared" si="8"/>
        <v>0</v>
      </c>
      <c r="AD302">
        <v>0</v>
      </c>
      <c r="AE302">
        <v>9.68</v>
      </c>
      <c r="AF302">
        <v>0</v>
      </c>
      <c r="AG302" s="1">
        <v>200000</v>
      </c>
      <c r="AH302" s="1">
        <v>-199990.32</v>
      </c>
    </row>
    <row r="303" spans="1:34" hidden="1" x14ac:dyDescent="0.35">
      <c r="A303" t="str">
        <f t="shared" si="9"/>
        <v>1.1-00-2512_25753037_25382120</v>
      </c>
      <c r="B303" t="s">
        <v>812</v>
      </c>
      <c r="C303" t="s">
        <v>815</v>
      </c>
      <c r="D303" t="s">
        <v>592</v>
      </c>
      <c r="E303" t="s">
        <v>591</v>
      </c>
      <c r="F303" t="s">
        <v>65</v>
      </c>
      <c r="G303" t="s">
        <v>66</v>
      </c>
      <c r="H303" t="s">
        <v>946</v>
      </c>
      <c r="I303" t="s">
        <v>948</v>
      </c>
      <c r="J303">
        <v>7</v>
      </c>
      <c r="K303" t="s">
        <v>567</v>
      </c>
      <c r="L303">
        <v>53</v>
      </c>
      <c r="M303" t="s">
        <v>970</v>
      </c>
      <c r="N303" t="s">
        <v>969</v>
      </c>
      <c r="O303" t="s">
        <v>971</v>
      </c>
      <c r="P303">
        <v>3000</v>
      </c>
      <c r="Q303" t="s">
        <v>56</v>
      </c>
      <c r="R303">
        <v>3821</v>
      </c>
      <c r="S303" t="s">
        <v>228</v>
      </c>
      <c r="T303">
        <v>20</v>
      </c>
      <c r="U303" t="s">
        <v>976</v>
      </c>
      <c r="V303" s="16">
        <v>494800</v>
      </c>
      <c r="W303" s="1">
        <v>300000</v>
      </c>
      <c r="X303" s="1">
        <v>494799.16</v>
      </c>
      <c r="Y303" s="1">
        <v>494799.16</v>
      </c>
      <c r="Z303" s="1">
        <v>494799.16</v>
      </c>
      <c r="AA303">
        <v>0</v>
      </c>
      <c r="AB303">
        <v>0</v>
      </c>
      <c r="AC303" s="1">
        <f t="shared" si="8"/>
        <v>0.84000000002561137</v>
      </c>
      <c r="AD303">
        <v>0</v>
      </c>
      <c r="AE303" s="1">
        <v>200000</v>
      </c>
      <c r="AF303">
        <v>0</v>
      </c>
      <c r="AG303" s="1">
        <v>5200</v>
      </c>
      <c r="AH303" s="1">
        <v>194800</v>
      </c>
    </row>
    <row r="304" spans="1:34" hidden="1" x14ac:dyDescent="0.35">
      <c r="A304" t="str">
        <f t="shared" si="9"/>
        <v>1.1-00-2512_25753037_25382129</v>
      </c>
      <c r="B304" t="s">
        <v>812</v>
      </c>
      <c r="C304" t="s">
        <v>815</v>
      </c>
      <c r="D304" t="s">
        <v>592</v>
      </c>
      <c r="E304" t="s">
        <v>591</v>
      </c>
      <c r="F304" t="s">
        <v>65</v>
      </c>
      <c r="G304" t="s">
        <v>66</v>
      </c>
      <c r="H304" t="s">
        <v>946</v>
      </c>
      <c r="I304" t="s">
        <v>948</v>
      </c>
      <c r="J304">
        <v>7</v>
      </c>
      <c r="K304" t="s">
        <v>567</v>
      </c>
      <c r="L304">
        <v>53</v>
      </c>
      <c r="M304" t="s">
        <v>970</v>
      </c>
      <c r="N304" t="s">
        <v>969</v>
      </c>
      <c r="O304" t="s">
        <v>971</v>
      </c>
      <c r="P304">
        <v>3000</v>
      </c>
      <c r="Q304" t="s">
        <v>56</v>
      </c>
      <c r="R304">
        <v>3821</v>
      </c>
      <c r="S304" t="s">
        <v>228</v>
      </c>
      <c r="T304">
        <v>29</v>
      </c>
      <c r="U304" t="s">
        <v>977</v>
      </c>
      <c r="V304" s="16">
        <v>195361</v>
      </c>
      <c r="W304" s="1">
        <v>199990.32</v>
      </c>
      <c r="X304" s="1">
        <v>195360.99</v>
      </c>
      <c r="Y304" s="1">
        <v>195360.99</v>
      </c>
      <c r="Z304" s="1">
        <v>195360.99</v>
      </c>
      <c r="AA304" s="1">
        <v>195360.99</v>
      </c>
      <c r="AB304" s="1">
        <v>195360.99</v>
      </c>
      <c r="AC304" s="1">
        <f t="shared" si="8"/>
        <v>1.0000000009313226E-2</v>
      </c>
      <c r="AD304">
        <v>0</v>
      </c>
      <c r="AE304">
        <v>9.68</v>
      </c>
      <c r="AF304">
        <v>0</v>
      </c>
      <c r="AG304" s="1">
        <v>4639</v>
      </c>
      <c r="AH304" s="1">
        <v>-4629.32</v>
      </c>
    </row>
    <row r="305" spans="1:34" hidden="1" x14ac:dyDescent="0.35">
      <c r="A305" t="str">
        <f t="shared" si="9"/>
        <v>1.1-00-2512_25753037_25382130</v>
      </c>
      <c r="B305" t="s">
        <v>812</v>
      </c>
      <c r="C305" t="s">
        <v>815</v>
      </c>
      <c r="D305" t="s">
        <v>592</v>
      </c>
      <c r="E305" t="s">
        <v>591</v>
      </c>
      <c r="F305" t="s">
        <v>65</v>
      </c>
      <c r="G305" t="s">
        <v>66</v>
      </c>
      <c r="H305" t="s">
        <v>946</v>
      </c>
      <c r="I305" t="s">
        <v>948</v>
      </c>
      <c r="J305">
        <v>7</v>
      </c>
      <c r="K305" t="s">
        <v>567</v>
      </c>
      <c r="L305">
        <v>53</v>
      </c>
      <c r="M305" t="s">
        <v>970</v>
      </c>
      <c r="N305" t="s">
        <v>969</v>
      </c>
      <c r="O305" t="s">
        <v>971</v>
      </c>
      <c r="P305">
        <v>3000</v>
      </c>
      <c r="Q305" t="s">
        <v>56</v>
      </c>
      <c r="R305">
        <v>3821</v>
      </c>
      <c r="S305" t="s">
        <v>228</v>
      </c>
      <c r="T305">
        <v>30</v>
      </c>
      <c r="U305" t="s">
        <v>978</v>
      </c>
      <c r="V305" s="16">
        <v>386337</v>
      </c>
      <c r="W305" s="1">
        <v>150000</v>
      </c>
      <c r="X305" s="1">
        <v>384000</v>
      </c>
      <c r="Y305" s="1">
        <v>384000</v>
      </c>
      <c r="Z305">
        <v>0</v>
      </c>
      <c r="AA305">
        <v>0</v>
      </c>
      <c r="AB305">
        <v>0</v>
      </c>
      <c r="AC305" s="1">
        <f t="shared" si="8"/>
        <v>2337</v>
      </c>
      <c r="AD305">
        <v>0</v>
      </c>
      <c r="AE305" s="1">
        <v>236337</v>
      </c>
      <c r="AF305">
        <v>0</v>
      </c>
      <c r="AG305">
        <v>0</v>
      </c>
      <c r="AH305" s="1">
        <v>236337</v>
      </c>
    </row>
    <row r="306" spans="1:34" hidden="1" x14ac:dyDescent="0.35">
      <c r="A306" t="str">
        <f t="shared" si="9"/>
        <v>1.1-00-2512_25753037_25382131</v>
      </c>
      <c r="B306" t="s">
        <v>812</v>
      </c>
      <c r="C306" t="s">
        <v>815</v>
      </c>
      <c r="D306" t="s">
        <v>592</v>
      </c>
      <c r="E306" t="s">
        <v>591</v>
      </c>
      <c r="F306" t="s">
        <v>65</v>
      </c>
      <c r="G306" t="s">
        <v>66</v>
      </c>
      <c r="H306" t="s">
        <v>946</v>
      </c>
      <c r="I306" t="s">
        <v>948</v>
      </c>
      <c r="J306">
        <v>7</v>
      </c>
      <c r="K306" t="s">
        <v>567</v>
      </c>
      <c r="L306">
        <v>53</v>
      </c>
      <c r="M306" t="s">
        <v>970</v>
      </c>
      <c r="N306" t="s">
        <v>969</v>
      </c>
      <c r="O306" t="s">
        <v>971</v>
      </c>
      <c r="P306">
        <v>3000</v>
      </c>
      <c r="Q306" t="s">
        <v>56</v>
      </c>
      <c r="R306">
        <v>3821</v>
      </c>
      <c r="S306" t="s">
        <v>228</v>
      </c>
      <c r="T306">
        <v>31</v>
      </c>
      <c r="U306" t="s">
        <v>979</v>
      </c>
      <c r="V306" s="16">
        <v>100000</v>
      </c>
      <c r="W306" s="1">
        <v>100009.68</v>
      </c>
      <c r="X306" s="1">
        <v>99760</v>
      </c>
      <c r="Y306">
        <v>0</v>
      </c>
      <c r="Z306">
        <v>0</v>
      </c>
      <c r="AA306">
        <v>0</v>
      </c>
      <c r="AB306">
        <v>0</v>
      </c>
      <c r="AC306" s="1">
        <f t="shared" si="8"/>
        <v>240</v>
      </c>
      <c r="AD306">
        <v>0</v>
      </c>
      <c r="AE306">
        <v>0</v>
      </c>
      <c r="AF306">
        <v>0</v>
      </c>
      <c r="AG306">
        <v>9.68</v>
      </c>
      <c r="AH306">
        <v>-9.68</v>
      </c>
    </row>
    <row r="307" spans="1:34" hidden="1" x14ac:dyDescent="0.35">
      <c r="A307" t="str">
        <f t="shared" si="9"/>
        <v>1.1-00-2512_25753037_25382132</v>
      </c>
      <c r="B307" t="s">
        <v>812</v>
      </c>
      <c r="C307" t="s">
        <v>815</v>
      </c>
      <c r="D307" t="s">
        <v>592</v>
      </c>
      <c r="E307" t="s">
        <v>591</v>
      </c>
      <c r="F307" t="s">
        <v>65</v>
      </c>
      <c r="G307" t="s">
        <v>66</v>
      </c>
      <c r="H307" t="s">
        <v>946</v>
      </c>
      <c r="I307" t="s">
        <v>948</v>
      </c>
      <c r="J307">
        <v>7</v>
      </c>
      <c r="K307" t="s">
        <v>567</v>
      </c>
      <c r="L307">
        <v>53</v>
      </c>
      <c r="M307" t="s">
        <v>970</v>
      </c>
      <c r="N307" t="s">
        <v>969</v>
      </c>
      <c r="O307" t="s">
        <v>971</v>
      </c>
      <c r="P307">
        <v>3000</v>
      </c>
      <c r="Q307" t="s">
        <v>56</v>
      </c>
      <c r="R307">
        <v>3821</v>
      </c>
      <c r="S307" t="s">
        <v>228</v>
      </c>
      <c r="T307">
        <v>32</v>
      </c>
      <c r="U307" t="s">
        <v>585</v>
      </c>
      <c r="V307" s="16">
        <v>500000</v>
      </c>
      <c r="W307" s="1">
        <v>500000</v>
      </c>
      <c r="X307" s="1">
        <v>499960</v>
      </c>
      <c r="Y307">
        <v>0</v>
      </c>
      <c r="Z307">
        <v>0</v>
      </c>
      <c r="AA307">
        <v>0</v>
      </c>
      <c r="AB307">
        <v>0</v>
      </c>
      <c r="AC307" s="1">
        <f t="shared" si="8"/>
        <v>40</v>
      </c>
      <c r="AD307">
        <v>0</v>
      </c>
      <c r="AE307">
        <v>0</v>
      </c>
      <c r="AF307">
        <v>0</v>
      </c>
      <c r="AG307">
        <v>0</v>
      </c>
      <c r="AH307">
        <v>0</v>
      </c>
    </row>
    <row r="308" spans="1:34" hidden="1" x14ac:dyDescent="0.35">
      <c r="A308" t="str">
        <f t="shared" si="9"/>
        <v>1.1-00-2512_25753037_25382133</v>
      </c>
      <c r="B308" t="s">
        <v>812</v>
      </c>
      <c r="C308" t="s">
        <v>815</v>
      </c>
      <c r="D308" t="s">
        <v>592</v>
      </c>
      <c r="E308" t="s">
        <v>591</v>
      </c>
      <c r="F308" t="s">
        <v>65</v>
      </c>
      <c r="G308" t="s">
        <v>66</v>
      </c>
      <c r="H308" t="s">
        <v>946</v>
      </c>
      <c r="I308" t="s">
        <v>948</v>
      </c>
      <c r="J308">
        <v>7</v>
      </c>
      <c r="K308" t="s">
        <v>567</v>
      </c>
      <c r="L308">
        <v>53</v>
      </c>
      <c r="M308" t="s">
        <v>970</v>
      </c>
      <c r="N308" t="s">
        <v>969</v>
      </c>
      <c r="O308" t="s">
        <v>971</v>
      </c>
      <c r="P308">
        <v>3000</v>
      </c>
      <c r="Q308" t="s">
        <v>56</v>
      </c>
      <c r="R308">
        <v>3821</v>
      </c>
      <c r="S308" t="s">
        <v>228</v>
      </c>
      <c r="T308">
        <v>33</v>
      </c>
      <c r="U308" t="s">
        <v>583</v>
      </c>
      <c r="V308" s="16">
        <v>1153601</v>
      </c>
      <c r="W308" s="1">
        <v>1300009.68</v>
      </c>
      <c r="X308" s="1">
        <v>1153600.28</v>
      </c>
      <c r="Y308" s="1">
        <v>1153600.28</v>
      </c>
      <c r="Z308" s="1">
        <v>810000.01</v>
      </c>
      <c r="AA308">
        <v>0</v>
      </c>
      <c r="AB308">
        <v>0</v>
      </c>
      <c r="AC308" s="1">
        <f t="shared" si="8"/>
        <v>0.71999999997206032</v>
      </c>
      <c r="AD308">
        <v>0</v>
      </c>
      <c r="AE308">
        <v>0</v>
      </c>
      <c r="AF308">
        <v>0</v>
      </c>
      <c r="AG308" s="1">
        <v>146408.68</v>
      </c>
      <c r="AH308" s="1">
        <v>-146408.68</v>
      </c>
    </row>
    <row r="309" spans="1:34" hidden="1" x14ac:dyDescent="0.35">
      <c r="A309" t="str">
        <f t="shared" si="9"/>
        <v>1.1-00-2512_25753037_25382134</v>
      </c>
      <c r="B309" t="s">
        <v>812</v>
      </c>
      <c r="C309" t="s">
        <v>815</v>
      </c>
      <c r="D309" t="s">
        <v>592</v>
      </c>
      <c r="E309" t="s">
        <v>591</v>
      </c>
      <c r="F309" t="s">
        <v>65</v>
      </c>
      <c r="G309" t="s">
        <v>66</v>
      </c>
      <c r="H309" t="s">
        <v>946</v>
      </c>
      <c r="I309" t="s">
        <v>948</v>
      </c>
      <c r="J309">
        <v>7</v>
      </c>
      <c r="K309" t="s">
        <v>567</v>
      </c>
      <c r="L309">
        <v>53</v>
      </c>
      <c r="M309" t="s">
        <v>970</v>
      </c>
      <c r="N309" t="s">
        <v>969</v>
      </c>
      <c r="O309" t="s">
        <v>971</v>
      </c>
      <c r="P309">
        <v>3000</v>
      </c>
      <c r="Q309" t="s">
        <v>56</v>
      </c>
      <c r="R309">
        <v>3821</v>
      </c>
      <c r="S309" t="s">
        <v>228</v>
      </c>
      <c r="T309">
        <v>34</v>
      </c>
      <c r="U309" t="s">
        <v>584</v>
      </c>
      <c r="V309" s="16">
        <v>1200000</v>
      </c>
      <c r="W309" s="1">
        <v>1500000</v>
      </c>
      <c r="X309" s="1">
        <v>1199440</v>
      </c>
      <c r="Y309">
        <v>0</v>
      </c>
      <c r="Z309">
        <v>0</v>
      </c>
      <c r="AA309">
        <v>0</v>
      </c>
      <c r="AB309">
        <v>0</v>
      </c>
      <c r="AC309" s="1">
        <f t="shared" si="8"/>
        <v>560</v>
      </c>
      <c r="AD309">
        <v>0</v>
      </c>
      <c r="AE309">
        <v>0</v>
      </c>
      <c r="AF309">
        <v>0</v>
      </c>
      <c r="AG309" s="1">
        <v>300000</v>
      </c>
      <c r="AH309" s="1">
        <v>-300000</v>
      </c>
    </row>
    <row r="310" spans="1:34" hidden="1" x14ac:dyDescent="0.35">
      <c r="A310" t="str">
        <f t="shared" si="9"/>
        <v>1.1-00-2512_25753037_25382135</v>
      </c>
      <c r="B310" t="s">
        <v>812</v>
      </c>
      <c r="C310" t="s">
        <v>815</v>
      </c>
      <c r="D310" t="s">
        <v>592</v>
      </c>
      <c r="E310" t="s">
        <v>591</v>
      </c>
      <c r="F310" t="s">
        <v>65</v>
      </c>
      <c r="G310" t="s">
        <v>66</v>
      </c>
      <c r="H310" t="s">
        <v>946</v>
      </c>
      <c r="I310" t="s">
        <v>948</v>
      </c>
      <c r="J310">
        <v>7</v>
      </c>
      <c r="K310" t="s">
        <v>567</v>
      </c>
      <c r="L310">
        <v>53</v>
      </c>
      <c r="M310" t="s">
        <v>970</v>
      </c>
      <c r="N310" t="s">
        <v>969</v>
      </c>
      <c r="O310" t="s">
        <v>971</v>
      </c>
      <c r="P310">
        <v>3000</v>
      </c>
      <c r="Q310" t="s">
        <v>56</v>
      </c>
      <c r="R310">
        <v>3821</v>
      </c>
      <c r="S310" t="s">
        <v>228</v>
      </c>
      <c r="T310">
        <v>35</v>
      </c>
      <c r="U310" t="s">
        <v>588</v>
      </c>
      <c r="V310" s="16">
        <v>200000</v>
      </c>
      <c r="W310" s="1">
        <v>199990.32</v>
      </c>
      <c r="X310" s="1">
        <v>200000</v>
      </c>
      <c r="Y310" s="1">
        <v>200000</v>
      </c>
      <c r="Z310" s="1">
        <v>200000</v>
      </c>
      <c r="AA310" s="1">
        <v>200000</v>
      </c>
      <c r="AB310" s="1">
        <v>200000</v>
      </c>
      <c r="AC310" s="1">
        <f t="shared" si="8"/>
        <v>0</v>
      </c>
      <c r="AD310">
        <v>0</v>
      </c>
      <c r="AE310">
        <v>9.68</v>
      </c>
      <c r="AF310">
        <v>0</v>
      </c>
      <c r="AG310">
        <v>0</v>
      </c>
      <c r="AH310">
        <v>9.68</v>
      </c>
    </row>
    <row r="311" spans="1:34" hidden="1" x14ac:dyDescent="0.35">
      <c r="A311" t="str">
        <f t="shared" si="9"/>
        <v>1.1-00-2512_25753037_25382147</v>
      </c>
      <c r="B311" t="s">
        <v>812</v>
      </c>
      <c r="C311" t="s">
        <v>815</v>
      </c>
      <c r="D311" t="s">
        <v>592</v>
      </c>
      <c r="E311" t="s">
        <v>591</v>
      </c>
      <c r="F311" t="s">
        <v>65</v>
      </c>
      <c r="G311" t="s">
        <v>66</v>
      </c>
      <c r="H311" t="s">
        <v>946</v>
      </c>
      <c r="I311" t="s">
        <v>948</v>
      </c>
      <c r="J311">
        <v>7</v>
      </c>
      <c r="K311" t="s">
        <v>567</v>
      </c>
      <c r="L311">
        <v>53</v>
      </c>
      <c r="M311" t="s">
        <v>970</v>
      </c>
      <c r="N311" t="s">
        <v>969</v>
      </c>
      <c r="O311" t="s">
        <v>971</v>
      </c>
      <c r="P311">
        <v>3000</v>
      </c>
      <c r="Q311" t="s">
        <v>56</v>
      </c>
      <c r="R311">
        <v>3821</v>
      </c>
      <c r="S311" t="s">
        <v>228</v>
      </c>
      <c r="T311">
        <v>47</v>
      </c>
      <c r="U311" t="s">
        <v>980</v>
      </c>
      <c r="V311" s="16">
        <v>200000</v>
      </c>
      <c r="W311">
        <v>0</v>
      </c>
      <c r="X311" s="1">
        <v>198599.99</v>
      </c>
      <c r="Y311" s="1">
        <v>198599.99</v>
      </c>
      <c r="Z311" s="1">
        <v>198599.99</v>
      </c>
      <c r="AA311" s="1">
        <v>198599.99</v>
      </c>
      <c r="AB311" s="1">
        <v>198599.99</v>
      </c>
      <c r="AC311" s="1">
        <f t="shared" si="8"/>
        <v>1400.0100000000093</v>
      </c>
      <c r="AD311">
        <v>0</v>
      </c>
      <c r="AE311" s="1">
        <v>200000</v>
      </c>
      <c r="AF311">
        <v>0</v>
      </c>
      <c r="AG311">
        <v>0</v>
      </c>
      <c r="AH311" s="1">
        <v>200000</v>
      </c>
    </row>
    <row r="312" spans="1:34" hidden="1" x14ac:dyDescent="0.35">
      <c r="A312" t="str">
        <f t="shared" si="9"/>
        <v>1.1-00-2512_25753037_2542110</v>
      </c>
      <c r="B312" t="s">
        <v>812</v>
      </c>
      <c r="C312" t="s">
        <v>815</v>
      </c>
      <c r="D312" t="s">
        <v>592</v>
      </c>
      <c r="E312" t="s">
        <v>591</v>
      </c>
      <c r="F312" t="s">
        <v>65</v>
      </c>
      <c r="G312" t="s">
        <v>66</v>
      </c>
      <c r="H312" t="s">
        <v>946</v>
      </c>
      <c r="I312" t="s">
        <v>948</v>
      </c>
      <c r="J312">
        <v>7</v>
      </c>
      <c r="K312" t="s">
        <v>567</v>
      </c>
      <c r="L312">
        <v>53</v>
      </c>
      <c r="M312" t="s">
        <v>970</v>
      </c>
      <c r="N312" t="s">
        <v>969</v>
      </c>
      <c r="O312" t="s">
        <v>971</v>
      </c>
      <c r="P312">
        <v>4000</v>
      </c>
      <c r="Q312" t="s">
        <v>233</v>
      </c>
      <c r="R312">
        <v>4211</v>
      </c>
      <c r="S312" t="s">
        <v>291</v>
      </c>
      <c r="T312">
        <v>0</v>
      </c>
      <c r="U312" t="s">
        <v>58</v>
      </c>
      <c r="V312" s="16">
        <v>2000000</v>
      </c>
      <c r="W312">
        <v>0</v>
      </c>
      <c r="X312" s="1">
        <v>2000000</v>
      </c>
      <c r="Y312" s="1">
        <v>2000000</v>
      </c>
      <c r="Z312" s="1">
        <v>2000000</v>
      </c>
      <c r="AA312" s="1">
        <v>2000000</v>
      </c>
      <c r="AB312" s="1">
        <v>2000000</v>
      </c>
      <c r="AC312" s="1">
        <f t="shared" si="8"/>
        <v>0</v>
      </c>
      <c r="AD312" s="1">
        <v>1000000</v>
      </c>
      <c r="AE312" s="1">
        <v>3000000</v>
      </c>
      <c r="AF312">
        <v>0</v>
      </c>
      <c r="AG312" s="1">
        <v>2000000</v>
      </c>
      <c r="AH312" s="1">
        <v>2000000</v>
      </c>
    </row>
    <row r="313" spans="1:34" hidden="1" x14ac:dyDescent="0.35">
      <c r="A313" t="str">
        <f t="shared" si="9"/>
        <v>1.1-00-2512_25753037_25441136</v>
      </c>
      <c r="B313" t="s">
        <v>812</v>
      </c>
      <c r="C313" t="s">
        <v>815</v>
      </c>
      <c r="D313" t="s">
        <v>592</v>
      </c>
      <c r="E313" t="s">
        <v>591</v>
      </c>
      <c r="F313" t="s">
        <v>65</v>
      </c>
      <c r="G313" t="s">
        <v>66</v>
      </c>
      <c r="H313" t="s">
        <v>946</v>
      </c>
      <c r="I313" t="s">
        <v>948</v>
      </c>
      <c r="J313">
        <v>7</v>
      </c>
      <c r="K313" t="s">
        <v>567</v>
      </c>
      <c r="L313">
        <v>53</v>
      </c>
      <c r="M313" t="s">
        <v>970</v>
      </c>
      <c r="N313" t="s">
        <v>969</v>
      </c>
      <c r="O313" t="s">
        <v>971</v>
      </c>
      <c r="P313">
        <v>4000</v>
      </c>
      <c r="Q313" t="s">
        <v>233</v>
      </c>
      <c r="R313">
        <v>4411</v>
      </c>
      <c r="S313" t="s">
        <v>231</v>
      </c>
      <c r="T313">
        <v>36</v>
      </c>
      <c r="U313" t="s">
        <v>981</v>
      </c>
      <c r="V313" s="16">
        <v>100000</v>
      </c>
      <c r="W313" s="1">
        <v>100000</v>
      </c>
      <c r="X313">
        <v>0</v>
      </c>
      <c r="Y313">
        <v>0</v>
      </c>
      <c r="Z313">
        <v>0</v>
      </c>
      <c r="AA313">
        <v>0</v>
      </c>
      <c r="AB313">
        <v>0</v>
      </c>
      <c r="AC313" s="1">
        <f t="shared" si="8"/>
        <v>100000</v>
      </c>
      <c r="AD313">
        <v>0</v>
      </c>
      <c r="AE313">
        <v>0</v>
      </c>
      <c r="AF313">
        <v>0</v>
      </c>
      <c r="AG313">
        <v>0</v>
      </c>
      <c r="AH313">
        <v>0</v>
      </c>
    </row>
    <row r="314" spans="1:34" hidden="1" x14ac:dyDescent="0.35">
      <c r="A314" t="str">
        <f t="shared" si="9"/>
        <v>1.1-00-2512_25753037_2552310</v>
      </c>
      <c r="B314" t="s">
        <v>812</v>
      </c>
      <c r="C314" t="s">
        <v>815</v>
      </c>
      <c r="D314" t="s">
        <v>592</v>
      </c>
      <c r="E314" t="s">
        <v>591</v>
      </c>
      <c r="F314" t="s">
        <v>65</v>
      </c>
      <c r="G314" t="s">
        <v>66</v>
      </c>
      <c r="H314" t="s">
        <v>946</v>
      </c>
      <c r="I314" t="s">
        <v>948</v>
      </c>
      <c r="J314">
        <v>7</v>
      </c>
      <c r="K314" t="s">
        <v>567</v>
      </c>
      <c r="L314">
        <v>53</v>
      </c>
      <c r="M314" t="s">
        <v>970</v>
      </c>
      <c r="N314" t="s">
        <v>969</v>
      </c>
      <c r="O314" t="s">
        <v>971</v>
      </c>
      <c r="P314">
        <v>5000</v>
      </c>
      <c r="Q314" t="s">
        <v>118</v>
      </c>
      <c r="R314">
        <v>5231</v>
      </c>
      <c r="S314" t="s">
        <v>602</v>
      </c>
      <c r="T314">
        <v>0</v>
      </c>
      <c r="U314" t="s">
        <v>58</v>
      </c>
      <c r="V314" s="16">
        <v>76083</v>
      </c>
      <c r="W314" s="1">
        <v>50000</v>
      </c>
      <c r="X314" s="1">
        <v>74786.42</v>
      </c>
      <c r="Y314">
        <v>0</v>
      </c>
      <c r="Z314">
        <v>0</v>
      </c>
      <c r="AA314">
        <v>0</v>
      </c>
      <c r="AB314">
        <v>0</v>
      </c>
      <c r="AC314" s="1">
        <f t="shared" si="8"/>
        <v>1296.5800000000017</v>
      </c>
      <c r="AD314">
        <v>0</v>
      </c>
      <c r="AE314" s="1">
        <v>26083</v>
      </c>
      <c r="AF314">
        <v>0</v>
      </c>
      <c r="AG314">
        <v>0</v>
      </c>
      <c r="AH314" s="1">
        <v>26083</v>
      </c>
    </row>
    <row r="315" spans="1:34" hidden="1" x14ac:dyDescent="0.35">
      <c r="A315" t="str">
        <f t="shared" si="9"/>
        <v>1.1-00-2512_25753037_2553110</v>
      </c>
      <c r="B315" t="s">
        <v>812</v>
      </c>
      <c r="C315" t="s">
        <v>815</v>
      </c>
      <c r="D315" t="s">
        <v>592</v>
      </c>
      <c r="E315" t="s">
        <v>591</v>
      </c>
      <c r="F315" t="s">
        <v>65</v>
      </c>
      <c r="G315" t="s">
        <v>66</v>
      </c>
      <c r="H315" t="s">
        <v>946</v>
      </c>
      <c r="I315" t="s">
        <v>948</v>
      </c>
      <c r="J315">
        <v>7</v>
      </c>
      <c r="K315" t="s">
        <v>567</v>
      </c>
      <c r="L315">
        <v>53</v>
      </c>
      <c r="M315" t="s">
        <v>970</v>
      </c>
      <c r="N315" t="s">
        <v>969</v>
      </c>
      <c r="O315" t="s">
        <v>971</v>
      </c>
      <c r="P315">
        <v>5000</v>
      </c>
      <c r="Q315" t="s">
        <v>118</v>
      </c>
      <c r="R315">
        <v>5311</v>
      </c>
      <c r="S315" t="s">
        <v>451</v>
      </c>
      <c r="T315">
        <v>0</v>
      </c>
      <c r="U315" t="s">
        <v>58</v>
      </c>
      <c r="V315" s="16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 s="1">
        <f t="shared" si="8"/>
        <v>0</v>
      </c>
      <c r="AD315">
        <v>0</v>
      </c>
      <c r="AE315">
        <v>0</v>
      </c>
      <c r="AF315">
        <v>0</v>
      </c>
      <c r="AG315">
        <v>0</v>
      </c>
      <c r="AH315">
        <v>0</v>
      </c>
    </row>
    <row r="316" spans="1:34" hidden="1" x14ac:dyDescent="0.35">
      <c r="A316" t="str">
        <f t="shared" si="9"/>
        <v>1.1-00-2509_25330022_2522210</v>
      </c>
      <c r="B316" t="s">
        <v>812</v>
      </c>
      <c r="C316" t="s">
        <v>815</v>
      </c>
      <c r="D316" t="s">
        <v>445</v>
      </c>
      <c r="E316" t="s">
        <v>446</v>
      </c>
      <c r="F316" t="s">
        <v>157</v>
      </c>
      <c r="G316" t="s">
        <v>158</v>
      </c>
      <c r="H316" t="s">
        <v>855</v>
      </c>
      <c r="I316" t="s">
        <v>857</v>
      </c>
      <c r="J316">
        <v>3</v>
      </c>
      <c r="K316" t="s">
        <v>453</v>
      </c>
      <c r="L316">
        <v>30</v>
      </c>
      <c r="M316" t="s">
        <v>454</v>
      </c>
      <c r="N316" t="s">
        <v>882</v>
      </c>
      <c r="O316" t="s">
        <v>883</v>
      </c>
      <c r="P316">
        <v>2000</v>
      </c>
      <c r="Q316" t="s">
        <v>105</v>
      </c>
      <c r="R316">
        <v>2221</v>
      </c>
      <c r="S316" t="s">
        <v>413</v>
      </c>
      <c r="T316">
        <v>0</v>
      </c>
      <c r="U316" t="s">
        <v>58</v>
      </c>
      <c r="V316" s="16">
        <v>800000</v>
      </c>
      <c r="W316" s="1">
        <v>800000</v>
      </c>
      <c r="X316" s="1">
        <v>798004.27</v>
      </c>
      <c r="Y316" s="1">
        <v>798004.27</v>
      </c>
      <c r="Z316" s="1">
        <v>245794</v>
      </c>
      <c r="AA316" s="1">
        <v>245794</v>
      </c>
      <c r="AB316" s="1">
        <v>245794</v>
      </c>
      <c r="AC316" s="1">
        <f t="shared" si="8"/>
        <v>1995.7299999999814</v>
      </c>
      <c r="AD316">
        <v>0</v>
      </c>
      <c r="AE316">
        <v>0</v>
      </c>
      <c r="AF316">
        <v>0</v>
      </c>
      <c r="AG316">
        <v>0</v>
      </c>
      <c r="AH316">
        <v>0</v>
      </c>
    </row>
    <row r="317" spans="1:34" hidden="1" x14ac:dyDescent="0.35">
      <c r="A317" t="str">
        <f t="shared" si="9"/>
        <v>1.1-00-2509_25330022_2525310</v>
      </c>
      <c r="B317" t="s">
        <v>812</v>
      </c>
      <c r="C317" t="s">
        <v>815</v>
      </c>
      <c r="D317" t="s">
        <v>445</v>
      </c>
      <c r="E317" t="s">
        <v>446</v>
      </c>
      <c r="F317" t="s">
        <v>157</v>
      </c>
      <c r="G317" t="s">
        <v>158</v>
      </c>
      <c r="H317" t="s">
        <v>855</v>
      </c>
      <c r="I317" t="s">
        <v>857</v>
      </c>
      <c r="J317">
        <v>3</v>
      </c>
      <c r="K317" t="s">
        <v>453</v>
      </c>
      <c r="L317">
        <v>30</v>
      </c>
      <c r="M317" t="s">
        <v>454</v>
      </c>
      <c r="N317" t="s">
        <v>882</v>
      </c>
      <c r="O317" t="s">
        <v>883</v>
      </c>
      <c r="P317">
        <v>2000</v>
      </c>
      <c r="Q317" t="s">
        <v>105</v>
      </c>
      <c r="R317">
        <v>2531</v>
      </c>
      <c r="S317" t="s">
        <v>444</v>
      </c>
      <c r="T317">
        <v>0</v>
      </c>
      <c r="U317" t="s">
        <v>58</v>
      </c>
      <c r="V317" s="16">
        <v>1800000</v>
      </c>
      <c r="W317" s="1">
        <v>1800000</v>
      </c>
      <c r="X317" s="1">
        <v>932423.38</v>
      </c>
      <c r="Y317" s="1">
        <v>837728.6</v>
      </c>
      <c r="Z317" s="1">
        <v>729663</v>
      </c>
      <c r="AA317" s="1">
        <v>308950</v>
      </c>
      <c r="AB317" s="1">
        <v>308950</v>
      </c>
      <c r="AC317" s="1">
        <f t="shared" si="8"/>
        <v>867576.62</v>
      </c>
      <c r="AD317">
        <v>0</v>
      </c>
      <c r="AE317">
        <v>0</v>
      </c>
      <c r="AF317">
        <v>0</v>
      </c>
      <c r="AG317">
        <v>0</v>
      </c>
      <c r="AH317">
        <v>0</v>
      </c>
    </row>
    <row r="318" spans="1:34" hidden="1" x14ac:dyDescent="0.35">
      <c r="A318" t="str">
        <f t="shared" si="9"/>
        <v>1.1-00-2509_25330022_2525410</v>
      </c>
      <c r="B318" t="s">
        <v>812</v>
      </c>
      <c r="C318" t="s">
        <v>815</v>
      </c>
      <c r="D318" t="s">
        <v>445</v>
      </c>
      <c r="E318" t="s">
        <v>446</v>
      </c>
      <c r="F318" t="s">
        <v>157</v>
      </c>
      <c r="G318" t="s">
        <v>158</v>
      </c>
      <c r="H318" t="s">
        <v>855</v>
      </c>
      <c r="I318" t="s">
        <v>857</v>
      </c>
      <c r="J318">
        <v>3</v>
      </c>
      <c r="K318" t="s">
        <v>453</v>
      </c>
      <c r="L318">
        <v>30</v>
      </c>
      <c r="M318" t="s">
        <v>454</v>
      </c>
      <c r="N318" t="s">
        <v>882</v>
      </c>
      <c r="O318" t="s">
        <v>883</v>
      </c>
      <c r="P318">
        <v>2000</v>
      </c>
      <c r="Q318" t="s">
        <v>105</v>
      </c>
      <c r="R318">
        <v>2541</v>
      </c>
      <c r="S318" t="s">
        <v>310</v>
      </c>
      <c r="T318">
        <v>0</v>
      </c>
      <c r="U318" t="s">
        <v>58</v>
      </c>
      <c r="V318" s="16">
        <v>1000000</v>
      </c>
      <c r="W318" s="1">
        <v>1000000</v>
      </c>
      <c r="X318" s="1">
        <v>133921.98000000001</v>
      </c>
      <c r="Y318" s="1">
        <v>133921.98000000001</v>
      </c>
      <c r="Z318" s="1">
        <v>131683.19</v>
      </c>
      <c r="AA318" s="1">
        <v>131683.19</v>
      </c>
      <c r="AB318" s="1">
        <v>131683.19</v>
      </c>
      <c r="AC318" s="1">
        <f t="shared" si="8"/>
        <v>866078.02</v>
      </c>
      <c r="AD318">
        <v>0</v>
      </c>
      <c r="AE318">
        <v>0</v>
      </c>
      <c r="AF318">
        <v>0</v>
      </c>
      <c r="AG318">
        <v>0</v>
      </c>
      <c r="AH318">
        <v>0</v>
      </c>
    </row>
    <row r="319" spans="1:34" hidden="1" x14ac:dyDescent="0.35">
      <c r="A319" t="str">
        <f t="shared" si="9"/>
        <v>1.1-00-2509_25330022_2527210</v>
      </c>
      <c r="B319" t="s">
        <v>812</v>
      </c>
      <c r="C319" t="s">
        <v>815</v>
      </c>
      <c r="D319" t="s">
        <v>445</v>
      </c>
      <c r="E319" t="s">
        <v>446</v>
      </c>
      <c r="F319" t="s">
        <v>157</v>
      </c>
      <c r="G319" t="s">
        <v>158</v>
      </c>
      <c r="H319" t="s">
        <v>855</v>
      </c>
      <c r="I319" t="s">
        <v>857</v>
      </c>
      <c r="J319">
        <v>3</v>
      </c>
      <c r="K319" t="s">
        <v>453</v>
      </c>
      <c r="L319">
        <v>30</v>
      </c>
      <c r="M319" t="s">
        <v>454</v>
      </c>
      <c r="N319" t="s">
        <v>882</v>
      </c>
      <c r="O319" t="s">
        <v>883</v>
      </c>
      <c r="P319">
        <v>2000</v>
      </c>
      <c r="Q319" t="s">
        <v>105</v>
      </c>
      <c r="R319">
        <v>2721</v>
      </c>
      <c r="S319" t="s">
        <v>377</v>
      </c>
      <c r="T319">
        <v>0</v>
      </c>
      <c r="U319" t="s">
        <v>58</v>
      </c>
      <c r="V319" s="16">
        <v>100000</v>
      </c>
      <c r="W319" s="1">
        <v>100000</v>
      </c>
      <c r="X319" s="1">
        <v>44333.46</v>
      </c>
      <c r="Y319" s="1">
        <v>44333.46</v>
      </c>
      <c r="Z319">
        <v>0</v>
      </c>
      <c r="AA319">
        <v>0</v>
      </c>
      <c r="AB319">
        <v>0</v>
      </c>
      <c r="AC319" s="1">
        <f t="shared" si="8"/>
        <v>55666.54</v>
      </c>
      <c r="AD319">
        <v>0</v>
      </c>
      <c r="AE319">
        <v>0</v>
      </c>
      <c r="AF319">
        <v>0</v>
      </c>
      <c r="AG319">
        <v>0</v>
      </c>
      <c r="AH319">
        <v>0</v>
      </c>
    </row>
    <row r="320" spans="1:34" hidden="1" x14ac:dyDescent="0.35">
      <c r="A320" t="str">
        <f t="shared" si="9"/>
        <v>1.1-00-2509_25330022_2529110</v>
      </c>
      <c r="B320" t="s">
        <v>812</v>
      </c>
      <c r="C320" t="s">
        <v>815</v>
      </c>
      <c r="D320" t="s">
        <v>445</v>
      </c>
      <c r="E320" t="s">
        <v>446</v>
      </c>
      <c r="F320" t="s">
        <v>157</v>
      </c>
      <c r="G320" t="s">
        <v>158</v>
      </c>
      <c r="H320" t="s">
        <v>855</v>
      </c>
      <c r="I320" t="s">
        <v>857</v>
      </c>
      <c r="J320">
        <v>3</v>
      </c>
      <c r="K320" t="s">
        <v>453</v>
      </c>
      <c r="L320">
        <v>30</v>
      </c>
      <c r="M320" t="s">
        <v>454</v>
      </c>
      <c r="N320" t="s">
        <v>882</v>
      </c>
      <c r="O320" t="s">
        <v>883</v>
      </c>
      <c r="P320">
        <v>2000</v>
      </c>
      <c r="Q320" t="s">
        <v>105</v>
      </c>
      <c r="R320">
        <v>2911</v>
      </c>
      <c r="S320" t="s">
        <v>312</v>
      </c>
      <c r="T320">
        <v>0</v>
      </c>
      <c r="U320" t="s">
        <v>58</v>
      </c>
      <c r="V320" s="16">
        <v>150000</v>
      </c>
      <c r="W320" s="1">
        <v>150000</v>
      </c>
      <c r="X320">
        <v>0</v>
      </c>
      <c r="Y320">
        <v>0</v>
      </c>
      <c r="Z320">
        <v>0</v>
      </c>
      <c r="AA320">
        <v>0</v>
      </c>
      <c r="AB320">
        <v>0</v>
      </c>
      <c r="AC320" s="1">
        <f t="shared" si="8"/>
        <v>150000</v>
      </c>
      <c r="AD320">
        <v>0</v>
      </c>
      <c r="AE320">
        <v>0</v>
      </c>
      <c r="AF320">
        <v>0</v>
      </c>
      <c r="AG320">
        <v>0</v>
      </c>
      <c r="AH320">
        <v>0</v>
      </c>
    </row>
    <row r="321" spans="1:34" hidden="1" x14ac:dyDescent="0.35">
      <c r="A321" t="str">
        <f t="shared" si="9"/>
        <v>1.1-00-2509_25330022_2537210</v>
      </c>
      <c r="B321" t="s">
        <v>812</v>
      </c>
      <c r="C321" t="s">
        <v>815</v>
      </c>
      <c r="D321" t="s">
        <v>445</v>
      </c>
      <c r="E321" t="s">
        <v>446</v>
      </c>
      <c r="F321" t="s">
        <v>157</v>
      </c>
      <c r="G321" t="s">
        <v>158</v>
      </c>
      <c r="H321" t="s">
        <v>855</v>
      </c>
      <c r="I321" t="s">
        <v>857</v>
      </c>
      <c r="J321">
        <v>3</v>
      </c>
      <c r="K321" t="s">
        <v>453</v>
      </c>
      <c r="L321">
        <v>30</v>
      </c>
      <c r="M321" t="s">
        <v>454</v>
      </c>
      <c r="N321" t="s">
        <v>882</v>
      </c>
      <c r="O321" t="s">
        <v>883</v>
      </c>
      <c r="P321">
        <v>3000</v>
      </c>
      <c r="Q321" t="s">
        <v>56</v>
      </c>
      <c r="R321">
        <v>3721</v>
      </c>
      <c r="S321" t="s">
        <v>324</v>
      </c>
      <c r="T321">
        <v>0</v>
      </c>
      <c r="U321" t="s">
        <v>58</v>
      </c>
      <c r="V321" s="16">
        <v>3000</v>
      </c>
      <c r="W321" s="1">
        <v>3000</v>
      </c>
      <c r="X321">
        <v>0</v>
      </c>
      <c r="Y321">
        <v>0</v>
      </c>
      <c r="Z321">
        <v>0</v>
      </c>
      <c r="AA321">
        <v>0</v>
      </c>
      <c r="AB321">
        <v>0</v>
      </c>
      <c r="AC321" s="1">
        <f t="shared" si="8"/>
        <v>3000</v>
      </c>
      <c r="AD321">
        <v>0</v>
      </c>
      <c r="AE321">
        <v>0</v>
      </c>
      <c r="AF321">
        <v>0</v>
      </c>
      <c r="AG321">
        <v>0</v>
      </c>
      <c r="AH321">
        <v>0</v>
      </c>
    </row>
    <row r="322" spans="1:34" hidden="1" x14ac:dyDescent="0.35">
      <c r="A322" t="str">
        <f t="shared" si="9"/>
        <v>1.1-00-2509_25330022_2538210</v>
      </c>
      <c r="B322" t="s">
        <v>812</v>
      </c>
      <c r="C322" t="s">
        <v>815</v>
      </c>
      <c r="D322" t="s">
        <v>445</v>
      </c>
      <c r="E322" t="s">
        <v>446</v>
      </c>
      <c r="F322" t="s">
        <v>157</v>
      </c>
      <c r="G322" t="s">
        <v>158</v>
      </c>
      <c r="H322" t="s">
        <v>855</v>
      </c>
      <c r="I322" t="s">
        <v>857</v>
      </c>
      <c r="J322">
        <v>3</v>
      </c>
      <c r="K322" t="s">
        <v>453</v>
      </c>
      <c r="L322">
        <v>30</v>
      </c>
      <c r="M322" t="s">
        <v>454</v>
      </c>
      <c r="N322" t="s">
        <v>882</v>
      </c>
      <c r="O322" t="s">
        <v>883</v>
      </c>
      <c r="P322">
        <v>3000</v>
      </c>
      <c r="Q322" t="s">
        <v>56</v>
      </c>
      <c r="R322">
        <v>3821</v>
      </c>
      <c r="S322" t="s">
        <v>228</v>
      </c>
      <c r="T322">
        <v>0</v>
      </c>
      <c r="U322" t="s">
        <v>58</v>
      </c>
      <c r="V322" s="16">
        <v>200000</v>
      </c>
      <c r="W322" s="1">
        <v>200000</v>
      </c>
      <c r="X322" s="1">
        <v>199984</v>
      </c>
      <c r="Y322" s="1">
        <v>199984</v>
      </c>
      <c r="Z322">
        <v>0</v>
      </c>
      <c r="AA322">
        <v>0</v>
      </c>
      <c r="AB322">
        <v>0</v>
      </c>
      <c r="AC322" s="1">
        <f t="shared" ref="AC322:AC385" si="10">V322-X322</f>
        <v>16</v>
      </c>
      <c r="AD322">
        <v>0</v>
      </c>
      <c r="AE322">
        <v>0</v>
      </c>
      <c r="AF322">
        <v>0</v>
      </c>
      <c r="AG322">
        <v>0</v>
      </c>
      <c r="AH322">
        <v>0</v>
      </c>
    </row>
    <row r="323" spans="1:34" hidden="1" x14ac:dyDescent="0.35">
      <c r="A323" t="str">
        <f t="shared" ref="A323:A386" si="11">CONCATENATE(B323,H323,J323,L323,N323,R323,T323)</f>
        <v>1.1-00-2509_25330022_2551910</v>
      </c>
      <c r="B323" t="s">
        <v>812</v>
      </c>
      <c r="C323" t="s">
        <v>815</v>
      </c>
      <c r="D323" t="s">
        <v>445</v>
      </c>
      <c r="E323" t="s">
        <v>446</v>
      </c>
      <c r="F323" t="s">
        <v>157</v>
      </c>
      <c r="G323" t="s">
        <v>158</v>
      </c>
      <c r="H323" t="s">
        <v>855</v>
      </c>
      <c r="I323" t="s">
        <v>857</v>
      </c>
      <c r="J323">
        <v>3</v>
      </c>
      <c r="K323" t="s">
        <v>453</v>
      </c>
      <c r="L323">
        <v>30</v>
      </c>
      <c r="M323" t="s">
        <v>454</v>
      </c>
      <c r="N323" t="s">
        <v>882</v>
      </c>
      <c r="O323" t="s">
        <v>883</v>
      </c>
      <c r="P323">
        <v>5000</v>
      </c>
      <c r="Q323" t="s">
        <v>118</v>
      </c>
      <c r="R323">
        <v>5191</v>
      </c>
      <c r="S323" t="s">
        <v>121</v>
      </c>
      <c r="T323">
        <v>0</v>
      </c>
      <c r="U323" t="s">
        <v>58</v>
      </c>
      <c r="V323" s="16">
        <v>30000</v>
      </c>
      <c r="W323" s="1">
        <v>30000</v>
      </c>
      <c r="X323">
        <v>0</v>
      </c>
      <c r="Y323">
        <v>0</v>
      </c>
      <c r="Z323">
        <v>0</v>
      </c>
      <c r="AA323">
        <v>0</v>
      </c>
      <c r="AB323">
        <v>0</v>
      </c>
      <c r="AC323" s="1">
        <f t="shared" si="10"/>
        <v>30000</v>
      </c>
      <c r="AD323">
        <v>0</v>
      </c>
      <c r="AE323">
        <v>0</v>
      </c>
      <c r="AF323">
        <v>0</v>
      </c>
      <c r="AG323">
        <v>0</v>
      </c>
      <c r="AH323">
        <v>0</v>
      </c>
    </row>
    <row r="324" spans="1:34" hidden="1" x14ac:dyDescent="0.35">
      <c r="A324" t="str">
        <f t="shared" si="11"/>
        <v>1.1-00-2509_25330022_2553110</v>
      </c>
      <c r="B324" t="s">
        <v>812</v>
      </c>
      <c r="C324" t="s">
        <v>815</v>
      </c>
      <c r="D324" t="s">
        <v>445</v>
      </c>
      <c r="E324" t="s">
        <v>446</v>
      </c>
      <c r="F324" t="s">
        <v>157</v>
      </c>
      <c r="G324" t="s">
        <v>158</v>
      </c>
      <c r="H324" t="s">
        <v>855</v>
      </c>
      <c r="I324" t="s">
        <v>857</v>
      </c>
      <c r="J324">
        <v>3</v>
      </c>
      <c r="K324" t="s">
        <v>453</v>
      </c>
      <c r="L324">
        <v>30</v>
      </c>
      <c r="M324" t="s">
        <v>454</v>
      </c>
      <c r="N324" t="s">
        <v>882</v>
      </c>
      <c r="O324" t="s">
        <v>883</v>
      </c>
      <c r="P324">
        <v>5000</v>
      </c>
      <c r="Q324" t="s">
        <v>118</v>
      </c>
      <c r="R324">
        <v>5311</v>
      </c>
      <c r="S324" t="s">
        <v>451</v>
      </c>
      <c r="T324">
        <v>0</v>
      </c>
      <c r="U324" t="s">
        <v>58</v>
      </c>
      <c r="V324" s="16">
        <v>547000</v>
      </c>
      <c r="W324" s="1">
        <v>500000</v>
      </c>
      <c r="X324" s="1">
        <v>540908</v>
      </c>
      <c r="Y324" s="1">
        <v>540908</v>
      </c>
      <c r="Z324">
        <v>0</v>
      </c>
      <c r="AA324">
        <v>0</v>
      </c>
      <c r="AB324">
        <v>0</v>
      </c>
      <c r="AC324" s="1">
        <f t="shared" si="10"/>
        <v>6092</v>
      </c>
      <c r="AD324">
        <v>0</v>
      </c>
      <c r="AE324" s="1">
        <v>47000</v>
      </c>
      <c r="AF324">
        <v>0</v>
      </c>
      <c r="AG324">
        <v>0</v>
      </c>
      <c r="AH324" s="1">
        <v>47000</v>
      </c>
    </row>
    <row r="325" spans="1:34" hidden="1" x14ac:dyDescent="0.35">
      <c r="A325" t="str">
        <f t="shared" si="11"/>
        <v>1.1-00-2509_25330022_2553210</v>
      </c>
      <c r="B325" t="s">
        <v>812</v>
      </c>
      <c r="C325" t="s">
        <v>815</v>
      </c>
      <c r="D325" t="s">
        <v>445</v>
      </c>
      <c r="E325" t="s">
        <v>446</v>
      </c>
      <c r="F325" t="s">
        <v>157</v>
      </c>
      <c r="G325" t="s">
        <v>158</v>
      </c>
      <c r="H325" t="s">
        <v>855</v>
      </c>
      <c r="I325" t="s">
        <v>857</v>
      </c>
      <c r="J325">
        <v>3</v>
      </c>
      <c r="K325" t="s">
        <v>453</v>
      </c>
      <c r="L325">
        <v>30</v>
      </c>
      <c r="M325" t="s">
        <v>454</v>
      </c>
      <c r="N325" t="s">
        <v>882</v>
      </c>
      <c r="O325" t="s">
        <v>883</v>
      </c>
      <c r="P325">
        <v>5000</v>
      </c>
      <c r="Q325" t="s">
        <v>118</v>
      </c>
      <c r="R325">
        <v>5321</v>
      </c>
      <c r="S325" t="s">
        <v>456</v>
      </c>
      <c r="T325">
        <v>0</v>
      </c>
      <c r="U325" t="s">
        <v>58</v>
      </c>
      <c r="V325" s="16">
        <v>53000</v>
      </c>
      <c r="W325" s="1">
        <v>100000</v>
      </c>
      <c r="X325">
        <v>0</v>
      </c>
      <c r="Y325">
        <v>0</v>
      </c>
      <c r="Z325">
        <v>0</v>
      </c>
      <c r="AA325">
        <v>0</v>
      </c>
      <c r="AB325">
        <v>0</v>
      </c>
      <c r="AC325" s="1">
        <f t="shared" si="10"/>
        <v>53000</v>
      </c>
      <c r="AD325">
        <v>0</v>
      </c>
      <c r="AE325">
        <v>0</v>
      </c>
      <c r="AF325">
        <v>0</v>
      </c>
      <c r="AG325" s="1">
        <v>47000</v>
      </c>
      <c r="AH325" s="1">
        <v>-47000</v>
      </c>
    </row>
    <row r="326" spans="1:34" hidden="1" x14ac:dyDescent="0.35">
      <c r="A326" t="str">
        <f t="shared" si="11"/>
        <v>1.1-00-2509_25330022_2556910</v>
      </c>
      <c r="B326" t="s">
        <v>812</v>
      </c>
      <c r="C326" t="s">
        <v>815</v>
      </c>
      <c r="D326" t="s">
        <v>445</v>
      </c>
      <c r="E326" t="s">
        <v>446</v>
      </c>
      <c r="F326" t="s">
        <v>157</v>
      </c>
      <c r="G326" t="s">
        <v>158</v>
      </c>
      <c r="H326" t="s">
        <v>855</v>
      </c>
      <c r="I326" t="s">
        <v>857</v>
      </c>
      <c r="J326">
        <v>3</v>
      </c>
      <c r="K326" t="s">
        <v>453</v>
      </c>
      <c r="L326">
        <v>30</v>
      </c>
      <c r="M326" t="s">
        <v>454</v>
      </c>
      <c r="N326" t="s">
        <v>882</v>
      </c>
      <c r="O326" t="s">
        <v>883</v>
      </c>
      <c r="P326">
        <v>5000</v>
      </c>
      <c r="Q326" t="s">
        <v>118</v>
      </c>
      <c r="R326">
        <v>5691</v>
      </c>
      <c r="S326" t="s">
        <v>210</v>
      </c>
      <c r="T326">
        <v>0</v>
      </c>
      <c r="U326" t="s">
        <v>58</v>
      </c>
      <c r="V326" s="16">
        <v>200000</v>
      </c>
      <c r="W326" s="1">
        <v>200000</v>
      </c>
      <c r="X326">
        <v>0</v>
      </c>
      <c r="Y326">
        <v>0</v>
      </c>
      <c r="Z326">
        <v>0</v>
      </c>
      <c r="AA326">
        <v>0</v>
      </c>
      <c r="AB326">
        <v>0</v>
      </c>
      <c r="AC326" s="1">
        <f t="shared" si="10"/>
        <v>200000</v>
      </c>
      <c r="AD326">
        <v>0</v>
      </c>
      <c r="AE326">
        <v>0</v>
      </c>
      <c r="AF326">
        <v>0</v>
      </c>
      <c r="AG326">
        <v>0</v>
      </c>
      <c r="AH326">
        <v>0</v>
      </c>
    </row>
    <row r="327" spans="1:34" hidden="1" x14ac:dyDescent="0.35">
      <c r="A327" t="str">
        <f t="shared" si="11"/>
        <v>1.1-00-2504_2555004_2521110</v>
      </c>
      <c r="B327" t="s">
        <v>812</v>
      </c>
      <c r="C327" t="s">
        <v>815</v>
      </c>
      <c r="D327" t="s">
        <v>47</v>
      </c>
      <c r="E327" t="s">
        <v>48</v>
      </c>
      <c r="F327" t="s">
        <v>49</v>
      </c>
      <c r="G327" t="s">
        <v>50</v>
      </c>
      <c r="H327" t="s">
        <v>808</v>
      </c>
      <c r="I327" t="s">
        <v>60</v>
      </c>
      <c r="J327">
        <v>5</v>
      </c>
      <c r="K327" t="s">
        <v>810</v>
      </c>
      <c r="L327">
        <v>5</v>
      </c>
      <c r="M327" t="s">
        <v>297</v>
      </c>
      <c r="N327" t="s">
        <v>817</v>
      </c>
      <c r="O327" t="s">
        <v>298</v>
      </c>
      <c r="P327">
        <v>2000</v>
      </c>
      <c r="Q327" t="s">
        <v>105</v>
      </c>
      <c r="R327">
        <v>2111</v>
      </c>
      <c r="S327" t="s">
        <v>124</v>
      </c>
      <c r="T327">
        <v>0</v>
      </c>
      <c r="U327" t="s">
        <v>58</v>
      </c>
      <c r="V327" s="16">
        <v>2330000.06</v>
      </c>
      <c r="W327" s="1">
        <v>2335000.06</v>
      </c>
      <c r="X327" s="1">
        <v>52273.01</v>
      </c>
      <c r="Y327" s="1">
        <v>52273.01</v>
      </c>
      <c r="Z327" s="1">
        <v>30221.87</v>
      </c>
      <c r="AA327" s="1">
        <v>30221.87</v>
      </c>
      <c r="AB327" s="1">
        <v>30221.87</v>
      </c>
      <c r="AC327" s="1">
        <f t="shared" si="10"/>
        <v>2277727.0500000003</v>
      </c>
      <c r="AD327">
        <v>0</v>
      </c>
      <c r="AE327">
        <v>0</v>
      </c>
      <c r="AF327">
        <v>0</v>
      </c>
      <c r="AG327" s="1">
        <v>5000</v>
      </c>
      <c r="AH327" s="1">
        <v>-5000</v>
      </c>
    </row>
    <row r="328" spans="1:34" hidden="1" x14ac:dyDescent="0.35">
      <c r="A328" t="str">
        <f t="shared" si="11"/>
        <v>1.1-00-2504_2555004_2521410</v>
      </c>
      <c r="B328" t="s">
        <v>812</v>
      </c>
      <c r="C328" t="s">
        <v>815</v>
      </c>
      <c r="D328" t="s">
        <v>47</v>
      </c>
      <c r="E328" t="s">
        <v>48</v>
      </c>
      <c r="F328" t="s">
        <v>49</v>
      </c>
      <c r="G328" t="s">
        <v>50</v>
      </c>
      <c r="H328" t="s">
        <v>808</v>
      </c>
      <c r="I328" t="s">
        <v>60</v>
      </c>
      <c r="J328">
        <v>5</v>
      </c>
      <c r="K328" t="s">
        <v>810</v>
      </c>
      <c r="L328">
        <v>5</v>
      </c>
      <c r="M328" t="s">
        <v>297</v>
      </c>
      <c r="N328" t="s">
        <v>817</v>
      </c>
      <c r="O328" t="s">
        <v>298</v>
      </c>
      <c r="P328">
        <v>2000</v>
      </c>
      <c r="Q328" t="s">
        <v>105</v>
      </c>
      <c r="R328">
        <v>2141</v>
      </c>
      <c r="S328" t="s">
        <v>126</v>
      </c>
      <c r="T328">
        <v>0</v>
      </c>
      <c r="U328" t="s">
        <v>58</v>
      </c>
      <c r="V328" s="16">
        <v>30000</v>
      </c>
      <c r="W328" s="1">
        <v>10000</v>
      </c>
      <c r="X328" s="1">
        <v>3571.27</v>
      </c>
      <c r="Y328" s="1">
        <v>3571.27</v>
      </c>
      <c r="Z328" s="1">
        <v>3571.27</v>
      </c>
      <c r="AA328" s="1">
        <v>3571.27</v>
      </c>
      <c r="AB328" s="1">
        <v>3571.27</v>
      </c>
      <c r="AC328" s="1">
        <f t="shared" si="10"/>
        <v>26428.73</v>
      </c>
      <c r="AD328">
        <v>0</v>
      </c>
      <c r="AE328" s="1">
        <v>20000</v>
      </c>
      <c r="AF328">
        <v>0</v>
      </c>
      <c r="AG328">
        <v>0</v>
      </c>
      <c r="AH328" s="1">
        <v>20000</v>
      </c>
    </row>
    <row r="329" spans="1:34" hidden="1" x14ac:dyDescent="0.35">
      <c r="A329" t="str">
        <f t="shared" si="11"/>
        <v>1.1-00-2504_2555004_2521610</v>
      </c>
      <c r="B329" t="s">
        <v>812</v>
      </c>
      <c r="C329" t="s">
        <v>815</v>
      </c>
      <c r="D329" t="s">
        <v>47</v>
      </c>
      <c r="E329" t="s">
        <v>48</v>
      </c>
      <c r="F329" t="s">
        <v>49</v>
      </c>
      <c r="G329" t="s">
        <v>50</v>
      </c>
      <c r="H329" t="s">
        <v>808</v>
      </c>
      <c r="I329" t="s">
        <v>60</v>
      </c>
      <c r="J329">
        <v>5</v>
      </c>
      <c r="K329" t="s">
        <v>810</v>
      </c>
      <c r="L329">
        <v>5</v>
      </c>
      <c r="M329" t="s">
        <v>297</v>
      </c>
      <c r="N329" t="s">
        <v>817</v>
      </c>
      <c r="O329" t="s">
        <v>298</v>
      </c>
      <c r="P329">
        <v>2000</v>
      </c>
      <c r="Q329" t="s">
        <v>105</v>
      </c>
      <c r="R329">
        <v>2161</v>
      </c>
      <c r="S329" t="s">
        <v>367</v>
      </c>
      <c r="T329">
        <v>0</v>
      </c>
      <c r="U329" t="s">
        <v>58</v>
      </c>
      <c r="V329" s="16">
        <v>2000</v>
      </c>
      <c r="W329">
        <v>0</v>
      </c>
      <c r="X329" s="1">
        <v>1044</v>
      </c>
      <c r="Y329" s="1">
        <v>1044</v>
      </c>
      <c r="Z329" s="1">
        <v>1044</v>
      </c>
      <c r="AA329" s="1">
        <v>1044</v>
      </c>
      <c r="AB329" s="1">
        <v>1044</v>
      </c>
      <c r="AC329" s="1">
        <f t="shared" si="10"/>
        <v>956</v>
      </c>
      <c r="AD329">
        <v>0</v>
      </c>
      <c r="AE329" s="1">
        <v>2000</v>
      </c>
      <c r="AF329">
        <v>0</v>
      </c>
      <c r="AG329">
        <v>0</v>
      </c>
      <c r="AH329" s="1">
        <v>2000</v>
      </c>
    </row>
    <row r="330" spans="1:34" hidden="1" x14ac:dyDescent="0.35">
      <c r="A330" t="str">
        <f t="shared" si="11"/>
        <v>1.1-00-2504_2555004_2521810</v>
      </c>
      <c r="B330" t="s">
        <v>812</v>
      </c>
      <c r="C330" t="s">
        <v>815</v>
      </c>
      <c r="D330" t="s">
        <v>47</v>
      </c>
      <c r="E330" t="s">
        <v>48</v>
      </c>
      <c r="F330" t="s">
        <v>49</v>
      </c>
      <c r="G330" t="s">
        <v>50</v>
      </c>
      <c r="H330" t="s">
        <v>808</v>
      </c>
      <c r="I330" t="s">
        <v>60</v>
      </c>
      <c r="J330">
        <v>5</v>
      </c>
      <c r="K330" t="s">
        <v>810</v>
      </c>
      <c r="L330">
        <v>5</v>
      </c>
      <c r="M330" t="s">
        <v>297</v>
      </c>
      <c r="N330" t="s">
        <v>817</v>
      </c>
      <c r="O330" t="s">
        <v>298</v>
      </c>
      <c r="P330">
        <v>2000</v>
      </c>
      <c r="Q330" t="s">
        <v>105</v>
      </c>
      <c r="R330">
        <v>2181</v>
      </c>
      <c r="S330" t="s">
        <v>332</v>
      </c>
      <c r="T330">
        <v>0</v>
      </c>
      <c r="U330" t="s">
        <v>58</v>
      </c>
      <c r="V330" s="16">
        <v>5971800</v>
      </c>
      <c r="W330">
        <v>0</v>
      </c>
      <c r="X330" s="1">
        <v>3443738.4</v>
      </c>
      <c r="Y330" s="1">
        <v>3443738.4</v>
      </c>
      <c r="Z330" s="1">
        <v>2988160</v>
      </c>
      <c r="AA330" s="1">
        <v>2988160</v>
      </c>
      <c r="AB330" s="1">
        <v>2988160</v>
      </c>
      <c r="AC330" s="1">
        <f t="shared" si="10"/>
        <v>2528061.6</v>
      </c>
      <c r="AD330" s="1">
        <v>5000000</v>
      </c>
      <c r="AE330" s="1">
        <v>6001300</v>
      </c>
      <c r="AF330">
        <v>0</v>
      </c>
      <c r="AG330" s="1">
        <v>5029500</v>
      </c>
      <c r="AH330" s="1">
        <v>5971800</v>
      </c>
    </row>
    <row r="331" spans="1:34" hidden="1" x14ac:dyDescent="0.35">
      <c r="A331" t="str">
        <f t="shared" si="11"/>
        <v>1.1-00-2504_2555004_2522110</v>
      </c>
      <c r="B331" t="s">
        <v>812</v>
      </c>
      <c r="C331" t="s">
        <v>815</v>
      </c>
      <c r="D331" t="s">
        <v>47</v>
      </c>
      <c r="E331" t="s">
        <v>48</v>
      </c>
      <c r="F331" t="s">
        <v>49</v>
      </c>
      <c r="G331" t="s">
        <v>50</v>
      </c>
      <c r="H331" t="s">
        <v>808</v>
      </c>
      <c r="I331" t="s">
        <v>60</v>
      </c>
      <c r="J331">
        <v>5</v>
      </c>
      <c r="K331" t="s">
        <v>810</v>
      </c>
      <c r="L331">
        <v>5</v>
      </c>
      <c r="M331" t="s">
        <v>297</v>
      </c>
      <c r="N331" t="s">
        <v>817</v>
      </c>
      <c r="O331" t="s">
        <v>298</v>
      </c>
      <c r="P331">
        <v>2000</v>
      </c>
      <c r="Q331" t="s">
        <v>105</v>
      </c>
      <c r="R331">
        <v>2211</v>
      </c>
      <c r="S331" t="s">
        <v>307</v>
      </c>
      <c r="T331">
        <v>0</v>
      </c>
      <c r="U331" t="s">
        <v>58</v>
      </c>
      <c r="V331" s="16">
        <v>40000</v>
      </c>
      <c r="W331" s="1">
        <v>40000</v>
      </c>
      <c r="X331" s="1">
        <v>20497.240000000002</v>
      </c>
      <c r="Y331" s="1">
        <v>20497.240000000002</v>
      </c>
      <c r="Z331" s="1">
        <v>20497.240000000002</v>
      </c>
      <c r="AA331" s="1">
        <v>20497.240000000002</v>
      </c>
      <c r="AB331" s="1">
        <v>20497.240000000002</v>
      </c>
      <c r="AC331" s="1">
        <f t="shared" si="10"/>
        <v>19502.759999999998</v>
      </c>
      <c r="AD331">
        <v>0</v>
      </c>
      <c r="AE331">
        <v>0</v>
      </c>
      <c r="AF331">
        <v>0</v>
      </c>
      <c r="AG331">
        <v>0</v>
      </c>
      <c r="AH331">
        <v>0</v>
      </c>
    </row>
    <row r="332" spans="1:34" hidden="1" x14ac:dyDescent="0.35">
      <c r="A332" t="str">
        <f t="shared" si="11"/>
        <v>1.1-00-2504_2555004_2524410</v>
      </c>
      <c r="B332" t="s">
        <v>812</v>
      </c>
      <c r="C332" t="s">
        <v>815</v>
      </c>
      <c r="D332" t="s">
        <v>47</v>
      </c>
      <c r="E332" t="s">
        <v>48</v>
      </c>
      <c r="F332" t="s">
        <v>49</v>
      </c>
      <c r="G332" t="s">
        <v>50</v>
      </c>
      <c r="H332" t="s">
        <v>808</v>
      </c>
      <c r="I332" t="s">
        <v>60</v>
      </c>
      <c r="J332">
        <v>5</v>
      </c>
      <c r="K332" t="s">
        <v>810</v>
      </c>
      <c r="L332">
        <v>5</v>
      </c>
      <c r="M332" t="s">
        <v>297</v>
      </c>
      <c r="N332" t="s">
        <v>817</v>
      </c>
      <c r="O332" t="s">
        <v>298</v>
      </c>
      <c r="P332">
        <v>2000</v>
      </c>
      <c r="Q332" t="s">
        <v>105</v>
      </c>
      <c r="R332">
        <v>2441</v>
      </c>
      <c r="S332" t="s">
        <v>662</v>
      </c>
      <c r="T332">
        <v>0</v>
      </c>
      <c r="U332" t="s">
        <v>58</v>
      </c>
      <c r="V332" s="16">
        <v>4000</v>
      </c>
      <c r="W332">
        <v>0</v>
      </c>
      <c r="X332" s="1">
        <v>3785.08</v>
      </c>
      <c r="Y332" s="1">
        <v>3785.08</v>
      </c>
      <c r="Z332" s="1">
        <v>3785.08</v>
      </c>
      <c r="AA332" s="1">
        <v>3785.08</v>
      </c>
      <c r="AB332" s="1">
        <v>3785.08</v>
      </c>
      <c r="AC332" s="1">
        <f t="shared" si="10"/>
        <v>214.92000000000007</v>
      </c>
      <c r="AD332">
        <v>0</v>
      </c>
      <c r="AE332" s="1">
        <v>4000</v>
      </c>
      <c r="AF332">
        <v>0</v>
      </c>
      <c r="AG332">
        <v>0</v>
      </c>
      <c r="AH332" s="1">
        <v>4000</v>
      </c>
    </row>
    <row r="333" spans="1:34" x14ac:dyDescent="0.35">
      <c r="A333" t="str">
        <f t="shared" si="11"/>
        <v>1.1-00-2504_2555004_2524610</v>
      </c>
      <c r="B333" t="s">
        <v>812</v>
      </c>
      <c r="C333" t="s">
        <v>815</v>
      </c>
      <c r="D333" t="s">
        <v>47</v>
      </c>
      <c r="E333" t="s">
        <v>48</v>
      </c>
      <c r="F333" t="s">
        <v>49</v>
      </c>
      <c r="G333" t="s">
        <v>50</v>
      </c>
      <c r="H333" t="s">
        <v>808</v>
      </c>
      <c r="I333" t="s">
        <v>60</v>
      </c>
      <c r="J333">
        <v>5</v>
      </c>
      <c r="K333" t="s">
        <v>810</v>
      </c>
      <c r="L333">
        <v>5</v>
      </c>
      <c r="M333" t="s">
        <v>297</v>
      </c>
      <c r="N333" t="s">
        <v>817</v>
      </c>
      <c r="O333" t="s">
        <v>298</v>
      </c>
      <c r="P333">
        <v>2000</v>
      </c>
      <c r="Q333" t="s">
        <v>105</v>
      </c>
      <c r="R333">
        <v>2461</v>
      </c>
      <c r="S333" t="s">
        <v>372</v>
      </c>
      <c r="T333">
        <v>0</v>
      </c>
      <c r="U333" t="s">
        <v>58</v>
      </c>
      <c r="V333" s="16">
        <v>500</v>
      </c>
      <c r="W333">
        <v>0</v>
      </c>
      <c r="X333">
        <v>299</v>
      </c>
      <c r="Y333">
        <v>299</v>
      </c>
      <c r="Z333">
        <v>299</v>
      </c>
      <c r="AA333">
        <v>299</v>
      </c>
      <c r="AB333">
        <v>299</v>
      </c>
      <c r="AC333" s="1">
        <f t="shared" si="10"/>
        <v>201</v>
      </c>
      <c r="AD333">
        <v>0</v>
      </c>
      <c r="AE333">
        <v>500</v>
      </c>
      <c r="AF333">
        <v>0</v>
      </c>
      <c r="AG333">
        <v>0</v>
      </c>
      <c r="AH333">
        <v>500</v>
      </c>
    </row>
    <row r="334" spans="1:34" hidden="1" x14ac:dyDescent="0.35">
      <c r="A334" t="str">
        <f t="shared" si="11"/>
        <v>1.1-00-2504_2555004_2524710</v>
      </c>
      <c r="B334" t="s">
        <v>812</v>
      </c>
      <c r="C334" t="s">
        <v>815</v>
      </c>
      <c r="D334" t="s">
        <v>47</v>
      </c>
      <c r="E334" t="s">
        <v>48</v>
      </c>
      <c r="F334" t="s">
        <v>49</v>
      </c>
      <c r="G334" t="s">
        <v>50</v>
      </c>
      <c r="H334" t="s">
        <v>808</v>
      </c>
      <c r="I334" t="s">
        <v>60</v>
      </c>
      <c r="J334">
        <v>5</v>
      </c>
      <c r="K334" t="s">
        <v>810</v>
      </c>
      <c r="L334">
        <v>5</v>
      </c>
      <c r="M334" t="s">
        <v>297</v>
      </c>
      <c r="N334" t="s">
        <v>817</v>
      </c>
      <c r="O334" t="s">
        <v>298</v>
      </c>
      <c r="P334">
        <v>2000</v>
      </c>
      <c r="Q334" t="s">
        <v>105</v>
      </c>
      <c r="R334">
        <v>2471</v>
      </c>
      <c r="S334" t="s">
        <v>373</v>
      </c>
      <c r="T334">
        <v>0</v>
      </c>
      <c r="U334" t="s">
        <v>58</v>
      </c>
      <c r="V334" s="16">
        <v>12000</v>
      </c>
      <c r="W334">
        <v>0</v>
      </c>
      <c r="X334" s="1">
        <v>10904</v>
      </c>
      <c r="Y334" s="1">
        <v>10904</v>
      </c>
      <c r="Z334" s="1">
        <v>10904</v>
      </c>
      <c r="AA334" s="1">
        <v>10904</v>
      </c>
      <c r="AB334" s="1">
        <v>10904</v>
      </c>
      <c r="AC334" s="1">
        <f t="shared" si="10"/>
        <v>1096</v>
      </c>
      <c r="AD334">
        <v>0</v>
      </c>
      <c r="AE334" s="1">
        <v>12000</v>
      </c>
      <c r="AF334">
        <v>0</v>
      </c>
      <c r="AG334">
        <v>0</v>
      </c>
      <c r="AH334" s="1">
        <v>12000</v>
      </c>
    </row>
    <row r="335" spans="1:34" hidden="1" x14ac:dyDescent="0.35">
      <c r="A335" t="str">
        <f t="shared" si="11"/>
        <v>1.1-00-2504_2555004_2525310</v>
      </c>
      <c r="B335" t="s">
        <v>812</v>
      </c>
      <c r="C335" t="s">
        <v>815</v>
      </c>
      <c r="D335" t="s">
        <v>47</v>
      </c>
      <c r="E335" t="s">
        <v>48</v>
      </c>
      <c r="F335" t="s">
        <v>49</v>
      </c>
      <c r="G335" t="s">
        <v>50</v>
      </c>
      <c r="H335" t="s">
        <v>808</v>
      </c>
      <c r="I335" t="s">
        <v>60</v>
      </c>
      <c r="J335">
        <v>5</v>
      </c>
      <c r="K335" t="s">
        <v>810</v>
      </c>
      <c r="L335">
        <v>5</v>
      </c>
      <c r="M335" t="s">
        <v>297</v>
      </c>
      <c r="N335" t="s">
        <v>817</v>
      </c>
      <c r="O335" t="s">
        <v>298</v>
      </c>
      <c r="P335">
        <v>2000</v>
      </c>
      <c r="Q335" t="s">
        <v>105</v>
      </c>
      <c r="R335">
        <v>2531</v>
      </c>
      <c r="S335" t="s">
        <v>444</v>
      </c>
      <c r="T335">
        <v>0</v>
      </c>
      <c r="U335" t="s">
        <v>58</v>
      </c>
      <c r="V335" s="16">
        <v>2000</v>
      </c>
      <c r="W335" s="1">
        <v>2000</v>
      </c>
      <c r="X335">
        <v>0</v>
      </c>
      <c r="Y335">
        <v>0</v>
      </c>
      <c r="Z335">
        <v>0</v>
      </c>
      <c r="AA335">
        <v>0</v>
      </c>
      <c r="AB335">
        <v>0</v>
      </c>
      <c r="AC335" s="1">
        <f t="shared" si="10"/>
        <v>2000</v>
      </c>
      <c r="AD335">
        <v>0</v>
      </c>
      <c r="AE335">
        <v>0</v>
      </c>
      <c r="AF335">
        <v>0</v>
      </c>
      <c r="AG335">
        <v>0</v>
      </c>
      <c r="AH335">
        <v>0</v>
      </c>
    </row>
    <row r="336" spans="1:34" hidden="1" x14ac:dyDescent="0.35">
      <c r="A336" t="str">
        <f t="shared" si="11"/>
        <v>1.1-00-2504_2555004_2527210</v>
      </c>
      <c r="B336" t="s">
        <v>812</v>
      </c>
      <c r="C336" t="s">
        <v>815</v>
      </c>
      <c r="D336" t="s">
        <v>47</v>
      </c>
      <c r="E336" t="s">
        <v>48</v>
      </c>
      <c r="F336" t="s">
        <v>49</v>
      </c>
      <c r="G336" t="s">
        <v>50</v>
      </c>
      <c r="H336" t="s">
        <v>808</v>
      </c>
      <c r="I336" t="s">
        <v>60</v>
      </c>
      <c r="J336">
        <v>5</v>
      </c>
      <c r="K336" t="s">
        <v>810</v>
      </c>
      <c r="L336">
        <v>5</v>
      </c>
      <c r="M336" t="s">
        <v>297</v>
      </c>
      <c r="N336" t="s">
        <v>817</v>
      </c>
      <c r="O336" t="s">
        <v>298</v>
      </c>
      <c r="P336">
        <v>2000</v>
      </c>
      <c r="Q336" t="s">
        <v>105</v>
      </c>
      <c r="R336">
        <v>2721</v>
      </c>
      <c r="S336" t="s">
        <v>377</v>
      </c>
      <c r="T336">
        <v>0</v>
      </c>
      <c r="U336" t="s">
        <v>58</v>
      </c>
      <c r="V336" s="16">
        <v>35000</v>
      </c>
      <c r="W336" s="1">
        <v>30000</v>
      </c>
      <c r="X336" s="1">
        <v>14880</v>
      </c>
      <c r="Y336" s="1">
        <v>14880</v>
      </c>
      <c r="Z336" s="1">
        <v>14880</v>
      </c>
      <c r="AA336" s="1">
        <v>14880</v>
      </c>
      <c r="AB336" s="1">
        <v>14880</v>
      </c>
      <c r="AC336" s="1">
        <f t="shared" si="10"/>
        <v>20120</v>
      </c>
      <c r="AD336">
        <v>0</v>
      </c>
      <c r="AE336" s="1">
        <v>5000</v>
      </c>
      <c r="AF336">
        <v>0</v>
      </c>
      <c r="AG336">
        <v>0</v>
      </c>
      <c r="AH336" s="1">
        <v>5000</v>
      </c>
    </row>
    <row r="337" spans="1:34" hidden="1" x14ac:dyDescent="0.35">
      <c r="A337" t="str">
        <f t="shared" si="11"/>
        <v>1.1-00-2504_2555004_2529110</v>
      </c>
      <c r="B337" t="s">
        <v>812</v>
      </c>
      <c r="C337" t="s">
        <v>815</v>
      </c>
      <c r="D337" t="s">
        <v>47</v>
      </c>
      <c r="E337" t="s">
        <v>48</v>
      </c>
      <c r="F337" t="s">
        <v>49</v>
      </c>
      <c r="G337" t="s">
        <v>50</v>
      </c>
      <c r="H337" t="s">
        <v>808</v>
      </c>
      <c r="I337" t="s">
        <v>60</v>
      </c>
      <c r="J337">
        <v>5</v>
      </c>
      <c r="K337" t="s">
        <v>810</v>
      </c>
      <c r="L337">
        <v>5</v>
      </c>
      <c r="M337" t="s">
        <v>297</v>
      </c>
      <c r="N337" t="s">
        <v>817</v>
      </c>
      <c r="O337" t="s">
        <v>298</v>
      </c>
      <c r="P337">
        <v>2000</v>
      </c>
      <c r="Q337" t="s">
        <v>105</v>
      </c>
      <c r="R337">
        <v>2911</v>
      </c>
      <c r="S337" t="s">
        <v>312</v>
      </c>
      <c r="T337">
        <v>0</v>
      </c>
      <c r="U337" t="s">
        <v>58</v>
      </c>
      <c r="V337" s="16">
        <v>10000</v>
      </c>
      <c r="W337" s="1">
        <v>10000</v>
      </c>
      <c r="X337">
        <v>0</v>
      </c>
      <c r="Y337">
        <v>0</v>
      </c>
      <c r="Z337">
        <v>0</v>
      </c>
      <c r="AA337">
        <v>0</v>
      </c>
      <c r="AB337">
        <v>0</v>
      </c>
      <c r="AC337" s="1">
        <f t="shared" si="10"/>
        <v>10000</v>
      </c>
      <c r="AD337">
        <v>0</v>
      </c>
      <c r="AE337">
        <v>0</v>
      </c>
      <c r="AF337">
        <v>0</v>
      </c>
      <c r="AG337">
        <v>0</v>
      </c>
      <c r="AH337">
        <v>0</v>
      </c>
    </row>
    <row r="338" spans="1:34" hidden="1" x14ac:dyDescent="0.35">
      <c r="A338" t="str">
        <f t="shared" si="11"/>
        <v>1.1-00-2504_2555004_2529210</v>
      </c>
      <c r="B338" t="s">
        <v>812</v>
      </c>
      <c r="C338" t="s">
        <v>815</v>
      </c>
      <c r="D338" t="s">
        <v>47</v>
      </c>
      <c r="E338" t="s">
        <v>48</v>
      </c>
      <c r="F338" t="s">
        <v>49</v>
      </c>
      <c r="G338" t="s">
        <v>50</v>
      </c>
      <c r="H338" t="s">
        <v>808</v>
      </c>
      <c r="I338" t="s">
        <v>60</v>
      </c>
      <c r="J338">
        <v>5</v>
      </c>
      <c r="K338" t="s">
        <v>810</v>
      </c>
      <c r="L338">
        <v>5</v>
      </c>
      <c r="M338" t="s">
        <v>297</v>
      </c>
      <c r="N338" t="s">
        <v>817</v>
      </c>
      <c r="O338" t="s">
        <v>298</v>
      </c>
      <c r="P338">
        <v>2000</v>
      </c>
      <c r="Q338" t="s">
        <v>105</v>
      </c>
      <c r="R338">
        <v>2921</v>
      </c>
      <c r="S338" t="s">
        <v>378</v>
      </c>
      <c r="T338">
        <v>0</v>
      </c>
      <c r="U338" t="s">
        <v>58</v>
      </c>
      <c r="V338" s="16">
        <v>3000</v>
      </c>
      <c r="W338" s="1">
        <v>1000</v>
      </c>
      <c r="X338" s="1">
        <v>2591</v>
      </c>
      <c r="Y338" s="1">
        <v>2591</v>
      </c>
      <c r="Z338" s="1">
        <v>2591</v>
      </c>
      <c r="AA338" s="1">
        <v>2591</v>
      </c>
      <c r="AB338" s="1">
        <v>2591</v>
      </c>
      <c r="AC338" s="1">
        <f t="shared" si="10"/>
        <v>409</v>
      </c>
      <c r="AD338">
        <v>0</v>
      </c>
      <c r="AE338" s="1">
        <v>2000</v>
      </c>
      <c r="AF338">
        <v>0</v>
      </c>
      <c r="AG338">
        <v>0</v>
      </c>
      <c r="AH338" s="1">
        <v>2000</v>
      </c>
    </row>
    <row r="339" spans="1:34" hidden="1" x14ac:dyDescent="0.35">
      <c r="A339" t="str">
        <f t="shared" si="11"/>
        <v>1.1-00-2504_2555004_2529310</v>
      </c>
      <c r="B339" t="s">
        <v>812</v>
      </c>
      <c r="C339" t="s">
        <v>815</v>
      </c>
      <c r="D339" t="s">
        <v>47</v>
      </c>
      <c r="E339" t="s">
        <v>48</v>
      </c>
      <c r="F339" t="s">
        <v>49</v>
      </c>
      <c r="G339" t="s">
        <v>50</v>
      </c>
      <c r="H339" t="s">
        <v>808</v>
      </c>
      <c r="I339" t="s">
        <v>60</v>
      </c>
      <c r="J339">
        <v>5</v>
      </c>
      <c r="K339" t="s">
        <v>810</v>
      </c>
      <c r="L339">
        <v>5</v>
      </c>
      <c r="M339" t="s">
        <v>297</v>
      </c>
      <c r="N339" t="s">
        <v>817</v>
      </c>
      <c r="O339" t="s">
        <v>298</v>
      </c>
      <c r="P339">
        <v>2000</v>
      </c>
      <c r="Q339" t="s">
        <v>105</v>
      </c>
      <c r="R339">
        <v>2931</v>
      </c>
      <c r="S339" t="s">
        <v>649</v>
      </c>
      <c r="T339">
        <v>0</v>
      </c>
      <c r="U339" t="s">
        <v>58</v>
      </c>
      <c r="V339" s="16">
        <v>20000</v>
      </c>
      <c r="W339" s="1">
        <v>20000</v>
      </c>
      <c r="X339">
        <v>0</v>
      </c>
      <c r="Y339">
        <v>0</v>
      </c>
      <c r="Z339">
        <v>0</v>
      </c>
      <c r="AA339">
        <v>0</v>
      </c>
      <c r="AB339">
        <v>0</v>
      </c>
      <c r="AC339" s="1">
        <f t="shared" si="10"/>
        <v>20000</v>
      </c>
      <c r="AD339">
        <v>0</v>
      </c>
      <c r="AE339">
        <v>0</v>
      </c>
      <c r="AF339">
        <v>0</v>
      </c>
      <c r="AG339">
        <v>0</v>
      </c>
      <c r="AH339">
        <v>0</v>
      </c>
    </row>
    <row r="340" spans="1:34" hidden="1" x14ac:dyDescent="0.35">
      <c r="A340" t="str">
        <f t="shared" si="11"/>
        <v>1.1-00-2504_2555004_2529410</v>
      </c>
      <c r="B340" t="s">
        <v>812</v>
      </c>
      <c r="C340" t="s">
        <v>815</v>
      </c>
      <c r="D340" t="s">
        <v>47</v>
      </c>
      <c r="E340" t="s">
        <v>48</v>
      </c>
      <c r="F340" t="s">
        <v>49</v>
      </c>
      <c r="G340" t="s">
        <v>50</v>
      </c>
      <c r="H340" t="s">
        <v>808</v>
      </c>
      <c r="I340" t="s">
        <v>60</v>
      </c>
      <c r="J340">
        <v>5</v>
      </c>
      <c r="K340" t="s">
        <v>810</v>
      </c>
      <c r="L340">
        <v>5</v>
      </c>
      <c r="M340" t="s">
        <v>297</v>
      </c>
      <c r="N340" t="s">
        <v>817</v>
      </c>
      <c r="O340" t="s">
        <v>298</v>
      </c>
      <c r="P340">
        <v>2000</v>
      </c>
      <c r="Q340" t="s">
        <v>105</v>
      </c>
      <c r="R340">
        <v>2941</v>
      </c>
      <c r="S340" t="s">
        <v>313</v>
      </c>
      <c r="T340">
        <v>0</v>
      </c>
      <c r="U340" t="s">
        <v>58</v>
      </c>
      <c r="V340" s="16">
        <v>27000</v>
      </c>
      <c r="W340" s="1">
        <v>1000</v>
      </c>
      <c r="X340" s="1">
        <v>12006.27</v>
      </c>
      <c r="Y340" s="1">
        <v>12006.27</v>
      </c>
      <c r="Z340" s="1">
        <v>12006.27</v>
      </c>
      <c r="AA340" s="1">
        <v>12006.27</v>
      </c>
      <c r="AB340" s="1">
        <v>12006.27</v>
      </c>
      <c r="AC340" s="1">
        <f t="shared" si="10"/>
        <v>14993.73</v>
      </c>
      <c r="AD340">
        <v>0</v>
      </c>
      <c r="AE340" s="1">
        <v>26000</v>
      </c>
      <c r="AF340">
        <v>0</v>
      </c>
      <c r="AG340">
        <v>0</v>
      </c>
      <c r="AH340" s="1">
        <v>26000</v>
      </c>
    </row>
    <row r="341" spans="1:34" hidden="1" x14ac:dyDescent="0.35">
      <c r="A341" t="str">
        <f t="shared" si="11"/>
        <v>1.1-00-2504_2555004_2529610</v>
      </c>
      <c r="B341" t="s">
        <v>812</v>
      </c>
      <c r="C341" t="s">
        <v>815</v>
      </c>
      <c r="D341" t="s">
        <v>47</v>
      </c>
      <c r="E341" t="s">
        <v>48</v>
      </c>
      <c r="F341" t="s">
        <v>49</v>
      </c>
      <c r="G341" t="s">
        <v>50</v>
      </c>
      <c r="H341" t="s">
        <v>808</v>
      </c>
      <c r="I341" t="s">
        <v>60</v>
      </c>
      <c r="J341">
        <v>5</v>
      </c>
      <c r="K341" t="s">
        <v>810</v>
      </c>
      <c r="L341">
        <v>5</v>
      </c>
      <c r="M341" t="s">
        <v>297</v>
      </c>
      <c r="N341" t="s">
        <v>817</v>
      </c>
      <c r="O341" t="s">
        <v>298</v>
      </c>
      <c r="P341">
        <v>2000</v>
      </c>
      <c r="Q341" t="s">
        <v>105</v>
      </c>
      <c r="R341">
        <v>2961</v>
      </c>
      <c r="S341" t="s">
        <v>379</v>
      </c>
      <c r="T341">
        <v>0</v>
      </c>
      <c r="U341" t="s">
        <v>58</v>
      </c>
      <c r="V341" s="16">
        <v>9000</v>
      </c>
      <c r="W341">
        <v>0</v>
      </c>
      <c r="X341" s="1">
        <v>7760</v>
      </c>
      <c r="Y341" s="1">
        <v>7760</v>
      </c>
      <c r="Z341" s="1">
        <v>7760</v>
      </c>
      <c r="AA341" s="1">
        <v>7760</v>
      </c>
      <c r="AB341" s="1">
        <v>7760</v>
      </c>
      <c r="AC341" s="1">
        <f t="shared" si="10"/>
        <v>1240</v>
      </c>
      <c r="AD341">
        <v>0</v>
      </c>
      <c r="AE341" s="1">
        <v>9000</v>
      </c>
      <c r="AF341">
        <v>0</v>
      </c>
      <c r="AG341">
        <v>0</v>
      </c>
      <c r="AH341" s="1">
        <v>9000</v>
      </c>
    </row>
    <row r="342" spans="1:34" hidden="1" x14ac:dyDescent="0.35">
      <c r="A342" t="str">
        <f t="shared" si="11"/>
        <v>1.1-00-2504_2555004_2531810</v>
      </c>
      <c r="B342" t="s">
        <v>812</v>
      </c>
      <c r="C342" t="s">
        <v>815</v>
      </c>
      <c r="D342" t="s">
        <v>47</v>
      </c>
      <c r="E342" t="s">
        <v>48</v>
      </c>
      <c r="F342" t="s">
        <v>49</v>
      </c>
      <c r="G342" t="s">
        <v>50</v>
      </c>
      <c r="H342" t="s">
        <v>808</v>
      </c>
      <c r="I342" t="s">
        <v>60</v>
      </c>
      <c r="J342">
        <v>5</v>
      </c>
      <c r="K342" t="s">
        <v>810</v>
      </c>
      <c r="L342">
        <v>5</v>
      </c>
      <c r="M342" t="s">
        <v>297</v>
      </c>
      <c r="N342" t="s">
        <v>817</v>
      </c>
      <c r="O342" t="s">
        <v>298</v>
      </c>
      <c r="P342">
        <v>3000</v>
      </c>
      <c r="Q342" t="s">
        <v>56</v>
      </c>
      <c r="R342">
        <v>3181</v>
      </c>
      <c r="S342" t="s">
        <v>314</v>
      </c>
      <c r="T342">
        <v>0</v>
      </c>
      <c r="U342" t="s">
        <v>58</v>
      </c>
      <c r="V342" s="16">
        <v>15000</v>
      </c>
      <c r="W342" s="1">
        <v>15000</v>
      </c>
      <c r="X342" s="1">
        <v>5919.08</v>
      </c>
      <c r="Y342" s="1">
        <v>5919.08</v>
      </c>
      <c r="Z342" s="1">
        <v>5919.08</v>
      </c>
      <c r="AA342" s="1">
        <v>5919.08</v>
      </c>
      <c r="AB342" s="1">
        <v>5919.08</v>
      </c>
      <c r="AC342" s="1">
        <f t="shared" si="10"/>
        <v>9080.92</v>
      </c>
      <c r="AD342">
        <v>0</v>
      </c>
      <c r="AE342">
        <v>0</v>
      </c>
      <c r="AF342">
        <v>0</v>
      </c>
      <c r="AG342">
        <v>0</v>
      </c>
      <c r="AH342">
        <v>0</v>
      </c>
    </row>
    <row r="343" spans="1:34" hidden="1" x14ac:dyDescent="0.35">
      <c r="A343" t="str">
        <f t="shared" si="11"/>
        <v>1.1-00-2504_2555004_2532710</v>
      </c>
      <c r="B343" t="s">
        <v>812</v>
      </c>
      <c r="C343" t="s">
        <v>815</v>
      </c>
      <c r="D343" t="s">
        <v>47</v>
      </c>
      <c r="E343" t="s">
        <v>48</v>
      </c>
      <c r="F343" t="s">
        <v>49</v>
      </c>
      <c r="G343" t="s">
        <v>50</v>
      </c>
      <c r="H343" t="s">
        <v>808</v>
      </c>
      <c r="I343" t="s">
        <v>60</v>
      </c>
      <c r="J343">
        <v>5</v>
      </c>
      <c r="K343" t="s">
        <v>810</v>
      </c>
      <c r="L343">
        <v>5</v>
      </c>
      <c r="M343" t="s">
        <v>297</v>
      </c>
      <c r="N343" t="s">
        <v>817</v>
      </c>
      <c r="O343" t="s">
        <v>298</v>
      </c>
      <c r="P343">
        <v>3000</v>
      </c>
      <c r="Q343" t="s">
        <v>56</v>
      </c>
      <c r="R343">
        <v>3271</v>
      </c>
      <c r="S343" t="s">
        <v>653</v>
      </c>
      <c r="T343">
        <v>0</v>
      </c>
      <c r="U343" t="s">
        <v>58</v>
      </c>
      <c r="V343" s="16">
        <v>410000</v>
      </c>
      <c r="W343" s="1">
        <v>410000</v>
      </c>
      <c r="X343">
        <v>0</v>
      </c>
      <c r="Y343">
        <v>0</v>
      </c>
      <c r="Z343">
        <v>0</v>
      </c>
      <c r="AA343">
        <v>0</v>
      </c>
      <c r="AB343">
        <v>0</v>
      </c>
      <c r="AC343" s="1">
        <f t="shared" si="10"/>
        <v>410000</v>
      </c>
      <c r="AD343">
        <v>0</v>
      </c>
      <c r="AE343">
        <v>0</v>
      </c>
      <c r="AF343">
        <v>0</v>
      </c>
      <c r="AG343">
        <v>0</v>
      </c>
      <c r="AH343">
        <v>0</v>
      </c>
    </row>
    <row r="344" spans="1:34" hidden="1" x14ac:dyDescent="0.35">
      <c r="A344" t="str">
        <f t="shared" si="11"/>
        <v>1.1-00-2504_2555004_2532910</v>
      </c>
      <c r="B344" t="s">
        <v>812</v>
      </c>
      <c r="C344" t="s">
        <v>815</v>
      </c>
      <c r="D344" t="s">
        <v>47</v>
      </c>
      <c r="E344" t="s">
        <v>48</v>
      </c>
      <c r="F344" t="s">
        <v>49</v>
      </c>
      <c r="G344" t="s">
        <v>50</v>
      </c>
      <c r="H344" t="s">
        <v>808</v>
      </c>
      <c r="I344" t="s">
        <v>60</v>
      </c>
      <c r="J344">
        <v>5</v>
      </c>
      <c r="K344" t="s">
        <v>810</v>
      </c>
      <c r="L344">
        <v>5</v>
      </c>
      <c r="M344" t="s">
        <v>297</v>
      </c>
      <c r="N344" t="s">
        <v>817</v>
      </c>
      <c r="O344" t="s">
        <v>298</v>
      </c>
      <c r="P344">
        <v>3000</v>
      </c>
      <c r="Q344" t="s">
        <v>56</v>
      </c>
      <c r="R344">
        <v>3291</v>
      </c>
      <c r="S344" t="s">
        <v>315</v>
      </c>
      <c r="T344">
        <v>0</v>
      </c>
      <c r="U344" t="s">
        <v>58</v>
      </c>
      <c r="V344" s="16">
        <v>95490.8</v>
      </c>
      <c r="W344" s="1">
        <v>140000</v>
      </c>
      <c r="X344">
        <v>0</v>
      </c>
      <c r="Y344">
        <v>0</v>
      </c>
      <c r="Z344">
        <v>0</v>
      </c>
      <c r="AA344">
        <v>0</v>
      </c>
      <c r="AB344">
        <v>0</v>
      </c>
      <c r="AC344" s="1">
        <f t="shared" si="10"/>
        <v>95490.8</v>
      </c>
      <c r="AD344">
        <v>0</v>
      </c>
      <c r="AE344">
        <v>0</v>
      </c>
      <c r="AF344">
        <v>0</v>
      </c>
      <c r="AG344" s="1">
        <v>44509.2</v>
      </c>
      <c r="AH344" s="1">
        <v>-44509.2</v>
      </c>
    </row>
    <row r="345" spans="1:34" hidden="1" x14ac:dyDescent="0.35">
      <c r="A345" t="str">
        <f t="shared" si="11"/>
        <v>1.1-00-2504_2555004_2533110</v>
      </c>
      <c r="B345" t="s">
        <v>812</v>
      </c>
      <c r="C345" t="s">
        <v>815</v>
      </c>
      <c r="D345" t="s">
        <v>47</v>
      </c>
      <c r="E345" t="s">
        <v>48</v>
      </c>
      <c r="F345" t="s">
        <v>49</v>
      </c>
      <c r="G345" t="s">
        <v>50</v>
      </c>
      <c r="H345" t="s">
        <v>808</v>
      </c>
      <c r="I345" t="s">
        <v>60</v>
      </c>
      <c r="J345">
        <v>5</v>
      </c>
      <c r="K345" t="s">
        <v>810</v>
      </c>
      <c r="L345">
        <v>5</v>
      </c>
      <c r="M345" t="s">
        <v>297</v>
      </c>
      <c r="N345" t="s">
        <v>817</v>
      </c>
      <c r="O345" t="s">
        <v>298</v>
      </c>
      <c r="P345">
        <v>3000</v>
      </c>
      <c r="Q345" t="s">
        <v>56</v>
      </c>
      <c r="R345">
        <v>3311</v>
      </c>
      <c r="S345" t="s">
        <v>316</v>
      </c>
      <c r="T345">
        <v>0</v>
      </c>
      <c r="U345" t="s">
        <v>58</v>
      </c>
      <c r="V345" s="16">
        <v>900000</v>
      </c>
      <c r="W345" s="1">
        <v>700000</v>
      </c>
      <c r="X345" s="1">
        <v>521543.36</v>
      </c>
      <c r="Y345" s="1">
        <v>521543.36</v>
      </c>
      <c r="Z345" s="1">
        <v>521543.36</v>
      </c>
      <c r="AA345" s="1">
        <v>295343.35999999999</v>
      </c>
      <c r="AB345" s="1">
        <v>295343.35999999999</v>
      </c>
      <c r="AC345" s="1">
        <f t="shared" si="10"/>
        <v>378456.64</v>
      </c>
      <c r="AD345">
        <v>0</v>
      </c>
      <c r="AE345" s="1">
        <v>200000</v>
      </c>
      <c r="AF345">
        <v>0</v>
      </c>
      <c r="AG345">
        <v>0</v>
      </c>
      <c r="AH345" s="1">
        <v>200000</v>
      </c>
    </row>
    <row r="346" spans="1:34" hidden="1" x14ac:dyDescent="0.35">
      <c r="A346" t="str">
        <f t="shared" si="11"/>
        <v>1.1-00-2504_2555004_2533310</v>
      </c>
      <c r="B346" t="s">
        <v>812</v>
      </c>
      <c r="C346" t="s">
        <v>815</v>
      </c>
      <c r="D346" t="s">
        <v>47</v>
      </c>
      <c r="E346" t="s">
        <v>48</v>
      </c>
      <c r="F346" t="s">
        <v>49</v>
      </c>
      <c r="G346" t="s">
        <v>50</v>
      </c>
      <c r="H346" t="s">
        <v>808</v>
      </c>
      <c r="I346" t="s">
        <v>60</v>
      </c>
      <c r="J346">
        <v>5</v>
      </c>
      <c r="K346" t="s">
        <v>810</v>
      </c>
      <c r="L346">
        <v>5</v>
      </c>
      <c r="M346" t="s">
        <v>297</v>
      </c>
      <c r="N346" t="s">
        <v>817</v>
      </c>
      <c r="O346" t="s">
        <v>298</v>
      </c>
      <c r="P346">
        <v>3000</v>
      </c>
      <c r="Q346" t="s">
        <v>56</v>
      </c>
      <c r="R346">
        <v>3331</v>
      </c>
      <c r="S346" t="s">
        <v>317</v>
      </c>
      <c r="T346">
        <v>0</v>
      </c>
      <c r="U346" t="s">
        <v>58</v>
      </c>
      <c r="V346" s="16">
        <v>1478636.04</v>
      </c>
      <c r="W346" s="1">
        <v>8358220.3600000003</v>
      </c>
      <c r="X346" s="1">
        <v>694747.2</v>
      </c>
      <c r="Y346" s="1">
        <v>694747.2</v>
      </c>
      <c r="Z346" s="1">
        <v>486323.04</v>
      </c>
      <c r="AA346" s="1">
        <v>486323.04</v>
      </c>
      <c r="AB346" s="1">
        <v>486323.04</v>
      </c>
      <c r="AC346" s="1">
        <f t="shared" si="10"/>
        <v>783888.84000000008</v>
      </c>
      <c r="AD346">
        <v>0</v>
      </c>
      <c r="AE346">
        <v>0</v>
      </c>
      <c r="AF346">
        <v>0</v>
      </c>
      <c r="AG346" s="1">
        <v>6879584.3200000003</v>
      </c>
      <c r="AH346" s="1">
        <v>-6879584.3200000003</v>
      </c>
    </row>
    <row r="347" spans="1:34" hidden="1" x14ac:dyDescent="0.35">
      <c r="A347" t="str">
        <f t="shared" si="11"/>
        <v>1.1-00-2504_2555004_2533610</v>
      </c>
      <c r="B347" t="s">
        <v>812</v>
      </c>
      <c r="C347" t="s">
        <v>815</v>
      </c>
      <c r="D347" t="s">
        <v>47</v>
      </c>
      <c r="E347" t="s">
        <v>48</v>
      </c>
      <c r="F347" t="s">
        <v>49</v>
      </c>
      <c r="G347" t="s">
        <v>50</v>
      </c>
      <c r="H347" t="s">
        <v>808</v>
      </c>
      <c r="I347" t="s">
        <v>60</v>
      </c>
      <c r="J347">
        <v>5</v>
      </c>
      <c r="K347" t="s">
        <v>810</v>
      </c>
      <c r="L347">
        <v>5</v>
      </c>
      <c r="M347" t="s">
        <v>297</v>
      </c>
      <c r="N347" t="s">
        <v>817</v>
      </c>
      <c r="O347" t="s">
        <v>298</v>
      </c>
      <c r="P347">
        <v>3000</v>
      </c>
      <c r="Q347" t="s">
        <v>56</v>
      </c>
      <c r="R347">
        <v>3361</v>
      </c>
      <c r="S347" t="s">
        <v>114</v>
      </c>
      <c r="T347">
        <v>0</v>
      </c>
      <c r="U347" t="s">
        <v>58</v>
      </c>
      <c r="V347" s="16">
        <v>10000</v>
      </c>
      <c r="W347">
        <v>0</v>
      </c>
      <c r="X347" s="1">
        <v>6228.2</v>
      </c>
      <c r="Y347" s="1">
        <v>6228.2</v>
      </c>
      <c r="Z347" s="1">
        <v>6228.2</v>
      </c>
      <c r="AA347" s="1">
        <v>6228.2</v>
      </c>
      <c r="AB347" s="1">
        <v>6228.2</v>
      </c>
      <c r="AC347" s="1">
        <f t="shared" si="10"/>
        <v>3771.8</v>
      </c>
      <c r="AD347">
        <v>0</v>
      </c>
      <c r="AE347" s="1">
        <v>10000</v>
      </c>
      <c r="AF347">
        <v>0</v>
      </c>
      <c r="AG347">
        <v>0</v>
      </c>
      <c r="AH347" s="1">
        <v>10000</v>
      </c>
    </row>
    <row r="348" spans="1:34" hidden="1" x14ac:dyDescent="0.35">
      <c r="A348" t="str">
        <f t="shared" si="11"/>
        <v>1.1-00-2504_2555004_2534110</v>
      </c>
      <c r="B348" t="s">
        <v>812</v>
      </c>
      <c r="C348" t="s">
        <v>815</v>
      </c>
      <c r="D348" t="s">
        <v>47</v>
      </c>
      <c r="E348" t="s">
        <v>48</v>
      </c>
      <c r="F348" t="s">
        <v>49</v>
      </c>
      <c r="G348" t="s">
        <v>50</v>
      </c>
      <c r="H348" t="s">
        <v>808</v>
      </c>
      <c r="I348" t="s">
        <v>60</v>
      </c>
      <c r="J348">
        <v>5</v>
      </c>
      <c r="K348" t="s">
        <v>810</v>
      </c>
      <c r="L348">
        <v>5</v>
      </c>
      <c r="M348" t="s">
        <v>297</v>
      </c>
      <c r="N348" t="s">
        <v>817</v>
      </c>
      <c r="O348" t="s">
        <v>298</v>
      </c>
      <c r="P348">
        <v>3000</v>
      </c>
      <c r="Q348" t="s">
        <v>56</v>
      </c>
      <c r="R348">
        <v>3411</v>
      </c>
      <c r="S348" t="s">
        <v>319</v>
      </c>
      <c r="T348">
        <v>0</v>
      </c>
      <c r="U348" t="s">
        <v>58</v>
      </c>
      <c r="V348" s="16">
        <v>31416720.57</v>
      </c>
      <c r="W348" s="1">
        <v>17204100</v>
      </c>
      <c r="X348" s="1">
        <v>13931541.380000001</v>
      </c>
      <c r="Y348" s="1">
        <v>13931541.380000001</v>
      </c>
      <c r="Z348" s="1">
        <v>13931541.380000001</v>
      </c>
      <c r="AA348" s="1">
        <v>13931541.380000001</v>
      </c>
      <c r="AB348" s="1">
        <v>13931541.380000001</v>
      </c>
      <c r="AC348" s="1">
        <f t="shared" si="10"/>
        <v>17485179.189999998</v>
      </c>
      <c r="AD348" s="1">
        <v>14000000</v>
      </c>
      <c r="AE348" s="1">
        <v>1700000</v>
      </c>
      <c r="AF348">
        <v>0</v>
      </c>
      <c r="AG348" s="1">
        <v>1487379.43</v>
      </c>
      <c r="AH348" s="1">
        <v>14212620.57</v>
      </c>
    </row>
    <row r="349" spans="1:34" hidden="1" x14ac:dyDescent="0.35">
      <c r="A349" t="str">
        <f t="shared" si="11"/>
        <v>1.1-00-2504_2555004_2534210</v>
      </c>
      <c r="B349" t="s">
        <v>812</v>
      </c>
      <c r="C349" t="s">
        <v>815</v>
      </c>
      <c r="D349" t="s">
        <v>47</v>
      </c>
      <c r="E349" t="s">
        <v>48</v>
      </c>
      <c r="F349" t="s">
        <v>49</v>
      </c>
      <c r="G349" t="s">
        <v>50</v>
      </c>
      <c r="H349" t="s">
        <v>808</v>
      </c>
      <c r="I349" t="s">
        <v>60</v>
      </c>
      <c r="J349">
        <v>5</v>
      </c>
      <c r="K349" t="s">
        <v>810</v>
      </c>
      <c r="L349">
        <v>5</v>
      </c>
      <c r="M349" t="s">
        <v>297</v>
      </c>
      <c r="N349" t="s">
        <v>817</v>
      </c>
      <c r="O349" t="s">
        <v>298</v>
      </c>
      <c r="P349">
        <v>3000</v>
      </c>
      <c r="Q349" t="s">
        <v>56</v>
      </c>
      <c r="R349">
        <v>3421</v>
      </c>
      <c r="S349" t="s">
        <v>321</v>
      </c>
      <c r="T349">
        <v>0</v>
      </c>
      <c r="U349" t="s">
        <v>58</v>
      </c>
      <c r="V349" s="16">
        <v>40000000</v>
      </c>
      <c r="W349" s="1">
        <v>40000000</v>
      </c>
      <c r="X349" s="1">
        <v>25068281.309999999</v>
      </c>
      <c r="Y349" s="1">
        <v>24968281.309999999</v>
      </c>
      <c r="Z349" s="1">
        <v>24968281.300000001</v>
      </c>
      <c r="AA349" s="1">
        <v>23789278.899999999</v>
      </c>
      <c r="AB349" s="1">
        <v>21362944.120000001</v>
      </c>
      <c r="AC349" s="1">
        <f t="shared" si="10"/>
        <v>14931718.690000001</v>
      </c>
      <c r="AD349">
        <v>0</v>
      </c>
      <c r="AE349">
        <v>0</v>
      </c>
      <c r="AF349">
        <v>0</v>
      </c>
      <c r="AG349">
        <v>0</v>
      </c>
      <c r="AH349">
        <v>0</v>
      </c>
    </row>
    <row r="350" spans="1:34" hidden="1" x14ac:dyDescent="0.35">
      <c r="A350" t="str">
        <f t="shared" si="11"/>
        <v>1.1-00-2504_2555004_2534310</v>
      </c>
      <c r="B350" t="s">
        <v>812</v>
      </c>
      <c r="C350" t="s">
        <v>815</v>
      </c>
      <c r="D350" t="s">
        <v>47</v>
      </c>
      <c r="E350" t="s">
        <v>48</v>
      </c>
      <c r="F350" t="s">
        <v>49</v>
      </c>
      <c r="G350" t="s">
        <v>50</v>
      </c>
      <c r="H350" t="s">
        <v>808</v>
      </c>
      <c r="I350" t="s">
        <v>60</v>
      </c>
      <c r="J350">
        <v>5</v>
      </c>
      <c r="K350" t="s">
        <v>810</v>
      </c>
      <c r="L350">
        <v>5</v>
      </c>
      <c r="M350" t="s">
        <v>297</v>
      </c>
      <c r="N350" t="s">
        <v>817</v>
      </c>
      <c r="O350" t="s">
        <v>298</v>
      </c>
      <c r="P350">
        <v>3000</v>
      </c>
      <c r="Q350" t="s">
        <v>56</v>
      </c>
      <c r="R350">
        <v>3431</v>
      </c>
      <c r="S350" t="s">
        <v>322</v>
      </c>
      <c r="T350">
        <v>0</v>
      </c>
      <c r="U350" t="s">
        <v>58</v>
      </c>
      <c r="V350" s="16">
        <v>2702616</v>
      </c>
      <c r="W350">
        <v>0</v>
      </c>
      <c r="X350" s="1">
        <v>2702616</v>
      </c>
      <c r="Y350" s="1">
        <v>2702616</v>
      </c>
      <c r="Z350">
        <v>0</v>
      </c>
      <c r="AA350">
        <v>0</v>
      </c>
      <c r="AB350">
        <v>0</v>
      </c>
      <c r="AC350" s="1">
        <f t="shared" si="10"/>
        <v>0</v>
      </c>
      <c r="AD350">
        <v>0</v>
      </c>
      <c r="AE350" s="1">
        <v>2702616</v>
      </c>
      <c r="AF350">
        <v>0</v>
      </c>
      <c r="AG350">
        <v>0</v>
      </c>
      <c r="AH350" s="1">
        <v>2702616</v>
      </c>
    </row>
    <row r="351" spans="1:34" hidden="1" x14ac:dyDescent="0.35">
      <c r="A351" t="str">
        <f t="shared" si="11"/>
        <v>1.1-00-2504_2555004_25351110</v>
      </c>
      <c r="B351" t="s">
        <v>812</v>
      </c>
      <c r="C351" t="s">
        <v>815</v>
      </c>
      <c r="D351" t="s">
        <v>47</v>
      </c>
      <c r="E351" t="s">
        <v>48</v>
      </c>
      <c r="F351" t="s">
        <v>49</v>
      </c>
      <c r="G351" t="s">
        <v>50</v>
      </c>
      <c r="H351" t="s">
        <v>808</v>
      </c>
      <c r="I351" t="s">
        <v>60</v>
      </c>
      <c r="J351">
        <v>5</v>
      </c>
      <c r="K351" t="s">
        <v>810</v>
      </c>
      <c r="L351">
        <v>5</v>
      </c>
      <c r="M351" t="s">
        <v>297</v>
      </c>
      <c r="N351" t="s">
        <v>817</v>
      </c>
      <c r="O351" t="s">
        <v>298</v>
      </c>
      <c r="P351">
        <v>3000</v>
      </c>
      <c r="Q351" t="s">
        <v>56</v>
      </c>
      <c r="R351">
        <v>3511</v>
      </c>
      <c r="S351" t="s">
        <v>323</v>
      </c>
      <c r="T351">
        <v>10</v>
      </c>
      <c r="U351" t="s">
        <v>305</v>
      </c>
      <c r="V351" s="16">
        <v>20000000</v>
      </c>
      <c r="W351" s="1">
        <v>20000000</v>
      </c>
      <c r="X351" s="1">
        <v>16711130.460000001</v>
      </c>
      <c r="Y351" s="1">
        <v>16711130.460000001</v>
      </c>
      <c r="Z351" s="1">
        <v>16711130.460000001</v>
      </c>
      <c r="AA351" s="1">
        <v>16711130.460000001</v>
      </c>
      <c r="AB351" s="1">
        <v>16711130.460000001</v>
      </c>
      <c r="AC351" s="1">
        <f t="shared" si="10"/>
        <v>3288869.5399999991</v>
      </c>
      <c r="AD351">
        <v>0</v>
      </c>
      <c r="AE351">
        <v>0</v>
      </c>
      <c r="AF351">
        <v>0</v>
      </c>
      <c r="AG351">
        <v>0</v>
      </c>
      <c r="AH351">
        <v>0</v>
      </c>
    </row>
    <row r="352" spans="1:34" hidden="1" x14ac:dyDescent="0.35">
      <c r="A352" t="str">
        <f t="shared" si="11"/>
        <v>1.1-00-2504_2555004_25357151</v>
      </c>
      <c r="B352" t="s">
        <v>812</v>
      </c>
      <c r="C352" t="s">
        <v>815</v>
      </c>
      <c r="D352" t="s">
        <v>47</v>
      </c>
      <c r="E352" t="s">
        <v>48</v>
      </c>
      <c r="F352" t="s">
        <v>49</v>
      </c>
      <c r="G352" t="s">
        <v>50</v>
      </c>
      <c r="H352" t="s">
        <v>808</v>
      </c>
      <c r="I352" t="s">
        <v>60</v>
      </c>
      <c r="J352">
        <v>5</v>
      </c>
      <c r="K352" t="s">
        <v>810</v>
      </c>
      <c r="L352">
        <v>5</v>
      </c>
      <c r="M352" t="s">
        <v>297</v>
      </c>
      <c r="N352" t="s">
        <v>817</v>
      </c>
      <c r="O352" t="s">
        <v>298</v>
      </c>
      <c r="P352">
        <v>3000</v>
      </c>
      <c r="Q352" t="s">
        <v>56</v>
      </c>
      <c r="R352">
        <v>3571</v>
      </c>
      <c r="S352" t="s">
        <v>392</v>
      </c>
      <c r="T352">
        <v>51</v>
      </c>
      <c r="U352" t="s">
        <v>818</v>
      </c>
      <c r="V352" s="16">
        <v>10000000</v>
      </c>
      <c r="W352">
        <v>0</v>
      </c>
      <c r="X352" s="1">
        <v>10000000</v>
      </c>
      <c r="Y352" s="1">
        <v>10000000</v>
      </c>
      <c r="Z352" s="1">
        <v>4000000</v>
      </c>
      <c r="AA352">
        <v>0</v>
      </c>
      <c r="AB352">
        <v>0</v>
      </c>
      <c r="AC352" s="1">
        <f t="shared" si="10"/>
        <v>0</v>
      </c>
      <c r="AD352" s="1">
        <v>10000000</v>
      </c>
      <c r="AE352">
        <v>0</v>
      </c>
      <c r="AF352">
        <v>0</v>
      </c>
      <c r="AG352">
        <v>0</v>
      </c>
      <c r="AH352" s="1">
        <v>10000000</v>
      </c>
    </row>
    <row r="353" spans="1:34" hidden="1" x14ac:dyDescent="0.35">
      <c r="A353" t="str">
        <f t="shared" si="11"/>
        <v>1.1-00-2504_2555004_2537110</v>
      </c>
      <c r="B353" t="s">
        <v>812</v>
      </c>
      <c r="C353" t="s">
        <v>815</v>
      </c>
      <c r="D353" t="s">
        <v>47</v>
      </c>
      <c r="E353" t="s">
        <v>48</v>
      </c>
      <c r="F353" t="s">
        <v>49</v>
      </c>
      <c r="G353" t="s">
        <v>50</v>
      </c>
      <c r="H353" t="s">
        <v>808</v>
      </c>
      <c r="I353" t="s">
        <v>60</v>
      </c>
      <c r="J353">
        <v>5</v>
      </c>
      <c r="K353" t="s">
        <v>810</v>
      </c>
      <c r="L353">
        <v>5</v>
      </c>
      <c r="M353" t="s">
        <v>297</v>
      </c>
      <c r="N353" t="s">
        <v>817</v>
      </c>
      <c r="O353" t="s">
        <v>298</v>
      </c>
      <c r="P353">
        <v>3000</v>
      </c>
      <c r="Q353" t="s">
        <v>56</v>
      </c>
      <c r="R353">
        <v>3711</v>
      </c>
      <c r="S353" t="s">
        <v>278</v>
      </c>
      <c r="T353">
        <v>0</v>
      </c>
      <c r="U353" t="s">
        <v>58</v>
      </c>
      <c r="V353" s="16">
        <v>25000</v>
      </c>
      <c r="W353" s="1">
        <v>25000</v>
      </c>
      <c r="X353" s="1">
        <v>12628.33</v>
      </c>
      <c r="Y353" s="1">
        <v>12628.33</v>
      </c>
      <c r="Z353" s="1">
        <v>12628.33</v>
      </c>
      <c r="AA353" s="1">
        <v>12628.33</v>
      </c>
      <c r="AB353" s="1">
        <v>12628.33</v>
      </c>
      <c r="AC353" s="1">
        <f t="shared" si="10"/>
        <v>12371.67</v>
      </c>
      <c r="AD353">
        <v>0</v>
      </c>
      <c r="AE353">
        <v>0</v>
      </c>
      <c r="AF353">
        <v>0</v>
      </c>
      <c r="AG353">
        <v>0</v>
      </c>
      <c r="AH353">
        <v>0</v>
      </c>
    </row>
    <row r="354" spans="1:34" hidden="1" x14ac:dyDescent="0.35">
      <c r="A354" t="str">
        <f t="shared" si="11"/>
        <v>1.1-00-2504_2555004_2537510</v>
      </c>
      <c r="B354" t="s">
        <v>812</v>
      </c>
      <c r="C354" t="s">
        <v>815</v>
      </c>
      <c r="D354" t="s">
        <v>47</v>
      </c>
      <c r="E354" t="s">
        <v>48</v>
      </c>
      <c r="F354" t="s">
        <v>49</v>
      </c>
      <c r="G354" t="s">
        <v>50</v>
      </c>
      <c r="H354" t="s">
        <v>808</v>
      </c>
      <c r="I354" t="s">
        <v>60</v>
      </c>
      <c r="J354">
        <v>5</v>
      </c>
      <c r="K354" t="s">
        <v>810</v>
      </c>
      <c r="L354">
        <v>5</v>
      </c>
      <c r="M354" t="s">
        <v>297</v>
      </c>
      <c r="N354" t="s">
        <v>817</v>
      </c>
      <c r="O354" t="s">
        <v>298</v>
      </c>
      <c r="P354">
        <v>3000</v>
      </c>
      <c r="Q354" t="s">
        <v>56</v>
      </c>
      <c r="R354">
        <v>3751</v>
      </c>
      <c r="S354" t="s">
        <v>279</v>
      </c>
      <c r="T354">
        <v>0</v>
      </c>
      <c r="U354" t="s">
        <v>58</v>
      </c>
      <c r="V354" s="16">
        <v>20000</v>
      </c>
      <c r="W354" s="1">
        <v>20000</v>
      </c>
      <c r="X354">
        <v>109</v>
      </c>
      <c r="Y354">
        <v>109</v>
      </c>
      <c r="Z354">
        <v>109</v>
      </c>
      <c r="AA354">
        <v>109</v>
      </c>
      <c r="AB354">
        <v>109</v>
      </c>
      <c r="AC354" s="1">
        <f t="shared" si="10"/>
        <v>19891</v>
      </c>
      <c r="AD354">
        <v>0</v>
      </c>
      <c r="AE354">
        <v>0</v>
      </c>
      <c r="AF354">
        <v>0</v>
      </c>
      <c r="AG354">
        <v>0</v>
      </c>
      <c r="AH354">
        <v>0</v>
      </c>
    </row>
    <row r="355" spans="1:34" hidden="1" x14ac:dyDescent="0.35">
      <c r="A355" t="str">
        <f t="shared" si="11"/>
        <v>1.1-00-2504_2555004_2538210</v>
      </c>
      <c r="B355" t="s">
        <v>812</v>
      </c>
      <c r="C355" t="s">
        <v>815</v>
      </c>
      <c r="D355" t="s">
        <v>47</v>
      </c>
      <c r="E355" t="s">
        <v>48</v>
      </c>
      <c r="F355" t="s">
        <v>49</v>
      </c>
      <c r="G355" t="s">
        <v>50</v>
      </c>
      <c r="H355" t="s">
        <v>808</v>
      </c>
      <c r="I355" t="s">
        <v>60</v>
      </c>
      <c r="J355">
        <v>5</v>
      </c>
      <c r="K355" t="s">
        <v>810</v>
      </c>
      <c r="L355">
        <v>5</v>
      </c>
      <c r="M355" t="s">
        <v>297</v>
      </c>
      <c r="N355" t="s">
        <v>817</v>
      </c>
      <c r="O355" t="s">
        <v>298</v>
      </c>
      <c r="P355">
        <v>3000</v>
      </c>
      <c r="Q355" t="s">
        <v>56</v>
      </c>
      <c r="R355">
        <v>3821</v>
      </c>
      <c r="S355" t="s">
        <v>228</v>
      </c>
      <c r="T355">
        <v>0</v>
      </c>
      <c r="U355" t="s">
        <v>58</v>
      </c>
      <c r="V355" s="16">
        <v>209500</v>
      </c>
      <c r="W355">
        <v>0</v>
      </c>
      <c r="X355" s="1">
        <v>209500</v>
      </c>
      <c r="Y355" s="1">
        <v>209500</v>
      </c>
      <c r="Z355">
        <v>0</v>
      </c>
      <c r="AA355">
        <v>0</v>
      </c>
      <c r="AB355">
        <v>0</v>
      </c>
      <c r="AC355" s="1">
        <f t="shared" si="10"/>
        <v>0</v>
      </c>
      <c r="AD355">
        <v>0</v>
      </c>
      <c r="AE355" s="1">
        <v>209500</v>
      </c>
      <c r="AF355">
        <v>0</v>
      </c>
      <c r="AG355">
        <v>0</v>
      </c>
      <c r="AH355" s="1">
        <v>209500</v>
      </c>
    </row>
    <row r="356" spans="1:34" hidden="1" x14ac:dyDescent="0.35">
      <c r="A356" t="str">
        <f t="shared" si="11"/>
        <v>1.1-00-2504_2555004_2539410</v>
      </c>
      <c r="B356" t="s">
        <v>812</v>
      </c>
      <c r="C356" t="s">
        <v>815</v>
      </c>
      <c r="D356" t="s">
        <v>47</v>
      </c>
      <c r="E356" t="s">
        <v>48</v>
      </c>
      <c r="F356" t="s">
        <v>49</v>
      </c>
      <c r="G356" t="s">
        <v>50</v>
      </c>
      <c r="H356" t="s">
        <v>808</v>
      </c>
      <c r="I356" t="s">
        <v>60</v>
      </c>
      <c r="J356">
        <v>5</v>
      </c>
      <c r="K356" t="s">
        <v>810</v>
      </c>
      <c r="L356">
        <v>5</v>
      </c>
      <c r="M356" t="s">
        <v>297</v>
      </c>
      <c r="N356" t="s">
        <v>817</v>
      </c>
      <c r="O356" t="s">
        <v>298</v>
      </c>
      <c r="P356">
        <v>3000</v>
      </c>
      <c r="Q356" t="s">
        <v>56</v>
      </c>
      <c r="R356">
        <v>3941</v>
      </c>
      <c r="S356" t="s">
        <v>328</v>
      </c>
      <c r="T356">
        <v>0</v>
      </c>
      <c r="U356" t="s">
        <v>58</v>
      </c>
      <c r="V356" s="16">
        <v>1000000</v>
      </c>
      <c r="W356" s="1">
        <v>1000000</v>
      </c>
      <c r="X356" s="1">
        <v>22400</v>
      </c>
      <c r="Y356" s="1">
        <v>22400</v>
      </c>
      <c r="Z356" s="1">
        <v>22400</v>
      </c>
      <c r="AA356" s="1">
        <v>22400</v>
      </c>
      <c r="AB356" s="1">
        <v>22400</v>
      </c>
      <c r="AC356" s="1">
        <f t="shared" si="10"/>
        <v>977600</v>
      </c>
      <c r="AD356">
        <v>0</v>
      </c>
      <c r="AE356">
        <v>0</v>
      </c>
      <c r="AF356">
        <v>0</v>
      </c>
      <c r="AG356">
        <v>0</v>
      </c>
      <c r="AH356">
        <v>0</v>
      </c>
    </row>
    <row r="357" spans="1:34" hidden="1" x14ac:dyDescent="0.35">
      <c r="A357" t="str">
        <f t="shared" si="11"/>
        <v>1.1-00-2504_2555004_2539610</v>
      </c>
      <c r="B357" t="s">
        <v>812</v>
      </c>
      <c r="C357" t="s">
        <v>815</v>
      </c>
      <c r="D357" t="s">
        <v>47</v>
      </c>
      <c r="E357" t="s">
        <v>48</v>
      </c>
      <c r="F357" t="s">
        <v>49</v>
      </c>
      <c r="G357" t="s">
        <v>50</v>
      </c>
      <c r="H357" t="s">
        <v>808</v>
      </c>
      <c r="I357" t="s">
        <v>60</v>
      </c>
      <c r="J357">
        <v>5</v>
      </c>
      <c r="K357" t="s">
        <v>810</v>
      </c>
      <c r="L357">
        <v>5</v>
      </c>
      <c r="M357" t="s">
        <v>297</v>
      </c>
      <c r="N357" t="s">
        <v>817</v>
      </c>
      <c r="O357" t="s">
        <v>298</v>
      </c>
      <c r="P357">
        <v>3000</v>
      </c>
      <c r="Q357" t="s">
        <v>56</v>
      </c>
      <c r="R357">
        <v>3961</v>
      </c>
      <c r="S357" t="s">
        <v>325</v>
      </c>
      <c r="T357">
        <v>0</v>
      </c>
      <c r="U357" t="s">
        <v>58</v>
      </c>
      <c r="V357" s="16">
        <v>80000</v>
      </c>
      <c r="W357" s="1">
        <v>80000</v>
      </c>
      <c r="X357">
        <v>0</v>
      </c>
      <c r="Y357">
        <v>0</v>
      </c>
      <c r="Z357">
        <v>0</v>
      </c>
      <c r="AA357">
        <v>0</v>
      </c>
      <c r="AB357">
        <v>0</v>
      </c>
      <c r="AC357" s="1">
        <f t="shared" si="10"/>
        <v>80000</v>
      </c>
      <c r="AD357">
        <v>0</v>
      </c>
      <c r="AE357">
        <v>0</v>
      </c>
      <c r="AF357">
        <v>0</v>
      </c>
      <c r="AG357">
        <v>0</v>
      </c>
      <c r="AH357">
        <v>0</v>
      </c>
    </row>
    <row r="358" spans="1:34" hidden="1" x14ac:dyDescent="0.35">
      <c r="A358" t="str">
        <f t="shared" si="11"/>
        <v>1.1-00-2504_2555004_2551510</v>
      </c>
      <c r="B358" t="s">
        <v>812</v>
      </c>
      <c r="C358" t="s">
        <v>815</v>
      </c>
      <c r="D358" t="s">
        <v>47</v>
      </c>
      <c r="E358" t="s">
        <v>48</v>
      </c>
      <c r="F358" t="s">
        <v>49</v>
      </c>
      <c r="G358" t="s">
        <v>50</v>
      </c>
      <c r="H358" t="s">
        <v>808</v>
      </c>
      <c r="I358" t="s">
        <v>60</v>
      </c>
      <c r="J358">
        <v>5</v>
      </c>
      <c r="K358" t="s">
        <v>810</v>
      </c>
      <c r="L358">
        <v>5</v>
      </c>
      <c r="M358" t="s">
        <v>297</v>
      </c>
      <c r="N358" t="s">
        <v>817</v>
      </c>
      <c r="O358" t="s">
        <v>298</v>
      </c>
      <c r="P358">
        <v>5000</v>
      </c>
      <c r="Q358" t="s">
        <v>118</v>
      </c>
      <c r="R358">
        <v>5151</v>
      </c>
      <c r="S358" t="s">
        <v>326</v>
      </c>
      <c r="T358">
        <v>0</v>
      </c>
      <c r="U358" t="s">
        <v>58</v>
      </c>
      <c r="V358" s="16">
        <v>568100</v>
      </c>
      <c r="W358" s="1">
        <v>1000000</v>
      </c>
      <c r="X358" s="1">
        <v>164784</v>
      </c>
      <c r="Y358" s="1">
        <v>164784</v>
      </c>
      <c r="Z358" s="1">
        <v>137808</v>
      </c>
      <c r="AA358">
        <v>0</v>
      </c>
      <c r="AB358">
        <v>0</v>
      </c>
      <c r="AC358" s="1">
        <f t="shared" si="10"/>
        <v>403316</v>
      </c>
      <c r="AD358">
        <v>0</v>
      </c>
      <c r="AE358">
        <v>0</v>
      </c>
      <c r="AF358">
        <v>0</v>
      </c>
      <c r="AG358" s="1">
        <v>431900</v>
      </c>
      <c r="AH358" s="1">
        <v>-431900</v>
      </c>
    </row>
    <row r="359" spans="1:34" hidden="1" x14ac:dyDescent="0.35">
      <c r="A359" t="str">
        <f t="shared" si="11"/>
        <v>1.1-00-2504_2555004_2551910</v>
      </c>
      <c r="B359" t="s">
        <v>812</v>
      </c>
      <c r="C359" t="s">
        <v>815</v>
      </c>
      <c r="D359" t="s">
        <v>47</v>
      </c>
      <c r="E359" t="s">
        <v>48</v>
      </c>
      <c r="F359" t="s">
        <v>49</v>
      </c>
      <c r="G359" t="s">
        <v>50</v>
      </c>
      <c r="H359" t="s">
        <v>808</v>
      </c>
      <c r="I359" t="s">
        <v>60</v>
      </c>
      <c r="J359">
        <v>5</v>
      </c>
      <c r="K359" t="s">
        <v>810</v>
      </c>
      <c r="L359">
        <v>5</v>
      </c>
      <c r="M359" t="s">
        <v>297</v>
      </c>
      <c r="N359" t="s">
        <v>817</v>
      </c>
      <c r="O359" t="s">
        <v>298</v>
      </c>
      <c r="P359">
        <v>5000</v>
      </c>
      <c r="Q359" t="s">
        <v>118</v>
      </c>
      <c r="R359">
        <v>5191</v>
      </c>
      <c r="S359" t="s">
        <v>121</v>
      </c>
      <c r="T359">
        <v>0</v>
      </c>
      <c r="U359" t="s">
        <v>58</v>
      </c>
      <c r="V359" s="16">
        <v>418000</v>
      </c>
      <c r="W359">
        <v>0</v>
      </c>
      <c r="X359" s="1">
        <v>400303.01</v>
      </c>
      <c r="Y359" s="1">
        <v>400303.01</v>
      </c>
      <c r="Z359" s="1">
        <v>400303.01</v>
      </c>
      <c r="AA359" s="1">
        <v>42976.61</v>
      </c>
      <c r="AB359" s="1">
        <v>42976.61</v>
      </c>
      <c r="AC359" s="1">
        <f t="shared" si="10"/>
        <v>17696.989999999991</v>
      </c>
      <c r="AD359">
        <v>0</v>
      </c>
      <c r="AE359" s="1">
        <v>418000</v>
      </c>
      <c r="AF359">
        <v>0</v>
      </c>
      <c r="AG359">
        <v>0</v>
      </c>
      <c r="AH359" s="1">
        <v>418000</v>
      </c>
    </row>
    <row r="360" spans="1:34" hidden="1" x14ac:dyDescent="0.35">
      <c r="A360" t="str">
        <f t="shared" si="11"/>
        <v>1.1-00-2504_2555004_2552110</v>
      </c>
      <c r="B360" t="s">
        <v>812</v>
      </c>
      <c r="C360" t="s">
        <v>815</v>
      </c>
      <c r="D360" t="s">
        <v>47</v>
      </c>
      <c r="E360" t="s">
        <v>48</v>
      </c>
      <c r="F360" t="s">
        <v>49</v>
      </c>
      <c r="G360" t="s">
        <v>50</v>
      </c>
      <c r="H360" t="s">
        <v>808</v>
      </c>
      <c r="I360" t="s">
        <v>60</v>
      </c>
      <c r="J360">
        <v>5</v>
      </c>
      <c r="K360" t="s">
        <v>810</v>
      </c>
      <c r="L360">
        <v>5</v>
      </c>
      <c r="M360" t="s">
        <v>297</v>
      </c>
      <c r="N360" t="s">
        <v>817</v>
      </c>
      <c r="O360" t="s">
        <v>298</v>
      </c>
      <c r="P360">
        <v>5000</v>
      </c>
      <c r="Q360" t="s">
        <v>118</v>
      </c>
      <c r="R360">
        <v>5211</v>
      </c>
      <c r="S360" t="s">
        <v>365</v>
      </c>
      <c r="T360">
        <v>0</v>
      </c>
      <c r="U360" t="s">
        <v>58</v>
      </c>
      <c r="V360" s="16">
        <v>12600</v>
      </c>
      <c r="W360">
        <v>0</v>
      </c>
      <c r="X360" s="1">
        <v>12057.99</v>
      </c>
      <c r="Y360" s="1">
        <v>12057.99</v>
      </c>
      <c r="Z360" s="1">
        <v>12057.99</v>
      </c>
      <c r="AA360" s="1">
        <v>12057.99</v>
      </c>
      <c r="AB360" s="1">
        <v>12057.99</v>
      </c>
      <c r="AC360" s="1">
        <f t="shared" si="10"/>
        <v>542.01000000000022</v>
      </c>
      <c r="AD360">
        <v>0</v>
      </c>
      <c r="AE360" s="1">
        <v>12600</v>
      </c>
      <c r="AF360">
        <v>0</v>
      </c>
      <c r="AG360">
        <v>0</v>
      </c>
      <c r="AH360" s="1">
        <v>12600</v>
      </c>
    </row>
    <row r="361" spans="1:34" hidden="1" x14ac:dyDescent="0.35">
      <c r="A361" t="str">
        <f t="shared" si="11"/>
        <v>1.1-00-2504_2555004_25581163</v>
      </c>
      <c r="B361" t="s">
        <v>812</v>
      </c>
      <c r="C361" t="s">
        <v>815</v>
      </c>
      <c r="D361" t="s">
        <v>47</v>
      </c>
      <c r="E361" t="s">
        <v>48</v>
      </c>
      <c r="F361" t="s">
        <v>49</v>
      </c>
      <c r="G361" t="s">
        <v>50</v>
      </c>
      <c r="H361" t="s">
        <v>808</v>
      </c>
      <c r="I361" t="s">
        <v>60</v>
      </c>
      <c r="J361">
        <v>5</v>
      </c>
      <c r="K361" t="s">
        <v>810</v>
      </c>
      <c r="L361">
        <v>5</v>
      </c>
      <c r="M361" t="s">
        <v>297</v>
      </c>
      <c r="N361" t="s">
        <v>817</v>
      </c>
      <c r="O361" t="s">
        <v>298</v>
      </c>
      <c r="P361">
        <v>5000</v>
      </c>
      <c r="Q361" t="s">
        <v>118</v>
      </c>
      <c r="R361">
        <v>5811</v>
      </c>
      <c r="S361" t="s">
        <v>251</v>
      </c>
      <c r="T361">
        <v>63</v>
      </c>
      <c r="U361" t="s">
        <v>301</v>
      </c>
      <c r="V361" s="16">
        <v>8443490</v>
      </c>
      <c r="W361">
        <v>0</v>
      </c>
      <c r="X361" s="1">
        <v>3507496</v>
      </c>
      <c r="Y361" s="1">
        <v>3507496</v>
      </c>
      <c r="Z361" s="1">
        <v>3507496</v>
      </c>
      <c r="AA361" s="1">
        <v>3507496</v>
      </c>
      <c r="AB361" s="1">
        <v>3507496</v>
      </c>
      <c r="AC361" s="1">
        <f t="shared" si="10"/>
        <v>4935994</v>
      </c>
      <c r="AD361" s="1">
        <v>9000000</v>
      </c>
      <c r="AE361">
        <v>0</v>
      </c>
      <c r="AF361">
        <v>0</v>
      </c>
      <c r="AG361" s="1">
        <v>556510</v>
      </c>
      <c r="AH361" s="1">
        <v>8443490</v>
      </c>
    </row>
    <row r="362" spans="1:34" hidden="1" x14ac:dyDescent="0.35">
      <c r="A362" t="str">
        <f t="shared" si="11"/>
        <v>1.1-00-2504_2555004_2559110</v>
      </c>
      <c r="B362" t="s">
        <v>812</v>
      </c>
      <c r="C362" t="s">
        <v>815</v>
      </c>
      <c r="D362" t="s">
        <v>47</v>
      </c>
      <c r="E362" t="s">
        <v>48</v>
      </c>
      <c r="F362" t="s">
        <v>49</v>
      </c>
      <c r="G362" t="s">
        <v>50</v>
      </c>
      <c r="H362" t="s">
        <v>808</v>
      </c>
      <c r="I362" t="s">
        <v>60</v>
      </c>
      <c r="J362">
        <v>5</v>
      </c>
      <c r="K362" t="s">
        <v>810</v>
      </c>
      <c r="L362">
        <v>5</v>
      </c>
      <c r="M362" t="s">
        <v>297</v>
      </c>
      <c r="N362" t="s">
        <v>817</v>
      </c>
      <c r="O362" t="s">
        <v>298</v>
      </c>
      <c r="P362">
        <v>5000</v>
      </c>
      <c r="Q362" t="s">
        <v>118</v>
      </c>
      <c r="R362">
        <v>5911</v>
      </c>
      <c r="S362" t="s">
        <v>300</v>
      </c>
      <c r="T362">
        <v>0</v>
      </c>
      <c r="U362" t="s">
        <v>58</v>
      </c>
      <c r="V362" s="16">
        <v>2644510</v>
      </c>
      <c r="W362" s="1">
        <v>2008000</v>
      </c>
      <c r="X362" s="1">
        <v>2644510</v>
      </c>
      <c r="Y362" s="1">
        <v>7830</v>
      </c>
      <c r="Z362" s="1">
        <v>7830</v>
      </c>
      <c r="AA362" s="1">
        <v>7830</v>
      </c>
      <c r="AB362" s="1">
        <v>7830</v>
      </c>
      <c r="AC362" s="1">
        <f t="shared" si="10"/>
        <v>0</v>
      </c>
      <c r="AD362">
        <v>0</v>
      </c>
      <c r="AE362" s="1">
        <v>18056510</v>
      </c>
      <c r="AF362">
        <v>0</v>
      </c>
      <c r="AG362" s="1">
        <v>17420000</v>
      </c>
      <c r="AH362" s="1">
        <v>636510</v>
      </c>
    </row>
    <row r="363" spans="1:34" hidden="1" x14ac:dyDescent="0.35">
      <c r="A363" t="str">
        <f t="shared" si="11"/>
        <v>1.1-00-2504_2555004_25632110</v>
      </c>
      <c r="B363" t="s">
        <v>812</v>
      </c>
      <c r="C363" t="s">
        <v>815</v>
      </c>
      <c r="D363" t="s">
        <v>47</v>
      </c>
      <c r="E363" t="s">
        <v>48</v>
      </c>
      <c r="F363" t="s">
        <v>49</v>
      </c>
      <c r="G363" t="s">
        <v>50</v>
      </c>
      <c r="H363" t="s">
        <v>808</v>
      </c>
      <c r="I363" t="s">
        <v>60</v>
      </c>
      <c r="J363">
        <v>5</v>
      </c>
      <c r="K363" t="s">
        <v>810</v>
      </c>
      <c r="L363">
        <v>5</v>
      </c>
      <c r="M363" t="s">
        <v>297</v>
      </c>
      <c r="N363" t="s">
        <v>817</v>
      </c>
      <c r="O363" t="s">
        <v>298</v>
      </c>
      <c r="P363">
        <v>6000</v>
      </c>
      <c r="Q363" t="s">
        <v>146</v>
      </c>
      <c r="R363">
        <v>6321</v>
      </c>
      <c r="S363" t="s">
        <v>303</v>
      </c>
      <c r="T363">
        <v>10</v>
      </c>
      <c r="U363" t="s">
        <v>305</v>
      </c>
      <c r="V363" s="16">
        <v>95100000</v>
      </c>
      <c r="W363" s="1">
        <v>85600011.480000004</v>
      </c>
      <c r="X363" s="1">
        <v>75871215.840000004</v>
      </c>
      <c r="Y363" s="1">
        <v>75871215.840000004</v>
      </c>
      <c r="Z363" s="1">
        <v>75871215.840000004</v>
      </c>
      <c r="AA363" s="1">
        <v>68952273.189999998</v>
      </c>
      <c r="AB363" s="1">
        <v>68952273.189999998</v>
      </c>
      <c r="AC363" s="1">
        <f t="shared" si="10"/>
        <v>19228784.159999996</v>
      </c>
      <c r="AD363" s="1">
        <v>9500000</v>
      </c>
      <c r="AE363">
        <v>0</v>
      </c>
      <c r="AF363">
        <v>0</v>
      </c>
      <c r="AG363">
        <v>11.48</v>
      </c>
      <c r="AH363" s="1">
        <v>9499988.5199999996</v>
      </c>
    </row>
    <row r="364" spans="1:34" hidden="1" x14ac:dyDescent="0.35">
      <c r="A364" t="str">
        <f t="shared" si="11"/>
        <v>1.1-00-2504_2555004_25632144</v>
      </c>
      <c r="B364" t="s">
        <v>812</v>
      </c>
      <c r="C364" t="s">
        <v>815</v>
      </c>
      <c r="D364" t="s">
        <v>47</v>
      </c>
      <c r="E364" t="s">
        <v>48</v>
      </c>
      <c r="F364" t="s">
        <v>49</v>
      </c>
      <c r="G364" t="s">
        <v>50</v>
      </c>
      <c r="H364" t="s">
        <v>808</v>
      </c>
      <c r="I364" t="s">
        <v>60</v>
      </c>
      <c r="J364">
        <v>5</v>
      </c>
      <c r="K364" t="s">
        <v>810</v>
      </c>
      <c r="L364">
        <v>5</v>
      </c>
      <c r="M364" t="s">
        <v>297</v>
      </c>
      <c r="N364" t="s">
        <v>817</v>
      </c>
      <c r="O364" t="s">
        <v>298</v>
      </c>
      <c r="P364">
        <v>6000</v>
      </c>
      <c r="Q364" t="s">
        <v>146</v>
      </c>
      <c r="R364">
        <v>6321</v>
      </c>
      <c r="S364" t="s">
        <v>303</v>
      </c>
      <c r="T364">
        <v>44</v>
      </c>
      <c r="U364" t="s">
        <v>304</v>
      </c>
      <c r="V364" s="16">
        <v>23580360</v>
      </c>
      <c r="W364" s="1">
        <v>23580348.52</v>
      </c>
      <c r="X364" s="1">
        <v>19650300</v>
      </c>
      <c r="Y364" s="1">
        <v>19650300</v>
      </c>
      <c r="Z364" s="1">
        <v>19650300</v>
      </c>
      <c r="AA364" s="1">
        <v>19650300</v>
      </c>
      <c r="AB364" s="1">
        <v>19650300</v>
      </c>
      <c r="AC364" s="1">
        <f t="shared" si="10"/>
        <v>3930060</v>
      </c>
      <c r="AD364">
        <v>0</v>
      </c>
      <c r="AE364">
        <v>11.48</v>
      </c>
      <c r="AF364">
        <v>0</v>
      </c>
      <c r="AG364">
        <v>0</v>
      </c>
      <c r="AH364">
        <v>11.48</v>
      </c>
    </row>
    <row r="365" spans="1:34" hidden="1" x14ac:dyDescent="0.35">
      <c r="A365" t="str">
        <f t="shared" si="11"/>
        <v>1.1-00-2504_2556004_2533910</v>
      </c>
      <c r="B365" t="s">
        <v>812</v>
      </c>
      <c r="C365" t="s">
        <v>815</v>
      </c>
      <c r="D365" t="s">
        <v>47</v>
      </c>
      <c r="E365" t="s">
        <v>48</v>
      </c>
      <c r="F365" t="s">
        <v>49</v>
      </c>
      <c r="G365" t="s">
        <v>50</v>
      </c>
      <c r="H365" t="s">
        <v>808</v>
      </c>
      <c r="I365" t="s">
        <v>60</v>
      </c>
      <c r="J365">
        <v>5</v>
      </c>
      <c r="K365" t="s">
        <v>810</v>
      </c>
      <c r="L365">
        <v>6</v>
      </c>
      <c r="M365" t="s">
        <v>819</v>
      </c>
      <c r="N365" t="s">
        <v>817</v>
      </c>
      <c r="O365" t="s">
        <v>298</v>
      </c>
      <c r="P365">
        <v>3000</v>
      </c>
      <c r="Q365" t="s">
        <v>56</v>
      </c>
      <c r="R365">
        <v>3391</v>
      </c>
      <c r="S365" t="s">
        <v>129</v>
      </c>
      <c r="T365">
        <v>0</v>
      </c>
      <c r="U365" t="s">
        <v>58</v>
      </c>
      <c r="V365" s="16">
        <v>22600000</v>
      </c>
      <c r="W365" s="1">
        <v>17000000</v>
      </c>
      <c r="X365" s="1">
        <v>17000000</v>
      </c>
      <c r="Y365" s="1">
        <v>17000000</v>
      </c>
      <c r="Z365" s="1">
        <v>12750000.029999999</v>
      </c>
      <c r="AA365" s="1">
        <v>12750000.029999999</v>
      </c>
      <c r="AB365" s="1">
        <v>12750000.029999999</v>
      </c>
      <c r="AC365" s="1">
        <f t="shared" si="10"/>
        <v>5600000</v>
      </c>
      <c r="AD365" s="1">
        <v>3000000</v>
      </c>
      <c r="AE365" s="1">
        <v>2600000</v>
      </c>
      <c r="AF365">
        <v>0</v>
      </c>
      <c r="AG365">
        <v>0</v>
      </c>
      <c r="AH365" s="1">
        <v>5600000</v>
      </c>
    </row>
    <row r="366" spans="1:34" hidden="1" x14ac:dyDescent="0.35">
      <c r="A366" t="str">
        <f t="shared" si="11"/>
        <v>1.1-00-2504_2557005_2542110</v>
      </c>
      <c r="B366" t="s">
        <v>812</v>
      </c>
      <c r="C366" t="s">
        <v>815</v>
      </c>
      <c r="D366" t="s">
        <v>47</v>
      </c>
      <c r="E366" t="s">
        <v>48</v>
      </c>
      <c r="F366" t="s">
        <v>49</v>
      </c>
      <c r="G366" t="s">
        <v>50</v>
      </c>
      <c r="H366" t="s">
        <v>808</v>
      </c>
      <c r="I366" t="s">
        <v>60</v>
      </c>
      <c r="J366">
        <v>5</v>
      </c>
      <c r="K366" t="s">
        <v>810</v>
      </c>
      <c r="L366">
        <v>7</v>
      </c>
      <c r="M366" t="s">
        <v>61</v>
      </c>
      <c r="N366" t="s">
        <v>809</v>
      </c>
      <c r="O366" t="s">
        <v>811</v>
      </c>
      <c r="P366">
        <v>4000</v>
      </c>
      <c r="Q366" t="s">
        <v>233</v>
      </c>
      <c r="R366">
        <v>4211</v>
      </c>
      <c r="S366" t="s">
        <v>291</v>
      </c>
      <c r="T366">
        <v>0</v>
      </c>
      <c r="U366" t="s">
        <v>58</v>
      </c>
      <c r="V366" s="16">
        <v>2500000</v>
      </c>
      <c r="W366" s="1">
        <v>2500000</v>
      </c>
      <c r="X366" s="1">
        <v>2105566.7599999998</v>
      </c>
      <c r="Y366" s="1">
        <v>2105566.7599999998</v>
      </c>
      <c r="Z366" s="1">
        <v>2105566.7599999998</v>
      </c>
      <c r="AA366" s="1">
        <v>2105566.7599999998</v>
      </c>
      <c r="AB366" s="1">
        <v>2105566.7599999998</v>
      </c>
      <c r="AC366" s="1">
        <f t="shared" si="10"/>
        <v>394433.24000000022</v>
      </c>
      <c r="AD366">
        <v>0</v>
      </c>
      <c r="AE366">
        <v>0</v>
      </c>
      <c r="AF366">
        <v>0</v>
      </c>
      <c r="AG366">
        <v>0</v>
      </c>
      <c r="AH366">
        <v>0</v>
      </c>
    </row>
    <row r="367" spans="1:34" hidden="1" x14ac:dyDescent="0.35">
      <c r="A367" t="str">
        <f t="shared" si="11"/>
        <v>1.1-00-2504_2557005_2542510</v>
      </c>
      <c r="B367" t="s">
        <v>812</v>
      </c>
      <c r="C367" t="s">
        <v>815</v>
      </c>
      <c r="D367" t="s">
        <v>47</v>
      </c>
      <c r="E367" t="s">
        <v>48</v>
      </c>
      <c r="F367" t="s">
        <v>49</v>
      </c>
      <c r="G367" t="s">
        <v>50</v>
      </c>
      <c r="H367" t="s">
        <v>808</v>
      </c>
      <c r="I367" t="s">
        <v>60</v>
      </c>
      <c r="J367">
        <v>5</v>
      </c>
      <c r="K367" t="s">
        <v>810</v>
      </c>
      <c r="L367">
        <v>7</v>
      </c>
      <c r="M367" t="s">
        <v>61</v>
      </c>
      <c r="N367" t="s">
        <v>809</v>
      </c>
      <c r="O367" t="s">
        <v>811</v>
      </c>
      <c r="P367">
        <v>4000</v>
      </c>
      <c r="Q367" t="s">
        <v>233</v>
      </c>
      <c r="R367">
        <v>4251</v>
      </c>
      <c r="S367" t="s">
        <v>329</v>
      </c>
      <c r="T367">
        <v>0</v>
      </c>
      <c r="U367" t="s">
        <v>58</v>
      </c>
      <c r="V367" s="16">
        <v>15817488.109999999</v>
      </c>
      <c r="W367" s="1">
        <v>14000000</v>
      </c>
      <c r="X367" s="1">
        <v>14450997.58</v>
      </c>
      <c r="Y367" s="1">
        <v>14450997.58</v>
      </c>
      <c r="Z367" s="1">
        <v>14450997.58</v>
      </c>
      <c r="AA367" s="1">
        <v>14450997.58</v>
      </c>
      <c r="AB367" s="1">
        <v>14450997.58</v>
      </c>
      <c r="AC367" s="1">
        <f t="shared" si="10"/>
        <v>1366490.5299999993</v>
      </c>
      <c r="AD367" s="1">
        <v>8000000</v>
      </c>
      <c r="AE367" s="1">
        <v>800000</v>
      </c>
      <c r="AF367">
        <v>0</v>
      </c>
      <c r="AG367" s="1">
        <v>6982511.8899999997</v>
      </c>
      <c r="AH367" s="1">
        <v>1817488.11</v>
      </c>
    </row>
    <row r="368" spans="1:34" hidden="1" x14ac:dyDescent="0.35">
      <c r="A368" t="str">
        <f t="shared" si="11"/>
        <v>1.1-00-2504_2558006_2521810</v>
      </c>
      <c r="B368" t="s">
        <v>812</v>
      </c>
      <c r="C368" t="s">
        <v>815</v>
      </c>
      <c r="D368" t="s">
        <v>47</v>
      </c>
      <c r="E368" t="s">
        <v>48</v>
      </c>
      <c r="F368" t="s">
        <v>49</v>
      </c>
      <c r="G368" t="s">
        <v>50</v>
      </c>
      <c r="H368" t="s">
        <v>808</v>
      </c>
      <c r="I368" t="s">
        <v>60</v>
      </c>
      <c r="J368">
        <v>5</v>
      </c>
      <c r="K368" t="s">
        <v>810</v>
      </c>
      <c r="L368">
        <v>8</v>
      </c>
      <c r="M368" t="s">
        <v>333</v>
      </c>
      <c r="N368" t="s">
        <v>820</v>
      </c>
      <c r="O368" t="s">
        <v>821</v>
      </c>
      <c r="P368">
        <v>2000</v>
      </c>
      <c r="Q368" t="s">
        <v>105</v>
      </c>
      <c r="R368">
        <v>2181</v>
      </c>
      <c r="S368" t="s">
        <v>332</v>
      </c>
      <c r="T368">
        <v>0</v>
      </c>
      <c r="U368" t="s">
        <v>58</v>
      </c>
      <c r="V368" s="16">
        <v>1954000</v>
      </c>
      <c r="W368" s="1">
        <v>8000000</v>
      </c>
      <c r="X368" s="1">
        <v>1357080</v>
      </c>
      <c r="Y368" s="1">
        <v>1357080</v>
      </c>
      <c r="Z368" s="1">
        <v>1357080</v>
      </c>
      <c r="AA368" s="1">
        <v>1357080</v>
      </c>
      <c r="AB368" s="1">
        <v>1357080</v>
      </c>
      <c r="AC368" s="1">
        <f t="shared" si="10"/>
        <v>596920</v>
      </c>
      <c r="AD368">
        <v>0</v>
      </c>
      <c r="AE368">
        <v>0</v>
      </c>
      <c r="AF368">
        <v>0</v>
      </c>
      <c r="AG368" s="1">
        <v>6046000</v>
      </c>
      <c r="AH368" s="1">
        <v>-6046000</v>
      </c>
    </row>
    <row r="369" spans="1:34" hidden="1" x14ac:dyDescent="0.35">
      <c r="A369" t="str">
        <f t="shared" si="11"/>
        <v>1.1-00-2504_2558006_2539420</v>
      </c>
      <c r="B369" t="s">
        <v>812</v>
      </c>
      <c r="C369" t="s">
        <v>815</v>
      </c>
      <c r="D369" t="s">
        <v>47</v>
      </c>
      <c r="E369" t="s">
        <v>48</v>
      </c>
      <c r="F369" t="s">
        <v>49</v>
      </c>
      <c r="G369" t="s">
        <v>50</v>
      </c>
      <c r="H369" t="s">
        <v>808</v>
      </c>
      <c r="I369" t="s">
        <v>60</v>
      </c>
      <c r="J369">
        <v>5</v>
      </c>
      <c r="K369" t="s">
        <v>810</v>
      </c>
      <c r="L369">
        <v>8</v>
      </c>
      <c r="M369" t="s">
        <v>333</v>
      </c>
      <c r="N369" t="s">
        <v>820</v>
      </c>
      <c r="O369" t="s">
        <v>821</v>
      </c>
      <c r="P369">
        <v>3000</v>
      </c>
      <c r="Q369" t="s">
        <v>56</v>
      </c>
      <c r="R369">
        <v>3942</v>
      </c>
      <c r="S369" t="s">
        <v>335</v>
      </c>
      <c r="T369">
        <v>0</v>
      </c>
      <c r="U369" t="s">
        <v>58</v>
      </c>
      <c r="V369" s="16">
        <v>675000</v>
      </c>
      <c r="W369" s="1">
        <v>700000</v>
      </c>
      <c r="X369" s="1">
        <v>87401.83</v>
      </c>
      <c r="Y369" s="1">
        <v>87401.83</v>
      </c>
      <c r="Z369" s="1">
        <v>87401.83</v>
      </c>
      <c r="AA369" s="1">
        <v>52209.15</v>
      </c>
      <c r="AB369" s="1">
        <v>52209.15</v>
      </c>
      <c r="AC369" s="1">
        <f t="shared" si="10"/>
        <v>587598.17000000004</v>
      </c>
      <c r="AD369">
        <v>0</v>
      </c>
      <c r="AE369">
        <v>0</v>
      </c>
      <c r="AF369">
        <v>0</v>
      </c>
      <c r="AG369" s="1">
        <v>25000</v>
      </c>
      <c r="AH369" s="1">
        <v>-25000</v>
      </c>
    </row>
    <row r="370" spans="1:34" hidden="1" x14ac:dyDescent="0.35">
      <c r="A370" t="str">
        <f t="shared" si="11"/>
        <v>1.1-00-2511_25247033_2561210</v>
      </c>
      <c r="B370" t="s">
        <v>812</v>
      </c>
      <c r="C370" t="s">
        <v>815</v>
      </c>
      <c r="D370" t="s">
        <v>47</v>
      </c>
      <c r="E370" t="s">
        <v>48</v>
      </c>
      <c r="F370" t="s">
        <v>138</v>
      </c>
      <c r="G370" t="s">
        <v>139</v>
      </c>
      <c r="H370" t="s">
        <v>822</v>
      </c>
      <c r="I370" t="s">
        <v>824</v>
      </c>
      <c r="J370">
        <v>2</v>
      </c>
      <c r="K370" t="s">
        <v>148</v>
      </c>
      <c r="L370">
        <v>47</v>
      </c>
      <c r="M370" t="s">
        <v>151</v>
      </c>
      <c r="N370" t="s">
        <v>823</v>
      </c>
      <c r="O370" t="s">
        <v>825</v>
      </c>
      <c r="P370">
        <v>6000</v>
      </c>
      <c r="Q370" t="s">
        <v>146</v>
      </c>
      <c r="R370">
        <v>6121</v>
      </c>
      <c r="S370" t="s">
        <v>145</v>
      </c>
      <c r="T370">
        <v>0</v>
      </c>
      <c r="U370" t="s">
        <v>58</v>
      </c>
      <c r="V370" s="16">
        <v>140000000</v>
      </c>
      <c r="W370" s="1">
        <v>140000000</v>
      </c>
      <c r="X370" s="1">
        <v>109464792.40000001</v>
      </c>
      <c r="Y370" s="1">
        <v>109464792.40000001</v>
      </c>
      <c r="Z370" s="1">
        <v>109464792.40000001</v>
      </c>
      <c r="AA370" s="1">
        <v>109464792.40000001</v>
      </c>
      <c r="AB370" s="1">
        <v>109464792.40000001</v>
      </c>
      <c r="AC370" s="1">
        <f t="shared" si="10"/>
        <v>30535207.599999994</v>
      </c>
      <c r="AD370">
        <v>0</v>
      </c>
      <c r="AE370">
        <v>0</v>
      </c>
      <c r="AF370">
        <v>0</v>
      </c>
      <c r="AG370">
        <v>0</v>
      </c>
      <c r="AH370">
        <v>0</v>
      </c>
    </row>
    <row r="371" spans="1:34" hidden="1" x14ac:dyDescent="0.35">
      <c r="A371" t="str">
        <f t="shared" si="11"/>
        <v>1.1-00-2511_25247033_25612165</v>
      </c>
      <c r="B371" t="s">
        <v>812</v>
      </c>
      <c r="C371" t="s">
        <v>815</v>
      </c>
      <c r="D371" t="s">
        <v>47</v>
      </c>
      <c r="E371" t="s">
        <v>48</v>
      </c>
      <c r="F371" t="s">
        <v>138</v>
      </c>
      <c r="G371" t="s">
        <v>139</v>
      </c>
      <c r="H371" t="s">
        <v>822</v>
      </c>
      <c r="I371" t="s">
        <v>824</v>
      </c>
      <c r="J371">
        <v>2</v>
      </c>
      <c r="K371" t="s">
        <v>148</v>
      </c>
      <c r="L371">
        <v>47</v>
      </c>
      <c r="M371" t="s">
        <v>151</v>
      </c>
      <c r="N371" t="s">
        <v>823</v>
      </c>
      <c r="O371" t="s">
        <v>825</v>
      </c>
      <c r="P371">
        <v>6000</v>
      </c>
      <c r="Q371" t="s">
        <v>146</v>
      </c>
      <c r="R371">
        <v>6121</v>
      </c>
      <c r="S371" t="s">
        <v>145</v>
      </c>
      <c r="T371">
        <v>65</v>
      </c>
      <c r="U371" t="s">
        <v>826</v>
      </c>
      <c r="V371" s="16">
        <v>10000000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 s="1">
        <f t="shared" si="10"/>
        <v>10000000</v>
      </c>
      <c r="AD371" s="1">
        <v>10000000</v>
      </c>
      <c r="AE371">
        <v>0</v>
      </c>
      <c r="AF371">
        <v>0</v>
      </c>
      <c r="AG371">
        <v>0</v>
      </c>
      <c r="AH371" s="1">
        <v>10000000</v>
      </c>
    </row>
    <row r="372" spans="1:34" hidden="1" x14ac:dyDescent="0.35">
      <c r="A372" t="str">
        <f t="shared" si="11"/>
        <v>1.1-00-2511_25247033_2561310</v>
      </c>
      <c r="B372" t="s">
        <v>812</v>
      </c>
      <c r="C372" t="s">
        <v>815</v>
      </c>
      <c r="D372" t="s">
        <v>47</v>
      </c>
      <c r="E372" t="s">
        <v>48</v>
      </c>
      <c r="F372" t="s">
        <v>138</v>
      </c>
      <c r="G372" t="s">
        <v>139</v>
      </c>
      <c r="H372" t="s">
        <v>822</v>
      </c>
      <c r="I372" t="s">
        <v>824</v>
      </c>
      <c r="J372">
        <v>2</v>
      </c>
      <c r="K372" t="s">
        <v>148</v>
      </c>
      <c r="L372">
        <v>47</v>
      </c>
      <c r="M372" t="s">
        <v>151</v>
      </c>
      <c r="N372" t="s">
        <v>823</v>
      </c>
      <c r="O372" t="s">
        <v>825</v>
      </c>
      <c r="P372">
        <v>6000</v>
      </c>
      <c r="Q372" t="s">
        <v>146</v>
      </c>
      <c r="R372">
        <v>6131</v>
      </c>
      <c r="S372" t="s">
        <v>152</v>
      </c>
      <c r="T372">
        <v>0</v>
      </c>
      <c r="U372" t="s">
        <v>58</v>
      </c>
      <c r="V372" s="16">
        <v>16670000</v>
      </c>
      <c r="W372" s="1">
        <v>16670000</v>
      </c>
      <c r="X372" s="1">
        <v>7340966.3600000003</v>
      </c>
      <c r="Y372" s="1">
        <v>7340966.3600000003</v>
      </c>
      <c r="Z372" s="1">
        <v>7340966.3600000003</v>
      </c>
      <c r="AA372" s="1">
        <v>7340966.3600000003</v>
      </c>
      <c r="AB372" s="1">
        <v>7340966.3600000003</v>
      </c>
      <c r="AC372" s="1">
        <f t="shared" si="10"/>
        <v>9329033.6400000006</v>
      </c>
      <c r="AD372">
        <v>0</v>
      </c>
      <c r="AE372">
        <v>0</v>
      </c>
      <c r="AF372">
        <v>0</v>
      </c>
      <c r="AG372">
        <v>0</v>
      </c>
      <c r="AH372">
        <v>0</v>
      </c>
    </row>
    <row r="373" spans="1:34" hidden="1" x14ac:dyDescent="0.35">
      <c r="A373" t="str">
        <f t="shared" si="11"/>
        <v>1.1-00-2511_25247033_25613164</v>
      </c>
      <c r="B373" t="s">
        <v>812</v>
      </c>
      <c r="C373" t="s">
        <v>815</v>
      </c>
      <c r="D373" t="s">
        <v>47</v>
      </c>
      <c r="E373" t="s">
        <v>48</v>
      </c>
      <c r="F373" t="s">
        <v>138</v>
      </c>
      <c r="G373" t="s">
        <v>139</v>
      </c>
      <c r="H373" t="s">
        <v>822</v>
      </c>
      <c r="I373" t="s">
        <v>824</v>
      </c>
      <c r="J373">
        <v>2</v>
      </c>
      <c r="K373" t="s">
        <v>148</v>
      </c>
      <c r="L373">
        <v>47</v>
      </c>
      <c r="M373" t="s">
        <v>151</v>
      </c>
      <c r="N373" t="s">
        <v>823</v>
      </c>
      <c r="O373" t="s">
        <v>825</v>
      </c>
      <c r="P373">
        <v>6000</v>
      </c>
      <c r="Q373" t="s">
        <v>146</v>
      </c>
      <c r="R373">
        <v>6131</v>
      </c>
      <c r="S373" t="s">
        <v>152</v>
      </c>
      <c r="T373">
        <v>64</v>
      </c>
      <c r="U373" t="s">
        <v>827</v>
      </c>
      <c r="V373" s="16">
        <v>10000000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 s="1">
        <f t="shared" si="10"/>
        <v>10000000</v>
      </c>
      <c r="AD373" s="1">
        <v>10000000</v>
      </c>
      <c r="AE373">
        <v>0</v>
      </c>
      <c r="AF373">
        <v>0</v>
      </c>
      <c r="AG373">
        <v>0</v>
      </c>
      <c r="AH373" s="1">
        <v>10000000</v>
      </c>
    </row>
    <row r="374" spans="1:34" hidden="1" x14ac:dyDescent="0.35">
      <c r="A374" t="str">
        <f t="shared" si="11"/>
        <v>1.1-00-2511_25247033_2561510</v>
      </c>
      <c r="B374" t="s">
        <v>812</v>
      </c>
      <c r="C374" t="s">
        <v>815</v>
      </c>
      <c r="D374" t="s">
        <v>47</v>
      </c>
      <c r="E374" t="s">
        <v>48</v>
      </c>
      <c r="F374" t="s">
        <v>138</v>
      </c>
      <c r="G374" t="s">
        <v>139</v>
      </c>
      <c r="H374" t="s">
        <v>822</v>
      </c>
      <c r="I374" t="s">
        <v>824</v>
      </c>
      <c r="J374">
        <v>2</v>
      </c>
      <c r="K374" t="s">
        <v>148</v>
      </c>
      <c r="L374">
        <v>47</v>
      </c>
      <c r="M374" t="s">
        <v>151</v>
      </c>
      <c r="N374" t="s">
        <v>823</v>
      </c>
      <c r="O374" t="s">
        <v>825</v>
      </c>
      <c r="P374">
        <v>6000</v>
      </c>
      <c r="Q374" t="s">
        <v>146</v>
      </c>
      <c r="R374">
        <v>6151</v>
      </c>
      <c r="S374" t="s">
        <v>153</v>
      </c>
      <c r="T374">
        <v>0</v>
      </c>
      <c r="U374" t="s">
        <v>58</v>
      </c>
      <c r="V374" s="16">
        <v>176660000</v>
      </c>
      <c r="W374" s="1">
        <v>176660000</v>
      </c>
      <c r="X374" s="1">
        <v>153952615.90000001</v>
      </c>
      <c r="Y374" s="1">
        <v>153952615.90000001</v>
      </c>
      <c r="Z374" s="1">
        <v>88274626.109999999</v>
      </c>
      <c r="AA374" s="1">
        <v>88274626.109999999</v>
      </c>
      <c r="AB374" s="1">
        <v>88274626.109999999</v>
      </c>
      <c r="AC374" s="1">
        <f t="shared" si="10"/>
        <v>22707384.099999994</v>
      </c>
      <c r="AD374">
        <v>0</v>
      </c>
      <c r="AE374">
        <v>0</v>
      </c>
      <c r="AF374">
        <v>0</v>
      </c>
      <c r="AG374">
        <v>0</v>
      </c>
      <c r="AH374">
        <v>0</v>
      </c>
    </row>
    <row r="375" spans="1:34" hidden="1" x14ac:dyDescent="0.35">
      <c r="A375" t="str">
        <f t="shared" si="11"/>
        <v>1.1-00-2511_25248033_2561210</v>
      </c>
      <c r="B375" t="s">
        <v>812</v>
      </c>
      <c r="C375" t="s">
        <v>815</v>
      </c>
      <c r="D375" t="s">
        <v>47</v>
      </c>
      <c r="E375" t="s">
        <v>48</v>
      </c>
      <c r="F375" t="s">
        <v>138</v>
      </c>
      <c r="G375" t="s">
        <v>139</v>
      </c>
      <c r="H375" t="s">
        <v>822</v>
      </c>
      <c r="I375" t="s">
        <v>824</v>
      </c>
      <c r="J375">
        <v>2</v>
      </c>
      <c r="K375" t="s">
        <v>148</v>
      </c>
      <c r="L375">
        <v>48</v>
      </c>
      <c r="M375" t="s">
        <v>419</v>
      </c>
      <c r="N375" t="s">
        <v>823</v>
      </c>
      <c r="O375" t="s">
        <v>825</v>
      </c>
      <c r="P375">
        <v>6000</v>
      </c>
      <c r="Q375" t="s">
        <v>146</v>
      </c>
      <c r="R375">
        <v>6121</v>
      </c>
      <c r="S375" t="s">
        <v>145</v>
      </c>
      <c r="T375">
        <v>0</v>
      </c>
      <c r="U375" t="s">
        <v>58</v>
      </c>
      <c r="V375" s="16">
        <v>40659485.450000003</v>
      </c>
      <c r="W375" s="1">
        <v>45325115.149999999</v>
      </c>
      <c r="X375" s="1">
        <v>24430703.739999998</v>
      </c>
      <c r="Y375" s="1">
        <v>24430703.739999998</v>
      </c>
      <c r="Z375" s="1">
        <v>11897805.34</v>
      </c>
      <c r="AA375" s="1">
        <v>11897805.34</v>
      </c>
      <c r="AB375" s="1">
        <v>11897805.34</v>
      </c>
      <c r="AC375" s="1">
        <f t="shared" si="10"/>
        <v>16228781.710000005</v>
      </c>
      <c r="AD375">
        <v>0</v>
      </c>
      <c r="AE375">
        <v>0</v>
      </c>
      <c r="AF375">
        <v>0</v>
      </c>
      <c r="AG375" s="1">
        <v>4665629.7</v>
      </c>
      <c r="AH375" s="1">
        <v>-4665629.7</v>
      </c>
    </row>
    <row r="376" spans="1:34" hidden="1" x14ac:dyDescent="0.35">
      <c r="A376" t="str">
        <f t="shared" si="11"/>
        <v>1.1-00-2511_25248033_2561510</v>
      </c>
      <c r="B376" t="s">
        <v>812</v>
      </c>
      <c r="C376" t="s">
        <v>815</v>
      </c>
      <c r="D376" t="s">
        <v>47</v>
      </c>
      <c r="E376" t="s">
        <v>48</v>
      </c>
      <c r="F376" t="s">
        <v>138</v>
      </c>
      <c r="G376" t="s">
        <v>139</v>
      </c>
      <c r="H376" t="s">
        <v>822</v>
      </c>
      <c r="I376" t="s">
        <v>824</v>
      </c>
      <c r="J376">
        <v>2</v>
      </c>
      <c r="K376" t="s">
        <v>148</v>
      </c>
      <c r="L376">
        <v>48</v>
      </c>
      <c r="M376" t="s">
        <v>419</v>
      </c>
      <c r="N376" t="s">
        <v>823</v>
      </c>
      <c r="O376" t="s">
        <v>825</v>
      </c>
      <c r="P376">
        <v>6000</v>
      </c>
      <c r="Q376" t="s">
        <v>146</v>
      </c>
      <c r="R376">
        <v>6151</v>
      </c>
      <c r="S376" t="s">
        <v>153</v>
      </c>
      <c r="T376">
        <v>0</v>
      </c>
      <c r="U376" t="s">
        <v>58</v>
      </c>
      <c r="V376" s="16">
        <v>33063150.550000001</v>
      </c>
      <c r="W376" s="1">
        <v>28397520.850000001</v>
      </c>
      <c r="X376" s="1">
        <v>33063150.550000001</v>
      </c>
      <c r="Y376" s="1">
        <v>33063150.550000001</v>
      </c>
      <c r="Z376" s="1">
        <v>22955847.059999999</v>
      </c>
      <c r="AA376" s="1">
        <v>22955847.059999999</v>
      </c>
      <c r="AB376" s="1">
        <v>22955847.059999999</v>
      </c>
      <c r="AC376" s="1">
        <f t="shared" si="10"/>
        <v>0</v>
      </c>
      <c r="AD376">
        <v>0</v>
      </c>
      <c r="AE376" s="1">
        <v>4665629.7</v>
      </c>
      <c r="AF376">
        <v>0</v>
      </c>
      <c r="AG376">
        <v>0</v>
      </c>
      <c r="AH376" s="1">
        <v>4665629.7</v>
      </c>
    </row>
    <row r="377" spans="1:34" hidden="1" x14ac:dyDescent="0.35">
      <c r="A377" t="str">
        <f t="shared" si="11"/>
        <v>1.1-00-2511_25249033_2561210</v>
      </c>
      <c r="B377" t="s">
        <v>812</v>
      </c>
      <c r="C377" t="s">
        <v>815</v>
      </c>
      <c r="D377" t="s">
        <v>47</v>
      </c>
      <c r="E377" t="s">
        <v>48</v>
      </c>
      <c r="F377" t="s">
        <v>138</v>
      </c>
      <c r="G377" t="s">
        <v>139</v>
      </c>
      <c r="H377" t="s">
        <v>822</v>
      </c>
      <c r="I377" t="s">
        <v>824</v>
      </c>
      <c r="J377">
        <v>2</v>
      </c>
      <c r="K377" t="s">
        <v>148</v>
      </c>
      <c r="L377">
        <v>49</v>
      </c>
      <c r="M377" t="s">
        <v>149</v>
      </c>
      <c r="N377" t="s">
        <v>823</v>
      </c>
      <c r="O377" t="s">
        <v>825</v>
      </c>
      <c r="P377">
        <v>6000</v>
      </c>
      <c r="Q377" t="s">
        <v>146</v>
      </c>
      <c r="R377">
        <v>6121</v>
      </c>
      <c r="S377" t="s">
        <v>145</v>
      </c>
      <c r="T377">
        <v>0</v>
      </c>
      <c r="U377" t="s">
        <v>58</v>
      </c>
      <c r="V377" s="16">
        <v>162611843.13</v>
      </c>
      <c r="W377" s="1">
        <v>131280727.16</v>
      </c>
      <c r="X377" s="1">
        <v>137133830.25999999</v>
      </c>
      <c r="Y377" s="1">
        <v>137133830.25999999</v>
      </c>
      <c r="Z377" s="1">
        <v>83884325.599999994</v>
      </c>
      <c r="AA377" s="1">
        <v>83884325.599999994</v>
      </c>
      <c r="AB377" s="1">
        <v>83884325.599999994</v>
      </c>
      <c r="AC377" s="1">
        <f t="shared" si="10"/>
        <v>25478012.870000005</v>
      </c>
      <c r="AD377" s="1">
        <v>63800000</v>
      </c>
      <c r="AE377">
        <v>0</v>
      </c>
      <c r="AF377">
        <v>0</v>
      </c>
      <c r="AG377" s="1">
        <v>32468884.030000001</v>
      </c>
      <c r="AH377" s="1">
        <v>31331115.969999999</v>
      </c>
    </row>
    <row r="378" spans="1:34" hidden="1" x14ac:dyDescent="0.35">
      <c r="A378" t="str">
        <f t="shared" si="11"/>
        <v>1.1-00-2511_25249033_25612152</v>
      </c>
      <c r="B378" t="s">
        <v>812</v>
      </c>
      <c r="C378" t="s">
        <v>815</v>
      </c>
      <c r="D378" t="s">
        <v>47</v>
      </c>
      <c r="E378" t="s">
        <v>48</v>
      </c>
      <c r="F378" t="s">
        <v>138</v>
      </c>
      <c r="G378" t="s">
        <v>139</v>
      </c>
      <c r="H378" t="s">
        <v>822</v>
      </c>
      <c r="I378" t="s">
        <v>824</v>
      </c>
      <c r="J378">
        <v>2</v>
      </c>
      <c r="K378" t="s">
        <v>148</v>
      </c>
      <c r="L378">
        <v>49</v>
      </c>
      <c r="M378" t="s">
        <v>149</v>
      </c>
      <c r="N378" t="s">
        <v>823</v>
      </c>
      <c r="O378" t="s">
        <v>825</v>
      </c>
      <c r="P378">
        <v>6000</v>
      </c>
      <c r="Q378" t="s">
        <v>146</v>
      </c>
      <c r="R378">
        <v>6121</v>
      </c>
      <c r="S378" t="s">
        <v>145</v>
      </c>
      <c r="T378">
        <v>52</v>
      </c>
      <c r="U378" t="s">
        <v>828</v>
      </c>
      <c r="V378" s="16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 s="1">
        <f t="shared" si="10"/>
        <v>0</v>
      </c>
      <c r="AD378" s="1">
        <v>10000000</v>
      </c>
      <c r="AE378">
        <v>0</v>
      </c>
      <c r="AF378">
        <v>0</v>
      </c>
      <c r="AG378" s="1">
        <v>10000000</v>
      </c>
      <c r="AH378">
        <v>0</v>
      </c>
    </row>
    <row r="379" spans="1:34" hidden="1" x14ac:dyDescent="0.35">
      <c r="A379" t="str">
        <f t="shared" si="11"/>
        <v>1.1-00-2511_25249033_2561310</v>
      </c>
      <c r="B379" t="s">
        <v>812</v>
      </c>
      <c r="C379" t="s">
        <v>815</v>
      </c>
      <c r="D379" t="s">
        <v>47</v>
      </c>
      <c r="E379" t="s">
        <v>48</v>
      </c>
      <c r="F379" t="s">
        <v>138</v>
      </c>
      <c r="G379" t="s">
        <v>139</v>
      </c>
      <c r="H379" t="s">
        <v>822</v>
      </c>
      <c r="I379" t="s">
        <v>824</v>
      </c>
      <c r="J379">
        <v>2</v>
      </c>
      <c r="K379" t="s">
        <v>148</v>
      </c>
      <c r="L379">
        <v>49</v>
      </c>
      <c r="M379" t="s">
        <v>149</v>
      </c>
      <c r="N379" t="s">
        <v>823</v>
      </c>
      <c r="O379" t="s">
        <v>825</v>
      </c>
      <c r="P379">
        <v>6000</v>
      </c>
      <c r="Q379" t="s">
        <v>146</v>
      </c>
      <c r="R379">
        <v>6131</v>
      </c>
      <c r="S379" t="s">
        <v>152</v>
      </c>
      <c r="T379">
        <v>0</v>
      </c>
      <c r="U379" t="s">
        <v>58</v>
      </c>
      <c r="V379" s="16">
        <v>205245592.02000001</v>
      </c>
      <c r="W379" s="1">
        <v>56576707.039999999</v>
      </c>
      <c r="X379" s="1">
        <v>195239538.61000001</v>
      </c>
      <c r="Y379" s="1">
        <v>195239538.61000001</v>
      </c>
      <c r="Z379" s="1">
        <v>135855809.84</v>
      </c>
      <c r="AA379" s="1">
        <v>125374820.91</v>
      </c>
      <c r="AB379" s="1">
        <v>125374820.91</v>
      </c>
      <c r="AC379" s="1">
        <f t="shared" si="10"/>
        <v>10006053.409999996</v>
      </c>
      <c r="AD379">
        <v>0</v>
      </c>
      <c r="AE379" s="1">
        <v>157668884.97999999</v>
      </c>
      <c r="AF379">
        <v>0</v>
      </c>
      <c r="AG379" s="1">
        <v>9000000</v>
      </c>
      <c r="AH379" s="1">
        <v>148668884.97999999</v>
      </c>
    </row>
    <row r="380" spans="1:34" hidden="1" x14ac:dyDescent="0.35">
      <c r="A380" t="str">
        <f t="shared" si="11"/>
        <v>1.1-00-2511_25249033_2561510</v>
      </c>
      <c r="B380" t="s">
        <v>812</v>
      </c>
      <c r="C380" t="s">
        <v>815</v>
      </c>
      <c r="D380" t="s">
        <v>47</v>
      </c>
      <c r="E380" t="s">
        <v>48</v>
      </c>
      <c r="F380" t="s">
        <v>138</v>
      </c>
      <c r="G380" t="s">
        <v>139</v>
      </c>
      <c r="H380" t="s">
        <v>822</v>
      </c>
      <c r="I380" t="s">
        <v>824</v>
      </c>
      <c r="J380">
        <v>2</v>
      </c>
      <c r="K380" t="s">
        <v>148</v>
      </c>
      <c r="L380">
        <v>49</v>
      </c>
      <c r="M380" t="s">
        <v>149</v>
      </c>
      <c r="N380" t="s">
        <v>823</v>
      </c>
      <c r="O380" t="s">
        <v>825</v>
      </c>
      <c r="P380">
        <v>6000</v>
      </c>
      <c r="Q380" t="s">
        <v>146</v>
      </c>
      <c r="R380">
        <v>6151</v>
      </c>
      <c r="S380" t="s">
        <v>153</v>
      </c>
      <c r="T380">
        <v>0</v>
      </c>
      <c r="U380" t="s">
        <v>58</v>
      </c>
      <c r="V380" s="16">
        <v>233555132.84999999</v>
      </c>
      <c r="W380" s="1">
        <v>158055130.22999999</v>
      </c>
      <c r="X380" s="1">
        <v>229994793.40000001</v>
      </c>
      <c r="Y380" s="1">
        <v>229994793.40000001</v>
      </c>
      <c r="Z380" s="1">
        <v>164222634.03999999</v>
      </c>
      <c r="AA380" s="1">
        <v>159901815.87</v>
      </c>
      <c r="AB380" s="1">
        <v>159382147.00999999</v>
      </c>
      <c r="AC380" s="1">
        <f t="shared" si="10"/>
        <v>3560339.4499999881</v>
      </c>
      <c r="AD380" s="1">
        <v>75500000</v>
      </c>
      <c r="AE380">
        <v>2.62</v>
      </c>
      <c r="AF380">
        <v>0</v>
      </c>
      <c r="AG380">
        <v>0</v>
      </c>
      <c r="AH380" s="1">
        <v>75500002.620000005</v>
      </c>
    </row>
    <row r="381" spans="1:34" hidden="1" x14ac:dyDescent="0.35">
      <c r="A381" t="str">
        <f t="shared" si="11"/>
        <v>1.1-00-2511_25249033_2563210</v>
      </c>
      <c r="B381" t="s">
        <v>812</v>
      </c>
      <c r="C381" t="s">
        <v>815</v>
      </c>
      <c r="D381" t="s">
        <v>47</v>
      </c>
      <c r="E381" t="s">
        <v>48</v>
      </c>
      <c r="F381" t="s">
        <v>138</v>
      </c>
      <c r="G381" t="s">
        <v>139</v>
      </c>
      <c r="H381" t="s">
        <v>822</v>
      </c>
      <c r="I381" t="s">
        <v>824</v>
      </c>
      <c r="J381">
        <v>2</v>
      </c>
      <c r="K381" t="s">
        <v>148</v>
      </c>
      <c r="L381">
        <v>49</v>
      </c>
      <c r="M381" t="s">
        <v>149</v>
      </c>
      <c r="N381" t="s">
        <v>823</v>
      </c>
      <c r="O381" t="s">
        <v>825</v>
      </c>
      <c r="P381">
        <v>6000</v>
      </c>
      <c r="Q381" t="s">
        <v>146</v>
      </c>
      <c r="R381">
        <v>6321</v>
      </c>
      <c r="S381" t="s">
        <v>303</v>
      </c>
      <c r="T381">
        <v>0</v>
      </c>
      <c r="U381" t="s">
        <v>58</v>
      </c>
      <c r="V381" s="16">
        <v>9500000</v>
      </c>
      <c r="W381" s="1">
        <v>8000000</v>
      </c>
      <c r="X381" s="1">
        <v>7984277.71</v>
      </c>
      <c r="Y381" s="1">
        <v>7984277.71</v>
      </c>
      <c r="Z381" s="1">
        <v>4745470.53</v>
      </c>
      <c r="AA381" s="1">
        <v>4745470.53</v>
      </c>
      <c r="AB381" s="1">
        <v>4745470.53</v>
      </c>
      <c r="AC381" s="1">
        <f t="shared" si="10"/>
        <v>1515722.29</v>
      </c>
      <c r="AD381" s="1">
        <v>1500000</v>
      </c>
      <c r="AE381">
        <v>0</v>
      </c>
      <c r="AF381">
        <v>0</v>
      </c>
      <c r="AG381">
        <v>0</v>
      </c>
      <c r="AH381" s="1">
        <v>1500000</v>
      </c>
    </row>
    <row r="382" spans="1:34" hidden="1" x14ac:dyDescent="0.35">
      <c r="A382" t="str">
        <f t="shared" si="11"/>
        <v>1.1-00-2502_2553002_2521110</v>
      </c>
      <c r="B382" t="s">
        <v>812</v>
      </c>
      <c r="C382" t="s">
        <v>815</v>
      </c>
      <c r="D382" t="s">
        <v>47</v>
      </c>
      <c r="E382" t="s">
        <v>48</v>
      </c>
      <c r="F382" t="s">
        <v>65</v>
      </c>
      <c r="G382" t="s">
        <v>66</v>
      </c>
      <c r="H382" t="s">
        <v>829</v>
      </c>
      <c r="I382" t="s">
        <v>178</v>
      </c>
      <c r="J382">
        <v>5</v>
      </c>
      <c r="K382" t="s">
        <v>810</v>
      </c>
      <c r="L382">
        <v>3</v>
      </c>
      <c r="M382" t="s">
        <v>691</v>
      </c>
      <c r="N382" t="s">
        <v>830</v>
      </c>
      <c r="O382" t="s">
        <v>832</v>
      </c>
      <c r="P382">
        <v>2000</v>
      </c>
      <c r="Q382" t="s">
        <v>105</v>
      </c>
      <c r="R382">
        <v>2111</v>
      </c>
      <c r="S382" t="s">
        <v>124</v>
      </c>
      <c r="T382">
        <v>0</v>
      </c>
      <c r="U382" t="s">
        <v>58</v>
      </c>
      <c r="V382" s="16">
        <v>20000</v>
      </c>
      <c r="W382">
        <v>0</v>
      </c>
      <c r="X382" s="1">
        <v>9297.8700000000008</v>
      </c>
      <c r="Y382" s="1">
        <v>9297.8700000000008</v>
      </c>
      <c r="Z382" s="1">
        <v>9297.8700000000008</v>
      </c>
      <c r="AA382" s="1">
        <v>6394.56</v>
      </c>
      <c r="AB382" s="1">
        <v>6394.56</v>
      </c>
      <c r="AC382" s="1">
        <f t="shared" si="10"/>
        <v>10702.13</v>
      </c>
      <c r="AD382">
        <v>0</v>
      </c>
      <c r="AE382" s="1">
        <v>20000</v>
      </c>
      <c r="AF382">
        <v>0</v>
      </c>
      <c r="AG382">
        <v>0</v>
      </c>
      <c r="AH382" s="1">
        <v>20000</v>
      </c>
    </row>
    <row r="383" spans="1:34" hidden="1" x14ac:dyDescent="0.35">
      <c r="A383" t="str">
        <f t="shared" si="11"/>
        <v>1.1-00-2502_2553002_2521410</v>
      </c>
      <c r="B383" t="s">
        <v>812</v>
      </c>
      <c r="C383" t="s">
        <v>815</v>
      </c>
      <c r="D383" t="s">
        <v>47</v>
      </c>
      <c r="E383" t="s">
        <v>48</v>
      </c>
      <c r="F383" t="s">
        <v>65</v>
      </c>
      <c r="G383" t="s">
        <v>66</v>
      </c>
      <c r="H383" t="s">
        <v>829</v>
      </c>
      <c r="I383" t="s">
        <v>178</v>
      </c>
      <c r="J383">
        <v>5</v>
      </c>
      <c r="K383" t="s">
        <v>810</v>
      </c>
      <c r="L383">
        <v>3</v>
      </c>
      <c r="M383" t="s">
        <v>691</v>
      </c>
      <c r="N383" t="s">
        <v>830</v>
      </c>
      <c r="O383" t="s">
        <v>832</v>
      </c>
      <c r="P383">
        <v>2000</v>
      </c>
      <c r="Q383" t="s">
        <v>105</v>
      </c>
      <c r="R383">
        <v>2141</v>
      </c>
      <c r="S383" t="s">
        <v>126</v>
      </c>
      <c r="T383">
        <v>0</v>
      </c>
      <c r="U383" t="s">
        <v>58</v>
      </c>
      <c r="V383" s="16">
        <v>18700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 s="1">
        <f t="shared" si="10"/>
        <v>18700</v>
      </c>
      <c r="AD383">
        <v>0</v>
      </c>
      <c r="AE383" s="1">
        <v>20000</v>
      </c>
      <c r="AF383">
        <v>0</v>
      </c>
      <c r="AG383" s="1">
        <v>1300</v>
      </c>
      <c r="AH383" s="1">
        <v>18700</v>
      </c>
    </row>
    <row r="384" spans="1:34" hidden="1" x14ac:dyDescent="0.35">
      <c r="A384" t="str">
        <f t="shared" si="11"/>
        <v>1.1-00-2502_2553002_2522110</v>
      </c>
      <c r="B384" t="s">
        <v>812</v>
      </c>
      <c r="C384" t="s">
        <v>815</v>
      </c>
      <c r="D384" t="s">
        <v>47</v>
      </c>
      <c r="E384" t="s">
        <v>48</v>
      </c>
      <c r="F384" t="s">
        <v>65</v>
      </c>
      <c r="G384" t="s">
        <v>66</v>
      </c>
      <c r="H384" t="s">
        <v>829</v>
      </c>
      <c r="I384" t="s">
        <v>178</v>
      </c>
      <c r="J384">
        <v>5</v>
      </c>
      <c r="K384" t="s">
        <v>810</v>
      </c>
      <c r="L384">
        <v>3</v>
      </c>
      <c r="M384" t="s">
        <v>691</v>
      </c>
      <c r="N384" t="s">
        <v>830</v>
      </c>
      <c r="O384" t="s">
        <v>832</v>
      </c>
      <c r="P384">
        <v>2000</v>
      </c>
      <c r="Q384" t="s">
        <v>105</v>
      </c>
      <c r="R384">
        <v>2211</v>
      </c>
      <c r="S384" t="s">
        <v>307</v>
      </c>
      <c r="T384">
        <v>0</v>
      </c>
      <c r="U384" t="s">
        <v>58</v>
      </c>
      <c r="V384" s="16">
        <v>20000</v>
      </c>
      <c r="W384">
        <v>0</v>
      </c>
      <c r="X384" s="1">
        <v>8897.3799999999992</v>
      </c>
      <c r="Y384" s="1">
        <v>8897.3799999999992</v>
      </c>
      <c r="Z384" s="1">
        <v>8897.3799999999992</v>
      </c>
      <c r="AA384" s="1">
        <v>2502.8200000000002</v>
      </c>
      <c r="AB384" s="1">
        <v>2502.8200000000002</v>
      </c>
      <c r="AC384" s="1">
        <f t="shared" si="10"/>
        <v>11102.62</v>
      </c>
      <c r="AD384">
        <v>0</v>
      </c>
      <c r="AE384" s="1">
        <v>20000</v>
      </c>
      <c r="AF384">
        <v>0</v>
      </c>
      <c r="AG384">
        <v>0</v>
      </c>
      <c r="AH384" s="1">
        <v>20000</v>
      </c>
    </row>
    <row r="385" spans="1:34" hidden="1" x14ac:dyDescent="0.35">
      <c r="A385" t="str">
        <f t="shared" si="11"/>
        <v>1.1-00-2502_2553002_2533910</v>
      </c>
      <c r="B385" t="s">
        <v>812</v>
      </c>
      <c r="C385" t="s">
        <v>815</v>
      </c>
      <c r="D385" t="s">
        <v>47</v>
      </c>
      <c r="E385" t="s">
        <v>48</v>
      </c>
      <c r="F385" t="s">
        <v>65</v>
      </c>
      <c r="G385" t="s">
        <v>66</v>
      </c>
      <c r="H385" t="s">
        <v>829</v>
      </c>
      <c r="I385" t="s">
        <v>178</v>
      </c>
      <c r="J385">
        <v>5</v>
      </c>
      <c r="K385" t="s">
        <v>810</v>
      </c>
      <c r="L385">
        <v>3</v>
      </c>
      <c r="M385" t="s">
        <v>691</v>
      </c>
      <c r="N385" t="s">
        <v>830</v>
      </c>
      <c r="O385" t="s">
        <v>832</v>
      </c>
      <c r="P385">
        <v>3000</v>
      </c>
      <c r="Q385" t="s">
        <v>56</v>
      </c>
      <c r="R385">
        <v>3391</v>
      </c>
      <c r="S385" t="s">
        <v>129</v>
      </c>
      <c r="T385">
        <v>0</v>
      </c>
      <c r="U385" t="s">
        <v>58</v>
      </c>
      <c r="V385" s="16">
        <v>0</v>
      </c>
      <c r="W385" s="1">
        <v>200000</v>
      </c>
      <c r="X385">
        <v>0</v>
      </c>
      <c r="Y385">
        <v>0</v>
      </c>
      <c r="Z385">
        <v>0</v>
      </c>
      <c r="AA385">
        <v>0</v>
      </c>
      <c r="AB385">
        <v>0</v>
      </c>
      <c r="AC385" s="1">
        <f t="shared" si="10"/>
        <v>0</v>
      </c>
      <c r="AD385">
        <v>0</v>
      </c>
      <c r="AE385">
        <v>0</v>
      </c>
      <c r="AF385">
        <v>0</v>
      </c>
      <c r="AG385" s="1">
        <v>200000</v>
      </c>
      <c r="AH385" s="1">
        <v>-200000</v>
      </c>
    </row>
    <row r="386" spans="1:34" hidden="1" x14ac:dyDescent="0.35">
      <c r="A386" t="str">
        <f t="shared" si="11"/>
        <v>1.1-00-2502_2553002_2534110</v>
      </c>
      <c r="B386" t="s">
        <v>812</v>
      </c>
      <c r="C386" t="s">
        <v>815</v>
      </c>
      <c r="D386" t="s">
        <v>47</v>
      </c>
      <c r="E386" t="s">
        <v>48</v>
      </c>
      <c r="F386" t="s">
        <v>65</v>
      </c>
      <c r="G386" t="s">
        <v>66</v>
      </c>
      <c r="H386" t="s">
        <v>829</v>
      </c>
      <c r="I386" t="s">
        <v>178</v>
      </c>
      <c r="J386">
        <v>5</v>
      </c>
      <c r="K386" t="s">
        <v>810</v>
      </c>
      <c r="L386">
        <v>3</v>
      </c>
      <c r="M386" t="s">
        <v>691</v>
      </c>
      <c r="N386" t="s">
        <v>830</v>
      </c>
      <c r="O386" t="s">
        <v>832</v>
      </c>
      <c r="P386">
        <v>3000</v>
      </c>
      <c r="Q386" t="s">
        <v>56</v>
      </c>
      <c r="R386">
        <v>3411</v>
      </c>
      <c r="S386" t="s">
        <v>319</v>
      </c>
      <c r="T386">
        <v>0</v>
      </c>
      <c r="U386" t="s">
        <v>58</v>
      </c>
      <c r="V386" s="16">
        <v>1400000</v>
      </c>
      <c r="W386" s="1">
        <v>1200000</v>
      </c>
      <c r="X386" s="1">
        <v>1265552.71</v>
      </c>
      <c r="Y386" s="1">
        <v>1230752.71</v>
      </c>
      <c r="Z386" s="1">
        <v>1160303.06</v>
      </c>
      <c r="AA386" s="1">
        <v>880936.64</v>
      </c>
      <c r="AB386" s="1">
        <v>880936.64</v>
      </c>
      <c r="AC386" s="1">
        <f t="shared" ref="AC386:AC449" si="12">V386-X386</f>
        <v>134447.29000000004</v>
      </c>
      <c r="AD386">
        <v>0</v>
      </c>
      <c r="AE386" s="1">
        <v>200000</v>
      </c>
      <c r="AF386">
        <v>0</v>
      </c>
      <c r="AG386">
        <v>0</v>
      </c>
      <c r="AH386" s="1">
        <v>200000</v>
      </c>
    </row>
    <row r="387" spans="1:34" hidden="1" x14ac:dyDescent="0.35">
      <c r="A387" t="str">
        <f t="shared" ref="A387:A450" si="13">CONCATENATE(B387,H387,J387,L387,N387,R387,T387)</f>
        <v>1.1-00-2502_2553002_2537110</v>
      </c>
      <c r="B387" t="s">
        <v>812</v>
      </c>
      <c r="C387" t="s">
        <v>815</v>
      </c>
      <c r="D387" t="s">
        <v>47</v>
      </c>
      <c r="E387" t="s">
        <v>48</v>
      </c>
      <c r="F387" t="s">
        <v>65</v>
      </c>
      <c r="G387" t="s">
        <v>66</v>
      </c>
      <c r="H387" t="s">
        <v>829</v>
      </c>
      <c r="I387" t="s">
        <v>178</v>
      </c>
      <c r="J387">
        <v>5</v>
      </c>
      <c r="K387" t="s">
        <v>810</v>
      </c>
      <c r="L387">
        <v>3</v>
      </c>
      <c r="M387" t="s">
        <v>691</v>
      </c>
      <c r="N387" t="s">
        <v>830</v>
      </c>
      <c r="O387" t="s">
        <v>832</v>
      </c>
      <c r="P387">
        <v>3000</v>
      </c>
      <c r="Q387" t="s">
        <v>56</v>
      </c>
      <c r="R387">
        <v>3711</v>
      </c>
      <c r="S387" t="s">
        <v>278</v>
      </c>
      <c r="T387">
        <v>0</v>
      </c>
      <c r="U387" t="s">
        <v>58</v>
      </c>
      <c r="V387" s="16">
        <v>7200</v>
      </c>
      <c r="W387" s="1">
        <v>7200</v>
      </c>
      <c r="X387">
        <v>0</v>
      </c>
      <c r="Y387">
        <v>0</v>
      </c>
      <c r="Z387">
        <v>0</v>
      </c>
      <c r="AA387">
        <v>0</v>
      </c>
      <c r="AB387">
        <v>0</v>
      </c>
      <c r="AC387" s="1">
        <f t="shared" si="12"/>
        <v>7200</v>
      </c>
      <c r="AD387">
        <v>0</v>
      </c>
      <c r="AE387">
        <v>0</v>
      </c>
      <c r="AF387">
        <v>0</v>
      </c>
      <c r="AG387">
        <v>0</v>
      </c>
      <c r="AH387">
        <v>0</v>
      </c>
    </row>
    <row r="388" spans="1:34" hidden="1" x14ac:dyDescent="0.35">
      <c r="A388" t="str">
        <f t="shared" si="13"/>
        <v>1.1-00-2502_2553002_2537510</v>
      </c>
      <c r="B388" t="s">
        <v>812</v>
      </c>
      <c r="C388" t="s">
        <v>815</v>
      </c>
      <c r="D388" t="s">
        <v>47</v>
      </c>
      <c r="E388" t="s">
        <v>48</v>
      </c>
      <c r="F388" t="s">
        <v>65</v>
      </c>
      <c r="G388" t="s">
        <v>66</v>
      </c>
      <c r="H388" t="s">
        <v>829</v>
      </c>
      <c r="I388" t="s">
        <v>178</v>
      </c>
      <c r="J388">
        <v>5</v>
      </c>
      <c r="K388" t="s">
        <v>810</v>
      </c>
      <c r="L388">
        <v>3</v>
      </c>
      <c r="M388" t="s">
        <v>691</v>
      </c>
      <c r="N388" t="s">
        <v>830</v>
      </c>
      <c r="O388" t="s">
        <v>832</v>
      </c>
      <c r="P388">
        <v>3000</v>
      </c>
      <c r="Q388" t="s">
        <v>56</v>
      </c>
      <c r="R388">
        <v>3751</v>
      </c>
      <c r="S388" t="s">
        <v>279</v>
      </c>
      <c r="T388">
        <v>0</v>
      </c>
      <c r="U388" t="s">
        <v>58</v>
      </c>
      <c r="V388" s="16">
        <v>5300</v>
      </c>
      <c r="W388" s="1">
        <v>5300</v>
      </c>
      <c r="X388">
        <v>0</v>
      </c>
      <c r="Y388">
        <v>0</v>
      </c>
      <c r="Z388">
        <v>0</v>
      </c>
      <c r="AA388">
        <v>0</v>
      </c>
      <c r="AB388">
        <v>0</v>
      </c>
      <c r="AC388" s="1">
        <f t="shared" si="12"/>
        <v>5300</v>
      </c>
      <c r="AD388">
        <v>0</v>
      </c>
      <c r="AE388">
        <v>0</v>
      </c>
      <c r="AF388">
        <v>0</v>
      </c>
      <c r="AG388">
        <v>0</v>
      </c>
      <c r="AH388">
        <v>0</v>
      </c>
    </row>
    <row r="389" spans="1:34" hidden="1" x14ac:dyDescent="0.35">
      <c r="A389" t="str">
        <f t="shared" si="13"/>
        <v>1.1-00-2502_2553002_2537910</v>
      </c>
      <c r="B389" t="s">
        <v>812</v>
      </c>
      <c r="C389" t="s">
        <v>815</v>
      </c>
      <c r="D389" t="s">
        <v>47</v>
      </c>
      <c r="E389" t="s">
        <v>48</v>
      </c>
      <c r="F389" t="s">
        <v>65</v>
      </c>
      <c r="G389" t="s">
        <v>66</v>
      </c>
      <c r="H389" t="s">
        <v>829</v>
      </c>
      <c r="I389" t="s">
        <v>178</v>
      </c>
      <c r="J389">
        <v>5</v>
      </c>
      <c r="K389" t="s">
        <v>810</v>
      </c>
      <c r="L389">
        <v>3</v>
      </c>
      <c r="M389" t="s">
        <v>691</v>
      </c>
      <c r="N389" t="s">
        <v>830</v>
      </c>
      <c r="O389" t="s">
        <v>832</v>
      </c>
      <c r="P389">
        <v>3000</v>
      </c>
      <c r="Q389" t="s">
        <v>56</v>
      </c>
      <c r="R389">
        <v>3791</v>
      </c>
      <c r="S389" t="s">
        <v>280</v>
      </c>
      <c r="T389">
        <v>0</v>
      </c>
      <c r="U389" t="s">
        <v>58</v>
      </c>
      <c r="V389" s="16">
        <v>8000</v>
      </c>
      <c r="W389" s="1">
        <v>8000</v>
      </c>
      <c r="X389">
        <v>0</v>
      </c>
      <c r="Y389">
        <v>0</v>
      </c>
      <c r="Z389">
        <v>0</v>
      </c>
      <c r="AA389">
        <v>0</v>
      </c>
      <c r="AB389">
        <v>0</v>
      </c>
      <c r="AC389" s="1">
        <f t="shared" si="12"/>
        <v>8000</v>
      </c>
      <c r="AD389">
        <v>0</v>
      </c>
      <c r="AE389">
        <v>0</v>
      </c>
      <c r="AF389">
        <v>0</v>
      </c>
      <c r="AG389">
        <v>0</v>
      </c>
      <c r="AH389">
        <v>0</v>
      </c>
    </row>
    <row r="390" spans="1:34" hidden="1" x14ac:dyDescent="0.35">
      <c r="A390" t="str">
        <f t="shared" si="13"/>
        <v>1.1-00-2502_2553002_2538210</v>
      </c>
      <c r="B390" t="s">
        <v>812</v>
      </c>
      <c r="C390" t="s">
        <v>815</v>
      </c>
      <c r="D390" t="s">
        <v>47</v>
      </c>
      <c r="E390" t="s">
        <v>48</v>
      </c>
      <c r="F390" t="s">
        <v>65</v>
      </c>
      <c r="G390" t="s">
        <v>66</v>
      </c>
      <c r="H390" t="s">
        <v>829</v>
      </c>
      <c r="I390" t="s">
        <v>178</v>
      </c>
      <c r="J390">
        <v>5</v>
      </c>
      <c r="K390" t="s">
        <v>810</v>
      </c>
      <c r="L390">
        <v>3</v>
      </c>
      <c r="M390" t="s">
        <v>691</v>
      </c>
      <c r="N390" t="s">
        <v>830</v>
      </c>
      <c r="O390" t="s">
        <v>832</v>
      </c>
      <c r="P390">
        <v>3000</v>
      </c>
      <c r="Q390" t="s">
        <v>56</v>
      </c>
      <c r="R390">
        <v>3821</v>
      </c>
      <c r="S390" t="s">
        <v>228</v>
      </c>
      <c r="T390">
        <v>0</v>
      </c>
      <c r="U390" t="s">
        <v>58</v>
      </c>
      <c r="V390" s="16">
        <v>145000</v>
      </c>
      <c r="W390" s="1">
        <v>145000</v>
      </c>
      <c r="X390">
        <v>0</v>
      </c>
      <c r="Y390">
        <v>0</v>
      </c>
      <c r="Z390">
        <v>0</v>
      </c>
      <c r="AA390">
        <v>0</v>
      </c>
      <c r="AB390">
        <v>0</v>
      </c>
      <c r="AC390" s="1">
        <f t="shared" si="12"/>
        <v>145000</v>
      </c>
      <c r="AD390">
        <v>0</v>
      </c>
      <c r="AE390">
        <v>0</v>
      </c>
      <c r="AF390">
        <v>0</v>
      </c>
      <c r="AG390">
        <v>0</v>
      </c>
      <c r="AH390">
        <v>0</v>
      </c>
    </row>
    <row r="391" spans="1:34" hidden="1" x14ac:dyDescent="0.35">
      <c r="A391" t="str">
        <f t="shared" si="13"/>
        <v>1.1-00-2502_2553002_2539220</v>
      </c>
      <c r="B391" t="s">
        <v>812</v>
      </c>
      <c r="C391" t="s">
        <v>815</v>
      </c>
      <c r="D391" t="s">
        <v>47</v>
      </c>
      <c r="E391" t="s">
        <v>48</v>
      </c>
      <c r="F391" t="s">
        <v>65</v>
      </c>
      <c r="G391" t="s">
        <v>66</v>
      </c>
      <c r="H391" t="s">
        <v>829</v>
      </c>
      <c r="I391" t="s">
        <v>178</v>
      </c>
      <c r="J391">
        <v>5</v>
      </c>
      <c r="K391" t="s">
        <v>810</v>
      </c>
      <c r="L391">
        <v>3</v>
      </c>
      <c r="M391" t="s">
        <v>691</v>
      </c>
      <c r="N391" t="s">
        <v>830</v>
      </c>
      <c r="O391" t="s">
        <v>832</v>
      </c>
      <c r="P391">
        <v>3000</v>
      </c>
      <c r="Q391" t="s">
        <v>56</v>
      </c>
      <c r="R391">
        <v>3922</v>
      </c>
      <c r="S391" t="s">
        <v>258</v>
      </c>
      <c r="T391">
        <v>0</v>
      </c>
      <c r="U391" t="s">
        <v>58</v>
      </c>
      <c r="V391" s="16">
        <v>500000</v>
      </c>
      <c r="W391" s="1">
        <v>1000000</v>
      </c>
      <c r="X391">
        <v>0</v>
      </c>
      <c r="Y391">
        <v>0</v>
      </c>
      <c r="Z391">
        <v>0</v>
      </c>
      <c r="AA391">
        <v>0</v>
      </c>
      <c r="AB391">
        <v>0</v>
      </c>
      <c r="AC391" s="1">
        <f t="shared" si="12"/>
        <v>500000</v>
      </c>
      <c r="AD391">
        <v>0</v>
      </c>
      <c r="AE391">
        <v>0</v>
      </c>
      <c r="AF391">
        <v>0</v>
      </c>
      <c r="AG391" s="1">
        <v>500000</v>
      </c>
      <c r="AH391" s="1">
        <v>-500000</v>
      </c>
    </row>
    <row r="392" spans="1:34" hidden="1" x14ac:dyDescent="0.35">
      <c r="A392" t="str">
        <f t="shared" si="13"/>
        <v>1.1-00-2502_2553002_25511141</v>
      </c>
      <c r="B392" t="s">
        <v>812</v>
      </c>
      <c r="C392" t="s">
        <v>815</v>
      </c>
      <c r="D392" t="s">
        <v>47</v>
      </c>
      <c r="E392" t="s">
        <v>48</v>
      </c>
      <c r="F392" t="s">
        <v>65</v>
      </c>
      <c r="G392" t="s">
        <v>66</v>
      </c>
      <c r="H392" t="s">
        <v>829</v>
      </c>
      <c r="I392" t="s">
        <v>178</v>
      </c>
      <c r="J392">
        <v>5</v>
      </c>
      <c r="K392" t="s">
        <v>810</v>
      </c>
      <c r="L392">
        <v>3</v>
      </c>
      <c r="M392" t="s">
        <v>691</v>
      </c>
      <c r="N392" t="s">
        <v>830</v>
      </c>
      <c r="O392" t="s">
        <v>832</v>
      </c>
      <c r="P392">
        <v>5000</v>
      </c>
      <c r="Q392" t="s">
        <v>118</v>
      </c>
      <c r="R392">
        <v>5111</v>
      </c>
      <c r="S392" t="s">
        <v>119</v>
      </c>
      <c r="T392">
        <v>41</v>
      </c>
      <c r="U392" t="s">
        <v>831</v>
      </c>
      <c r="V392" s="16">
        <v>0</v>
      </c>
      <c r="W392" s="1">
        <v>4000000</v>
      </c>
      <c r="X392">
        <v>0</v>
      </c>
      <c r="Y392">
        <v>0</v>
      </c>
      <c r="Z392">
        <v>0</v>
      </c>
      <c r="AA392">
        <v>0</v>
      </c>
      <c r="AB392">
        <v>0</v>
      </c>
      <c r="AC392" s="1">
        <f t="shared" si="12"/>
        <v>0</v>
      </c>
      <c r="AD392">
        <v>0</v>
      </c>
      <c r="AE392">
        <v>0</v>
      </c>
      <c r="AF392">
        <v>0</v>
      </c>
      <c r="AG392" s="1">
        <v>4000000</v>
      </c>
      <c r="AH392" s="1">
        <v>-4000000</v>
      </c>
    </row>
    <row r="393" spans="1:34" hidden="1" x14ac:dyDescent="0.35">
      <c r="A393" t="str">
        <f t="shared" si="13"/>
        <v>1.1-00-2502_2553002_2551510</v>
      </c>
      <c r="B393" t="s">
        <v>812</v>
      </c>
      <c r="C393" t="s">
        <v>815</v>
      </c>
      <c r="D393" t="s">
        <v>47</v>
      </c>
      <c r="E393" t="s">
        <v>48</v>
      </c>
      <c r="F393" t="s">
        <v>65</v>
      </c>
      <c r="G393" t="s">
        <v>66</v>
      </c>
      <c r="H393" t="s">
        <v>829</v>
      </c>
      <c r="I393" t="s">
        <v>178</v>
      </c>
      <c r="J393">
        <v>5</v>
      </c>
      <c r="K393" t="s">
        <v>810</v>
      </c>
      <c r="L393">
        <v>3</v>
      </c>
      <c r="M393" t="s">
        <v>691</v>
      </c>
      <c r="N393" t="s">
        <v>830</v>
      </c>
      <c r="O393" t="s">
        <v>832</v>
      </c>
      <c r="P393">
        <v>5000</v>
      </c>
      <c r="Q393" t="s">
        <v>118</v>
      </c>
      <c r="R393">
        <v>5151</v>
      </c>
      <c r="S393" t="s">
        <v>326</v>
      </c>
      <c r="T393">
        <v>0</v>
      </c>
      <c r="U393" t="s">
        <v>58</v>
      </c>
      <c r="V393" s="16">
        <v>1300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 s="1">
        <f t="shared" si="12"/>
        <v>1300</v>
      </c>
      <c r="AD393">
        <v>0</v>
      </c>
      <c r="AE393" s="1">
        <v>1300</v>
      </c>
      <c r="AF393">
        <v>0</v>
      </c>
      <c r="AG393">
        <v>0</v>
      </c>
      <c r="AH393" s="1">
        <v>1300</v>
      </c>
    </row>
    <row r="394" spans="1:34" hidden="1" x14ac:dyDescent="0.35">
      <c r="A394" t="str">
        <f t="shared" si="13"/>
        <v>1.1-00-2502_2553002_2558110</v>
      </c>
      <c r="B394" t="s">
        <v>812</v>
      </c>
      <c r="C394" t="s">
        <v>815</v>
      </c>
      <c r="D394" t="s">
        <v>47</v>
      </c>
      <c r="E394" t="s">
        <v>48</v>
      </c>
      <c r="F394" t="s">
        <v>65</v>
      </c>
      <c r="G394" t="s">
        <v>66</v>
      </c>
      <c r="H394" t="s">
        <v>829</v>
      </c>
      <c r="I394" t="s">
        <v>178</v>
      </c>
      <c r="J394">
        <v>5</v>
      </c>
      <c r="K394" t="s">
        <v>810</v>
      </c>
      <c r="L394">
        <v>3</v>
      </c>
      <c r="M394" t="s">
        <v>691</v>
      </c>
      <c r="N394" t="s">
        <v>830</v>
      </c>
      <c r="O394" t="s">
        <v>832</v>
      </c>
      <c r="P394">
        <v>5000</v>
      </c>
      <c r="Q394" t="s">
        <v>118</v>
      </c>
      <c r="R394">
        <v>5811</v>
      </c>
      <c r="S394" t="s">
        <v>251</v>
      </c>
      <c r="T394">
        <v>0</v>
      </c>
      <c r="U394" t="s">
        <v>58</v>
      </c>
      <c r="V394" s="16">
        <v>0</v>
      </c>
      <c r="W394" s="1">
        <v>10000000</v>
      </c>
      <c r="X394">
        <v>0</v>
      </c>
      <c r="Y394">
        <v>0</v>
      </c>
      <c r="Z394">
        <v>0</v>
      </c>
      <c r="AA394">
        <v>0</v>
      </c>
      <c r="AB394">
        <v>0</v>
      </c>
      <c r="AC394" s="1">
        <f t="shared" si="12"/>
        <v>0</v>
      </c>
      <c r="AD394">
        <v>0</v>
      </c>
      <c r="AE394">
        <v>0</v>
      </c>
      <c r="AF394">
        <v>0</v>
      </c>
      <c r="AG394" s="1">
        <v>10000000</v>
      </c>
      <c r="AH394" s="1">
        <v>-10000000</v>
      </c>
    </row>
    <row r="395" spans="1:34" hidden="1" x14ac:dyDescent="0.35">
      <c r="A395" t="str">
        <f t="shared" si="13"/>
        <v>1.1-00-2502_2553002_25581146</v>
      </c>
      <c r="B395" t="s">
        <v>812</v>
      </c>
      <c r="C395" t="s">
        <v>815</v>
      </c>
      <c r="D395" t="s">
        <v>47</v>
      </c>
      <c r="E395" t="s">
        <v>48</v>
      </c>
      <c r="F395" t="s">
        <v>65</v>
      </c>
      <c r="G395" t="s">
        <v>66</v>
      </c>
      <c r="H395" t="s">
        <v>829</v>
      </c>
      <c r="I395" t="s">
        <v>178</v>
      </c>
      <c r="J395">
        <v>5</v>
      </c>
      <c r="K395" t="s">
        <v>810</v>
      </c>
      <c r="L395">
        <v>3</v>
      </c>
      <c r="M395" t="s">
        <v>691</v>
      </c>
      <c r="N395" t="s">
        <v>830</v>
      </c>
      <c r="O395" t="s">
        <v>832</v>
      </c>
      <c r="P395">
        <v>5000</v>
      </c>
      <c r="Q395" t="s">
        <v>118</v>
      </c>
      <c r="R395">
        <v>5811</v>
      </c>
      <c r="S395" t="s">
        <v>251</v>
      </c>
      <c r="T395">
        <v>46</v>
      </c>
      <c r="U395" t="s">
        <v>301</v>
      </c>
      <c r="V395" s="16">
        <v>103734.1</v>
      </c>
      <c r="W395">
        <v>0</v>
      </c>
      <c r="X395" s="1">
        <v>103734.1</v>
      </c>
      <c r="Y395" s="1">
        <v>103734.1</v>
      </c>
      <c r="Z395" s="1">
        <v>103734.1</v>
      </c>
      <c r="AA395" s="1">
        <v>103734.1</v>
      </c>
      <c r="AB395" s="1">
        <v>103734.1</v>
      </c>
      <c r="AC395" s="1">
        <f t="shared" si="12"/>
        <v>0</v>
      </c>
      <c r="AD395" s="1">
        <v>3507496</v>
      </c>
      <c r="AE395">
        <v>0</v>
      </c>
      <c r="AF395">
        <v>0</v>
      </c>
      <c r="AG395" s="1">
        <v>3403761.9</v>
      </c>
      <c r="AH395" s="1">
        <v>103734.1</v>
      </c>
    </row>
    <row r="396" spans="1:34" hidden="1" x14ac:dyDescent="0.35">
      <c r="A396" t="str">
        <f t="shared" si="13"/>
        <v>1.1-00-2505_2559007_2521110</v>
      </c>
      <c r="B396" t="s">
        <v>812</v>
      </c>
      <c r="C396" t="s">
        <v>815</v>
      </c>
      <c r="D396" t="s">
        <v>47</v>
      </c>
      <c r="E396" t="s">
        <v>48</v>
      </c>
      <c r="F396" t="s">
        <v>65</v>
      </c>
      <c r="G396" t="s">
        <v>66</v>
      </c>
      <c r="H396" t="s">
        <v>833</v>
      </c>
      <c r="I396" t="s">
        <v>835</v>
      </c>
      <c r="J396">
        <v>5</v>
      </c>
      <c r="K396" t="s">
        <v>810</v>
      </c>
      <c r="L396">
        <v>9</v>
      </c>
      <c r="M396" t="s">
        <v>120</v>
      </c>
      <c r="N396" t="s">
        <v>834</v>
      </c>
      <c r="O396" t="s">
        <v>836</v>
      </c>
      <c r="P396">
        <v>2000</v>
      </c>
      <c r="Q396" t="s">
        <v>105</v>
      </c>
      <c r="R396">
        <v>2111</v>
      </c>
      <c r="S396" t="s">
        <v>124</v>
      </c>
      <c r="T396">
        <v>0</v>
      </c>
      <c r="U396" t="s">
        <v>58</v>
      </c>
      <c r="V396" s="16">
        <v>2389616.23</v>
      </c>
      <c r="W396" s="1">
        <v>2500000</v>
      </c>
      <c r="X396" s="1">
        <v>863577.84</v>
      </c>
      <c r="Y396" s="1">
        <v>863577.84</v>
      </c>
      <c r="Z396" s="1">
        <v>863577.84</v>
      </c>
      <c r="AA396" s="1">
        <v>715219.53</v>
      </c>
      <c r="AB396" s="1">
        <v>715219.53</v>
      </c>
      <c r="AC396" s="1">
        <f t="shared" si="12"/>
        <v>1526038.3900000001</v>
      </c>
      <c r="AD396">
        <v>0</v>
      </c>
      <c r="AE396" s="1">
        <v>700000</v>
      </c>
      <c r="AF396">
        <v>0</v>
      </c>
      <c r="AG396" s="1">
        <v>810383.77</v>
      </c>
      <c r="AH396" s="1">
        <v>-110383.77</v>
      </c>
    </row>
    <row r="397" spans="1:34" hidden="1" x14ac:dyDescent="0.35">
      <c r="A397" t="str">
        <f t="shared" si="13"/>
        <v>1.1-00-2505_2559007_2521610</v>
      </c>
      <c r="B397" t="s">
        <v>812</v>
      </c>
      <c r="C397" t="s">
        <v>815</v>
      </c>
      <c r="D397" t="s">
        <v>47</v>
      </c>
      <c r="E397" t="s">
        <v>48</v>
      </c>
      <c r="F397" t="s">
        <v>65</v>
      </c>
      <c r="G397" t="s">
        <v>66</v>
      </c>
      <c r="H397" t="s">
        <v>833</v>
      </c>
      <c r="I397" t="s">
        <v>835</v>
      </c>
      <c r="J397">
        <v>5</v>
      </c>
      <c r="K397" t="s">
        <v>810</v>
      </c>
      <c r="L397">
        <v>9</v>
      </c>
      <c r="M397" t="s">
        <v>120</v>
      </c>
      <c r="N397" t="s">
        <v>834</v>
      </c>
      <c r="O397" t="s">
        <v>836</v>
      </c>
      <c r="P397">
        <v>2000</v>
      </c>
      <c r="Q397" t="s">
        <v>105</v>
      </c>
      <c r="R397">
        <v>2161</v>
      </c>
      <c r="S397" t="s">
        <v>367</v>
      </c>
      <c r="T397">
        <v>0</v>
      </c>
      <c r="U397" t="s">
        <v>58</v>
      </c>
      <c r="V397" s="16">
        <v>640000</v>
      </c>
      <c r="W397" s="1">
        <v>600000</v>
      </c>
      <c r="X397" s="1">
        <v>630809.09</v>
      </c>
      <c r="Y397" s="1">
        <v>630809.09</v>
      </c>
      <c r="Z397" s="1">
        <v>630809.09</v>
      </c>
      <c r="AA397" s="1">
        <v>34179.56</v>
      </c>
      <c r="AB397" s="1">
        <v>34179.56</v>
      </c>
      <c r="AC397" s="1">
        <f t="shared" si="12"/>
        <v>9190.9100000000326</v>
      </c>
      <c r="AD397">
        <v>0</v>
      </c>
      <c r="AE397" s="1">
        <v>40000</v>
      </c>
      <c r="AF397">
        <v>0</v>
      </c>
      <c r="AG397">
        <v>0</v>
      </c>
      <c r="AH397" s="1">
        <v>40000</v>
      </c>
    </row>
    <row r="398" spans="1:34" hidden="1" x14ac:dyDescent="0.35">
      <c r="A398" t="str">
        <f t="shared" si="13"/>
        <v>1.1-00-2505_2559007_2522110</v>
      </c>
      <c r="B398" t="s">
        <v>812</v>
      </c>
      <c r="C398" t="s">
        <v>815</v>
      </c>
      <c r="D398" t="s">
        <v>47</v>
      </c>
      <c r="E398" t="s">
        <v>48</v>
      </c>
      <c r="F398" t="s">
        <v>65</v>
      </c>
      <c r="G398" t="s">
        <v>66</v>
      </c>
      <c r="H398" t="s">
        <v>833</v>
      </c>
      <c r="I398" t="s">
        <v>835</v>
      </c>
      <c r="J398">
        <v>5</v>
      </c>
      <c r="K398" t="s">
        <v>810</v>
      </c>
      <c r="L398">
        <v>9</v>
      </c>
      <c r="M398" t="s">
        <v>120</v>
      </c>
      <c r="N398" t="s">
        <v>834</v>
      </c>
      <c r="O398" t="s">
        <v>836</v>
      </c>
      <c r="P398">
        <v>2000</v>
      </c>
      <c r="Q398" t="s">
        <v>105</v>
      </c>
      <c r="R398">
        <v>2211</v>
      </c>
      <c r="S398" t="s">
        <v>307</v>
      </c>
      <c r="T398">
        <v>0</v>
      </c>
      <c r="U398" t="s">
        <v>58</v>
      </c>
      <c r="V398" s="16">
        <v>542448</v>
      </c>
      <c r="W398">
        <v>0</v>
      </c>
      <c r="X398" s="1">
        <v>538572.68999999994</v>
      </c>
      <c r="Y398" s="1">
        <v>538572.68999999994</v>
      </c>
      <c r="Z398" s="1">
        <v>289991.19</v>
      </c>
      <c r="AA398" s="1">
        <v>282407.28999999998</v>
      </c>
      <c r="AB398" s="1">
        <v>282407.28999999998</v>
      </c>
      <c r="AC398" s="1">
        <f t="shared" si="12"/>
        <v>3875.3100000000559</v>
      </c>
      <c r="AD398">
        <v>0</v>
      </c>
      <c r="AE398" s="1">
        <v>542448</v>
      </c>
      <c r="AF398">
        <v>0</v>
      </c>
      <c r="AG398">
        <v>0</v>
      </c>
      <c r="AH398" s="1">
        <v>542448</v>
      </c>
    </row>
    <row r="399" spans="1:34" hidden="1" x14ac:dyDescent="0.35">
      <c r="A399" t="str">
        <f t="shared" si="13"/>
        <v>1.1-00-2505_2559007_2524110</v>
      </c>
      <c r="B399" t="s">
        <v>812</v>
      </c>
      <c r="C399" t="s">
        <v>815</v>
      </c>
      <c r="D399" t="s">
        <v>47</v>
      </c>
      <c r="E399" t="s">
        <v>48</v>
      </c>
      <c r="F399" t="s">
        <v>65</v>
      </c>
      <c r="G399" t="s">
        <v>66</v>
      </c>
      <c r="H399" t="s">
        <v>833</v>
      </c>
      <c r="I399" t="s">
        <v>835</v>
      </c>
      <c r="J399">
        <v>5</v>
      </c>
      <c r="K399" t="s">
        <v>810</v>
      </c>
      <c r="L399">
        <v>9</v>
      </c>
      <c r="M399" t="s">
        <v>120</v>
      </c>
      <c r="N399" t="s">
        <v>834</v>
      </c>
      <c r="O399" t="s">
        <v>836</v>
      </c>
      <c r="P399">
        <v>2000</v>
      </c>
      <c r="Q399" t="s">
        <v>105</v>
      </c>
      <c r="R399">
        <v>2411</v>
      </c>
      <c r="S399" t="s">
        <v>369</v>
      </c>
      <c r="T399">
        <v>0</v>
      </c>
      <c r="U399" t="s">
        <v>58</v>
      </c>
      <c r="V399" s="16">
        <v>31620</v>
      </c>
      <c r="W399" s="1">
        <v>12000</v>
      </c>
      <c r="X399" s="1">
        <v>21804.25</v>
      </c>
      <c r="Y399">
        <v>0</v>
      </c>
      <c r="Z399">
        <v>0</v>
      </c>
      <c r="AA399">
        <v>0</v>
      </c>
      <c r="AB399">
        <v>0</v>
      </c>
      <c r="AC399" s="1">
        <f t="shared" si="12"/>
        <v>9815.75</v>
      </c>
      <c r="AD399">
        <v>0</v>
      </c>
      <c r="AE399" s="1">
        <v>19620</v>
      </c>
      <c r="AF399">
        <v>0</v>
      </c>
      <c r="AG399">
        <v>0</v>
      </c>
      <c r="AH399" s="1">
        <v>19620</v>
      </c>
    </row>
    <row r="400" spans="1:34" hidden="1" x14ac:dyDescent="0.35">
      <c r="A400" t="str">
        <f t="shared" si="13"/>
        <v>1.1-00-2505_2559007_2524210</v>
      </c>
      <c r="B400" t="s">
        <v>812</v>
      </c>
      <c r="C400" t="s">
        <v>815</v>
      </c>
      <c r="D400" t="s">
        <v>47</v>
      </c>
      <c r="E400" t="s">
        <v>48</v>
      </c>
      <c r="F400" t="s">
        <v>65</v>
      </c>
      <c r="G400" t="s">
        <v>66</v>
      </c>
      <c r="H400" t="s">
        <v>833</v>
      </c>
      <c r="I400" t="s">
        <v>835</v>
      </c>
      <c r="J400">
        <v>5</v>
      </c>
      <c r="K400" t="s">
        <v>810</v>
      </c>
      <c r="L400">
        <v>9</v>
      </c>
      <c r="M400" t="s">
        <v>120</v>
      </c>
      <c r="N400" t="s">
        <v>834</v>
      </c>
      <c r="O400" t="s">
        <v>836</v>
      </c>
      <c r="P400">
        <v>2000</v>
      </c>
      <c r="Q400" t="s">
        <v>105</v>
      </c>
      <c r="R400">
        <v>2421</v>
      </c>
      <c r="S400" t="s">
        <v>370</v>
      </c>
      <c r="T400">
        <v>0</v>
      </c>
      <c r="U400" t="s">
        <v>58</v>
      </c>
      <c r="V400" s="16">
        <v>80200</v>
      </c>
      <c r="W400" s="1">
        <v>500000</v>
      </c>
      <c r="X400" s="1">
        <v>76198.880000000005</v>
      </c>
      <c r="Y400">
        <v>0</v>
      </c>
      <c r="Z400">
        <v>0</v>
      </c>
      <c r="AA400">
        <v>0</v>
      </c>
      <c r="AB400">
        <v>0</v>
      </c>
      <c r="AC400" s="1">
        <f t="shared" si="12"/>
        <v>4001.1199999999953</v>
      </c>
      <c r="AD400">
        <v>0</v>
      </c>
      <c r="AE400">
        <v>0</v>
      </c>
      <c r="AF400">
        <v>0</v>
      </c>
      <c r="AG400" s="1">
        <v>419800</v>
      </c>
      <c r="AH400" s="1">
        <v>-419800</v>
      </c>
    </row>
    <row r="401" spans="1:34" hidden="1" x14ac:dyDescent="0.35">
      <c r="A401" t="str">
        <f t="shared" si="13"/>
        <v>1.1-00-2505_2559007_2524410</v>
      </c>
      <c r="B401" t="s">
        <v>812</v>
      </c>
      <c r="C401" t="s">
        <v>815</v>
      </c>
      <c r="D401" t="s">
        <v>47</v>
      </c>
      <c r="E401" t="s">
        <v>48</v>
      </c>
      <c r="F401" t="s">
        <v>65</v>
      </c>
      <c r="G401" t="s">
        <v>66</v>
      </c>
      <c r="H401" t="s">
        <v>833</v>
      </c>
      <c r="I401" t="s">
        <v>835</v>
      </c>
      <c r="J401">
        <v>5</v>
      </c>
      <c r="K401" t="s">
        <v>810</v>
      </c>
      <c r="L401">
        <v>9</v>
      </c>
      <c r="M401" t="s">
        <v>120</v>
      </c>
      <c r="N401" t="s">
        <v>834</v>
      </c>
      <c r="O401" t="s">
        <v>836</v>
      </c>
      <c r="P401">
        <v>2000</v>
      </c>
      <c r="Q401" t="s">
        <v>105</v>
      </c>
      <c r="R401">
        <v>2441</v>
      </c>
      <c r="S401" t="s">
        <v>662</v>
      </c>
      <c r="T401">
        <v>0</v>
      </c>
      <c r="U401" t="s">
        <v>58</v>
      </c>
      <c r="V401" s="16">
        <v>15727</v>
      </c>
      <c r="W401" s="1">
        <v>100000</v>
      </c>
      <c r="X401" s="1">
        <v>5907.3</v>
      </c>
      <c r="Y401">
        <v>0</v>
      </c>
      <c r="Z401">
        <v>0</v>
      </c>
      <c r="AA401">
        <v>0</v>
      </c>
      <c r="AB401">
        <v>0</v>
      </c>
      <c r="AC401" s="1">
        <f t="shared" si="12"/>
        <v>9819.7000000000007</v>
      </c>
      <c r="AD401">
        <v>0</v>
      </c>
      <c r="AE401" s="1">
        <v>10000</v>
      </c>
      <c r="AF401">
        <v>0</v>
      </c>
      <c r="AG401" s="1">
        <v>94273</v>
      </c>
      <c r="AH401" s="1">
        <v>-84273</v>
      </c>
    </row>
    <row r="402" spans="1:34" hidden="1" x14ac:dyDescent="0.35">
      <c r="A402" t="str">
        <f t="shared" si="13"/>
        <v>1.1-00-2505_2559007_2524510</v>
      </c>
      <c r="B402" t="s">
        <v>812</v>
      </c>
      <c r="C402" t="s">
        <v>815</v>
      </c>
      <c r="D402" t="s">
        <v>47</v>
      </c>
      <c r="E402" t="s">
        <v>48</v>
      </c>
      <c r="F402" t="s">
        <v>65</v>
      </c>
      <c r="G402" t="s">
        <v>66</v>
      </c>
      <c r="H402" t="s">
        <v>833</v>
      </c>
      <c r="I402" t="s">
        <v>835</v>
      </c>
      <c r="J402">
        <v>5</v>
      </c>
      <c r="K402" t="s">
        <v>810</v>
      </c>
      <c r="L402">
        <v>9</v>
      </c>
      <c r="M402" t="s">
        <v>120</v>
      </c>
      <c r="N402" t="s">
        <v>834</v>
      </c>
      <c r="O402" t="s">
        <v>836</v>
      </c>
      <c r="P402">
        <v>2000</v>
      </c>
      <c r="Q402" t="s">
        <v>105</v>
      </c>
      <c r="R402">
        <v>2451</v>
      </c>
      <c r="S402" t="s">
        <v>371</v>
      </c>
      <c r="T402">
        <v>0</v>
      </c>
      <c r="U402" t="s">
        <v>58</v>
      </c>
      <c r="V402" s="16">
        <v>24980</v>
      </c>
      <c r="W402" s="1">
        <v>100000</v>
      </c>
      <c r="X402" s="1">
        <v>24014</v>
      </c>
      <c r="Y402" s="1">
        <v>24014</v>
      </c>
      <c r="Z402" s="1">
        <v>24014</v>
      </c>
      <c r="AA402" s="1">
        <v>24014</v>
      </c>
      <c r="AB402" s="1">
        <v>24014</v>
      </c>
      <c r="AC402" s="1">
        <f t="shared" si="12"/>
        <v>966</v>
      </c>
      <c r="AD402">
        <v>0</v>
      </c>
      <c r="AE402" s="1">
        <v>22000</v>
      </c>
      <c r="AF402">
        <v>0</v>
      </c>
      <c r="AG402" s="1">
        <v>97020</v>
      </c>
      <c r="AH402" s="1">
        <v>-75020</v>
      </c>
    </row>
    <row r="403" spans="1:34" x14ac:dyDescent="0.35">
      <c r="A403" t="str">
        <f t="shared" si="13"/>
        <v>1.1-00-2505_2559007_2524610</v>
      </c>
      <c r="B403" t="s">
        <v>812</v>
      </c>
      <c r="C403" t="s">
        <v>815</v>
      </c>
      <c r="D403" t="s">
        <v>47</v>
      </c>
      <c r="E403" t="s">
        <v>48</v>
      </c>
      <c r="F403" t="s">
        <v>65</v>
      </c>
      <c r="G403" t="s">
        <v>66</v>
      </c>
      <c r="H403" t="s">
        <v>833</v>
      </c>
      <c r="I403" t="s">
        <v>835</v>
      </c>
      <c r="J403">
        <v>5</v>
      </c>
      <c r="K403" t="s">
        <v>810</v>
      </c>
      <c r="L403">
        <v>9</v>
      </c>
      <c r="M403" t="s">
        <v>120</v>
      </c>
      <c r="N403" t="s">
        <v>834</v>
      </c>
      <c r="O403" t="s">
        <v>836</v>
      </c>
      <c r="P403">
        <v>2000</v>
      </c>
      <c r="Q403" t="s">
        <v>105</v>
      </c>
      <c r="R403">
        <v>2461</v>
      </c>
      <c r="S403" t="s">
        <v>372</v>
      </c>
      <c r="T403">
        <v>0</v>
      </c>
      <c r="U403" t="s">
        <v>58</v>
      </c>
      <c r="V403" s="16">
        <v>10000</v>
      </c>
      <c r="W403" s="1">
        <v>150000</v>
      </c>
      <c r="X403" s="1">
        <v>2705.12</v>
      </c>
      <c r="Y403" s="1">
        <v>2705.12</v>
      </c>
      <c r="Z403" s="1">
        <v>2705.12</v>
      </c>
      <c r="AA403" s="1">
        <v>2705.12</v>
      </c>
      <c r="AB403" s="1">
        <v>2705.12</v>
      </c>
      <c r="AC403" s="1">
        <f t="shared" si="12"/>
        <v>7294.88</v>
      </c>
      <c r="AD403">
        <v>0</v>
      </c>
      <c r="AE403">
        <v>0</v>
      </c>
      <c r="AF403">
        <v>0</v>
      </c>
      <c r="AG403" s="1">
        <v>140000</v>
      </c>
      <c r="AH403" s="1">
        <v>-140000</v>
      </c>
    </row>
    <row r="404" spans="1:34" hidden="1" x14ac:dyDescent="0.35">
      <c r="A404" t="str">
        <f t="shared" si="13"/>
        <v>1.1-00-2505_2559007_2524710</v>
      </c>
      <c r="B404" t="s">
        <v>812</v>
      </c>
      <c r="C404" t="s">
        <v>815</v>
      </c>
      <c r="D404" t="s">
        <v>47</v>
      </c>
      <c r="E404" t="s">
        <v>48</v>
      </c>
      <c r="F404" t="s">
        <v>65</v>
      </c>
      <c r="G404" t="s">
        <v>66</v>
      </c>
      <c r="H404" t="s">
        <v>833</v>
      </c>
      <c r="I404" t="s">
        <v>835</v>
      </c>
      <c r="J404">
        <v>5</v>
      </c>
      <c r="K404" t="s">
        <v>810</v>
      </c>
      <c r="L404">
        <v>9</v>
      </c>
      <c r="M404" t="s">
        <v>120</v>
      </c>
      <c r="N404" t="s">
        <v>834</v>
      </c>
      <c r="O404" t="s">
        <v>836</v>
      </c>
      <c r="P404">
        <v>2000</v>
      </c>
      <c r="Q404" t="s">
        <v>105</v>
      </c>
      <c r="R404">
        <v>2471</v>
      </c>
      <c r="S404" t="s">
        <v>373</v>
      </c>
      <c r="T404">
        <v>0</v>
      </c>
      <c r="U404" t="s">
        <v>58</v>
      </c>
      <c r="V404" s="16">
        <v>195289</v>
      </c>
      <c r="W404" s="1">
        <v>150000</v>
      </c>
      <c r="X404" s="1">
        <v>190765.17</v>
      </c>
      <c r="Y404">
        <v>0</v>
      </c>
      <c r="Z404">
        <v>0</v>
      </c>
      <c r="AA404">
        <v>0</v>
      </c>
      <c r="AB404">
        <v>0</v>
      </c>
      <c r="AC404" s="1">
        <f t="shared" si="12"/>
        <v>4523.8299999999872</v>
      </c>
      <c r="AD404">
        <v>0</v>
      </c>
      <c r="AE404" s="1">
        <v>45289</v>
      </c>
      <c r="AF404">
        <v>0</v>
      </c>
      <c r="AG404">
        <v>0</v>
      </c>
      <c r="AH404" s="1">
        <v>45289</v>
      </c>
    </row>
    <row r="405" spans="1:34" hidden="1" x14ac:dyDescent="0.35">
      <c r="A405" t="str">
        <f t="shared" si="13"/>
        <v>1.1-00-2505_2559007_2524910</v>
      </c>
      <c r="B405" t="s">
        <v>812</v>
      </c>
      <c r="C405" t="s">
        <v>815</v>
      </c>
      <c r="D405" t="s">
        <v>47</v>
      </c>
      <c r="E405" t="s">
        <v>48</v>
      </c>
      <c r="F405" t="s">
        <v>65</v>
      </c>
      <c r="G405" t="s">
        <v>66</v>
      </c>
      <c r="H405" t="s">
        <v>833</v>
      </c>
      <c r="I405" t="s">
        <v>835</v>
      </c>
      <c r="J405">
        <v>5</v>
      </c>
      <c r="K405" t="s">
        <v>810</v>
      </c>
      <c r="L405">
        <v>9</v>
      </c>
      <c r="M405" t="s">
        <v>120</v>
      </c>
      <c r="N405" t="s">
        <v>834</v>
      </c>
      <c r="O405" t="s">
        <v>836</v>
      </c>
      <c r="P405">
        <v>2000</v>
      </c>
      <c r="Q405" t="s">
        <v>105</v>
      </c>
      <c r="R405">
        <v>2491</v>
      </c>
      <c r="S405" t="s">
        <v>374</v>
      </c>
      <c r="T405">
        <v>0</v>
      </c>
      <c r="U405" t="s">
        <v>58</v>
      </c>
      <c r="V405" s="16">
        <v>491743.77</v>
      </c>
      <c r="W405" s="1">
        <v>200000</v>
      </c>
      <c r="X405" s="1">
        <v>491743.77</v>
      </c>
      <c r="Y405" s="1">
        <v>12260.8</v>
      </c>
      <c r="Z405" s="1">
        <v>12260.8</v>
      </c>
      <c r="AA405" s="1">
        <v>12260.8</v>
      </c>
      <c r="AB405" s="1">
        <v>12260.8</v>
      </c>
      <c r="AC405" s="1">
        <f t="shared" si="12"/>
        <v>0</v>
      </c>
      <c r="AD405" s="1">
        <v>4000000</v>
      </c>
      <c r="AE405" s="1">
        <v>291743.77</v>
      </c>
      <c r="AF405">
        <v>0</v>
      </c>
      <c r="AG405" s="1">
        <v>4000000</v>
      </c>
      <c r="AH405" s="1">
        <v>291743.77</v>
      </c>
    </row>
    <row r="406" spans="1:34" hidden="1" x14ac:dyDescent="0.35">
      <c r="A406" t="str">
        <f t="shared" si="13"/>
        <v>1.1-00-2505_2559007_2525210</v>
      </c>
      <c r="B406" t="s">
        <v>812</v>
      </c>
      <c r="C406" t="s">
        <v>815</v>
      </c>
      <c r="D406" t="s">
        <v>47</v>
      </c>
      <c r="E406" t="s">
        <v>48</v>
      </c>
      <c r="F406" t="s">
        <v>65</v>
      </c>
      <c r="G406" t="s">
        <v>66</v>
      </c>
      <c r="H406" t="s">
        <v>833</v>
      </c>
      <c r="I406" t="s">
        <v>835</v>
      </c>
      <c r="J406">
        <v>5</v>
      </c>
      <c r="K406" t="s">
        <v>810</v>
      </c>
      <c r="L406">
        <v>9</v>
      </c>
      <c r="M406" t="s">
        <v>120</v>
      </c>
      <c r="N406" t="s">
        <v>834</v>
      </c>
      <c r="O406" t="s">
        <v>836</v>
      </c>
      <c r="P406">
        <v>2000</v>
      </c>
      <c r="Q406" t="s">
        <v>105</v>
      </c>
      <c r="R406">
        <v>2521</v>
      </c>
      <c r="S406" t="s">
        <v>375</v>
      </c>
      <c r="T406">
        <v>0</v>
      </c>
      <c r="U406" t="s">
        <v>58</v>
      </c>
      <c r="V406" s="16">
        <v>380</v>
      </c>
      <c r="W406" s="1">
        <v>50000</v>
      </c>
      <c r="X406">
        <v>0</v>
      </c>
      <c r="Y406">
        <v>0</v>
      </c>
      <c r="Z406">
        <v>0</v>
      </c>
      <c r="AA406">
        <v>0</v>
      </c>
      <c r="AB406">
        <v>0</v>
      </c>
      <c r="AC406" s="1">
        <f t="shared" si="12"/>
        <v>380</v>
      </c>
      <c r="AD406">
        <v>0</v>
      </c>
      <c r="AE406">
        <v>0</v>
      </c>
      <c r="AF406">
        <v>0</v>
      </c>
      <c r="AG406" s="1">
        <v>49620</v>
      </c>
      <c r="AH406" s="1">
        <v>-49620</v>
      </c>
    </row>
    <row r="407" spans="1:34" hidden="1" x14ac:dyDescent="0.35">
      <c r="A407" t="str">
        <f t="shared" si="13"/>
        <v>1.1-00-2505_2559007_2525610</v>
      </c>
      <c r="B407" t="s">
        <v>812</v>
      </c>
      <c r="C407" t="s">
        <v>815</v>
      </c>
      <c r="D407" t="s">
        <v>47</v>
      </c>
      <c r="E407" t="s">
        <v>48</v>
      </c>
      <c r="F407" t="s">
        <v>65</v>
      </c>
      <c r="G407" t="s">
        <v>66</v>
      </c>
      <c r="H407" t="s">
        <v>833</v>
      </c>
      <c r="I407" t="s">
        <v>835</v>
      </c>
      <c r="J407">
        <v>5</v>
      </c>
      <c r="K407" t="s">
        <v>810</v>
      </c>
      <c r="L407">
        <v>9</v>
      </c>
      <c r="M407" t="s">
        <v>120</v>
      </c>
      <c r="N407" t="s">
        <v>834</v>
      </c>
      <c r="O407" t="s">
        <v>836</v>
      </c>
      <c r="P407">
        <v>2000</v>
      </c>
      <c r="Q407" t="s">
        <v>105</v>
      </c>
      <c r="R407">
        <v>2561</v>
      </c>
      <c r="S407" t="s">
        <v>376</v>
      </c>
      <c r="T407">
        <v>0</v>
      </c>
      <c r="U407" t="s">
        <v>58</v>
      </c>
      <c r="V407" s="16">
        <v>20810</v>
      </c>
      <c r="W407" s="1">
        <v>4000</v>
      </c>
      <c r="X407">
        <v>769.66</v>
      </c>
      <c r="Y407">
        <v>0</v>
      </c>
      <c r="Z407">
        <v>0</v>
      </c>
      <c r="AA407">
        <v>0</v>
      </c>
      <c r="AB407">
        <v>0</v>
      </c>
      <c r="AC407" s="1">
        <f t="shared" si="12"/>
        <v>20040.34</v>
      </c>
      <c r="AD407">
        <v>0</v>
      </c>
      <c r="AE407" s="1">
        <v>16810</v>
      </c>
      <c r="AF407">
        <v>0</v>
      </c>
      <c r="AG407">
        <v>0</v>
      </c>
      <c r="AH407" s="1">
        <v>16810</v>
      </c>
    </row>
    <row r="408" spans="1:34" hidden="1" x14ac:dyDescent="0.35">
      <c r="A408" t="str">
        <f t="shared" si="13"/>
        <v>1.1-00-2505_2559007_2526110</v>
      </c>
      <c r="B408" t="s">
        <v>812</v>
      </c>
      <c r="C408" t="s">
        <v>815</v>
      </c>
      <c r="D408" t="s">
        <v>47</v>
      </c>
      <c r="E408" t="s">
        <v>48</v>
      </c>
      <c r="F408" t="s">
        <v>65</v>
      </c>
      <c r="G408" t="s">
        <v>66</v>
      </c>
      <c r="H408" t="s">
        <v>833</v>
      </c>
      <c r="I408" t="s">
        <v>835</v>
      </c>
      <c r="J408">
        <v>5</v>
      </c>
      <c r="K408" t="s">
        <v>810</v>
      </c>
      <c r="L408">
        <v>9</v>
      </c>
      <c r="M408" t="s">
        <v>120</v>
      </c>
      <c r="N408" t="s">
        <v>834</v>
      </c>
      <c r="O408" t="s">
        <v>836</v>
      </c>
      <c r="P408">
        <v>2000</v>
      </c>
      <c r="Q408" t="s">
        <v>105</v>
      </c>
      <c r="R408">
        <v>2611</v>
      </c>
      <c r="S408" t="s">
        <v>128</v>
      </c>
      <c r="T408">
        <v>0</v>
      </c>
      <c r="U408" t="s">
        <v>58</v>
      </c>
      <c r="V408" s="16">
        <v>55550000</v>
      </c>
      <c r="W408" s="1">
        <v>40700000</v>
      </c>
      <c r="X408" s="1">
        <v>34462297.380000003</v>
      </c>
      <c r="Y408" s="1">
        <v>34056297.380000003</v>
      </c>
      <c r="Z408" s="1">
        <v>33427377.440000001</v>
      </c>
      <c r="AA408" s="1">
        <v>33396137.449999999</v>
      </c>
      <c r="AB408" s="1">
        <v>33396137.449999999</v>
      </c>
      <c r="AC408" s="1">
        <f t="shared" si="12"/>
        <v>21087702.619999997</v>
      </c>
      <c r="AD408" s="1">
        <v>15200000</v>
      </c>
      <c r="AE408">
        <v>0</v>
      </c>
      <c r="AF408">
        <v>0</v>
      </c>
      <c r="AG408" s="1">
        <v>350000</v>
      </c>
      <c r="AH408" s="1">
        <v>14850000</v>
      </c>
    </row>
    <row r="409" spans="1:34" hidden="1" x14ac:dyDescent="0.35">
      <c r="A409" t="str">
        <f t="shared" si="13"/>
        <v>1.1-00-2505_2559007_2527210</v>
      </c>
      <c r="B409" t="s">
        <v>812</v>
      </c>
      <c r="C409" t="s">
        <v>815</v>
      </c>
      <c r="D409" t="s">
        <v>47</v>
      </c>
      <c r="E409" t="s">
        <v>48</v>
      </c>
      <c r="F409" t="s">
        <v>65</v>
      </c>
      <c r="G409" t="s">
        <v>66</v>
      </c>
      <c r="H409" t="s">
        <v>833</v>
      </c>
      <c r="I409" t="s">
        <v>835</v>
      </c>
      <c r="J409">
        <v>5</v>
      </c>
      <c r="K409" t="s">
        <v>810</v>
      </c>
      <c r="L409">
        <v>9</v>
      </c>
      <c r="M409" t="s">
        <v>120</v>
      </c>
      <c r="N409" t="s">
        <v>834</v>
      </c>
      <c r="O409" t="s">
        <v>836</v>
      </c>
      <c r="P409">
        <v>2000</v>
      </c>
      <c r="Q409" t="s">
        <v>105</v>
      </c>
      <c r="R409">
        <v>2721</v>
      </c>
      <c r="S409" t="s">
        <v>377</v>
      </c>
      <c r="T409">
        <v>0</v>
      </c>
      <c r="U409" t="s">
        <v>58</v>
      </c>
      <c r="V409" s="16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 s="1">
        <f t="shared" si="12"/>
        <v>0</v>
      </c>
      <c r="AD409">
        <v>0</v>
      </c>
      <c r="AE409">
        <v>0</v>
      </c>
      <c r="AF409">
        <v>0</v>
      </c>
      <c r="AG409">
        <v>0</v>
      </c>
      <c r="AH409">
        <v>0</v>
      </c>
    </row>
    <row r="410" spans="1:34" hidden="1" x14ac:dyDescent="0.35">
      <c r="A410" t="str">
        <f t="shared" si="13"/>
        <v>1.1-00-2505_2559007_2529110</v>
      </c>
      <c r="B410" t="s">
        <v>812</v>
      </c>
      <c r="C410" t="s">
        <v>815</v>
      </c>
      <c r="D410" t="s">
        <v>47</v>
      </c>
      <c r="E410" t="s">
        <v>48</v>
      </c>
      <c r="F410" t="s">
        <v>65</v>
      </c>
      <c r="G410" t="s">
        <v>66</v>
      </c>
      <c r="H410" t="s">
        <v>833</v>
      </c>
      <c r="I410" t="s">
        <v>835</v>
      </c>
      <c r="J410">
        <v>5</v>
      </c>
      <c r="K410" t="s">
        <v>810</v>
      </c>
      <c r="L410">
        <v>9</v>
      </c>
      <c r="M410" t="s">
        <v>120</v>
      </c>
      <c r="N410" t="s">
        <v>834</v>
      </c>
      <c r="O410" t="s">
        <v>836</v>
      </c>
      <c r="P410">
        <v>2000</v>
      </c>
      <c r="Q410" t="s">
        <v>105</v>
      </c>
      <c r="R410">
        <v>2911</v>
      </c>
      <c r="S410" t="s">
        <v>312</v>
      </c>
      <c r="T410">
        <v>0</v>
      </c>
      <c r="U410" t="s">
        <v>58</v>
      </c>
      <c r="V410" s="16">
        <v>218994</v>
      </c>
      <c r="W410" s="1">
        <v>100000</v>
      </c>
      <c r="X410" s="1">
        <v>131469.01</v>
      </c>
      <c r="Y410" s="1">
        <v>25999.62</v>
      </c>
      <c r="Z410" s="1">
        <v>21999.62</v>
      </c>
      <c r="AA410" s="1">
        <v>15590.62</v>
      </c>
      <c r="AB410" s="1">
        <v>15590.62</v>
      </c>
      <c r="AC410" s="1">
        <f t="shared" si="12"/>
        <v>87524.989999999991</v>
      </c>
      <c r="AD410">
        <v>0</v>
      </c>
      <c r="AE410" s="1">
        <v>138994</v>
      </c>
      <c r="AF410">
        <v>0</v>
      </c>
      <c r="AG410" s="1">
        <v>20000</v>
      </c>
      <c r="AH410" s="1">
        <v>118994</v>
      </c>
    </row>
    <row r="411" spans="1:34" hidden="1" x14ac:dyDescent="0.35">
      <c r="A411" t="str">
        <f t="shared" si="13"/>
        <v>1.1-00-2505_2559007_2529210</v>
      </c>
      <c r="B411" t="s">
        <v>812</v>
      </c>
      <c r="C411" t="s">
        <v>815</v>
      </c>
      <c r="D411" t="s">
        <v>47</v>
      </c>
      <c r="E411" t="s">
        <v>48</v>
      </c>
      <c r="F411" t="s">
        <v>65</v>
      </c>
      <c r="G411" t="s">
        <v>66</v>
      </c>
      <c r="H411" t="s">
        <v>833</v>
      </c>
      <c r="I411" t="s">
        <v>835</v>
      </c>
      <c r="J411">
        <v>5</v>
      </c>
      <c r="K411" t="s">
        <v>810</v>
      </c>
      <c r="L411">
        <v>9</v>
      </c>
      <c r="M411" t="s">
        <v>120</v>
      </c>
      <c r="N411" t="s">
        <v>834</v>
      </c>
      <c r="O411" t="s">
        <v>836</v>
      </c>
      <c r="P411">
        <v>2000</v>
      </c>
      <c r="Q411" t="s">
        <v>105</v>
      </c>
      <c r="R411">
        <v>2921</v>
      </c>
      <c r="S411" t="s">
        <v>378</v>
      </c>
      <c r="T411">
        <v>0</v>
      </c>
      <c r="U411" t="s">
        <v>58</v>
      </c>
      <c r="V411" s="16">
        <v>160000</v>
      </c>
      <c r="W411" s="1">
        <v>50000</v>
      </c>
      <c r="X411" s="1">
        <v>114313.86</v>
      </c>
      <c r="Y411" s="1">
        <v>5499.13</v>
      </c>
      <c r="Z411" s="1">
        <v>5499.13</v>
      </c>
      <c r="AA411" s="1">
        <v>5499.13</v>
      </c>
      <c r="AB411" s="1">
        <v>5499.13</v>
      </c>
      <c r="AC411" s="1">
        <f t="shared" si="12"/>
        <v>45686.14</v>
      </c>
      <c r="AD411">
        <v>0</v>
      </c>
      <c r="AE411" s="1">
        <v>140000</v>
      </c>
      <c r="AF411">
        <v>0</v>
      </c>
      <c r="AG411" s="1">
        <v>30000</v>
      </c>
      <c r="AH411" s="1">
        <v>110000</v>
      </c>
    </row>
    <row r="412" spans="1:34" hidden="1" x14ac:dyDescent="0.35">
      <c r="A412" t="str">
        <f t="shared" si="13"/>
        <v>1.1-00-2505_2559007_2529610</v>
      </c>
      <c r="B412" t="s">
        <v>812</v>
      </c>
      <c r="C412" t="s">
        <v>815</v>
      </c>
      <c r="D412" t="s">
        <v>47</v>
      </c>
      <c r="E412" t="s">
        <v>48</v>
      </c>
      <c r="F412" t="s">
        <v>65</v>
      </c>
      <c r="G412" t="s">
        <v>66</v>
      </c>
      <c r="H412" t="s">
        <v>833</v>
      </c>
      <c r="I412" t="s">
        <v>835</v>
      </c>
      <c r="J412">
        <v>5</v>
      </c>
      <c r="K412" t="s">
        <v>810</v>
      </c>
      <c r="L412">
        <v>9</v>
      </c>
      <c r="M412" t="s">
        <v>120</v>
      </c>
      <c r="N412" t="s">
        <v>834</v>
      </c>
      <c r="O412" t="s">
        <v>836</v>
      </c>
      <c r="P412">
        <v>2000</v>
      </c>
      <c r="Q412" t="s">
        <v>105</v>
      </c>
      <c r="R412">
        <v>2961</v>
      </c>
      <c r="S412" t="s">
        <v>379</v>
      </c>
      <c r="T412">
        <v>0</v>
      </c>
      <c r="U412" t="s">
        <v>58</v>
      </c>
      <c r="V412" s="16">
        <v>2430000</v>
      </c>
      <c r="W412" s="1">
        <v>400000</v>
      </c>
      <c r="X412" s="1">
        <v>1859484.86</v>
      </c>
      <c r="Y412" s="1">
        <v>1859484.86</v>
      </c>
      <c r="Z412" s="1">
        <v>100915.34</v>
      </c>
      <c r="AA412" s="1">
        <v>66891.28</v>
      </c>
      <c r="AB412" s="1">
        <v>66891.28</v>
      </c>
      <c r="AC412" s="1">
        <f t="shared" si="12"/>
        <v>570515.1399999999</v>
      </c>
      <c r="AD412">
        <v>0</v>
      </c>
      <c r="AE412" s="1">
        <v>2050000</v>
      </c>
      <c r="AF412">
        <v>0</v>
      </c>
      <c r="AG412" s="1">
        <v>20000</v>
      </c>
      <c r="AH412" s="1">
        <v>2030000</v>
      </c>
    </row>
    <row r="413" spans="1:34" hidden="1" x14ac:dyDescent="0.35">
      <c r="A413" t="str">
        <f t="shared" si="13"/>
        <v>1.1-00-2505_2559007_2529810</v>
      </c>
      <c r="B413" t="s">
        <v>812</v>
      </c>
      <c r="C413" t="s">
        <v>815</v>
      </c>
      <c r="D413" t="s">
        <v>47</v>
      </c>
      <c r="E413" t="s">
        <v>48</v>
      </c>
      <c r="F413" t="s">
        <v>65</v>
      </c>
      <c r="G413" t="s">
        <v>66</v>
      </c>
      <c r="H413" t="s">
        <v>833</v>
      </c>
      <c r="I413" t="s">
        <v>835</v>
      </c>
      <c r="J413">
        <v>5</v>
      </c>
      <c r="K413" t="s">
        <v>810</v>
      </c>
      <c r="L413">
        <v>9</v>
      </c>
      <c r="M413" t="s">
        <v>120</v>
      </c>
      <c r="N413" t="s">
        <v>834</v>
      </c>
      <c r="O413" t="s">
        <v>836</v>
      </c>
      <c r="P413">
        <v>2000</v>
      </c>
      <c r="Q413" t="s">
        <v>105</v>
      </c>
      <c r="R413">
        <v>2981</v>
      </c>
      <c r="S413" t="s">
        <v>380</v>
      </c>
      <c r="T413">
        <v>0</v>
      </c>
      <c r="U413" t="s">
        <v>58</v>
      </c>
      <c r="V413" s="16">
        <v>500000</v>
      </c>
      <c r="W413" s="1">
        <v>500000</v>
      </c>
      <c r="X413" s="1">
        <v>496738.27</v>
      </c>
      <c r="Y413" s="1">
        <v>353521.57</v>
      </c>
      <c r="Z413" s="1">
        <v>116419.4</v>
      </c>
      <c r="AA413" s="1">
        <v>86338.26</v>
      </c>
      <c r="AB413" s="1">
        <v>86338.26</v>
      </c>
      <c r="AC413" s="1">
        <f t="shared" si="12"/>
        <v>3261.7299999999814</v>
      </c>
      <c r="AD413">
        <v>0</v>
      </c>
      <c r="AE413">
        <v>0</v>
      </c>
      <c r="AF413">
        <v>0</v>
      </c>
      <c r="AG413">
        <v>0</v>
      </c>
      <c r="AH413">
        <v>0</v>
      </c>
    </row>
    <row r="414" spans="1:34" hidden="1" x14ac:dyDescent="0.35">
      <c r="A414" t="str">
        <f t="shared" si="13"/>
        <v>1.1-00-2505_2559007_2529910</v>
      </c>
      <c r="B414" t="s">
        <v>812</v>
      </c>
      <c r="C414" t="s">
        <v>815</v>
      </c>
      <c r="D414" t="s">
        <v>47</v>
      </c>
      <c r="E414" t="s">
        <v>48</v>
      </c>
      <c r="F414" t="s">
        <v>65</v>
      </c>
      <c r="G414" t="s">
        <v>66</v>
      </c>
      <c r="H414" t="s">
        <v>833</v>
      </c>
      <c r="I414" t="s">
        <v>835</v>
      </c>
      <c r="J414">
        <v>5</v>
      </c>
      <c r="K414" t="s">
        <v>810</v>
      </c>
      <c r="L414">
        <v>9</v>
      </c>
      <c r="M414" t="s">
        <v>120</v>
      </c>
      <c r="N414" t="s">
        <v>834</v>
      </c>
      <c r="O414" t="s">
        <v>836</v>
      </c>
      <c r="P414">
        <v>2000</v>
      </c>
      <c r="Q414" t="s">
        <v>105</v>
      </c>
      <c r="R414">
        <v>2991</v>
      </c>
      <c r="S414" t="s">
        <v>311</v>
      </c>
      <c r="T414">
        <v>0</v>
      </c>
      <c r="U414" t="s">
        <v>58</v>
      </c>
      <c r="V414" s="16">
        <v>154192</v>
      </c>
      <c r="W414" s="1">
        <v>450000</v>
      </c>
      <c r="X414">
        <v>0</v>
      </c>
      <c r="Y414">
        <v>0</v>
      </c>
      <c r="Z414">
        <v>0</v>
      </c>
      <c r="AA414">
        <v>0</v>
      </c>
      <c r="AB414">
        <v>0</v>
      </c>
      <c r="AC414" s="1">
        <f t="shared" si="12"/>
        <v>154192</v>
      </c>
      <c r="AD414">
        <v>0</v>
      </c>
      <c r="AE414">
        <v>0</v>
      </c>
      <c r="AF414">
        <v>0</v>
      </c>
      <c r="AG414" s="1">
        <v>295808</v>
      </c>
      <c r="AH414" s="1">
        <v>-295808</v>
      </c>
    </row>
    <row r="415" spans="1:34" hidden="1" x14ac:dyDescent="0.35">
      <c r="A415" t="str">
        <f t="shared" si="13"/>
        <v>1.1-00-2505_2559007_2531110</v>
      </c>
      <c r="B415" t="s">
        <v>812</v>
      </c>
      <c r="C415" t="s">
        <v>815</v>
      </c>
      <c r="D415" t="s">
        <v>47</v>
      </c>
      <c r="E415" t="s">
        <v>48</v>
      </c>
      <c r="F415" t="s">
        <v>65</v>
      </c>
      <c r="G415" t="s">
        <v>66</v>
      </c>
      <c r="H415" t="s">
        <v>833</v>
      </c>
      <c r="I415" t="s">
        <v>835</v>
      </c>
      <c r="J415">
        <v>5</v>
      </c>
      <c r="K415" t="s">
        <v>810</v>
      </c>
      <c r="L415">
        <v>9</v>
      </c>
      <c r="M415" t="s">
        <v>120</v>
      </c>
      <c r="N415" t="s">
        <v>834</v>
      </c>
      <c r="O415" t="s">
        <v>836</v>
      </c>
      <c r="P415">
        <v>3000</v>
      </c>
      <c r="Q415" t="s">
        <v>56</v>
      </c>
      <c r="R415">
        <v>3111</v>
      </c>
      <c r="S415" t="s">
        <v>199</v>
      </c>
      <c r="T415">
        <v>0</v>
      </c>
      <c r="U415" t="s">
        <v>58</v>
      </c>
      <c r="V415" s="16">
        <v>9250000</v>
      </c>
      <c r="W415" s="1">
        <v>6500000</v>
      </c>
      <c r="X415" s="1">
        <v>9241906.4900000002</v>
      </c>
      <c r="Y415" s="1">
        <v>9241906.4900000002</v>
      </c>
      <c r="Z415" s="1">
        <v>7866507.7300000004</v>
      </c>
      <c r="AA415" s="1">
        <v>7857601.7300000004</v>
      </c>
      <c r="AB415" s="1">
        <v>7857601.7300000004</v>
      </c>
      <c r="AC415" s="1">
        <f t="shared" si="12"/>
        <v>8093.5099999997765</v>
      </c>
      <c r="AD415">
        <v>0</v>
      </c>
      <c r="AE415" s="1">
        <v>2750000</v>
      </c>
      <c r="AF415">
        <v>0</v>
      </c>
      <c r="AG415">
        <v>0</v>
      </c>
      <c r="AH415" s="1">
        <v>2750000</v>
      </c>
    </row>
    <row r="416" spans="1:34" hidden="1" x14ac:dyDescent="0.35">
      <c r="A416" t="str">
        <f t="shared" si="13"/>
        <v>1.1-00-2505_2559007_2531410</v>
      </c>
      <c r="B416" t="s">
        <v>812</v>
      </c>
      <c r="C416" t="s">
        <v>815</v>
      </c>
      <c r="D416" t="s">
        <v>47</v>
      </c>
      <c r="E416" t="s">
        <v>48</v>
      </c>
      <c r="F416" t="s">
        <v>65</v>
      </c>
      <c r="G416" t="s">
        <v>66</v>
      </c>
      <c r="H416" t="s">
        <v>833</v>
      </c>
      <c r="I416" t="s">
        <v>835</v>
      </c>
      <c r="J416">
        <v>5</v>
      </c>
      <c r="K416" t="s">
        <v>810</v>
      </c>
      <c r="L416">
        <v>9</v>
      </c>
      <c r="M416" t="s">
        <v>120</v>
      </c>
      <c r="N416" t="s">
        <v>834</v>
      </c>
      <c r="O416" t="s">
        <v>836</v>
      </c>
      <c r="P416">
        <v>3000</v>
      </c>
      <c r="Q416" t="s">
        <v>56</v>
      </c>
      <c r="R416">
        <v>3141</v>
      </c>
      <c r="S416" t="s">
        <v>381</v>
      </c>
      <c r="T416">
        <v>0</v>
      </c>
      <c r="U416" t="s">
        <v>58</v>
      </c>
      <c r="V416" s="16">
        <v>700000</v>
      </c>
      <c r="W416" s="1">
        <v>700000</v>
      </c>
      <c r="X416" s="1">
        <v>699480</v>
      </c>
      <c r="Y416" s="1">
        <v>699480</v>
      </c>
      <c r="Z416" s="1">
        <v>463833.15</v>
      </c>
      <c r="AA416" s="1">
        <v>463833.15</v>
      </c>
      <c r="AB416" s="1">
        <v>463833.15</v>
      </c>
      <c r="AC416" s="1">
        <f t="shared" si="12"/>
        <v>520</v>
      </c>
      <c r="AD416">
        <v>0</v>
      </c>
      <c r="AE416">
        <v>0</v>
      </c>
      <c r="AF416">
        <v>0</v>
      </c>
      <c r="AG416">
        <v>0</v>
      </c>
      <c r="AH416">
        <v>0</v>
      </c>
    </row>
    <row r="417" spans="1:34" hidden="1" x14ac:dyDescent="0.35">
      <c r="A417" t="str">
        <f t="shared" si="13"/>
        <v>1.1-00-2505_2559007_2531610</v>
      </c>
      <c r="B417" t="s">
        <v>812</v>
      </c>
      <c r="C417" t="s">
        <v>815</v>
      </c>
      <c r="D417" t="s">
        <v>47</v>
      </c>
      <c r="E417" t="s">
        <v>48</v>
      </c>
      <c r="F417" t="s">
        <v>65</v>
      </c>
      <c r="G417" t="s">
        <v>66</v>
      </c>
      <c r="H417" t="s">
        <v>833</v>
      </c>
      <c r="I417" t="s">
        <v>835</v>
      </c>
      <c r="J417">
        <v>5</v>
      </c>
      <c r="K417" t="s">
        <v>810</v>
      </c>
      <c r="L417">
        <v>9</v>
      </c>
      <c r="M417" t="s">
        <v>120</v>
      </c>
      <c r="N417" t="s">
        <v>834</v>
      </c>
      <c r="O417" t="s">
        <v>836</v>
      </c>
      <c r="P417">
        <v>3000</v>
      </c>
      <c r="Q417" t="s">
        <v>56</v>
      </c>
      <c r="R417">
        <v>3161</v>
      </c>
      <c r="S417" t="s">
        <v>247</v>
      </c>
      <c r="T417">
        <v>0</v>
      </c>
      <c r="U417" t="s">
        <v>58</v>
      </c>
      <c r="V417" s="16">
        <v>2641206</v>
      </c>
      <c r="W417" s="1">
        <v>2800000</v>
      </c>
      <c r="X417" s="1">
        <v>2641205.16</v>
      </c>
      <c r="Y417" s="1">
        <v>2641205.16</v>
      </c>
      <c r="Z417" s="1">
        <v>1867013.04</v>
      </c>
      <c r="AA417" s="1">
        <v>1867013.04</v>
      </c>
      <c r="AB417" s="1">
        <v>1867013.04</v>
      </c>
      <c r="AC417" s="1">
        <f t="shared" si="12"/>
        <v>0.83999999985098839</v>
      </c>
      <c r="AD417">
        <v>0</v>
      </c>
      <c r="AE417">
        <v>0</v>
      </c>
      <c r="AF417">
        <v>0</v>
      </c>
      <c r="AG417" s="1">
        <v>158794</v>
      </c>
      <c r="AH417" s="1">
        <v>-158794</v>
      </c>
    </row>
    <row r="418" spans="1:34" hidden="1" x14ac:dyDescent="0.35">
      <c r="A418" t="str">
        <f t="shared" si="13"/>
        <v>1.1-00-2505_2559007_2532210</v>
      </c>
      <c r="B418" t="s">
        <v>812</v>
      </c>
      <c r="C418" t="s">
        <v>815</v>
      </c>
      <c r="D418" t="s">
        <v>47</v>
      </c>
      <c r="E418" t="s">
        <v>48</v>
      </c>
      <c r="F418" t="s">
        <v>65</v>
      </c>
      <c r="G418" t="s">
        <v>66</v>
      </c>
      <c r="H418" t="s">
        <v>833</v>
      </c>
      <c r="I418" t="s">
        <v>835</v>
      </c>
      <c r="J418">
        <v>5</v>
      </c>
      <c r="K418" t="s">
        <v>810</v>
      </c>
      <c r="L418">
        <v>9</v>
      </c>
      <c r="M418" t="s">
        <v>120</v>
      </c>
      <c r="N418" t="s">
        <v>834</v>
      </c>
      <c r="O418" t="s">
        <v>836</v>
      </c>
      <c r="P418">
        <v>3000</v>
      </c>
      <c r="Q418" t="s">
        <v>56</v>
      </c>
      <c r="R418">
        <v>3221</v>
      </c>
      <c r="S418" t="s">
        <v>382</v>
      </c>
      <c r="T418">
        <v>0</v>
      </c>
      <c r="U418" t="s">
        <v>58</v>
      </c>
      <c r="V418" s="16">
        <v>5819421.5499999998</v>
      </c>
      <c r="W418" s="1">
        <v>2500000</v>
      </c>
      <c r="X418" s="1">
        <v>5737484.6900000004</v>
      </c>
      <c r="Y418" s="1">
        <v>5570444.6900000004</v>
      </c>
      <c r="Z418" s="1">
        <v>4478090.3499999996</v>
      </c>
      <c r="AA418" s="1">
        <v>4161693.84</v>
      </c>
      <c r="AB418" s="1">
        <v>4161693.84</v>
      </c>
      <c r="AC418" s="1">
        <f t="shared" si="12"/>
        <v>81936.859999999404</v>
      </c>
      <c r="AD418">
        <v>0</v>
      </c>
      <c r="AE418" s="1">
        <v>3949994</v>
      </c>
      <c r="AF418">
        <v>0</v>
      </c>
      <c r="AG418" s="1">
        <v>630572.44999999995</v>
      </c>
      <c r="AH418" s="1">
        <v>3319421.55</v>
      </c>
    </row>
    <row r="419" spans="1:34" hidden="1" x14ac:dyDescent="0.35">
      <c r="A419" t="str">
        <f t="shared" si="13"/>
        <v>1.1-00-2505_2559007_2532510</v>
      </c>
      <c r="B419" t="s">
        <v>812</v>
      </c>
      <c r="C419" t="s">
        <v>815</v>
      </c>
      <c r="D419" t="s">
        <v>47</v>
      </c>
      <c r="E419" t="s">
        <v>48</v>
      </c>
      <c r="F419" t="s">
        <v>65</v>
      </c>
      <c r="G419" t="s">
        <v>66</v>
      </c>
      <c r="H419" t="s">
        <v>833</v>
      </c>
      <c r="I419" t="s">
        <v>835</v>
      </c>
      <c r="J419">
        <v>5</v>
      </c>
      <c r="K419" t="s">
        <v>810</v>
      </c>
      <c r="L419">
        <v>9</v>
      </c>
      <c r="M419" t="s">
        <v>120</v>
      </c>
      <c r="N419" t="s">
        <v>834</v>
      </c>
      <c r="O419" t="s">
        <v>836</v>
      </c>
      <c r="P419">
        <v>3000</v>
      </c>
      <c r="Q419" t="s">
        <v>56</v>
      </c>
      <c r="R419">
        <v>3251</v>
      </c>
      <c r="S419" t="s">
        <v>137</v>
      </c>
      <c r="T419">
        <v>0</v>
      </c>
      <c r="U419" t="s">
        <v>58</v>
      </c>
      <c r="V419" s="16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 s="1">
        <f t="shared" si="12"/>
        <v>0</v>
      </c>
      <c r="AD419" s="1">
        <v>58450847.689999998</v>
      </c>
      <c r="AE419" s="1">
        <v>5649152.3099999996</v>
      </c>
      <c r="AF419">
        <v>0</v>
      </c>
      <c r="AG419" s="1">
        <v>64100000</v>
      </c>
      <c r="AH419">
        <v>0</v>
      </c>
    </row>
    <row r="420" spans="1:34" hidden="1" x14ac:dyDescent="0.35">
      <c r="A420" t="str">
        <f t="shared" si="13"/>
        <v>1.1-00-2505_2559007_2532610</v>
      </c>
      <c r="B420" t="s">
        <v>812</v>
      </c>
      <c r="C420" t="s">
        <v>815</v>
      </c>
      <c r="D420" t="s">
        <v>47</v>
      </c>
      <c r="E420" t="s">
        <v>48</v>
      </c>
      <c r="F420" t="s">
        <v>65</v>
      </c>
      <c r="G420" t="s">
        <v>66</v>
      </c>
      <c r="H420" t="s">
        <v>833</v>
      </c>
      <c r="I420" t="s">
        <v>835</v>
      </c>
      <c r="J420">
        <v>5</v>
      </c>
      <c r="K420" t="s">
        <v>810</v>
      </c>
      <c r="L420">
        <v>9</v>
      </c>
      <c r="M420" t="s">
        <v>120</v>
      </c>
      <c r="N420" t="s">
        <v>834</v>
      </c>
      <c r="O420" t="s">
        <v>836</v>
      </c>
      <c r="P420">
        <v>3000</v>
      </c>
      <c r="Q420" t="s">
        <v>56</v>
      </c>
      <c r="R420">
        <v>3261</v>
      </c>
      <c r="S420" t="s">
        <v>409</v>
      </c>
      <c r="T420">
        <v>0</v>
      </c>
      <c r="U420" t="s">
        <v>58</v>
      </c>
      <c r="V420" s="16">
        <v>79100000</v>
      </c>
      <c r="W420">
        <v>0</v>
      </c>
      <c r="X420" s="1">
        <v>79083735.439999998</v>
      </c>
      <c r="Y420" s="1">
        <v>79083735.439999998</v>
      </c>
      <c r="Z420" s="1">
        <v>57045058.659999996</v>
      </c>
      <c r="AA420" s="1">
        <v>57045058.659999996</v>
      </c>
      <c r="AB420" s="1">
        <v>57045058.659999996</v>
      </c>
      <c r="AC420" s="1">
        <f t="shared" si="12"/>
        <v>16264.560000002384</v>
      </c>
      <c r="AD420" s="1">
        <v>15000000</v>
      </c>
      <c r="AE420" s="1">
        <v>64100000</v>
      </c>
      <c r="AF420">
        <v>0</v>
      </c>
      <c r="AG420">
        <v>0</v>
      </c>
      <c r="AH420" s="1">
        <v>79100000</v>
      </c>
    </row>
    <row r="421" spans="1:34" hidden="1" x14ac:dyDescent="0.35">
      <c r="A421" t="str">
        <f t="shared" si="13"/>
        <v>1.1-00-2505_2559007_2532910</v>
      </c>
      <c r="B421" t="s">
        <v>812</v>
      </c>
      <c r="C421" t="s">
        <v>815</v>
      </c>
      <c r="D421" t="s">
        <v>47</v>
      </c>
      <c r="E421" t="s">
        <v>48</v>
      </c>
      <c r="F421" t="s">
        <v>65</v>
      </c>
      <c r="G421" t="s">
        <v>66</v>
      </c>
      <c r="H421" t="s">
        <v>833</v>
      </c>
      <c r="I421" t="s">
        <v>835</v>
      </c>
      <c r="J421">
        <v>5</v>
      </c>
      <c r="K421" t="s">
        <v>810</v>
      </c>
      <c r="L421">
        <v>9</v>
      </c>
      <c r="M421" t="s">
        <v>120</v>
      </c>
      <c r="N421" t="s">
        <v>834</v>
      </c>
      <c r="O421" t="s">
        <v>836</v>
      </c>
      <c r="P421">
        <v>3000</v>
      </c>
      <c r="Q421" t="s">
        <v>56</v>
      </c>
      <c r="R421">
        <v>3291</v>
      </c>
      <c r="S421" t="s">
        <v>315</v>
      </c>
      <c r="T421">
        <v>0</v>
      </c>
      <c r="U421" t="s">
        <v>58</v>
      </c>
      <c r="V421" s="16">
        <v>22330</v>
      </c>
      <c r="W421">
        <v>0</v>
      </c>
      <c r="X421" s="1">
        <v>22330</v>
      </c>
      <c r="Y421" s="1">
        <v>22330</v>
      </c>
      <c r="Z421">
        <v>0</v>
      </c>
      <c r="AA421">
        <v>0</v>
      </c>
      <c r="AB421">
        <v>0</v>
      </c>
      <c r="AC421" s="1">
        <f t="shared" si="12"/>
        <v>0</v>
      </c>
      <c r="AD421">
        <v>0</v>
      </c>
      <c r="AE421" s="1">
        <v>22330</v>
      </c>
      <c r="AF421">
        <v>0</v>
      </c>
      <c r="AG421">
        <v>0</v>
      </c>
      <c r="AH421" s="1">
        <v>22330</v>
      </c>
    </row>
    <row r="422" spans="1:34" hidden="1" x14ac:dyDescent="0.35">
      <c r="A422" t="str">
        <f t="shared" si="13"/>
        <v>1.1-00-2505_2559007_2533110</v>
      </c>
      <c r="B422" t="s">
        <v>812</v>
      </c>
      <c r="C422" t="s">
        <v>815</v>
      </c>
      <c r="D422" t="s">
        <v>47</v>
      </c>
      <c r="E422" t="s">
        <v>48</v>
      </c>
      <c r="F422" t="s">
        <v>65</v>
      </c>
      <c r="G422" t="s">
        <v>66</v>
      </c>
      <c r="H422" t="s">
        <v>833</v>
      </c>
      <c r="I422" t="s">
        <v>835</v>
      </c>
      <c r="J422">
        <v>5</v>
      </c>
      <c r="K422" t="s">
        <v>810</v>
      </c>
      <c r="L422">
        <v>9</v>
      </c>
      <c r="M422" t="s">
        <v>120</v>
      </c>
      <c r="N422" t="s">
        <v>834</v>
      </c>
      <c r="O422" t="s">
        <v>836</v>
      </c>
      <c r="P422">
        <v>3000</v>
      </c>
      <c r="Q422" t="s">
        <v>56</v>
      </c>
      <c r="R422">
        <v>3311</v>
      </c>
      <c r="S422" t="s">
        <v>316</v>
      </c>
      <c r="T422">
        <v>0</v>
      </c>
      <c r="U422" t="s">
        <v>58</v>
      </c>
      <c r="V422" s="16">
        <v>3090000</v>
      </c>
      <c r="W422" s="1">
        <v>2000000</v>
      </c>
      <c r="X422" s="1">
        <v>2808360</v>
      </c>
      <c r="Y422" s="1">
        <v>2808360</v>
      </c>
      <c r="Z422" s="1">
        <v>1461600</v>
      </c>
      <c r="AA422" s="1">
        <v>1461600</v>
      </c>
      <c r="AB422" s="1">
        <v>1461600</v>
      </c>
      <c r="AC422" s="1">
        <f t="shared" si="12"/>
        <v>281640</v>
      </c>
      <c r="AD422" s="1">
        <v>1000000</v>
      </c>
      <c r="AE422" s="1">
        <v>90000</v>
      </c>
      <c r="AF422">
        <v>0</v>
      </c>
      <c r="AG422">
        <v>0</v>
      </c>
      <c r="AH422" s="1">
        <v>1090000</v>
      </c>
    </row>
    <row r="423" spans="1:34" hidden="1" x14ac:dyDescent="0.35">
      <c r="A423" t="str">
        <f t="shared" si="13"/>
        <v>1.1-00-2505_2559007_2533310</v>
      </c>
      <c r="B423" t="s">
        <v>812</v>
      </c>
      <c r="C423" t="s">
        <v>815</v>
      </c>
      <c r="D423" t="s">
        <v>47</v>
      </c>
      <c r="E423" t="s">
        <v>48</v>
      </c>
      <c r="F423" t="s">
        <v>65</v>
      </c>
      <c r="G423" t="s">
        <v>66</v>
      </c>
      <c r="H423" t="s">
        <v>833</v>
      </c>
      <c r="I423" t="s">
        <v>835</v>
      </c>
      <c r="J423">
        <v>5</v>
      </c>
      <c r="K423" t="s">
        <v>810</v>
      </c>
      <c r="L423">
        <v>9</v>
      </c>
      <c r="M423" t="s">
        <v>120</v>
      </c>
      <c r="N423" t="s">
        <v>834</v>
      </c>
      <c r="O423" t="s">
        <v>836</v>
      </c>
      <c r="P423">
        <v>3000</v>
      </c>
      <c r="Q423" t="s">
        <v>56</v>
      </c>
      <c r="R423">
        <v>3331</v>
      </c>
      <c r="S423" t="s">
        <v>317</v>
      </c>
      <c r="T423">
        <v>0</v>
      </c>
      <c r="U423" t="s">
        <v>58</v>
      </c>
      <c r="V423" s="16">
        <v>231500</v>
      </c>
      <c r="W423" s="1">
        <v>50000</v>
      </c>
      <c r="X423" s="1">
        <v>194880</v>
      </c>
      <c r="Y423" s="1">
        <v>194880</v>
      </c>
      <c r="Z423" s="1">
        <v>194880</v>
      </c>
      <c r="AA423" s="1">
        <v>194880</v>
      </c>
      <c r="AB423" s="1">
        <v>194880</v>
      </c>
      <c r="AC423" s="1">
        <f t="shared" si="12"/>
        <v>36620</v>
      </c>
      <c r="AD423">
        <v>0</v>
      </c>
      <c r="AE423" s="1">
        <v>181500</v>
      </c>
      <c r="AF423">
        <v>0</v>
      </c>
      <c r="AG423">
        <v>0</v>
      </c>
      <c r="AH423" s="1">
        <v>181500</v>
      </c>
    </row>
    <row r="424" spans="1:34" hidden="1" x14ac:dyDescent="0.35">
      <c r="A424" t="str">
        <f t="shared" si="13"/>
        <v>1.1-00-2505_2559007_2533410</v>
      </c>
      <c r="B424" t="s">
        <v>812</v>
      </c>
      <c r="C424" t="s">
        <v>815</v>
      </c>
      <c r="D424" t="s">
        <v>47</v>
      </c>
      <c r="E424" t="s">
        <v>48</v>
      </c>
      <c r="F424" t="s">
        <v>65</v>
      </c>
      <c r="G424" t="s">
        <v>66</v>
      </c>
      <c r="H424" t="s">
        <v>833</v>
      </c>
      <c r="I424" t="s">
        <v>835</v>
      </c>
      <c r="J424">
        <v>5</v>
      </c>
      <c r="K424" t="s">
        <v>810</v>
      </c>
      <c r="L424">
        <v>9</v>
      </c>
      <c r="M424" t="s">
        <v>120</v>
      </c>
      <c r="N424" t="s">
        <v>834</v>
      </c>
      <c r="O424" t="s">
        <v>836</v>
      </c>
      <c r="P424">
        <v>3000</v>
      </c>
      <c r="Q424" t="s">
        <v>56</v>
      </c>
      <c r="R424">
        <v>3341</v>
      </c>
      <c r="S424" t="s">
        <v>162</v>
      </c>
      <c r="T424">
        <v>0</v>
      </c>
      <c r="U424" t="s">
        <v>58</v>
      </c>
      <c r="V424" s="16">
        <v>2796004.92</v>
      </c>
      <c r="W424" s="1">
        <v>1500000</v>
      </c>
      <c r="X424" s="1">
        <v>2410016</v>
      </c>
      <c r="Y424" s="1">
        <v>2375216</v>
      </c>
      <c r="Z424" s="1">
        <v>11600</v>
      </c>
      <c r="AA424" s="1">
        <v>11600</v>
      </c>
      <c r="AB424" s="1">
        <v>11600</v>
      </c>
      <c r="AC424" s="1">
        <f t="shared" si="12"/>
        <v>385988.91999999993</v>
      </c>
      <c r="AD424" s="1">
        <v>2000000</v>
      </c>
      <c r="AE424">
        <v>0</v>
      </c>
      <c r="AF424">
        <v>0</v>
      </c>
      <c r="AG424" s="1">
        <v>703995.08</v>
      </c>
      <c r="AH424" s="1">
        <v>1296004.92</v>
      </c>
    </row>
    <row r="425" spans="1:34" hidden="1" x14ac:dyDescent="0.35">
      <c r="A425" t="str">
        <f t="shared" si="13"/>
        <v>1.1-00-2505_2559007_2533810</v>
      </c>
      <c r="B425" t="s">
        <v>812</v>
      </c>
      <c r="C425" t="s">
        <v>815</v>
      </c>
      <c r="D425" t="s">
        <v>47</v>
      </c>
      <c r="E425" t="s">
        <v>48</v>
      </c>
      <c r="F425" t="s">
        <v>65</v>
      </c>
      <c r="G425" t="s">
        <v>66</v>
      </c>
      <c r="H425" t="s">
        <v>833</v>
      </c>
      <c r="I425" t="s">
        <v>835</v>
      </c>
      <c r="J425">
        <v>5</v>
      </c>
      <c r="K425" t="s">
        <v>810</v>
      </c>
      <c r="L425">
        <v>9</v>
      </c>
      <c r="M425" t="s">
        <v>120</v>
      </c>
      <c r="N425" t="s">
        <v>834</v>
      </c>
      <c r="O425" t="s">
        <v>836</v>
      </c>
      <c r="P425">
        <v>3000</v>
      </c>
      <c r="Q425" t="s">
        <v>56</v>
      </c>
      <c r="R425">
        <v>3381</v>
      </c>
      <c r="S425" t="s">
        <v>478</v>
      </c>
      <c r="T425">
        <v>0</v>
      </c>
      <c r="U425" t="s">
        <v>58</v>
      </c>
      <c r="V425" s="16">
        <v>39848671.939999998</v>
      </c>
      <c r="W425">
        <v>0</v>
      </c>
      <c r="X425" s="1">
        <v>33503383.079999998</v>
      </c>
      <c r="Y425" s="1">
        <v>9107848.0999999996</v>
      </c>
      <c r="Z425" s="1">
        <v>9107848.0999999996</v>
      </c>
      <c r="AA425" s="1">
        <v>3643139.24</v>
      </c>
      <c r="AB425" s="1">
        <v>3643139.24</v>
      </c>
      <c r="AC425" s="1">
        <f t="shared" si="12"/>
        <v>6345288.8599999994</v>
      </c>
      <c r="AD425" s="1">
        <v>40348671.939999998</v>
      </c>
      <c r="AE425">
        <v>0</v>
      </c>
      <c r="AF425">
        <v>0</v>
      </c>
      <c r="AG425" s="1">
        <v>500000</v>
      </c>
      <c r="AH425" s="1">
        <v>39848671.939999998</v>
      </c>
    </row>
    <row r="426" spans="1:34" hidden="1" x14ac:dyDescent="0.35">
      <c r="A426" t="str">
        <f t="shared" si="13"/>
        <v>1.1-00-2505_2559007_2534410</v>
      </c>
      <c r="B426" t="s">
        <v>812</v>
      </c>
      <c r="C426" t="s">
        <v>815</v>
      </c>
      <c r="D426" t="s">
        <v>47</v>
      </c>
      <c r="E426" t="s">
        <v>48</v>
      </c>
      <c r="F426" t="s">
        <v>65</v>
      </c>
      <c r="G426" t="s">
        <v>66</v>
      </c>
      <c r="H426" t="s">
        <v>833</v>
      </c>
      <c r="I426" t="s">
        <v>835</v>
      </c>
      <c r="J426">
        <v>5</v>
      </c>
      <c r="K426" t="s">
        <v>810</v>
      </c>
      <c r="L426">
        <v>9</v>
      </c>
      <c r="M426" t="s">
        <v>120</v>
      </c>
      <c r="N426" t="s">
        <v>834</v>
      </c>
      <c r="O426" t="s">
        <v>836</v>
      </c>
      <c r="P426">
        <v>3000</v>
      </c>
      <c r="Q426" t="s">
        <v>56</v>
      </c>
      <c r="R426">
        <v>3441</v>
      </c>
      <c r="S426" t="s">
        <v>388</v>
      </c>
      <c r="T426">
        <v>0</v>
      </c>
      <c r="U426" t="s">
        <v>58</v>
      </c>
      <c r="V426" s="16">
        <v>340718.88</v>
      </c>
      <c r="W426" s="1">
        <v>150000</v>
      </c>
      <c r="X426" s="1">
        <v>290718.88</v>
      </c>
      <c r="Y426" s="1">
        <v>290718.88</v>
      </c>
      <c r="Z426" s="1">
        <v>213905.82</v>
      </c>
      <c r="AA426" s="1">
        <v>128699.48</v>
      </c>
      <c r="AB426" s="1">
        <v>128699.48</v>
      </c>
      <c r="AC426" s="1">
        <f t="shared" si="12"/>
        <v>50000</v>
      </c>
      <c r="AD426">
        <v>0</v>
      </c>
      <c r="AE426" s="1">
        <v>190718.88</v>
      </c>
      <c r="AF426">
        <v>0</v>
      </c>
      <c r="AG426">
        <v>0</v>
      </c>
      <c r="AH426" s="1">
        <v>190718.88</v>
      </c>
    </row>
    <row r="427" spans="1:34" hidden="1" x14ac:dyDescent="0.35">
      <c r="A427" t="str">
        <f t="shared" si="13"/>
        <v>1.1-00-2505_2559007_2534510</v>
      </c>
      <c r="B427" t="s">
        <v>812</v>
      </c>
      <c r="C427" t="s">
        <v>815</v>
      </c>
      <c r="D427" t="s">
        <v>47</v>
      </c>
      <c r="E427" t="s">
        <v>48</v>
      </c>
      <c r="F427" t="s">
        <v>65</v>
      </c>
      <c r="G427" t="s">
        <v>66</v>
      </c>
      <c r="H427" t="s">
        <v>833</v>
      </c>
      <c r="I427" t="s">
        <v>835</v>
      </c>
      <c r="J427">
        <v>5</v>
      </c>
      <c r="K427" t="s">
        <v>810</v>
      </c>
      <c r="L427">
        <v>9</v>
      </c>
      <c r="M427" t="s">
        <v>120</v>
      </c>
      <c r="N427" t="s">
        <v>834</v>
      </c>
      <c r="O427" t="s">
        <v>836</v>
      </c>
      <c r="P427">
        <v>3000</v>
      </c>
      <c r="Q427" t="s">
        <v>56</v>
      </c>
      <c r="R427">
        <v>3451</v>
      </c>
      <c r="S427" t="s">
        <v>389</v>
      </c>
      <c r="T427">
        <v>0</v>
      </c>
      <c r="U427" t="s">
        <v>58</v>
      </c>
      <c r="V427" s="16">
        <v>8712506.8399999999</v>
      </c>
      <c r="W427" s="1">
        <v>5000000</v>
      </c>
      <c r="X427" s="1">
        <v>8504238.8399999999</v>
      </c>
      <c r="Y427" s="1">
        <v>8504238.8399999999</v>
      </c>
      <c r="Z427" s="1">
        <v>8109050.7599999998</v>
      </c>
      <c r="AA427" s="1">
        <v>8109050.7599999998</v>
      </c>
      <c r="AB427" s="1">
        <v>8109050.7599999998</v>
      </c>
      <c r="AC427" s="1">
        <f t="shared" si="12"/>
        <v>208268</v>
      </c>
      <c r="AD427" s="1">
        <v>3109050.76</v>
      </c>
      <c r="AE427" s="1">
        <v>603456.07999999996</v>
      </c>
      <c r="AF427">
        <v>0</v>
      </c>
      <c r="AG427">
        <v>0</v>
      </c>
      <c r="AH427" s="1">
        <v>3712506.84</v>
      </c>
    </row>
    <row r="428" spans="1:34" hidden="1" x14ac:dyDescent="0.35">
      <c r="A428" t="str">
        <f t="shared" si="13"/>
        <v>1.1-00-2505_2559007_2534810</v>
      </c>
      <c r="B428" t="s">
        <v>812</v>
      </c>
      <c r="C428" t="s">
        <v>815</v>
      </c>
      <c r="D428" t="s">
        <v>47</v>
      </c>
      <c r="E428" t="s">
        <v>48</v>
      </c>
      <c r="F428" t="s">
        <v>65</v>
      </c>
      <c r="G428" t="s">
        <v>66</v>
      </c>
      <c r="H428" t="s">
        <v>833</v>
      </c>
      <c r="I428" t="s">
        <v>835</v>
      </c>
      <c r="J428">
        <v>5</v>
      </c>
      <c r="K428" t="s">
        <v>810</v>
      </c>
      <c r="L428">
        <v>9</v>
      </c>
      <c r="M428" t="s">
        <v>120</v>
      </c>
      <c r="N428" t="s">
        <v>834</v>
      </c>
      <c r="O428" t="s">
        <v>836</v>
      </c>
      <c r="P428">
        <v>3000</v>
      </c>
      <c r="Q428" t="s">
        <v>56</v>
      </c>
      <c r="R428">
        <v>3481</v>
      </c>
      <c r="S428" t="s">
        <v>390</v>
      </c>
      <c r="T428">
        <v>0</v>
      </c>
      <c r="U428" t="s">
        <v>58</v>
      </c>
      <c r="V428" s="16">
        <v>350000</v>
      </c>
      <c r="W428" s="1">
        <v>100000</v>
      </c>
      <c r="X428" s="1">
        <v>211654.72</v>
      </c>
      <c r="Y428" s="1">
        <v>211654.72</v>
      </c>
      <c r="Z428" s="1">
        <v>211654.72</v>
      </c>
      <c r="AA428" s="1">
        <v>211654.72</v>
      </c>
      <c r="AB428" s="1">
        <v>211654.72</v>
      </c>
      <c r="AC428" s="1">
        <f t="shared" si="12"/>
        <v>138345.28</v>
      </c>
      <c r="AD428">
        <v>0</v>
      </c>
      <c r="AE428" s="1">
        <v>250000</v>
      </c>
      <c r="AF428">
        <v>0</v>
      </c>
      <c r="AG428">
        <v>0</v>
      </c>
      <c r="AH428" s="1">
        <v>250000</v>
      </c>
    </row>
    <row r="429" spans="1:34" hidden="1" x14ac:dyDescent="0.35">
      <c r="A429" t="str">
        <f t="shared" si="13"/>
        <v>1.1-00-2505_2559007_2535110</v>
      </c>
      <c r="B429" t="s">
        <v>812</v>
      </c>
      <c r="C429" t="s">
        <v>815</v>
      </c>
      <c r="D429" t="s">
        <v>47</v>
      </c>
      <c r="E429" t="s">
        <v>48</v>
      </c>
      <c r="F429" t="s">
        <v>65</v>
      </c>
      <c r="G429" t="s">
        <v>66</v>
      </c>
      <c r="H429" t="s">
        <v>833</v>
      </c>
      <c r="I429" t="s">
        <v>835</v>
      </c>
      <c r="J429">
        <v>5</v>
      </c>
      <c r="K429" t="s">
        <v>810</v>
      </c>
      <c r="L429">
        <v>9</v>
      </c>
      <c r="M429" t="s">
        <v>120</v>
      </c>
      <c r="N429" t="s">
        <v>834</v>
      </c>
      <c r="O429" t="s">
        <v>836</v>
      </c>
      <c r="P429">
        <v>3000</v>
      </c>
      <c r="Q429" t="s">
        <v>56</v>
      </c>
      <c r="R429">
        <v>3511</v>
      </c>
      <c r="S429" t="s">
        <v>323</v>
      </c>
      <c r="T429">
        <v>0</v>
      </c>
      <c r="U429" t="s">
        <v>58</v>
      </c>
      <c r="V429" s="16">
        <v>1800000</v>
      </c>
      <c r="W429" s="1">
        <v>1000000</v>
      </c>
      <c r="X429" s="1">
        <v>235248.88</v>
      </c>
      <c r="Y429" s="1">
        <v>119709.4</v>
      </c>
      <c r="Z429" s="1">
        <v>98613.06</v>
      </c>
      <c r="AA429" s="1">
        <v>95767.52</v>
      </c>
      <c r="AB429" s="1">
        <v>95767.52</v>
      </c>
      <c r="AC429" s="1">
        <f t="shared" si="12"/>
        <v>1564751.12</v>
      </c>
      <c r="AD429" s="1">
        <v>2500000</v>
      </c>
      <c r="AE429">
        <v>0</v>
      </c>
      <c r="AF429">
        <v>0</v>
      </c>
      <c r="AG429" s="1">
        <v>1700000</v>
      </c>
      <c r="AH429" s="1">
        <v>800000</v>
      </c>
    </row>
    <row r="430" spans="1:34" hidden="1" x14ac:dyDescent="0.35">
      <c r="A430" t="str">
        <f t="shared" si="13"/>
        <v>1.1-00-2505_2559007_2535210</v>
      </c>
      <c r="B430" t="s">
        <v>812</v>
      </c>
      <c r="C430" t="s">
        <v>815</v>
      </c>
      <c r="D430" t="s">
        <v>47</v>
      </c>
      <c r="E430" t="s">
        <v>48</v>
      </c>
      <c r="F430" t="s">
        <v>65</v>
      </c>
      <c r="G430" t="s">
        <v>66</v>
      </c>
      <c r="H430" t="s">
        <v>833</v>
      </c>
      <c r="I430" t="s">
        <v>835</v>
      </c>
      <c r="J430">
        <v>5</v>
      </c>
      <c r="K430" t="s">
        <v>810</v>
      </c>
      <c r="L430">
        <v>9</v>
      </c>
      <c r="M430" t="s">
        <v>120</v>
      </c>
      <c r="N430" t="s">
        <v>834</v>
      </c>
      <c r="O430" t="s">
        <v>836</v>
      </c>
      <c r="P430">
        <v>3000</v>
      </c>
      <c r="Q430" t="s">
        <v>56</v>
      </c>
      <c r="R430">
        <v>3521</v>
      </c>
      <c r="S430" t="s">
        <v>391</v>
      </c>
      <c r="T430">
        <v>0</v>
      </c>
      <c r="U430" t="s">
        <v>58</v>
      </c>
      <c r="V430" s="16">
        <v>68600</v>
      </c>
      <c r="W430">
        <v>0</v>
      </c>
      <c r="X430" s="1">
        <v>61248</v>
      </c>
      <c r="Y430" s="1">
        <v>61248</v>
      </c>
      <c r="Z430">
        <v>0</v>
      </c>
      <c r="AA430">
        <v>0</v>
      </c>
      <c r="AB430">
        <v>0</v>
      </c>
      <c r="AC430" s="1">
        <f t="shared" si="12"/>
        <v>7352</v>
      </c>
      <c r="AD430">
        <v>0</v>
      </c>
      <c r="AE430" s="1">
        <v>68600</v>
      </c>
      <c r="AF430">
        <v>0</v>
      </c>
      <c r="AG430">
        <v>0</v>
      </c>
      <c r="AH430" s="1">
        <v>68600</v>
      </c>
    </row>
    <row r="431" spans="1:34" hidden="1" x14ac:dyDescent="0.35">
      <c r="A431" t="str">
        <f t="shared" si="13"/>
        <v>1.1-00-2505_2559007_2535510</v>
      </c>
      <c r="B431" t="s">
        <v>812</v>
      </c>
      <c r="C431" t="s">
        <v>815</v>
      </c>
      <c r="D431" t="s">
        <v>47</v>
      </c>
      <c r="E431" t="s">
        <v>48</v>
      </c>
      <c r="F431" t="s">
        <v>65</v>
      </c>
      <c r="G431" t="s">
        <v>66</v>
      </c>
      <c r="H431" t="s">
        <v>833</v>
      </c>
      <c r="I431" t="s">
        <v>835</v>
      </c>
      <c r="J431">
        <v>5</v>
      </c>
      <c r="K431" t="s">
        <v>810</v>
      </c>
      <c r="L431">
        <v>9</v>
      </c>
      <c r="M431" t="s">
        <v>120</v>
      </c>
      <c r="N431" t="s">
        <v>834</v>
      </c>
      <c r="O431" t="s">
        <v>836</v>
      </c>
      <c r="P431">
        <v>3000</v>
      </c>
      <c r="Q431" t="s">
        <v>56</v>
      </c>
      <c r="R431">
        <v>3551</v>
      </c>
      <c r="S431" t="s">
        <v>243</v>
      </c>
      <c r="T431">
        <v>0</v>
      </c>
      <c r="U431" t="s">
        <v>58</v>
      </c>
      <c r="V431" s="16">
        <v>25300000</v>
      </c>
      <c r="W431" s="1">
        <v>20000000</v>
      </c>
      <c r="X431" s="1">
        <v>11824806.98</v>
      </c>
      <c r="Y431" s="1">
        <v>9775399.6300000008</v>
      </c>
      <c r="Z431" s="1">
        <v>9176595.3699999992</v>
      </c>
      <c r="AA431" s="1">
        <v>8560008.4499999993</v>
      </c>
      <c r="AB431" s="1">
        <v>8560008.4499999993</v>
      </c>
      <c r="AC431" s="1">
        <f t="shared" si="12"/>
        <v>13475193.02</v>
      </c>
      <c r="AD431" s="1">
        <v>7000000</v>
      </c>
      <c r="AE431">
        <v>0</v>
      </c>
      <c r="AF431">
        <v>0</v>
      </c>
      <c r="AG431" s="1">
        <v>1700000</v>
      </c>
      <c r="AH431" s="1">
        <v>5300000</v>
      </c>
    </row>
    <row r="432" spans="1:34" hidden="1" x14ac:dyDescent="0.35">
      <c r="A432" t="str">
        <f t="shared" si="13"/>
        <v>1.1-00-2505_2559007_2535710</v>
      </c>
      <c r="B432" t="s">
        <v>812</v>
      </c>
      <c r="C432" t="s">
        <v>815</v>
      </c>
      <c r="D432" t="s">
        <v>47</v>
      </c>
      <c r="E432" t="s">
        <v>48</v>
      </c>
      <c r="F432" t="s">
        <v>65</v>
      </c>
      <c r="G432" t="s">
        <v>66</v>
      </c>
      <c r="H432" t="s">
        <v>833</v>
      </c>
      <c r="I432" t="s">
        <v>835</v>
      </c>
      <c r="J432">
        <v>5</v>
      </c>
      <c r="K432" t="s">
        <v>810</v>
      </c>
      <c r="L432">
        <v>9</v>
      </c>
      <c r="M432" t="s">
        <v>120</v>
      </c>
      <c r="N432" t="s">
        <v>834</v>
      </c>
      <c r="O432" t="s">
        <v>836</v>
      </c>
      <c r="P432">
        <v>3000</v>
      </c>
      <c r="Q432" t="s">
        <v>56</v>
      </c>
      <c r="R432">
        <v>3571</v>
      </c>
      <c r="S432" t="s">
        <v>392</v>
      </c>
      <c r="T432">
        <v>0</v>
      </c>
      <c r="U432" t="s">
        <v>58</v>
      </c>
      <c r="V432" s="16">
        <v>20158794</v>
      </c>
      <c r="W432" s="1">
        <v>20000000</v>
      </c>
      <c r="X432" s="1">
        <v>18090629.66</v>
      </c>
      <c r="Y432" s="1">
        <v>17300851.170000002</v>
      </c>
      <c r="Z432" s="1">
        <v>17143353.280000001</v>
      </c>
      <c r="AA432" s="1">
        <v>15286559.220000001</v>
      </c>
      <c r="AB432" s="1">
        <v>15286559.220000001</v>
      </c>
      <c r="AC432" s="1">
        <f t="shared" si="12"/>
        <v>2068164.3399999999</v>
      </c>
      <c r="AD432">
        <v>0</v>
      </c>
      <c r="AE432" s="1">
        <v>158794</v>
      </c>
      <c r="AF432">
        <v>0</v>
      </c>
      <c r="AG432">
        <v>0</v>
      </c>
      <c r="AH432" s="1">
        <v>158794</v>
      </c>
    </row>
    <row r="433" spans="1:34" hidden="1" x14ac:dyDescent="0.35">
      <c r="A433" t="str">
        <f t="shared" si="13"/>
        <v>1.1-00-2505_2559007_2537110</v>
      </c>
      <c r="B433" t="s">
        <v>812</v>
      </c>
      <c r="C433" t="s">
        <v>815</v>
      </c>
      <c r="D433" t="s">
        <v>47</v>
      </c>
      <c r="E433" t="s">
        <v>48</v>
      </c>
      <c r="F433" t="s">
        <v>65</v>
      </c>
      <c r="G433" t="s">
        <v>66</v>
      </c>
      <c r="H433" t="s">
        <v>833</v>
      </c>
      <c r="I433" t="s">
        <v>835</v>
      </c>
      <c r="J433">
        <v>5</v>
      </c>
      <c r="K433" t="s">
        <v>810</v>
      </c>
      <c r="L433">
        <v>9</v>
      </c>
      <c r="M433" t="s">
        <v>120</v>
      </c>
      <c r="N433" t="s">
        <v>834</v>
      </c>
      <c r="O433" t="s">
        <v>836</v>
      </c>
      <c r="P433">
        <v>3000</v>
      </c>
      <c r="Q433" t="s">
        <v>56</v>
      </c>
      <c r="R433">
        <v>3711</v>
      </c>
      <c r="S433" t="s">
        <v>278</v>
      </c>
      <c r="T433">
        <v>0</v>
      </c>
      <c r="U433" t="s">
        <v>58</v>
      </c>
      <c r="V433" s="16">
        <v>10000</v>
      </c>
      <c r="W433">
        <v>0</v>
      </c>
      <c r="X433" s="1">
        <v>6555.96</v>
      </c>
      <c r="Y433" s="1">
        <v>6555.96</v>
      </c>
      <c r="Z433" s="1">
        <v>6555.96</v>
      </c>
      <c r="AA433" s="1">
        <v>6555.96</v>
      </c>
      <c r="AB433" s="1">
        <v>6555.96</v>
      </c>
      <c r="AC433" s="1">
        <f t="shared" si="12"/>
        <v>3444.04</v>
      </c>
      <c r="AD433">
        <v>0</v>
      </c>
      <c r="AE433" s="1">
        <v>10000</v>
      </c>
      <c r="AF433">
        <v>0</v>
      </c>
      <c r="AG433">
        <v>0</v>
      </c>
      <c r="AH433" s="1">
        <v>10000</v>
      </c>
    </row>
    <row r="434" spans="1:34" hidden="1" x14ac:dyDescent="0.35">
      <c r="A434" t="str">
        <f t="shared" si="13"/>
        <v>1.1-00-2505_2559007_2537510</v>
      </c>
      <c r="B434" t="s">
        <v>812</v>
      </c>
      <c r="C434" t="s">
        <v>815</v>
      </c>
      <c r="D434" t="s">
        <v>47</v>
      </c>
      <c r="E434" t="s">
        <v>48</v>
      </c>
      <c r="F434" t="s">
        <v>65</v>
      </c>
      <c r="G434" t="s">
        <v>66</v>
      </c>
      <c r="H434" t="s">
        <v>833</v>
      </c>
      <c r="I434" t="s">
        <v>835</v>
      </c>
      <c r="J434">
        <v>5</v>
      </c>
      <c r="K434" t="s">
        <v>810</v>
      </c>
      <c r="L434">
        <v>9</v>
      </c>
      <c r="M434" t="s">
        <v>120</v>
      </c>
      <c r="N434" t="s">
        <v>834</v>
      </c>
      <c r="O434" t="s">
        <v>836</v>
      </c>
      <c r="P434">
        <v>3000</v>
      </c>
      <c r="Q434" t="s">
        <v>56</v>
      </c>
      <c r="R434">
        <v>3751</v>
      </c>
      <c r="S434" t="s">
        <v>279</v>
      </c>
      <c r="T434">
        <v>0</v>
      </c>
      <c r="U434" t="s">
        <v>58</v>
      </c>
      <c r="V434" s="16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 s="1">
        <f t="shared" si="12"/>
        <v>0</v>
      </c>
      <c r="AD434">
        <v>0</v>
      </c>
      <c r="AE434" s="1">
        <v>10000</v>
      </c>
      <c r="AF434">
        <v>0</v>
      </c>
      <c r="AG434" s="1">
        <v>10000</v>
      </c>
      <c r="AH434">
        <v>0</v>
      </c>
    </row>
    <row r="435" spans="1:34" hidden="1" x14ac:dyDescent="0.35">
      <c r="A435" t="str">
        <f t="shared" si="13"/>
        <v>1.1-00-2505_2559007_2538210</v>
      </c>
      <c r="B435" t="s">
        <v>812</v>
      </c>
      <c r="C435" t="s">
        <v>815</v>
      </c>
      <c r="D435" t="s">
        <v>47</v>
      </c>
      <c r="E435" t="s">
        <v>48</v>
      </c>
      <c r="F435" t="s">
        <v>65</v>
      </c>
      <c r="G435" t="s">
        <v>66</v>
      </c>
      <c r="H435" t="s">
        <v>833</v>
      </c>
      <c r="I435" t="s">
        <v>835</v>
      </c>
      <c r="J435">
        <v>5</v>
      </c>
      <c r="K435" t="s">
        <v>810</v>
      </c>
      <c r="L435">
        <v>9</v>
      </c>
      <c r="M435" t="s">
        <v>120</v>
      </c>
      <c r="N435" t="s">
        <v>834</v>
      </c>
      <c r="O435" t="s">
        <v>836</v>
      </c>
      <c r="P435">
        <v>3000</v>
      </c>
      <c r="Q435" t="s">
        <v>56</v>
      </c>
      <c r="R435">
        <v>3821</v>
      </c>
      <c r="S435" t="s">
        <v>228</v>
      </c>
      <c r="T435">
        <v>0</v>
      </c>
      <c r="U435" t="s">
        <v>58</v>
      </c>
      <c r="V435" s="16">
        <v>1310566</v>
      </c>
      <c r="W435" s="1">
        <v>450000</v>
      </c>
      <c r="X435" s="1">
        <v>1167445.29</v>
      </c>
      <c r="Y435" s="1">
        <v>420496.97</v>
      </c>
      <c r="Z435" s="1">
        <v>420496.97</v>
      </c>
      <c r="AA435" s="1">
        <v>420496.97</v>
      </c>
      <c r="AB435" s="1">
        <v>420496.97</v>
      </c>
      <c r="AC435" s="1">
        <f t="shared" si="12"/>
        <v>143120.70999999996</v>
      </c>
      <c r="AD435">
        <v>0</v>
      </c>
      <c r="AE435" s="1">
        <v>860566</v>
      </c>
      <c r="AF435">
        <v>0</v>
      </c>
      <c r="AG435">
        <v>0</v>
      </c>
      <c r="AH435" s="1">
        <v>860566</v>
      </c>
    </row>
    <row r="436" spans="1:34" hidden="1" x14ac:dyDescent="0.35">
      <c r="A436" t="str">
        <f t="shared" si="13"/>
        <v>1.1-00-2505_2559007_2539110</v>
      </c>
      <c r="B436" t="s">
        <v>812</v>
      </c>
      <c r="C436" t="s">
        <v>815</v>
      </c>
      <c r="D436" t="s">
        <v>47</v>
      </c>
      <c r="E436" t="s">
        <v>48</v>
      </c>
      <c r="F436" t="s">
        <v>65</v>
      </c>
      <c r="G436" t="s">
        <v>66</v>
      </c>
      <c r="H436" t="s">
        <v>833</v>
      </c>
      <c r="I436" t="s">
        <v>835</v>
      </c>
      <c r="J436">
        <v>5</v>
      </c>
      <c r="K436" t="s">
        <v>810</v>
      </c>
      <c r="L436">
        <v>9</v>
      </c>
      <c r="M436" t="s">
        <v>120</v>
      </c>
      <c r="N436" t="s">
        <v>834</v>
      </c>
      <c r="O436" t="s">
        <v>836</v>
      </c>
      <c r="P436">
        <v>3000</v>
      </c>
      <c r="Q436" t="s">
        <v>56</v>
      </c>
      <c r="R436">
        <v>3911</v>
      </c>
      <c r="S436" t="s">
        <v>394</v>
      </c>
      <c r="T436">
        <v>0</v>
      </c>
      <c r="U436" t="s">
        <v>58</v>
      </c>
      <c r="V436" s="16">
        <v>500000</v>
      </c>
      <c r="W436" s="1">
        <v>500000</v>
      </c>
      <c r="X436" s="1">
        <v>466974</v>
      </c>
      <c r="Y436" s="1">
        <v>466974</v>
      </c>
      <c r="Z436" s="1">
        <v>466974</v>
      </c>
      <c r="AA436" s="1">
        <v>355592.4</v>
      </c>
      <c r="AB436" s="1">
        <v>355592.4</v>
      </c>
      <c r="AC436" s="1">
        <f t="shared" si="12"/>
        <v>33026</v>
      </c>
      <c r="AD436">
        <v>0</v>
      </c>
      <c r="AE436">
        <v>0</v>
      </c>
      <c r="AF436">
        <v>0</v>
      </c>
      <c r="AG436">
        <v>0</v>
      </c>
      <c r="AH436">
        <v>0</v>
      </c>
    </row>
    <row r="437" spans="1:34" hidden="1" x14ac:dyDescent="0.35">
      <c r="A437" t="str">
        <f t="shared" si="13"/>
        <v>1.1-00-2505_2559007_2539220</v>
      </c>
      <c r="B437" t="s">
        <v>812</v>
      </c>
      <c r="C437" t="s">
        <v>815</v>
      </c>
      <c r="D437" t="s">
        <v>47</v>
      </c>
      <c r="E437" t="s">
        <v>48</v>
      </c>
      <c r="F437" t="s">
        <v>65</v>
      </c>
      <c r="G437" t="s">
        <v>66</v>
      </c>
      <c r="H437" t="s">
        <v>833</v>
      </c>
      <c r="I437" t="s">
        <v>835</v>
      </c>
      <c r="J437">
        <v>5</v>
      </c>
      <c r="K437" t="s">
        <v>810</v>
      </c>
      <c r="L437">
        <v>9</v>
      </c>
      <c r="M437" t="s">
        <v>120</v>
      </c>
      <c r="N437" t="s">
        <v>834</v>
      </c>
      <c r="O437" t="s">
        <v>836</v>
      </c>
      <c r="P437">
        <v>3000</v>
      </c>
      <c r="Q437" t="s">
        <v>56</v>
      </c>
      <c r="R437">
        <v>3922</v>
      </c>
      <c r="S437" t="s">
        <v>258</v>
      </c>
      <c r="T437">
        <v>0</v>
      </c>
      <c r="U437" t="s">
        <v>58</v>
      </c>
      <c r="V437" s="16">
        <v>520000</v>
      </c>
      <c r="W437" s="1">
        <v>1000000</v>
      </c>
      <c r="X437" s="1">
        <v>516820</v>
      </c>
      <c r="Y437" s="1">
        <v>516820</v>
      </c>
      <c r="Z437" s="1">
        <v>446820</v>
      </c>
      <c r="AA437" s="1">
        <v>376820</v>
      </c>
      <c r="AB437" s="1">
        <v>376820</v>
      </c>
      <c r="AC437" s="1">
        <f t="shared" si="12"/>
        <v>3180</v>
      </c>
      <c r="AD437">
        <v>0</v>
      </c>
      <c r="AE437">
        <v>0</v>
      </c>
      <c r="AF437">
        <v>0</v>
      </c>
      <c r="AG437" s="1">
        <v>480000</v>
      </c>
      <c r="AH437" s="1">
        <v>-480000</v>
      </c>
    </row>
    <row r="438" spans="1:34" hidden="1" x14ac:dyDescent="0.35">
      <c r="A438" t="str">
        <f t="shared" si="13"/>
        <v>1.1-00-2505_2559007_2539410</v>
      </c>
      <c r="B438" t="s">
        <v>812</v>
      </c>
      <c r="C438" t="s">
        <v>815</v>
      </c>
      <c r="D438" t="s">
        <v>47</v>
      </c>
      <c r="E438" t="s">
        <v>48</v>
      </c>
      <c r="F438" t="s">
        <v>65</v>
      </c>
      <c r="G438" t="s">
        <v>66</v>
      </c>
      <c r="H438" t="s">
        <v>833</v>
      </c>
      <c r="I438" t="s">
        <v>835</v>
      </c>
      <c r="J438">
        <v>5</v>
      </c>
      <c r="K438" t="s">
        <v>810</v>
      </c>
      <c r="L438">
        <v>9</v>
      </c>
      <c r="M438" t="s">
        <v>120</v>
      </c>
      <c r="N438" t="s">
        <v>834</v>
      </c>
      <c r="O438" t="s">
        <v>836</v>
      </c>
      <c r="P438">
        <v>3000</v>
      </c>
      <c r="Q438" t="s">
        <v>56</v>
      </c>
      <c r="R438">
        <v>3941</v>
      </c>
      <c r="S438" t="s">
        <v>328</v>
      </c>
      <c r="T438">
        <v>0</v>
      </c>
      <c r="U438" t="s">
        <v>58</v>
      </c>
      <c r="V438" s="16">
        <v>23430446.73</v>
      </c>
      <c r="W438" s="1">
        <v>15000000</v>
      </c>
      <c r="X438" s="1">
        <v>19262099.32</v>
      </c>
      <c r="Y438" s="1">
        <v>19262099.32</v>
      </c>
      <c r="Z438" s="1">
        <v>19262099.32</v>
      </c>
      <c r="AA438" s="1">
        <v>17381406.719999999</v>
      </c>
      <c r="AB438" s="1">
        <v>17381406.719999999</v>
      </c>
      <c r="AC438" s="1">
        <f t="shared" si="12"/>
        <v>4168347.41</v>
      </c>
      <c r="AD438" s="1">
        <v>1830446.73</v>
      </c>
      <c r="AE438" s="1">
        <v>6600000</v>
      </c>
      <c r="AF438">
        <v>0</v>
      </c>
      <c r="AG438">
        <v>0</v>
      </c>
      <c r="AH438" s="1">
        <v>8430446.7300000004</v>
      </c>
    </row>
    <row r="439" spans="1:34" hidden="1" x14ac:dyDescent="0.35">
      <c r="A439" t="str">
        <f t="shared" si="13"/>
        <v>1.1-00-2505_2559007_2539620</v>
      </c>
      <c r="B439" t="s">
        <v>812</v>
      </c>
      <c r="C439" t="s">
        <v>815</v>
      </c>
      <c r="D439" t="s">
        <v>47</v>
      </c>
      <c r="E439" t="s">
        <v>48</v>
      </c>
      <c r="F439" t="s">
        <v>65</v>
      </c>
      <c r="G439" t="s">
        <v>66</v>
      </c>
      <c r="H439" t="s">
        <v>833</v>
      </c>
      <c r="I439" t="s">
        <v>835</v>
      </c>
      <c r="J439">
        <v>5</v>
      </c>
      <c r="K439" t="s">
        <v>810</v>
      </c>
      <c r="L439">
        <v>9</v>
      </c>
      <c r="M439" t="s">
        <v>120</v>
      </c>
      <c r="N439" t="s">
        <v>834</v>
      </c>
      <c r="O439" t="s">
        <v>836</v>
      </c>
      <c r="P439">
        <v>3000</v>
      </c>
      <c r="Q439" t="s">
        <v>56</v>
      </c>
      <c r="R439">
        <v>3962</v>
      </c>
      <c r="S439" t="s">
        <v>395</v>
      </c>
      <c r="T439">
        <v>0</v>
      </c>
      <c r="U439" t="s">
        <v>58</v>
      </c>
      <c r="V439" s="16">
        <v>100000</v>
      </c>
      <c r="W439" s="1">
        <v>100000</v>
      </c>
      <c r="X439" s="1">
        <v>25015.47</v>
      </c>
      <c r="Y439" s="1">
        <v>25015.47</v>
      </c>
      <c r="Z439" s="1">
        <v>17559.57</v>
      </c>
      <c r="AA439" s="1">
        <v>17559.57</v>
      </c>
      <c r="AB439" s="1">
        <v>17559.57</v>
      </c>
      <c r="AC439" s="1">
        <f t="shared" si="12"/>
        <v>74984.53</v>
      </c>
      <c r="AD439">
        <v>0</v>
      </c>
      <c r="AE439">
        <v>0</v>
      </c>
      <c r="AF439">
        <v>0</v>
      </c>
      <c r="AG439">
        <v>0</v>
      </c>
      <c r="AH439">
        <v>0</v>
      </c>
    </row>
    <row r="440" spans="1:34" hidden="1" x14ac:dyDescent="0.35">
      <c r="A440" t="str">
        <f t="shared" si="13"/>
        <v>1.1-00-2505_2559007_2551110</v>
      </c>
      <c r="B440" t="s">
        <v>812</v>
      </c>
      <c r="C440" t="s">
        <v>815</v>
      </c>
      <c r="D440" t="s">
        <v>47</v>
      </c>
      <c r="E440" t="s">
        <v>48</v>
      </c>
      <c r="F440" t="s">
        <v>65</v>
      </c>
      <c r="G440" t="s">
        <v>66</v>
      </c>
      <c r="H440" t="s">
        <v>833</v>
      </c>
      <c r="I440" t="s">
        <v>835</v>
      </c>
      <c r="J440">
        <v>5</v>
      </c>
      <c r="K440" t="s">
        <v>810</v>
      </c>
      <c r="L440">
        <v>9</v>
      </c>
      <c r="M440" t="s">
        <v>120</v>
      </c>
      <c r="N440" t="s">
        <v>834</v>
      </c>
      <c r="O440" t="s">
        <v>836</v>
      </c>
      <c r="P440">
        <v>5000</v>
      </c>
      <c r="Q440" t="s">
        <v>118</v>
      </c>
      <c r="R440">
        <v>5111</v>
      </c>
      <c r="S440" t="s">
        <v>119</v>
      </c>
      <c r="T440">
        <v>0</v>
      </c>
      <c r="U440" t="s">
        <v>58</v>
      </c>
      <c r="V440" s="16">
        <v>2911420.2</v>
      </c>
      <c r="W440" s="1">
        <v>1500000</v>
      </c>
      <c r="X440" s="1">
        <v>1911852.56</v>
      </c>
      <c r="Y440" s="1">
        <v>1911852.56</v>
      </c>
      <c r="Z440" s="1">
        <v>1911852.56</v>
      </c>
      <c r="AA440" s="1">
        <v>1911852.56</v>
      </c>
      <c r="AB440" s="1">
        <v>1911852.56</v>
      </c>
      <c r="AC440" s="1">
        <f t="shared" si="12"/>
        <v>999567.64000000013</v>
      </c>
      <c r="AD440" s="1">
        <v>1365789</v>
      </c>
      <c r="AE440" s="1">
        <v>350000</v>
      </c>
      <c r="AF440">
        <v>0</v>
      </c>
      <c r="AG440" s="1">
        <v>304368.8</v>
      </c>
      <c r="AH440" s="1">
        <v>1411420.2</v>
      </c>
    </row>
    <row r="441" spans="1:34" hidden="1" x14ac:dyDescent="0.35">
      <c r="A441" t="str">
        <f t="shared" si="13"/>
        <v>1.1-00-2505_2559007_2551210</v>
      </c>
      <c r="B441" t="s">
        <v>812</v>
      </c>
      <c r="C441" t="s">
        <v>815</v>
      </c>
      <c r="D441" t="s">
        <v>47</v>
      </c>
      <c r="E441" t="s">
        <v>48</v>
      </c>
      <c r="F441" t="s">
        <v>65</v>
      </c>
      <c r="G441" t="s">
        <v>66</v>
      </c>
      <c r="H441" t="s">
        <v>833</v>
      </c>
      <c r="I441" t="s">
        <v>835</v>
      </c>
      <c r="J441">
        <v>5</v>
      </c>
      <c r="K441" t="s">
        <v>810</v>
      </c>
      <c r="L441">
        <v>9</v>
      </c>
      <c r="M441" t="s">
        <v>120</v>
      </c>
      <c r="N441" t="s">
        <v>834</v>
      </c>
      <c r="O441" t="s">
        <v>836</v>
      </c>
      <c r="P441">
        <v>5000</v>
      </c>
      <c r="Q441" t="s">
        <v>118</v>
      </c>
      <c r="R441">
        <v>5121</v>
      </c>
      <c r="S441" t="s">
        <v>680</v>
      </c>
      <c r="T441">
        <v>0</v>
      </c>
      <c r="U441" t="s">
        <v>58</v>
      </c>
      <c r="V441" s="16">
        <v>0</v>
      </c>
      <c r="W441" s="1">
        <v>200000</v>
      </c>
      <c r="X441">
        <v>0</v>
      </c>
      <c r="Y441">
        <v>0</v>
      </c>
      <c r="Z441">
        <v>0</v>
      </c>
      <c r="AA441">
        <v>0</v>
      </c>
      <c r="AB441">
        <v>0</v>
      </c>
      <c r="AC441" s="1">
        <f t="shared" si="12"/>
        <v>0</v>
      </c>
      <c r="AD441">
        <v>0</v>
      </c>
      <c r="AE441">
        <v>0</v>
      </c>
      <c r="AF441">
        <v>0</v>
      </c>
      <c r="AG441" s="1">
        <v>200000</v>
      </c>
      <c r="AH441" s="1">
        <v>-200000</v>
      </c>
    </row>
    <row r="442" spans="1:34" hidden="1" x14ac:dyDescent="0.35">
      <c r="A442" t="str">
        <f t="shared" si="13"/>
        <v>1.1-00-2505_2559007_2551910</v>
      </c>
      <c r="B442" t="s">
        <v>812</v>
      </c>
      <c r="C442" t="s">
        <v>815</v>
      </c>
      <c r="D442" t="s">
        <v>47</v>
      </c>
      <c r="E442" t="s">
        <v>48</v>
      </c>
      <c r="F442" t="s">
        <v>65</v>
      </c>
      <c r="G442" t="s">
        <v>66</v>
      </c>
      <c r="H442" t="s">
        <v>833</v>
      </c>
      <c r="I442" t="s">
        <v>835</v>
      </c>
      <c r="J442">
        <v>5</v>
      </c>
      <c r="K442" t="s">
        <v>810</v>
      </c>
      <c r="L442">
        <v>9</v>
      </c>
      <c r="M442" t="s">
        <v>120</v>
      </c>
      <c r="N442" t="s">
        <v>834</v>
      </c>
      <c r="O442" t="s">
        <v>836</v>
      </c>
      <c r="P442">
        <v>5000</v>
      </c>
      <c r="Q442" t="s">
        <v>118</v>
      </c>
      <c r="R442">
        <v>5191</v>
      </c>
      <c r="S442" t="s">
        <v>121</v>
      </c>
      <c r="T442">
        <v>0</v>
      </c>
      <c r="U442" t="s">
        <v>58</v>
      </c>
      <c r="V442" s="16">
        <v>4368.8</v>
      </c>
      <c r="W442" s="1">
        <v>50000</v>
      </c>
      <c r="X442" s="1">
        <v>4368.8</v>
      </c>
      <c r="Y442" s="1">
        <v>4368.8</v>
      </c>
      <c r="Z442" s="1">
        <v>4368.8</v>
      </c>
      <c r="AA442" s="1">
        <v>4368.8</v>
      </c>
      <c r="AB442" s="1">
        <v>4368.8</v>
      </c>
      <c r="AC442" s="1">
        <f t="shared" si="12"/>
        <v>0</v>
      </c>
      <c r="AD442">
        <v>0</v>
      </c>
      <c r="AE442" s="1">
        <v>4368.8</v>
      </c>
      <c r="AF442">
        <v>0</v>
      </c>
      <c r="AG442" s="1">
        <v>50000</v>
      </c>
      <c r="AH442" s="1">
        <v>-45631.199999999997</v>
      </c>
    </row>
    <row r="443" spans="1:34" hidden="1" x14ac:dyDescent="0.35">
      <c r="A443" t="str">
        <f t="shared" si="13"/>
        <v>1.1-00-2505_2559007_2554110</v>
      </c>
      <c r="B443" t="s">
        <v>812</v>
      </c>
      <c r="C443" t="s">
        <v>815</v>
      </c>
      <c r="D443" t="s">
        <v>47</v>
      </c>
      <c r="E443" t="s">
        <v>48</v>
      </c>
      <c r="F443" t="s">
        <v>65</v>
      </c>
      <c r="G443" t="s">
        <v>66</v>
      </c>
      <c r="H443" t="s">
        <v>833</v>
      </c>
      <c r="I443" t="s">
        <v>835</v>
      </c>
      <c r="J443">
        <v>5</v>
      </c>
      <c r="K443" t="s">
        <v>810</v>
      </c>
      <c r="L443">
        <v>9</v>
      </c>
      <c r="M443" t="s">
        <v>120</v>
      </c>
      <c r="N443" t="s">
        <v>834</v>
      </c>
      <c r="O443" t="s">
        <v>836</v>
      </c>
      <c r="P443">
        <v>5000</v>
      </c>
      <c r="Q443" t="s">
        <v>118</v>
      </c>
      <c r="R443">
        <v>5411</v>
      </c>
      <c r="S443" t="s">
        <v>242</v>
      </c>
      <c r="T443">
        <v>0</v>
      </c>
      <c r="U443" t="s">
        <v>58</v>
      </c>
      <c r="V443" s="16">
        <v>1100000</v>
      </c>
      <c r="W443">
        <v>0</v>
      </c>
      <c r="X443" s="1">
        <v>926418.78</v>
      </c>
      <c r="Y443">
        <v>0</v>
      </c>
      <c r="Z443">
        <v>0</v>
      </c>
      <c r="AA443">
        <v>0</v>
      </c>
      <c r="AB443">
        <v>0</v>
      </c>
      <c r="AC443" s="1">
        <f t="shared" si="12"/>
        <v>173581.21999999997</v>
      </c>
      <c r="AD443">
        <v>0</v>
      </c>
      <c r="AE443" s="1">
        <v>1100000</v>
      </c>
      <c r="AF443">
        <v>0</v>
      </c>
      <c r="AG443">
        <v>0</v>
      </c>
      <c r="AH443" s="1">
        <v>1100000</v>
      </c>
    </row>
    <row r="444" spans="1:34" hidden="1" x14ac:dyDescent="0.35">
      <c r="A444" t="str">
        <f t="shared" si="13"/>
        <v>1.1-00-2505_2559007_2556110</v>
      </c>
      <c r="B444" t="s">
        <v>812</v>
      </c>
      <c r="C444" t="s">
        <v>815</v>
      </c>
      <c r="D444" t="s">
        <v>47</v>
      </c>
      <c r="E444" t="s">
        <v>48</v>
      </c>
      <c r="F444" t="s">
        <v>65</v>
      </c>
      <c r="G444" t="s">
        <v>66</v>
      </c>
      <c r="H444" t="s">
        <v>833</v>
      </c>
      <c r="I444" t="s">
        <v>835</v>
      </c>
      <c r="J444">
        <v>5</v>
      </c>
      <c r="K444" t="s">
        <v>810</v>
      </c>
      <c r="L444">
        <v>9</v>
      </c>
      <c r="M444" t="s">
        <v>120</v>
      </c>
      <c r="N444" t="s">
        <v>834</v>
      </c>
      <c r="O444" t="s">
        <v>836</v>
      </c>
      <c r="P444">
        <v>5000</v>
      </c>
      <c r="Q444" t="s">
        <v>118</v>
      </c>
      <c r="R444">
        <v>5611</v>
      </c>
      <c r="S444" t="s">
        <v>403</v>
      </c>
      <c r="T444">
        <v>0</v>
      </c>
      <c r="U444" t="s">
        <v>58</v>
      </c>
      <c r="V444" s="16">
        <v>1600000</v>
      </c>
      <c r="W444">
        <v>0</v>
      </c>
      <c r="X444" s="1">
        <v>1594608.99</v>
      </c>
      <c r="Y444">
        <v>0</v>
      </c>
      <c r="Z444">
        <v>0</v>
      </c>
      <c r="AA444">
        <v>0</v>
      </c>
      <c r="AB444">
        <v>0</v>
      </c>
      <c r="AC444" s="1">
        <f t="shared" si="12"/>
        <v>5391.0100000000093</v>
      </c>
      <c r="AD444">
        <v>0</v>
      </c>
      <c r="AE444" s="1">
        <v>1600000</v>
      </c>
      <c r="AF444">
        <v>0</v>
      </c>
      <c r="AG444">
        <v>0</v>
      </c>
      <c r="AH444" s="1">
        <v>1600000</v>
      </c>
    </row>
    <row r="445" spans="1:34" hidden="1" x14ac:dyDescent="0.35">
      <c r="A445" t="str">
        <f t="shared" si="13"/>
        <v>1.1-00-2505_2559007_2556410</v>
      </c>
      <c r="B445" t="s">
        <v>812</v>
      </c>
      <c r="C445" t="s">
        <v>815</v>
      </c>
      <c r="D445" t="s">
        <v>47</v>
      </c>
      <c r="E445" t="s">
        <v>48</v>
      </c>
      <c r="F445" t="s">
        <v>65</v>
      </c>
      <c r="G445" t="s">
        <v>66</v>
      </c>
      <c r="H445" t="s">
        <v>833</v>
      </c>
      <c r="I445" t="s">
        <v>835</v>
      </c>
      <c r="J445">
        <v>5</v>
      </c>
      <c r="K445" t="s">
        <v>810</v>
      </c>
      <c r="L445">
        <v>9</v>
      </c>
      <c r="M445" t="s">
        <v>120</v>
      </c>
      <c r="N445" t="s">
        <v>834</v>
      </c>
      <c r="O445" t="s">
        <v>836</v>
      </c>
      <c r="P445">
        <v>5000</v>
      </c>
      <c r="Q445" t="s">
        <v>118</v>
      </c>
      <c r="R445">
        <v>5641</v>
      </c>
      <c r="S445" t="s">
        <v>244</v>
      </c>
      <c r="T445">
        <v>0</v>
      </c>
      <c r="U445" t="s">
        <v>58</v>
      </c>
      <c r="V445" s="16">
        <v>250000</v>
      </c>
      <c r="W445" s="1">
        <v>150000</v>
      </c>
      <c r="X445" s="1">
        <v>248148.34</v>
      </c>
      <c r="Y445" s="1">
        <v>248148.34</v>
      </c>
      <c r="Z445">
        <v>0</v>
      </c>
      <c r="AA445">
        <v>0</v>
      </c>
      <c r="AB445">
        <v>0</v>
      </c>
      <c r="AC445" s="1">
        <f t="shared" si="12"/>
        <v>1851.6600000000035</v>
      </c>
      <c r="AD445" s="1">
        <v>1000000</v>
      </c>
      <c r="AE445">
        <v>0</v>
      </c>
      <c r="AF445">
        <v>0</v>
      </c>
      <c r="AG445" s="1">
        <v>900000</v>
      </c>
      <c r="AH445" s="1">
        <v>100000</v>
      </c>
    </row>
    <row r="446" spans="1:34" hidden="1" x14ac:dyDescent="0.35">
      <c r="A446" t="str">
        <f t="shared" si="13"/>
        <v>1.1-00-2505_2559007_2556910</v>
      </c>
      <c r="B446" t="s">
        <v>812</v>
      </c>
      <c r="C446" t="s">
        <v>815</v>
      </c>
      <c r="D446" t="s">
        <v>47</v>
      </c>
      <c r="E446" t="s">
        <v>48</v>
      </c>
      <c r="F446" t="s">
        <v>65</v>
      </c>
      <c r="G446" t="s">
        <v>66</v>
      </c>
      <c r="H446" t="s">
        <v>833</v>
      </c>
      <c r="I446" t="s">
        <v>835</v>
      </c>
      <c r="J446">
        <v>5</v>
      </c>
      <c r="K446" t="s">
        <v>810</v>
      </c>
      <c r="L446">
        <v>9</v>
      </c>
      <c r="M446" t="s">
        <v>120</v>
      </c>
      <c r="N446" t="s">
        <v>834</v>
      </c>
      <c r="O446" t="s">
        <v>836</v>
      </c>
      <c r="P446">
        <v>5000</v>
      </c>
      <c r="Q446" t="s">
        <v>118</v>
      </c>
      <c r="R446">
        <v>5691</v>
      </c>
      <c r="S446" t="s">
        <v>210</v>
      </c>
      <c r="T446">
        <v>0</v>
      </c>
      <c r="U446" t="s">
        <v>58</v>
      </c>
      <c r="V446" s="1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 s="1">
        <f t="shared" si="12"/>
        <v>0</v>
      </c>
      <c r="AD446">
        <v>0</v>
      </c>
      <c r="AE446" s="1">
        <v>17800000</v>
      </c>
      <c r="AF446">
        <v>0</v>
      </c>
      <c r="AG446" s="1">
        <v>17800000</v>
      </c>
      <c r="AH446">
        <v>0</v>
      </c>
    </row>
    <row r="447" spans="1:34" hidden="1" x14ac:dyDescent="0.35">
      <c r="A447" t="str">
        <f t="shared" si="13"/>
        <v>1.1-00-2505_25512007_2512112</v>
      </c>
      <c r="B447" t="s">
        <v>812</v>
      </c>
      <c r="C447" t="s">
        <v>815</v>
      </c>
      <c r="D447" t="s">
        <v>47</v>
      </c>
      <c r="E447" t="s">
        <v>48</v>
      </c>
      <c r="F447" t="s">
        <v>65</v>
      </c>
      <c r="G447" t="s">
        <v>66</v>
      </c>
      <c r="H447" t="s">
        <v>833</v>
      </c>
      <c r="I447" t="s">
        <v>835</v>
      </c>
      <c r="J447">
        <v>5</v>
      </c>
      <c r="K447" t="s">
        <v>810</v>
      </c>
      <c r="L447">
        <v>12</v>
      </c>
      <c r="M447" t="s">
        <v>71</v>
      </c>
      <c r="N447" t="s">
        <v>834</v>
      </c>
      <c r="O447" t="s">
        <v>836</v>
      </c>
      <c r="P447">
        <v>1000</v>
      </c>
      <c r="Q447" t="s">
        <v>71</v>
      </c>
      <c r="R447">
        <v>1211</v>
      </c>
      <c r="S447" t="s">
        <v>122</v>
      </c>
      <c r="T447">
        <v>2</v>
      </c>
      <c r="U447" t="s">
        <v>683</v>
      </c>
      <c r="V447" s="16">
        <v>949002.65</v>
      </c>
      <c r="W447" s="1">
        <v>6052682</v>
      </c>
      <c r="X447" s="1">
        <v>949002.65</v>
      </c>
      <c r="Y447" s="1">
        <v>949002.65</v>
      </c>
      <c r="Z447" s="1">
        <v>949002.65</v>
      </c>
      <c r="AA447" s="1">
        <v>949002.65</v>
      </c>
      <c r="AB447" s="1">
        <v>949002.65</v>
      </c>
      <c r="AC447" s="1">
        <f t="shared" si="12"/>
        <v>0</v>
      </c>
      <c r="AD447">
        <v>0</v>
      </c>
      <c r="AE447">
        <v>0</v>
      </c>
      <c r="AF447">
        <v>0</v>
      </c>
      <c r="AG447" s="1">
        <v>5103679.3499999996</v>
      </c>
      <c r="AH447" s="1">
        <v>-5103679.3499999996</v>
      </c>
    </row>
    <row r="448" spans="1:34" hidden="1" x14ac:dyDescent="0.35">
      <c r="A448" t="str">
        <f t="shared" si="13"/>
        <v>1.1-00-2505_25512007_2512212</v>
      </c>
      <c r="B448" t="s">
        <v>812</v>
      </c>
      <c r="C448" t="s">
        <v>815</v>
      </c>
      <c r="D448" t="s">
        <v>47</v>
      </c>
      <c r="E448" t="s">
        <v>48</v>
      </c>
      <c r="F448" t="s">
        <v>65</v>
      </c>
      <c r="G448" t="s">
        <v>66</v>
      </c>
      <c r="H448" t="s">
        <v>833</v>
      </c>
      <c r="I448" t="s">
        <v>835</v>
      </c>
      <c r="J448">
        <v>5</v>
      </c>
      <c r="K448" t="s">
        <v>810</v>
      </c>
      <c r="L448">
        <v>12</v>
      </c>
      <c r="M448" t="s">
        <v>71</v>
      </c>
      <c r="N448" t="s">
        <v>834</v>
      </c>
      <c r="O448" t="s">
        <v>836</v>
      </c>
      <c r="P448">
        <v>1000</v>
      </c>
      <c r="Q448" t="s">
        <v>71</v>
      </c>
      <c r="R448">
        <v>1221</v>
      </c>
      <c r="S448" t="s">
        <v>77</v>
      </c>
      <c r="T448">
        <v>2</v>
      </c>
      <c r="U448" t="s">
        <v>683</v>
      </c>
      <c r="V448" s="16">
        <v>0</v>
      </c>
      <c r="W448" s="1">
        <v>710868.08</v>
      </c>
      <c r="X448">
        <v>0</v>
      </c>
      <c r="Y448">
        <v>0</v>
      </c>
      <c r="Z448">
        <v>0</v>
      </c>
      <c r="AA448">
        <v>0</v>
      </c>
      <c r="AB448">
        <v>0</v>
      </c>
      <c r="AC448" s="1">
        <f t="shared" si="12"/>
        <v>0</v>
      </c>
      <c r="AD448">
        <v>0</v>
      </c>
      <c r="AE448">
        <v>0</v>
      </c>
      <c r="AF448">
        <v>0</v>
      </c>
      <c r="AG448" s="1">
        <v>710868.08</v>
      </c>
      <c r="AH448" s="1">
        <v>-710868.08</v>
      </c>
    </row>
    <row r="449" spans="1:34" hidden="1" x14ac:dyDescent="0.35">
      <c r="A449" t="str">
        <f t="shared" si="13"/>
        <v>1.1-00-2505_25512007_2512312</v>
      </c>
      <c r="B449" t="s">
        <v>812</v>
      </c>
      <c r="C449" t="s">
        <v>815</v>
      </c>
      <c r="D449" t="s">
        <v>47</v>
      </c>
      <c r="E449" t="s">
        <v>48</v>
      </c>
      <c r="F449" t="s">
        <v>65</v>
      </c>
      <c r="G449" t="s">
        <v>66</v>
      </c>
      <c r="H449" t="s">
        <v>833</v>
      </c>
      <c r="I449" t="s">
        <v>835</v>
      </c>
      <c r="J449">
        <v>5</v>
      </c>
      <c r="K449" t="s">
        <v>810</v>
      </c>
      <c r="L449">
        <v>12</v>
      </c>
      <c r="M449" t="s">
        <v>71</v>
      </c>
      <c r="N449" t="s">
        <v>834</v>
      </c>
      <c r="O449" t="s">
        <v>836</v>
      </c>
      <c r="P449">
        <v>1000</v>
      </c>
      <c r="Q449" t="s">
        <v>71</v>
      </c>
      <c r="R449">
        <v>1231</v>
      </c>
      <c r="S449" t="s">
        <v>397</v>
      </c>
      <c r="T449">
        <v>2</v>
      </c>
      <c r="U449" t="s">
        <v>683</v>
      </c>
      <c r="V449" s="16">
        <v>0</v>
      </c>
      <c r="W449" s="1">
        <v>26400</v>
      </c>
      <c r="X449">
        <v>0</v>
      </c>
      <c r="Y449">
        <v>0</v>
      </c>
      <c r="Z449">
        <v>0</v>
      </c>
      <c r="AA449">
        <v>0</v>
      </c>
      <c r="AB449">
        <v>0</v>
      </c>
      <c r="AC449" s="1">
        <f t="shared" si="12"/>
        <v>0</v>
      </c>
      <c r="AD449">
        <v>0</v>
      </c>
      <c r="AE449">
        <v>0</v>
      </c>
      <c r="AF449">
        <v>0</v>
      </c>
      <c r="AG449" s="1">
        <v>26400</v>
      </c>
      <c r="AH449" s="1">
        <v>-26400</v>
      </c>
    </row>
    <row r="450" spans="1:34" hidden="1" x14ac:dyDescent="0.35">
      <c r="A450" t="str">
        <f t="shared" si="13"/>
        <v>1.1-00-2505_25512007_2513221</v>
      </c>
      <c r="B450" t="s">
        <v>812</v>
      </c>
      <c r="C450" t="s">
        <v>815</v>
      </c>
      <c r="D450" t="s">
        <v>47</v>
      </c>
      <c r="E450" t="s">
        <v>48</v>
      </c>
      <c r="F450" t="s">
        <v>65</v>
      </c>
      <c r="G450" t="s">
        <v>66</v>
      </c>
      <c r="H450" t="s">
        <v>833</v>
      </c>
      <c r="I450" t="s">
        <v>835</v>
      </c>
      <c r="J450">
        <v>5</v>
      </c>
      <c r="K450" t="s">
        <v>810</v>
      </c>
      <c r="L450">
        <v>12</v>
      </c>
      <c r="M450" t="s">
        <v>71</v>
      </c>
      <c r="N450" t="s">
        <v>834</v>
      </c>
      <c r="O450" t="s">
        <v>836</v>
      </c>
      <c r="P450">
        <v>1000</v>
      </c>
      <c r="Q450" t="s">
        <v>71</v>
      </c>
      <c r="R450">
        <v>1322</v>
      </c>
      <c r="S450" t="s">
        <v>92</v>
      </c>
      <c r="T450">
        <v>1</v>
      </c>
      <c r="U450" t="s">
        <v>682</v>
      </c>
      <c r="V450" s="16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 s="1">
        <f t="shared" ref="AC450:AC513" si="14">V450-X450</f>
        <v>0</v>
      </c>
      <c r="AD450">
        <v>0</v>
      </c>
      <c r="AE450" s="1">
        <v>7515102</v>
      </c>
      <c r="AF450">
        <v>0</v>
      </c>
      <c r="AG450" s="1">
        <v>7515102</v>
      </c>
      <c r="AH450">
        <v>0</v>
      </c>
    </row>
    <row r="451" spans="1:34" hidden="1" x14ac:dyDescent="0.35">
      <c r="A451" t="str">
        <f t="shared" ref="A451:A514" si="15">CONCATENATE(B451,H451,J451,L451,N451,R451,T451)</f>
        <v>1.1-00-2505_25512007_2513222</v>
      </c>
      <c r="B451" t="s">
        <v>812</v>
      </c>
      <c r="C451" t="s">
        <v>815</v>
      </c>
      <c r="D451" t="s">
        <v>47</v>
      </c>
      <c r="E451" t="s">
        <v>48</v>
      </c>
      <c r="F451" t="s">
        <v>65</v>
      </c>
      <c r="G451" t="s">
        <v>66</v>
      </c>
      <c r="H451" t="s">
        <v>833</v>
      </c>
      <c r="I451" t="s">
        <v>835</v>
      </c>
      <c r="J451">
        <v>5</v>
      </c>
      <c r="K451" t="s">
        <v>810</v>
      </c>
      <c r="L451">
        <v>12</v>
      </c>
      <c r="M451" t="s">
        <v>71</v>
      </c>
      <c r="N451" t="s">
        <v>834</v>
      </c>
      <c r="O451" t="s">
        <v>836</v>
      </c>
      <c r="P451">
        <v>1000</v>
      </c>
      <c r="Q451" t="s">
        <v>71</v>
      </c>
      <c r="R451">
        <v>1322</v>
      </c>
      <c r="S451" t="s">
        <v>92</v>
      </c>
      <c r="T451">
        <v>2</v>
      </c>
      <c r="U451" t="s">
        <v>683</v>
      </c>
      <c r="V451" s="16">
        <v>0</v>
      </c>
      <c r="W451" s="1">
        <v>5719181.0800000001</v>
      </c>
      <c r="X451">
        <v>0</v>
      </c>
      <c r="Y451">
        <v>0</v>
      </c>
      <c r="Z451">
        <v>0</v>
      </c>
      <c r="AA451">
        <v>0</v>
      </c>
      <c r="AB451">
        <v>0</v>
      </c>
      <c r="AC451" s="1">
        <f t="shared" si="14"/>
        <v>0</v>
      </c>
      <c r="AD451">
        <v>0</v>
      </c>
      <c r="AE451">
        <v>3.92</v>
      </c>
      <c r="AF451">
        <v>0</v>
      </c>
      <c r="AG451" s="1">
        <v>5719185</v>
      </c>
      <c r="AH451" s="1">
        <v>-5719181.0800000001</v>
      </c>
    </row>
    <row r="452" spans="1:34" hidden="1" x14ac:dyDescent="0.35">
      <c r="A452" t="str">
        <f t="shared" si="15"/>
        <v>1.1-00-2505_25512007_2513311</v>
      </c>
      <c r="B452" t="s">
        <v>812</v>
      </c>
      <c r="C452" t="s">
        <v>815</v>
      </c>
      <c r="D452" t="s">
        <v>47</v>
      </c>
      <c r="E452" t="s">
        <v>48</v>
      </c>
      <c r="F452" t="s">
        <v>65</v>
      </c>
      <c r="G452" t="s">
        <v>66</v>
      </c>
      <c r="H452" t="s">
        <v>833</v>
      </c>
      <c r="I452" t="s">
        <v>835</v>
      </c>
      <c r="J452">
        <v>5</v>
      </c>
      <c r="K452" t="s">
        <v>810</v>
      </c>
      <c r="L452">
        <v>12</v>
      </c>
      <c r="M452" t="s">
        <v>71</v>
      </c>
      <c r="N452" t="s">
        <v>834</v>
      </c>
      <c r="O452" t="s">
        <v>836</v>
      </c>
      <c r="P452">
        <v>1000</v>
      </c>
      <c r="Q452" t="s">
        <v>71</v>
      </c>
      <c r="R452">
        <v>1331</v>
      </c>
      <c r="S452" t="s">
        <v>398</v>
      </c>
      <c r="T452">
        <v>1</v>
      </c>
      <c r="U452" t="s">
        <v>682</v>
      </c>
      <c r="V452" s="16">
        <v>554327.31000000006</v>
      </c>
      <c r="W452">
        <v>0</v>
      </c>
      <c r="X452" s="1">
        <v>554327.31000000006</v>
      </c>
      <c r="Y452" s="1">
        <v>554327.31000000006</v>
      </c>
      <c r="Z452" s="1">
        <v>554327.31000000006</v>
      </c>
      <c r="AA452" s="1">
        <v>554327.31000000006</v>
      </c>
      <c r="AB452" s="1">
        <v>554327.31000000006</v>
      </c>
      <c r="AC452" s="1">
        <f t="shared" si="14"/>
        <v>0</v>
      </c>
      <c r="AD452">
        <v>0</v>
      </c>
      <c r="AE452" s="1">
        <v>730000</v>
      </c>
      <c r="AF452">
        <v>0</v>
      </c>
      <c r="AG452" s="1">
        <v>175672.69</v>
      </c>
      <c r="AH452" s="1">
        <v>554327.31000000006</v>
      </c>
    </row>
    <row r="453" spans="1:34" hidden="1" x14ac:dyDescent="0.35">
      <c r="A453" t="str">
        <f t="shared" si="15"/>
        <v>1.1-00-2505_25512007_2513312</v>
      </c>
      <c r="B453" t="s">
        <v>812</v>
      </c>
      <c r="C453" t="s">
        <v>815</v>
      </c>
      <c r="D453" t="s">
        <v>47</v>
      </c>
      <c r="E453" t="s">
        <v>48</v>
      </c>
      <c r="F453" t="s">
        <v>65</v>
      </c>
      <c r="G453" t="s">
        <v>66</v>
      </c>
      <c r="H453" t="s">
        <v>833</v>
      </c>
      <c r="I453" t="s">
        <v>835</v>
      </c>
      <c r="J453">
        <v>5</v>
      </c>
      <c r="K453" t="s">
        <v>810</v>
      </c>
      <c r="L453">
        <v>12</v>
      </c>
      <c r="M453" t="s">
        <v>71</v>
      </c>
      <c r="N453" t="s">
        <v>834</v>
      </c>
      <c r="O453" t="s">
        <v>836</v>
      </c>
      <c r="P453">
        <v>1000</v>
      </c>
      <c r="Q453" t="s">
        <v>71</v>
      </c>
      <c r="R453">
        <v>1331</v>
      </c>
      <c r="S453" t="s">
        <v>398</v>
      </c>
      <c r="T453">
        <v>2</v>
      </c>
      <c r="U453" t="s">
        <v>683</v>
      </c>
      <c r="V453" s="16">
        <v>0</v>
      </c>
      <c r="W453" s="1">
        <v>730000</v>
      </c>
      <c r="X453">
        <v>0</v>
      </c>
      <c r="Y453">
        <v>0</v>
      </c>
      <c r="Z453">
        <v>0</v>
      </c>
      <c r="AA453">
        <v>0</v>
      </c>
      <c r="AB453">
        <v>0</v>
      </c>
      <c r="AC453" s="1">
        <f t="shared" si="14"/>
        <v>0</v>
      </c>
      <c r="AD453">
        <v>0</v>
      </c>
      <c r="AE453">
        <v>0</v>
      </c>
      <c r="AF453">
        <v>0</v>
      </c>
      <c r="AG453" s="1">
        <v>730000</v>
      </c>
      <c r="AH453" s="1">
        <v>-730000</v>
      </c>
    </row>
    <row r="454" spans="1:34" hidden="1" x14ac:dyDescent="0.35">
      <c r="A454" t="str">
        <f t="shared" si="15"/>
        <v>1.1-00-2505_25512007_2513412</v>
      </c>
      <c r="B454" t="s">
        <v>812</v>
      </c>
      <c r="C454" t="s">
        <v>815</v>
      </c>
      <c r="D454" t="s">
        <v>47</v>
      </c>
      <c r="E454" t="s">
        <v>48</v>
      </c>
      <c r="F454" t="s">
        <v>65</v>
      </c>
      <c r="G454" t="s">
        <v>66</v>
      </c>
      <c r="H454" t="s">
        <v>833</v>
      </c>
      <c r="I454" t="s">
        <v>835</v>
      </c>
      <c r="J454">
        <v>5</v>
      </c>
      <c r="K454" t="s">
        <v>810</v>
      </c>
      <c r="L454">
        <v>12</v>
      </c>
      <c r="M454" t="s">
        <v>71</v>
      </c>
      <c r="N454" t="s">
        <v>834</v>
      </c>
      <c r="O454" t="s">
        <v>836</v>
      </c>
      <c r="P454">
        <v>1000</v>
      </c>
      <c r="Q454" t="s">
        <v>71</v>
      </c>
      <c r="R454">
        <v>1341</v>
      </c>
      <c r="S454" t="s">
        <v>399</v>
      </c>
      <c r="T454">
        <v>2</v>
      </c>
      <c r="U454" t="s">
        <v>683</v>
      </c>
      <c r="V454" s="16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 s="1">
        <f t="shared" si="14"/>
        <v>0</v>
      </c>
      <c r="AD454">
        <v>0</v>
      </c>
      <c r="AE454">
        <v>0</v>
      </c>
      <c r="AF454">
        <v>0</v>
      </c>
      <c r="AG454">
        <v>0</v>
      </c>
      <c r="AH454">
        <v>0</v>
      </c>
    </row>
    <row r="455" spans="1:34" hidden="1" x14ac:dyDescent="0.35">
      <c r="A455" t="str">
        <f t="shared" si="15"/>
        <v>1.1-00-2505_25512007_2514322</v>
      </c>
      <c r="B455" t="s">
        <v>812</v>
      </c>
      <c r="C455" t="s">
        <v>815</v>
      </c>
      <c r="D455" t="s">
        <v>47</v>
      </c>
      <c r="E455" t="s">
        <v>48</v>
      </c>
      <c r="F455" t="s">
        <v>65</v>
      </c>
      <c r="G455" t="s">
        <v>66</v>
      </c>
      <c r="H455" t="s">
        <v>833</v>
      </c>
      <c r="I455" t="s">
        <v>835</v>
      </c>
      <c r="J455">
        <v>5</v>
      </c>
      <c r="K455" t="s">
        <v>810</v>
      </c>
      <c r="L455">
        <v>12</v>
      </c>
      <c r="M455" t="s">
        <v>71</v>
      </c>
      <c r="N455" t="s">
        <v>834</v>
      </c>
      <c r="O455" t="s">
        <v>836</v>
      </c>
      <c r="P455">
        <v>1000</v>
      </c>
      <c r="Q455" t="s">
        <v>71</v>
      </c>
      <c r="R455">
        <v>1432</v>
      </c>
      <c r="S455" t="s">
        <v>98</v>
      </c>
      <c r="T455">
        <v>2</v>
      </c>
      <c r="U455" t="s">
        <v>683</v>
      </c>
      <c r="V455" s="16">
        <v>0</v>
      </c>
      <c r="W455" s="1">
        <v>7515113.5599999996</v>
      </c>
      <c r="X455">
        <v>0</v>
      </c>
      <c r="Y455">
        <v>0</v>
      </c>
      <c r="Z455">
        <v>0</v>
      </c>
      <c r="AA455">
        <v>0</v>
      </c>
      <c r="AB455">
        <v>0</v>
      </c>
      <c r="AC455" s="1">
        <f t="shared" si="14"/>
        <v>0</v>
      </c>
      <c r="AD455">
        <v>0</v>
      </c>
      <c r="AE455">
        <v>0</v>
      </c>
      <c r="AF455">
        <v>0</v>
      </c>
      <c r="AG455" s="1">
        <v>7515113.5599999996</v>
      </c>
      <c r="AH455" s="1">
        <v>-7515113.5599999996</v>
      </c>
    </row>
    <row r="456" spans="1:34" hidden="1" x14ac:dyDescent="0.35">
      <c r="A456" t="str">
        <f t="shared" si="15"/>
        <v>1.1-00-2505_25512007_2514412</v>
      </c>
      <c r="B456" t="s">
        <v>812</v>
      </c>
      <c r="C456" t="s">
        <v>815</v>
      </c>
      <c r="D456" t="s">
        <v>47</v>
      </c>
      <c r="E456" t="s">
        <v>48</v>
      </c>
      <c r="F456" t="s">
        <v>65</v>
      </c>
      <c r="G456" t="s">
        <v>66</v>
      </c>
      <c r="H456" t="s">
        <v>833</v>
      </c>
      <c r="I456" t="s">
        <v>835</v>
      </c>
      <c r="J456">
        <v>5</v>
      </c>
      <c r="K456" t="s">
        <v>810</v>
      </c>
      <c r="L456">
        <v>12</v>
      </c>
      <c r="M456" t="s">
        <v>71</v>
      </c>
      <c r="N456" t="s">
        <v>834</v>
      </c>
      <c r="O456" t="s">
        <v>836</v>
      </c>
      <c r="P456">
        <v>1000</v>
      </c>
      <c r="Q456" t="s">
        <v>71</v>
      </c>
      <c r="R456">
        <v>1441</v>
      </c>
      <c r="S456" t="s">
        <v>99</v>
      </c>
      <c r="T456">
        <v>2</v>
      </c>
      <c r="U456" t="s">
        <v>683</v>
      </c>
      <c r="V456" s="16">
        <v>13356175.300000001</v>
      </c>
      <c r="W456" s="1">
        <v>15000000</v>
      </c>
      <c r="X456" s="1">
        <v>13356175.300000001</v>
      </c>
      <c r="Y456" s="1">
        <v>13356175.300000001</v>
      </c>
      <c r="Z456" s="1">
        <v>13356175.300000001</v>
      </c>
      <c r="AA456" s="1">
        <v>13356175.300000001</v>
      </c>
      <c r="AB456" s="1">
        <v>13356175.300000001</v>
      </c>
      <c r="AC456" s="1">
        <f t="shared" si="14"/>
        <v>0</v>
      </c>
      <c r="AD456">
        <v>0</v>
      </c>
      <c r="AE456">
        <v>0</v>
      </c>
      <c r="AF456">
        <v>0</v>
      </c>
      <c r="AG456" s="1">
        <v>1643824.7</v>
      </c>
      <c r="AH456" s="1">
        <v>-1643824.7</v>
      </c>
    </row>
    <row r="457" spans="1:34" hidden="1" x14ac:dyDescent="0.35">
      <c r="A457" t="str">
        <f t="shared" si="15"/>
        <v>1.1-00-2505_25512007_2515212</v>
      </c>
      <c r="B457" t="s">
        <v>812</v>
      </c>
      <c r="C457" t="s">
        <v>815</v>
      </c>
      <c r="D457" t="s">
        <v>47</v>
      </c>
      <c r="E457" t="s">
        <v>48</v>
      </c>
      <c r="F457" t="s">
        <v>65</v>
      </c>
      <c r="G457" t="s">
        <v>66</v>
      </c>
      <c r="H457" t="s">
        <v>833</v>
      </c>
      <c r="I457" t="s">
        <v>835</v>
      </c>
      <c r="J457">
        <v>5</v>
      </c>
      <c r="K457" t="s">
        <v>810</v>
      </c>
      <c r="L457">
        <v>12</v>
      </c>
      <c r="M457" t="s">
        <v>71</v>
      </c>
      <c r="N457" t="s">
        <v>834</v>
      </c>
      <c r="O457" t="s">
        <v>836</v>
      </c>
      <c r="P457">
        <v>1000</v>
      </c>
      <c r="Q457" t="s">
        <v>71</v>
      </c>
      <c r="R457">
        <v>1521</v>
      </c>
      <c r="S457" t="s">
        <v>400</v>
      </c>
      <c r="T457">
        <v>2</v>
      </c>
      <c r="U457" t="s">
        <v>683</v>
      </c>
      <c r="V457" s="16">
        <v>0</v>
      </c>
      <c r="W457" s="1">
        <v>3000000</v>
      </c>
      <c r="X457">
        <v>0</v>
      </c>
      <c r="Y457">
        <v>0</v>
      </c>
      <c r="Z457">
        <v>0</v>
      </c>
      <c r="AA457">
        <v>0</v>
      </c>
      <c r="AB457">
        <v>0</v>
      </c>
      <c r="AC457" s="1">
        <f t="shared" si="14"/>
        <v>0</v>
      </c>
      <c r="AD457">
        <v>0</v>
      </c>
      <c r="AE457">
        <v>0</v>
      </c>
      <c r="AF457">
        <v>0</v>
      </c>
      <c r="AG457" s="1">
        <v>3000000</v>
      </c>
      <c r="AH457" s="1">
        <v>-3000000</v>
      </c>
    </row>
    <row r="458" spans="1:34" hidden="1" x14ac:dyDescent="0.35">
      <c r="A458" t="str">
        <f t="shared" si="15"/>
        <v>1.1-00-2505_25512007_2515911</v>
      </c>
      <c r="B458" t="s">
        <v>812</v>
      </c>
      <c r="C458" t="s">
        <v>815</v>
      </c>
      <c r="D458" t="s">
        <v>47</v>
      </c>
      <c r="E458" t="s">
        <v>48</v>
      </c>
      <c r="F458" t="s">
        <v>65</v>
      </c>
      <c r="G458" t="s">
        <v>66</v>
      </c>
      <c r="H458" t="s">
        <v>833</v>
      </c>
      <c r="I458" t="s">
        <v>835</v>
      </c>
      <c r="J458">
        <v>5</v>
      </c>
      <c r="K458" t="s">
        <v>810</v>
      </c>
      <c r="L458">
        <v>12</v>
      </c>
      <c r="M458" t="s">
        <v>71</v>
      </c>
      <c r="N458" t="s">
        <v>834</v>
      </c>
      <c r="O458" t="s">
        <v>836</v>
      </c>
      <c r="P458">
        <v>1000</v>
      </c>
      <c r="Q458" t="s">
        <v>71</v>
      </c>
      <c r="R458">
        <v>1591</v>
      </c>
      <c r="S458" t="s">
        <v>79</v>
      </c>
      <c r="T458">
        <v>1</v>
      </c>
      <c r="U458" t="s">
        <v>682</v>
      </c>
      <c r="V458" s="16">
        <v>0</v>
      </c>
      <c r="W458" s="1">
        <v>7502684.3600000003</v>
      </c>
      <c r="X458">
        <v>0</v>
      </c>
      <c r="Y458">
        <v>0</v>
      </c>
      <c r="Z458">
        <v>0</v>
      </c>
      <c r="AA458">
        <v>0</v>
      </c>
      <c r="AB458">
        <v>0</v>
      </c>
      <c r="AC458" s="1">
        <f t="shared" si="14"/>
        <v>0</v>
      </c>
      <c r="AD458">
        <v>0</v>
      </c>
      <c r="AE458" s="1">
        <v>1891846.37</v>
      </c>
      <c r="AF458">
        <v>0</v>
      </c>
      <c r="AG458" s="1">
        <v>9394530.7300000004</v>
      </c>
      <c r="AH458" s="1">
        <v>-7502684.3600000003</v>
      </c>
    </row>
    <row r="459" spans="1:34" hidden="1" x14ac:dyDescent="0.35">
      <c r="A459" t="str">
        <f t="shared" si="15"/>
        <v>1.1-00-2505_25566049_2511111</v>
      </c>
      <c r="B459" t="s">
        <v>812</v>
      </c>
      <c r="C459" t="s">
        <v>815</v>
      </c>
      <c r="D459" t="s">
        <v>47</v>
      </c>
      <c r="E459" t="s">
        <v>48</v>
      </c>
      <c r="F459" t="s">
        <v>65</v>
      </c>
      <c r="G459" t="s">
        <v>66</v>
      </c>
      <c r="H459" t="s">
        <v>833</v>
      </c>
      <c r="I459" t="s">
        <v>835</v>
      </c>
      <c r="J459">
        <v>5</v>
      </c>
      <c r="K459" t="s">
        <v>810</v>
      </c>
      <c r="L459">
        <v>66</v>
      </c>
      <c r="M459" t="s">
        <v>71</v>
      </c>
      <c r="N459" t="s">
        <v>837</v>
      </c>
      <c r="O459" t="s">
        <v>838</v>
      </c>
      <c r="P459">
        <v>1000</v>
      </c>
      <c r="Q459" t="s">
        <v>71</v>
      </c>
      <c r="R459">
        <v>1111</v>
      </c>
      <c r="S459" t="s">
        <v>72</v>
      </c>
      <c r="T459">
        <v>1</v>
      </c>
      <c r="U459" t="s">
        <v>682</v>
      </c>
      <c r="V459" s="16">
        <v>400000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 s="1">
        <f t="shared" si="14"/>
        <v>400000</v>
      </c>
      <c r="AD459">
        <v>0</v>
      </c>
      <c r="AE459" s="1">
        <v>400000</v>
      </c>
      <c r="AF459">
        <v>0</v>
      </c>
      <c r="AG459">
        <v>0</v>
      </c>
      <c r="AH459" s="1">
        <v>400000</v>
      </c>
    </row>
    <row r="460" spans="1:34" hidden="1" x14ac:dyDescent="0.35">
      <c r="A460" t="str">
        <f t="shared" si="15"/>
        <v>1.1-00-2505_25566049_2511311</v>
      </c>
      <c r="B460" t="s">
        <v>812</v>
      </c>
      <c r="C460" t="s">
        <v>815</v>
      </c>
      <c r="D460" t="s">
        <v>47</v>
      </c>
      <c r="E460" t="s">
        <v>48</v>
      </c>
      <c r="F460" t="s">
        <v>65</v>
      </c>
      <c r="G460" t="s">
        <v>66</v>
      </c>
      <c r="H460" t="s">
        <v>833</v>
      </c>
      <c r="I460" t="s">
        <v>835</v>
      </c>
      <c r="J460">
        <v>5</v>
      </c>
      <c r="K460" t="s">
        <v>810</v>
      </c>
      <c r="L460">
        <v>66</v>
      </c>
      <c r="M460" t="s">
        <v>71</v>
      </c>
      <c r="N460" t="s">
        <v>837</v>
      </c>
      <c r="O460" t="s">
        <v>838</v>
      </c>
      <c r="P460">
        <v>1000</v>
      </c>
      <c r="Q460" t="s">
        <v>71</v>
      </c>
      <c r="R460">
        <v>1131</v>
      </c>
      <c r="S460" t="s">
        <v>89</v>
      </c>
      <c r="T460">
        <v>1</v>
      </c>
      <c r="U460" t="s">
        <v>682</v>
      </c>
      <c r="V460" s="16">
        <v>35000000</v>
      </c>
      <c r="W460">
        <v>0</v>
      </c>
      <c r="X460" s="1">
        <v>-8346.31</v>
      </c>
      <c r="Y460" s="1">
        <v>-8346.31</v>
      </c>
      <c r="Z460" s="1">
        <v>-8346.31</v>
      </c>
      <c r="AA460" s="1">
        <v>-8346.31</v>
      </c>
      <c r="AB460" s="1">
        <v>-8346.31</v>
      </c>
      <c r="AC460" s="1">
        <f t="shared" si="14"/>
        <v>35008346.310000002</v>
      </c>
      <c r="AD460">
        <v>0</v>
      </c>
      <c r="AE460" s="1">
        <v>35000000</v>
      </c>
      <c r="AF460">
        <v>0</v>
      </c>
      <c r="AG460">
        <v>0</v>
      </c>
      <c r="AH460" s="1">
        <v>35000000</v>
      </c>
    </row>
    <row r="461" spans="1:34" hidden="1" x14ac:dyDescent="0.35">
      <c r="A461" t="str">
        <f t="shared" si="15"/>
        <v>1.1-00-2505_25566049_2512112</v>
      </c>
      <c r="B461" t="s">
        <v>812</v>
      </c>
      <c r="C461" t="s">
        <v>815</v>
      </c>
      <c r="D461" t="s">
        <v>47</v>
      </c>
      <c r="E461" t="s">
        <v>48</v>
      </c>
      <c r="F461" t="s">
        <v>65</v>
      </c>
      <c r="G461" t="s">
        <v>66</v>
      </c>
      <c r="H461" t="s">
        <v>833</v>
      </c>
      <c r="I461" t="s">
        <v>835</v>
      </c>
      <c r="J461">
        <v>5</v>
      </c>
      <c r="K461" t="s">
        <v>810</v>
      </c>
      <c r="L461">
        <v>66</v>
      </c>
      <c r="M461" t="s">
        <v>71</v>
      </c>
      <c r="N461" t="s">
        <v>837</v>
      </c>
      <c r="O461" t="s">
        <v>838</v>
      </c>
      <c r="P461">
        <v>1000</v>
      </c>
      <c r="Q461" t="s">
        <v>71</v>
      </c>
      <c r="R461">
        <v>1211</v>
      </c>
      <c r="S461" t="s">
        <v>122</v>
      </c>
      <c r="T461">
        <v>2</v>
      </c>
      <c r="U461" t="s">
        <v>683</v>
      </c>
      <c r="V461" s="16">
        <v>7103679.3499999996</v>
      </c>
      <c r="W461">
        <v>0</v>
      </c>
      <c r="X461" s="1">
        <v>1821353.32</v>
      </c>
      <c r="Y461" s="1">
        <v>1821353.32</v>
      </c>
      <c r="Z461" s="1">
        <v>1821353.32</v>
      </c>
      <c r="AA461" s="1">
        <v>1821353.32</v>
      </c>
      <c r="AB461" s="1">
        <v>1821353.32</v>
      </c>
      <c r="AC461" s="1">
        <f t="shared" si="14"/>
        <v>5282326.0299999993</v>
      </c>
      <c r="AD461">
        <v>0</v>
      </c>
      <c r="AE461" s="1">
        <v>7103679.3499999996</v>
      </c>
      <c r="AF461">
        <v>0</v>
      </c>
      <c r="AG461">
        <v>0</v>
      </c>
      <c r="AH461" s="1">
        <v>7103679.3499999996</v>
      </c>
    </row>
    <row r="462" spans="1:34" hidden="1" x14ac:dyDescent="0.35">
      <c r="A462" t="str">
        <f t="shared" si="15"/>
        <v>1.1-00-2505_25566049_2512312</v>
      </c>
      <c r="B462" t="s">
        <v>812</v>
      </c>
      <c r="C462" t="s">
        <v>815</v>
      </c>
      <c r="D462" t="s">
        <v>47</v>
      </c>
      <c r="E462" t="s">
        <v>48</v>
      </c>
      <c r="F462" t="s">
        <v>65</v>
      </c>
      <c r="G462" t="s">
        <v>66</v>
      </c>
      <c r="H462" t="s">
        <v>833</v>
      </c>
      <c r="I462" t="s">
        <v>835</v>
      </c>
      <c r="J462">
        <v>5</v>
      </c>
      <c r="K462" t="s">
        <v>810</v>
      </c>
      <c r="L462">
        <v>66</v>
      </c>
      <c r="M462" t="s">
        <v>71</v>
      </c>
      <c r="N462" t="s">
        <v>837</v>
      </c>
      <c r="O462" t="s">
        <v>838</v>
      </c>
      <c r="P462">
        <v>1000</v>
      </c>
      <c r="Q462" t="s">
        <v>71</v>
      </c>
      <c r="R462">
        <v>1231</v>
      </c>
      <c r="S462" t="s">
        <v>397</v>
      </c>
      <c r="T462">
        <v>2</v>
      </c>
      <c r="U462" t="s">
        <v>683</v>
      </c>
      <c r="V462" s="16">
        <v>26400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 s="1">
        <f t="shared" si="14"/>
        <v>26400</v>
      </c>
      <c r="AD462">
        <v>0</v>
      </c>
      <c r="AE462" s="1">
        <v>26400</v>
      </c>
      <c r="AF462">
        <v>0</v>
      </c>
      <c r="AG462">
        <v>0</v>
      </c>
      <c r="AH462" s="1">
        <v>26400</v>
      </c>
    </row>
    <row r="463" spans="1:34" hidden="1" x14ac:dyDescent="0.35">
      <c r="A463" t="str">
        <f t="shared" si="15"/>
        <v>1.1-00-2505_25566049_2513222</v>
      </c>
      <c r="B463" t="s">
        <v>812</v>
      </c>
      <c r="C463" t="s">
        <v>815</v>
      </c>
      <c r="D463" t="s">
        <v>47</v>
      </c>
      <c r="E463" t="s">
        <v>48</v>
      </c>
      <c r="F463" t="s">
        <v>65</v>
      </c>
      <c r="G463" t="s">
        <v>66</v>
      </c>
      <c r="H463" t="s">
        <v>833</v>
      </c>
      <c r="I463" t="s">
        <v>835</v>
      </c>
      <c r="J463">
        <v>5</v>
      </c>
      <c r="K463" t="s">
        <v>810</v>
      </c>
      <c r="L463">
        <v>66</v>
      </c>
      <c r="M463" t="s">
        <v>71</v>
      </c>
      <c r="N463" t="s">
        <v>837</v>
      </c>
      <c r="O463" t="s">
        <v>838</v>
      </c>
      <c r="P463">
        <v>1000</v>
      </c>
      <c r="Q463" t="s">
        <v>71</v>
      </c>
      <c r="R463">
        <v>1322</v>
      </c>
      <c r="S463" t="s">
        <v>92</v>
      </c>
      <c r="T463">
        <v>2</v>
      </c>
      <c r="U463" t="s">
        <v>683</v>
      </c>
      <c r="V463" s="16">
        <v>1187429.69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 s="1">
        <f t="shared" si="14"/>
        <v>1187429.69</v>
      </c>
      <c r="AD463">
        <v>0</v>
      </c>
      <c r="AE463" s="1">
        <v>1187429.69</v>
      </c>
      <c r="AF463">
        <v>0</v>
      </c>
      <c r="AG463">
        <v>0</v>
      </c>
      <c r="AH463" s="1">
        <v>1187429.69</v>
      </c>
    </row>
    <row r="464" spans="1:34" hidden="1" x14ac:dyDescent="0.35">
      <c r="A464" t="str">
        <f t="shared" si="15"/>
        <v>1.1-00-2505_25566049_2513311</v>
      </c>
      <c r="B464" t="s">
        <v>812</v>
      </c>
      <c r="C464" t="s">
        <v>815</v>
      </c>
      <c r="D464" t="s">
        <v>47</v>
      </c>
      <c r="E464" t="s">
        <v>48</v>
      </c>
      <c r="F464" t="s">
        <v>65</v>
      </c>
      <c r="G464" t="s">
        <v>66</v>
      </c>
      <c r="H464" t="s">
        <v>833</v>
      </c>
      <c r="I464" t="s">
        <v>835</v>
      </c>
      <c r="J464">
        <v>5</v>
      </c>
      <c r="K464" t="s">
        <v>810</v>
      </c>
      <c r="L464">
        <v>66</v>
      </c>
      <c r="M464" t="s">
        <v>71</v>
      </c>
      <c r="N464" t="s">
        <v>837</v>
      </c>
      <c r="O464" t="s">
        <v>838</v>
      </c>
      <c r="P464">
        <v>1000</v>
      </c>
      <c r="Q464" t="s">
        <v>71</v>
      </c>
      <c r="R464">
        <v>1331</v>
      </c>
      <c r="S464" t="s">
        <v>398</v>
      </c>
      <c r="T464">
        <v>1</v>
      </c>
      <c r="U464" t="s">
        <v>682</v>
      </c>
      <c r="V464" s="16">
        <v>175672.69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 s="1">
        <f t="shared" si="14"/>
        <v>175672.69</v>
      </c>
      <c r="AD464">
        <v>0</v>
      </c>
      <c r="AE464" s="1">
        <v>175672.69</v>
      </c>
      <c r="AF464">
        <v>0</v>
      </c>
      <c r="AG464">
        <v>0</v>
      </c>
      <c r="AH464" s="1">
        <v>175672.69</v>
      </c>
    </row>
    <row r="465" spans="1:34" hidden="1" x14ac:dyDescent="0.35">
      <c r="A465" t="str">
        <f t="shared" si="15"/>
        <v>1.1-00-2505_25566049_2514111</v>
      </c>
      <c r="B465" t="s">
        <v>812</v>
      </c>
      <c r="C465" t="s">
        <v>815</v>
      </c>
      <c r="D465" t="s">
        <v>47</v>
      </c>
      <c r="E465" t="s">
        <v>48</v>
      </c>
      <c r="F465" t="s">
        <v>65</v>
      </c>
      <c r="G465" t="s">
        <v>66</v>
      </c>
      <c r="H465" t="s">
        <v>833</v>
      </c>
      <c r="I465" t="s">
        <v>835</v>
      </c>
      <c r="J465">
        <v>5</v>
      </c>
      <c r="K465" t="s">
        <v>810</v>
      </c>
      <c r="L465">
        <v>66</v>
      </c>
      <c r="M465" t="s">
        <v>71</v>
      </c>
      <c r="N465" t="s">
        <v>837</v>
      </c>
      <c r="O465" t="s">
        <v>838</v>
      </c>
      <c r="P465">
        <v>1000</v>
      </c>
      <c r="Q465" t="s">
        <v>71</v>
      </c>
      <c r="R465">
        <v>1411</v>
      </c>
      <c r="S465" t="s">
        <v>94</v>
      </c>
      <c r="T465">
        <v>1</v>
      </c>
      <c r="U465" t="s">
        <v>682</v>
      </c>
      <c r="V465" s="16">
        <v>4000000</v>
      </c>
      <c r="W465">
        <v>0</v>
      </c>
      <c r="X465" s="1">
        <v>115085.99</v>
      </c>
      <c r="Y465" s="1">
        <v>115085.99</v>
      </c>
      <c r="Z465" s="1">
        <v>115085.99</v>
      </c>
      <c r="AA465" s="1">
        <v>115085.99</v>
      </c>
      <c r="AB465" s="1">
        <v>115085.99</v>
      </c>
      <c r="AC465" s="1">
        <f t="shared" si="14"/>
        <v>3884914.01</v>
      </c>
      <c r="AD465">
        <v>0</v>
      </c>
      <c r="AE465" s="1">
        <v>4000000</v>
      </c>
      <c r="AF465">
        <v>0</v>
      </c>
      <c r="AG465">
        <v>0</v>
      </c>
      <c r="AH465" s="1">
        <v>4000000</v>
      </c>
    </row>
    <row r="466" spans="1:34" hidden="1" x14ac:dyDescent="0.35">
      <c r="A466" t="str">
        <f t="shared" si="15"/>
        <v>1.1-00-2505_25566049_2514321</v>
      </c>
      <c r="B466" t="s">
        <v>812</v>
      </c>
      <c r="C466" t="s">
        <v>815</v>
      </c>
      <c r="D466" t="s">
        <v>47</v>
      </c>
      <c r="E466" t="s">
        <v>48</v>
      </c>
      <c r="F466" t="s">
        <v>65</v>
      </c>
      <c r="G466" t="s">
        <v>66</v>
      </c>
      <c r="H466" t="s">
        <v>833</v>
      </c>
      <c r="I466" t="s">
        <v>835</v>
      </c>
      <c r="J466">
        <v>5</v>
      </c>
      <c r="K466" t="s">
        <v>810</v>
      </c>
      <c r="L466">
        <v>66</v>
      </c>
      <c r="M466" t="s">
        <v>71</v>
      </c>
      <c r="N466" t="s">
        <v>837</v>
      </c>
      <c r="O466" t="s">
        <v>838</v>
      </c>
      <c r="P466">
        <v>1000</v>
      </c>
      <c r="Q466" t="s">
        <v>71</v>
      </c>
      <c r="R466">
        <v>1432</v>
      </c>
      <c r="S466" t="s">
        <v>98</v>
      </c>
      <c r="T466">
        <v>1</v>
      </c>
      <c r="U466" t="s">
        <v>682</v>
      </c>
      <c r="V466" s="16">
        <v>5000000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 s="1">
        <f t="shared" si="14"/>
        <v>5000000</v>
      </c>
      <c r="AD466">
        <v>0</v>
      </c>
      <c r="AE466" s="1">
        <v>5000000</v>
      </c>
      <c r="AF466">
        <v>0</v>
      </c>
      <c r="AG466">
        <v>0</v>
      </c>
      <c r="AH466" s="1">
        <v>5000000</v>
      </c>
    </row>
    <row r="467" spans="1:34" hidden="1" x14ac:dyDescent="0.35">
      <c r="A467" t="str">
        <f t="shared" si="15"/>
        <v>1.1-00-2505_25566049_2515212</v>
      </c>
      <c r="B467" t="s">
        <v>812</v>
      </c>
      <c r="C467" t="s">
        <v>815</v>
      </c>
      <c r="D467" t="s">
        <v>47</v>
      </c>
      <c r="E467" t="s">
        <v>48</v>
      </c>
      <c r="F467" t="s">
        <v>65</v>
      </c>
      <c r="G467" t="s">
        <v>66</v>
      </c>
      <c r="H467" t="s">
        <v>833</v>
      </c>
      <c r="I467" t="s">
        <v>835</v>
      </c>
      <c r="J467">
        <v>5</v>
      </c>
      <c r="K467" t="s">
        <v>810</v>
      </c>
      <c r="L467">
        <v>66</v>
      </c>
      <c r="M467" t="s">
        <v>71</v>
      </c>
      <c r="N467" t="s">
        <v>837</v>
      </c>
      <c r="O467" t="s">
        <v>838</v>
      </c>
      <c r="P467">
        <v>1000</v>
      </c>
      <c r="Q467" t="s">
        <v>71</v>
      </c>
      <c r="R467">
        <v>1521</v>
      </c>
      <c r="S467" t="s">
        <v>400</v>
      </c>
      <c r="T467">
        <v>2</v>
      </c>
      <c r="U467" t="s">
        <v>683</v>
      </c>
      <c r="V467" s="16">
        <v>1000000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 s="1">
        <f t="shared" si="14"/>
        <v>1000000</v>
      </c>
      <c r="AD467">
        <v>0</v>
      </c>
      <c r="AE467" s="1">
        <v>1000000</v>
      </c>
      <c r="AF467">
        <v>0</v>
      </c>
      <c r="AG467">
        <v>0</v>
      </c>
      <c r="AH467" s="1">
        <v>1000000</v>
      </c>
    </row>
    <row r="468" spans="1:34" hidden="1" x14ac:dyDescent="0.35">
      <c r="A468" t="str">
        <f t="shared" si="15"/>
        <v>1.1-00-2505_25566049_2529310</v>
      </c>
      <c r="B468" t="s">
        <v>812</v>
      </c>
      <c r="C468" t="s">
        <v>815</v>
      </c>
      <c r="D468" t="s">
        <v>47</v>
      </c>
      <c r="E468" t="s">
        <v>48</v>
      </c>
      <c r="F468" t="s">
        <v>65</v>
      </c>
      <c r="G468" t="s">
        <v>66</v>
      </c>
      <c r="H468" t="s">
        <v>833</v>
      </c>
      <c r="I468" t="s">
        <v>835</v>
      </c>
      <c r="J468">
        <v>5</v>
      </c>
      <c r="K468" t="s">
        <v>810</v>
      </c>
      <c r="L468">
        <v>66</v>
      </c>
      <c r="M468" t="s">
        <v>71</v>
      </c>
      <c r="N468" t="s">
        <v>837</v>
      </c>
      <c r="O468" t="s">
        <v>838</v>
      </c>
      <c r="P468">
        <v>2000</v>
      </c>
      <c r="Q468" t="s">
        <v>105</v>
      </c>
      <c r="R468">
        <v>2931</v>
      </c>
      <c r="S468" t="s">
        <v>649</v>
      </c>
      <c r="T468">
        <v>0</v>
      </c>
      <c r="U468" t="s">
        <v>58</v>
      </c>
      <c r="V468" s="16">
        <v>10000</v>
      </c>
      <c r="W468">
        <v>0</v>
      </c>
      <c r="X468" s="1">
        <v>10000</v>
      </c>
      <c r="Y468" s="1">
        <v>10000</v>
      </c>
      <c r="Z468" s="1">
        <v>10000</v>
      </c>
      <c r="AA468" s="1">
        <v>10000</v>
      </c>
      <c r="AB468" s="1">
        <v>10000</v>
      </c>
      <c r="AC468" s="1">
        <f t="shared" si="14"/>
        <v>0</v>
      </c>
      <c r="AD468">
        <v>0</v>
      </c>
      <c r="AE468" s="1">
        <v>10000</v>
      </c>
      <c r="AF468">
        <v>0</v>
      </c>
      <c r="AG468">
        <v>0</v>
      </c>
      <c r="AH468" s="1">
        <v>10000</v>
      </c>
    </row>
    <row r="469" spans="1:34" hidden="1" x14ac:dyDescent="0.35">
      <c r="A469" t="str">
        <f t="shared" si="15"/>
        <v>1.1-00-2505_25566049_2539410</v>
      </c>
      <c r="B469" t="s">
        <v>812</v>
      </c>
      <c r="C469" t="s">
        <v>815</v>
      </c>
      <c r="D469" t="s">
        <v>47</v>
      </c>
      <c r="E469" t="s">
        <v>48</v>
      </c>
      <c r="F469" t="s">
        <v>65</v>
      </c>
      <c r="G469" t="s">
        <v>66</v>
      </c>
      <c r="H469" t="s">
        <v>833</v>
      </c>
      <c r="I469" t="s">
        <v>835</v>
      </c>
      <c r="J469">
        <v>5</v>
      </c>
      <c r="K469" t="s">
        <v>810</v>
      </c>
      <c r="L469">
        <v>66</v>
      </c>
      <c r="M469" t="s">
        <v>71</v>
      </c>
      <c r="N469" t="s">
        <v>837</v>
      </c>
      <c r="O469" t="s">
        <v>838</v>
      </c>
      <c r="P469">
        <v>3000</v>
      </c>
      <c r="Q469" t="s">
        <v>56</v>
      </c>
      <c r="R469">
        <v>3941</v>
      </c>
      <c r="S469" t="s">
        <v>328</v>
      </c>
      <c r="T469">
        <v>0</v>
      </c>
      <c r="U469" t="s">
        <v>58</v>
      </c>
      <c r="V469" s="16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 s="1">
        <f t="shared" si="14"/>
        <v>0</v>
      </c>
      <c r="AD469">
        <v>0</v>
      </c>
      <c r="AE469">
        <v>0</v>
      </c>
      <c r="AF469">
        <v>0</v>
      </c>
      <c r="AG469">
        <v>0</v>
      </c>
      <c r="AH469">
        <v>0</v>
      </c>
    </row>
    <row r="470" spans="1:34" hidden="1" x14ac:dyDescent="0.35">
      <c r="A470" t="str">
        <f t="shared" si="15"/>
        <v>1.1-00-2506_25513008_2531810</v>
      </c>
      <c r="B470" t="s">
        <v>812</v>
      </c>
      <c r="C470" t="s">
        <v>815</v>
      </c>
      <c r="D470" t="s">
        <v>47</v>
      </c>
      <c r="E470" t="s">
        <v>48</v>
      </c>
      <c r="F470" t="s">
        <v>65</v>
      </c>
      <c r="G470" t="s">
        <v>66</v>
      </c>
      <c r="H470" t="s">
        <v>839</v>
      </c>
      <c r="I470" t="s">
        <v>111</v>
      </c>
      <c r="J470">
        <v>5</v>
      </c>
      <c r="K470" t="s">
        <v>810</v>
      </c>
      <c r="L470">
        <v>13</v>
      </c>
      <c r="M470" t="s">
        <v>238</v>
      </c>
      <c r="N470" t="s">
        <v>840</v>
      </c>
      <c r="O470" t="s">
        <v>841</v>
      </c>
      <c r="P470">
        <v>3000</v>
      </c>
      <c r="Q470" t="s">
        <v>56</v>
      </c>
      <c r="R470">
        <v>3181</v>
      </c>
      <c r="S470" t="s">
        <v>314</v>
      </c>
      <c r="T470">
        <v>0</v>
      </c>
      <c r="U470" t="s">
        <v>58</v>
      </c>
      <c r="V470" s="16">
        <v>5000</v>
      </c>
      <c r="W470" s="1">
        <v>5000</v>
      </c>
      <c r="X470">
        <v>0</v>
      </c>
      <c r="Y470">
        <v>0</v>
      </c>
      <c r="Z470">
        <v>0</v>
      </c>
      <c r="AA470">
        <v>0</v>
      </c>
      <c r="AB470">
        <v>0</v>
      </c>
      <c r="AC470" s="1">
        <f t="shared" si="14"/>
        <v>5000</v>
      </c>
      <c r="AD470">
        <v>0</v>
      </c>
      <c r="AE470">
        <v>0</v>
      </c>
      <c r="AF470">
        <v>0</v>
      </c>
      <c r="AG470">
        <v>0</v>
      </c>
      <c r="AH470">
        <v>0</v>
      </c>
    </row>
    <row r="471" spans="1:34" hidden="1" x14ac:dyDescent="0.35">
      <c r="A471" t="str">
        <f t="shared" si="15"/>
        <v>1.1-00-2506_25513008_2533910</v>
      </c>
      <c r="B471" t="s">
        <v>812</v>
      </c>
      <c r="C471" t="s">
        <v>815</v>
      </c>
      <c r="D471" t="s">
        <v>47</v>
      </c>
      <c r="E471" t="s">
        <v>48</v>
      </c>
      <c r="F471" t="s">
        <v>65</v>
      </c>
      <c r="G471" t="s">
        <v>66</v>
      </c>
      <c r="H471" t="s">
        <v>839</v>
      </c>
      <c r="I471" t="s">
        <v>111</v>
      </c>
      <c r="J471">
        <v>5</v>
      </c>
      <c r="K471" t="s">
        <v>810</v>
      </c>
      <c r="L471">
        <v>13</v>
      </c>
      <c r="M471" t="s">
        <v>238</v>
      </c>
      <c r="N471" t="s">
        <v>840</v>
      </c>
      <c r="O471" t="s">
        <v>841</v>
      </c>
      <c r="P471">
        <v>3000</v>
      </c>
      <c r="Q471" t="s">
        <v>56</v>
      </c>
      <c r="R471">
        <v>3391</v>
      </c>
      <c r="S471" t="s">
        <v>129</v>
      </c>
      <c r="T471">
        <v>0</v>
      </c>
      <c r="U471" t="s">
        <v>58</v>
      </c>
      <c r="V471" s="16">
        <v>826605</v>
      </c>
      <c r="W471" s="1">
        <v>450000</v>
      </c>
      <c r="X471" s="1">
        <v>811099.99</v>
      </c>
      <c r="Y471" s="1">
        <v>811099.99</v>
      </c>
      <c r="Z471" s="1">
        <v>685345.47</v>
      </c>
      <c r="AA471" s="1">
        <v>685345.47</v>
      </c>
      <c r="AB471" s="1">
        <v>685345.47</v>
      </c>
      <c r="AC471" s="1">
        <f t="shared" si="14"/>
        <v>15505.010000000009</v>
      </c>
      <c r="AD471">
        <v>0</v>
      </c>
      <c r="AE471" s="1">
        <v>376605</v>
      </c>
      <c r="AF471">
        <v>0</v>
      </c>
      <c r="AG471">
        <v>0</v>
      </c>
      <c r="AH471" s="1">
        <v>376605</v>
      </c>
    </row>
    <row r="472" spans="1:34" hidden="1" x14ac:dyDescent="0.35">
      <c r="A472" t="str">
        <f t="shared" si="15"/>
        <v>1.1-00-2506_25513008_2536110</v>
      </c>
      <c r="B472" t="s">
        <v>812</v>
      </c>
      <c r="C472" t="s">
        <v>815</v>
      </c>
      <c r="D472" t="s">
        <v>47</v>
      </c>
      <c r="E472" t="s">
        <v>48</v>
      </c>
      <c r="F472" t="s">
        <v>65</v>
      </c>
      <c r="G472" t="s">
        <v>66</v>
      </c>
      <c r="H472" t="s">
        <v>839</v>
      </c>
      <c r="I472" t="s">
        <v>111</v>
      </c>
      <c r="J472">
        <v>5</v>
      </c>
      <c r="K472" t="s">
        <v>810</v>
      </c>
      <c r="L472">
        <v>13</v>
      </c>
      <c r="M472" t="s">
        <v>238</v>
      </c>
      <c r="N472" t="s">
        <v>840</v>
      </c>
      <c r="O472" t="s">
        <v>841</v>
      </c>
      <c r="P472">
        <v>3000</v>
      </c>
      <c r="Q472" t="s">
        <v>56</v>
      </c>
      <c r="R472">
        <v>3611</v>
      </c>
      <c r="S472" t="s">
        <v>241</v>
      </c>
      <c r="T472">
        <v>0</v>
      </c>
      <c r="U472" t="s">
        <v>58</v>
      </c>
      <c r="V472" s="16">
        <v>32506735.879999999</v>
      </c>
      <c r="W472" s="1">
        <v>30000000</v>
      </c>
      <c r="X472" s="1">
        <v>31957589.579999998</v>
      </c>
      <c r="Y472" s="1">
        <v>31957589.579999998</v>
      </c>
      <c r="Z472" s="1">
        <v>25156775.190000001</v>
      </c>
      <c r="AA472" s="1">
        <v>24956775.190000001</v>
      </c>
      <c r="AB472" s="1">
        <v>24956775.190000001</v>
      </c>
      <c r="AC472" s="1">
        <f t="shared" si="14"/>
        <v>549146.30000000075</v>
      </c>
      <c r="AD472" s="1">
        <v>7250000</v>
      </c>
      <c r="AE472">
        <v>0</v>
      </c>
      <c r="AF472">
        <v>0</v>
      </c>
      <c r="AG472" s="1">
        <v>4743264.12</v>
      </c>
      <c r="AH472" s="1">
        <v>2506735.88</v>
      </c>
    </row>
    <row r="473" spans="1:34" hidden="1" x14ac:dyDescent="0.35">
      <c r="A473" t="str">
        <f t="shared" si="15"/>
        <v>1.1-00-2506_25513008_2536310</v>
      </c>
      <c r="B473" t="s">
        <v>812</v>
      </c>
      <c r="C473" t="s">
        <v>815</v>
      </c>
      <c r="D473" t="s">
        <v>47</v>
      </c>
      <c r="E473" t="s">
        <v>48</v>
      </c>
      <c r="F473" t="s">
        <v>65</v>
      </c>
      <c r="G473" t="s">
        <v>66</v>
      </c>
      <c r="H473" t="s">
        <v>839</v>
      </c>
      <c r="I473" t="s">
        <v>111</v>
      </c>
      <c r="J473">
        <v>5</v>
      </c>
      <c r="K473" t="s">
        <v>810</v>
      </c>
      <c r="L473">
        <v>13</v>
      </c>
      <c r="M473" t="s">
        <v>238</v>
      </c>
      <c r="N473" t="s">
        <v>840</v>
      </c>
      <c r="O473" t="s">
        <v>841</v>
      </c>
      <c r="P473">
        <v>3000</v>
      </c>
      <c r="Q473" t="s">
        <v>56</v>
      </c>
      <c r="R473">
        <v>3631</v>
      </c>
      <c r="S473" t="s">
        <v>393</v>
      </c>
      <c r="T473">
        <v>0</v>
      </c>
      <c r="U473" t="s">
        <v>58</v>
      </c>
      <c r="V473" s="16">
        <v>6600000</v>
      </c>
      <c r="W473" s="1">
        <v>4870000</v>
      </c>
      <c r="X473" s="1">
        <v>6000000</v>
      </c>
      <c r="Y473" s="1">
        <v>6000000</v>
      </c>
      <c r="Z473" s="1">
        <v>4200000</v>
      </c>
      <c r="AA473" s="1">
        <v>4200000</v>
      </c>
      <c r="AB473" s="1">
        <v>4200000</v>
      </c>
      <c r="AC473" s="1">
        <f t="shared" si="14"/>
        <v>600000</v>
      </c>
      <c r="AD473">
        <v>0</v>
      </c>
      <c r="AE473" s="1">
        <v>1730000</v>
      </c>
      <c r="AF473">
        <v>0</v>
      </c>
      <c r="AG473">
        <v>0</v>
      </c>
      <c r="AH473" s="1">
        <v>1730000</v>
      </c>
    </row>
    <row r="474" spans="1:34" hidden="1" x14ac:dyDescent="0.35">
      <c r="A474" t="str">
        <f t="shared" si="15"/>
        <v>1.1-00-2506_25513008_2536510</v>
      </c>
      <c r="B474" t="s">
        <v>812</v>
      </c>
      <c r="C474" t="s">
        <v>815</v>
      </c>
      <c r="D474" t="s">
        <v>47</v>
      </c>
      <c r="E474" t="s">
        <v>48</v>
      </c>
      <c r="F474" t="s">
        <v>65</v>
      </c>
      <c r="G474" t="s">
        <v>66</v>
      </c>
      <c r="H474" t="s">
        <v>839</v>
      </c>
      <c r="I474" t="s">
        <v>111</v>
      </c>
      <c r="J474">
        <v>5</v>
      </c>
      <c r="K474" t="s">
        <v>810</v>
      </c>
      <c r="L474">
        <v>13</v>
      </c>
      <c r="M474" t="s">
        <v>238</v>
      </c>
      <c r="N474" t="s">
        <v>840</v>
      </c>
      <c r="O474" t="s">
        <v>841</v>
      </c>
      <c r="P474">
        <v>3000</v>
      </c>
      <c r="Q474" t="s">
        <v>56</v>
      </c>
      <c r="R474">
        <v>3651</v>
      </c>
      <c r="S474" t="s">
        <v>362</v>
      </c>
      <c r="T474">
        <v>0</v>
      </c>
      <c r="U474" t="s">
        <v>58</v>
      </c>
      <c r="V474" s="16">
        <v>4200000</v>
      </c>
      <c r="W474" s="1">
        <v>3200000</v>
      </c>
      <c r="X474" s="1">
        <v>3818181.82</v>
      </c>
      <c r="Y474" s="1">
        <v>3818181.82</v>
      </c>
      <c r="Z474" s="1">
        <v>2672727.2599999998</v>
      </c>
      <c r="AA474" s="1">
        <v>2672727.2599999998</v>
      </c>
      <c r="AB474" s="1">
        <v>2672727.2599999998</v>
      </c>
      <c r="AC474" s="1">
        <f t="shared" si="14"/>
        <v>381818.18000000017</v>
      </c>
      <c r="AD474">
        <v>0</v>
      </c>
      <c r="AE474" s="1">
        <v>1000000</v>
      </c>
      <c r="AF474">
        <v>0</v>
      </c>
      <c r="AG474">
        <v>0</v>
      </c>
      <c r="AH474" s="1">
        <v>1000000</v>
      </c>
    </row>
    <row r="475" spans="1:34" hidden="1" x14ac:dyDescent="0.35">
      <c r="A475" t="str">
        <f t="shared" si="15"/>
        <v>1.1-00-2506_25513008_2536610</v>
      </c>
      <c r="B475" t="s">
        <v>812</v>
      </c>
      <c r="C475" t="s">
        <v>815</v>
      </c>
      <c r="D475" t="s">
        <v>47</v>
      </c>
      <c r="E475" t="s">
        <v>48</v>
      </c>
      <c r="F475" t="s">
        <v>65</v>
      </c>
      <c r="G475" t="s">
        <v>66</v>
      </c>
      <c r="H475" t="s">
        <v>839</v>
      </c>
      <c r="I475" t="s">
        <v>111</v>
      </c>
      <c r="J475">
        <v>5</v>
      </c>
      <c r="K475" t="s">
        <v>810</v>
      </c>
      <c r="L475">
        <v>13</v>
      </c>
      <c r="M475" t="s">
        <v>238</v>
      </c>
      <c r="N475" t="s">
        <v>840</v>
      </c>
      <c r="O475" t="s">
        <v>841</v>
      </c>
      <c r="P475">
        <v>3000</v>
      </c>
      <c r="Q475" t="s">
        <v>56</v>
      </c>
      <c r="R475">
        <v>3661</v>
      </c>
      <c r="S475" t="s">
        <v>363</v>
      </c>
      <c r="T475">
        <v>0</v>
      </c>
      <c r="U475" t="s">
        <v>58</v>
      </c>
      <c r="V475" s="16">
        <v>6223395</v>
      </c>
      <c r="W475" s="1">
        <v>6200000</v>
      </c>
      <c r="X475" s="1">
        <v>6200000.0099999998</v>
      </c>
      <c r="Y475" s="1">
        <v>6200000.0099999998</v>
      </c>
      <c r="Z475" s="1">
        <v>4300000.0199999996</v>
      </c>
      <c r="AA475" s="1">
        <v>4300000.0199999996</v>
      </c>
      <c r="AB475" s="1">
        <v>4300000.0199999996</v>
      </c>
      <c r="AC475" s="1">
        <f t="shared" si="14"/>
        <v>23394.990000000224</v>
      </c>
      <c r="AD475">
        <v>0</v>
      </c>
      <c r="AE475" s="1">
        <v>400000</v>
      </c>
      <c r="AF475">
        <v>0</v>
      </c>
      <c r="AG475" s="1">
        <v>376605</v>
      </c>
      <c r="AH475" s="1">
        <v>23395</v>
      </c>
    </row>
    <row r="476" spans="1:34" hidden="1" x14ac:dyDescent="0.35">
      <c r="A476" t="str">
        <f t="shared" si="15"/>
        <v>1.1-00-2506_25514009_2525910</v>
      </c>
      <c r="B476" t="s">
        <v>812</v>
      </c>
      <c r="C476" t="s">
        <v>815</v>
      </c>
      <c r="D476" t="s">
        <v>47</v>
      </c>
      <c r="E476" t="s">
        <v>48</v>
      </c>
      <c r="F476" t="s">
        <v>65</v>
      </c>
      <c r="G476" t="s">
        <v>66</v>
      </c>
      <c r="H476" t="s">
        <v>839</v>
      </c>
      <c r="I476" t="s">
        <v>111</v>
      </c>
      <c r="J476">
        <v>5</v>
      </c>
      <c r="K476" t="s">
        <v>810</v>
      </c>
      <c r="L476">
        <v>14</v>
      </c>
      <c r="M476" t="s">
        <v>843</v>
      </c>
      <c r="N476" t="s">
        <v>842</v>
      </c>
      <c r="O476" t="s">
        <v>110</v>
      </c>
      <c r="P476">
        <v>2000</v>
      </c>
      <c r="Q476" t="s">
        <v>105</v>
      </c>
      <c r="R476">
        <v>2591</v>
      </c>
      <c r="S476" t="s">
        <v>560</v>
      </c>
      <c r="T476">
        <v>0</v>
      </c>
      <c r="U476" t="s">
        <v>58</v>
      </c>
      <c r="V476" s="1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 s="1">
        <f t="shared" si="14"/>
        <v>0</v>
      </c>
      <c r="AD476">
        <v>0</v>
      </c>
      <c r="AE476">
        <v>0</v>
      </c>
      <c r="AF476">
        <v>0</v>
      </c>
      <c r="AG476">
        <v>0</v>
      </c>
      <c r="AH476">
        <v>0</v>
      </c>
    </row>
    <row r="477" spans="1:34" hidden="1" x14ac:dyDescent="0.35">
      <c r="A477" t="str">
        <f t="shared" si="15"/>
        <v>1.1-00-2506_25514009_2525917</v>
      </c>
      <c r="B477" t="s">
        <v>812</v>
      </c>
      <c r="C477" t="s">
        <v>815</v>
      </c>
      <c r="D477" t="s">
        <v>47</v>
      </c>
      <c r="E477" t="s">
        <v>48</v>
      </c>
      <c r="F477" t="s">
        <v>65</v>
      </c>
      <c r="G477" t="s">
        <v>66</v>
      </c>
      <c r="H477" t="s">
        <v>839</v>
      </c>
      <c r="I477" t="s">
        <v>111</v>
      </c>
      <c r="J477">
        <v>5</v>
      </c>
      <c r="K477" t="s">
        <v>810</v>
      </c>
      <c r="L477">
        <v>14</v>
      </c>
      <c r="M477" t="s">
        <v>843</v>
      </c>
      <c r="N477" t="s">
        <v>842</v>
      </c>
      <c r="O477" t="s">
        <v>110</v>
      </c>
      <c r="P477">
        <v>2000</v>
      </c>
      <c r="Q477" t="s">
        <v>105</v>
      </c>
      <c r="R477">
        <v>2591</v>
      </c>
      <c r="S477" t="s">
        <v>560</v>
      </c>
      <c r="T477">
        <v>7</v>
      </c>
      <c r="U477" t="s">
        <v>844</v>
      </c>
      <c r="V477" s="16">
        <v>4000000</v>
      </c>
      <c r="W477">
        <v>0</v>
      </c>
      <c r="X477" s="1">
        <v>3997824</v>
      </c>
      <c r="Y477" s="1">
        <v>3997824</v>
      </c>
      <c r="Z477" s="1">
        <v>3997824</v>
      </c>
      <c r="AA477" s="1">
        <v>3997824</v>
      </c>
      <c r="AB477" s="1">
        <v>3997824</v>
      </c>
      <c r="AC477" s="1">
        <f t="shared" si="14"/>
        <v>2176</v>
      </c>
      <c r="AD477">
        <v>0</v>
      </c>
      <c r="AE477" s="1">
        <v>4000000</v>
      </c>
      <c r="AF477">
        <v>0</v>
      </c>
      <c r="AG477">
        <v>0</v>
      </c>
      <c r="AH477" s="1">
        <v>4000000</v>
      </c>
    </row>
    <row r="478" spans="1:34" hidden="1" x14ac:dyDescent="0.35">
      <c r="A478" t="str">
        <f t="shared" si="15"/>
        <v>1.1-00-2506_25514009_2527110</v>
      </c>
      <c r="B478" t="s">
        <v>812</v>
      </c>
      <c r="C478" t="s">
        <v>815</v>
      </c>
      <c r="D478" t="s">
        <v>47</v>
      </c>
      <c r="E478" t="s">
        <v>48</v>
      </c>
      <c r="F478" t="s">
        <v>65</v>
      </c>
      <c r="G478" t="s">
        <v>66</v>
      </c>
      <c r="H478" t="s">
        <v>839</v>
      </c>
      <c r="I478" t="s">
        <v>111</v>
      </c>
      <c r="J478">
        <v>5</v>
      </c>
      <c r="K478" t="s">
        <v>810</v>
      </c>
      <c r="L478">
        <v>14</v>
      </c>
      <c r="M478" t="s">
        <v>843</v>
      </c>
      <c r="N478" t="s">
        <v>842</v>
      </c>
      <c r="O478" t="s">
        <v>110</v>
      </c>
      <c r="P478">
        <v>2000</v>
      </c>
      <c r="Q478" t="s">
        <v>105</v>
      </c>
      <c r="R478">
        <v>2711</v>
      </c>
      <c r="S478" t="s">
        <v>106</v>
      </c>
      <c r="T478">
        <v>0</v>
      </c>
      <c r="U478" t="s">
        <v>58</v>
      </c>
      <c r="V478" s="16">
        <v>3000000</v>
      </c>
      <c r="W478" s="1">
        <v>3000000</v>
      </c>
      <c r="X478" s="1">
        <v>2491605.64</v>
      </c>
      <c r="Y478" s="1">
        <v>2491605.64</v>
      </c>
      <c r="Z478" s="1">
        <v>2269022.98</v>
      </c>
      <c r="AA478" s="1">
        <v>2003701.64</v>
      </c>
      <c r="AB478" s="1">
        <v>2003701.64</v>
      </c>
      <c r="AC478" s="1">
        <f t="shared" si="14"/>
        <v>508394.35999999987</v>
      </c>
      <c r="AD478">
        <v>0</v>
      </c>
      <c r="AE478">
        <v>0</v>
      </c>
      <c r="AF478">
        <v>0</v>
      </c>
      <c r="AG478">
        <v>0</v>
      </c>
      <c r="AH478">
        <v>0</v>
      </c>
    </row>
    <row r="479" spans="1:34" hidden="1" x14ac:dyDescent="0.35">
      <c r="A479" t="str">
        <f t="shared" si="15"/>
        <v>1.1-00-2506_25514009_2529410</v>
      </c>
      <c r="B479" t="s">
        <v>812</v>
      </c>
      <c r="C479" t="s">
        <v>815</v>
      </c>
      <c r="D479" t="s">
        <v>47</v>
      </c>
      <c r="E479" t="s">
        <v>48</v>
      </c>
      <c r="F479" t="s">
        <v>65</v>
      </c>
      <c r="G479" t="s">
        <v>66</v>
      </c>
      <c r="H479" t="s">
        <v>839</v>
      </c>
      <c r="I479" t="s">
        <v>111</v>
      </c>
      <c r="J479">
        <v>5</v>
      </c>
      <c r="K479" t="s">
        <v>810</v>
      </c>
      <c r="L479">
        <v>14</v>
      </c>
      <c r="M479" t="s">
        <v>843</v>
      </c>
      <c r="N479" t="s">
        <v>842</v>
      </c>
      <c r="O479" t="s">
        <v>110</v>
      </c>
      <c r="P479">
        <v>2000</v>
      </c>
      <c r="Q479" t="s">
        <v>105</v>
      </c>
      <c r="R479">
        <v>2941</v>
      </c>
      <c r="S479" t="s">
        <v>313</v>
      </c>
      <c r="T479">
        <v>0</v>
      </c>
      <c r="U479" t="s">
        <v>58</v>
      </c>
      <c r="V479" s="16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 s="1">
        <f t="shared" si="14"/>
        <v>0</v>
      </c>
      <c r="AD479">
        <v>0</v>
      </c>
      <c r="AE479">
        <v>0</v>
      </c>
      <c r="AF479">
        <v>0</v>
      </c>
      <c r="AG479">
        <v>0</v>
      </c>
      <c r="AH479">
        <v>0</v>
      </c>
    </row>
    <row r="480" spans="1:34" hidden="1" x14ac:dyDescent="0.35">
      <c r="A480" t="str">
        <f t="shared" si="15"/>
        <v>1.1-00-2506_25514009_2533610</v>
      </c>
      <c r="B480" t="s">
        <v>812</v>
      </c>
      <c r="C480" t="s">
        <v>815</v>
      </c>
      <c r="D480" t="s">
        <v>47</v>
      </c>
      <c r="E480" t="s">
        <v>48</v>
      </c>
      <c r="F480" t="s">
        <v>65</v>
      </c>
      <c r="G480" t="s">
        <v>66</v>
      </c>
      <c r="H480" t="s">
        <v>839</v>
      </c>
      <c r="I480" t="s">
        <v>111</v>
      </c>
      <c r="J480">
        <v>5</v>
      </c>
      <c r="K480" t="s">
        <v>810</v>
      </c>
      <c r="L480">
        <v>14</v>
      </c>
      <c r="M480" t="s">
        <v>843</v>
      </c>
      <c r="N480" t="s">
        <v>842</v>
      </c>
      <c r="O480" t="s">
        <v>110</v>
      </c>
      <c r="P480">
        <v>3000</v>
      </c>
      <c r="Q480" t="s">
        <v>56</v>
      </c>
      <c r="R480">
        <v>3361</v>
      </c>
      <c r="S480" t="s">
        <v>114</v>
      </c>
      <c r="T480">
        <v>0</v>
      </c>
      <c r="U480" t="s">
        <v>58</v>
      </c>
      <c r="V480" s="16">
        <v>15000000</v>
      </c>
      <c r="W480" s="1">
        <v>15000000</v>
      </c>
      <c r="X480" s="1">
        <v>10800155.380000001</v>
      </c>
      <c r="Y480" s="1">
        <v>10678355.380000001</v>
      </c>
      <c r="Z480" s="1">
        <v>8582995.9100000001</v>
      </c>
      <c r="AA480" s="1">
        <v>6316878.7599999998</v>
      </c>
      <c r="AB480" s="1">
        <v>6206078.1200000001</v>
      </c>
      <c r="AC480" s="1">
        <f t="shared" si="14"/>
        <v>4199844.6199999992</v>
      </c>
      <c r="AD480">
        <v>0</v>
      </c>
      <c r="AE480">
        <v>0</v>
      </c>
      <c r="AF480">
        <v>0</v>
      </c>
      <c r="AG480">
        <v>0</v>
      </c>
      <c r="AH480">
        <v>0</v>
      </c>
    </row>
    <row r="481" spans="1:34" hidden="1" x14ac:dyDescent="0.35">
      <c r="A481" t="str">
        <f t="shared" si="15"/>
        <v>1.1-00-2506_25514009_2533910</v>
      </c>
      <c r="B481" t="s">
        <v>812</v>
      </c>
      <c r="C481" t="s">
        <v>815</v>
      </c>
      <c r="D481" t="s">
        <v>47</v>
      </c>
      <c r="E481" t="s">
        <v>48</v>
      </c>
      <c r="F481" t="s">
        <v>65</v>
      </c>
      <c r="G481" t="s">
        <v>66</v>
      </c>
      <c r="H481" t="s">
        <v>839</v>
      </c>
      <c r="I481" t="s">
        <v>111</v>
      </c>
      <c r="J481">
        <v>5</v>
      </c>
      <c r="K481" t="s">
        <v>810</v>
      </c>
      <c r="L481">
        <v>14</v>
      </c>
      <c r="M481" t="s">
        <v>843</v>
      </c>
      <c r="N481" t="s">
        <v>842</v>
      </c>
      <c r="O481" t="s">
        <v>110</v>
      </c>
      <c r="P481">
        <v>3000</v>
      </c>
      <c r="Q481" t="s">
        <v>56</v>
      </c>
      <c r="R481">
        <v>3391</v>
      </c>
      <c r="S481" t="s">
        <v>129</v>
      </c>
      <c r="T481">
        <v>0</v>
      </c>
      <c r="U481" t="s">
        <v>58</v>
      </c>
      <c r="V481" s="16">
        <v>2300330</v>
      </c>
      <c r="W481">
        <v>0</v>
      </c>
      <c r="X481" s="1">
        <v>2210194.9900000002</v>
      </c>
      <c r="Y481" s="1">
        <v>1044000</v>
      </c>
      <c r="Z481" s="1">
        <v>1044000</v>
      </c>
      <c r="AA481" s="1">
        <v>1044000</v>
      </c>
      <c r="AB481" s="1">
        <v>1044000</v>
      </c>
      <c r="AC481" s="1">
        <f t="shared" si="14"/>
        <v>90135.009999999776</v>
      </c>
      <c r="AD481" s="1">
        <v>3000000</v>
      </c>
      <c r="AE481">
        <v>0</v>
      </c>
      <c r="AF481">
        <v>0</v>
      </c>
      <c r="AG481" s="1">
        <v>699670</v>
      </c>
      <c r="AH481" s="1">
        <v>2300330</v>
      </c>
    </row>
    <row r="482" spans="1:34" hidden="1" x14ac:dyDescent="0.35">
      <c r="A482" t="str">
        <f t="shared" si="15"/>
        <v>1.1-00-2506_25514009_2537110</v>
      </c>
      <c r="B482" t="s">
        <v>812</v>
      </c>
      <c r="C482" t="s">
        <v>815</v>
      </c>
      <c r="D482" t="s">
        <v>47</v>
      </c>
      <c r="E482" t="s">
        <v>48</v>
      </c>
      <c r="F482" t="s">
        <v>65</v>
      </c>
      <c r="G482" t="s">
        <v>66</v>
      </c>
      <c r="H482" t="s">
        <v>839</v>
      </c>
      <c r="I482" t="s">
        <v>111</v>
      </c>
      <c r="J482">
        <v>5</v>
      </c>
      <c r="K482" t="s">
        <v>810</v>
      </c>
      <c r="L482">
        <v>14</v>
      </c>
      <c r="M482" t="s">
        <v>843</v>
      </c>
      <c r="N482" t="s">
        <v>842</v>
      </c>
      <c r="O482" t="s">
        <v>110</v>
      </c>
      <c r="P482">
        <v>3000</v>
      </c>
      <c r="Q482" t="s">
        <v>56</v>
      </c>
      <c r="R482">
        <v>3711</v>
      </c>
      <c r="S482" t="s">
        <v>278</v>
      </c>
      <c r="T482">
        <v>0</v>
      </c>
      <c r="U482" t="s">
        <v>58</v>
      </c>
      <c r="V482" s="16">
        <v>25000</v>
      </c>
      <c r="W482" s="1">
        <v>25000</v>
      </c>
      <c r="X482" s="1">
        <v>8338.15</v>
      </c>
      <c r="Y482" s="1">
        <v>8338.15</v>
      </c>
      <c r="Z482" s="1">
        <v>5438.15</v>
      </c>
      <c r="AA482" s="1">
        <v>5438.15</v>
      </c>
      <c r="AB482" s="1">
        <v>5438.15</v>
      </c>
      <c r="AC482" s="1">
        <f t="shared" si="14"/>
        <v>16661.849999999999</v>
      </c>
      <c r="AD482">
        <v>0</v>
      </c>
      <c r="AE482">
        <v>0</v>
      </c>
      <c r="AF482">
        <v>0</v>
      </c>
      <c r="AG482">
        <v>0</v>
      </c>
      <c r="AH482">
        <v>0</v>
      </c>
    </row>
    <row r="483" spans="1:34" hidden="1" x14ac:dyDescent="0.35">
      <c r="A483" t="str">
        <f t="shared" si="15"/>
        <v>1.1-00-2506_25514009_2537210</v>
      </c>
      <c r="B483" t="s">
        <v>812</v>
      </c>
      <c r="C483" t="s">
        <v>815</v>
      </c>
      <c r="D483" t="s">
        <v>47</v>
      </c>
      <c r="E483" t="s">
        <v>48</v>
      </c>
      <c r="F483" t="s">
        <v>65</v>
      </c>
      <c r="G483" t="s">
        <v>66</v>
      </c>
      <c r="H483" t="s">
        <v>839</v>
      </c>
      <c r="I483" t="s">
        <v>111</v>
      </c>
      <c r="J483">
        <v>5</v>
      </c>
      <c r="K483" t="s">
        <v>810</v>
      </c>
      <c r="L483">
        <v>14</v>
      </c>
      <c r="M483" t="s">
        <v>843</v>
      </c>
      <c r="N483" t="s">
        <v>842</v>
      </c>
      <c r="O483" t="s">
        <v>110</v>
      </c>
      <c r="P483">
        <v>3000</v>
      </c>
      <c r="Q483" t="s">
        <v>56</v>
      </c>
      <c r="R483">
        <v>3721</v>
      </c>
      <c r="S483" t="s">
        <v>324</v>
      </c>
      <c r="T483">
        <v>0</v>
      </c>
      <c r="U483" t="s">
        <v>58</v>
      </c>
      <c r="V483" s="16">
        <v>1164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 s="1">
        <f t="shared" si="14"/>
        <v>1164</v>
      </c>
      <c r="AD483">
        <v>0</v>
      </c>
      <c r="AE483" s="1">
        <v>1164</v>
      </c>
      <c r="AF483">
        <v>0</v>
      </c>
      <c r="AG483">
        <v>0</v>
      </c>
      <c r="AH483" s="1">
        <v>1164</v>
      </c>
    </row>
    <row r="484" spans="1:34" hidden="1" x14ac:dyDescent="0.35">
      <c r="A484" t="str">
        <f t="shared" si="15"/>
        <v>1.1-00-2506_25514009_2537510</v>
      </c>
      <c r="B484" t="s">
        <v>812</v>
      </c>
      <c r="C484" t="s">
        <v>815</v>
      </c>
      <c r="D484" t="s">
        <v>47</v>
      </c>
      <c r="E484" t="s">
        <v>48</v>
      </c>
      <c r="F484" t="s">
        <v>65</v>
      </c>
      <c r="G484" t="s">
        <v>66</v>
      </c>
      <c r="H484" t="s">
        <v>839</v>
      </c>
      <c r="I484" t="s">
        <v>111</v>
      </c>
      <c r="J484">
        <v>5</v>
      </c>
      <c r="K484" t="s">
        <v>810</v>
      </c>
      <c r="L484">
        <v>14</v>
      </c>
      <c r="M484" t="s">
        <v>843</v>
      </c>
      <c r="N484" t="s">
        <v>842</v>
      </c>
      <c r="O484" t="s">
        <v>110</v>
      </c>
      <c r="P484">
        <v>3000</v>
      </c>
      <c r="Q484" t="s">
        <v>56</v>
      </c>
      <c r="R484">
        <v>3751</v>
      </c>
      <c r="S484" t="s">
        <v>279</v>
      </c>
      <c r="T484">
        <v>0</v>
      </c>
      <c r="U484" t="s">
        <v>58</v>
      </c>
      <c r="V484" s="16">
        <v>18836</v>
      </c>
      <c r="W484" s="1">
        <v>20000</v>
      </c>
      <c r="X484" s="1">
        <v>8730</v>
      </c>
      <c r="Y484" s="1">
        <v>8730</v>
      </c>
      <c r="Z484" s="1">
        <v>6630</v>
      </c>
      <c r="AA484" s="1">
        <v>6630</v>
      </c>
      <c r="AB484" s="1">
        <v>6630</v>
      </c>
      <c r="AC484" s="1">
        <f t="shared" si="14"/>
        <v>10106</v>
      </c>
      <c r="AD484">
        <v>0</v>
      </c>
      <c r="AE484">
        <v>0</v>
      </c>
      <c r="AF484">
        <v>0</v>
      </c>
      <c r="AG484" s="1">
        <v>1164</v>
      </c>
      <c r="AH484" s="1">
        <v>-1164</v>
      </c>
    </row>
    <row r="485" spans="1:34" hidden="1" x14ac:dyDescent="0.35">
      <c r="A485" t="str">
        <f t="shared" si="15"/>
        <v>1.1-00-2506_25514009_25445137</v>
      </c>
      <c r="B485" t="s">
        <v>812</v>
      </c>
      <c r="C485" t="s">
        <v>815</v>
      </c>
      <c r="D485" t="s">
        <v>47</v>
      </c>
      <c r="E485" t="s">
        <v>48</v>
      </c>
      <c r="F485" t="s">
        <v>65</v>
      </c>
      <c r="G485" t="s">
        <v>66</v>
      </c>
      <c r="H485" t="s">
        <v>839</v>
      </c>
      <c r="I485" t="s">
        <v>111</v>
      </c>
      <c r="J485">
        <v>5</v>
      </c>
      <c r="K485" t="s">
        <v>810</v>
      </c>
      <c r="L485">
        <v>14</v>
      </c>
      <c r="M485" t="s">
        <v>843</v>
      </c>
      <c r="N485" t="s">
        <v>842</v>
      </c>
      <c r="O485" t="s">
        <v>110</v>
      </c>
      <c r="P485">
        <v>4000</v>
      </c>
      <c r="Q485" t="s">
        <v>233</v>
      </c>
      <c r="R485">
        <v>4451</v>
      </c>
      <c r="S485" t="s">
        <v>282</v>
      </c>
      <c r="T485">
        <v>37</v>
      </c>
      <c r="U485" t="s">
        <v>283</v>
      </c>
      <c r="V485" s="16">
        <v>500000</v>
      </c>
      <c r="W485" s="1">
        <v>500000</v>
      </c>
      <c r="X485">
        <v>0</v>
      </c>
      <c r="Y485">
        <v>0</v>
      </c>
      <c r="Z485">
        <v>0</v>
      </c>
      <c r="AA485">
        <v>0</v>
      </c>
      <c r="AB485">
        <v>0</v>
      </c>
      <c r="AC485" s="1">
        <f t="shared" si="14"/>
        <v>500000</v>
      </c>
      <c r="AD485">
        <v>0</v>
      </c>
      <c r="AE485">
        <v>0</v>
      </c>
      <c r="AF485">
        <v>0</v>
      </c>
      <c r="AG485">
        <v>0</v>
      </c>
      <c r="AH485">
        <v>0</v>
      </c>
    </row>
    <row r="486" spans="1:34" hidden="1" x14ac:dyDescent="0.35">
      <c r="A486" t="str">
        <f t="shared" si="15"/>
        <v>1.1-00-2506_25514009_2552110</v>
      </c>
      <c r="B486" t="s">
        <v>812</v>
      </c>
      <c r="C486" t="s">
        <v>815</v>
      </c>
      <c r="D486" t="s">
        <v>47</v>
      </c>
      <c r="E486" t="s">
        <v>48</v>
      </c>
      <c r="F486" t="s">
        <v>65</v>
      </c>
      <c r="G486" t="s">
        <v>66</v>
      </c>
      <c r="H486" t="s">
        <v>839</v>
      </c>
      <c r="I486" t="s">
        <v>111</v>
      </c>
      <c r="J486">
        <v>5</v>
      </c>
      <c r="K486" t="s">
        <v>810</v>
      </c>
      <c r="L486">
        <v>14</v>
      </c>
      <c r="M486" t="s">
        <v>843</v>
      </c>
      <c r="N486" t="s">
        <v>842</v>
      </c>
      <c r="O486" t="s">
        <v>110</v>
      </c>
      <c r="P486">
        <v>5000</v>
      </c>
      <c r="Q486" t="s">
        <v>118</v>
      </c>
      <c r="R486">
        <v>5211</v>
      </c>
      <c r="S486" t="s">
        <v>365</v>
      </c>
      <c r="T486">
        <v>0</v>
      </c>
      <c r="U486" t="s">
        <v>58</v>
      </c>
      <c r="V486" s="16">
        <v>670000</v>
      </c>
      <c r="W486">
        <v>0</v>
      </c>
      <c r="X486" s="1">
        <v>558348.02</v>
      </c>
      <c r="Y486">
        <v>0</v>
      </c>
      <c r="Z486">
        <v>0</v>
      </c>
      <c r="AA486">
        <v>0</v>
      </c>
      <c r="AB486">
        <v>0</v>
      </c>
      <c r="AC486" s="1">
        <f t="shared" si="14"/>
        <v>111651.97999999998</v>
      </c>
      <c r="AD486">
        <v>0</v>
      </c>
      <c r="AE486" s="1">
        <v>670000</v>
      </c>
      <c r="AF486">
        <v>0</v>
      </c>
      <c r="AG486">
        <v>0</v>
      </c>
      <c r="AH486" s="1">
        <v>670000</v>
      </c>
    </row>
    <row r="487" spans="1:34" hidden="1" x14ac:dyDescent="0.35">
      <c r="A487" t="str">
        <f t="shared" si="15"/>
        <v>1.1-00-2506_25515010_2533910</v>
      </c>
      <c r="B487" t="s">
        <v>812</v>
      </c>
      <c r="C487" t="s">
        <v>815</v>
      </c>
      <c r="D487" t="s">
        <v>47</v>
      </c>
      <c r="E487" t="s">
        <v>48</v>
      </c>
      <c r="F487" t="s">
        <v>65</v>
      </c>
      <c r="G487" t="s">
        <v>66</v>
      </c>
      <c r="H487" t="s">
        <v>839</v>
      </c>
      <c r="I487" t="s">
        <v>111</v>
      </c>
      <c r="J487">
        <v>5</v>
      </c>
      <c r="K487" t="s">
        <v>810</v>
      </c>
      <c r="L487">
        <v>15</v>
      </c>
      <c r="M487" t="s">
        <v>422</v>
      </c>
      <c r="N487" t="s">
        <v>845</v>
      </c>
      <c r="O487" t="s">
        <v>846</v>
      </c>
      <c r="P487">
        <v>3000</v>
      </c>
      <c r="Q487" t="s">
        <v>56</v>
      </c>
      <c r="R487">
        <v>3391</v>
      </c>
      <c r="S487" t="s">
        <v>129</v>
      </c>
      <c r="T487">
        <v>0</v>
      </c>
      <c r="U487" t="s">
        <v>58</v>
      </c>
      <c r="V487" s="16">
        <v>3613264.12</v>
      </c>
      <c r="W487" s="1">
        <v>2000000</v>
      </c>
      <c r="X487" s="1">
        <v>2511476.73</v>
      </c>
      <c r="Y487" s="1">
        <v>1989476.35</v>
      </c>
      <c r="Z487" s="1">
        <v>449999.99</v>
      </c>
      <c r="AA487">
        <v>0</v>
      </c>
      <c r="AB487">
        <v>0</v>
      </c>
      <c r="AC487" s="1">
        <f t="shared" si="14"/>
        <v>1101787.3900000001</v>
      </c>
      <c r="AD487">
        <v>0</v>
      </c>
      <c r="AE487" s="1">
        <v>1613264.12</v>
      </c>
      <c r="AF487">
        <v>0</v>
      </c>
      <c r="AG487">
        <v>0</v>
      </c>
      <c r="AH487" s="1">
        <v>1613264.12</v>
      </c>
    </row>
    <row r="488" spans="1:34" hidden="1" x14ac:dyDescent="0.35">
      <c r="A488" t="str">
        <f t="shared" si="15"/>
        <v>1.1-00-2506_25516011_2521410</v>
      </c>
      <c r="B488" t="s">
        <v>812</v>
      </c>
      <c r="C488" t="s">
        <v>815</v>
      </c>
      <c r="D488" t="s">
        <v>47</v>
      </c>
      <c r="E488" t="s">
        <v>48</v>
      </c>
      <c r="F488" t="s">
        <v>65</v>
      </c>
      <c r="G488" t="s">
        <v>66</v>
      </c>
      <c r="H488" t="s">
        <v>839</v>
      </c>
      <c r="I488" t="s">
        <v>111</v>
      </c>
      <c r="J488">
        <v>5</v>
      </c>
      <c r="K488" t="s">
        <v>810</v>
      </c>
      <c r="L488">
        <v>16</v>
      </c>
      <c r="M488" t="s">
        <v>355</v>
      </c>
      <c r="N488" t="s">
        <v>847</v>
      </c>
      <c r="O488" t="s">
        <v>848</v>
      </c>
      <c r="P488">
        <v>2000</v>
      </c>
      <c r="Q488" t="s">
        <v>105</v>
      </c>
      <c r="R488">
        <v>2141</v>
      </c>
      <c r="S488" t="s">
        <v>126</v>
      </c>
      <c r="T488">
        <v>0</v>
      </c>
      <c r="U488" t="s">
        <v>58</v>
      </c>
      <c r="V488" s="16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 s="1">
        <f t="shared" si="14"/>
        <v>0</v>
      </c>
      <c r="AD488">
        <v>0</v>
      </c>
      <c r="AE488">
        <v>0</v>
      </c>
      <c r="AF488">
        <v>0</v>
      </c>
      <c r="AG488">
        <v>0</v>
      </c>
      <c r="AH488">
        <v>0</v>
      </c>
    </row>
    <row r="489" spans="1:34" hidden="1" x14ac:dyDescent="0.35">
      <c r="A489" t="str">
        <f t="shared" si="15"/>
        <v>1.1-00-2506_25516011_2522110</v>
      </c>
      <c r="B489" t="s">
        <v>812</v>
      </c>
      <c r="C489" t="s">
        <v>815</v>
      </c>
      <c r="D489" t="s">
        <v>47</v>
      </c>
      <c r="E489" t="s">
        <v>48</v>
      </c>
      <c r="F489" t="s">
        <v>65</v>
      </c>
      <c r="G489" t="s">
        <v>66</v>
      </c>
      <c r="H489" t="s">
        <v>839</v>
      </c>
      <c r="I489" t="s">
        <v>111</v>
      </c>
      <c r="J489">
        <v>5</v>
      </c>
      <c r="K489" t="s">
        <v>810</v>
      </c>
      <c r="L489">
        <v>16</v>
      </c>
      <c r="M489" t="s">
        <v>355</v>
      </c>
      <c r="N489" t="s">
        <v>847</v>
      </c>
      <c r="O489" t="s">
        <v>848</v>
      </c>
      <c r="P489">
        <v>2000</v>
      </c>
      <c r="Q489" t="s">
        <v>105</v>
      </c>
      <c r="R489">
        <v>2211</v>
      </c>
      <c r="S489" t="s">
        <v>307</v>
      </c>
      <c r="T489">
        <v>0</v>
      </c>
      <c r="U489" t="s">
        <v>58</v>
      </c>
      <c r="V489" s="16">
        <v>150000</v>
      </c>
      <c r="W489" s="1">
        <v>180000</v>
      </c>
      <c r="X489" s="1">
        <v>144517.81</v>
      </c>
      <c r="Y489" s="1">
        <v>144517.81</v>
      </c>
      <c r="Z489" s="1">
        <v>144517.81</v>
      </c>
      <c r="AA489" s="1">
        <v>133656.26</v>
      </c>
      <c r="AB489" s="1">
        <v>133656.26</v>
      </c>
      <c r="AC489" s="1">
        <f t="shared" si="14"/>
        <v>5482.1900000000023</v>
      </c>
      <c r="AD489">
        <v>0</v>
      </c>
      <c r="AE489">
        <v>0</v>
      </c>
      <c r="AF489">
        <v>0</v>
      </c>
      <c r="AG489" s="1">
        <v>30000</v>
      </c>
      <c r="AH489" s="1">
        <v>-30000</v>
      </c>
    </row>
    <row r="490" spans="1:34" hidden="1" x14ac:dyDescent="0.35">
      <c r="A490" t="str">
        <f t="shared" si="15"/>
        <v>1.1-00-2506_25516011_2522310</v>
      </c>
      <c r="B490" t="s">
        <v>812</v>
      </c>
      <c r="C490" t="s">
        <v>815</v>
      </c>
      <c r="D490" t="s">
        <v>47</v>
      </c>
      <c r="E490" t="s">
        <v>48</v>
      </c>
      <c r="F490" t="s">
        <v>65</v>
      </c>
      <c r="G490" t="s">
        <v>66</v>
      </c>
      <c r="H490" t="s">
        <v>839</v>
      </c>
      <c r="I490" t="s">
        <v>111</v>
      </c>
      <c r="J490">
        <v>5</v>
      </c>
      <c r="K490" t="s">
        <v>810</v>
      </c>
      <c r="L490">
        <v>16</v>
      </c>
      <c r="M490" t="s">
        <v>355</v>
      </c>
      <c r="N490" t="s">
        <v>847</v>
      </c>
      <c r="O490" t="s">
        <v>848</v>
      </c>
      <c r="P490">
        <v>2000</v>
      </c>
      <c r="Q490" t="s">
        <v>105</v>
      </c>
      <c r="R490">
        <v>2231</v>
      </c>
      <c r="S490" t="s">
        <v>308</v>
      </c>
      <c r="T490">
        <v>0</v>
      </c>
      <c r="U490" t="s">
        <v>58</v>
      </c>
      <c r="V490" s="16">
        <v>5000</v>
      </c>
      <c r="W490">
        <v>0</v>
      </c>
      <c r="X490" s="1">
        <v>4337.96</v>
      </c>
      <c r="Y490" s="1">
        <v>4337.96</v>
      </c>
      <c r="Z490" s="1">
        <v>4337.96</v>
      </c>
      <c r="AA490" s="1">
        <v>4337.96</v>
      </c>
      <c r="AB490" s="1">
        <v>4337.96</v>
      </c>
      <c r="AC490" s="1">
        <f t="shared" si="14"/>
        <v>662.04</v>
      </c>
      <c r="AD490">
        <v>0</v>
      </c>
      <c r="AE490" s="1">
        <v>5000</v>
      </c>
      <c r="AF490">
        <v>0</v>
      </c>
      <c r="AG490">
        <v>0</v>
      </c>
      <c r="AH490" s="1">
        <v>5000</v>
      </c>
    </row>
    <row r="491" spans="1:34" x14ac:dyDescent="0.35">
      <c r="A491" t="str">
        <f t="shared" si="15"/>
        <v>1.1-00-2506_25516011_2524610</v>
      </c>
      <c r="B491" t="s">
        <v>812</v>
      </c>
      <c r="C491" t="s">
        <v>815</v>
      </c>
      <c r="D491" t="s">
        <v>47</v>
      </c>
      <c r="E491" t="s">
        <v>48</v>
      </c>
      <c r="F491" t="s">
        <v>65</v>
      </c>
      <c r="G491" t="s">
        <v>66</v>
      </c>
      <c r="H491" t="s">
        <v>839</v>
      </c>
      <c r="I491" t="s">
        <v>111</v>
      </c>
      <c r="J491">
        <v>5</v>
      </c>
      <c r="K491" t="s">
        <v>810</v>
      </c>
      <c r="L491">
        <v>16</v>
      </c>
      <c r="M491" t="s">
        <v>355</v>
      </c>
      <c r="N491" t="s">
        <v>847</v>
      </c>
      <c r="O491" t="s">
        <v>848</v>
      </c>
      <c r="P491">
        <v>2000</v>
      </c>
      <c r="Q491" t="s">
        <v>105</v>
      </c>
      <c r="R491">
        <v>2461</v>
      </c>
      <c r="S491" t="s">
        <v>372</v>
      </c>
      <c r="T491">
        <v>0</v>
      </c>
      <c r="U491" t="s">
        <v>58</v>
      </c>
      <c r="V491" s="16">
        <v>10000</v>
      </c>
      <c r="W491">
        <v>0</v>
      </c>
      <c r="X491" s="1">
        <v>5551.2</v>
      </c>
      <c r="Y491" s="1">
        <v>5551.2</v>
      </c>
      <c r="Z491" s="1">
        <v>5551.2</v>
      </c>
      <c r="AA491" s="1">
        <v>5551.2</v>
      </c>
      <c r="AB491" s="1">
        <v>5551.2</v>
      </c>
      <c r="AC491" s="1">
        <f t="shared" si="14"/>
        <v>4448.8</v>
      </c>
      <c r="AD491">
        <v>0</v>
      </c>
      <c r="AE491" s="1">
        <v>10000</v>
      </c>
      <c r="AF491">
        <v>0</v>
      </c>
      <c r="AG491">
        <v>0</v>
      </c>
      <c r="AH491" s="1">
        <v>10000</v>
      </c>
    </row>
    <row r="492" spans="1:34" hidden="1" x14ac:dyDescent="0.35">
      <c r="A492" t="str">
        <f t="shared" si="15"/>
        <v>1.1-00-2506_25516011_2527410</v>
      </c>
      <c r="B492" t="s">
        <v>812</v>
      </c>
      <c r="C492" t="s">
        <v>815</v>
      </c>
      <c r="D492" t="s">
        <v>47</v>
      </c>
      <c r="E492" t="s">
        <v>48</v>
      </c>
      <c r="F492" t="s">
        <v>65</v>
      </c>
      <c r="G492" t="s">
        <v>66</v>
      </c>
      <c r="H492" t="s">
        <v>839</v>
      </c>
      <c r="I492" t="s">
        <v>111</v>
      </c>
      <c r="J492">
        <v>5</v>
      </c>
      <c r="K492" t="s">
        <v>810</v>
      </c>
      <c r="L492">
        <v>16</v>
      </c>
      <c r="M492" t="s">
        <v>355</v>
      </c>
      <c r="N492" t="s">
        <v>847</v>
      </c>
      <c r="O492" t="s">
        <v>848</v>
      </c>
      <c r="P492">
        <v>2000</v>
      </c>
      <c r="Q492" t="s">
        <v>105</v>
      </c>
      <c r="R492">
        <v>2741</v>
      </c>
      <c r="S492" t="s">
        <v>849</v>
      </c>
      <c r="T492">
        <v>0</v>
      </c>
      <c r="U492" t="s">
        <v>58</v>
      </c>
      <c r="V492" s="16">
        <v>15000</v>
      </c>
      <c r="W492">
        <v>0</v>
      </c>
      <c r="X492" s="1">
        <v>14647</v>
      </c>
      <c r="Y492" s="1">
        <v>14647</v>
      </c>
      <c r="Z492" s="1">
        <v>14647</v>
      </c>
      <c r="AA492" s="1">
        <v>14647</v>
      </c>
      <c r="AB492" s="1">
        <v>14647</v>
      </c>
      <c r="AC492" s="1">
        <f t="shared" si="14"/>
        <v>353</v>
      </c>
      <c r="AD492">
        <v>0</v>
      </c>
      <c r="AE492" s="1">
        <v>15000</v>
      </c>
      <c r="AF492">
        <v>0</v>
      </c>
      <c r="AG492">
        <v>0</v>
      </c>
      <c r="AH492" s="1">
        <v>15000</v>
      </c>
    </row>
    <row r="493" spans="1:34" hidden="1" x14ac:dyDescent="0.35">
      <c r="A493" t="str">
        <f t="shared" si="15"/>
        <v>1.1-00-2506_25516011_2532910</v>
      </c>
      <c r="B493" t="s">
        <v>812</v>
      </c>
      <c r="C493" t="s">
        <v>815</v>
      </c>
      <c r="D493" t="s">
        <v>47</v>
      </c>
      <c r="E493" t="s">
        <v>48</v>
      </c>
      <c r="F493" t="s">
        <v>65</v>
      </c>
      <c r="G493" t="s">
        <v>66</v>
      </c>
      <c r="H493" t="s">
        <v>839</v>
      </c>
      <c r="I493" t="s">
        <v>111</v>
      </c>
      <c r="J493">
        <v>5</v>
      </c>
      <c r="K493" t="s">
        <v>810</v>
      </c>
      <c r="L493">
        <v>16</v>
      </c>
      <c r="M493" t="s">
        <v>355</v>
      </c>
      <c r="N493" t="s">
        <v>847</v>
      </c>
      <c r="O493" t="s">
        <v>848</v>
      </c>
      <c r="P493">
        <v>3000</v>
      </c>
      <c r="Q493" t="s">
        <v>56</v>
      </c>
      <c r="R493">
        <v>3291</v>
      </c>
      <c r="S493" t="s">
        <v>315</v>
      </c>
      <c r="T493">
        <v>0</v>
      </c>
      <c r="U493" t="s">
        <v>58</v>
      </c>
      <c r="V493" s="16">
        <v>944179.19999999995</v>
      </c>
      <c r="W493" s="1">
        <v>500000</v>
      </c>
      <c r="X493" s="1">
        <v>870665.86</v>
      </c>
      <c r="Y493" s="1">
        <v>206944.41</v>
      </c>
      <c r="Z493" s="1">
        <v>46400</v>
      </c>
      <c r="AA493" s="1">
        <v>46400</v>
      </c>
      <c r="AB493" s="1">
        <v>46400</v>
      </c>
      <c r="AC493" s="1">
        <f t="shared" si="14"/>
        <v>73513.339999999967</v>
      </c>
      <c r="AD493">
        <v>0</v>
      </c>
      <c r="AE493" s="1">
        <v>844179.2</v>
      </c>
      <c r="AF493">
        <v>0</v>
      </c>
      <c r="AG493" s="1">
        <v>400000</v>
      </c>
      <c r="AH493" s="1">
        <v>444179.20000000001</v>
      </c>
    </row>
    <row r="494" spans="1:34" hidden="1" x14ac:dyDescent="0.35">
      <c r="A494" t="str">
        <f t="shared" si="15"/>
        <v>1.1-00-2506_25516011_2535810</v>
      </c>
      <c r="B494" t="s">
        <v>812</v>
      </c>
      <c r="C494" t="s">
        <v>815</v>
      </c>
      <c r="D494" t="s">
        <v>47</v>
      </c>
      <c r="E494" t="s">
        <v>48</v>
      </c>
      <c r="F494" t="s">
        <v>65</v>
      </c>
      <c r="G494" t="s">
        <v>66</v>
      </c>
      <c r="H494" t="s">
        <v>839</v>
      </c>
      <c r="I494" t="s">
        <v>111</v>
      </c>
      <c r="J494">
        <v>5</v>
      </c>
      <c r="K494" t="s">
        <v>810</v>
      </c>
      <c r="L494">
        <v>16</v>
      </c>
      <c r="M494" t="s">
        <v>355</v>
      </c>
      <c r="N494" t="s">
        <v>847</v>
      </c>
      <c r="O494" t="s">
        <v>848</v>
      </c>
      <c r="P494">
        <v>3000</v>
      </c>
      <c r="Q494" t="s">
        <v>56</v>
      </c>
      <c r="R494">
        <v>3581</v>
      </c>
      <c r="S494" t="s">
        <v>190</v>
      </c>
      <c r="T494">
        <v>0</v>
      </c>
      <c r="U494" t="s">
        <v>58</v>
      </c>
      <c r="V494" s="16">
        <v>10000</v>
      </c>
      <c r="W494" s="1">
        <v>10000</v>
      </c>
      <c r="X494" s="1">
        <v>2411.04</v>
      </c>
      <c r="Y494" s="1">
        <v>2411.04</v>
      </c>
      <c r="Z494" s="1">
        <v>2411.04</v>
      </c>
      <c r="AA494" s="1">
        <v>2101.5500000000002</v>
      </c>
      <c r="AB494" s="1">
        <v>2101.5500000000002</v>
      </c>
      <c r="AC494" s="1">
        <f t="shared" si="14"/>
        <v>7588.96</v>
      </c>
      <c r="AD494">
        <v>0</v>
      </c>
      <c r="AE494">
        <v>0</v>
      </c>
      <c r="AF494">
        <v>0</v>
      </c>
      <c r="AG494">
        <v>0</v>
      </c>
      <c r="AH494">
        <v>0</v>
      </c>
    </row>
    <row r="495" spans="1:34" hidden="1" x14ac:dyDescent="0.35">
      <c r="A495" t="str">
        <f t="shared" si="15"/>
        <v>1.1-00-2506_25516011_2538210</v>
      </c>
      <c r="B495" t="s">
        <v>812</v>
      </c>
      <c r="C495" t="s">
        <v>815</v>
      </c>
      <c r="D495" t="s">
        <v>47</v>
      </c>
      <c r="E495" t="s">
        <v>48</v>
      </c>
      <c r="F495" t="s">
        <v>65</v>
      </c>
      <c r="G495" t="s">
        <v>66</v>
      </c>
      <c r="H495" t="s">
        <v>839</v>
      </c>
      <c r="I495" t="s">
        <v>111</v>
      </c>
      <c r="J495">
        <v>5</v>
      </c>
      <c r="K495" t="s">
        <v>810</v>
      </c>
      <c r="L495">
        <v>16</v>
      </c>
      <c r="M495" t="s">
        <v>355</v>
      </c>
      <c r="N495" t="s">
        <v>847</v>
      </c>
      <c r="O495" t="s">
        <v>848</v>
      </c>
      <c r="P495">
        <v>3000</v>
      </c>
      <c r="Q495" t="s">
        <v>56</v>
      </c>
      <c r="R495">
        <v>3821</v>
      </c>
      <c r="S495" t="s">
        <v>228</v>
      </c>
      <c r="T495">
        <v>0</v>
      </c>
      <c r="U495" t="s">
        <v>58</v>
      </c>
      <c r="V495" s="16">
        <v>2700000</v>
      </c>
      <c r="W495" s="1">
        <v>1000009.72</v>
      </c>
      <c r="X495" s="1">
        <v>2678530.52</v>
      </c>
      <c r="Y495" s="1">
        <v>2678530.52</v>
      </c>
      <c r="Z495" s="1">
        <v>1329238.31</v>
      </c>
      <c r="AA495" s="1">
        <v>931342.07</v>
      </c>
      <c r="AB495" s="1">
        <v>931342.07</v>
      </c>
      <c r="AC495" s="1">
        <f t="shared" si="14"/>
        <v>21469.479999999981</v>
      </c>
      <c r="AD495">
        <v>0</v>
      </c>
      <c r="AE495" s="1">
        <v>1900000</v>
      </c>
      <c r="AF495">
        <v>0</v>
      </c>
      <c r="AG495" s="1">
        <v>200009.72</v>
      </c>
      <c r="AH495" s="1">
        <v>1699990.28</v>
      </c>
    </row>
    <row r="496" spans="1:34" hidden="1" x14ac:dyDescent="0.35">
      <c r="A496" t="str">
        <f t="shared" si="15"/>
        <v>1.1-00-2506_25516011_25382113</v>
      </c>
      <c r="B496" t="s">
        <v>812</v>
      </c>
      <c r="C496" t="s">
        <v>815</v>
      </c>
      <c r="D496" t="s">
        <v>47</v>
      </c>
      <c r="E496" t="s">
        <v>48</v>
      </c>
      <c r="F496" t="s">
        <v>65</v>
      </c>
      <c r="G496" t="s">
        <v>66</v>
      </c>
      <c r="H496" t="s">
        <v>839</v>
      </c>
      <c r="I496" t="s">
        <v>111</v>
      </c>
      <c r="J496">
        <v>5</v>
      </c>
      <c r="K496" t="s">
        <v>810</v>
      </c>
      <c r="L496">
        <v>16</v>
      </c>
      <c r="M496" t="s">
        <v>355</v>
      </c>
      <c r="N496" t="s">
        <v>847</v>
      </c>
      <c r="O496" t="s">
        <v>848</v>
      </c>
      <c r="P496">
        <v>3000</v>
      </c>
      <c r="Q496" t="s">
        <v>56</v>
      </c>
      <c r="R496">
        <v>3821</v>
      </c>
      <c r="S496" t="s">
        <v>228</v>
      </c>
      <c r="T496">
        <v>13</v>
      </c>
      <c r="U496" t="s">
        <v>672</v>
      </c>
      <c r="V496" s="16">
        <v>1850000</v>
      </c>
      <c r="W496" s="1">
        <v>749980.56</v>
      </c>
      <c r="X496" s="1">
        <v>1797500.01</v>
      </c>
      <c r="Y496" s="1">
        <v>1797500.01</v>
      </c>
      <c r="Z496">
        <v>0</v>
      </c>
      <c r="AA496">
        <v>0</v>
      </c>
      <c r="AB496">
        <v>0</v>
      </c>
      <c r="AC496" s="1">
        <f t="shared" si="14"/>
        <v>52499.989999999991</v>
      </c>
      <c r="AD496">
        <v>0</v>
      </c>
      <c r="AE496" s="1">
        <v>1100019.44</v>
      </c>
      <c r="AF496">
        <v>0</v>
      </c>
      <c r="AG496">
        <v>0</v>
      </c>
      <c r="AH496" s="1">
        <v>1100019.44</v>
      </c>
    </row>
    <row r="497" spans="1:34" hidden="1" x14ac:dyDescent="0.35">
      <c r="A497" t="str">
        <f t="shared" si="15"/>
        <v>1.1-00-2506_25516011_25382114</v>
      </c>
      <c r="B497" t="s">
        <v>812</v>
      </c>
      <c r="C497" t="s">
        <v>815</v>
      </c>
      <c r="D497" t="s">
        <v>47</v>
      </c>
      <c r="E497" t="s">
        <v>48</v>
      </c>
      <c r="F497" t="s">
        <v>65</v>
      </c>
      <c r="G497" t="s">
        <v>66</v>
      </c>
      <c r="H497" t="s">
        <v>839</v>
      </c>
      <c r="I497" t="s">
        <v>111</v>
      </c>
      <c r="J497">
        <v>5</v>
      </c>
      <c r="K497" t="s">
        <v>810</v>
      </c>
      <c r="L497">
        <v>16</v>
      </c>
      <c r="M497" t="s">
        <v>355</v>
      </c>
      <c r="N497" t="s">
        <v>847</v>
      </c>
      <c r="O497" t="s">
        <v>848</v>
      </c>
      <c r="P497">
        <v>3000</v>
      </c>
      <c r="Q497" t="s">
        <v>56</v>
      </c>
      <c r="R497">
        <v>3821</v>
      </c>
      <c r="S497" t="s">
        <v>228</v>
      </c>
      <c r="T497">
        <v>14</v>
      </c>
      <c r="U497" t="s">
        <v>669</v>
      </c>
      <c r="V497" s="16">
        <v>2500000</v>
      </c>
      <c r="W497" s="1">
        <v>2500009.7200000002</v>
      </c>
      <c r="X497" s="1">
        <v>234781.68</v>
      </c>
      <c r="Y497" s="1">
        <v>234781.68</v>
      </c>
      <c r="Z497" s="1">
        <v>234781.68</v>
      </c>
      <c r="AA497">
        <v>0</v>
      </c>
      <c r="AB497">
        <v>0</v>
      </c>
      <c r="AC497" s="1">
        <f t="shared" si="14"/>
        <v>2265218.3199999998</v>
      </c>
      <c r="AD497">
        <v>0</v>
      </c>
      <c r="AE497">
        <v>0</v>
      </c>
      <c r="AF497">
        <v>0</v>
      </c>
      <c r="AG497">
        <v>9.7200000000000006</v>
      </c>
      <c r="AH497">
        <v>-9.7200000000000006</v>
      </c>
    </row>
    <row r="498" spans="1:34" hidden="1" x14ac:dyDescent="0.35">
      <c r="A498" t="str">
        <f t="shared" si="15"/>
        <v>1.1-00-2506_25516011_2551210</v>
      </c>
      <c r="B498" t="s">
        <v>812</v>
      </c>
      <c r="C498" t="s">
        <v>815</v>
      </c>
      <c r="D498" t="s">
        <v>47</v>
      </c>
      <c r="E498" t="s">
        <v>48</v>
      </c>
      <c r="F498" t="s">
        <v>65</v>
      </c>
      <c r="G498" t="s">
        <v>66</v>
      </c>
      <c r="H498" t="s">
        <v>839</v>
      </c>
      <c r="I498" t="s">
        <v>111</v>
      </c>
      <c r="J498">
        <v>5</v>
      </c>
      <c r="K498" t="s">
        <v>810</v>
      </c>
      <c r="L498">
        <v>16</v>
      </c>
      <c r="M498" t="s">
        <v>355</v>
      </c>
      <c r="N498" t="s">
        <v>847</v>
      </c>
      <c r="O498" t="s">
        <v>848</v>
      </c>
      <c r="P498">
        <v>5000</v>
      </c>
      <c r="Q498" t="s">
        <v>118</v>
      </c>
      <c r="R498">
        <v>5121</v>
      </c>
      <c r="S498" t="s">
        <v>680</v>
      </c>
      <c r="T498">
        <v>0</v>
      </c>
      <c r="U498" t="s">
        <v>58</v>
      </c>
      <c r="V498" s="16">
        <v>500000</v>
      </c>
      <c r="W498" s="1">
        <v>500000</v>
      </c>
      <c r="X498" s="1">
        <v>452748</v>
      </c>
      <c r="Y498" s="1">
        <v>452748</v>
      </c>
      <c r="Z498" s="1">
        <v>452748</v>
      </c>
      <c r="AA498" s="1">
        <v>452748</v>
      </c>
      <c r="AB498" s="1">
        <v>452748</v>
      </c>
      <c r="AC498" s="1">
        <f t="shared" si="14"/>
        <v>47252</v>
      </c>
      <c r="AD498">
        <v>0</v>
      </c>
      <c r="AE498">
        <v>0</v>
      </c>
      <c r="AF498">
        <v>0</v>
      </c>
      <c r="AG498">
        <v>0</v>
      </c>
      <c r="AH498">
        <v>0</v>
      </c>
    </row>
    <row r="499" spans="1:34" hidden="1" x14ac:dyDescent="0.35">
      <c r="A499" t="str">
        <f t="shared" si="15"/>
        <v>1.1-00-2506_25516011_2552110</v>
      </c>
      <c r="B499" t="s">
        <v>812</v>
      </c>
      <c r="C499" t="s">
        <v>815</v>
      </c>
      <c r="D499" t="s">
        <v>47</v>
      </c>
      <c r="E499" t="s">
        <v>48</v>
      </c>
      <c r="F499" t="s">
        <v>65</v>
      </c>
      <c r="G499" t="s">
        <v>66</v>
      </c>
      <c r="H499" t="s">
        <v>839</v>
      </c>
      <c r="I499" t="s">
        <v>111</v>
      </c>
      <c r="J499">
        <v>5</v>
      </c>
      <c r="K499" t="s">
        <v>810</v>
      </c>
      <c r="L499">
        <v>16</v>
      </c>
      <c r="M499" t="s">
        <v>355</v>
      </c>
      <c r="N499" t="s">
        <v>847</v>
      </c>
      <c r="O499" t="s">
        <v>848</v>
      </c>
      <c r="P499">
        <v>5000</v>
      </c>
      <c r="Q499" t="s">
        <v>118</v>
      </c>
      <c r="R499">
        <v>5211</v>
      </c>
      <c r="S499" t="s">
        <v>365</v>
      </c>
      <c r="T499">
        <v>0</v>
      </c>
      <c r="U499" t="s">
        <v>58</v>
      </c>
      <c r="V499" s="16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 s="1">
        <f t="shared" si="14"/>
        <v>0</v>
      </c>
      <c r="AD499">
        <v>0</v>
      </c>
      <c r="AE499" s="1">
        <v>670000</v>
      </c>
      <c r="AF499">
        <v>0</v>
      </c>
      <c r="AG499" s="1">
        <v>670000</v>
      </c>
      <c r="AH499">
        <v>0</v>
      </c>
    </row>
    <row r="500" spans="1:34" hidden="1" x14ac:dyDescent="0.35">
      <c r="A500" t="str">
        <f t="shared" si="15"/>
        <v>1.1-00-2507_25517012_2533110</v>
      </c>
      <c r="B500" t="s">
        <v>812</v>
      </c>
      <c r="C500" t="s">
        <v>815</v>
      </c>
      <c r="D500" t="s">
        <v>47</v>
      </c>
      <c r="E500" t="s">
        <v>48</v>
      </c>
      <c r="F500" t="s">
        <v>65</v>
      </c>
      <c r="G500" t="s">
        <v>66</v>
      </c>
      <c r="H500" t="s">
        <v>850</v>
      </c>
      <c r="I500" t="s">
        <v>852</v>
      </c>
      <c r="J500">
        <v>5</v>
      </c>
      <c r="K500" t="s">
        <v>810</v>
      </c>
      <c r="L500">
        <v>17</v>
      </c>
      <c r="M500" t="s">
        <v>853</v>
      </c>
      <c r="N500" t="s">
        <v>851</v>
      </c>
      <c r="O500" t="s">
        <v>854</v>
      </c>
      <c r="P500">
        <v>3000</v>
      </c>
      <c r="Q500" t="s">
        <v>56</v>
      </c>
      <c r="R500">
        <v>3311</v>
      </c>
      <c r="S500" t="s">
        <v>316</v>
      </c>
      <c r="T500">
        <v>0</v>
      </c>
      <c r="U500" t="s">
        <v>58</v>
      </c>
      <c r="V500" s="16">
        <v>1894499.99</v>
      </c>
      <c r="W500" s="1">
        <v>1500000</v>
      </c>
      <c r="X500" s="1">
        <v>1888480</v>
      </c>
      <c r="Y500" s="1">
        <v>1888480</v>
      </c>
      <c r="Z500" s="1">
        <v>911760</v>
      </c>
      <c r="AA500" s="1">
        <v>810840</v>
      </c>
      <c r="AB500" s="1">
        <v>810840</v>
      </c>
      <c r="AC500" s="1">
        <f t="shared" si="14"/>
        <v>6019.9899999999907</v>
      </c>
      <c r="AD500">
        <v>0</v>
      </c>
      <c r="AE500" s="1">
        <v>445731.99</v>
      </c>
      <c r="AF500">
        <v>0</v>
      </c>
      <c r="AG500" s="1">
        <v>51232</v>
      </c>
      <c r="AH500" s="1">
        <v>394499.99</v>
      </c>
    </row>
    <row r="501" spans="1:34" hidden="1" x14ac:dyDescent="0.35">
      <c r="A501" t="str">
        <f t="shared" si="15"/>
        <v>1.1-00-2507_25517012_2533410</v>
      </c>
      <c r="B501" t="s">
        <v>812</v>
      </c>
      <c r="C501" t="s">
        <v>815</v>
      </c>
      <c r="D501" t="s">
        <v>47</v>
      </c>
      <c r="E501" t="s">
        <v>48</v>
      </c>
      <c r="F501" t="s">
        <v>65</v>
      </c>
      <c r="G501" t="s">
        <v>66</v>
      </c>
      <c r="H501" t="s">
        <v>850</v>
      </c>
      <c r="I501" t="s">
        <v>852</v>
      </c>
      <c r="J501">
        <v>5</v>
      </c>
      <c r="K501" t="s">
        <v>810</v>
      </c>
      <c r="L501">
        <v>17</v>
      </c>
      <c r="M501" t="s">
        <v>853</v>
      </c>
      <c r="N501" t="s">
        <v>851</v>
      </c>
      <c r="O501" t="s">
        <v>854</v>
      </c>
      <c r="P501">
        <v>3000</v>
      </c>
      <c r="Q501" t="s">
        <v>56</v>
      </c>
      <c r="R501">
        <v>3341</v>
      </c>
      <c r="S501" t="s">
        <v>162</v>
      </c>
      <c r="T501">
        <v>0</v>
      </c>
      <c r="U501" t="s">
        <v>58</v>
      </c>
      <c r="V501" s="16">
        <v>505500.01</v>
      </c>
      <c r="W501" s="1">
        <v>500000</v>
      </c>
      <c r="X501" s="1">
        <v>505500.01</v>
      </c>
      <c r="Y501" s="1">
        <v>505500.01</v>
      </c>
      <c r="Z501" s="1">
        <v>46000.01</v>
      </c>
      <c r="AA501" s="1">
        <v>46000.01</v>
      </c>
      <c r="AB501" s="1">
        <v>46000.01</v>
      </c>
      <c r="AC501" s="1">
        <f t="shared" si="14"/>
        <v>0</v>
      </c>
      <c r="AD501">
        <v>0</v>
      </c>
      <c r="AE501" s="1">
        <v>51232</v>
      </c>
      <c r="AF501">
        <v>0</v>
      </c>
      <c r="AG501" s="1">
        <v>45731.99</v>
      </c>
      <c r="AH501" s="1">
        <v>5500.01</v>
      </c>
    </row>
    <row r="502" spans="1:34" hidden="1" x14ac:dyDescent="0.35">
      <c r="A502" t="str">
        <f t="shared" si="15"/>
        <v>1.1-00-2509_25225017_2521610</v>
      </c>
      <c r="B502" t="s">
        <v>812</v>
      </c>
      <c r="C502" t="s">
        <v>815</v>
      </c>
      <c r="D502" t="s">
        <v>47</v>
      </c>
      <c r="E502" t="s">
        <v>48</v>
      </c>
      <c r="F502" t="s">
        <v>65</v>
      </c>
      <c r="G502" t="s">
        <v>66</v>
      </c>
      <c r="H502" t="s">
        <v>855</v>
      </c>
      <c r="I502" t="s">
        <v>857</v>
      </c>
      <c r="J502">
        <v>2</v>
      </c>
      <c r="K502" t="s">
        <v>148</v>
      </c>
      <c r="L502">
        <v>25</v>
      </c>
      <c r="M502" t="s">
        <v>404</v>
      </c>
      <c r="N502" t="s">
        <v>856</v>
      </c>
      <c r="O502" t="s">
        <v>858</v>
      </c>
      <c r="P502">
        <v>2000</v>
      </c>
      <c r="Q502" t="s">
        <v>105</v>
      </c>
      <c r="R502">
        <v>2161</v>
      </c>
      <c r="S502" t="s">
        <v>367</v>
      </c>
      <c r="T502">
        <v>0</v>
      </c>
      <c r="U502" t="s">
        <v>58</v>
      </c>
      <c r="V502" s="16">
        <v>2043890.93</v>
      </c>
      <c r="W502" s="1">
        <v>1000000</v>
      </c>
      <c r="X502" s="1">
        <v>2024250.46</v>
      </c>
      <c r="Y502" s="1">
        <v>1092359.53</v>
      </c>
      <c r="Z502" s="1">
        <v>1092359.53</v>
      </c>
      <c r="AA502">
        <v>0</v>
      </c>
      <c r="AB502">
        <v>0</v>
      </c>
      <c r="AC502" s="1">
        <f t="shared" si="14"/>
        <v>19640.469999999972</v>
      </c>
      <c r="AD502">
        <v>0</v>
      </c>
      <c r="AE502" s="1">
        <v>1043890.93</v>
      </c>
      <c r="AF502">
        <v>0</v>
      </c>
      <c r="AG502">
        <v>0</v>
      </c>
      <c r="AH502" s="1">
        <v>1043890.93</v>
      </c>
    </row>
    <row r="503" spans="1:34" hidden="1" x14ac:dyDescent="0.35">
      <c r="A503" t="str">
        <f t="shared" si="15"/>
        <v>1.1-00-2509_25225017_2524110</v>
      </c>
      <c r="B503" t="s">
        <v>812</v>
      </c>
      <c r="C503" t="s">
        <v>815</v>
      </c>
      <c r="D503" t="s">
        <v>47</v>
      </c>
      <c r="E503" t="s">
        <v>48</v>
      </c>
      <c r="F503" t="s">
        <v>65</v>
      </c>
      <c r="G503" t="s">
        <v>66</v>
      </c>
      <c r="H503" t="s">
        <v>855</v>
      </c>
      <c r="I503" t="s">
        <v>857</v>
      </c>
      <c r="J503">
        <v>2</v>
      </c>
      <c r="K503" t="s">
        <v>148</v>
      </c>
      <c r="L503">
        <v>25</v>
      </c>
      <c r="M503" t="s">
        <v>404</v>
      </c>
      <c r="N503" t="s">
        <v>856</v>
      </c>
      <c r="O503" t="s">
        <v>858</v>
      </c>
      <c r="P503">
        <v>2000</v>
      </c>
      <c r="Q503" t="s">
        <v>105</v>
      </c>
      <c r="R503">
        <v>2411</v>
      </c>
      <c r="S503" t="s">
        <v>369</v>
      </c>
      <c r="T503">
        <v>0</v>
      </c>
      <c r="U503" t="s">
        <v>58</v>
      </c>
      <c r="V503" s="16">
        <v>1407200</v>
      </c>
      <c r="W503" s="1">
        <v>1407200</v>
      </c>
      <c r="X503" s="1">
        <v>1321368.4099999999</v>
      </c>
      <c r="Y503" s="1">
        <v>485982.81</v>
      </c>
      <c r="Z503" s="1">
        <v>24766.81</v>
      </c>
      <c r="AA503" s="1">
        <v>24766.81</v>
      </c>
      <c r="AB503" s="1">
        <v>24766.81</v>
      </c>
      <c r="AC503" s="1">
        <f t="shared" si="14"/>
        <v>85831.590000000084</v>
      </c>
      <c r="AD503">
        <v>0</v>
      </c>
      <c r="AE503">
        <v>0</v>
      </c>
      <c r="AF503">
        <v>0</v>
      </c>
      <c r="AG503">
        <v>0</v>
      </c>
      <c r="AH503">
        <v>0</v>
      </c>
    </row>
    <row r="504" spans="1:34" hidden="1" x14ac:dyDescent="0.35">
      <c r="A504" t="str">
        <f t="shared" si="15"/>
        <v>1.1-00-2509_25225017_2524210</v>
      </c>
      <c r="B504" t="s">
        <v>812</v>
      </c>
      <c r="C504" t="s">
        <v>815</v>
      </c>
      <c r="D504" t="s">
        <v>47</v>
      </c>
      <c r="E504" t="s">
        <v>48</v>
      </c>
      <c r="F504" t="s">
        <v>65</v>
      </c>
      <c r="G504" t="s">
        <v>66</v>
      </c>
      <c r="H504" t="s">
        <v>855</v>
      </c>
      <c r="I504" t="s">
        <v>857</v>
      </c>
      <c r="J504">
        <v>2</v>
      </c>
      <c r="K504" t="s">
        <v>148</v>
      </c>
      <c r="L504">
        <v>25</v>
      </c>
      <c r="M504" t="s">
        <v>404</v>
      </c>
      <c r="N504" t="s">
        <v>856</v>
      </c>
      <c r="O504" t="s">
        <v>858</v>
      </c>
      <c r="P504">
        <v>2000</v>
      </c>
      <c r="Q504" t="s">
        <v>105</v>
      </c>
      <c r="R504">
        <v>2421</v>
      </c>
      <c r="S504" t="s">
        <v>370</v>
      </c>
      <c r="T504">
        <v>0</v>
      </c>
      <c r="U504" t="s">
        <v>58</v>
      </c>
      <c r="V504" s="16">
        <v>15272862.869999999</v>
      </c>
      <c r="W504" s="1">
        <v>20000000</v>
      </c>
      <c r="X504" s="1">
        <v>12977568.439999999</v>
      </c>
      <c r="Y504" s="1">
        <v>12771798.130000001</v>
      </c>
      <c r="Z504" s="1">
        <v>3779553.76</v>
      </c>
      <c r="AA504" s="1">
        <v>3779553.76</v>
      </c>
      <c r="AB504" s="1">
        <v>3779553.76</v>
      </c>
      <c r="AC504" s="1">
        <f t="shared" si="14"/>
        <v>2295294.4299999997</v>
      </c>
      <c r="AD504">
        <v>0</v>
      </c>
      <c r="AE504" s="1">
        <v>475535.76</v>
      </c>
      <c r="AF504">
        <v>0</v>
      </c>
      <c r="AG504" s="1">
        <v>5202672.8899999997</v>
      </c>
      <c r="AH504" s="1">
        <v>-4727137.13</v>
      </c>
    </row>
    <row r="505" spans="1:34" hidden="1" x14ac:dyDescent="0.35">
      <c r="A505" t="str">
        <f t="shared" si="15"/>
        <v>1.1-00-2509_25225017_2524710</v>
      </c>
      <c r="B505" t="s">
        <v>812</v>
      </c>
      <c r="C505" t="s">
        <v>815</v>
      </c>
      <c r="D505" t="s">
        <v>47</v>
      </c>
      <c r="E505" t="s">
        <v>48</v>
      </c>
      <c r="F505" t="s">
        <v>65</v>
      </c>
      <c r="G505" t="s">
        <v>66</v>
      </c>
      <c r="H505" t="s">
        <v>855</v>
      </c>
      <c r="I505" t="s">
        <v>857</v>
      </c>
      <c r="J505">
        <v>2</v>
      </c>
      <c r="K505" t="s">
        <v>148</v>
      </c>
      <c r="L505">
        <v>25</v>
      </c>
      <c r="M505" t="s">
        <v>404</v>
      </c>
      <c r="N505" t="s">
        <v>856</v>
      </c>
      <c r="O505" t="s">
        <v>858</v>
      </c>
      <c r="P505">
        <v>2000</v>
      </c>
      <c r="Q505" t="s">
        <v>105</v>
      </c>
      <c r="R505">
        <v>2471</v>
      </c>
      <c r="S505" t="s">
        <v>373</v>
      </c>
      <c r="T505">
        <v>0</v>
      </c>
      <c r="U505" t="s">
        <v>58</v>
      </c>
      <c r="V505" s="16">
        <v>1300000</v>
      </c>
      <c r="W505" s="1">
        <v>1300000</v>
      </c>
      <c r="X505" s="1">
        <v>1286416.1299999999</v>
      </c>
      <c r="Y505" s="1">
        <v>618343.13</v>
      </c>
      <c r="Z505" s="1">
        <v>197223.23</v>
      </c>
      <c r="AA505" s="1">
        <v>51657.29</v>
      </c>
      <c r="AB505" s="1">
        <v>51657.29</v>
      </c>
      <c r="AC505" s="1">
        <f t="shared" si="14"/>
        <v>13583.870000000112</v>
      </c>
      <c r="AD505">
        <v>0</v>
      </c>
      <c r="AE505">
        <v>0</v>
      </c>
      <c r="AF505">
        <v>0</v>
      </c>
      <c r="AG505">
        <v>0</v>
      </c>
      <c r="AH505">
        <v>0</v>
      </c>
    </row>
    <row r="506" spans="1:34" hidden="1" x14ac:dyDescent="0.35">
      <c r="A506" t="str">
        <f t="shared" si="15"/>
        <v>1.1-00-2509_25225017_2524910</v>
      </c>
      <c r="B506" t="s">
        <v>812</v>
      </c>
      <c r="C506" t="s">
        <v>815</v>
      </c>
      <c r="D506" t="s">
        <v>47</v>
      </c>
      <c r="E506" t="s">
        <v>48</v>
      </c>
      <c r="F506" t="s">
        <v>65</v>
      </c>
      <c r="G506" t="s">
        <v>66</v>
      </c>
      <c r="H506" t="s">
        <v>855</v>
      </c>
      <c r="I506" t="s">
        <v>857</v>
      </c>
      <c r="J506">
        <v>2</v>
      </c>
      <c r="K506" t="s">
        <v>148</v>
      </c>
      <c r="L506">
        <v>25</v>
      </c>
      <c r="M506" t="s">
        <v>404</v>
      </c>
      <c r="N506" t="s">
        <v>856</v>
      </c>
      <c r="O506" t="s">
        <v>858</v>
      </c>
      <c r="P506">
        <v>2000</v>
      </c>
      <c r="Q506" t="s">
        <v>105</v>
      </c>
      <c r="R506">
        <v>2491</v>
      </c>
      <c r="S506" t="s">
        <v>374</v>
      </c>
      <c r="T506">
        <v>0</v>
      </c>
      <c r="U506" t="s">
        <v>58</v>
      </c>
      <c r="V506" s="16">
        <v>10633388.51</v>
      </c>
      <c r="W506" s="1">
        <v>6500000</v>
      </c>
      <c r="X506" s="1">
        <v>10476196.91</v>
      </c>
      <c r="Y506" s="1">
        <v>5897875</v>
      </c>
      <c r="Z506" s="1">
        <v>5751280</v>
      </c>
      <c r="AA506" s="1">
        <v>5751280</v>
      </c>
      <c r="AB506" s="1">
        <v>5751280</v>
      </c>
      <c r="AC506" s="1">
        <f t="shared" si="14"/>
        <v>157191.59999999963</v>
      </c>
      <c r="AD506" s="1">
        <v>2500000</v>
      </c>
      <c r="AE506" s="1">
        <v>1933388.51</v>
      </c>
      <c r="AF506">
        <v>0</v>
      </c>
      <c r="AG506" s="1">
        <v>300000</v>
      </c>
      <c r="AH506" s="1">
        <v>4133388.51</v>
      </c>
    </row>
    <row r="507" spans="1:34" hidden="1" x14ac:dyDescent="0.35">
      <c r="A507" t="str">
        <f t="shared" si="15"/>
        <v>1.1-00-2509_25225017_2525210</v>
      </c>
      <c r="B507" t="s">
        <v>812</v>
      </c>
      <c r="C507" t="s">
        <v>815</v>
      </c>
      <c r="D507" t="s">
        <v>47</v>
      </c>
      <c r="E507" t="s">
        <v>48</v>
      </c>
      <c r="F507" t="s">
        <v>65</v>
      </c>
      <c r="G507" t="s">
        <v>66</v>
      </c>
      <c r="H507" t="s">
        <v>855</v>
      </c>
      <c r="I507" t="s">
        <v>857</v>
      </c>
      <c r="J507">
        <v>2</v>
      </c>
      <c r="K507" t="s">
        <v>148</v>
      </c>
      <c r="L507">
        <v>25</v>
      </c>
      <c r="M507" t="s">
        <v>404</v>
      </c>
      <c r="N507" t="s">
        <v>856</v>
      </c>
      <c r="O507" t="s">
        <v>858</v>
      </c>
      <c r="P507">
        <v>2000</v>
      </c>
      <c r="Q507" t="s">
        <v>105</v>
      </c>
      <c r="R507">
        <v>2521</v>
      </c>
      <c r="S507" t="s">
        <v>375</v>
      </c>
      <c r="T507">
        <v>0</v>
      </c>
      <c r="U507" t="s">
        <v>58</v>
      </c>
      <c r="V507" s="16">
        <v>200000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 s="1">
        <f t="shared" si="14"/>
        <v>200000</v>
      </c>
      <c r="AD507" s="1">
        <v>200000</v>
      </c>
      <c r="AE507">
        <v>0</v>
      </c>
      <c r="AF507">
        <v>0</v>
      </c>
      <c r="AG507">
        <v>0</v>
      </c>
      <c r="AH507" s="1">
        <v>200000</v>
      </c>
    </row>
    <row r="508" spans="1:34" hidden="1" x14ac:dyDescent="0.35">
      <c r="A508" t="str">
        <f t="shared" si="15"/>
        <v>1.1-00-2509_25225017_2527210</v>
      </c>
      <c r="B508" t="s">
        <v>812</v>
      </c>
      <c r="C508" t="s">
        <v>815</v>
      </c>
      <c r="D508" t="s">
        <v>47</v>
      </c>
      <c r="E508" t="s">
        <v>48</v>
      </c>
      <c r="F508" t="s">
        <v>65</v>
      </c>
      <c r="G508" t="s">
        <v>66</v>
      </c>
      <c r="H508" t="s">
        <v>855</v>
      </c>
      <c r="I508" t="s">
        <v>857</v>
      </c>
      <c r="J508">
        <v>2</v>
      </c>
      <c r="K508" t="s">
        <v>148</v>
      </c>
      <c r="L508">
        <v>25</v>
      </c>
      <c r="M508" t="s">
        <v>404</v>
      </c>
      <c r="N508" t="s">
        <v>856</v>
      </c>
      <c r="O508" t="s">
        <v>858</v>
      </c>
      <c r="P508">
        <v>2000</v>
      </c>
      <c r="Q508" t="s">
        <v>105</v>
      </c>
      <c r="R508">
        <v>2721</v>
      </c>
      <c r="S508" t="s">
        <v>377</v>
      </c>
      <c r="T508">
        <v>0</v>
      </c>
      <c r="U508" t="s">
        <v>58</v>
      </c>
      <c r="V508" s="16">
        <v>1750000</v>
      </c>
      <c r="W508" s="1">
        <v>750000</v>
      </c>
      <c r="X508" s="1">
        <v>857811.76</v>
      </c>
      <c r="Y508" s="1">
        <v>655913.76</v>
      </c>
      <c r="Z508" s="1">
        <v>503841.24</v>
      </c>
      <c r="AA508" s="1">
        <v>2025.24</v>
      </c>
      <c r="AB508" s="1">
        <v>2025.24</v>
      </c>
      <c r="AC508" s="1">
        <f t="shared" si="14"/>
        <v>892188.24</v>
      </c>
      <c r="AD508" s="1">
        <v>1000000</v>
      </c>
      <c r="AE508">
        <v>0</v>
      </c>
      <c r="AF508">
        <v>0</v>
      </c>
      <c r="AG508">
        <v>0</v>
      </c>
      <c r="AH508" s="1">
        <v>1000000</v>
      </c>
    </row>
    <row r="509" spans="1:34" hidden="1" x14ac:dyDescent="0.35">
      <c r="A509" t="str">
        <f t="shared" si="15"/>
        <v>1.1-00-2509_25225017_2529110</v>
      </c>
      <c r="B509" t="s">
        <v>812</v>
      </c>
      <c r="C509" t="s">
        <v>815</v>
      </c>
      <c r="D509" t="s">
        <v>47</v>
      </c>
      <c r="E509" t="s">
        <v>48</v>
      </c>
      <c r="F509" t="s">
        <v>65</v>
      </c>
      <c r="G509" t="s">
        <v>66</v>
      </c>
      <c r="H509" t="s">
        <v>855</v>
      </c>
      <c r="I509" t="s">
        <v>857</v>
      </c>
      <c r="J509">
        <v>2</v>
      </c>
      <c r="K509" t="s">
        <v>148</v>
      </c>
      <c r="L509">
        <v>25</v>
      </c>
      <c r="M509" t="s">
        <v>404</v>
      </c>
      <c r="N509" t="s">
        <v>856</v>
      </c>
      <c r="O509" t="s">
        <v>858</v>
      </c>
      <c r="P509">
        <v>2000</v>
      </c>
      <c r="Q509" t="s">
        <v>105</v>
      </c>
      <c r="R509">
        <v>2911</v>
      </c>
      <c r="S509" t="s">
        <v>312</v>
      </c>
      <c r="T509">
        <v>0</v>
      </c>
      <c r="U509" t="s">
        <v>58</v>
      </c>
      <c r="V509" s="16">
        <v>3194464.24</v>
      </c>
      <c r="W509" s="1">
        <v>1520000</v>
      </c>
      <c r="X509" s="1">
        <v>1181077.8899999999</v>
      </c>
      <c r="Y509" s="1">
        <v>315591.45</v>
      </c>
      <c r="Z509" s="1">
        <v>315591.45</v>
      </c>
      <c r="AA509" s="1">
        <v>65508.38</v>
      </c>
      <c r="AB509" s="1">
        <v>65508.38</v>
      </c>
      <c r="AC509" s="1">
        <f t="shared" si="14"/>
        <v>2013386.3500000003</v>
      </c>
      <c r="AD509" s="1">
        <v>2000000</v>
      </c>
      <c r="AE509" s="1">
        <v>150000</v>
      </c>
      <c r="AF509">
        <v>0</v>
      </c>
      <c r="AG509" s="1">
        <v>475535.76</v>
      </c>
      <c r="AH509" s="1">
        <v>1674464.24</v>
      </c>
    </row>
    <row r="510" spans="1:34" hidden="1" x14ac:dyDescent="0.35">
      <c r="A510" t="str">
        <f t="shared" si="15"/>
        <v>1.1-00-2509_25225017_2529810</v>
      </c>
      <c r="B510" t="s">
        <v>812</v>
      </c>
      <c r="C510" t="s">
        <v>815</v>
      </c>
      <c r="D510" t="s">
        <v>47</v>
      </c>
      <c r="E510" t="s">
        <v>48</v>
      </c>
      <c r="F510" t="s">
        <v>65</v>
      </c>
      <c r="G510" t="s">
        <v>66</v>
      </c>
      <c r="H510" t="s">
        <v>855</v>
      </c>
      <c r="I510" t="s">
        <v>857</v>
      </c>
      <c r="J510">
        <v>2</v>
      </c>
      <c r="K510" t="s">
        <v>148</v>
      </c>
      <c r="L510">
        <v>25</v>
      </c>
      <c r="M510" t="s">
        <v>404</v>
      </c>
      <c r="N510" t="s">
        <v>856</v>
      </c>
      <c r="O510" t="s">
        <v>858</v>
      </c>
      <c r="P510">
        <v>2000</v>
      </c>
      <c r="Q510" t="s">
        <v>105</v>
      </c>
      <c r="R510">
        <v>2981</v>
      </c>
      <c r="S510" t="s">
        <v>380</v>
      </c>
      <c r="T510">
        <v>0</v>
      </c>
      <c r="U510" t="s">
        <v>58</v>
      </c>
      <c r="V510" s="16">
        <v>3607393.45</v>
      </c>
      <c r="W510">
        <v>0</v>
      </c>
      <c r="X510" s="1">
        <v>3585246.86</v>
      </c>
      <c r="Y510" s="1">
        <v>1633674.4</v>
      </c>
      <c r="Z510">
        <v>0</v>
      </c>
      <c r="AA510">
        <v>0</v>
      </c>
      <c r="AB510">
        <v>0</v>
      </c>
      <c r="AC510" s="1">
        <f t="shared" si="14"/>
        <v>22146.590000000317</v>
      </c>
      <c r="AD510" s="1">
        <v>1500000</v>
      </c>
      <c r="AE510" s="1">
        <v>2107393.4500000002</v>
      </c>
      <c r="AF510">
        <v>0</v>
      </c>
      <c r="AG510">
        <v>0</v>
      </c>
      <c r="AH510" s="1">
        <v>3607393.45</v>
      </c>
    </row>
    <row r="511" spans="1:34" hidden="1" x14ac:dyDescent="0.35">
      <c r="A511" t="str">
        <f t="shared" si="15"/>
        <v>1.1-00-2509_25225017_2532610</v>
      </c>
      <c r="B511" t="s">
        <v>812</v>
      </c>
      <c r="C511" t="s">
        <v>815</v>
      </c>
      <c r="D511" t="s">
        <v>47</v>
      </c>
      <c r="E511" t="s">
        <v>48</v>
      </c>
      <c r="F511" t="s">
        <v>65</v>
      </c>
      <c r="G511" t="s">
        <v>66</v>
      </c>
      <c r="H511" t="s">
        <v>855</v>
      </c>
      <c r="I511" t="s">
        <v>857</v>
      </c>
      <c r="J511">
        <v>2</v>
      </c>
      <c r="K511" t="s">
        <v>148</v>
      </c>
      <c r="L511">
        <v>25</v>
      </c>
      <c r="M511" t="s">
        <v>404</v>
      </c>
      <c r="N511" t="s">
        <v>856</v>
      </c>
      <c r="O511" t="s">
        <v>858</v>
      </c>
      <c r="P511">
        <v>3000</v>
      </c>
      <c r="Q511" t="s">
        <v>56</v>
      </c>
      <c r="R511">
        <v>3261</v>
      </c>
      <c r="S511" t="s">
        <v>409</v>
      </c>
      <c r="T511">
        <v>0</v>
      </c>
      <c r="U511" t="s">
        <v>58</v>
      </c>
      <c r="V511" s="16">
        <v>0</v>
      </c>
      <c r="W511" s="1">
        <v>20000000</v>
      </c>
      <c r="X511">
        <v>0</v>
      </c>
      <c r="Y511">
        <v>0</v>
      </c>
      <c r="Z511">
        <v>0</v>
      </c>
      <c r="AA511">
        <v>0</v>
      </c>
      <c r="AB511">
        <v>0</v>
      </c>
      <c r="AC511" s="1">
        <f t="shared" si="14"/>
        <v>0</v>
      </c>
      <c r="AD511">
        <v>0</v>
      </c>
      <c r="AE511">
        <v>0</v>
      </c>
      <c r="AF511">
        <v>0</v>
      </c>
      <c r="AG511" s="1">
        <v>20000000</v>
      </c>
      <c r="AH511" s="1">
        <v>-20000000</v>
      </c>
    </row>
    <row r="512" spans="1:34" hidden="1" x14ac:dyDescent="0.35">
      <c r="A512" t="str">
        <f t="shared" si="15"/>
        <v>1.1-00-2509_25225017_2532910</v>
      </c>
      <c r="B512" t="s">
        <v>812</v>
      </c>
      <c r="C512" t="s">
        <v>815</v>
      </c>
      <c r="D512" t="s">
        <v>47</v>
      </c>
      <c r="E512" t="s">
        <v>48</v>
      </c>
      <c r="F512" t="s">
        <v>65</v>
      </c>
      <c r="G512" t="s">
        <v>66</v>
      </c>
      <c r="H512" t="s">
        <v>855</v>
      </c>
      <c r="I512" t="s">
        <v>857</v>
      </c>
      <c r="J512">
        <v>2</v>
      </c>
      <c r="K512" t="s">
        <v>148</v>
      </c>
      <c r="L512">
        <v>25</v>
      </c>
      <c r="M512" t="s">
        <v>404</v>
      </c>
      <c r="N512" t="s">
        <v>856</v>
      </c>
      <c r="O512" t="s">
        <v>858</v>
      </c>
      <c r="P512">
        <v>3000</v>
      </c>
      <c r="Q512" t="s">
        <v>56</v>
      </c>
      <c r="R512">
        <v>3291</v>
      </c>
      <c r="S512" t="s">
        <v>315</v>
      </c>
      <c r="T512">
        <v>0</v>
      </c>
      <c r="U512" t="s">
        <v>58</v>
      </c>
      <c r="V512" s="16">
        <v>54218.26</v>
      </c>
      <c r="W512">
        <v>0</v>
      </c>
      <c r="X512" s="1">
        <v>54218.26</v>
      </c>
      <c r="Y512">
        <v>0</v>
      </c>
      <c r="Z512">
        <v>0</v>
      </c>
      <c r="AA512">
        <v>0</v>
      </c>
      <c r="AB512">
        <v>0</v>
      </c>
      <c r="AC512" s="1">
        <f t="shared" si="14"/>
        <v>0</v>
      </c>
      <c r="AD512">
        <v>0</v>
      </c>
      <c r="AE512" s="1">
        <v>60000</v>
      </c>
      <c r="AF512">
        <v>0</v>
      </c>
      <c r="AG512" s="1">
        <v>5781.74</v>
      </c>
      <c r="AH512" s="1">
        <v>54218.26</v>
      </c>
    </row>
    <row r="513" spans="1:34" hidden="1" x14ac:dyDescent="0.35">
      <c r="A513" t="str">
        <f t="shared" si="15"/>
        <v>1.1-00-2509_25225017_2533710</v>
      </c>
      <c r="B513" t="s">
        <v>812</v>
      </c>
      <c r="C513" t="s">
        <v>815</v>
      </c>
      <c r="D513" t="s">
        <v>47</v>
      </c>
      <c r="E513" t="s">
        <v>48</v>
      </c>
      <c r="F513" t="s">
        <v>65</v>
      </c>
      <c r="G513" t="s">
        <v>66</v>
      </c>
      <c r="H513" t="s">
        <v>855</v>
      </c>
      <c r="I513" t="s">
        <v>857</v>
      </c>
      <c r="J513">
        <v>2</v>
      </c>
      <c r="K513" t="s">
        <v>148</v>
      </c>
      <c r="L513">
        <v>25</v>
      </c>
      <c r="M513" t="s">
        <v>404</v>
      </c>
      <c r="N513" t="s">
        <v>856</v>
      </c>
      <c r="O513" t="s">
        <v>858</v>
      </c>
      <c r="P513">
        <v>3000</v>
      </c>
      <c r="Q513" t="s">
        <v>56</v>
      </c>
      <c r="R513">
        <v>3371</v>
      </c>
      <c r="S513" t="s">
        <v>387</v>
      </c>
      <c r="T513">
        <v>0</v>
      </c>
      <c r="U513" t="s">
        <v>58</v>
      </c>
      <c r="V513" s="16">
        <v>6556818.1600000001</v>
      </c>
      <c r="W513" s="1">
        <v>5000000</v>
      </c>
      <c r="X513" s="1">
        <v>6556818.1600000001</v>
      </c>
      <c r="Y513" s="1">
        <v>6556818.1600000001</v>
      </c>
      <c r="Z513" s="1">
        <v>3226458.16</v>
      </c>
      <c r="AA513" s="1">
        <v>1916734.54</v>
      </c>
      <c r="AB513" s="1">
        <v>1916734.54</v>
      </c>
      <c r="AC513" s="1">
        <f t="shared" si="14"/>
        <v>0</v>
      </c>
      <c r="AD513" s="1">
        <v>1000000</v>
      </c>
      <c r="AE513" s="1">
        <v>1421000</v>
      </c>
      <c r="AF513">
        <v>0</v>
      </c>
      <c r="AG513" s="1">
        <v>864181.84</v>
      </c>
      <c r="AH513" s="1">
        <v>1556818.16</v>
      </c>
    </row>
    <row r="514" spans="1:34" hidden="1" x14ac:dyDescent="0.35">
      <c r="A514" t="str">
        <f t="shared" si="15"/>
        <v>1.1-00-2509_25225017_2535110</v>
      </c>
      <c r="B514" t="s">
        <v>812</v>
      </c>
      <c r="C514" t="s">
        <v>815</v>
      </c>
      <c r="D514" t="s">
        <v>47</v>
      </c>
      <c r="E514" t="s">
        <v>48</v>
      </c>
      <c r="F514" t="s">
        <v>65</v>
      </c>
      <c r="G514" t="s">
        <v>66</v>
      </c>
      <c r="H514" t="s">
        <v>855</v>
      </c>
      <c r="I514" t="s">
        <v>857</v>
      </c>
      <c r="J514">
        <v>2</v>
      </c>
      <c r="K514" t="s">
        <v>148</v>
      </c>
      <c r="L514">
        <v>25</v>
      </c>
      <c r="M514" t="s">
        <v>404</v>
      </c>
      <c r="N514" t="s">
        <v>856</v>
      </c>
      <c r="O514" t="s">
        <v>858</v>
      </c>
      <c r="P514">
        <v>3000</v>
      </c>
      <c r="Q514" t="s">
        <v>56</v>
      </c>
      <c r="R514">
        <v>3511</v>
      </c>
      <c r="S514" t="s">
        <v>323</v>
      </c>
      <c r="T514">
        <v>0</v>
      </c>
      <c r="U514" t="s">
        <v>58</v>
      </c>
      <c r="V514" s="16">
        <v>2049720</v>
      </c>
      <c r="W514">
        <v>0</v>
      </c>
      <c r="X514" s="1">
        <v>1654160</v>
      </c>
      <c r="Y514">
        <v>0</v>
      </c>
      <c r="Z514">
        <v>0</v>
      </c>
      <c r="AA514">
        <v>0</v>
      </c>
      <c r="AB514">
        <v>0</v>
      </c>
      <c r="AC514" s="1">
        <f t="shared" ref="AC514:AC577" si="16">V514-X514</f>
        <v>395560</v>
      </c>
      <c r="AD514">
        <v>0</v>
      </c>
      <c r="AE514" s="1">
        <v>2058161.84</v>
      </c>
      <c r="AF514">
        <v>0</v>
      </c>
      <c r="AG514" s="1">
        <v>8441.84</v>
      </c>
      <c r="AH514" s="1">
        <v>2049720</v>
      </c>
    </row>
    <row r="515" spans="1:34" hidden="1" x14ac:dyDescent="0.35">
      <c r="A515" t="str">
        <f t="shared" ref="A515:A578" si="17">CONCATENATE(B515,H515,J515,L515,N515,R515,T515)</f>
        <v>1.1-00-2509_25225017_2535910</v>
      </c>
      <c r="B515" t="s">
        <v>812</v>
      </c>
      <c r="C515" t="s">
        <v>815</v>
      </c>
      <c r="D515" t="s">
        <v>47</v>
      </c>
      <c r="E515" t="s">
        <v>48</v>
      </c>
      <c r="F515" t="s">
        <v>65</v>
      </c>
      <c r="G515" t="s">
        <v>66</v>
      </c>
      <c r="H515" t="s">
        <v>855</v>
      </c>
      <c r="I515" t="s">
        <v>857</v>
      </c>
      <c r="J515">
        <v>2</v>
      </c>
      <c r="K515" t="s">
        <v>148</v>
      </c>
      <c r="L515">
        <v>25</v>
      </c>
      <c r="M515" t="s">
        <v>404</v>
      </c>
      <c r="N515" t="s">
        <v>856</v>
      </c>
      <c r="O515" t="s">
        <v>858</v>
      </c>
      <c r="P515">
        <v>3000</v>
      </c>
      <c r="Q515" t="s">
        <v>56</v>
      </c>
      <c r="R515">
        <v>3591</v>
      </c>
      <c r="S515" t="s">
        <v>859</v>
      </c>
      <c r="T515">
        <v>0</v>
      </c>
      <c r="U515" t="s">
        <v>58</v>
      </c>
      <c r="V515" s="16">
        <v>17993224</v>
      </c>
      <c r="W515">
        <v>0</v>
      </c>
      <c r="X515" s="1">
        <v>17993224</v>
      </c>
      <c r="Y515" s="1">
        <v>17993224</v>
      </c>
      <c r="Z515" s="1">
        <v>8724943.7100000009</v>
      </c>
      <c r="AA515">
        <v>0</v>
      </c>
      <c r="AB515">
        <v>0</v>
      </c>
      <c r="AC515" s="1">
        <f t="shared" si="16"/>
        <v>0</v>
      </c>
      <c r="AD515" s="1">
        <v>18000000</v>
      </c>
      <c r="AE515" s="1">
        <v>1000000</v>
      </c>
      <c r="AF515">
        <v>0</v>
      </c>
      <c r="AG515" s="1">
        <v>1006776</v>
      </c>
      <c r="AH515" s="1">
        <v>17993224</v>
      </c>
    </row>
    <row r="516" spans="1:34" hidden="1" x14ac:dyDescent="0.35">
      <c r="A516" t="str">
        <f t="shared" si="17"/>
        <v>1.1-00-2509_25225017_2556110</v>
      </c>
      <c r="B516" t="s">
        <v>812</v>
      </c>
      <c r="C516" t="s">
        <v>815</v>
      </c>
      <c r="D516" t="s">
        <v>47</v>
      </c>
      <c r="E516" t="s">
        <v>48</v>
      </c>
      <c r="F516" t="s">
        <v>65</v>
      </c>
      <c r="G516" t="s">
        <v>66</v>
      </c>
      <c r="H516" t="s">
        <v>855</v>
      </c>
      <c r="I516" t="s">
        <v>857</v>
      </c>
      <c r="J516">
        <v>2</v>
      </c>
      <c r="K516" t="s">
        <v>148</v>
      </c>
      <c r="L516">
        <v>25</v>
      </c>
      <c r="M516" t="s">
        <v>404</v>
      </c>
      <c r="N516" t="s">
        <v>856</v>
      </c>
      <c r="O516" t="s">
        <v>858</v>
      </c>
      <c r="P516">
        <v>5000</v>
      </c>
      <c r="Q516" t="s">
        <v>118</v>
      </c>
      <c r="R516">
        <v>5611</v>
      </c>
      <c r="S516" t="s">
        <v>403</v>
      </c>
      <c r="T516">
        <v>0</v>
      </c>
      <c r="U516" t="s">
        <v>58</v>
      </c>
      <c r="V516" s="16">
        <v>579000</v>
      </c>
      <c r="W516" s="1">
        <v>196000</v>
      </c>
      <c r="X516" s="1">
        <v>555620.38</v>
      </c>
      <c r="Y516" s="1">
        <v>555620.38</v>
      </c>
      <c r="Z516">
        <v>0</v>
      </c>
      <c r="AA516">
        <v>0</v>
      </c>
      <c r="AB516">
        <v>0</v>
      </c>
      <c r="AC516" s="1">
        <f t="shared" si="16"/>
        <v>23379.619999999995</v>
      </c>
      <c r="AD516">
        <v>0</v>
      </c>
      <c r="AE516" s="1">
        <v>383000</v>
      </c>
      <c r="AF516">
        <v>0</v>
      </c>
      <c r="AG516">
        <v>0</v>
      </c>
      <c r="AH516" s="1">
        <v>383000</v>
      </c>
    </row>
    <row r="517" spans="1:34" hidden="1" x14ac:dyDescent="0.35">
      <c r="A517" t="str">
        <f t="shared" si="17"/>
        <v>1.1-00-2509_25225017_2556710</v>
      </c>
      <c r="B517" t="s">
        <v>812</v>
      </c>
      <c r="C517" t="s">
        <v>815</v>
      </c>
      <c r="D517" t="s">
        <v>47</v>
      </c>
      <c r="E517" t="s">
        <v>48</v>
      </c>
      <c r="F517" t="s">
        <v>65</v>
      </c>
      <c r="G517" t="s">
        <v>66</v>
      </c>
      <c r="H517" t="s">
        <v>855</v>
      </c>
      <c r="I517" t="s">
        <v>857</v>
      </c>
      <c r="J517">
        <v>2</v>
      </c>
      <c r="K517" t="s">
        <v>148</v>
      </c>
      <c r="L517">
        <v>25</v>
      </c>
      <c r="M517" t="s">
        <v>404</v>
      </c>
      <c r="N517" t="s">
        <v>856</v>
      </c>
      <c r="O517" t="s">
        <v>858</v>
      </c>
      <c r="P517">
        <v>5000</v>
      </c>
      <c r="Q517" t="s">
        <v>118</v>
      </c>
      <c r="R517">
        <v>5671</v>
      </c>
      <c r="S517" t="s">
        <v>407</v>
      </c>
      <c r="T517">
        <v>0</v>
      </c>
      <c r="U517" t="s">
        <v>58</v>
      </c>
      <c r="V517" s="16">
        <v>4617000</v>
      </c>
      <c r="W517" s="1">
        <v>2300000</v>
      </c>
      <c r="X517" s="1">
        <v>2939290</v>
      </c>
      <c r="Y517" s="1">
        <v>2939290</v>
      </c>
      <c r="Z517" s="1">
        <v>2939290</v>
      </c>
      <c r="AA517">
        <v>0</v>
      </c>
      <c r="AB517">
        <v>0</v>
      </c>
      <c r="AC517" s="1">
        <f t="shared" si="16"/>
        <v>1677710</v>
      </c>
      <c r="AD517" s="1">
        <v>2700000</v>
      </c>
      <c r="AE517">
        <v>0</v>
      </c>
      <c r="AF517">
        <v>0</v>
      </c>
      <c r="AG517" s="1">
        <v>383000</v>
      </c>
      <c r="AH517" s="1">
        <v>2317000</v>
      </c>
    </row>
    <row r="518" spans="1:34" hidden="1" x14ac:dyDescent="0.35">
      <c r="A518" t="str">
        <f t="shared" si="17"/>
        <v>1.1-00-2509_25228020_2521610</v>
      </c>
      <c r="B518" t="s">
        <v>812</v>
      </c>
      <c r="C518" t="s">
        <v>815</v>
      </c>
      <c r="D518" t="s">
        <v>47</v>
      </c>
      <c r="E518" t="s">
        <v>48</v>
      </c>
      <c r="F518" t="s">
        <v>65</v>
      </c>
      <c r="G518" t="s">
        <v>66</v>
      </c>
      <c r="H518" t="s">
        <v>855</v>
      </c>
      <c r="I518" t="s">
        <v>857</v>
      </c>
      <c r="J518">
        <v>2</v>
      </c>
      <c r="K518" t="s">
        <v>148</v>
      </c>
      <c r="L518">
        <v>28</v>
      </c>
      <c r="M518" t="s">
        <v>415</v>
      </c>
      <c r="N518" t="s">
        <v>860</v>
      </c>
      <c r="O518" t="s">
        <v>861</v>
      </c>
      <c r="P518">
        <v>2000</v>
      </c>
      <c r="Q518" t="s">
        <v>105</v>
      </c>
      <c r="R518">
        <v>2161</v>
      </c>
      <c r="S518" t="s">
        <v>367</v>
      </c>
      <c r="T518">
        <v>0</v>
      </c>
      <c r="U518" t="s">
        <v>58</v>
      </c>
      <c r="V518" s="16">
        <v>50000</v>
      </c>
      <c r="W518" s="1">
        <v>50000</v>
      </c>
      <c r="X518" s="1">
        <v>47766.5</v>
      </c>
      <c r="Y518" s="1">
        <v>47766.5</v>
      </c>
      <c r="Z518" s="1">
        <v>47766.5</v>
      </c>
      <c r="AA518">
        <v>0</v>
      </c>
      <c r="AB518">
        <v>0</v>
      </c>
      <c r="AC518" s="1">
        <f t="shared" si="16"/>
        <v>2233.5</v>
      </c>
      <c r="AD518">
        <v>0</v>
      </c>
      <c r="AE518">
        <v>0</v>
      </c>
      <c r="AF518">
        <v>0</v>
      </c>
      <c r="AG518">
        <v>0</v>
      </c>
      <c r="AH518">
        <v>0</v>
      </c>
    </row>
    <row r="519" spans="1:34" hidden="1" x14ac:dyDescent="0.35">
      <c r="A519" t="str">
        <f t="shared" si="17"/>
        <v>1.1-00-2509_25228020_2522210</v>
      </c>
      <c r="B519" t="s">
        <v>812</v>
      </c>
      <c r="C519" t="s">
        <v>815</v>
      </c>
      <c r="D519" t="s">
        <v>47</v>
      </c>
      <c r="E519" t="s">
        <v>48</v>
      </c>
      <c r="F519" t="s">
        <v>65</v>
      </c>
      <c r="G519" t="s">
        <v>66</v>
      </c>
      <c r="H519" t="s">
        <v>855</v>
      </c>
      <c r="I519" t="s">
        <v>857</v>
      </c>
      <c r="J519">
        <v>2</v>
      </c>
      <c r="K519" t="s">
        <v>148</v>
      </c>
      <c r="L519">
        <v>28</v>
      </c>
      <c r="M519" t="s">
        <v>415</v>
      </c>
      <c r="N519" t="s">
        <v>860</v>
      </c>
      <c r="O519" t="s">
        <v>861</v>
      </c>
      <c r="P519">
        <v>2000</v>
      </c>
      <c r="Q519" t="s">
        <v>105</v>
      </c>
      <c r="R519">
        <v>2221</v>
      </c>
      <c r="S519" t="s">
        <v>413</v>
      </c>
      <c r="T519">
        <v>0</v>
      </c>
      <c r="U519" t="s">
        <v>58</v>
      </c>
      <c r="V519" s="16">
        <v>70000</v>
      </c>
      <c r="W519" s="1">
        <v>70000</v>
      </c>
      <c r="X519" s="1">
        <v>38150</v>
      </c>
      <c r="Y519">
        <v>0</v>
      </c>
      <c r="Z519">
        <v>0</v>
      </c>
      <c r="AA519">
        <v>0</v>
      </c>
      <c r="AB519">
        <v>0</v>
      </c>
      <c r="AC519" s="1">
        <f t="shared" si="16"/>
        <v>31850</v>
      </c>
      <c r="AD519">
        <v>0</v>
      </c>
      <c r="AE519">
        <v>0</v>
      </c>
      <c r="AF519">
        <v>0</v>
      </c>
      <c r="AG519">
        <v>0</v>
      </c>
      <c r="AH519">
        <v>0</v>
      </c>
    </row>
    <row r="520" spans="1:34" hidden="1" x14ac:dyDescent="0.35">
      <c r="A520" t="str">
        <f t="shared" si="17"/>
        <v>1.1-00-2509_25228020_2525210</v>
      </c>
      <c r="B520" t="s">
        <v>812</v>
      </c>
      <c r="C520" t="s">
        <v>815</v>
      </c>
      <c r="D520" t="s">
        <v>47</v>
      </c>
      <c r="E520" t="s">
        <v>48</v>
      </c>
      <c r="F520" t="s">
        <v>65</v>
      </c>
      <c r="G520" t="s">
        <v>66</v>
      </c>
      <c r="H520" t="s">
        <v>855</v>
      </c>
      <c r="I520" t="s">
        <v>857</v>
      </c>
      <c r="J520">
        <v>2</v>
      </c>
      <c r="K520" t="s">
        <v>148</v>
      </c>
      <c r="L520">
        <v>28</v>
      </c>
      <c r="M520" t="s">
        <v>415</v>
      </c>
      <c r="N520" t="s">
        <v>860</v>
      </c>
      <c r="O520" t="s">
        <v>861</v>
      </c>
      <c r="P520">
        <v>2000</v>
      </c>
      <c r="Q520" t="s">
        <v>105</v>
      </c>
      <c r="R520">
        <v>2521</v>
      </c>
      <c r="S520" t="s">
        <v>375</v>
      </c>
      <c r="T520">
        <v>0</v>
      </c>
      <c r="U520" t="s">
        <v>58</v>
      </c>
      <c r="V520" s="16">
        <v>50000</v>
      </c>
      <c r="W520" s="1">
        <v>50000</v>
      </c>
      <c r="X520">
        <v>0</v>
      </c>
      <c r="Y520">
        <v>0</v>
      </c>
      <c r="Z520">
        <v>0</v>
      </c>
      <c r="AA520">
        <v>0</v>
      </c>
      <c r="AB520">
        <v>0</v>
      </c>
      <c r="AC520" s="1">
        <f t="shared" si="16"/>
        <v>50000</v>
      </c>
      <c r="AD520">
        <v>0</v>
      </c>
      <c r="AE520">
        <v>0</v>
      </c>
      <c r="AF520">
        <v>0</v>
      </c>
      <c r="AG520">
        <v>0</v>
      </c>
      <c r="AH520">
        <v>0</v>
      </c>
    </row>
    <row r="521" spans="1:34" hidden="1" x14ac:dyDescent="0.35">
      <c r="A521" t="str">
        <f t="shared" si="17"/>
        <v>1.1-00-2509_25228020_2527210</v>
      </c>
      <c r="B521" t="s">
        <v>812</v>
      </c>
      <c r="C521" t="s">
        <v>815</v>
      </c>
      <c r="D521" t="s">
        <v>47</v>
      </c>
      <c r="E521" t="s">
        <v>48</v>
      </c>
      <c r="F521" t="s">
        <v>65</v>
      </c>
      <c r="G521" t="s">
        <v>66</v>
      </c>
      <c r="H521" t="s">
        <v>855</v>
      </c>
      <c r="I521" t="s">
        <v>857</v>
      </c>
      <c r="J521">
        <v>2</v>
      </c>
      <c r="K521" t="s">
        <v>148</v>
      </c>
      <c r="L521">
        <v>28</v>
      </c>
      <c r="M521" t="s">
        <v>415</v>
      </c>
      <c r="N521" t="s">
        <v>860</v>
      </c>
      <c r="O521" t="s">
        <v>861</v>
      </c>
      <c r="P521">
        <v>2000</v>
      </c>
      <c r="Q521" t="s">
        <v>105</v>
      </c>
      <c r="R521">
        <v>2721</v>
      </c>
      <c r="S521" t="s">
        <v>377</v>
      </c>
      <c r="T521">
        <v>0</v>
      </c>
      <c r="U521" t="s">
        <v>58</v>
      </c>
      <c r="V521" s="16">
        <v>100000</v>
      </c>
      <c r="W521" s="1">
        <v>100000</v>
      </c>
      <c r="X521" s="1">
        <v>89117.81</v>
      </c>
      <c r="Y521">
        <v>0</v>
      </c>
      <c r="Z521">
        <v>0</v>
      </c>
      <c r="AA521">
        <v>0</v>
      </c>
      <c r="AB521">
        <v>0</v>
      </c>
      <c r="AC521" s="1">
        <f t="shared" si="16"/>
        <v>10882.190000000002</v>
      </c>
      <c r="AD521">
        <v>0</v>
      </c>
      <c r="AE521">
        <v>0</v>
      </c>
      <c r="AF521">
        <v>0</v>
      </c>
      <c r="AG521">
        <v>0</v>
      </c>
      <c r="AH521">
        <v>0</v>
      </c>
    </row>
    <row r="522" spans="1:34" hidden="1" x14ac:dyDescent="0.35">
      <c r="A522" t="str">
        <f t="shared" si="17"/>
        <v>1.1-00-2509_25228020_2529110</v>
      </c>
      <c r="B522" t="s">
        <v>812</v>
      </c>
      <c r="C522" t="s">
        <v>815</v>
      </c>
      <c r="D522" t="s">
        <v>47</v>
      </c>
      <c r="E522" t="s">
        <v>48</v>
      </c>
      <c r="F522" t="s">
        <v>65</v>
      </c>
      <c r="G522" t="s">
        <v>66</v>
      </c>
      <c r="H522" t="s">
        <v>855</v>
      </c>
      <c r="I522" t="s">
        <v>857</v>
      </c>
      <c r="J522">
        <v>2</v>
      </c>
      <c r="K522" t="s">
        <v>148</v>
      </c>
      <c r="L522">
        <v>28</v>
      </c>
      <c r="M522" t="s">
        <v>415</v>
      </c>
      <c r="N522" t="s">
        <v>860</v>
      </c>
      <c r="O522" t="s">
        <v>861</v>
      </c>
      <c r="P522">
        <v>2000</v>
      </c>
      <c r="Q522" t="s">
        <v>105</v>
      </c>
      <c r="R522">
        <v>2911</v>
      </c>
      <c r="S522" t="s">
        <v>312</v>
      </c>
      <c r="T522">
        <v>0</v>
      </c>
      <c r="U522" t="s">
        <v>58</v>
      </c>
      <c r="V522" s="16">
        <v>300000</v>
      </c>
      <c r="W522" s="1">
        <v>300000</v>
      </c>
      <c r="X522" s="1">
        <v>282945.44</v>
      </c>
      <c r="Y522" s="1">
        <v>142647.85</v>
      </c>
      <c r="Z522" s="1">
        <v>142647.85</v>
      </c>
      <c r="AA522" s="1">
        <v>142647.85</v>
      </c>
      <c r="AB522" s="1">
        <v>142647.85</v>
      </c>
      <c r="AC522" s="1">
        <f t="shared" si="16"/>
        <v>17054.559999999998</v>
      </c>
      <c r="AD522">
        <v>0</v>
      </c>
      <c r="AE522">
        <v>0</v>
      </c>
      <c r="AF522">
        <v>0</v>
      </c>
      <c r="AG522">
        <v>0</v>
      </c>
      <c r="AH522">
        <v>0</v>
      </c>
    </row>
    <row r="523" spans="1:34" hidden="1" x14ac:dyDescent="0.35">
      <c r="A523" t="str">
        <f t="shared" si="17"/>
        <v>1.1-00-2509_25228020_2535710</v>
      </c>
      <c r="B523" t="s">
        <v>812</v>
      </c>
      <c r="C523" t="s">
        <v>815</v>
      </c>
      <c r="D523" t="s">
        <v>47</v>
      </c>
      <c r="E523" t="s">
        <v>48</v>
      </c>
      <c r="F523" t="s">
        <v>65</v>
      </c>
      <c r="G523" t="s">
        <v>66</v>
      </c>
      <c r="H523" t="s">
        <v>855</v>
      </c>
      <c r="I523" t="s">
        <v>857</v>
      </c>
      <c r="J523">
        <v>2</v>
      </c>
      <c r="K523" t="s">
        <v>148</v>
      </c>
      <c r="L523">
        <v>28</v>
      </c>
      <c r="M523" t="s">
        <v>415</v>
      </c>
      <c r="N523" t="s">
        <v>860</v>
      </c>
      <c r="O523" t="s">
        <v>861</v>
      </c>
      <c r="P523">
        <v>3000</v>
      </c>
      <c r="Q523" t="s">
        <v>56</v>
      </c>
      <c r="R523">
        <v>3571</v>
      </c>
      <c r="S523" t="s">
        <v>392</v>
      </c>
      <c r="T523">
        <v>0</v>
      </c>
      <c r="U523" t="s">
        <v>58</v>
      </c>
      <c r="V523" s="16">
        <v>400000</v>
      </c>
      <c r="W523" s="1">
        <v>400000</v>
      </c>
      <c r="X523" s="1">
        <v>336197.66</v>
      </c>
      <c r="Y523">
        <v>0</v>
      </c>
      <c r="Z523">
        <v>0</v>
      </c>
      <c r="AA523">
        <v>0</v>
      </c>
      <c r="AB523">
        <v>0</v>
      </c>
      <c r="AC523" s="1">
        <f t="shared" si="16"/>
        <v>63802.340000000026</v>
      </c>
      <c r="AD523">
        <v>0</v>
      </c>
      <c r="AE523">
        <v>0</v>
      </c>
      <c r="AF523">
        <v>0</v>
      </c>
      <c r="AG523">
        <v>0</v>
      </c>
      <c r="AH523">
        <v>0</v>
      </c>
    </row>
    <row r="524" spans="1:34" hidden="1" x14ac:dyDescent="0.35">
      <c r="A524" t="str">
        <f t="shared" si="17"/>
        <v>1.1-00-2509_25228020_2556210</v>
      </c>
      <c r="B524" t="s">
        <v>812</v>
      </c>
      <c r="C524" t="s">
        <v>815</v>
      </c>
      <c r="D524" t="s">
        <v>47</v>
      </c>
      <c r="E524" t="s">
        <v>48</v>
      </c>
      <c r="F524" t="s">
        <v>65</v>
      </c>
      <c r="G524" t="s">
        <v>66</v>
      </c>
      <c r="H524" t="s">
        <v>855</v>
      </c>
      <c r="I524" t="s">
        <v>857</v>
      </c>
      <c r="J524">
        <v>2</v>
      </c>
      <c r="K524" t="s">
        <v>148</v>
      </c>
      <c r="L524">
        <v>28</v>
      </c>
      <c r="M524" t="s">
        <v>415</v>
      </c>
      <c r="N524" t="s">
        <v>860</v>
      </c>
      <c r="O524" t="s">
        <v>861</v>
      </c>
      <c r="P524">
        <v>5000</v>
      </c>
      <c r="Q524" t="s">
        <v>118</v>
      </c>
      <c r="R524">
        <v>5621</v>
      </c>
      <c r="S524" t="s">
        <v>486</v>
      </c>
      <c r="T524">
        <v>0</v>
      </c>
      <c r="U524" t="s">
        <v>58</v>
      </c>
      <c r="V524" s="16">
        <v>200000</v>
      </c>
      <c r="W524" s="1">
        <v>200000</v>
      </c>
      <c r="X524" s="1">
        <v>192143.93</v>
      </c>
      <c r="Y524" s="1">
        <v>192143.93</v>
      </c>
      <c r="Z524">
        <v>0</v>
      </c>
      <c r="AA524">
        <v>0</v>
      </c>
      <c r="AB524">
        <v>0</v>
      </c>
      <c r="AC524" s="1">
        <f t="shared" si="16"/>
        <v>7856.070000000007</v>
      </c>
      <c r="AD524">
        <v>0</v>
      </c>
      <c r="AE524">
        <v>0</v>
      </c>
      <c r="AF524">
        <v>0</v>
      </c>
      <c r="AG524">
        <v>0</v>
      </c>
      <c r="AH524">
        <v>0</v>
      </c>
    </row>
    <row r="525" spans="1:34" hidden="1" x14ac:dyDescent="0.35">
      <c r="A525" t="str">
        <f t="shared" si="17"/>
        <v>1.1-00-2513_25554038_25519142</v>
      </c>
      <c r="B525" t="s">
        <v>812</v>
      </c>
      <c r="C525" t="s">
        <v>815</v>
      </c>
      <c r="D525" t="s">
        <v>47</v>
      </c>
      <c r="E525" t="s">
        <v>48</v>
      </c>
      <c r="F525" t="s">
        <v>65</v>
      </c>
      <c r="G525" t="s">
        <v>66</v>
      </c>
      <c r="H525" t="s">
        <v>862</v>
      </c>
      <c r="I525" t="s">
        <v>864</v>
      </c>
      <c r="J525">
        <v>5</v>
      </c>
      <c r="K525" t="s">
        <v>810</v>
      </c>
      <c r="L525">
        <v>54</v>
      </c>
      <c r="M525" t="s">
        <v>865</v>
      </c>
      <c r="N525" t="s">
        <v>863</v>
      </c>
      <c r="O525" t="s">
        <v>866</v>
      </c>
      <c r="P525">
        <v>5000</v>
      </c>
      <c r="Q525" t="s">
        <v>118</v>
      </c>
      <c r="R525">
        <v>5191</v>
      </c>
      <c r="S525" t="s">
        <v>121</v>
      </c>
      <c r="T525">
        <v>42</v>
      </c>
      <c r="U525" t="s">
        <v>770</v>
      </c>
      <c r="V525" s="16">
        <v>0</v>
      </c>
      <c r="W525" s="1">
        <v>4000000</v>
      </c>
      <c r="X525">
        <v>0</v>
      </c>
      <c r="Y525">
        <v>0</v>
      </c>
      <c r="Z525">
        <v>0</v>
      </c>
      <c r="AA525">
        <v>0</v>
      </c>
      <c r="AB525">
        <v>0</v>
      </c>
      <c r="AC525" s="1">
        <f t="shared" si="16"/>
        <v>0</v>
      </c>
      <c r="AD525">
        <v>0</v>
      </c>
      <c r="AE525">
        <v>0</v>
      </c>
      <c r="AF525">
        <v>0</v>
      </c>
      <c r="AG525" s="1">
        <v>4000000</v>
      </c>
      <c r="AH525" s="1">
        <v>-4000000</v>
      </c>
    </row>
    <row r="526" spans="1:34" hidden="1" x14ac:dyDescent="0.35">
      <c r="A526" t="str">
        <f t="shared" si="17"/>
        <v>1.1-00-2509_25129021_2524110</v>
      </c>
      <c r="B526" t="s">
        <v>812</v>
      </c>
      <c r="C526" t="s">
        <v>815</v>
      </c>
      <c r="D526" t="s">
        <v>459</v>
      </c>
      <c r="E526" t="s">
        <v>460</v>
      </c>
      <c r="F526" t="s">
        <v>65</v>
      </c>
      <c r="G526" t="s">
        <v>66</v>
      </c>
      <c r="H526" t="s">
        <v>855</v>
      </c>
      <c r="I526" t="s">
        <v>857</v>
      </c>
      <c r="J526">
        <v>1</v>
      </c>
      <c r="K526" t="s">
        <v>472</v>
      </c>
      <c r="L526">
        <v>29</v>
      </c>
      <c r="M526" t="s">
        <v>473</v>
      </c>
      <c r="N526" t="s">
        <v>884</v>
      </c>
      <c r="O526" t="s">
        <v>885</v>
      </c>
      <c r="P526">
        <v>2000</v>
      </c>
      <c r="Q526" t="s">
        <v>105</v>
      </c>
      <c r="R526">
        <v>2411</v>
      </c>
      <c r="S526" t="s">
        <v>369</v>
      </c>
      <c r="T526">
        <v>0</v>
      </c>
      <c r="U526" t="s">
        <v>58</v>
      </c>
      <c r="V526" s="16">
        <v>2204</v>
      </c>
      <c r="W526" s="1">
        <v>100000</v>
      </c>
      <c r="X526" s="1">
        <v>2204</v>
      </c>
      <c r="Y526" s="1">
        <v>2204</v>
      </c>
      <c r="Z526" s="1">
        <v>2204</v>
      </c>
      <c r="AA526" s="1">
        <v>2204</v>
      </c>
      <c r="AB526" s="1">
        <v>2204</v>
      </c>
      <c r="AC526" s="1">
        <f t="shared" si="16"/>
        <v>0</v>
      </c>
      <c r="AD526">
        <v>0</v>
      </c>
      <c r="AE526">
        <v>0</v>
      </c>
      <c r="AF526">
        <v>0</v>
      </c>
      <c r="AG526" s="1">
        <v>97796</v>
      </c>
      <c r="AH526" s="1">
        <v>-97796</v>
      </c>
    </row>
    <row r="527" spans="1:34" hidden="1" x14ac:dyDescent="0.35">
      <c r="A527" t="str">
        <f t="shared" si="17"/>
        <v>1.1-00-2509_25129021_2524210</v>
      </c>
      <c r="B527" t="s">
        <v>812</v>
      </c>
      <c r="C527" t="s">
        <v>815</v>
      </c>
      <c r="D527" t="s">
        <v>459</v>
      </c>
      <c r="E527" t="s">
        <v>460</v>
      </c>
      <c r="F527" t="s">
        <v>65</v>
      </c>
      <c r="G527" t="s">
        <v>66</v>
      </c>
      <c r="H527" t="s">
        <v>855</v>
      </c>
      <c r="I527" t="s">
        <v>857</v>
      </c>
      <c r="J527">
        <v>1</v>
      </c>
      <c r="K527" t="s">
        <v>472</v>
      </c>
      <c r="L527">
        <v>29</v>
      </c>
      <c r="M527" t="s">
        <v>473</v>
      </c>
      <c r="N527" t="s">
        <v>884</v>
      </c>
      <c r="O527" t="s">
        <v>885</v>
      </c>
      <c r="P527">
        <v>2000</v>
      </c>
      <c r="Q527" t="s">
        <v>105</v>
      </c>
      <c r="R527">
        <v>2421</v>
      </c>
      <c r="S527" t="s">
        <v>370</v>
      </c>
      <c r="T527">
        <v>0</v>
      </c>
      <c r="U527" t="s">
        <v>58</v>
      </c>
      <c r="V527" s="16">
        <v>75690</v>
      </c>
      <c r="W527" s="1">
        <v>1000000</v>
      </c>
      <c r="X527" s="1">
        <v>75690</v>
      </c>
      <c r="Y527" s="1">
        <v>75690</v>
      </c>
      <c r="Z527" s="1">
        <v>75690</v>
      </c>
      <c r="AA527" s="1">
        <v>75690</v>
      </c>
      <c r="AB527" s="1">
        <v>75690</v>
      </c>
      <c r="AC527" s="1">
        <f t="shared" si="16"/>
        <v>0</v>
      </c>
      <c r="AD527">
        <v>0</v>
      </c>
      <c r="AE527">
        <v>0</v>
      </c>
      <c r="AF527">
        <v>0</v>
      </c>
      <c r="AG527" s="1">
        <v>924310</v>
      </c>
      <c r="AH527" s="1">
        <v>-924310</v>
      </c>
    </row>
    <row r="528" spans="1:34" x14ac:dyDescent="0.35">
      <c r="A528" t="str">
        <f t="shared" si="17"/>
        <v>1.1-00-2509_25129021_2524610</v>
      </c>
      <c r="B528" t="s">
        <v>812</v>
      </c>
      <c r="C528" t="s">
        <v>815</v>
      </c>
      <c r="D528" t="s">
        <v>459</v>
      </c>
      <c r="E528" t="s">
        <v>460</v>
      </c>
      <c r="F528" t="s">
        <v>65</v>
      </c>
      <c r="G528" t="s">
        <v>66</v>
      </c>
      <c r="H528" t="s">
        <v>855</v>
      </c>
      <c r="I528" t="s">
        <v>857</v>
      </c>
      <c r="J528">
        <v>1</v>
      </c>
      <c r="K528" t="s">
        <v>472</v>
      </c>
      <c r="L528">
        <v>29</v>
      </c>
      <c r="M528" t="s">
        <v>473</v>
      </c>
      <c r="N528" t="s">
        <v>884</v>
      </c>
      <c r="O528" t="s">
        <v>885</v>
      </c>
      <c r="P528">
        <v>2000</v>
      </c>
      <c r="Q528" t="s">
        <v>105</v>
      </c>
      <c r="R528">
        <v>2461</v>
      </c>
      <c r="S528" t="s">
        <v>372</v>
      </c>
      <c r="T528">
        <v>0</v>
      </c>
      <c r="U528" t="s">
        <v>58</v>
      </c>
      <c r="V528" s="16">
        <v>4238</v>
      </c>
      <c r="W528" s="1">
        <v>800000</v>
      </c>
      <c r="X528" s="1">
        <v>4238</v>
      </c>
      <c r="Y528" s="1">
        <v>4238</v>
      </c>
      <c r="Z528" s="1">
        <v>4238</v>
      </c>
      <c r="AA528" s="1">
        <v>4238</v>
      </c>
      <c r="AB528" s="1">
        <v>4238</v>
      </c>
      <c r="AC528" s="1">
        <f t="shared" si="16"/>
        <v>0</v>
      </c>
      <c r="AD528">
        <v>0</v>
      </c>
      <c r="AE528">
        <v>0</v>
      </c>
      <c r="AF528">
        <v>0</v>
      </c>
      <c r="AG528" s="1">
        <v>795762</v>
      </c>
      <c r="AH528" s="1">
        <v>-795762</v>
      </c>
    </row>
    <row r="529" spans="1:34" hidden="1" x14ac:dyDescent="0.35">
      <c r="A529" t="str">
        <f t="shared" si="17"/>
        <v>1.1-00-2509_25129021_2524710</v>
      </c>
      <c r="B529" t="s">
        <v>812</v>
      </c>
      <c r="C529" t="s">
        <v>815</v>
      </c>
      <c r="D529" t="s">
        <v>459</v>
      </c>
      <c r="E529" t="s">
        <v>460</v>
      </c>
      <c r="F529" t="s">
        <v>65</v>
      </c>
      <c r="G529" t="s">
        <v>66</v>
      </c>
      <c r="H529" t="s">
        <v>855</v>
      </c>
      <c r="I529" t="s">
        <v>857</v>
      </c>
      <c r="J529">
        <v>1</v>
      </c>
      <c r="K529" t="s">
        <v>472</v>
      </c>
      <c r="L529">
        <v>29</v>
      </c>
      <c r="M529" t="s">
        <v>473</v>
      </c>
      <c r="N529" t="s">
        <v>884</v>
      </c>
      <c r="O529" t="s">
        <v>885</v>
      </c>
      <c r="P529">
        <v>2000</v>
      </c>
      <c r="Q529" t="s">
        <v>105</v>
      </c>
      <c r="R529">
        <v>2471</v>
      </c>
      <c r="S529" t="s">
        <v>373</v>
      </c>
      <c r="T529">
        <v>0</v>
      </c>
      <c r="U529" t="s">
        <v>58</v>
      </c>
      <c r="V529" s="16">
        <v>422596.45</v>
      </c>
      <c r="W529" s="1">
        <v>3000000</v>
      </c>
      <c r="X529" s="1">
        <v>422596.45</v>
      </c>
      <c r="Y529" s="1">
        <v>393445.33</v>
      </c>
      <c r="Z529" s="1">
        <v>393445.33</v>
      </c>
      <c r="AA529" s="1">
        <v>393445.33</v>
      </c>
      <c r="AB529" s="1">
        <v>393445.33</v>
      </c>
      <c r="AC529" s="1">
        <f t="shared" si="16"/>
        <v>0</v>
      </c>
      <c r="AD529">
        <v>0</v>
      </c>
      <c r="AE529" s="1">
        <v>359396</v>
      </c>
      <c r="AF529">
        <v>0</v>
      </c>
      <c r="AG529" s="1">
        <v>2936799.55</v>
      </c>
      <c r="AH529" s="1">
        <v>-2577403.5499999998</v>
      </c>
    </row>
    <row r="530" spans="1:34" hidden="1" x14ac:dyDescent="0.35">
      <c r="A530" t="str">
        <f t="shared" si="17"/>
        <v>1.1-00-2509_25129021_2524910</v>
      </c>
      <c r="B530" t="s">
        <v>812</v>
      </c>
      <c r="C530" t="s">
        <v>815</v>
      </c>
      <c r="D530" t="s">
        <v>459</v>
      </c>
      <c r="E530" t="s">
        <v>460</v>
      </c>
      <c r="F530" t="s">
        <v>65</v>
      </c>
      <c r="G530" t="s">
        <v>66</v>
      </c>
      <c r="H530" t="s">
        <v>855</v>
      </c>
      <c r="I530" t="s">
        <v>857</v>
      </c>
      <c r="J530">
        <v>1</v>
      </c>
      <c r="K530" t="s">
        <v>472</v>
      </c>
      <c r="L530">
        <v>29</v>
      </c>
      <c r="M530" t="s">
        <v>473</v>
      </c>
      <c r="N530" t="s">
        <v>884</v>
      </c>
      <c r="O530" t="s">
        <v>885</v>
      </c>
      <c r="P530">
        <v>2000</v>
      </c>
      <c r="Q530" t="s">
        <v>105</v>
      </c>
      <c r="R530">
        <v>2491</v>
      </c>
      <c r="S530" t="s">
        <v>374</v>
      </c>
      <c r="T530">
        <v>0</v>
      </c>
      <c r="U530" t="s">
        <v>58</v>
      </c>
      <c r="V530" s="16">
        <v>0</v>
      </c>
      <c r="W530" s="1">
        <v>9000</v>
      </c>
      <c r="X530">
        <v>0</v>
      </c>
      <c r="Y530">
        <v>0</v>
      </c>
      <c r="Z530">
        <v>0</v>
      </c>
      <c r="AA530">
        <v>0</v>
      </c>
      <c r="AB530">
        <v>0</v>
      </c>
      <c r="AC530" s="1">
        <f t="shared" si="16"/>
        <v>0</v>
      </c>
      <c r="AD530">
        <v>0</v>
      </c>
      <c r="AE530">
        <v>0</v>
      </c>
      <c r="AF530">
        <v>0</v>
      </c>
      <c r="AG530" s="1">
        <v>9000</v>
      </c>
      <c r="AH530" s="1">
        <v>-9000</v>
      </c>
    </row>
    <row r="531" spans="1:34" hidden="1" x14ac:dyDescent="0.35">
      <c r="A531" t="str">
        <f t="shared" si="17"/>
        <v>1.1-00-2509_25129021_2525110</v>
      </c>
      <c r="B531" t="s">
        <v>812</v>
      </c>
      <c r="C531" t="s">
        <v>815</v>
      </c>
      <c r="D531" t="s">
        <v>459</v>
      </c>
      <c r="E531" t="s">
        <v>460</v>
      </c>
      <c r="F531" t="s">
        <v>65</v>
      </c>
      <c r="G531" t="s">
        <v>66</v>
      </c>
      <c r="H531" t="s">
        <v>855</v>
      </c>
      <c r="I531" t="s">
        <v>857</v>
      </c>
      <c r="J531">
        <v>1</v>
      </c>
      <c r="K531" t="s">
        <v>472</v>
      </c>
      <c r="L531">
        <v>29</v>
      </c>
      <c r="M531" t="s">
        <v>473</v>
      </c>
      <c r="N531" t="s">
        <v>884</v>
      </c>
      <c r="O531" t="s">
        <v>885</v>
      </c>
      <c r="P531">
        <v>2000</v>
      </c>
      <c r="Q531" t="s">
        <v>105</v>
      </c>
      <c r="R531">
        <v>2511</v>
      </c>
      <c r="S531" t="s">
        <v>475</v>
      </c>
      <c r="T531">
        <v>0</v>
      </c>
      <c r="U531" t="s">
        <v>58</v>
      </c>
      <c r="V531" s="16">
        <v>2195010</v>
      </c>
      <c r="W531" s="1">
        <v>2500000</v>
      </c>
      <c r="X531" s="1">
        <v>2195010</v>
      </c>
      <c r="Y531" s="1">
        <v>2195010</v>
      </c>
      <c r="Z531" s="1">
        <v>515953.5</v>
      </c>
      <c r="AA531" s="1">
        <v>515953.5</v>
      </c>
      <c r="AB531" s="1">
        <v>515953.5</v>
      </c>
      <c r="AC531" s="1">
        <f t="shared" si="16"/>
        <v>0</v>
      </c>
      <c r="AD531">
        <v>0</v>
      </c>
      <c r="AE531">
        <v>0</v>
      </c>
      <c r="AF531">
        <v>0</v>
      </c>
      <c r="AG531" s="1">
        <v>304990</v>
      </c>
      <c r="AH531" s="1">
        <v>-304990</v>
      </c>
    </row>
    <row r="532" spans="1:34" hidden="1" x14ac:dyDescent="0.35">
      <c r="A532" t="str">
        <f t="shared" si="17"/>
        <v>1.1-00-2509_25129021_2525510</v>
      </c>
      <c r="B532" t="s">
        <v>812</v>
      </c>
      <c r="C532" t="s">
        <v>815</v>
      </c>
      <c r="D532" t="s">
        <v>459</v>
      </c>
      <c r="E532" t="s">
        <v>460</v>
      </c>
      <c r="F532" t="s">
        <v>65</v>
      </c>
      <c r="G532" t="s">
        <v>66</v>
      </c>
      <c r="H532" t="s">
        <v>855</v>
      </c>
      <c r="I532" t="s">
        <v>857</v>
      </c>
      <c r="J532">
        <v>1</v>
      </c>
      <c r="K532" t="s">
        <v>472</v>
      </c>
      <c r="L532">
        <v>29</v>
      </c>
      <c r="M532" t="s">
        <v>473</v>
      </c>
      <c r="N532" t="s">
        <v>884</v>
      </c>
      <c r="O532" t="s">
        <v>885</v>
      </c>
      <c r="P532">
        <v>2000</v>
      </c>
      <c r="Q532" t="s">
        <v>105</v>
      </c>
      <c r="R532">
        <v>2551</v>
      </c>
      <c r="S532" t="s">
        <v>476</v>
      </c>
      <c r="T532">
        <v>0</v>
      </c>
      <c r="U532" t="s">
        <v>58</v>
      </c>
      <c r="V532" s="16">
        <v>0</v>
      </c>
      <c r="W532" s="1">
        <v>400000</v>
      </c>
      <c r="X532">
        <v>0</v>
      </c>
      <c r="Y532">
        <v>0</v>
      </c>
      <c r="Z532">
        <v>0</v>
      </c>
      <c r="AA532">
        <v>0</v>
      </c>
      <c r="AB532">
        <v>0</v>
      </c>
      <c r="AC532" s="1">
        <f t="shared" si="16"/>
        <v>0</v>
      </c>
      <c r="AD532">
        <v>0</v>
      </c>
      <c r="AE532">
        <v>0</v>
      </c>
      <c r="AF532">
        <v>0</v>
      </c>
      <c r="AG532" s="1">
        <v>400000</v>
      </c>
      <c r="AH532" s="1">
        <v>-400000</v>
      </c>
    </row>
    <row r="533" spans="1:34" hidden="1" x14ac:dyDescent="0.35">
      <c r="A533" t="str">
        <f t="shared" si="17"/>
        <v>1.1-00-2509_25129021_2525610</v>
      </c>
      <c r="B533" t="s">
        <v>812</v>
      </c>
      <c r="C533" t="s">
        <v>815</v>
      </c>
      <c r="D533" t="s">
        <v>459</v>
      </c>
      <c r="E533" t="s">
        <v>460</v>
      </c>
      <c r="F533" t="s">
        <v>65</v>
      </c>
      <c r="G533" t="s">
        <v>66</v>
      </c>
      <c r="H533" t="s">
        <v>855</v>
      </c>
      <c r="I533" t="s">
        <v>857</v>
      </c>
      <c r="J533">
        <v>1</v>
      </c>
      <c r="K533" t="s">
        <v>472</v>
      </c>
      <c r="L533">
        <v>29</v>
      </c>
      <c r="M533" t="s">
        <v>473</v>
      </c>
      <c r="N533" t="s">
        <v>884</v>
      </c>
      <c r="O533" t="s">
        <v>885</v>
      </c>
      <c r="P533">
        <v>2000</v>
      </c>
      <c r="Q533" t="s">
        <v>105</v>
      </c>
      <c r="R533">
        <v>2561</v>
      </c>
      <c r="S533" t="s">
        <v>376</v>
      </c>
      <c r="T533">
        <v>0</v>
      </c>
      <c r="U533" t="s">
        <v>58</v>
      </c>
      <c r="V533" s="16">
        <v>17544.63</v>
      </c>
      <c r="W533" s="1">
        <v>2500000</v>
      </c>
      <c r="X533" s="1">
        <v>17544.63</v>
      </c>
      <c r="Y533" s="1">
        <v>9957.44</v>
      </c>
      <c r="Z533" s="1">
        <v>9957.44</v>
      </c>
      <c r="AA533" s="1">
        <v>9957.44</v>
      </c>
      <c r="AB533" s="1">
        <v>9957.44</v>
      </c>
      <c r="AC533" s="1">
        <f t="shared" si="16"/>
        <v>0</v>
      </c>
      <c r="AD533">
        <v>0</v>
      </c>
      <c r="AE533" s="1">
        <v>816050.51</v>
      </c>
      <c r="AF533">
        <v>0</v>
      </c>
      <c r="AG533" s="1">
        <v>3298505.88</v>
      </c>
      <c r="AH533" s="1">
        <v>-2482455.37</v>
      </c>
    </row>
    <row r="534" spans="1:34" hidden="1" x14ac:dyDescent="0.35">
      <c r="A534" t="str">
        <f t="shared" si="17"/>
        <v>1.1-00-2509_25129021_2527210</v>
      </c>
      <c r="B534" t="s">
        <v>812</v>
      </c>
      <c r="C534" t="s">
        <v>815</v>
      </c>
      <c r="D534" t="s">
        <v>459</v>
      </c>
      <c r="E534" t="s">
        <v>460</v>
      </c>
      <c r="F534" t="s">
        <v>65</v>
      </c>
      <c r="G534" t="s">
        <v>66</v>
      </c>
      <c r="H534" t="s">
        <v>855</v>
      </c>
      <c r="I534" t="s">
        <v>857</v>
      </c>
      <c r="J534">
        <v>1</v>
      </c>
      <c r="K534" t="s">
        <v>472</v>
      </c>
      <c r="L534">
        <v>29</v>
      </c>
      <c r="M534" t="s">
        <v>473</v>
      </c>
      <c r="N534" t="s">
        <v>884</v>
      </c>
      <c r="O534" t="s">
        <v>885</v>
      </c>
      <c r="P534">
        <v>2000</v>
      </c>
      <c r="Q534" t="s">
        <v>105</v>
      </c>
      <c r="R534">
        <v>2721</v>
      </c>
      <c r="S534" t="s">
        <v>377</v>
      </c>
      <c r="T534">
        <v>0</v>
      </c>
      <c r="U534" t="s">
        <v>58</v>
      </c>
      <c r="V534" s="16">
        <v>350390</v>
      </c>
      <c r="W534" s="1">
        <v>580000</v>
      </c>
      <c r="X534" s="1">
        <v>350390</v>
      </c>
      <c r="Y534" s="1">
        <v>350390</v>
      </c>
      <c r="Z534" s="1">
        <v>350389.99</v>
      </c>
      <c r="AA534" s="1">
        <v>41073.67</v>
      </c>
      <c r="AB534" s="1">
        <v>41073.67</v>
      </c>
      <c r="AC534" s="1">
        <f t="shared" si="16"/>
        <v>0</v>
      </c>
      <c r="AD534" s="1">
        <v>300000</v>
      </c>
      <c r="AE534">
        <v>0</v>
      </c>
      <c r="AF534">
        <v>0</v>
      </c>
      <c r="AG534" s="1">
        <v>529610</v>
      </c>
      <c r="AH534" s="1">
        <v>-229610</v>
      </c>
    </row>
    <row r="535" spans="1:34" hidden="1" x14ac:dyDescent="0.35">
      <c r="A535" t="str">
        <f t="shared" si="17"/>
        <v>1.1-00-2509_25129021_2529110</v>
      </c>
      <c r="B535" t="s">
        <v>812</v>
      </c>
      <c r="C535" t="s">
        <v>815</v>
      </c>
      <c r="D535" t="s">
        <v>459</v>
      </c>
      <c r="E535" t="s">
        <v>460</v>
      </c>
      <c r="F535" t="s">
        <v>65</v>
      </c>
      <c r="G535" t="s">
        <v>66</v>
      </c>
      <c r="H535" t="s">
        <v>855</v>
      </c>
      <c r="I535" t="s">
        <v>857</v>
      </c>
      <c r="J535">
        <v>1</v>
      </c>
      <c r="K535" t="s">
        <v>472</v>
      </c>
      <c r="L535">
        <v>29</v>
      </c>
      <c r="M535" t="s">
        <v>473</v>
      </c>
      <c r="N535" t="s">
        <v>884</v>
      </c>
      <c r="O535" t="s">
        <v>885</v>
      </c>
      <c r="P535">
        <v>2000</v>
      </c>
      <c r="Q535" t="s">
        <v>105</v>
      </c>
      <c r="R535">
        <v>2911</v>
      </c>
      <c r="S535" t="s">
        <v>312</v>
      </c>
      <c r="T535">
        <v>0</v>
      </c>
      <c r="U535" t="s">
        <v>58</v>
      </c>
      <c r="V535" s="16">
        <v>0</v>
      </c>
      <c r="W535" s="1">
        <v>2300000</v>
      </c>
      <c r="X535">
        <v>0</v>
      </c>
      <c r="Y535">
        <v>0</v>
      </c>
      <c r="Z535">
        <v>0</v>
      </c>
      <c r="AA535">
        <v>0</v>
      </c>
      <c r="AB535">
        <v>0</v>
      </c>
      <c r="AC535" s="1">
        <f t="shared" si="16"/>
        <v>0</v>
      </c>
      <c r="AD535">
        <v>0</v>
      </c>
      <c r="AE535">
        <v>0</v>
      </c>
      <c r="AF535">
        <v>0</v>
      </c>
      <c r="AG535" s="1">
        <v>2300000</v>
      </c>
      <c r="AH535" s="1">
        <v>-2300000</v>
      </c>
    </row>
    <row r="536" spans="1:34" hidden="1" x14ac:dyDescent="0.35">
      <c r="A536" t="str">
        <f t="shared" si="17"/>
        <v>1.1-00-2509_25129021_2529810</v>
      </c>
      <c r="B536" t="s">
        <v>812</v>
      </c>
      <c r="C536" t="s">
        <v>815</v>
      </c>
      <c r="D536" t="s">
        <v>459</v>
      </c>
      <c r="E536" t="s">
        <v>460</v>
      </c>
      <c r="F536" t="s">
        <v>65</v>
      </c>
      <c r="G536" t="s">
        <v>66</v>
      </c>
      <c r="H536" t="s">
        <v>855</v>
      </c>
      <c r="I536" t="s">
        <v>857</v>
      </c>
      <c r="J536">
        <v>1</v>
      </c>
      <c r="K536" t="s">
        <v>472</v>
      </c>
      <c r="L536">
        <v>29</v>
      </c>
      <c r="M536" t="s">
        <v>473</v>
      </c>
      <c r="N536" t="s">
        <v>884</v>
      </c>
      <c r="O536" t="s">
        <v>885</v>
      </c>
      <c r="P536">
        <v>2000</v>
      </c>
      <c r="Q536" t="s">
        <v>105</v>
      </c>
      <c r="R536">
        <v>2981</v>
      </c>
      <c r="S536" t="s">
        <v>380</v>
      </c>
      <c r="T536">
        <v>0</v>
      </c>
      <c r="U536" t="s">
        <v>58</v>
      </c>
      <c r="V536" s="16">
        <v>812000</v>
      </c>
      <c r="W536" s="1">
        <v>264000</v>
      </c>
      <c r="X536" s="1">
        <v>812000</v>
      </c>
      <c r="Y536" s="1">
        <v>812000</v>
      </c>
      <c r="Z536" s="1">
        <v>812000</v>
      </c>
      <c r="AA536" s="1">
        <v>812000</v>
      </c>
      <c r="AB536" s="1">
        <v>812000</v>
      </c>
      <c r="AC536" s="1">
        <f t="shared" si="16"/>
        <v>0</v>
      </c>
      <c r="AD536">
        <v>0</v>
      </c>
      <c r="AE536" s="1">
        <v>581839</v>
      </c>
      <c r="AF536">
        <v>0</v>
      </c>
      <c r="AG536" s="1">
        <v>33839</v>
      </c>
      <c r="AH536" s="1">
        <v>548000</v>
      </c>
    </row>
    <row r="537" spans="1:34" hidden="1" x14ac:dyDescent="0.35">
      <c r="A537" t="str">
        <f t="shared" si="17"/>
        <v>1.1-00-2509_25129021_2531110</v>
      </c>
      <c r="B537" t="s">
        <v>812</v>
      </c>
      <c r="C537" t="s">
        <v>815</v>
      </c>
      <c r="D537" t="s">
        <v>459</v>
      </c>
      <c r="E537" t="s">
        <v>460</v>
      </c>
      <c r="F537" t="s">
        <v>65</v>
      </c>
      <c r="G537" t="s">
        <v>66</v>
      </c>
      <c r="H537" t="s">
        <v>855</v>
      </c>
      <c r="I537" t="s">
        <v>857</v>
      </c>
      <c r="J537">
        <v>1</v>
      </c>
      <c r="K537" t="s">
        <v>472</v>
      </c>
      <c r="L537">
        <v>29</v>
      </c>
      <c r="M537" t="s">
        <v>473</v>
      </c>
      <c r="N537" t="s">
        <v>884</v>
      </c>
      <c r="O537" t="s">
        <v>885</v>
      </c>
      <c r="P537">
        <v>3000</v>
      </c>
      <c r="Q537" t="s">
        <v>56</v>
      </c>
      <c r="R537">
        <v>3111</v>
      </c>
      <c r="S537" t="s">
        <v>199</v>
      </c>
      <c r="T537">
        <v>0</v>
      </c>
      <c r="U537" t="s">
        <v>58</v>
      </c>
      <c r="V537" s="16">
        <v>146580205.30000001</v>
      </c>
      <c r="W537" s="1">
        <v>248334549.97</v>
      </c>
      <c r="X537" s="1">
        <v>146580205.30000001</v>
      </c>
      <c r="Y537" s="1">
        <v>146580205.30000001</v>
      </c>
      <c r="Z537" s="1">
        <v>146580205.30000001</v>
      </c>
      <c r="AA537" s="1">
        <v>146580205.30000001</v>
      </c>
      <c r="AB537" s="1">
        <v>146580205.30000001</v>
      </c>
      <c r="AC537" s="1">
        <f t="shared" si="16"/>
        <v>0</v>
      </c>
      <c r="AD537">
        <v>0</v>
      </c>
      <c r="AE537">
        <v>0</v>
      </c>
      <c r="AF537">
        <v>0</v>
      </c>
      <c r="AG537" s="1">
        <v>101754344.67</v>
      </c>
      <c r="AH537" s="1">
        <v>-101754344.67</v>
      </c>
    </row>
    <row r="538" spans="1:34" hidden="1" x14ac:dyDescent="0.35">
      <c r="A538" t="str">
        <f t="shared" si="17"/>
        <v>1.1-00-2509_25129021_2532610</v>
      </c>
      <c r="B538" t="s">
        <v>812</v>
      </c>
      <c r="C538" t="s">
        <v>815</v>
      </c>
      <c r="D538" t="s">
        <v>459</v>
      </c>
      <c r="E538" t="s">
        <v>460</v>
      </c>
      <c r="F538" t="s">
        <v>65</v>
      </c>
      <c r="G538" t="s">
        <v>66</v>
      </c>
      <c r="H538" t="s">
        <v>855</v>
      </c>
      <c r="I538" t="s">
        <v>857</v>
      </c>
      <c r="J538">
        <v>1</v>
      </c>
      <c r="K538" t="s">
        <v>472</v>
      </c>
      <c r="L538">
        <v>29</v>
      </c>
      <c r="M538" t="s">
        <v>473</v>
      </c>
      <c r="N538" t="s">
        <v>884</v>
      </c>
      <c r="O538" t="s">
        <v>885</v>
      </c>
      <c r="P538">
        <v>3000</v>
      </c>
      <c r="Q538" t="s">
        <v>56</v>
      </c>
      <c r="R538">
        <v>3261</v>
      </c>
      <c r="S538" t="s">
        <v>409</v>
      </c>
      <c r="T538">
        <v>0</v>
      </c>
      <c r="U538" t="s">
        <v>58</v>
      </c>
      <c r="V538" s="16">
        <v>45922462.799999997</v>
      </c>
      <c r="W538" s="1">
        <v>50000000</v>
      </c>
      <c r="X538" s="1">
        <v>45922462.799999997</v>
      </c>
      <c r="Y538" s="1">
        <v>45922462.799999997</v>
      </c>
      <c r="Z538" s="1">
        <v>45922462.799999997</v>
      </c>
      <c r="AA538" s="1">
        <v>45922462.799999997</v>
      </c>
      <c r="AB538" s="1">
        <v>45922462.799999997</v>
      </c>
      <c r="AC538" s="1">
        <f t="shared" si="16"/>
        <v>0</v>
      </c>
      <c r="AD538">
        <v>0</v>
      </c>
      <c r="AE538">
        <v>0</v>
      </c>
      <c r="AF538">
        <v>0</v>
      </c>
      <c r="AG538" s="1">
        <v>4077537.2</v>
      </c>
      <c r="AH538" s="1">
        <v>-4077537.2</v>
      </c>
    </row>
    <row r="539" spans="1:34" hidden="1" x14ac:dyDescent="0.35">
      <c r="A539" t="str">
        <f t="shared" si="17"/>
        <v>1.1-00-2509_25129021_2533110</v>
      </c>
      <c r="B539" t="s">
        <v>812</v>
      </c>
      <c r="C539" t="s">
        <v>815</v>
      </c>
      <c r="D539" t="s">
        <v>459</v>
      </c>
      <c r="E539" t="s">
        <v>460</v>
      </c>
      <c r="F539" t="s">
        <v>65</v>
      </c>
      <c r="G539" t="s">
        <v>66</v>
      </c>
      <c r="H539" t="s">
        <v>855</v>
      </c>
      <c r="I539" t="s">
        <v>857</v>
      </c>
      <c r="J539">
        <v>1</v>
      </c>
      <c r="K539" t="s">
        <v>472</v>
      </c>
      <c r="L539">
        <v>29</v>
      </c>
      <c r="M539" t="s">
        <v>473</v>
      </c>
      <c r="N539" t="s">
        <v>884</v>
      </c>
      <c r="O539" t="s">
        <v>885</v>
      </c>
      <c r="P539">
        <v>3000</v>
      </c>
      <c r="Q539" t="s">
        <v>56</v>
      </c>
      <c r="R539">
        <v>3311</v>
      </c>
      <c r="S539" t="s">
        <v>316</v>
      </c>
      <c r="T539">
        <v>0</v>
      </c>
      <c r="U539" t="s">
        <v>58</v>
      </c>
      <c r="V539" s="16">
        <v>0</v>
      </c>
      <c r="W539" s="1">
        <v>3150000</v>
      </c>
      <c r="X539">
        <v>0</v>
      </c>
      <c r="Y539">
        <v>0</v>
      </c>
      <c r="Z539">
        <v>0</v>
      </c>
      <c r="AA539">
        <v>0</v>
      </c>
      <c r="AB539">
        <v>0</v>
      </c>
      <c r="AC539" s="1">
        <f t="shared" si="16"/>
        <v>0</v>
      </c>
      <c r="AD539">
        <v>0</v>
      </c>
      <c r="AE539">
        <v>0</v>
      </c>
      <c r="AF539">
        <v>0</v>
      </c>
      <c r="AG539" s="1">
        <v>3150000</v>
      </c>
      <c r="AH539" s="1">
        <v>-3150000</v>
      </c>
    </row>
    <row r="540" spans="1:34" hidden="1" x14ac:dyDescent="0.35">
      <c r="A540" t="str">
        <f t="shared" si="17"/>
        <v>1.1-00-2509_25129021_2533210</v>
      </c>
      <c r="B540" t="s">
        <v>812</v>
      </c>
      <c r="C540" t="s">
        <v>815</v>
      </c>
      <c r="D540" t="s">
        <v>459</v>
      </c>
      <c r="E540" t="s">
        <v>460</v>
      </c>
      <c r="F540" t="s">
        <v>65</v>
      </c>
      <c r="G540" t="s">
        <v>66</v>
      </c>
      <c r="H540" t="s">
        <v>855</v>
      </c>
      <c r="I540" t="s">
        <v>857</v>
      </c>
      <c r="J540">
        <v>1</v>
      </c>
      <c r="K540" t="s">
        <v>472</v>
      </c>
      <c r="L540">
        <v>29</v>
      </c>
      <c r="M540" t="s">
        <v>473</v>
      </c>
      <c r="N540" t="s">
        <v>884</v>
      </c>
      <c r="O540" t="s">
        <v>885</v>
      </c>
      <c r="P540">
        <v>3000</v>
      </c>
      <c r="Q540" t="s">
        <v>56</v>
      </c>
      <c r="R540">
        <v>3321</v>
      </c>
      <c r="S540" t="s">
        <v>245</v>
      </c>
      <c r="T540">
        <v>0</v>
      </c>
      <c r="U540" t="s">
        <v>58</v>
      </c>
      <c r="V540" s="16">
        <v>17536580</v>
      </c>
      <c r="W540" s="1">
        <v>5400000</v>
      </c>
      <c r="X540" s="1">
        <v>17536579.559999999</v>
      </c>
      <c r="Y540" s="1">
        <v>8356292</v>
      </c>
      <c r="Z540" s="1">
        <v>5329782.4000000004</v>
      </c>
      <c r="AA540">
        <v>0</v>
      </c>
      <c r="AB540">
        <v>0</v>
      </c>
      <c r="AC540" s="1">
        <f t="shared" si="16"/>
        <v>0.44000000134110451</v>
      </c>
      <c r="AD540">
        <v>0</v>
      </c>
      <c r="AE540" s="1">
        <v>12136580</v>
      </c>
      <c r="AF540">
        <v>0</v>
      </c>
      <c r="AG540">
        <v>0</v>
      </c>
      <c r="AH540" s="1">
        <v>12136580</v>
      </c>
    </row>
    <row r="541" spans="1:34" hidden="1" x14ac:dyDescent="0.35">
      <c r="A541" t="str">
        <f t="shared" si="17"/>
        <v>1.1-00-2509_25129021_2533810</v>
      </c>
      <c r="B541" t="s">
        <v>812</v>
      </c>
      <c r="C541" t="s">
        <v>815</v>
      </c>
      <c r="D541" t="s">
        <v>459</v>
      </c>
      <c r="E541" t="s">
        <v>460</v>
      </c>
      <c r="F541" t="s">
        <v>65</v>
      </c>
      <c r="G541" t="s">
        <v>66</v>
      </c>
      <c r="H541" t="s">
        <v>855</v>
      </c>
      <c r="I541" t="s">
        <v>857</v>
      </c>
      <c r="J541">
        <v>1</v>
      </c>
      <c r="K541" t="s">
        <v>472</v>
      </c>
      <c r="L541">
        <v>29</v>
      </c>
      <c r="M541" t="s">
        <v>473</v>
      </c>
      <c r="N541" t="s">
        <v>884</v>
      </c>
      <c r="O541" t="s">
        <v>885</v>
      </c>
      <c r="P541">
        <v>3000</v>
      </c>
      <c r="Q541" t="s">
        <v>56</v>
      </c>
      <c r="R541">
        <v>3381</v>
      </c>
      <c r="S541" t="s">
        <v>478</v>
      </c>
      <c r="T541">
        <v>0</v>
      </c>
      <c r="U541" t="s">
        <v>58</v>
      </c>
      <c r="V541" s="16">
        <v>11101338.060000001</v>
      </c>
      <c r="W541" s="1">
        <v>20000000</v>
      </c>
      <c r="X541" s="1">
        <v>11101328.07</v>
      </c>
      <c r="Y541" s="1">
        <v>11101328.07</v>
      </c>
      <c r="Z541" s="1">
        <v>11101328.07</v>
      </c>
      <c r="AA541" s="1">
        <v>11101328.07</v>
      </c>
      <c r="AB541" s="1">
        <v>11101328.07</v>
      </c>
      <c r="AC541" s="1">
        <f t="shared" si="16"/>
        <v>9.9900000002235174</v>
      </c>
      <c r="AD541">
        <v>0</v>
      </c>
      <c r="AE541">
        <v>10</v>
      </c>
      <c r="AF541">
        <v>0</v>
      </c>
      <c r="AG541" s="1">
        <v>8898671.9399999995</v>
      </c>
      <c r="AH541" s="1">
        <v>-8898661.9399999995</v>
      </c>
    </row>
    <row r="542" spans="1:34" hidden="1" x14ac:dyDescent="0.35">
      <c r="A542" t="str">
        <f t="shared" si="17"/>
        <v>1.1-00-2509_25129021_25357111</v>
      </c>
      <c r="B542" t="s">
        <v>812</v>
      </c>
      <c r="C542" t="s">
        <v>815</v>
      </c>
      <c r="D542" t="s">
        <v>459</v>
      </c>
      <c r="E542" t="s">
        <v>460</v>
      </c>
      <c r="F542" t="s">
        <v>65</v>
      </c>
      <c r="G542" t="s">
        <v>66</v>
      </c>
      <c r="H542" t="s">
        <v>855</v>
      </c>
      <c r="I542" t="s">
        <v>857</v>
      </c>
      <c r="J542">
        <v>1</v>
      </c>
      <c r="K542" t="s">
        <v>472</v>
      </c>
      <c r="L542">
        <v>29</v>
      </c>
      <c r="M542" t="s">
        <v>473</v>
      </c>
      <c r="N542" t="s">
        <v>884</v>
      </c>
      <c r="O542" t="s">
        <v>885</v>
      </c>
      <c r="P542">
        <v>3000</v>
      </c>
      <c r="Q542" t="s">
        <v>56</v>
      </c>
      <c r="R542">
        <v>3571</v>
      </c>
      <c r="S542" t="s">
        <v>392</v>
      </c>
      <c r="T542">
        <v>11</v>
      </c>
      <c r="U542" t="s">
        <v>886</v>
      </c>
      <c r="V542" s="16">
        <v>0</v>
      </c>
      <c r="W542" s="1">
        <v>99999994.560000002</v>
      </c>
      <c r="X542">
        <v>0</v>
      </c>
      <c r="Y542">
        <v>0</v>
      </c>
      <c r="Z542">
        <v>0</v>
      </c>
      <c r="AA542">
        <v>0</v>
      </c>
      <c r="AB542">
        <v>0</v>
      </c>
      <c r="AC542" s="1">
        <f t="shared" si="16"/>
        <v>0</v>
      </c>
      <c r="AD542">
        <v>0</v>
      </c>
      <c r="AE542">
        <v>5.44</v>
      </c>
      <c r="AF542">
        <v>0</v>
      </c>
      <c r="AG542" s="1">
        <v>100000000</v>
      </c>
      <c r="AH542" s="1">
        <v>-99999994.560000002</v>
      </c>
    </row>
    <row r="543" spans="1:34" hidden="1" x14ac:dyDescent="0.35">
      <c r="A543" t="str">
        <f t="shared" si="17"/>
        <v>1.1-00-2509_25129021_25357112</v>
      </c>
      <c r="B543" t="s">
        <v>812</v>
      </c>
      <c r="C543" t="s">
        <v>815</v>
      </c>
      <c r="D543" t="s">
        <v>459</v>
      </c>
      <c r="E543" t="s">
        <v>460</v>
      </c>
      <c r="F543" t="s">
        <v>65</v>
      </c>
      <c r="G543" t="s">
        <v>66</v>
      </c>
      <c r="H543" t="s">
        <v>855</v>
      </c>
      <c r="I543" t="s">
        <v>857</v>
      </c>
      <c r="J543">
        <v>1</v>
      </c>
      <c r="K543" t="s">
        <v>472</v>
      </c>
      <c r="L543">
        <v>29</v>
      </c>
      <c r="M543" t="s">
        <v>473</v>
      </c>
      <c r="N543" t="s">
        <v>884</v>
      </c>
      <c r="O543" t="s">
        <v>885</v>
      </c>
      <c r="P543">
        <v>3000</v>
      </c>
      <c r="Q543" t="s">
        <v>56</v>
      </c>
      <c r="R543">
        <v>3571</v>
      </c>
      <c r="S543" t="s">
        <v>392</v>
      </c>
      <c r="T543">
        <v>12</v>
      </c>
      <c r="U543" t="s">
        <v>887</v>
      </c>
      <c r="V543" s="16">
        <v>0</v>
      </c>
      <c r="W543" s="1">
        <v>100000005.44</v>
      </c>
      <c r="X543">
        <v>0</v>
      </c>
      <c r="Y543">
        <v>0</v>
      </c>
      <c r="Z543">
        <v>0</v>
      </c>
      <c r="AA543">
        <v>0</v>
      </c>
      <c r="AB543">
        <v>0</v>
      </c>
      <c r="AC543" s="1">
        <f t="shared" si="16"/>
        <v>0</v>
      </c>
      <c r="AD543">
        <v>0</v>
      </c>
      <c r="AE543">
        <v>0</v>
      </c>
      <c r="AF543">
        <v>0</v>
      </c>
      <c r="AG543" s="1">
        <v>100000005.44</v>
      </c>
      <c r="AH543" s="1">
        <v>-100000005.44</v>
      </c>
    </row>
    <row r="544" spans="1:34" hidden="1" x14ac:dyDescent="0.35">
      <c r="A544" t="str">
        <f t="shared" si="17"/>
        <v>1.1-00-2509_25129021_2539220</v>
      </c>
      <c r="B544" t="s">
        <v>812</v>
      </c>
      <c r="C544" t="s">
        <v>815</v>
      </c>
      <c r="D544" t="s">
        <v>459</v>
      </c>
      <c r="E544" t="s">
        <v>460</v>
      </c>
      <c r="F544" t="s">
        <v>65</v>
      </c>
      <c r="G544" t="s">
        <v>66</v>
      </c>
      <c r="H544" t="s">
        <v>855</v>
      </c>
      <c r="I544" t="s">
        <v>857</v>
      </c>
      <c r="J544">
        <v>1</v>
      </c>
      <c r="K544" t="s">
        <v>472</v>
      </c>
      <c r="L544">
        <v>29</v>
      </c>
      <c r="M544" t="s">
        <v>473</v>
      </c>
      <c r="N544" t="s">
        <v>884</v>
      </c>
      <c r="O544" t="s">
        <v>885</v>
      </c>
      <c r="P544">
        <v>3000</v>
      </c>
      <c r="Q544" t="s">
        <v>56</v>
      </c>
      <c r="R544">
        <v>3922</v>
      </c>
      <c r="S544" t="s">
        <v>258</v>
      </c>
      <c r="T544">
        <v>0</v>
      </c>
      <c r="U544" t="s">
        <v>58</v>
      </c>
      <c r="V544" s="16">
        <v>2578444</v>
      </c>
      <c r="W544" s="1">
        <v>11000000</v>
      </c>
      <c r="X544" s="1">
        <v>2578444</v>
      </c>
      <c r="Y544" s="1">
        <v>2578444</v>
      </c>
      <c r="Z544" s="1">
        <v>2578444</v>
      </c>
      <c r="AA544" s="1">
        <v>2578444</v>
      </c>
      <c r="AB544" s="1">
        <v>2578444</v>
      </c>
      <c r="AC544" s="1">
        <f t="shared" si="16"/>
        <v>0</v>
      </c>
      <c r="AD544">
        <v>0</v>
      </c>
      <c r="AE544">
        <v>0</v>
      </c>
      <c r="AF544">
        <v>0</v>
      </c>
      <c r="AG544" s="1">
        <v>8421556</v>
      </c>
      <c r="AH544" s="1">
        <v>-8421556</v>
      </c>
    </row>
    <row r="545" spans="1:34" hidden="1" x14ac:dyDescent="0.35">
      <c r="A545" t="str">
        <f t="shared" si="17"/>
        <v>1.1-00-2511_25163045_2525110</v>
      </c>
      <c r="B545" t="s">
        <v>812</v>
      </c>
      <c r="C545" t="s">
        <v>815</v>
      </c>
      <c r="D545" t="s">
        <v>459</v>
      </c>
      <c r="E545" t="s">
        <v>460</v>
      </c>
      <c r="F545" t="s">
        <v>65</v>
      </c>
      <c r="G545" t="s">
        <v>66</v>
      </c>
      <c r="H545" t="s">
        <v>822</v>
      </c>
      <c r="I545" t="s">
        <v>824</v>
      </c>
      <c r="J545">
        <v>1</v>
      </c>
      <c r="K545" t="s">
        <v>472</v>
      </c>
      <c r="L545">
        <v>63</v>
      </c>
      <c r="M545" t="s">
        <v>890</v>
      </c>
      <c r="N545" t="s">
        <v>888</v>
      </c>
      <c r="O545" t="s">
        <v>891</v>
      </c>
      <c r="P545">
        <v>2000</v>
      </c>
      <c r="Q545" t="s">
        <v>105</v>
      </c>
      <c r="R545">
        <v>2511</v>
      </c>
      <c r="S545" t="s">
        <v>475</v>
      </c>
      <c r="T545">
        <v>0</v>
      </c>
      <c r="U545" t="s">
        <v>58</v>
      </c>
      <c r="V545" s="16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 s="1">
        <f t="shared" si="16"/>
        <v>0</v>
      </c>
      <c r="AD545">
        <v>0</v>
      </c>
      <c r="AE545">
        <v>0</v>
      </c>
      <c r="AF545">
        <v>0</v>
      </c>
      <c r="AG545">
        <v>0</v>
      </c>
      <c r="AH545">
        <v>0</v>
      </c>
    </row>
    <row r="546" spans="1:34" hidden="1" x14ac:dyDescent="0.35">
      <c r="A546" t="str">
        <f t="shared" si="17"/>
        <v>1.1-00-2511_25163045_2525510</v>
      </c>
      <c r="B546" t="s">
        <v>812</v>
      </c>
      <c r="C546" t="s">
        <v>815</v>
      </c>
      <c r="D546" t="s">
        <v>459</v>
      </c>
      <c r="E546" t="s">
        <v>460</v>
      </c>
      <c r="F546" t="s">
        <v>65</v>
      </c>
      <c r="G546" t="s">
        <v>66</v>
      </c>
      <c r="H546" t="s">
        <v>822</v>
      </c>
      <c r="I546" t="s">
        <v>824</v>
      </c>
      <c r="J546">
        <v>1</v>
      </c>
      <c r="K546" t="s">
        <v>472</v>
      </c>
      <c r="L546">
        <v>63</v>
      </c>
      <c r="M546" t="s">
        <v>890</v>
      </c>
      <c r="N546" t="s">
        <v>888</v>
      </c>
      <c r="O546" t="s">
        <v>891</v>
      </c>
      <c r="P546">
        <v>2000</v>
      </c>
      <c r="Q546" t="s">
        <v>105</v>
      </c>
      <c r="R546">
        <v>2551</v>
      </c>
      <c r="S546" t="s">
        <v>476</v>
      </c>
      <c r="T546">
        <v>0</v>
      </c>
      <c r="U546" t="s">
        <v>58</v>
      </c>
      <c r="V546" s="16">
        <v>200000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 s="1">
        <f t="shared" si="16"/>
        <v>200000</v>
      </c>
      <c r="AD546" s="1">
        <v>200000</v>
      </c>
      <c r="AE546">
        <v>0</v>
      </c>
      <c r="AF546">
        <v>0</v>
      </c>
      <c r="AG546">
        <v>0</v>
      </c>
      <c r="AH546" s="1">
        <v>200000</v>
      </c>
    </row>
    <row r="547" spans="1:34" hidden="1" x14ac:dyDescent="0.35">
      <c r="A547" t="str">
        <f t="shared" si="17"/>
        <v>1.1-00-2511_25163045_2527210</v>
      </c>
      <c r="B547" t="s">
        <v>812</v>
      </c>
      <c r="C547" t="s">
        <v>815</v>
      </c>
      <c r="D547" t="s">
        <v>459</v>
      </c>
      <c r="E547" t="s">
        <v>460</v>
      </c>
      <c r="F547" t="s">
        <v>65</v>
      </c>
      <c r="G547" t="s">
        <v>66</v>
      </c>
      <c r="H547" t="s">
        <v>822</v>
      </c>
      <c r="I547" t="s">
        <v>824</v>
      </c>
      <c r="J547">
        <v>1</v>
      </c>
      <c r="K547" t="s">
        <v>472</v>
      </c>
      <c r="L547">
        <v>63</v>
      </c>
      <c r="M547" t="s">
        <v>890</v>
      </c>
      <c r="N547" t="s">
        <v>888</v>
      </c>
      <c r="O547" t="s">
        <v>891</v>
      </c>
      <c r="P547">
        <v>2000</v>
      </c>
      <c r="Q547" t="s">
        <v>105</v>
      </c>
      <c r="R547">
        <v>2721</v>
      </c>
      <c r="S547" t="s">
        <v>377</v>
      </c>
      <c r="T547">
        <v>0</v>
      </c>
      <c r="U547" t="s">
        <v>58</v>
      </c>
      <c r="V547" s="16">
        <v>300000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 s="1">
        <f t="shared" si="16"/>
        <v>300000</v>
      </c>
      <c r="AD547" s="1">
        <v>300000</v>
      </c>
      <c r="AE547">
        <v>0</v>
      </c>
      <c r="AF547">
        <v>0</v>
      </c>
      <c r="AG547">
        <v>0</v>
      </c>
      <c r="AH547" s="1">
        <v>300000</v>
      </c>
    </row>
    <row r="548" spans="1:34" hidden="1" x14ac:dyDescent="0.35">
      <c r="A548" t="str">
        <f t="shared" si="17"/>
        <v>1.1-00-2511_25163045_2529110</v>
      </c>
      <c r="B548" t="s">
        <v>812</v>
      </c>
      <c r="C548" t="s">
        <v>815</v>
      </c>
      <c r="D548" t="s">
        <v>459</v>
      </c>
      <c r="E548" t="s">
        <v>460</v>
      </c>
      <c r="F548" t="s">
        <v>65</v>
      </c>
      <c r="G548" t="s">
        <v>66</v>
      </c>
      <c r="H548" t="s">
        <v>822</v>
      </c>
      <c r="I548" t="s">
        <v>824</v>
      </c>
      <c r="J548">
        <v>1</v>
      </c>
      <c r="K548" t="s">
        <v>472</v>
      </c>
      <c r="L548">
        <v>63</v>
      </c>
      <c r="M548" t="s">
        <v>890</v>
      </c>
      <c r="N548" t="s">
        <v>888</v>
      </c>
      <c r="O548" t="s">
        <v>891</v>
      </c>
      <c r="P548">
        <v>2000</v>
      </c>
      <c r="Q548" t="s">
        <v>105</v>
      </c>
      <c r="R548">
        <v>2911</v>
      </c>
      <c r="S548" t="s">
        <v>312</v>
      </c>
      <c r="T548">
        <v>0</v>
      </c>
      <c r="U548" t="s">
        <v>58</v>
      </c>
      <c r="V548" s="16">
        <v>100000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 s="1">
        <f t="shared" si="16"/>
        <v>100000</v>
      </c>
      <c r="AD548" s="1">
        <v>500000</v>
      </c>
      <c r="AE548">
        <v>0</v>
      </c>
      <c r="AF548">
        <v>0</v>
      </c>
      <c r="AG548" s="1">
        <v>400000</v>
      </c>
      <c r="AH548" s="1">
        <v>100000</v>
      </c>
    </row>
    <row r="549" spans="1:34" hidden="1" x14ac:dyDescent="0.35">
      <c r="A549" t="str">
        <f t="shared" si="17"/>
        <v>1.1-00-2511_25163045_2529810</v>
      </c>
      <c r="B549" t="s">
        <v>812</v>
      </c>
      <c r="C549" t="s">
        <v>815</v>
      </c>
      <c r="D549" t="s">
        <v>459</v>
      </c>
      <c r="E549" t="s">
        <v>460</v>
      </c>
      <c r="F549" t="s">
        <v>65</v>
      </c>
      <c r="G549" t="s">
        <v>66</v>
      </c>
      <c r="H549" t="s">
        <v>822</v>
      </c>
      <c r="I549" t="s">
        <v>824</v>
      </c>
      <c r="J549">
        <v>1</v>
      </c>
      <c r="K549" t="s">
        <v>472</v>
      </c>
      <c r="L549">
        <v>63</v>
      </c>
      <c r="M549" t="s">
        <v>890</v>
      </c>
      <c r="N549" t="s">
        <v>888</v>
      </c>
      <c r="O549" t="s">
        <v>891</v>
      </c>
      <c r="P549">
        <v>2000</v>
      </c>
      <c r="Q549" t="s">
        <v>105</v>
      </c>
      <c r="R549">
        <v>2981</v>
      </c>
      <c r="S549" t="s">
        <v>380</v>
      </c>
      <c r="T549">
        <v>0</v>
      </c>
      <c r="U549" t="s">
        <v>58</v>
      </c>
      <c r="V549" s="16">
        <v>1000000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 s="1">
        <f t="shared" si="16"/>
        <v>1000000</v>
      </c>
      <c r="AD549" s="1">
        <v>2000000</v>
      </c>
      <c r="AE549">
        <v>0</v>
      </c>
      <c r="AF549">
        <v>0</v>
      </c>
      <c r="AG549" s="1">
        <v>1000000</v>
      </c>
      <c r="AH549" s="1">
        <v>1000000</v>
      </c>
    </row>
    <row r="550" spans="1:34" hidden="1" x14ac:dyDescent="0.35">
      <c r="A550" t="str">
        <f t="shared" si="17"/>
        <v>1.1-00-2511_25163045_2532610</v>
      </c>
      <c r="B550" t="s">
        <v>812</v>
      </c>
      <c r="C550" t="s">
        <v>815</v>
      </c>
      <c r="D550" t="s">
        <v>459</v>
      </c>
      <c r="E550" t="s">
        <v>460</v>
      </c>
      <c r="F550" t="s">
        <v>65</v>
      </c>
      <c r="G550" t="s">
        <v>66</v>
      </c>
      <c r="H550" t="s">
        <v>822</v>
      </c>
      <c r="I550" t="s">
        <v>824</v>
      </c>
      <c r="J550">
        <v>1</v>
      </c>
      <c r="K550" t="s">
        <v>472</v>
      </c>
      <c r="L550">
        <v>63</v>
      </c>
      <c r="M550" t="s">
        <v>890</v>
      </c>
      <c r="N550" t="s">
        <v>888</v>
      </c>
      <c r="O550" t="s">
        <v>891</v>
      </c>
      <c r="P550">
        <v>3000</v>
      </c>
      <c r="Q550" t="s">
        <v>56</v>
      </c>
      <c r="R550">
        <v>3261</v>
      </c>
      <c r="S550" t="s">
        <v>409</v>
      </c>
      <c r="T550">
        <v>0</v>
      </c>
      <c r="U550" t="s">
        <v>58</v>
      </c>
      <c r="V550" s="16">
        <v>5321000</v>
      </c>
      <c r="W550">
        <v>0</v>
      </c>
      <c r="X550" s="1">
        <v>5321000</v>
      </c>
      <c r="Y550">
        <v>0</v>
      </c>
      <c r="Z550">
        <v>0</v>
      </c>
      <c r="AA550">
        <v>0</v>
      </c>
      <c r="AB550">
        <v>0</v>
      </c>
      <c r="AC550" s="1">
        <f t="shared" si="16"/>
        <v>0</v>
      </c>
      <c r="AD550">
        <v>0</v>
      </c>
      <c r="AE550" s="1">
        <v>5321000</v>
      </c>
      <c r="AF550">
        <v>0</v>
      </c>
      <c r="AG550">
        <v>0</v>
      </c>
      <c r="AH550" s="1">
        <v>5321000</v>
      </c>
    </row>
    <row r="551" spans="1:34" hidden="1" x14ac:dyDescent="0.35">
      <c r="A551" t="str">
        <f t="shared" si="17"/>
        <v>1.1-00-2511_25163045_2533110</v>
      </c>
      <c r="B551" t="s">
        <v>812</v>
      </c>
      <c r="C551" t="s">
        <v>815</v>
      </c>
      <c r="D551" t="s">
        <v>459</v>
      </c>
      <c r="E551" t="s">
        <v>460</v>
      </c>
      <c r="F551" t="s">
        <v>65</v>
      </c>
      <c r="G551" t="s">
        <v>66</v>
      </c>
      <c r="H551" t="s">
        <v>822</v>
      </c>
      <c r="I551" t="s">
        <v>824</v>
      </c>
      <c r="J551">
        <v>1</v>
      </c>
      <c r="K551" t="s">
        <v>472</v>
      </c>
      <c r="L551">
        <v>63</v>
      </c>
      <c r="M551" t="s">
        <v>890</v>
      </c>
      <c r="N551" t="s">
        <v>888</v>
      </c>
      <c r="O551" t="s">
        <v>891</v>
      </c>
      <c r="P551">
        <v>3000</v>
      </c>
      <c r="Q551" t="s">
        <v>56</v>
      </c>
      <c r="R551">
        <v>3311</v>
      </c>
      <c r="S551" t="s">
        <v>316</v>
      </c>
      <c r="T551">
        <v>0</v>
      </c>
      <c r="U551" t="s">
        <v>58</v>
      </c>
      <c r="V551" s="16">
        <v>2000000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 s="1">
        <f t="shared" si="16"/>
        <v>2000000</v>
      </c>
      <c r="AD551">
        <v>0</v>
      </c>
      <c r="AE551" s="1">
        <v>2000000</v>
      </c>
      <c r="AF551">
        <v>0</v>
      </c>
      <c r="AG551">
        <v>0</v>
      </c>
      <c r="AH551" s="1">
        <v>2000000</v>
      </c>
    </row>
    <row r="552" spans="1:34" hidden="1" x14ac:dyDescent="0.35">
      <c r="A552" t="str">
        <f t="shared" si="17"/>
        <v>1.1-00-2511_25163045_2533210</v>
      </c>
      <c r="B552" t="s">
        <v>812</v>
      </c>
      <c r="C552" t="s">
        <v>815</v>
      </c>
      <c r="D552" t="s">
        <v>459</v>
      </c>
      <c r="E552" t="s">
        <v>460</v>
      </c>
      <c r="F552" t="s">
        <v>65</v>
      </c>
      <c r="G552" t="s">
        <v>66</v>
      </c>
      <c r="H552" t="s">
        <v>822</v>
      </c>
      <c r="I552" t="s">
        <v>824</v>
      </c>
      <c r="J552">
        <v>1</v>
      </c>
      <c r="K552" t="s">
        <v>472</v>
      </c>
      <c r="L552">
        <v>63</v>
      </c>
      <c r="M552" t="s">
        <v>890</v>
      </c>
      <c r="N552" t="s">
        <v>888</v>
      </c>
      <c r="O552" t="s">
        <v>891</v>
      </c>
      <c r="P552">
        <v>3000</v>
      </c>
      <c r="Q552" t="s">
        <v>56</v>
      </c>
      <c r="R552">
        <v>3321</v>
      </c>
      <c r="S552" t="s">
        <v>245</v>
      </c>
      <c r="T552">
        <v>0</v>
      </c>
      <c r="U552" t="s">
        <v>58</v>
      </c>
      <c r="V552" s="16">
        <v>6000000</v>
      </c>
      <c r="W552">
        <v>0</v>
      </c>
      <c r="X552" s="1">
        <v>5561228.4500000002</v>
      </c>
      <c r="Y552" s="1">
        <v>2621913.0499999998</v>
      </c>
      <c r="Z552">
        <v>0</v>
      </c>
      <c r="AA552">
        <v>0</v>
      </c>
      <c r="AB552">
        <v>0</v>
      </c>
      <c r="AC552" s="1">
        <f t="shared" si="16"/>
        <v>438771.54999999981</v>
      </c>
      <c r="AD552" s="1">
        <v>1000000</v>
      </c>
      <c r="AE552" s="1">
        <v>5000000</v>
      </c>
      <c r="AF552">
        <v>0</v>
      </c>
      <c r="AG552">
        <v>0</v>
      </c>
      <c r="AH552" s="1">
        <v>6000000</v>
      </c>
    </row>
    <row r="553" spans="1:34" hidden="1" x14ac:dyDescent="0.35">
      <c r="A553" t="str">
        <f t="shared" si="17"/>
        <v>1.1-00-2511_25163045_2533810</v>
      </c>
      <c r="B553" t="s">
        <v>812</v>
      </c>
      <c r="C553" t="s">
        <v>815</v>
      </c>
      <c r="D553" t="s">
        <v>459</v>
      </c>
      <c r="E553" t="s">
        <v>460</v>
      </c>
      <c r="F553" t="s">
        <v>65</v>
      </c>
      <c r="G553" t="s">
        <v>66</v>
      </c>
      <c r="H553" t="s">
        <v>822</v>
      </c>
      <c r="I553" t="s">
        <v>824</v>
      </c>
      <c r="J553">
        <v>1</v>
      </c>
      <c r="K553" t="s">
        <v>472</v>
      </c>
      <c r="L553">
        <v>63</v>
      </c>
      <c r="M553" t="s">
        <v>890</v>
      </c>
      <c r="N553" t="s">
        <v>888</v>
      </c>
      <c r="O553" t="s">
        <v>891</v>
      </c>
      <c r="P553">
        <v>3000</v>
      </c>
      <c r="Q553" t="s">
        <v>56</v>
      </c>
      <c r="R553">
        <v>3381</v>
      </c>
      <c r="S553" t="s">
        <v>478</v>
      </c>
      <c r="T553">
        <v>0</v>
      </c>
      <c r="U553" t="s">
        <v>58</v>
      </c>
      <c r="V553" s="16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 s="1">
        <f t="shared" si="16"/>
        <v>0</v>
      </c>
      <c r="AD553">
        <v>0</v>
      </c>
      <c r="AE553">
        <v>0</v>
      </c>
      <c r="AF553">
        <v>0</v>
      </c>
      <c r="AG553">
        <v>0</v>
      </c>
      <c r="AH553">
        <v>0</v>
      </c>
    </row>
    <row r="554" spans="1:34" hidden="1" x14ac:dyDescent="0.35">
      <c r="A554" t="str">
        <f t="shared" si="17"/>
        <v>1.1-00-2511_25163045_2535710</v>
      </c>
      <c r="B554" t="s">
        <v>812</v>
      </c>
      <c r="C554" t="s">
        <v>815</v>
      </c>
      <c r="D554" t="s">
        <v>459</v>
      </c>
      <c r="E554" t="s">
        <v>460</v>
      </c>
      <c r="F554" t="s">
        <v>65</v>
      </c>
      <c r="G554" t="s">
        <v>66</v>
      </c>
      <c r="H554" t="s">
        <v>822</v>
      </c>
      <c r="I554" t="s">
        <v>824</v>
      </c>
      <c r="J554">
        <v>1</v>
      </c>
      <c r="K554" t="s">
        <v>472</v>
      </c>
      <c r="L554">
        <v>63</v>
      </c>
      <c r="M554" t="s">
        <v>890</v>
      </c>
      <c r="N554" t="s">
        <v>888</v>
      </c>
      <c r="O554" t="s">
        <v>891</v>
      </c>
      <c r="P554">
        <v>3000</v>
      </c>
      <c r="Q554" t="s">
        <v>56</v>
      </c>
      <c r="R554">
        <v>3571</v>
      </c>
      <c r="S554" t="s">
        <v>392</v>
      </c>
      <c r="T554">
        <v>0</v>
      </c>
      <c r="U554" t="s">
        <v>58</v>
      </c>
      <c r="V554" s="16">
        <v>194679000</v>
      </c>
      <c r="W554">
        <v>0</v>
      </c>
      <c r="X554" s="1">
        <v>189616649.19999999</v>
      </c>
      <c r="Y554" s="1">
        <v>157616652.91</v>
      </c>
      <c r="Z554" s="1">
        <v>102831846.01000001</v>
      </c>
      <c r="AA554" s="1">
        <v>79999993.510000005</v>
      </c>
      <c r="AB554" s="1">
        <v>79999993.510000005</v>
      </c>
      <c r="AC554" s="1">
        <f t="shared" si="16"/>
        <v>5062350.8000000119</v>
      </c>
      <c r="AD554">
        <v>0</v>
      </c>
      <c r="AE554" s="1">
        <v>200000000</v>
      </c>
      <c r="AF554">
        <v>0</v>
      </c>
      <c r="AG554" s="1">
        <v>5321000</v>
      </c>
      <c r="AH554" s="1">
        <v>194679000</v>
      </c>
    </row>
    <row r="555" spans="1:34" hidden="1" x14ac:dyDescent="0.35">
      <c r="A555" t="str">
        <f t="shared" si="17"/>
        <v>1.1-00-2511_25163045_25392253</v>
      </c>
      <c r="B555" t="s">
        <v>812</v>
      </c>
      <c r="C555" t="s">
        <v>815</v>
      </c>
      <c r="D555" t="s">
        <v>459</v>
      </c>
      <c r="E555" t="s">
        <v>460</v>
      </c>
      <c r="F555" t="s">
        <v>65</v>
      </c>
      <c r="G555" t="s">
        <v>66</v>
      </c>
      <c r="H555" t="s">
        <v>822</v>
      </c>
      <c r="I555" t="s">
        <v>824</v>
      </c>
      <c r="J555">
        <v>1</v>
      </c>
      <c r="K555" t="s">
        <v>472</v>
      </c>
      <c r="L555">
        <v>63</v>
      </c>
      <c r="M555" t="s">
        <v>890</v>
      </c>
      <c r="N555" t="s">
        <v>888</v>
      </c>
      <c r="O555" t="s">
        <v>891</v>
      </c>
      <c r="P555">
        <v>3000</v>
      </c>
      <c r="Q555" t="s">
        <v>56</v>
      </c>
      <c r="R555">
        <v>3922</v>
      </c>
      <c r="S555" t="s">
        <v>258</v>
      </c>
      <c r="T555">
        <v>53</v>
      </c>
      <c r="U555" t="s">
        <v>892</v>
      </c>
      <c r="V555" s="16">
        <v>8421546</v>
      </c>
      <c r="W555">
        <v>0</v>
      </c>
      <c r="X555" s="1">
        <v>8106539</v>
      </c>
      <c r="Y555" s="1">
        <v>8106539</v>
      </c>
      <c r="Z555" s="1">
        <v>8106539</v>
      </c>
      <c r="AA555" s="1">
        <v>8044359</v>
      </c>
      <c r="AB555" s="1">
        <v>5394275</v>
      </c>
      <c r="AC555" s="1">
        <f t="shared" si="16"/>
        <v>315007</v>
      </c>
      <c r="AD555" s="1">
        <v>8421546</v>
      </c>
      <c r="AE555">
        <v>0</v>
      </c>
      <c r="AF555">
        <v>0</v>
      </c>
      <c r="AG555">
        <v>0</v>
      </c>
      <c r="AH555" s="1">
        <v>8421546</v>
      </c>
    </row>
    <row r="556" spans="1:34" hidden="1" x14ac:dyDescent="0.35">
      <c r="A556" t="str">
        <f t="shared" si="17"/>
        <v>1.1-00-2511_25163045_25569150</v>
      </c>
      <c r="B556" t="s">
        <v>812</v>
      </c>
      <c r="C556" t="s">
        <v>815</v>
      </c>
      <c r="D556" t="s">
        <v>459</v>
      </c>
      <c r="E556" t="s">
        <v>460</v>
      </c>
      <c r="F556" t="s">
        <v>65</v>
      </c>
      <c r="G556" t="s">
        <v>66</v>
      </c>
      <c r="H556" t="s">
        <v>822</v>
      </c>
      <c r="I556" t="s">
        <v>824</v>
      </c>
      <c r="J556">
        <v>1</v>
      </c>
      <c r="K556" t="s">
        <v>472</v>
      </c>
      <c r="L556">
        <v>63</v>
      </c>
      <c r="M556" t="s">
        <v>890</v>
      </c>
      <c r="N556" t="s">
        <v>888</v>
      </c>
      <c r="O556" t="s">
        <v>891</v>
      </c>
      <c r="P556">
        <v>5000</v>
      </c>
      <c r="Q556" t="s">
        <v>118</v>
      </c>
      <c r="R556">
        <v>5691</v>
      </c>
      <c r="S556" t="s">
        <v>210</v>
      </c>
      <c r="T556">
        <v>50</v>
      </c>
      <c r="U556" t="s">
        <v>889</v>
      </c>
      <c r="V556" s="16">
        <v>900000</v>
      </c>
      <c r="W556">
        <v>0</v>
      </c>
      <c r="X556" s="1">
        <v>706213.93</v>
      </c>
      <c r="Y556" s="1">
        <v>706213.93</v>
      </c>
      <c r="Z556" s="1">
        <v>706213.93</v>
      </c>
      <c r="AA556">
        <v>0</v>
      </c>
      <c r="AB556">
        <v>0</v>
      </c>
      <c r="AC556" s="1">
        <f t="shared" si="16"/>
        <v>193786.06999999995</v>
      </c>
      <c r="AD556" s="1">
        <v>7000000</v>
      </c>
      <c r="AE556">
        <v>0</v>
      </c>
      <c r="AF556">
        <v>0</v>
      </c>
      <c r="AG556" s="1">
        <v>6100000</v>
      </c>
      <c r="AH556" s="1">
        <v>900000</v>
      </c>
    </row>
    <row r="557" spans="1:34" hidden="1" x14ac:dyDescent="0.35">
      <c r="A557" t="str">
        <f t="shared" si="17"/>
        <v>1.1-00-2511_25163045_25569156</v>
      </c>
      <c r="B557" t="s">
        <v>812</v>
      </c>
      <c r="C557" t="s">
        <v>815</v>
      </c>
      <c r="D557" t="s">
        <v>459</v>
      </c>
      <c r="E557" t="s">
        <v>460</v>
      </c>
      <c r="F557" t="s">
        <v>65</v>
      </c>
      <c r="G557" t="s">
        <v>66</v>
      </c>
      <c r="H557" t="s">
        <v>822</v>
      </c>
      <c r="I557" t="s">
        <v>824</v>
      </c>
      <c r="J557">
        <v>1</v>
      </c>
      <c r="K557" t="s">
        <v>472</v>
      </c>
      <c r="L557">
        <v>63</v>
      </c>
      <c r="M557" t="s">
        <v>890</v>
      </c>
      <c r="N557" t="s">
        <v>888</v>
      </c>
      <c r="O557" t="s">
        <v>891</v>
      </c>
      <c r="P557">
        <v>5000</v>
      </c>
      <c r="Q557" t="s">
        <v>118</v>
      </c>
      <c r="R557">
        <v>5691</v>
      </c>
      <c r="S557" t="s">
        <v>210</v>
      </c>
      <c r="T557">
        <v>56</v>
      </c>
      <c r="U557" t="s">
        <v>826</v>
      </c>
      <c r="V557" s="16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 s="1">
        <f t="shared" si="16"/>
        <v>0</v>
      </c>
      <c r="AD557" s="1">
        <v>20000000</v>
      </c>
      <c r="AE557">
        <v>0</v>
      </c>
      <c r="AF557">
        <v>0</v>
      </c>
      <c r="AG557" s="1">
        <v>20000000</v>
      </c>
      <c r="AH557">
        <v>0</v>
      </c>
    </row>
    <row r="558" spans="1:34" hidden="1" x14ac:dyDescent="0.35">
      <c r="A558" t="str">
        <f t="shared" si="17"/>
        <v>1.1-00-2511_25168050_2524110</v>
      </c>
      <c r="B558" t="s">
        <v>812</v>
      </c>
      <c r="C558" t="s">
        <v>815</v>
      </c>
      <c r="D558" t="s">
        <v>459</v>
      </c>
      <c r="E558" t="s">
        <v>460</v>
      </c>
      <c r="F558" t="s">
        <v>65</v>
      </c>
      <c r="G558" t="s">
        <v>66</v>
      </c>
      <c r="H558" t="s">
        <v>822</v>
      </c>
      <c r="I558" t="s">
        <v>824</v>
      </c>
      <c r="J558">
        <v>1</v>
      </c>
      <c r="K558" t="s">
        <v>472</v>
      </c>
      <c r="L558">
        <v>68</v>
      </c>
      <c r="M558" t="s">
        <v>473</v>
      </c>
      <c r="N558" t="s">
        <v>893</v>
      </c>
      <c r="O558" t="s">
        <v>1132</v>
      </c>
      <c r="P558">
        <v>2000</v>
      </c>
      <c r="Q558" t="s">
        <v>105</v>
      </c>
      <c r="R558">
        <v>2411</v>
      </c>
      <c r="S558" t="s">
        <v>369</v>
      </c>
      <c r="T558">
        <v>0</v>
      </c>
      <c r="U558" t="s">
        <v>58</v>
      </c>
      <c r="V558" s="16">
        <v>97796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 s="1">
        <f t="shared" si="16"/>
        <v>97796</v>
      </c>
      <c r="AD558">
        <v>0</v>
      </c>
      <c r="AE558" s="1">
        <v>97796</v>
      </c>
      <c r="AF558">
        <v>0</v>
      </c>
      <c r="AG558">
        <v>0</v>
      </c>
      <c r="AH558" s="1">
        <v>97796</v>
      </c>
    </row>
    <row r="559" spans="1:34" hidden="1" x14ac:dyDescent="0.35">
      <c r="A559" t="str">
        <f t="shared" si="17"/>
        <v>1.1-00-2511_25168050_2524210</v>
      </c>
      <c r="B559" t="s">
        <v>812</v>
      </c>
      <c r="C559" t="s">
        <v>815</v>
      </c>
      <c r="D559" t="s">
        <v>459</v>
      </c>
      <c r="E559" t="s">
        <v>460</v>
      </c>
      <c r="F559" t="s">
        <v>65</v>
      </c>
      <c r="G559" t="s">
        <v>66</v>
      </c>
      <c r="H559" t="s">
        <v>822</v>
      </c>
      <c r="I559" t="s">
        <v>824</v>
      </c>
      <c r="J559">
        <v>1</v>
      </c>
      <c r="K559" t="s">
        <v>472</v>
      </c>
      <c r="L559">
        <v>68</v>
      </c>
      <c r="M559" t="s">
        <v>473</v>
      </c>
      <c r="N559" t="s">
        <v>893</v>
      </c>
      <c r="O559" t="s">
        <v>1132</v>
      </c>
      <c r="P559">
        <v>2000</v>
      </c>
      <c r="Q559" t="s">
        <v>105</v>
      </c>
      <c r="R559">
        <v>2421</v>
      </c>
      <c r="S559" t="s">
        <v>370</v>
      </c>
      <c r="T559">
        <v>0</v>
      </c>
      <c r="U559" t="s">
        <v>58</v>
      </c>
      <c r="V559" s="16">
        <v>898297.49</v>
      </c>
      <c r="W559">
        <v>0</v>
      </c>
      <c r="X559" s="1">
        <v>822652.28</v>
      </c>
      <c r="Y559" s="1">
        <v>822652.28</v>
      </c>
      <c r="Z559" s="1">
        <v>506488.25</v>
      </c>
      <c r="AA559">
        <v>0</v>
      </c>
      <c r="AB559">
        <v>0</v>
      </c>
      <c r="AC559" s="1">
        <f t="shared" si="16"/>
        <v>75645.209999999963</v>
      </c>
      <c r="AD559">
        <v>0</v>
      </c>
      <c r="AE559" s="1">
        <v>924310</v>
      </c>
      <c r="AF559">
        <v>0</v>
      </c>
      <c r="AG559" s="1">
        <v>26012.51</v>
      </c>
      <c r="AH559" s="1">
        <v>898297.49</v>
      </c>
    </row>
    <row r="560" spans="1:34" x14ac:dyDescent="0.35">
      <c r="A560" t="str">
        <f t="shared" si="17"/>
        <v>1.1-00-2511_25168050_2524610</v>
      </c>
      <c r="B560" t="s">
        <v>812</v>
      </c>
      <c r="C560" t="s">
        <v>815</v>
      </c>
      <c r="D560" t="s">
        <v>459</v>
      </c>
      <c r="E560" t="s">
        <v>460</v>
      </c>
      <c r="F560" t="s">
        <v>65</v>
      </c>
      <c r="G560" t="s">
        <v>66</v>
      </c>
      <c r="H560" t="s">
        <v>822</v>
      </c>
      <c r="I560" t="s">
        <v>824</v>
      </c>
      <c r="J560">
        <v>1</v>
      </c>
      <c r="K560" t="s">
        <v>472</v>
      </c>
      <c r="L560">
        <v>68</v>
      </c>
      <c r="M560" t="s">
        <v>473</v>
      </c>
      <c r="N560" t="s">
        <v>893</v>
      </c>
      <c r="O560" t="s">
        <v>1132</v>
      </c>
      <c r="P560">
        <v>2000</v>
      </c>
      <c r="Q560" t="s">
        <v>105</v>
      </c>
      <c r="R560">
        <v>2461</v>
      </c>
      <c r="S560" t="s">
        <v>372</v>
      </c>
      <c r="T560">
        <v>0</v>
      </c>
      <c r="U560" t="s">
        <v>58</v>
      </c>
      <c r="V560" s="16">
        <v>795762</v>
      </c>
      <c r="W560">
        <v>0</v>
      </c>
      <c r="X560" s="1">
        <v>2204</v>
      </c>
      <c r="Y560" s="1">
        <v>2204</v>
      </c>
      <c r="Z560" s="1">
        <v>2204</v>
      </c>
      <c r="AA560" s="1">
        <v>2204</v>
      </c>
      <c r="AB560" s="1">
        <v>2204</v>
      </c>
      <c r="AC560" s="1">
        <f t="shared" si="16"/>
        <v>793558</v>
      </c>
      <c r="AD560">
        <v>0</v>
      </c>
      <c r="AE560" s="1">
        <v>795762</v>
      </c>
      <c r="AF560">
        <v>0</v>
      </c>
      <c r="AG560">
        <v>0</v>
      </c>
      <c r="AH560" s="1">
        <v>795762</v>
      </c>
    </row>
    <row r="561" spans="1:34" hidden="1" x14ac:dyDescent="0.35">
      <c r="A561" t="str">
        <f t="shared" si="17"/>
        <v>1.1-00-2511_25168050_2524710</v>
      </c>
      <c r="B561" t="s">
        <v>812</v>
      </c>
      <c r="C561" t="s">
        <v>815</v>
      </c>
      <c r="D561" t="s">
        <v>459</v>
      </c>
      <c r="E561" t="s">
        <v>460</v>
      </c>
      <c r="F561" t="s">
        <v>65</v>
      </c>
      <c r="G561" t="s">
        <v>66</v>
      </c>
      <c r="H561" t="s">
        <v>822</v>
      </c>
      <c r="I561" t="s">
        <v>824</v>
      </c>
      <c r="J561">
        <v>1</v>
      </c>
      <c r="K561" t="s">
        <v>472</v>
      </c>
      <c r="L561">
        <v>68</v>
      </c>
      <c r="M561" t="s">
        <v>473</v>
      </c>
      <c r="N561" t="s">
        <v>893</v>
      </c>
      <c r="O561" t="s">
        <v>1132</v>
      </c>
      <c r="P561">
        <v>2000</v>
      </c>
      <c r="Q561" t="s">
        <v>105</v>
      </c>
      <c r="R561">
        <v>2471</v>
      </c>
      <c r="S561" t="s">
        <v>373</v>
      </c>
      <c r="T561">
        <v>0</v>
      </c>
      <c r="U561" t="s">
        <v>58</v>
      </c>
      <c r="V561" s="16">
        <v>2957099.04</v>
      </c>
      <c r="W561">
        <v>0</v>
      </c>
      <c r="X561" s="1">
        <v>2935956.12</v>
      </c>
      <c r="Y561" s="1">
        <v>2935956.12</v>
      </c>
      <c r="Z561" s="1">
        <v>707375.92</v>
      </c>
      <c r="AA561" s="1">
        <v>9901.1200000000008</v>
      </c>
      <c r="AB561" s="1">
        <v>9901.1200000000008</v>
      </c>
      <c r="AC561" s="1">
        <f t="shared" si="16"/>
        <v>21142.919999999925</v>
      </c>
      <c r="AD561">
        <v>0</v>
      </c>
      <c r="AE561" s="1">
        <v>2957099.04</v>
      </c>
      <c r="AF561">
        <v>0</v>
      </c>
      <c r="AG561">
        <v>0</v>
      </c>
      <c r="AH561" s="1">
        <v>2957099.04</v>
      </c>
    </row>
    <row r="562" spans="1:34" hidden="1" x14ac:dyDescent="0.35">
      <c r="A562" t="str">
        <f t="shared" si="17"/>
        <v>1.1-00-2511_25168050_2525610</v>
      </c>
      <c r="B562" t="s">
        <v>812</v>
      </c>
      <c r="C562" t="s">
        <v>815</v>
      </c>
      <c r="D562" t="s">
        <v>459</v>
      </c>
      <c r="E562" t="s">
        <v>460</v>
      </c>
      <c r="F562" t="s">
        <v>65</v>
      </c>
      <c r="G562" t="s">
        <v>66</v>
      </c>
      <c r="H562" t="s">
        <v>822</v>
      </c>
      <c r="I562" t="s">
        <v>824</v>
      </c>
      <c r="J562">
        <v>1</v>
      </c>
      <c r="K562" t="s">
        <v>472</v>
      </c>
      <c r="L562">
        <v>68</v>
      </c>
      <c r="M562" t="s">
        <v>473</v>
      </c>
      <c r="N562" t="s">
        <v>893</v>
      </c>
      <c r="O562" t="s">
        <v>1132</v>
      </c>
      <c r="P562">
        <v>2000</v>
      </c>
      <c r="Q562" t="s">
        <v>105</v>
      </c>
      <c r="R562">
        <v>2561</v>
      </c>
      <c r="S562" t="s">
        <v>376</v>
      </c>
      <c r="T562">
        <v>0</v>
      </c>
      <c r="U562" t="s">
        <v>58</v>
      </c>
      <c r="V562" s="16">
        <v>3334218.9</v>
      </c>
      <c r="W562">
        <v>0</v>
      </c>
      <c r="X562" s="1">
        <v>3325361.77</v>
      </c>
      <c r="Y562" s="1">
        <v>3325361.77</v>
      </c>
      <c r="Z562" s="1">
        <v>758346.88</v>
      </c>
      <c r="AA562" s="1">
        <v>5713.88</v>
      </c>
      <c r="AB562" s="1">
        <v>5713.88</v>
      </c>
      <c r="AC562" s="1">
        <f t="shared" si="16"/>
        <v>8857.1299999998882</v>
      </c>
      <c r="AD562">
        <v>0</v>
      </c>
      <c r="AE562" s="1">
        <v>3334218.9</v>
      </c>
      <c r="AF562">
        <v>0</v>
      </c>
      <c r="AG562">
        <v>0</v>
      </c>
      <c r="AH562" s="1">
        <v>3334218.9</v>
      </c>
    </row>
    <row r="563" spans="1:34" hidden="1" x14ac:dyDescent="0.35">
      <c r="A563" t="str">
        <f t="shared" si="17"/>
        <v>1.1-00-2511_25168050_2527210</v>
      </c>
      <c r="B563" t="s">
        <v>812</v>
      </c>
      <c r="C563" t="s">
        <v>815</v>
      </c>
      <c r="D563" t="s">
        <v>459</v>
      </c>
      <c r="E563" t="s">
        <v>460</v>
      </c>
      <c r="F563" t="s">
        <v>65</v>
      </c>
      <c r="G563" t="s">
        <v>66</v>
      </c>
      <c r="H563" t="s">
        <v>822</v>
      </c>
      <c r="I563" t="s">
        <v>824</v>
      </c>
      <c r="J563">
        <v>1</v>
      </c>
      <c r="K563" t="s">
        <v>472</v>
      </c>
      <c r="L563">
        <v>68</v>
      </c>
      <c r="M563" t="s">
        <v>473</v>
      </c>
      <c r="N563" t="s">
        <v>893</v>
      </c>
      <c r="O563" t="s">
        <v>1132</v>
      </c>
      <c r="P563">
        <v>2000</v>
      </c>
      <c r="Q563" t="s">
        <v>105</v>
      </c>
      <c r="R563">
        <v>2721</v>
      </c>
      <c r="S563" t="s">
        <v>377</v>
      </c>
      <c r="T563">
        <v>0</v>
      </c>
      <c r="U563" t="s">
        <v>58</v>
      </c>
      <c r="V563" s="16">
        <v>499610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 s="1">
        <f t="shared" si="16"/>
        <v>499610</v>
      </c>
      <c r="AD563">
        <v>0</v>
      </c>
      <c r="AE563" s="1">
        <v>529610</v>
      </c>
      <c r="AF563">
        <v>0</v>
      </c>
      <c r="AG563" s="1">
        <v>30000</v>
      </c>
      <c r="AH563" s="1">
        <v>499610</v>
      </c>
    </row>
    <row r="564" spans="1:34" hidden="1" x14ac:dyDescent="0.35">
      <c r="A564" t="str">
        <f t="shared" si="17"/>
        <v>1.1-00-2511_25168050_2529110</v>
      </c>
      <c r="B564" t="s">
        <v>812</v>
      </c>
      <c r="C564" t="s">
        <v>815</v>
      </c>
      <c r="D564" t="s">
        <v>459</v>
      </c>
      <c r="E564" t="s">
        <v>460</v>
      </c>
      <c r="F564" t="s">
        <v>65</v>
      </c>
      <c r="G564" t="s">
        <v>66</v>
      </c>
      <c r="H564" t="s">
        <v>822</v>
      </c>
      <c r="I564" t="s">
        <v>824</v>
      </c>
      <c r="J564">
        <v>1</v>
      </c>
      <c r="K564" t="s">
        <v>472</v>
      </c>
      <c r="L564">
        <v>68</v>
      </c>
      <c r="M564" t="s">
        <v>473</v>
      </c>
      <c r="N564" t="s">
        <v>893</v>
      </c>
      <c r="O564" t="s">
        <v>1132</v>
      </c>
      <c r="P564">
        <v>2000</v>
      </c>
      <c r="Q564" t="s">
        <v>105</v>
      </c>
      <c r="R564">
        <v>2911</v>
      </c>
      <c r="S564" t="s">
        <v>312</v>
      </c>
      <c r="T564">
        <v>0</v>
      </c>
      <c r="U564" t="s">
        <v>58</v>
      </c>
      <c r="V564" s="16">
        <v>1290543.49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 s="1">
        <f t="shared" si="16"/>
        <v>1290543.49</v>
      </c>
      <c r="AD564">
        <v>0</v>
      </c>
      <c r="AE564" s="1">
        <v>1290543.49</v>
      </c>
      <c r="AF564">
        <v>0</v>
      </c>
      <c r="AG564">
        <v>0</v>
      </c>
      <c r="AH564" s="1">
        <v>1290543.49</v>
      </c>
    </row>
    <row r="565" spans="1:34" hidden="1" x14ac:dyDescent="0.35">
      <c r="A565" t="str">
        <f t="shared" si="17"/>
        <v>1.1-00-2511_25168050_2531110</v>
      </c>
      <c r="B565" t="s">
        <v>812</v>
      </c>
      <c r="C565" t="s">
        <v>815</v>
      </c>
      <c r="D565" t="s">
        <v>459</v>
      </c>
      <c r="E565" t="s">
        <v>460</v>
      </c>
      <c r="F565" t="s">
        <v>65</v>
      </c>
      <c r="G565" t="s">
        <v>66</v>
      </c>
      <c r="H565" t="s">
        <v>822</v>
      </c>
      <c r="I565" t="s">
        <v>824</v>
      </c>
      <c r="J565">
        <v>1</v>
      </c>
      <c r="K565" t="s">
        <v>472</v>
      </c>
      <c r="L565">
        <v>68</v>
      </c>
      <c r="M565" t="s">
        <v>473</v>
      </c>
      <c r="N565" t="s">
        <v>893</v>
      </c>
      <c r="O565" t="s">
        <v>1132</v>
      </c>
      <c r="P565">
        <v>3000</v>
      </c>
      <c r="Q565" t="s">
        <v>56</v>
      </c>
      <c r="R565">
        <v>3111</v>
      </c>
      <c r="S565" t="s">
        <v>199</v>
      </c>
      <c r="T565">
        <v>0</v>
      </c>
      <c r="U565" t="s">
        <v>58</v>
      </c>
      <c r="V565" s="16">
        <v>18725946.16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 s="1">
        <f t="shared" si="16"/>
        <v>18725946.16</v>
      </c>
      <c r="AD565" s="1">
        <v>18725946.16</v>
      </c>
      <c r="AE565">
        <v>0</v>
      </c>
      <c r="AF565">
        <v>0</v>
      </c>
      <c r="AG565">
        <v>0</v>
      </c>
      <c r="AH565" s="1">
        <v>18725946.16</v>
      </c>
    </row>
    <row r="566" spans="1:34" hidden="1" x14ac:dyDescent="0.35">
      <c r="A566" t="str">
        <f t="shared" si="17"/>
        <v>1.1-00-2511_25168050_2532610</v>
      </c>
      <c r="B566" t="s">
        <v>812</v>
      </c>
      <c r="C566" t="s">
        <v>815</v>
      </c>
      <c r="D566" t="s">
        <v>459</v>
      </c>
      <c r="E566" t="s">
        <v>460</v>
      </c>
      <c r="F566" t="s">
        <v>65</v>
      </c>
      <c r="G566" t="s">
        <v>66</v>
      </c>
      <c r="H566" t="s">
        <v>822</v>
      </c>
      <c r="I566" t="s">
        <v>824</v>
      </c>
      <c r="J566">
        <v>1</v>
      </c>
      <c r="K566" t="s">
        <v>472</v>
      </c>
      <c r="L566">
        <v>68</v>
      </c>
      <c r="M566" t="s">
        <v>473</v>
      </c>
      <c r="N566" t="s">
        <v>893</v>
      </c>
      <c r="O566" t="s">
        <v>1132</v>
      </c>
      <c r="P566">
        <v>3000</v>
      </c>
      <c r="Q566" t="s">
        <v>56</v>
      </c>
      <c r="R566">
        <v>3261</v>
      </c>
      <c r="S566" t="s">
        <v>409</v>
      </c>
      <c r="T566">
        <v>0</v>
      </c>
      <c r="U566" t="s">
        <v>58</v>
      </c>
      <c r="V566" s="16">
        <v>38077537.200000003</v>
      </c>
      <c r="W566">
        <v>0</v>
      </c>
      <c r="X566" s="1">
        <v>38077319.600000001</v>
      </c>
      <c r="Y566" s="1">
        <v>13608319.6</v>
      </c>
      <c r="Z566" s="1">
        <v>13608319.6</v>
      </c>
      <c r="AA566" s="1">
        <v>3683197.2</v>
      </c>
      <c r="AB566" s="1">
        <v>3683197.2</v>
      </c>
      <c r="AC566" s="1">
        <f t="shared" si="16"/>
        <v>217.60000000149012</v>
      </c>
      <c r="AD566" s="1">
        <v>28370805.600000001</v>
      </c>
      <c r="AE566" s="1">
        <v>9706731.5999999996</v>
      </c>
      <c r="AF566">
        <v>0</v>
      </c>
      <c r="AG566">
        <v>0</v>
      </c>
      <c r="AH566" s="1">
        <v>38077537.200000003</v>
      </c>
    </row>
    <row r="567" spans="1:34" hidden="1" x14ac:dyDescent="0.35">
      <c r="A567" t="str">
        <f t="shared" si="17"/>
        <v>1.1-00-2511_25168050_25357111</v>
      </c>
      <c r="B567" t="s">
        <v>812</v>
      </c>
      <c r="C567" t="s">
        <v>815</v>
      </c>
      <c r="D567" t="s">
        <v>459</v>
      </c>
      <c r="E567" t="s">
        <v>460</v>
      </c>
      <c r="F567" t="s">
        <v>65</v>
      </c>
      <c r="G567" t="s">
        <v>66</v>
      </c>
      <c r="H567" t="s">
        <v>822</v>
      </c>
      <c r="I567" t="s">
        <v>824</v>
      </c>
      <c r="J567">
        <v>1</v>
      </c>
      <c r="K567" t="s">
        <v>472</v>
      </c>
      <c r="L567">
        <v>68</v>
      </c>
      <c r="M567" t="s">
        <v>473</v>
      </c>
      <c r="N567" t="s">
        <v>893</v>
      </c>
      <c r="O567" t="s">
        <v>1132</v>
      </c>
      <c r="P567">
        <v>3000</v>
      </c>
      <c r="Q567" t="s">
        <v>56</v>
      </c>
      <c r="R567">
        <v>3571</v>
      </c>
      <c r="S567" t="s">
        <v>392</v>
      </c>
      <c r="T567">
        <v>11</v>
      </c>
      <c r="U567" t="s">
        <v>886</v>
      </c>
      <c r="V567" s="16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 s="1">
        <f t="shared" si="16"/>
        <v>0</v>
      </c>
      <c r="AD567">
        <v>0</v>
      </c>
      <c r="AE567" s="1">
        <v>9000000</v>
      </c>
      <c r="AF567">
        <v>0</v>
      </c>
      <c r="AG567" s="1">
        <v>9000000</v>
      </c>
      <c r="AH567">
        <v>0</v>
      </c>
    </row>
    <row r="568" spans="1:34" hidden="1" x14ac:dyDescent="0.35">
      <c r="A568" t="str">
        <f t="shared" si="17"/>
        <v>1.1-00-2512_25750034_2524410</v>
      </c>
      <c r="B568" t="s">
        <v>812</v>
      </c>
      <c r="C568" t="s">
        <v>815</v>
      </c>
      <c r="D568" t="s">
        <v>563</v>
      </c>
      <c r="E568" t="s">
        <v>564</v>
      </c>
      <c r="F568" t="s">
        <v>65</v>
      </c>
      <c r="G568" t="s">
        <v>66</v>
      </c>
      <c r="H568" t="s">
        <v>946</v>
      </c>
      <c r="I568" t="s">
        <v>948</v>
      </c>
      <c r="J568">
        <v>7</v>
      </c>
      <c r="K568" t="s">
        <v>567</v>
      </c>
      <c r="L568">
        <v>50</v>
      </c>
      <c r="M568" t="s">
        <v>949</v>
      </c>
      <c r="N568" t="s">
        <v>947</v>
      </c>
      <c r="O568" t="s">
        <v>879</v>
      </c>
      <c r="P568">
        <v>2000</v>
      </c>
      <c r="Q568" t="s">
        <v>105</v>
      </c>
      <c r="R568">
        <v>2441</v>
      </c>
      <c r="S568" t="s">
        <v>662</v>
      </c>
      <c r="T568">
        <v>0</v>
      </c>
      <c r="U568" t="s">
        <v>58</v>
      </c>
      <c r="V568" s="16">
        <v>10000</v>
      </c>
      <c r="W568">
        <v>0</v>
      </c>
      <c r="X568" s="1">
        <v>10000</v>
      </c>
      <c r="Y568" s="1">
        <v>10000</v>
      </c>
      <c r="Z568">
        <v>0</v>
      </c>
      <c r="AA568">
        <v>0</v>
      </c>
      <c r="AB568">
        <v>0</v>
      </c>
      <c r="AC568" s="1">
        <f t="shared" si="16"/>
        <v>0</v>
      </c>
      <c r="AD568">
        <v>0</v>
      </c>
      <c r="AE568" s="1">
        <v>10000</v>
      </c>
      <c r="AF568">
        <v>0</v>
      </c>
      <c r="AG568">
        <v>0</v>
      </c>
      <c r="AH568" s="1">
        <v>10000</v>
      </c>
    </row>
    <row r="569" spans="1:34" hidden="1" x14ac:dyDescent="0.35">
      <c r="A569" t="str">
        <f t="shared" si="17"/>
        <v>1.1-00-2512_25750034_2537510</v>
      </c>
      <c r="B569" t="s">
        <v>812</v>
      </c>
      <c r="C569" t="s">
        <v>815</v>
      </c>
      <c r="D569" t="s">
        <v>563</v>
      </c>
      <c r="E569" t="s">
        <v>564</v>
      </c>
      <c r="F569" t="s">
        <v>65</v>
      </c>
      <c r="G569" t="s">
        <v>66</v>
      </c>
      <c r="H569" t="s">
        <v>946</v>
      </c>
      <c r="I569" t="s">
        <v>948</v>
      </c>
      <c r="J569">
        <v>7</v>
      </c>
      <c r="K569" t="s">
        <v>567</v>
      </c>
      <c r="L569">
        <v>50</v>
      </c>
      <c r="M569" t="s">
        <v>949</v>
      </c>
      <c r="N569" t="s">
        <v>947</v>
      </c>
      <c r="O569" t="s">
        <v>879</v>
      </c>
      <c r="P569">
        <v>3000</v>
      </c>
      <c r="Q569" t="s">
        <v>56</v>
      </c>
      <c r="R569">
        <v>3751</v>
      </c>
      <c r="S569" t="s">
        <v>279</v>
      </c>
      <c r="T569">
        <v>0</v>
      </c>
      <c r="U569" t="s">
        <v>58</v>
      </c>
      <c r="V569" s="16">
        <v>0</v>
      </c>
      <c r="W569" s="1">
        <v>30000</v>
      </c>
      <c r="X569">
        <v>0</v>
      </c>
      <c r="Y569">
        <v>0</v>
      </c>
      <c r="Z569">
        <v>0</v>
      </c>
      <c r="AA569">
        <v>0</v>
      </c>
      <c r="AB569">
        <v>0</v>
      </c>
      <c r="AC569" s="1">
        <f t="shared" si="16"/>
        <v>0</v>
      </c>
      <c r="AD569">
        <v>0</v>
      </c>
      <c r="AE569">
        <v>0</v>
      </c>
      <c r="AF569">
        <v>0</v>
      </c>
      <c r="AG569" s="1">
        <v>30000</v>
      </c>
      <c r="AH569" s="1">
        <v>-30000</v>
      </c>
    </row>
    <row r="570" spans="1:34" hidden="1" x14ac:dyDescent="0.35">
      <c r="A570" t="str">
        <f t="shared" si="17"/>
        <v>1.1-00-2512_25750034_2538210</v>
      </c>
      <c r="B570" t="s">
        <v>812</v>
      </c>
      <c r="C570" t="s">
        <v>815</v>
      </c>
      <c r="D570" t="s">
        <v>563</v>
      </c>
      <c r="E570" t="s">
        <v>564</v>
      </c>
      <c r="F570" t="s">
        <v>65</v>
      </c>
      <c r="G570" t="s">
        <v>66</v>
      </c>
      <c r="H570" t="s">
        <v>946</v>
      </c>
      <c r="I570" t="s">
        <v>948</v>
      </c>
      <c r="J570">
        <v>7</v>
      </c>
      <c r="K570" t="s">
        <v>567</v>
      </c>
      <c r="L570">
        <v>50</v>
      </c>
      <c r="M570" t="s">
        <v>949</v>
      </c>
      <c r="N570" t="s">
        <v>947</v>
      </c>
      <c r="O570" t="s">
        <v>879</v>
      </c>
      <c r="P570">
        <v>3000</v>
      </c>
      <c r="Q570" t="s">
        <v>56</v>
      </c>
      <c r="R570">
        <v>3821</v>
      </c>
      <c r="S570" t="s">
        <v>228</v>
      </c>
      <c r="T570">
        <v>0</v>
      </c>
      <c r="U570" t="s">
        <v>58</v>
      </c>
      <c r="V570" s="16">
        <v>273432</v>
      </c>
      <c r="W570" s="1">
        <v>49990.2</v>
      </c>
      <c r="X570">
        <v>0</v>
      </c>
      <c r="Y570">
        <v>0</v>
      </c>
      <c r="Z570">
        <v>0</v>
      </c>
      <c r="AA570">
        <v>0</v>
      </c>
      <c r="AB570">
        <v>0</v>
      </c>
      <c r="AC570" s="1">
        <f t="shared" si="16"/>
        <v>273432</v>
      </c>
      <c r="AD570">
        <v>0</v>
      </c>
      <c r="AE570" s="1">
        <v>223441.8</v>
      </c>
      <c r="AF570">
        <v>0</v>
      </c>
      <c r="AG570">
        <v>0</v>
      </c>
      <c r="AH570" s="1">
        <v>223441.8</v>
      </c>
    </row>
    <row r="571" spans="1:34" hidden="1" x14ac:dyDescent="0.35">
      <c r="A571" t="str">
        <f t="shared" si="17"/>
        <v>1.1-00-2512_25750034_25382119</v>
      </c>
      <c r="B571" t="s">
        <v>812</v>
      </c>
      <c r="C571" t="s">
        <v>815</v>
      </c>
      <c r="D571" t="s">
        <v>563</v>
      </c>
      <c r="E571" t="s">
        <v>564</v>
      </c>
      <c r="F571" t="s">
        <v>65</v>
      </c>
      <c r="G571" t="s">
        <v>66</v>
      </c>
      <c r="H571" t="s">
        <v>946</v>
      </c>
      <c r="I571" t="s">
        <v>948</v>
      </c>
      <c r="J571">
        <v>7</v>
      </c>
      <c r="K571" t="s">
        <v>567</v>
      </c>
      <c r="L571">
        <v>50</v>
      </c>
      <c r="M571" t="s">
        <v>949</v>
      </c>
      <c r="N571" t="s">
        <v>947</v>
      </c>
      <c r="O571" t="s">
        <v>879</v>
      </c>
      <c r="P571">
        <v>3000</v>
      </c>
      <c r="Q571" t="s">
        <v>56</v>
      </c>
      <c r="R571">
        <v>3821</v>
      </c>
      <c r="S571" t="s">
        <v>228</v>
      </c>
      <c r="T571">
        <v>19</v>
      </c>
      <c r="U571" t="s">
        <v>950</v>
      </c>
      <c r="V571" s="16">
        <v>270000</v>
      </c>
      <c r="W571" s="1">
        <v>300009.8</v>
      </c>
      <c r="X571" s="1">
        <v>270000</v>
      </c>
      <c r="Y571">
        <v>0</v>
      </c>
      <c r="Z571">
        <v>0</v>
      </c>
      <c r="AA571">
        <v>0</v>
      </c>
      <c r="AB571">
        <v>0</v>
      </c>
      <c r="AC571" s="1">
        <f t="shared" si="16"/>
        <v>0</v>
      </c>
      <c r="AD571">
        <v>0</v>
      </c>
      <c r="AE571">
        <v>0</v>
      </c>
      <c r="AF571">
        <v>0</v>
      </c>
      <c r="AG571" s="1">
        <v>30009.8</v>
      </c>
      <c r="AH571" s="1">
        <v>-30009.8</v>
      </c>
    </row>
    <row r="572" spans="1:34" hidden="1" x14ac:dyDescent="0.35">
      <c r="A572" t="str">
        <f t="shared" si="17"/>
        <v>1.1-00-2512_25750034_2556710</v>
      </c>
      <c r="B572" t="s">
        <v>812</v>
      </c>
      <c r="C572" t="s">
        <v>815</v>
      </c>
      <c r="D572" t="s">
        <v>563</v>
      </c>
      <c r="E572" t="s">
        <v>564</v>
      </c>
      <c r="F572" t="s">
        <v>65</v>
      </c>
      <c r="G572" t="s">
        <v>66</v>
      </c>
      <c r="H572" t="s">
        <v>946</v>
      </c>
      <c r="I572" t="s">
        <v>948</v>
      </c>
      <c r="J572">
        <v>7</v>
      </c>
      <c r="K572" t="s">
        <v>567</v>
      </c>
      <c r="L572">
        <v>50</v>
      </c>
      <c r="M572" t="s">
        <v>949</v>
      </c>
      <c r="N572" t="s">
        <v>947</v>
      </c>
      <c r="O572" t="s">
        <v>879</v>
      </c>
      <c r="P572">
        <v>5000</v>
      </c>
      <c r="Q572" t="s">
        <v>118</v>
      </c>
      <c r="R572">
        <v>5671</v>
      </c>
      <c r="S572" t="s">
        <v>407</v>
      </c>
      <c r="T572">
        <v>0</v>
      </c>
      <c r="U572" t="s">
        <v>58</v>
      </c>
      <c r="V572" s="16">
        <v>43917</v>
      </c>
      <c r="W572" s="1">
        <v>170000</v>
      </c>
      <c r="X572" s="1">
        <v>37771.82</v>
      </c>
      <c r="Y572" s="1">
        <v>37771.82</v>
      </c>
      <c r="Z572">
        <v>0</v>
      </c>
      <c r="AA572">
        <v>0</v>
      </c>
      <c r="AB572">
        <v>0</v>
      </c>
      <c r="AC572" s="1">
        <f t="shared" si="16"/>
        <v>6145.18</v>
      </c>
      <c r="AD572">
        <v>0</v>
      </c>
      <c r="AE572">
        <v>0</v>
      </c>
      <c r="AF572">
        <v>0</v>
      </c>
      <c r="AG572" s="1">
        <v>126083</v>
      </c>
      <c r="AH572" s="1">
        <v>-126083</v>
      </c>
    </row>
    <row r="573" spans="1:34" hidden="1" x14ac:dyDescent="0.35">
      <c r="A573" t="str">
        <f t="shared" si="17"/>
        <v>1.1-00-2512_25752036_25435127</v>
      </c>
      <c r="B573" t="s">
        <v>812</v>
      </c>
      <c r="C573" t="s">
        <v>815</v>
      </c>
      <c r="D573" t="s">
        <v>563</v>
      </c>
      <c r="E573" t="s">
        <v>564</v>
      </c>
      <c r="F573" t="s">
        <v>65</v>
      </c>
      <c r="G573" t="s">
        <v>66</v>
      </c>
      <c r="H573" t="s">
        <v>946</v>
      </c>
      <c r="I573" t="s">
        <v>948</v>
      </c>
      <c r="J573">
        <v>7</v>
      </c>
      <c r="K573" t="s">
        <v>567</v>
      </c>
      <c r="L573">
        <v>52</v>
      </c>
      <c r="M573" t="s">
        <v>954</v>
      </c>
      <c r="N573" t="s">
        <v>951</v>
      </c>
      <c r="O573" t="s">
        <v>955</v>
      </c>
      <c r="P573">
        <v>4000</v>
      </c>
      <c r="Q573" t="s">
        <v>233</v>
      </c>
      <c r="R573">
        <v>4351</v>
      </c>
      <c r="S573" t="s">
        <v>952</v>
      </c>
      <c r="T573">
        <v>27</v>
      </c>
      <c r="U573" t="s">
        <v>953</v>
      </c>
      <c r="V573" s="16">
        <v>0</v>
      </c>
      <c r="W573" s="1">
        <v>10000000</v>
      </c>
      <c r="X573">
        <v>0</v>
      </c>
      <c r="Y573">
        <v>0</v>
      </c>
      <c r="Z573">
        <v>0</v>
      </c>
      <c r="AA573">
        <v>0</v>
      </c>
      <c r="AB573">
        <v>0</v>
      </c>
      <c r="AC573" s="1">
        <f t="shared" si="16"/>
        <v>0</v>
      </c>
      <c r="AD573">
        <v>0</v>
      </c>
      <c r="AE573" s="1">
        <v>350000</v>
      </c>
      <c r="AF573">
        <v>0</v>
      </c>
      <c r="AG573" s="1">
        <v>10350000</v>
      </c>
      <c r="AH573" s="1">
        <v>-10000000</v>
      </c>
    </row>
    <row r="574" spans="1:34" hidden="1" x14ac:dyDescent="0.35">
      <c r="A574" t="str">
        <f t="shared" si="17"/>
        <v>1.1-00-2512_25752036_25439126</v>
      </c>
      <c r="B574" t="s">
        <v>812</v>
      </c>
      <c r="C574" t="s">
        <v>815</v>
      </c>
      <c r="D574" t="s">
        <v>563</v>
      </c>
      <c r="E574" t="s">
        <v>564</v>
      </c>
      <c r="F574" t="s">
        <v>65</v>
      </c>
      <c r="G574" t="s">
        <v>66</v>
      </c>
      <c r="H574" t="s">
        <v>946</v>
      </c>
      <c r="I574" t="s">
        <v>948</v>
      </c>
      <c r="J574">
        <v>7</v>
      </c>
      <c r="K574" t="s">
        <v>567</v>
      </c>
      <c r="L574">
        <v>52</v>
      </c>
      <c r="M574" t="s">
        <v>954</v>
      </c>
      <c r="N574" t="s">
        <v>951</v>
      </c>
      <c r="O574" t="s">
        <v>955</v>
      </c>
      <c r="P574">
        <v>4000</v>
      </c>
      <c r="Q574" t="s">
        <v>233</v>
      </c>
      <c r="R574">
        <v>4391</v>
      </c>
      <c r="S574" t="s">
        <v>956</v>
      </c>
      <c r="T574">
        <v>26</v>
      </c>
      <c r="U574" t="s">
        <v>957</v>
      </c>
      <c r="V574" s="16">
        <v>500000</v>
      </c>
      <c r="W574" s="1">
        <v>500000</v>
      </c>
      <c r="X574" s="1">
        <v>496480</v>
      </c>
      <c r="Y574" s="1">
        <v>496480</v>
      </c>
      <c r="Z574">
        <v>0</v>
      </c>
      <c r="AA574">
        <v>0</v>
      </c>
      <c r="AB574">
        <v>0</v>
      </c>
      <c r="AC574" s="1">
        <f t="shared" si="16"/>
        <v>3520</v>
      </c>
      <c r="AD574">
        <v>0</v>
      </c>
      <c r="AE574">
        <v>0</v>
      </c>
      <c r="AF574">
        <v>0</v>
      </c>
      <c r="AG574">
        <v>0</v>
      </c>
      <c r="AH574">
        <v>0</v>
      </c>
    </row>
    <row r="575" spans="1:34" hidden="1" x14ac:dyDescent="0.35">
      <c r="A575" t="str">
        <f t="shared" si="17"/>
        <v>1.1-00-2512_25752036_2544110</v>
      </c>
      <c r="B575" t="s">
        <v>812</v>
      </c>
      <c r="C575" t="s">
        <v>815</v>
      </c>
      <c r="D575" t="s">
        <v>563</v>
      </c>
      <c r="E575" t="s">
        <v>564</v>
      </c>
      <c r="F575" t="s">
        <v>65</v>
      </c>
      <c r="G575" t="s">
        <v>66</v>
      </c>
      <c r="H575" t="s">
        <v>946</v>
      </c>
      <c r="I575" t="s">
        <v>948</v>
      </c>
      <c r="J575">
        <v>7</v>
      </c>
      <c r="K575" t="s">
        <v>567</v>
      </c>
      <c r="L575">
        <v>52</v>
      </c>
      <c r="M575" t="s">
        <v>954</v>
      </c>
      <c r="N575" t="s">
        <v>951</v>
      </c>
      <c r="O575" t="s">
        <v>955</v>
      </c>
      <c r="P575">
        <v>4000</v>
      </c>
      <c r="Q575" t="s">
        <v>233</v>
      </c>
      <c r="R575">
        <v>4411</v>
      </c>
      <c r="S575" t="s">
        <v>231</v>
      </c>
      <c r="T575">
        <v>0</v>
      </c>
      <c r="U575" t="s">
        <v>58</v>
      </c>
      <c r="V575" s="16">
        <v>8000000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 s="1">
        <f t="shared" si="16"/>
        <v>8000000</v>
      </c>
      <c r="AD575">
        <v>0</v>
      </c>
      <c r="AE575" s="1">
        <v>10000000</v>
      </c>
      <c r="AF575">
        <v>0</v>
      </c>
      <c r="AG575" s="1">
        <v>2000000</v>
      </c>
      <c r="AH575" s="1">
        <v>8000000</v>
      </c>
    </row>
    <row r="576" spans="1:34" x14ac:dyDescent="0.35">
      <c r="A576" t="str">
        <f t="shared" si="17"/>
        <v>1.1-00-2509_25226018_2524610</v>
      </c>
      <c r="B576" t="s">
        <v>812</v>
      </c>
      <c r="C576" t="s">
        <v>815</v>
      </c>
      <c r="D576" t="s">
        <v>194</v>
      </c>
      <c r="E576" t="s">
        <v>195</v>
      </c>
      <c r="F576" t="s">
        <v>65</v>
      </c>
      <c r="G576" t="s">
        <v>66</v>
      </c>
      <c r="H576" t="s">
        <v>855</v>
      </c>
      <c r="I576" t="s">
        <v>857</v>
      </c>
      <c r="J576">
        <v>2</v>
      </c>
      <c r="K576" t="s">
        <v>148</v>
      </c>
      <c r="L576">
        <v>26</v>
      </c>
      <c r="M576" t="s">
        <v>200</v>
      </c>
      <c r="N576" t="s">
        <v>894</v>
      </c>
      <c r="O576" t="s">
        <v>201</v>
      </c>
      <c r="P576">
        <v>2000</v>
      </c>
      <c r="Q576" t="s">
        <v>105</v>
      </c>
      <c r="R576">
        <v>2461</v>
      </c>
      <c r="S576" t="s">
        <v>372</v>
      </c>
      <c r="T576">
        <v>0</v>
      </c>
      <c r="U576" t="s">
        <v>58</v>
      </c>
      <c r="V576" s="16">
        <v>11000000</v>
      </c>
      <c r="W576" s="1">
        <v>12000000</v>
      </c>
      <c r="X576" s="1">
        <v>10831416.119999999</v>
      </c>
      <c r="Y576" s="1">
        <v>10831416.119999999</v>
      </c>
      <c r="Z576" s="1">
        <v>10831416.119999999</v>
      </c>
      <c r="AA576" s="1">
        <v>10550217.9</v>
      </c>
      <c r="AB576" s="1">
        <v>10550217.9</v>
      </c>
      <c r="AC576" s="1">
        <f t="shared" si="16"/>
        <v>168583.88000000082</v>
      </c>
      <c r="AD576">
        <v>0</v>
      </c>
      <c r="AE576">
        <v>0</v>
      </c>
      <c r="AF576">
        <v>0</v>
      </c>
      <c r="AG576" s="1">
        <v>1000000</v>
      </c>
      <c r="AH576" s="1">
        <v>-1000000</v>
      </c>
    </row>
    <row r="577" spans="1:34" x14ac:dyDescent="0.35">
      <c r="A577" t="str">
        <f t="shared" si="17"/>
        <v>1.1-00-2509_25226018_25246145</v>
      </c>
      <c r="B577" t="s">
        <v>812</v>
      </c>
      <c r="C577" t="s">
        <v>815</v>
      </c>
      <c r="D577" t="s">
        <v>194</v>
      </c>
      <c r="E577" t="s">
        <v>195</v>
      </c>
      <c r="F577" t="s">
        <v>65</v>
      </c>
      <c r="G577" t="s">
        <v>66</v>
      </c>
      <c r="H577" t="s">
        <v>855</v>
      </c>
      <c r="I577" t="s">
        <v>857</v>
      </c>
      <c r="J577">
        <v>2</v>
      </c>
      <c r="K577" t="s">
        <v>148</v>
      </c>
      <c r="L577">
        <v>26</v>
      </c>
      <c r="M577" t="s">
        <v>200</v>
      </c>
      <c r="N577" t="s">
        <v>894</v>
      </c>
      <c r="O577" t="s">
        <v>201</v>
      </c>
      <c r="P577">
        <v>2000</v>
      </c>
      <c r="Q577" t="s">
        <v>105</v>
      </c>
      <c r="R577">
        <v>2461</v>
      </c>
      <c r="S577" t="s">
        <v>372</v>
      </c>
      <c r="T577">
        <v>45</v>
      </c>
      <c r="U577" t="s">
        <v>895</v>
      </c>
      <c r="V577" s="16">
        <v>251000000</v>
      </c>
      <c r="W577" s="1">
        <v>250000000</v>
      </c>
      <c r="X577" s="1">
        <v>250893546.40000001</v>
      </c>
      <c r="Y577" s="1">
        <v>250893546.40000001</v>
      </c>
      <c r="Z577" s="1">
        <v>250893546.40000001</v>
      </c>
      <c r="AA577" s="1">
        <v>221313743.59999999</v>
      </c>
      <c r="AB577" s="1">
        <v>221313743.59999999</v>
      </c>
      <c r="AC577" s="1">
        <f t="shared" si="16"/>
        <v>106453.59999999404</v>
      </c>
      <c r="AD577">
        <v>0</v>
      </c>
      <c r="AE577" s="1">
        <v>1000000</v>
      </c>
      <c r="AF577">
        <v>0</v>
      </c>
      <c r="AG577">
        <v>0</v>
      </c>
      <c r="AH577" s="1">
        <v>1000000</v>
      </c>
    </row>
    <row r="578" spans="1:34" hidden="1" x14ac:dyDescent="0.35">
      <c r="A578" t="str">
        <f t="shared" si="17"/>
        <v>1.1-00-2509_25226018_2527210</v>
      </c>
      <c r="B578" t="s">
        <v>812</v>
      </c>
      <c r="C578" t="s">
        <v>815</v>
      </c>
      <c r="D578" t="s">
        <v>194</v>
      </c>
      <c r="E578" t="s">
        <v>195</v>
      </c>
      <c r="F578" t="s">
        <v>65</v>
      </c>
      <c r="G578" t="s">
        <v>66</v>
      </c>
      <c r="H578" t="s">
        <v>855</v>
      </c>
      <c r="I578" t="s">
        <v>857</v>
      </c>
      <c r="J578">
        <v>2</v>
      </c>
      <c r="K578" t="s">
        <v>148</v>
      </c>
      <c r="L578">
        <v>26</v>
      </c>
      <c r="M578" t="s">
        <v>200</v>
      </c>
      <c r="N578" t="s">
        <v>894</v>
      </c>
      <c r="O578" t="s">
        <v>201</v>
      </c>
      <c r="P578">
        <v>2000</v>
      </c>
      <c r="Q578" t="s">
        <v>105</v>
      </c>
      <c r="R578">
        <v>2721</v>
      </c>
      <c r="S578" t="s">
        <v>377</v>
      </c>
      <c r="T578">
        <v>0</v>
      </c>
      <c r="U578" t="s">
        <v>58</v>
      </c>
      <c r="V578" s="16">
        <v>90000</v>
      </c>
      <c r="W578" s="1">
        <v>90000</v>
      </c>
      <c r="X578" s="1">
        <v>51635.3</v>
      </c>
      <c r="Y578" s="1">
        <v>51635.3</v>
      </c>
      <c r="Z578" s="1">
        <v>51635.3</v>
      </c>
      <c r="AA578" s="1">
        <v>51635.3</v>
      </c>
      <c r="AB578" s="1">
        <v>51635.3</v>
      </c>
      <c r="AC578" s="1">
        <f t="shared" ref="AC578:AC614" si="18">V578-X578</f>
        <v>38364.699999999997</v>
      </c>
      <c r="AD578">
        <v>0</v>
      </c>
      <c r="AE578">
        <v>0</v>
      </c>
      <c r="AF578">
        <v>0</v>
      </c>
      <c r="AG578">
        <v>0</v>
      </c>
      <c r="AH578">
        <v>0</v>
      </c>
    </row>
    <row r="579" spans="1:34" hidden="1" x14ac:dyDescent="0.35">
      <c r="A579" t="str">
        <f t="shared" ref="A579:A614" si="19">CONCATENATE(B579,H579,J579,L579,N579,R579,T579)</f>
        <v>1.1-00-2509_25226018_2529110</v>
      </c>
      <c r="B579" t="s">
        <v>812</v>
      </c>
      <c r="C579" t="s">
        <v>815</v>
      </c>
      <c r="D579" t="s">
        <v>194</v>
      </c>
      <c r="E579" t="s">
        <v>195</v>
      </c>
      <c r="F579" t="s">
        <v>65</v>
      </c>
      <c r="G579" t="s">
        <v>66</v>
      </c>
      <c r="H579" t="s">
        <v>855</v>
      </c>
      <c r="I579" t="s">
        <v>857</v>
      </c>
      <c r="J579">
        <v>2</v>
      </c>
      <c r="K579" t="s">
        <v>148</v>
      </c>
      <c r="L579">
        <v>26</v>
      </c>
      <c r="M579" t="s">
        <v>200</v>
      </c>
      <c r="N579" t="s">
        <v>894</v>
      </c>
      <c r="O579" t="s">
        <v>201</v>
      </c>
      <c r="P579">
        <v>2000</v>
      </c>
      <c r="Q579" t="s">
        <v>105</v>
      </c>
      <c r="R579">
        <v>2911</v>
      </c>
      <c r="S579" t="s">
        <v>312</v>
      </c>
      <c r="T579">
        <v>0</v>
      </c>
      <c r="U579" t="s">
        <v>58</v>
      </c>
      <c r="V579" s="16">
        <v>261000</v>
      </c>
      <c r="W579" s="1">
        <v>225000</v>
      </c>
      <c r="X579" s="1">
        <v>218936.27</v>
      </c>
      <c r="Y579">
        <v>0</v>
      </c>
      <c r="Z579">
        <v>0</v>
      </c>
      <c r="AA579">
        <v>0</v>
      </c>
      <c r="AB579">
        <v>0</v>
      </c>
      <c r="AC579" s="1">
        <f t="shared" si="18"/>
        <v>42063.73000000001</v>
      </c>
      <c r="AD579">
        <v>0</v>
      </c>
      <c r="AE579" s="1">
        <v>36000</v>
      </c>
      <c r="AF579">
        <v>0</v>
      </c>
      <c r="AG579">
        <v>0</v>
      </c>
      <c r="AH579" s="1">
        <v>36000</v>
      </c>
    </row>
    <row r="580" spans="1:34" hidden="1" x14ac:dyDescent="0.35">
      <c r="A580" t="str">
        <f t="shared" si="19"/>
        <v>1.1-00-2509_25226018_2531110</v>
      </c>
      <c r="B580" t="s">
        <v>812</v>
      </c>
      <c r="C580" t="s">
        <v>815</v>
      </c>
      <c r="D580" t="s">
        <v>194</v>
      </c>
      <c r="E580" t="s">
        <v>195</v>
      </c>
      <c r="F580" t="s">
        <v>65</v>
      </c>
      <c r="G580" t="s">
        <v>66</v>
      </c>
      <c r="H580" t="s">
        <v>855</v>
      </c>
      <c r="I580" t="s">
        <v>857</v>
      </c>
      <c r="J580">
        <v>2</v>
      </c>
      <c r="K580" t="s">
        <v>148</v>
      </c>
      <c r="L580">
        <v>26</v>
      </c>
      <c r="M580" t="s">
        <v>200</v>
      </c>
      <c r="N580" t="s">
        <v>894</v>
      </c>
      <c r="O580" t="s">
        <v>201</v>
      </c>
      <c r="P580">
        <v>3000</v>
      </c>
      <c r="Q580" t="s">
        <v>56</v>
      </c>
      <c r="R580">
        <v>3111</v>
      </c>
      <c r="S580" t="s">
        <v>199</v>
      </c>
      <c r="T580">
        <v>0</v>
      </c>
      <c r="U580" t="s">
        <v>58</v>
      </c>
      <c r="V580" s="16">
        <v>205288</v>
      </c>
      <c r="W580">
        <v>0</v>
      </c>
      <c r="X580" s="1">
        <v>135198</v>
      </c>
      <c r="Y580" s="1">
        <v>135198</v>
      </c>
      <c r="Z580" s="1">
        <v>135198</v>
      </c>
      <c r="AA580" s="1">
        <v>135198</v>
      </c>
      <c r="AB580" s="1">
        <v>135198</v>
      </c>
      <c r="AC580" s="1">
        <f t="shared" si="18"/>
        <v>70090</v>
      </c>
      <c r="AD580">
        <v>0</v>
      </c>
      <c r="AE580" s="1">
        <v>205288</v>
      </c>
      <c r="AF580">
        <v>0</v>
      </c>
      <c r="AG580">
        <v>0</v>
      </c>
      <c r="AH580" s="1">
        <v>205288</v>
      </c>
    </row>
    <row r="581" spans="1:34" hidden="1" x14ac:dyDescent="0.35">
      <c r="A581" t="str">
        <f t="shared" si="19"/>
        <v>1.1-00-2509_25226018_2532910</v>
      </c>
      <c r="B581" t="s">
        <v>812</v>
      </c>
      <c r="C581" t="s">
        <v>815</v>
      </c>
      <c r="D581" t="s">
        <v>194</v>
      </c>
      <c r="E581" t="s">
        <v>195</v>
      </c>
      <c r="F581" t="s">
        <v>65</v>
      </c>
      <c r="G581" t="s">
        <v>66</v>
      </c>
      <c r="H581" t="s">
        <v>855</v>
      </c>
      <c r="I581" t="s">
        <v>857</v>
      </c>
      <c r="J581">
        <v>2</v>
      </c>
      <c r="K581" t="s">
        <v>148</v>
      </c>
      <c r="L581">
        <v>26</v>
      </c>
      <c r="M581" t="s">
        <v>200</v>
      </c>
      <c r="N581" t="s">
        <v>894</v>
      </c>
      <c r="O581" t="s">
        <v>201</v>
      </c>
      <c r="P581">
        <v>3000</v>
      </c>
      <c r="Q581" t="s">
        <v>56</v>
      </c>
      <c r="R581">
        <v>3291</v>
      </c>
      <c r="S581" t="s">
        <v>315</v>
      </c>
      <c r="T581">
        <v>0</v>
      </c>
      <c r="U581" t="s">
        <v>58</v>
      </c>
      <c r="V581" s="16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 s="1">
        <f t="shared" si="18"/>
        <v>0</v>
      </c>
      <c r="AD581">
        <v>0</v>
      </c>
      <c r="AE581">
        <v>0</v>
      </c>
      <c r="AF581">
        <v>0</v>
      </c>
      <c r="AG581">
        <v>0</v>
      </c>
      <c r="AH581">
        <v>0</v>
      </c>
    </row>
    <row r="582" spans="1:34" hidden="1" x14ac:dyDescent="0.35">
      <c r="A582" t="str">
        <f t="shared" si="19"/>
        <v>1.1-00-2509_25226018_2535710</v>
      </c>
      <c r="B582" t="s">
        <v>812</v>
      </c>
      <c r="C582" t="s">
        <v>815</v>
      </c>
      <c r="D582" t="s">
        <v>194</v>
      </c>
      <c r="E582" t="s">
        <v>195</v>
      </c>
      <c r="F582" t="s">
        <v>65</v>
      </c>
      <c r="G582" t="s">
        <v>66</v>
      </c>
      <c r="H582" t="s">
        <v>855</v>
      </c>
      <c r="I582" t="s">
        <v>857</v>
      </c>
      <c r="J582">
        <v>2</v>
      </c>
      <c r="K582" t="s">
        <v>148</v>
      </c>
      <c r="L582">
        <v>26</v>
      </c>
      <c r="M582" t="s">
        <v>200</v>
      </c>
      <c r="N582" t="s">
        <v>894</v>
      </c>
      <c r="O582" t="s">
        <v>201</v>
      </c>
      <c r="P582">
        <v>3000</v>
      </c>
      <c r="Q582" t="s">
        <v>56</v>
      </c>
      <c r="R582">
        <v>3571</v>
      </c>
      <c r="S582" t="s">
        <v>392</v>
      </c>
      <c r="T582">
        <v>0</v>
      </c>
      <c r="U582" t="s">
        <v>58</v>
      </c>
      <c r="V582" s="16">
        <v>139243.57999999999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 s="1">
        <f t="shared" si="18"/>
        <v>139243.57999999999</v>
      </c>
      <c r="AD582">
        <v>0</v>
      </c>
      <c r="AE582" s="1">
        <v>139243.57999999999</v>
      </c>
      <c r="AF582">
        <v>0</v>
      </c>
      <c r="AG582">
        <v>0</v>
      </c>
      <c r="AH582" s="1">
        <v>139243.57999999999</v>
      </c>
    </row>
    <row r="583" spans="1:34" hidden="1" x14ac:dyDescent="0.35">
      <c r="A583" t="str">
        <f t="shared" si="19"/>
        <v>1.1-00-2510_25040031_2524910</v>
      </c>
      <c r="B583" t="s">
        <v>812</v>
      </c>
      <c r="C583" t="s">
        <v>815</v>
      </c>
      <c r="D583" t="s">
        <v>906</v>
      </c>
      <c r="E583" t="s">
        <v>907</v>
      </c>
      <c r="F583" t="s">
        <v>217</v>
      </c>
      <c r="G583" t="s">
        <v>218</v>
      </c>
      <c r="H583" t="s">
        <v>898</v>
      </c>
      <c r="I583" t="s">
        <v>900</v>
      </c>
      <c r="J583">
        <v>0</v>
      </c>
      <c r="K583" t="s">
        <v>255</v>
      </c>
      <c r="L583">
        <v>40</v>
      </c>
      <c r="M583" t="s">
        <v>225</v>
      </c>
      <c r="N583" t="s">
        <v>908</v>
      </c>
      <c r="O583" t="s">
        <v>909</v>
      </c>
      <c r="P583">
        <v>2000</v>
      </c>
      <c r="Q583" t="s">
        <v>105</v>
      </c>
      <c r="R583">
        <v>2491</v>
      </c>
      <c r="S583" t="s">
        <v>374</v>
      </c>
      <c r="T583">
        <v>0</v>
      </c>
      <c r="U583" t="s">
        <v>58</v>
      </c>
      <c r="V583" s="16">
        <v>250000</v>
      </c>
      <c r="W583">
        <v>0</v>
      </c>
      <c r="X583" s="1">
        <v>197016.95</v>
      </c>
      <c r="Y583">
        <v>0</v>
      </c>
      <c r="Z583">
        <v>0</v>
      </c>
      <c r="AA583">
        <v>0</v>
      </c>
      <c r="AB583">
        <v>0</v>
      </c>
      <c r="AC583" s="1">
        <f t="shared" si="18"/>
        <v>52983.049999999988</v>
      </c>
      <c r="AD583">
        <v>0</v>
      </c>
      <c r="AE583" s="1">
        <v>250000</v>
      </c>
      <c r="AF583">
        <v>0</v>
      </c>
      <c r="AG583">
        <v>0</v>
      </c>
      <c r="AH583" s="1">
        <v>250000</v>
      </c>
    </row>
    <row r="584" spans="1:34" hidden="1" x14ac:dyDescent="0.35">
      <c r="A584" t="str">
        <f t="shared" si="19"/>
        <v>1.1-00-2510_25040031_2525210</v>
      </c>
      <c r="B584" t="s">
        <v>812</v>
      </c>
      <c r="C584" t="s">
        <v>815</v>
      </c>
      <c r="D584" t="s">
        <v>906</v>
      </c>
      <c r="E584" t="s">
        <v>907</v>
      </c>
      <c r="F584" t="s">
        <v>217</v>
      </c>
      <c r="G584" t="s">
        <v>218</v>
      </c>
      <c r="H584" t="s">
        <v>898</v>
      </c>
      <c r="I584" t="s">
        <v>900</v>
      </c>
      <c r="J584">
        <v>0</v>
      </c>
      <c r="K584" t="s">
        <v>255</v>
      </c>
      <c r="L584">
        <v>40</v>
      </c>
      <c r="M584" t="s">
        <v>225</v>
      </c>
      <c r="N584" t="s">
        <v>908</v>
      </c>
      <c r="O584" t="s">
        <v>909</v>
      </c>
      <c r="P584">
        <v>2000</v>
      </c>
      <c r="Q584" t="s">
        <v>105</v>
      </c>
      <c r="R584">
        <v>2521</v>
      </c>
      <c r="S584" t="s">
        <v>375</v>
      </c>
      <c r="T584">
        <v>0</v>
      </c>
      <c r="U584" t="s">
        <v>58</v>
      </c>
      <c r="V584" s="16">
        <v>50000</v>
      </c>
      <c r="W584">
        <v>0</v>
      </c>
      <c r="X584" s="1">
        <v>42981.06</v>
      </c>
      <c r="Y584">
        <v>0</v>
      </c>
      <c r="Z584">
        <v>0</v>
      </c>
      <c r="AA584">
        <v>0</v>
      </c>
      <c r="AB584">
        <v>0</v>
      </c>
      <c r="AC584" s="1">
        <f t="shared" si="18"/>
        <v>7018.9400000000023</v>
      </c>
      <c r="AD584">
        <v>0</v>
      </c>
      <c r="AE584" s="1">
        <v>50000</v>
      </c>
      <c r="AF584">
        <v>0</v>
      </c>
      <c r="AG584">
        <v>0</v>
      </c>
      <c r="AH584" s="1">
        <v>50000</v>
      </c>
    </row>
    <row r="585" spans="1:34" hidden="1" x14ac:dyDescent="0.35">
      <c r="A585" t="str">
        <f t="shared" si="19"/>
        <v>1.1-00-2510_25040031_2544310</v>
      </c>
      <c r="B585" t="s">
        <v>812</v>
      </c>
      <c r="C585" t="s">
        <v>815</v>
      </c>
      <c r="D585" t="s">
        <v>906</v>
      </c>
      <c r="E585" t="s">
        <v>907</v>
      </c>
      <c r="F585" t="s">
        <v>217</v>
      </c>
      <c r="G585" t="s">
        <v>218</v>
      </c>
      <c r="H585" t="s">
        <v>898</v>
      </c>
      <c r="I585" t="s">
        <v>900</v>
      </c>
      <c r="J585">
        <v>0</v>
      </c>
      <c r="K585" t="s">
        <v>255</v>
      </c>
      <c r="L585">
        <v>40</v>
      </c>
      <c r="M585" t="s">
        <v>225</v>
      </c>
      <c r="N585" t="s">
        <v>908</v>
      </c>
      <c r="O585" t="s">
        <v>909</v>
      </c>
      <c r="P585">
        <v>4000</v>
      </c>
      <c r="Q585" t="s">
        <v>233</v>
      </c>
      <c r="R585">
        <v>4431</v>
      </c>
      <c r="S585" t="s">
        <v>508</v>
      </c>
      <c r="T585">
        <v>0</v>
      </c>
      <c r="U585" t="s">
        <v>58</v>
      </c>
      <c r="V585" s="16">
        <v>3900000</v>
      </c>
      <c r="W585" s="1">
        <v>3900000</v>
      </c>
      <c r="X585" s="1">
        <v>2917384</v>
      </c>
      <c r="Y585" s="1">
        <v>2917384</v>
      </c>
      <c r="Z585" s="1">
        <v>2917384</v>
      </c>
      <c r="AA585" s="1">
        <v>967554</v>
      </c>
      <c r="AB585" s="1">
        <v>967554</v>
      </c>
      <c r="AC585" s="1">
        <f t="shared" si="18"/>
        <v>982616</v>
      </c>
      <c r="AD585">
        <v>0</v>
      </c>
      <c r="AE585">
        <v>0</v>
      </c>
      <c r="AF585">
        <v>0</v>
      </c>
      <c r="AG585">
        <v>0</v>
      </c>
      <c r="AH585">
        <v>0</v>
      </c>
    </row>
    <row r="586" spans="1:34" hidden="1" x14ac:dyDescent="0.35">
      <c r="A586" t="str">
        <f t="shared" si="19"/>
        <v>1.1-00-2510_25040031_2556710</v>
      </c>
      <c r="B586" t="s">
        <v>812</v>
      </c>
      <c r="C586" t="s">
        <v>815</v>
      </c>
      <c r="D586" t="s">
        <v>906</v>
      </c>
      <c r="E586" t="s">
        <v>907</v>
      </c>
      <c r="F586" t="s">
        <v>217</v>
      </c>
      <c r="G586" t="s">
        <v>218</v>
      </c>
      <c r="H586" t="s">
        <v>898</v>
      </c>
      <c r="I586" t="s">
        <v>900</v>
      </c>
      <c r="J586">
        <v>0</v>
      </c>
      <c r="K586" t="s">
        <v>255</v>
      </c>
      <c r="L586">
        <v>40</v>
      </c>
      <c r="M586" t="s">
        <v>225</v>
      </c>
      <c r="N586" t="s">
        <v>908</v>
      </c>
      <c r="O586" t="s">
        <v>909</v>
      </c>
      <c r="P586">
        <v>5000</v>
      </c>
      <c r="Q586" t="s">
        <v>118</v>
      </c>
      <c r="R586">
        <v>5671</v>
      </c>
      <c r="S586" t="s">
        <v>407</v>
      </c>
      <c r="T586">
        <v>0</v>
      </c>
      <c r="U586" t="s">
        <v>58</v>
      </c>
      <c r="V586" s="16">
        <v>200000</v>
      </c>
      <c r="W586" s="1">
        <v>500000</v>
      </c>
      <c r="X586" s="1">
        <v>185343</v>
      </c>
      <c r="Y586">
        <v>0</v>
      </c>
      <c r="Z586">
        <v>0</v>
      </c>
      <c r="AA586">
        <v>0</v>
      </c>
      <c r="AB586">
        <v>0</v>
      </c>
      <c r="AC586" s="1">
        <f t="shared" si="18"/>
        <v>14657</v>
      </c>
      <c r="AD586">
        <v>0</v>
      </c>
      <c r="AE586">
        <v>0</v>
      </c>
      <c r="AF586">
        <v>0</v>
      </c>
      <c r="AG586" s="1">
        <v>300000</v>
      </c>
      <c r="AH586" s="1">
        <v>-300000</v>
      </c>
    </row>
    <row r="587" spans="1:34" hidden="1" x14ac:dyDescent="0.35">
      <c r="A587" t="str">
        <f t="shared" si="19"/>
        <v>1.1-00-2510_25037029_2525410</v>
      </c>
      <c r="B587" t="s">
        <v>812</v>
      </c>
      <c r="C587" t="s">
        <v>815</v>
      </c>
      <c r="D587" t="s">
        <v>492</v>
      </c>
      <c r="E587" t="s">
        <v>493</v>
      </c>
      <c r="F587" t="s">
        <v>270</v>
      </c>
      <c r="G587" t="s">
        <v>271</v>
      </c>
      <c r="H587" t="s">
        <v>898</v>
      </c>
      <c r="I587" t="s">
        <v>900</v>
      </c>
      <c r="J587">
        <v>0</v>
      </c>
      <c r="K587" t="s">
        <v>255</v>
      </c>
      <c r="L587">
        <v>37</v>
      </c>
      <c r="M587" t="s">
        <v>496</v>
      </c>
      <c r="N587" t="s">
        <v>899</v>
      </c>
      <c r="O587" t="s">
        <v>901</v>
      </c>
      <c r="P587">
        <v>2000</v>
      </c>
      <c r="Q587" t="s">
        <v>105</v>
      </c>
      <c r="R587">
        <v>2541</v>
      </c>
      <c r="S587" t="s">
        <v>310</v>
      </c>
      <c r="T587">
        <v>0</v>
      </c>
      <c r="U587" t="s">
        <v>58</v>
      </c>
      <c r="V587" s="16">
        <v>2500</v>
      </c>
      <c r="W587" s="1">
        <v>2500</v>
      </c>
      <c r="X587">
        <v>0</v>
      </c>
      <c r="Y587">
        <v>0</v>
      </c>
      <c r="Z587">
        <v>0</v>
      </c>
      <c r="AA587">
        <v>0</v>
      </c>
      <c r="AB587">
        <v>0</v>
      </c>
      <c r="AC587" s="1">
        <f t="shared" si="18"/>
        <v>2500</v>
      </c>
      <c r="AD587">
        <v>0</v>
      </c>
      <c r="AE587">
        <v>0</v>
      </c>
      <c r="AF587">
        <v>0</v>
      </c>
      <c r="AG587">
        <v>0</v>
      </c>
      <c r="AH587">
        <v>0</v>
      </c>
    </row>
    <row r="588" spans="1:34" hidden="1" x14ac:dyDescent="0.35">
      <c r="A588" t="str">
        <f t="shared" si="19"/>
        <v>1.1-00-2510_25037029_2529110</v>
      </c>
      <c r="B588" t="s">
        <v>812</v>
      </c>
      <c r="C588" t="s">
        <v>815</v>
      </c>
      <c r="D588" t="s">
        <v>492</v>
      </c>
      <c r="E588" t="s">
        <v>493</v>
      </c>
      <c r="F588" t="s">
        <v>270</v>
      </c>
      <c r="G588" t="s">
        <v>271</v>
      </c>
      <c r="H588" t="s">
        <v>898</v>
      </c>
      <c r="I588" t="s">
        <v>900</v>
      </c>
      <c r="J588">
        <v>0</v>
      </c>
      <c r="K588" t="s">
        <v>255</v>
      </c>
      <c r="L588">
        <v>37</v>
      </c>
      <c r="M588" t="s">
        <v>496</v>
      </c>
      <c r="N588" t="s">
        <v>899</v>
      </c>
      <c r="O588" t="s">
        <v>901</v>
      </c>
      <c r="P588">
        <v>2000</v>
      </c>
      <c r="Q588" t="s">
        <v>105</v>
      </c>
      <c r="R588">
        <v>2911</v>
      </c>
      <c r="S588" t="s">
        <v>312</v>
      </c>
      <c r="T588">
        <v>0</v>
      </c>
      <c r="U588" t="s">
        <v>58</v>
      </c>
      <c r="V588" s="16">
        <v>3500</v>
      </c>
      <c r="W588" s="1">
        <v>3500</v>
      </c>
      <c r="X588">
        <v>0</v>
      </c>
      <c r="Y588">
        <v>0</v>
      </c>
      <c r="Z588">
        <v>0</v>
      </c>
      <c r="AA588">
        <v>0</v>
      </c>
      <c r="AB588">
        <v>0</v>
      </c>
      <c r="AC588" s="1">
        <f t="shared" si="18"/>
        <v>3500</v>
      </c>
      <c r="AD588">
        <v>0</v>
      </c>
      <c r="AE588">
        <v>0</v>
      </c>
      <c r="AF588">
        <v>0</v>
      </c>
      <c r="AG588">
        <v>0</v>
      </c>
      <c r="AH588">
        <v>0</v>
      </c>
    </row>
    <row r="589" spans="1:34" hidden="1" x14ac:dyDescent="0.35">
      <c r="A589" t="str">
        <f t="shared" si="19"/>
        <v>1.1-00-2510_25037029_2533410</v>
      </c>
      <c r="B589" t="s">
        <v>812</v>
      </c>
      <c r="C589" t="s">
        <v>815</v>
      </c>
      <c r="D589" t="s">
        <v>492</v>
      </c>
      <c r="E589" t="s">
        <v>493</v>
      </c>
      <c r="F589" t="s">
        <v>270</v>
      </c>
      <c r="G589" t="s">
        <v>271</v>
      </c>
      <c r="H589" t="s">
        <v>898</v>
      </c>
      <c r="I589" t="s">
        <v>900</v>
      </c>
      <c r="J589">
        <v>0</v>
      </c>
      <c r="K589" t="s">
        <v>255</v>
      </c>
      <c r="L589">
        <v>37</v>
      </c>
      <c r="M589" t="s">
        <v>496</v>
      </c>
      <c r="N589" t="s">
        <v>899</v>
      </c>
      <c r="O589" t="s">
        <v>901</v>
      </c>
      <c r="P589">
        <v>3000</v>
      </c>
      <c r="Q589" t="s">
        <v>56</v>
      </c>
      <c r="R589">
        <v>3341</v>
      </c>
      <c r="S589" t="s">
        <v>162</v>
      </c>
      <c r="T589">
        <v>0</v>
      </c>
      <c r="U589" t="s">
        <v>58</v>
      </c>
      <c r="V589" s="16">
        <v>212976.68</v>
      </c>
      <c r="W589">
        <v>0</v>
      </c>
      <c r="X589" s="1">
        <v>212976.09</v>
      </c>
      <c r="Y589" s="1">
        <v>212976.09</v>
      </c>
      <c r="Z589" s="1">
        <v>106488.03</v>
      </c>
      <c r="AA589" s="1">
        <v>106488.03</v>
      </c>
      <c r="AB589" s="1">
        <v>106488.03</v>
      </c>
      <c r="AC589" s="1">
        <f t="shared" si="18"/>
        <v>0.58999999999650754</v>
      </c>
      <c r="AD589">
        <v>0</v>
      </c>
      <c r="AE589" s="1">
        <v>212976.68</v>
      </c>
      <c r="AF589">
        <v>0</v>
      </c>
      <c r="AG589">
        <v>0</v>
      </c>
      <c r="AH589" s="1">
        <v>212976.68</v>
      </c>
    </row>
    <row r="590" spans="1:34" hidden="1" x14ac:dyDescent="0.35">
      <c r="A590" t="str">
        <f t="shared" si="19"/>
        <v>1.1-00-2510_25037029_2538210</v>
      </c>
      <c r="B590" t="s">
        <v>812</v>
      </c>
      <c r="C590" t="s">
        <v>815</v>
      </c>
      <c r="D590" t="s">
        <v>492</v>
      </c>
      <c r="E590" t="s">
        <v>493</v>
      </c>
      <c r="F590" t="s">
        <v>270</v>
      </c>
      <c r="G590" t="s">
        <v>271</v>
      </c>
      <c r="H590" t="s">
        <v>898</v>
      </c>
      <c r="I590" t="s">
        <v>900</v>
      </c>
      <c r="J590">
        <v>0</v>
      </c>
      <c r="K590" t="s">
        <v>255</v>
      </c>
      <c r="L590">
        <v>37</v>
      </c>
      <c r="M590" t="s">
        <v>496</v>
      </c>
      <c r="N590" t="s">
        <v>899</v>
      </c>
      <c r="O590" t="s">
        <v>901</v>
      </c>
      <c r="P590">
        <v>3000</v>
      </c>
      <c r="Q590" t="s">
        <v>56</v>
      </c>
      <c r="R590">
        <v>3821</v>
      </c>
      <c r="S590" t="s">
        <v>228</v>
      </c>
      <c r="T590">
        <v>0</v>
      </c>
      <c r="U590" t="s">
        <v>58</v>
      </c>
      <c r="V590" s="16">
        <v>249983.32</v>
      </c>
      <c r="W590" s="1">
        <v>332000</v>
      </c>
      <c r="X590" s="1">
        <v>135024</v>
      </c>
      <c r="Y590" s="1">
        <v>135024</v>
      </c>
      <c r="Z590" s="1">
        <v>135024</v>
      </c>
      <c r="AA590" s="1">
        <v>135024</v>
      </c>
      <c r="AB590" s="1">
        <v>135024</v>
      </c>
      <c r="AC590" s="1">
        <f t="shared" si="18"/>
        <v>114959.32</v>
      </c>
      <c r="AD590">
        <v>0</v>
      </c>
      <c r="AE590" s="1">
        <v>113000</v>
      </c>
      <c r="AF590">
        <v>0</v>
      </c>
      <c r="AG590" s="1">
        <v>195016.68</v>
      </c>
      <c r="AH590" s="1">
        <v>-82016.679999999993</v>
      </c>
    </row>
    <row r="591" spans="1:34" hidden="1" x14ac:dyDescent="0.35">
      <c r="A591" t="str">
        <f t="shared" si="19"/>
        <v>1.1-00-2510_25037029_25382121</v>
      </c>
      <c r="B591" t="s">
        <v>812</v>
      </c>
      <c r="C591" t="s">
        <v>815</v>
      </c>
      <c r="D591" t="s">
        <v>492</v>
      </c>
      <c r="E591" t="s">
        <v>493</v>
      </c>
      <c r="F591" t="s">
        <v>270</v>
      </c>
      <c r="G591" t="s">
        <v>271</v>
      </c>
      <c r="H591" t="s">
        <v>898</v>
      </c>
      <c r="I591" t="s">
        <v>900</v>
      </c>
      <c r="J591">
        <v>0</v>
      </c>
      <c r="K591" t="s">
        <v>255</v>
      </c>
      <c r="L591">
        <v>37</v>
      </c>
      <c r="M591" t="s">
        <v>496</v>
      </c>
      <c r="N591" t="s">
        <v>899</v>
      </c>
      <c r="O591" t="s">
        <v>901</v>
      </c>
      <c r="P591">
        <v>3000</v>
      </c>
      <c r="Q591" t="s">
        <v>56</v>
      </c>
      <c r="R591">
        <v>3821</v>
      </c>
      <c r="S591" t="s">
        <v>228</v>
      </c>
      <c r="T591">
        <v>21</v>
      </c>
      <c r="U591" t="s">
        <v>498</v>
      </c>
      <c r="V591" s="16">
        <v>0</v>
      </c>
      <c r="W591" s="1">
        <v>1500000</v>
      </c>
      <c r="X591">
        <v>0</v>
      </c>
      <c r="Y591">
        <v>0</v>
      </c>
      <c r="Z591">
        <v>0</v>
      </c>
      <c r="AA591">
        <v>0</v>
      </c>
      <c r="AB591">
        <v>0</v>
      </c>
      <c r="AC591" s="1">
        <f t="shared" si="18"/>
        <v>0</v>
      </c>
      <c r="AD591">
        <v>0</v>
      </c>
      <c r="AE591">
        <v>0</v>
      </c>
      <c r="AF591">
        <v>0</v>
      </c>
      <c r="AG591" s="1">
        <v>1500000</v>
      </c>
      <c r="AH591" s="1">
        <v>-1500000</v>
      </c>
    </row>
    <row r="592" spans="1:34" hidden="1" x14ac:dyDescent="0.35">
      <c r="A592" t="str">
        <f t="shared" si="19"/>
        <v>1.1-00-2510_25037029_25382122</v>
      </c>
      <c r="B592" t="s">
        <v>812</v>
      </c>
      <c r="C592" t="s">
        <v>815</v>
      </c>
      <c r="D592" t="s">
        <v>492</v>
      </c>
      <c r="E592" t="s">
        <v>493</v>
      </c>
      <c r="F592" t="s">
        <v>270</v>
      </c>
      <c r="G592" t="s">
        <v>271</v>
      </c>
      <c r="H592" t="s">
        <v>898</v>
      </c>
      <c r="I592" t="s">
        <v>900</v>
      </c>
      <c r="J592">
        <v>0</v>
      </c>
      <c r="K592" t="s">
        <v>255</v>
      </c>
      <c r="L592">
        <v>37</v>
      </c>
      <c r="M592" t="s">
        <v>496</v>
      </c>
      <c r="N592" t="s">
        <v>899</v>
      </c>
      <c r="O592" t="s">
        <v>901</v>
      </c>
      <c r="P592">
        <v>3000</v>
      </c>
      <c r="Q592" t="s">
        <v>56</v>
      </c>
      <c r="R592">
        <v>3821</v>
      </c>
      <c r="S592" t="s">
        <v>228</v>
      </c>
      <c r="T592">
        <v>22</v>
      </c>
      <c r="U592" t="s">
        <v>499</v>
      </c>
      <c r="V592" s="16">
        <v>1369040</v>
      </c>
      <c r="W592" s="1">
        <v>600000</v>
      </c>
      <c r="X592" s="1">
        <v>1368567.99</v>
      </c>
      <c r="Y592" s="1">
        <v>1368567.99</v>
      </c>
      <c r="Z592" s="1">
        <v>1140473.33</v>
      </c>
      <c r="AA592" s="1">
        <v>1140473.33</v>
      </c>
      <c r="AB592" s="1">
        <v>1140473.33</v>
      </c>
      <c r="AC592" s="1">
        <f t="shared" si="18"/>
        <v>472.01000000000931</v>
      </c>
      <c r="AD592">
        <v>0</v>
      </c>
      <c r="AE592" s="1">
        <v>900000</v>
      </c>
      <c r="AF592">
        <v>0</v>
      </c>
      <c r="AG592" s="1">
        <v>130960</v>
      </c>
      <c r="AH592" s="1">
        <v>769040</v>
      </c>
    </row>
    <row r="593" spans="1:34" hidden="1" x14ac:dyDescent="0.35">
      <c r="A593" t="str">
        <f t="shared" si="19"/>
        <v>1.1-00-2510_25037029_2538410</v>
      </c>
      <c r="B593" t="s">
        <v>812</v>
      </c>
      <c r="C593" t="s">
        <v>815</v>
      </c>
      <c r="D593" t="s">
        <v>492</v>
      </c>
      <c r="E593" t="s">
        <v>493</v>
      </c>
      <c r="F593" t="s">
        <v>270</v>
      </c>
      <c r="G593" t="s">
        <v>271</v>
      </c>
      <c r="H593" t="s">
        <v>898</v>
      </c>
      <c r="I593" t="s">
        <v>900</v>
      </c>
      <c r="J593">
        <v>0</v>
      </c>
      <c r="K593" t="s">
        <v>255</v>
      </c>
      <c r="L593">
        <v>37</v>
      </c>
      <c r="M593" t="s">
        <v>496</v>
      </c>
      <c r="N593" t="s">
        <v>899</v>
      </c>
      <c r="O593" t="s">
        <v>901</v>
      </c>
      <c r="P593">
        <v>3000</v>
      </c>
      <c r="Q593" t="s">
        <v>56</v>
      </c>
      <c r="R593">
        <v>3841</v>
      </c>
      <c r="S593" t="s">
        <v>500</v>
      </c>
      <c r="T593">
        <v>0</v>
      </c>
      <c r="U593" t="s">
        <v>58</v>
      </c>
      <c r="V593" s="16">
        <v>100000</v>
      </c>
      <c r="W593" s="1">
        <v>566000</v>
      </c>
      <c r="X593" s="1">
        <v>99864.49</v>
      </c>
      <c r="Y593">
        <v>0</v>
      </c>
      <c r="Z593">
        <v>0</v>
      </c>
      <c r="AA593">
        <v>0</v>
      </c>
      <c r="AB593">
        <v>0</v>
      </c>
      <c r="AC593" s="1">
        <f t="shared" si="18"/>
        <v>135.50999999999476</v>
      </c>
      <c r="AD593">
        <v>0</v>
      </c>
      <c r="AE593">
        <v>0</v>
      </c>
      <c r="AF593">
        <v>0</v>
      </c>
      <c r="AG593" s="1">
        <v>466000</v>
      </c>
      <c r="AH593" s="1">
        <v>-466000</v>
      </c>
    </row>
    <row r="594" spans="1:34" hidden="1" x14ac:dyDescent="0.35">
      <c r="A594" t="str">
        <f t="shared" si="19"/>
        <v>1.1-00-2508_25620014_2528310</v>
      </c>
      <c r="B594" t="s">
        <v>812</v>
      </c>
      <c r="C594" t="s">
        <v>815</v>
      </c>
      <c r="D594" t="s">
        <v>875</v>
      </c>
      <c r="E594" t="s">
        <v>876</v>
      </c>
      <c r="F594" t="s">
        <v>157</v>
      </c>
      <c r="G594" t="s">
        <v>158</v>
      </c>
      <c r="H594" t="s">
        <v>868</v>
      </c>
      <c r="I594" t="s">
        <v>870</v>
      </c>
      <c r="J594">
        <v>6</v>
      </c>
      <c r="K594" t="s">
        <v>164</v>
      </c>
      <c r="L594">
        <v>20</v>
      </c>
      <c r="M594" t="s">
        <v>878</v>
      </c>
      <c r="N594" t="s">
        <v>877</v>
      </c>
      <c r="O594" t="s">
        <v>879</v>
      </c>
      <c r="P594">
        <v>2000</v>
      </c>
      <c r="Q594" t="s">
        <v>105</v>
      </c>
      <c r="R594">
        <v>2831</v>
      </c>
      <c r="S594" t="s">
        <v>170</v>
      </c>
      <c r="T594">
        <v>0</v>
      </c>
      <c r="U594" t="s">
        <v>58</v>
      </c>
      <c r="V594" s="16">
        <v>0</v>
      </c>
      <c r="W594" s="1">
        <v>500000</v>
      </c>
      <c r="X594">
        <v>0</v>
      </c>
      <c r="Y594">
        <v>0</v>
      </c>
      <c r="Z594">
        <v>0</v>
      </c>
      <c r="AA594">
        <v>0</v>
      </c>
      <c r="AB594">
        <v>0</v>
      </c>
      <c r="AC594" s="1">
        <f t="shared" si="18"/>
        <v>0</v>
      </c>
      <c r="AD594">
        <v>0</v>
      </c>
      <c r="AE594">
        <v>0</v>
      </c>
      <c r="AF594">
        <v>0</v>
      </c>
      <c r="AG594" s="1">
        <v>500000</v>
      </c>
      <c r="AH594" s="1">
        <v>-500000</v>
      </c>
    </row>
    <row r="595" spans="1:34" hidden="1" x14ac:dyDescent="0.35">
      <c r="A595" t="str">
        <f t="shared" si="19"/>
        <v>1.1-00-2508_25620014_2533410</v>
      </c>
      <c r="B595" t="s">
        <v>812</v>
      </c>
      <c r="C595" t="s">
        <v>815</v>
      </c>
      <c r="D595" t="s">
        <v>875</v>
      </c>
      <c r="E595" t="s">
        <v>876</v>
      </c>
      <c r="F595" t="s">
        <v>157</v>
      </c>
      <c r="G595" t="s">
        <v>158</v>
      </c>
      <c r="H595" t="s">
        <v>868</v>
      </c>
      <c r="I595" t="s">
        <v>870</v>
      </c>
      <c r="J595">
        <v>6</v>
      </c>
      <c r="K595" t="s">
        <v>164</v>
      </c>
      <c r="L595">
        <v>20</v>
      </c>
      <c r="M595" t="s">
        <v>878</v>
      </c>
      <c r="N595" t="s">
        <v>877</v>
      </c>
      <c r="O595" t="s">
        <v>879</v>
      </c>
      <c r="P595">
        <v>3000</v>
      </c>
      <c r="Q595" t="s">
        <v>56</v>
      </c>
      <c r="R595">
        <v>3341</v>
      </c>
      <c r="S595" t="s">
        <v>162</v>
      </c>
      <c r="T595">
        <v>0</v>
      </c>
      <c r="U595" t="s">
        <v>58</v>
      </c>
      <c r="V595" s="16">
        <v>0</v>
      </c>
      <c r="W595" s="1">
        <v>500000</v>
      </c>
      <c r="X595">
        <v>0</v>
      </c>
      <c r="Y595">
        <v>0</v>
      </c>
      <c r="Z595">
        <v>0</v>
      </c>
      <c r="AA595">
        <v>0</v>
      </c>
      <c r="AB595">
        <v>0</v>
      </c>
      <c r="AC595" s="1">
        <f t="shared" si="18"/>
        <v>0</v>
      </c>
      <c r="AD595">
        <v>0</v>
      </c>
      <c r="AE595">
        <v>0</v>
      </c>
      <c r="AF595">
        <v>0</v>
      </c>
      <c r="AG595" s="1">
        <v>500000</v>
      </c>
      <c r="AH595" s="1">
        <v>-500000</v>
      </c>
    </row>
    <row r="596" spans="1:34" hidden="1" x14ac:dyDescent="0.35">
      <c r="A596" t="str">
        <f t="shared" si="19"/>
        <v>1.1-00-2510_25031023_2542110</v>
      </c>
      <c r="B596" t="s">
        <v>812</v>
      </c>
      <c r="C596" t="s">
        <v>815</v>
      </c>
      <c r="D596" t="s">
        <v>514</v>
      </c>
      <c r="E596" t="s">
        <v>515</v>
      </c>
      <c r="F596" t="s">
        <v>157</v>
      </c>
      <c r="G596" t="s">
        <v>158</v>
      </c>
      <c r="H596" t="s">
        <v>898</v>
      </c>
      <c r="I596" t="s">
        <v>900</v>
      </c>
      <c r="J596">
        <v>0</v>
      </c>
      <c r="K596" t="s">
        <v>255</v>
      </c>
      <c r="L596">
        <v>31</v>
      </c>
      <c r="M596" t="s">
        <v>293</v>
      </c>
      <c r="N596" t="s">
        <v>910</v>
      </c>
      <c r="O596" t="s">
        <v>294</v>
      </c>
      <c r="P596">
        <v>4000</v>
      </c>
      <c r="Q596" t="s">
        <v>233</v>
      </c>
      <c r="R596">
        <v>4211</v>
      </c>
      <c r="S596" t="s">
        <v>291</v>
      </c>
      <c r="T596">
        <v>0</v>
      </c>
      <c r="U596" t="s">
        <v>58</v>
      </c>
      <c r="V596" s="16">
        <v>0</v>
      </c>
      <c r="W596" s="1">
        <v>14064137.279999999</v>
      </c>
      <c r="X596">
        <v>0</v>
      </c>
      <c r="Y596">
        <v>0</v>
      </c>
      <c r="Z596">
        <v>0</v>
      </c>
      <c r="AA596">
        <v>0</v>
      </c>
      <c r="AB596">
        <v>0</v>
      </c>
      <c r="AC596" s="1">
        <f t="shared" si="18"/>
        <v>0</v>
      </c>
      <c r="AD596">
        <v>0</v>
      </c>
      <c r="AE596">
        <v>0</v>
      </c>
      <c r="AF596">
        <v>0</v>
      </c>
      <c r="AG596" s="1">
        <v>14064137.279999999</v>
      </c>
      <c r="AH596" s="1">
        <v>-14064137.279999999</v>
      </c>
    </row>
    <row r="597" spans="1:34" hidden="1" x14ac:dyDescent="0.35">
      <c r="A597" t="str">
        <f t="shared" si="19"/>
        <v>1.1-00-2510_25034026_2542110</v>
      </c>
      <c r="B597" t="s">
        <v>812</v>
      </c>
      <c r="C597" t="s">
        <v>815</v>
      </c>
      <c r="D597" t="s">
        <v>514</v>
      </c>
      <c r="E597" t="s">
        <v>515</v>
      </c>
      <c r="F597" t="s">
        <v>157</v>
      </c>
      <c r="G597" t="s">
        <v>158</v>
      </c>
      <c r="H597" t="s">
        <v>898</v>
      </c>
      <c r="I597" t="s">
        <v>900</v>
      </c>
      <c r="J597">
        <v>0</v>
      </c>
      <c r="K597" t="s">
        <v>255</v>
      </c>
      <c r="L597">
        <v>34</v>
      </c>
      <c r="M597" t="s">
        <v>520</v>
      </c>
      <c r="N597" t="s">
        <v>911</v>
      </c>
      <c r="O597" t="s">
        <v>521</v>
      </c>
      <c r="P597">
        <v>4000</v>
      </c>
      <c r="Q597" t="s">
        <v>233</v>
      </c>
      <c r="R597">
        <v>4211</v>
      </c>
      <c r="S597" t="s">
        <v>291</v>
      </c>
      <c r="T597">
        <v>0</v>
      </c>
      <c r="U597" t="s">
        <v>58</v>
      </c>
      <c r="V597" s="16">
        <v>0</v>
      </c>
      <c r="W597" s="1">
        <v>6380968.3300000001</v>
      </c>
      <c r="X597">
        <v>0</v>
      </c>
      <c r="Y597">
        <v>0</v>
      </c>
      <c r="Z597">
        <v>0</v>
      </c>
      <c r="AA597">
        <v>0</v>
      </c>
      <c r="AB597">
        <v>0</v>
      </c>
      <c r="AC597" s="1">
        <f t="shared" si="18"/>
        <v>0</v>
      </c>
      <c r="AD597">
        <v>0</v>
      </c>
      <c r="AE597">
        <v>0</v>
      </c>
      <c r="AF597">
        <v>0</v>
      </c>
      <c r="AG597" s="1">
        <v>6380968.3300000001</v>
      </c>
      <c r="AH597" s="1">
        <v>-6380968.3300000001</v>
      </c>
    </row>
    <row r="598" spans="1:34" hidden="1" x14ac:dyDescent="0.35">
      <c r="A598" t="str">
        <f t="shared" si="19"/>
        <v>1.1-00-2515_25058040_2542110</v>
      </c>
      <c r="B598" t="s">
        <v>812</v>
      </c>
      <c r="C598" t="s">
        <v>815</v>
      </c>
      <c r="D598" t="s">
        <v>514</v>
      </c>
      <c r="E598" t="s">
        <v>515</v>
      </c>
      <c r="F598" t="s">
        <v>157</v>
      </c>
      <c r="G598" t="s">
        <v>158</v>
      </c>
      <c r="H598" t="s">
        <v>912</v>
      </c>
      <c r="I598" t="s">
        <v>292</v>
      </c>
      <c r="J598">
        <v>0</v>
      </c>
      <c r="K598" t="s">
        <v>255</v>
      </c>
      <c r="L598">
        <v>58</v>
      </c>
      <c r="M598" t="s">
        <v>293</v>
      </c>
      <c r="N598" t="s">
        <v>913</v>
      </c>
      <c r="O598" t="s">
        <v>294</v>
      </c>
      <c r="P598">
        <v>4000</v>
      </c>
      <c r="Q598" t="s">
        <v>233</v>
      </c>
      <c r="R598">
        <v>4211</v>
      </c>
      <c r="S598" t="s">
        <v>291</v>
      </c>
      <c r="T598">
        <v>0</v>
      </c>
      <c r="U598" t="s">
        <v>58</v>
      </c>
      <c r="V598" s="16">
        <v>14064137.279999999</v>
      </c>
      <c r="W598">
        <v>0</v>
      </c>
      <c r="X598" s="1">
        <v>12720114.4</v>
      </c>
      <c r="Y598" s="1">
        <v>12720114.4</v>
      </c>
      <c r="Z598" s="1">
        <v>12720114.4</v>
      </c>
      <c r="AA598" s="1">
        <v>11720114.4</v>
      </c>
      <c r="AB598" s="1">
        <v>11720114.4</v>
      </c>
      <c r="AC598" s="1">
        <f t="shared" si="18"/>
        <v>1344022.879999999</v>
      </c>
      <c r="AD598">
        <v>0</v>
      </c>
      <c r="AE598" s="1">
        <v>14064137.279999999</v>
      </c>
      <c r="AF598">
        <v>0</v>
      </c>
      <c r="AG598">
        <v>0</v>
      </c>
      <c r="AH598" s="1">
        <v>14064137.279999999</v>
      </c>
    </row>
    <row r="599" spans="1:34" hidden="1" x14ac:dyDescent="0.35">
      <c r="A599" t="str">
        <f t="shared" si="19"/>
        <v>1.1-00-2518_25061043_2542110</v>
      </c>
      <c r="B599" t="s">
        <v>812</v>
      </c>
      <c r="C599" t="s">
        <v>815</v>
      </c>
      <c r="D599" t="s">
        <v>514</v>
      </c>
      <c r="E599" t="s">
        <v>515</v>
      </c>
      <c r="F599" t="s">
        <v>157</v>
      </c>
      <c r="G599" t="s">
        <v>158</v>
      </c>
      <c r="H599" t="s">
        <v>914</v>
      </c>
      <c r="I599" t="s">
        <v>916</v>
      </c>
      <c r="J599">
        <v>0</v>
      </c>
      <c r="K599" t="s">
        <v>255</v>
      </c>
      <c r="L599">
        <v>61</v>
      </c>
      <c r="M599" t="s">
        <v>520</v>
      </c>
      <c r="N599" t="s">
        <v>915</v>
      </c>
      <c r="O599" t="s">
        <v>521</v>
      </c>
      <c r="P599">
        <v>4000</v>
      </c>
      <c r="Q599" t="s">
        <v>233</v>
      </c>
      <c r="R599">
        <v>4211</v>
      </c>
      <c r="S599" t="s">
        <v>291</v>
      </c>
      <c r="T599">
        <v>0</v>
      </c>
      <c r="U599" t="s">
        <v>58</v>
      </c>
      <c r="V599" s="16">
        <v>7380968.3300000001</v>
      </c>
      <c r="W599">
        <v>0</v>
      </c>
      <c r="X599" s="1">
        <v>5489660.6200000001</v>
      </c>
      <c r="Y599" s="1">
        <v>5489660.6200000001</v>
      </c>
      <c r="Z599" s="1">
        <v>5489660.6200000001</v>
      </c>
      <c r="AA599" s="1">
        <v>5489660.6200000001</v>
      </c>
      <c r="AB599" s="1">
        <v>5489660.6200000001</v>
      </c>
      <c r="AC599" s="1">
        <f t="shared" si="18"/>
        <v>1891307.71</v>
      </c>
      <c r="AD599">
        <v>0</v>
      </c>
      <c r="AE599" s="1">
        <v>7380968.3300000001</v>
      </c>
      <c r="AF599">
        <v>0</v>
      </c>
      <c r="AG599">
        <v>0</v>
      </c>
      <c r="AH599" s="1">
        <v>7380968.3300000001</v>
      </c>
    </row>
    <row r="600" spans="1:34" hidden="1" x14ac:dyDescent="0.35">
      <c r="A600" t="str">
        <f t="shared" si="19"/>
        <v>1.1-00-2510_25035027_2542110</v>
      </c>
      <c r="B600" t="s">
        <v>812</v>
      </c>
      <c r="C600" t="s">
        <v>815</v>
      </c>
      <c r="D600" t="s">
        <v>522</v>
      </c>
      <c r="E600" t="s">
        <v>523</v>
      </c>
      <c r="F600" t="s">
        <v>157</v>
      </c>
      <c r="G600" t="s">
        <v>158</v>
      </c>
      <c r="H600" t="s">
        <v>898</v>
      </c>
      <c r="I600" t="s">
        <v>900</v>
      </c>
      <c r="J600">
        <v>0</v>
      </c>
      <c r="K600" t="s">
        <v>255</v>
      </c>
      <c r="L600">
        <v>35</v>
      </c>
      <c r="M600" t="s">
        <v>528</v>
      </c>
      <c r="N600" t="s">
        <v>917</v>
      </c>
      <c r="O600" t="s">
        <v>529</v>
      </c>
      <c r="P600">
        <v>4000</v>
      </c>
      <c r="Q600" t="s">
        <v>233</v>
      </c>
      <c r="R600">
        <v>4211</v>
      </c>
      <c r="S600" t="s">
        <v>291</v>
      </c>
      <c r="T600">
        <v>0</v>
      </c>
      <c r="U600" t="s">
        <v>58</v>
      </c>
      <c r="V600" s="16">
        <v>0</v>
      </c>
      <c r="W600" s="1">
        <v>95000000</v>
      </c>
      <c r="X600">
        <v>0</v>
      </c>
      <c r="Y600">
        <v>0</v>
      </c>
      <c r="Z600">
        <v>0</v>
      </c>
      <c r="AA600">
        <v>0</v>
      </c>
      <c r="AB600">
        <v>0</v>
      </c>
      <c r="AC600" s="1">
        <f t="shared" si="18"/>
        <v>0</v>
      </c>
      <c r="AD600">
        <v>0</v>
      </c>
      <c r="AE600">
        <v>0</v>
      </c>
      <c r="AF600">
        <v>0</v>
      </c>
      <c r="AG600" s="1">
        <v>95000000</v>
      </c>
      <c r="AH600" s="1">
        <v>-95000000</v>
      </c>
    </row>
    <row r="601" spans="1:34" hidden="1" x14ac:dyDescent="0.35">
      <c r="A601" t="str">
        <f t="shared" si="19"/>
        <v>1.1-00-2519_25062044_2542110</v>
      </c>
      <c r="B601" t="s">
        <v>812</v>
      </c>
      <c r="C601" t="s">
        <v>815</v>
      </c>
      <c r="D601" t="s">
        <v>522</v>
      </c>
      <c r="E601" t="s">
        <v>523</v>
      </c>
      <c r="F601" t="s">
        <v>157</v>
      </c>
      <c r="G601" t="s">
        <v>158</v>
      </c>
      <c r="H601" t="s">
        <v>918</v>
      </c>
      <c r="I601" t="s">
        <v>920</v>
      </c>
      <c r="J601">
        <v>0</v>
      </c>
      <c r="K601" t="s">
        <v>255</v>
      </c>
      <c r="L601">
        <v>62</v>
      </c>
      <c r="M601" t="s">
        <v>528</v>
      </c>
      <c r="N601" t="s">
        <v>919</v>
      </c>
      <c r="O601" t="s">
        <v>529</v>
      </c>
      <c r="P601">
        <v>4000</v>
      </c>
      <c r="Q601" t="s">
        <v>233</v>
      </c>
      <c r="R601">
        <v>4211</v>
      </c>
      <c r="S601" t="s">
        <v>291</v>
      </c>
      <c r="T601">
        <v>0</v>
      </c>
      <c r="U601" t="s">
        <v>58</v>
      </c>
      <c r="V601" s="16">
        <v>95000000</v>
      </c>
      <c r="W601">
        <v>0</v>
      </c>
      <c r="X601" s="1">
        <v>86000000</v>
      </c>
      <c r="Y601" s="1">
        <v>86000000</v>
      </c>
      <c r="Z601" s="1">
        <v>86000000</v>
      </c>
      <c r="AA601" s="1">
        <v>86000000</v>
      </c>
      <c r="AB601" s="1">
        <v>86000000</v>
      </c>
      <c r="AC601" s="1">
        <f t="shared" si="18"/>
        <v>9000000</v>
      </c>
      <c r="AD601">
        <v>0</v>
      </c>
      <c r="AE601" s="1">
        <v>95000000</v>
      </c>
      <c r="AF601">
        <v>0</v>
      </c>
      <c r="AG601">
        <v>0</v>
      </c>
      <c r="AH601" s="1">
        <v>95000000</v>
      </c>
    </row>
    <row r="602" spans="1:34" hidden="1" x14ac:dyDescent="0.35">
      <c r="A602" t="str">
        <f t="shared" si="19"/>
        <v>1.1-00-2510_25432024_2542110</v>
      </c>
      <c r="B602" t="s">
        <v>812</v>
      </c>
      <c r="C602" t="s">
        <v>815</v>
      </c>
      <c r="D602" t="s">
        <v>501</v>
      </c>
      <c r="E602" t="s">
        <v>502</v>
      </c>
      <c r="F602" t="s">
        <v>157</v>
      </c>
      <c r="G602" t="s">
        <v>158</v>
      </c>
      <c r="H602" t="s">
        <v>898</v>
      </c>
      <c r="I602" t="s">
        <v>900</v>
      </c>
      <c r="J602">
        <v>4</v>
      </c>
      <c r="K602" t="s">
        <v>224</v>
      </c>
      <c r="L602">
        <v>32</v>
      </c>
      <c r="M602" t="s">
        <v>507</v>
      </c>
      <c r="N602" t="s">
        <v>902</v>
      </c>
      <c r="O602" t="s">
        <v>506</v>
      </c>
      <c r="P602">
        <v>4000</v>
      </c>
      <c r="Q602" t="s">
        <v>233</v>
      </c>
      <c r="R602">
        <v>4211</v>
      </c>
      <c r="S602" t="s">
        <v>291</v>
      </c>
      <c r="T602">
        <v>0</v>
      </c>
      <c r="U602" t="s">
        <v>58</v>
      </c>
      <c r="V602" s="16">
        <v>0</v>
      </c>
      <c r="W602" s="1">
        <v>19813000</v>
      </c>
      <c r="X602">
        <v>0</v>
      </c>
      <c r="Y602">
        <v>0</v>
      </c>
      <c r="Z602">
        <v>0</v>
      </c>
      <c r="AA602">
        <v>0</v>
      </c>
      <c r="AB602">
        <v>0</v>
      </c>
      <c r="AC602" s="1">
        <f t="shared" si="18"/>
        <v>0</v>
      </c>
      <c r="AD602">
        <v>0</v>
      </c>
      <c r="AE602">
        <v>0</v>
      </c>
      <c r="AF602">
        <v>0</v>
      </c>
      <c r="AG602" s="1">
        <v>19813000</v>
      </c>
      <c r="AH602" s="1">
        <v>-19813000</v>
      </c>
    </row>
    <row r="603" spans="1:34" hidden="1" x14ac:dyDescent="0.35">
      <c r="A603" t="str">
        <f t="shared" si="19"/>
        <v>1.1-00-2516_25459041_2542110</v>
      </c>
      <c r="B603" t="s">
        <v>812</v>
      </c>
      <c r="C603" t="s">
        <v>815</v>
      </c>
      <c r="D603" t="s">
        <v>501</v>
      </c>
      <c r="E603" t="s">
        <v>502</v>
      </c>
      <c r="F603" t="s">
        <v>157</v>
      </c>
      <c r="G603" t="s">
        <v>158</v>
      </c>
      <c r="H603" t="s">
        <v>903</v>
      </c>
      <c r="I603" t="s">
        <v>905</v>
      </c>
      <c r="J603">
        <v>4</v>
      </c>
      <c r="K603" t="s">
        <v>224</v>
      </c>
      <c r="L603">
        <v>59</v>
      </c>
      <c r="M603" t="s">
        <v>507</v>
      </c>
      <c r="N603" t="s">
        <v>904</v>
      </c>
      <c r="O603" t="s">
        <v>905</v>
      </c>
      <c r="P603">
        <v>4000</v>
      </c>
      <c r="Q603" t="s">
        <v>233</v>
      </c>
      <c r="R603">
        <v>4211</v>
      </c>
      <c r="S603" t="s">
        <v>291</v>
      </c>
      <c r="T603">
        <v>0</v>
      </c>
      <c r="U603" t="s">
        <v>58</v>
      </c>
      <c r="V603" s="16">
        <v>19813000</v>
      </c>
      <c r="W603">
        <v>0</v>
      </c>
      <c r="X603" s="1">
        <v>16943494.949999999</v>
      </c>
      <c r="Y603" s="1">
        <v>16943494.949999999</v>
      </c>
      <c r="Z603" s="1">
        <v>16943494.949999999</v>
      </c>
      <c r="AA603" s="1">
        <v>16943494.949999999</v>
      </c>
      <c r="AB603" s="1">
        <v>16943494.949999999</v>
      </c>
      <c r="AC603" s="1">
        <f t="shared" si="18"/>
        <v>2869505.0500000007</v>
      </c>
      <c r="AD603">
        <v>0</v>
      </c>
      <c r="AE603" s="1">
        <v>19813000</v>
      </c>
      <c r="AF603">
        <v>0</v>
      </c>
      <c r="AG603">
        <v>0</v>
      </c>
      <c r="AH603" s="1">
        <v>19813000</v>
      </c>
    </row>
    <row r="604" spans="1:34" hidden="1" x14ac:dyDescent="0.35">
      <c r="A604" t="str">
        <f t="shared" si="19"/>
        <v>1.5-01-2404_2557005_2539210</v>
      </c>
      <c r="B604" t="s">
        <v>774</v>
      </c>
      <c r="C604" t="s">
        <v>775</v>
      </c>
      <c r="D604" t="s">
        <v>47</v>
      </c>
      <c r="E604" t="s">
        <v>48</v>
      </c>
      <c r="F604" t="s">
        <v>49</v>
      </c>
      <c r="G604" t="s">
        <v>50</v>
      </c>
      <c r="H604" t="s">
        <v>808</v>
      </c>
      <c r="I604" t="s">
        <v>60</v>
      </c>
      <c r="J604">
        <v>5</v>
      </c>
      <c r="K604" t="s">
        <v>810</v>
      </c>
      <c r="L604">
        <v>7</v>
      </c>
      <c r="M604" t="s">
        <v>61</v>
      </c>
      <c r="N604" t="s">
        <v>809</v>
      </c>
      <c r="O604" t="s">
        <v>811</v>
      </c>
      <c r="P604">
        <v>3000</v>
      </c>
      <c r="Q604" t="s">
        <v>56</v>
      </c>
      <c r="R604">
        <v>3921</v>
      </c>
      <c r="S604" t="s">
        <v>57</v>
      </c>
      <c r="T604">
        <v>0</v>
      </c>
      <c r="U604" t="s">
        <v>58</v>
      </c>
      <c r="V604" s="16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 s="1">
        <f t="shared" si="18"/>
        <v>0</v>
      </c>
      <c r="AD604">
        <v>0</v>
      </c>
      <c r="AE604">
        <v>0</v>
      </c>
      <c r="AF604">
        <v>0</v>
      </c>
      <c r="AG604">
        <v>0</v>
      </c>
      <c r="AH604">
        <v>0</v>
      </c>
    </row>
    <row r="605" spans="1:34" hidden="1" x14ac:dyDescent="0.35">
      <c r="A605" t="str">
        <f t="shared" si="19"/>
        <v>2.5-03-2404_2557005_2539210</v>
      </c>
      <c r="B605" t="s">
        <v>803</v>
      </c>
      <c r="C605" t="s">
        <v>804</v>
      </c>
      <c r="D605" t="s">
        <v>47</v>
      </c>
      <c r="E605" t="s">
        <v>48</v>
      </c>
      <c r="F605" t="s">
        <v>49</v>
      </c>
      <c r="G605" t="s">
        <v>50</v>
      </c>
      <c r="H605" t="s">
        <v>808</v>
      </c>
      <c r="I605" t="s">
        <v>60</v>
      </c>
      <c r="J605">
        <v>5</v>
      </c>
      <c r="K605" t="s">
        <v>810</v>
      </c>
      <c r="L605">
        <v>7</v>
      </c>
      <c r="M605" t="s">
        <v>61</v>
      </c>
      <c r="N605" t="s">
        <v>809</v>
      </c>
      <c r="O605" t="s">
        <v>811</v>
      </c>
      <c r="P605">
        <v>3000</v>
      </c>
      <c r="Q605" t="s">
        <v>56</v>
      </c>
      <c r="R605">
        <v>3921</v>
      </c>
      <c r="S605" t="s">
        <v>57</v>
      </c>
      <c r="T605">
        <v>0</v>
      </c>
      <c r="U605" t="s">
        <v>58</v>
      </c>
      <c r="V605" s="16">
        <v>9100000</v>
      </c>
      <c r="W605">
        <v>0</v>
      </c>
      <c r="X605" s="1">
        <v>9088455</v>
      </c>
      <c r="Y605" s="1">
        <v>9088455</v>
      </c>
      <c r="Z605" s="1">
        <v>9088455</v>
      </c>
      <c r="AA605" s="1">
        <v>9088455</v>
      </c>
      <c r="AB605" s="1">
        <v>9088455</v>
      </c>
      <c r="AC605" s="1">
        <f t="shared" si="18"/>
        <v>11545</v>
      </c>
      <c r="AD605" s="1">
        <v>9100000</v>
      </c>
      <c r="AE605">
        <v>0</v>
      </c>
      <c r="AF605">
        <v>0</v>
      </c>
      <c r="AG605">
        <v>0</v>
      </c>
      <c r="AH605" s="1">
        <v>9100000</v>
      </c>
    </row>
    <row r="606" spans="1:34" hidden="1" x14ac:dyDescent="0.35">
      <c r="A606" t="str">
        <f t="shared" si="19"/>
        <v>2.6-05-2404_2557005_2539210</v>
      </c>
      <c r="B606" t="s">
        <v>781</v>
      </c>
      <c r="C606" t="s">
        <v>782</v>
      </c>
      <c r="D606" t="s">
        <v>47</v>
      </c>
      <c r="E606" t="s">
        <v>48</v>
      </c>
      <c r="F606" t="s">
        <v>49</v>
      </c>
      <c r="G606" t="s">
        <v>50</v>
      </c>
      <c r="H606" t="s">
        <v>808</v>
      </c>
      <c r="I606" t="s">
        <v>60</v>
      </c>
      <c r="J606">
        <v>5</v>
      </c>
      <c r="K606" t="s">
        <v>810</v>
      </c>
      <c r="L606">
        <v>7</v>
      </c>
      <c r="M606" t="s">
        <v>61</v>
      </c>
      <c r="N606" t="s">
        <v>809</v>
      </c>
      <c r="O606" t="s">
        <v>811</v>
      </c>
      <c r="P606">
        <v>3000</v>
      </c>
      <c r="Q606" t="s">
        <v>56</v>
      </c>
      <c r="R606">
        <v>3921</v>
      </c>
      <c r="S606" t="s">
        <v>57</v>
      </c>
      <c r="T606">
        <v>0</v>
      </c>
      <c r="U606" t="s">
        <v>58</v>
      </c>
      <c r="V606" s="1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 s="1">
        <f t="shared" si="18"/>
        <v>0</v>
      </c>
      <c r="AD606">
        <v>0</v>
      </c>
      <c r="AE606">
        <v>0</v>
      </c>
      <c r="AF606">
        <v>0</v>
      </c>
      <c r="AG606">
        <v>0</v>
      </c>
      <c r="AH606">
        <v>0</v>
      </c>
    </row>
    <row r="607" spans="1:34" hidden="1" x14ac:dyDescent="0.35">
      <c r="A607" t="str">
        <f t="shared" si="19"/>
        <v>1.6-01-2404_2557005_2539210</v>
      </c>
      <c r="B607" t="s">
        <v>789</v>
      </c>
      <c r="C607" t="s">
        <v>790</v>
      </c>
      <c r="D607" t="s">
        <v>47</v>
      </c>
      <c r="E607" t="s">
        <v>48</v>
      </c>
      <c r="F607" t="s">
        <v>49</v>
      </c>
      <c r="G607" t="s">
        <v>50</v>
      </c>
      <c r="H607" t="s">
        <v>808</v>
      </c>
      <c r="I607" t="s">
        <v>60</v>
      </c>
      <c r="J607">
        <v>5</v>
      </c>
      <c r="K607" t="s">
        <v>810</v>
      </c>
      <c r="L607">
        <v>7</v>
      </c>
      <c r="M607" t="s">
        <v>61</v>
      </c>
      <c r="N607" t="s">
        <v>809</v>
      </c>
      <c r="O607" t="s">
        <v>811</v>
      </c>
      <c r="P607">
        <v>3000</v>
      </c>
      <c r="Q607" t="s">
        <v>56</v>
      </c>
      <c r="R607">
        <v>3921</v>
      </c>
      <c r="S607" t="s">
        <v>57</v>
      </c>
      <c r="T607">
        <v>0</v>
      </c>
      <c r="U607" t="s">
        <v>58</v>
      </c>
      <c r="V607" s="16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 s="1">
        <f t="shared" si="18"/>
        <v>0</v>
      </c>
      <c r="AD607">
        <v>0</v>
      </c>
      <c r="AE607">
        <v>0</v>
      </c>
      <c r="AF607">
        <v>0</v>
      </c>
      <c r="AG607">
        <v>0</v>
      </c>
      <c r="AH607">
        <v>0</v>
      </c>
    </row>
    <row r="608" spans="1:34" hidden="1" x14ac:dyDescent="0.35">
      <c r="A608" t="str">
        <f t="shared" si="19"/>
        <v>2.5-02-2404_2557005_2539210</v>
      </c>
      <c r="B608" t="s">
        <v>778</v>
      </c>
      <c r="C608" t="s">
        <v>779</v>
      </c>
      <c r="D608" t="s">
        <v>47</v>
      </c>
      <c r="E608" t="s">
        <v>48</v>
      </c>
      <c r="F608" t="s">
        <v>49</v>
      </c>
      <c r="G608" t="s">
        <v>50</v>
      </c>
      <c r="H608" t="s">
        <v>808</v>
      </c>
      <c r="I608" t="s">
        <v>60</v>
      </c>
      <c r="J608">
        <v>5</v>
      </c>
      <c r="K608" t="s">
        <v>810</v>
      </c>
      <c r="L608">
        <v>7</v>
      </c>
      <c r="M608" t="s">
        <v>61</v>
      </c>
      <c r="N608" t="s">
        <v>809</v>
      </c>
      <c r="O608" t="s">
        <v>811</v>
      </c>
      <c r="P608">
        <v>3000</v>
      </c>
      <c r="Q608" t="s">
        <v>56</v>
      </c>
      <c r="R608">
        <v>3921</v>
      </c>
      <c r="S608" t="s">
        <v>57</v>
      </c>
      <c r="T608">
        <v>0</v>
      </c>
      <c r="U608" t="s">
        <v>58</v>
      </c>
      <c r="V608" s="16">
        <v>2181893.9700000002</v>
      </c>
      <c r="W608">
        <v>0</v>
      </c>
      <c r="X608" s="1">
        <v>2181893.9700000002</v>
      </c>
      <c r="Y608" s="1">
        <v>2181893.9700000002</v>
      </c>
      <c r="Z608" s="1">
        <v>2181893.9700000002</v>
      </c>
      <c r="AA608" s="1">
        <v>2181893.9700000002</v>
      </c>
      <c r="AB608" s="1">
        <v>2181893.9700000002</v>
      </c>
      <c r="AC608" s="1">
        <f t="shared" si="18"/>
        <v>0</v>
      </c>
      <c r="AD608" s="1">
        <v>2181893.9700000002</v>
      </c>
      <c r="AE608">
        <v>0</v>
      </c>
      <c r="AF608">
        <v>0</v>
      </c>
      <c r="AG608">
        <v>0</v>
      </c>
      <c r="AH608" s="1">
        <v>2181893.9700000002</v>
      </c>
    </row>
    <row r="609" spans="1:34" hidden="1" x14ac:dyDescent="0.35">
      <c r="A609" t="str">
        <f t="shared" si="19"/>
        <v>1.1-14-2502_2553002_25581162</v>
      </c>
      <c r="B609" t="s">
        <v>1004</v>
      </c>
      <c r="C609" t="s">
        <v>1006</v>
      </c>
      <c r="D609" t="s">
        <v>47</v>
      </c>
      <c r="E609" t="s">
        <v>48</v>
      </c>
      <c r="F609" t="s">
        <v>65</v>
      </c>
      <c r="G609" t="s">
        <v>66</v>
      </c>
      <c r="H609" t="s">
        <v>829</v>
      </c>
      <c r="I609" t="s">
        <v>178</v>
      </c>
      <c r="J609">
        <v>5</v>
      </c>
      <c r="K609" t="s">
        <v>810</v>
      </c>
      <c r="L609">
        <v>3</v>
      </c>
      <c r="M609" t="s">
        <v>691</v>
      </c>
      <c r="N609" t="s">
        <v>830</v>
      </c>
      <c r="O609" t="s">
        <v>832</v>
      </c>
      <c r="P609">
        <v>5000</v>
      </c>
      <c r="Q609" t="s">
        <v>118</v>
      </c>
      <c r="R609">
        <v>5811</v>
      </c>
      <c r="S609" t="s">
        <v>251</v>
      </c>
      <c r="T609">
        <v>62</v>
      </c>
      <c r="U609" t="s">
        <v>1005</v>
      </c>
      <c r="V609" s="16">
        <v>45000000</v>
      </c>
      <c r="W609">
        <v>0</v>
      </c>
      <c r="X609" s="1">
        <v>15756247.5</v>
      </c>
      <c r="Y609" s="1">
        <v>15756247.5</v>
      </c>
      <c r="Z609" s="1">
        <v>15756247.5</v>
      </c>
      <c r="AA609" s="1">
        <v>15756247.5</v>
      </c>
      <c r="AB609">
        <v>0</v>
      </c>
      <c r="AC609" s="1">
        <f t="shared" si="18"/>
        <v>29243752.5</v>
      </c>
      <c r="AD609" s="1">
        <v>45000000</v>
      </c>
      <c r="AE609">
        <v>0</v>
      </c>
      <c r="AF609">
        <v>0</v>
      </c>
      <c r="AG609">
        <v>0</v>
      </c>
      <c r="AH609" s="1">
        <v>45000000</v>
      </c>
    </row>
    <row r="610" spans="1:34" hidden="1" x14ac:dyDescent="0.35">
      <c r="A610" t="str">
        <f t="shared" si="19"/>
        <v>1.5-03-2511_25249033_2561310</v>
      </c>
      <c r="B610" t="s">
        <v>1007</v>
      </c>
      <c r="C610" t="s">
        <v>1008</v>
      </c>
      <c r="D610" t="s">
        <v>47</v>
      </c>
      <c r="E610" t="s">
        <v>48</v>
      </c>
      <c r="F610" t="s">
        <v>138</v>
      </c>
      <c r="G610" t="s">
        <v>139</v>
      </c>
      <c r="H610" t="s">
        <v>822</v>
      </c>
      <c r="I610" t="s">
        <v>824</v>
      </c>
      <c r="J610">
        <v>2</v>
      </c>
      <c r="K610" t="s">
        <v>148</v>
      </c>
      <c r="L610">
        <v>49</v>
      </c>
      <c r="M610" t="s">
        <v>149</v>
      </c>
      <c r="N610" t="s">
        <v>823</v>
      </c>
      <c r="O610" t="s">
        <v>825</v>
      </c>
      <c r="P610">
        <v>6000</v>
      </c>
      <c r="Q610" t="s">
        <v>146</v>
      </c>
      <c r="R610">
        <v>6131</v>
      </c>
      <c r="S610" t="s">
        <v>152</v>
      </c>
      <c r="T610">
        <v>0</v>
      </c>
      <c r="U610" t="s">
        <v>58</v>
      </c>
      <c r="V610" s="16">
        <v>9500000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 s="1">
        <f t="shared" si="18"/>
        <v>9500000</v>
      </c>
      <c r="AD610" s="1">
        <v>9500000</v>
      </c>
      <c r="AE610">
        <v>0</v>
      </c>
      <c r="AF610">
        <v>0</v>
      </c>
      <c r="AG610">
        <v>0</v>
      </c>
      <c r="AH610" s="1">
        <v>9500000</v>
      </c>
    </row>
    <row r="611" spans="1:34" hidden="1" x14ac:dyDescent="0.35">
      <c r="A611" t="str">
        <f t="shared" si="19"/>
        <v>2.5-03-2511_25249033_2561310</v>
      </c>
      <c r="B611" t="s">
        <v>1009</v>
      </c>
      <c r="C611" t="s">
        <v>1010</v>
      </c>
      <c r="D611" t="s">
        <v>47</v>
      </c>
      <c r="E611" t="s">
        <v>48</v>
      </c>
      <c r="F611" t="s">
        <v>138</v>
      </c>
      <c r="G611" t="s">
        <v>139</v>
      </c>
      <c r="H611" t="s">
        <v>822</v>
      </c>
      <c r="I611" t="s">
        <v>824</v>
      </c>
      <c r="J611">
        <v>2</v>
      </c>
      <c r="K611" t="s">
        <v>148</v>
      </c>
      <c r="L611">
        <v>49</v>
      </c>
      <c r="M611" t="s">
        <v>149</v>
      </c>
      <c r="N611" t="s">
        <v>823</v>
      </c>
      <c r="O611" t="s">
        <v>825</v>
      </c>
      <c r="P611">
        <v>6000</v>
      </c>
      <c r="Q611" t="s">
        <v>146</v>
      </c>
      <c r="R611">
        <v>6131</v>
      </c>
      <c r="S611" t="s">
        <v>152</v>
      </c>
      <c r="T611">
        <v>0</v>
      </c>
      <c r="U611" t="s">
        <v>58</v>
      </c>
      <c r="V611" s="16">
        <v>9500000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 s="1">
        <f t="shared" si="18"/>
        <v>9500000</v>
      </c>
      <c r="AD611" s="1">
        <v>9500000</v>
      </c>
      <c r="AE611">
        <v>0</v>
      </c>
      <c r="AF611">
        <v>0</v>
      </c>
      <c r="AG611">
        <v>0</v>
      </c>
      <c r="AH611" s="1">
        <v>9500000</v>
      </c>
    </row>
    <row r="612" spans="1:34" hidden="1" x14ac:dyDescent="0.35">
      <c r="A612" t="str">
        <f t="shared" si="19"/>
        <v>2.5-01-2511_25249033_2561310</v>
      </c>
      <c r="B612" t="s">
        <v>1011</v>
      </c>
      <c r="C612" t="s">
        <v>1012</v>
      </c>
      <c r="D612" t="s">
        <v>47</v>
      </c>
      <c r="E612" t="s">
        <v>48</v>
      </c>
      <c r="F612" t="s">
        <v>138</v>
      </c>
      <c r="G612" t="s">
        <v>139</v>
      </c>
      <c r="H612" t="s">
        <v>822</v>
      </c>
      <c r="I612" t="s">
        <v>824</v>
      </c>
      <c r="J612">
        <v>2</v>
      </c>
      <c r="K612" t="s">
        <v>148</v>
      </c>
      <c r="L612">
        <v>49</v>
      </c>
      <c r="M612" t="s">
        <v>149</v>
      </c>
      <c r="N612" t="s">
        <v>823</v>
      </c>
      <c r="O612" t="s">
        <v>825</v>
      </c>
      <c r="P612">
        <v>6000</v>
      </c>
      <c r="Q612" t="s">
        <v>146</v>
      </c>
      <c r="R612">
        <v>6131</v>
      </c>
      <c r="S612" t="s">
        <v>152</v>
      </c>
      <c r="T612">
        <v>0</v>
      </c>
      <c r="U612" t="s">
        <v>58</v>
      </c>
      <c r="V612" s="16">
        <v>26948579.219999999</v>
      </c>
      <c r="W612" s="1">
        <v>37975439.359999999</v>
      </c>
      <c r="X612" s="1">
        <v>18796622.899999999</v>
      </c>
      <c r="Y612" s="1">
        <v>18796622.899999999</v>
      </c>
      <c r="Z612" s="1">
        <v>5638986.8799999999</v>
      </c>
      <c r="AA612" s="1">
        <v>5638986.8799999999</v>
      </c>
      <c r="AB612" s="1">
        <v>5638986.8799999999</v>
      </c>
      <c r="AC612" s="1">
        <f t="shared" si="18"/>
        <v>8151956.3200000003</v>
      </c>
      <c r="AD612">
        <v>0</v>
      </c>
      <c r="AE612">
        <v>0</v>
      </c>
      <c r="AF612">
        <v>0</v>
      </c>
      <c r="AG612" s="1">
        <v>11026860.140000001</v>
      </c>
      <c r="AH612" s="1">
        <v>-11026860.140000001</v>
      </c>
    </row>
    <row r="613" spans="1:34" hidden="1" x14ac:dyDescent="0.35">
      <c r="A613" t="str">
        <f t="shared" si="19"/>
        <v>2.5-01-2511_25249033_2561510</v>
      </c>
      <c r="B613" t="s">
        <v>1011</v>
      </c>
      <c r="C613" t="s">
        <v>1012</v>
      </c>
      <c r="D613" t="s">
        <v>47</v>
      </c>
      <c r="E613" t="s">
        <v>48</v>
      </c>
      <c r="F613" t="s">
        <v>138</v>
      </c>
      <c r="G613" t="s">
        <v>139</v>
      </c>
      <c r="H613" t="s">
        <v>822</v>
      </c>
      <c r="I613" t="s">
        <v>824</v>
      </c>
      <c r="J613">
        <v>2</v>
      </c>
      <c r="K613" t="s">
        <v>148</v>
      </c>
      <c r="L613">
        <v>49</v>
      </c>
      <c r="M613" t="s">
        <v>149</v>
      </c>
      <c r="N613" t="s">
        <v>823</v>
      </c>
      <c r="O613" t="s">
        <v>825</v>
      </c>
      <c r="P613">
        <v>6000</v>
      </c>
      <c r="Q613" t="s">
        <v>146</v>
      </c>
      <c r="R613">
        <v>6151</v>
      </c>
      <c r="S613" t="s">
        <v>153</v>
      </c>
      <c r="T613">
        <v>0</v>
      </c>
      <c r="U613" t="s">
        <v>58</v>
      </c>
      <c r="V613" s="16">
        <v>77757090.780000001</v>
      </c>
      <c r="W613" s="1">
        <v>74687600.400000006</v>
      </c>
      <c r="X613" s="1">
        <v>77757090.780000001</v>
      </c>
      <c r="Y613" s="1">
        <v>77757090.780000001</v>
      </c>
      <c r="Z613" s="1">
        <v>29687656.539999999</v>
      </c>
      <c r="AA613" s="1">
        <v>27902562.940000001</v>
      </c>
      <c r="AB613" s="1">
        <v>27902562.940000001</v>
      </c>
      <c r="AC613" s="1">
        <f t="shared" si="18"/>
        <v>0</v>
      </c>
      <c r="AD613">
        <v>0</v>
      </c>
      <c r="AE613" s="1">
        <v>11026859.380000001</v>
      </c>
      <c r="AF613">
        <v>0</v>
      </c>
      <c r="AG613" s="1">
        <v>7957369</v>
      </c>
      <c r="AH613" s="1">
        <v>3069490.38</v>
      </c>
    </row>
    <row r="614" spans="1:34" hidden="1" x14ac:dyDescent="0.35">
      <c r="A614" t="str">
        <f t="shared" si="19"/>
        <v>2.5-01-2511_25249033_25615154</v>
      </c>
      <c r="B614" t="s">
        <v>1011</v>
      </c>
      <c r="C614" t="s">
        <v>1012</v>
      </c>
      <c r="D614" t="s">
        <v>47</v>
      </c>
      <c r="E614" t="s">
        <v>48</v>
      </c>
      <c r="F614" t="s">
        <v>138</v>
      </c>
      <c r="G614" t="s">
        <v>139</v>
      </c>
      <c r="H614" t="s">
        <v>822</v>
      </c>
      <c r="I614" t="s">
        <v>824</v>
      </c>
      <c r="J614">
        <v>2</v>
      </c>
      <c r="K614" t="s">
        <v>148</v>
      </c>
      <c r="L614">
        <v>49</v>
      </c>
      <c r="M614" t="s">
        <v>149</v>
      </c>
      <c r="N614" t="s">
        <v>823</v>
      </c>
      <c r="O614" t="s">
        <v>825</v>
      </c>
      <c r="P614">
        <v>6000</v>
      </c>
      <c r="Q614" t="s">
        <v>146</v>
      </c>
      <c r="R614">
        <v>6151</v>
      </c>
      <c r="S614" t="s">
        <v>153</v>
      </c>
      <c r="T614">
        <v>54</v>
      </c>
      <c r="U614" t="s">
        <v>1013</v>
      </c>
      <c r="V614" s="16">
        <v>2500000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 s="1">
        <f t="shared" si="18"/>
        <v>2500000</v>
      </c>
      <c r="AD614" s="1">
        <v>2500000</v>
      </c>
      <c r="AE614">
        <v>0</v>
      </c>
      <c r="AF614">
        <v>0</v>
      </c>
      <c r="AG614">
        <v>0</v>
      </c>
      <c r="AH614" s="1">
        <v>2500000</v>
      </c>
    </row>
    <row r="615" spans="1:34" hidden="1" x14ac:dyDescent="0.35">
      <c r="X615" s="1">
        <f>SUM(X2:X614)</f>
        <v>4739456353.7000017</v>
      </c>
      <c r="Y615" s="1">
        <f>SUM(Y2:Y614)</f>
        <v>4592721533.4700012</v>
      </c>
    </row>
  </sheetData>
  <autoFilter ref="A1:AH615" xr:uid="{00000000-0009-0000-0000-00000B000000}">
    <filterColumn colId="17">
      <filters>
        <filter val="2461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G23"/>
  <sheetViews>
    <sheetView workbookViewId="0">
      <selection activeCell="G23" sqref="G23"/>
    </sheetView>
  </sheetViews>
  <sheetFormatPr baseColWidth="10" defaultRowHeight="14.5" x14ac:dyDescent="0.35"/>
  <cols>
    <col min="1" max="1" width="78" bestFit="1" customWidth="1"/>
    <col min="2" max="2" width="23.54296875" bestFit="1" customWidth="1"/>
    <col min="4" max="4" width="43.26953125" customWidth="1"/>
    <col min="5" max="5" width="22.7265625" bestFit="1" customWidth="1"/>
    <col min="7" max="7" width="12.81640625" bestFit="1" customWidth="1"/>
  </cols>
  <sheetData>
    <row r="3" spans="1:7" x14ac:dyDescent="0.35">
      <c r="A3" s="2" t="s">
        <v>1163</v>
      </c>
      <c r="B3" s="2" t="s">
        <v>1243</v>
      </c>
      <c r="C3" s="2"/>
      <c r="D3" s="2" t="s">
        <v>1163</v>
      </c>
      <c r="E3" s="2" t="s">
        <v>1244</v>
      </c>
      <c r="F3" s="2"/>
      <c r="G3" s="2" t="s">
        <v>1245</v>
      </c>
    </row>
    <row r="4" spans="1:7" x14ac:dyDescent="0.35">
      <c r="A4" t="s">
        <v>292</v>
      </c>
      <c r="B4" s="1">
        <v>14064137.279999999</v>
      </c>
      <c r="C4" s="1"/>
      <c r="D4" s="1" t="s">
        <v>292</v>
      </c>
      <c r="E4" s="1">
        <v>14064137.279999999</v>
      </c>
      <c r="G4" s="1">
        <f>E4-B4</f>
        <v>0</v>
      </c>
    </row>
    <row r="5" spans="1:7" x14ac:dyDescent="0.35">
      <c r="A5" t="s">
        <v>905</v>
      </c>
      <c r="B5" s="1">
        <v>19813000</v>
      </c>
      <c r="C5" s="1"/>
      <c r="D5" s="1" t="s">
        <v>905</v>
      </c>
      <c r="E5" s="1">
        <v>19813000</v>
      </c>
      <c r="G5" s="1">
        <f t="shared" ref="G5:G23" si="0">E5-B5</f>
        <v>0</v>
      </c>
    </row>
    <row r="6" spans="1:7" x14ac:dyDescent="0.35">
      <c r="A6" t="s">
        <v>900</v>
      </c>
      <c r="B6" s="1">
        <v>218173554.05000001</v>
      </c>
      <c r="C6" s="1"/>
      <c r="D6" s="1" t="s">
        <v>900</v>
      </c>
      <c r="E6" s="1">
        <v>218297154.05000001</v>
      </c>
      <c r="G6" s="1">
        <f t="shared" si="0"/>
        <v>123600</v>
      </c>
    </row>
    <row r="7" spans="1:7" x14ac:dyDescent="0.35">
      <c r="A7" t="s">
        <v>857</v>
      </c>
      <c r="B7" s="1">
        <v>988768595.45000005</v>
      </c>
      <c r="C7" s="1"/>
      <c r="D7" s="1" t="s">
        <v>857</v>
      </c>
      <c r="E7" s="1">
        <v>989433426.01999998</v>
      </c>
      <c r="G7" s="1">
        <f t="shared" si="0"/>
        <v>664830.56999993324</v>
      </c>
    </row>
    <row r="8" spans="1:7" x14ac:dyDescent="0.35">
      <c r="A8" t="s">
        <v>824</v>
      </c>
      <c r="B8" s="1">
        <v>1710224978.5399997</v>
      </c>
      <c r="C8" s="1"/>
      <c r="D8" s="1" t="s">
        <v>824</v>
      </c>
      <c r="E8" s="1">
        <v>1713657778.6199999</v>
      </c>
      <c r="G8" s="1">
        <f t="shared" si="0"/>
        <v>3432800.0800001621</v>
      </c>
    </row>
    <row r="9" spans="1:7" x14ac:dyDescent="0.35">
      <c r="A9" t="s">
        <v>984</v>
      </c>
      <c r="B9" s="1">
        <v>169943517.06</v>
      </c>
      <c r="C9" s="1"/>
      <c r="D9" s="1" t="s">
        <v>984</v>
      </c>
      <c r="E9" s="1">
        <v>170333000</v>
      </c>
      <c r="G9" s="1">
        <f t="shared" si="0"/>
        <v>389482.93999999762</v>
      </c>
    </row>
    <row r="10" spans="1:7" x14ac:dyDescent="0.35">
      <c r="A10" t="s">
        <v>948</v>
      </c>
      <c r="B10" s="1">
        <v>28620000</v>
      </c>
      <c r="C10" s="1"/>
      <c r="D10" s="1" t="s">
        <v>948</v>
      </c>
      <c r="E10" s="1">
        <v>28850000</v>
      </c>
      <c r="G10" s="1">
        <f t="shared" si="0"/>
        <v>230000</v>
      </c>
    </row>
    <row r="11" spans="1:7" x14ac:dyDescent="0.35">
      <c r="A11" t="s">
        <v>870</v>
      </c>
      <c r="B11" s="1">
        <v>68228758</v>
      </c>
      <c r="C11" s="1"/>
      <c r="D11" s="1" t="s">
        <v>870</v>
      </c>
      <c r="E11" s="1">
        <v>68328758</v>
      </c>
      <c r="G11" s="1">
        <f t="shared" si="0"/>
        <v>100000</v>
      </c>
    </row>
    <row r="12" spans="1:7" x14ac:dyDescent="0.35">
      <c r="A12" t="s">
        <v>864</v>
      </c>
      <c r="B12" s="1">
        <v>0</v>
      </c>
      <c r="C12" s="1"/>
      <c r="D12" s="1" t="s">
        <v>864</v>
      </c>
      <c r="E12" s="1">
        <v>0</v>
      </c>
      <c r="G12" s="1">
        <f t="shared" si="0"/>
        <v>0</v>
      </c>
    </row>
    <row r="13" spans="1:7" x14ac:dyDescent="0.35">
      <c r="A13" t="s">
        <v>924</v>
      </c>
      <c r="B13" s="1">
        <v>9360000</v>
      </c>
      <c r="C13" s="1"/>
      <c r="D13" s="1" t="s">
        <v>924</v>
      </c>
      <c r="E13" s="1">
        <v>9360000</v>
      </c>
      <c r="G13" s="1">
        <f t="shared" si="0"/>
        <v>0</v>
      </c>
    </row>
    <row r="14" spans="1:7" x14ac:dyDescent="0.35">
      <c r="A14" t="s">
        <v>916</v>
      </c>
      <c r="B14" s="1">
        <v>7380968.3300000001</v>
      </c>
      <c r="C14" s="1"/>
      <c r="D14" s="1" t="s">
        <v>916</v>
      </c>
      <c r="E14" s="1">
        <v>7380968.3300000001</v>
      </c>
      <c r="G14" s="1">
        <f t="shared" si="0"/>
        <v>0</v>
      </c>
    </row>
    <row r="15" spans="1:7" x14ac:dyDescent="0.35">
      <c r="A15" t="s">
        <v>111</v>
      </c>
      <c r="B15" s="1">
        <v>88868698.879999995</v>
      </c>
      <c r="C15" s="1"/>
      <c r="D15" s="1" t="s">
        <v>111</v>
      </c>
      <c r="E15" s="1">
        <v>88529290.879999995</v>
      </c>
      <c r="G15" s="1">
        <f t="shared" si="0"/>
        <v>-339408</v>
      </c>
    </row>
    <row r="16" spans="1:7" x14ac:dyDescent="0.35">
      <c r="A16" t="s">
        <v>835</v>
      </c>
      <c r="B16" s="1">
        <v>2066152689.3999994</v>
      </c>
      <c r="C16" s="1"/>
      <c r="D16" s="1" t="s">
        <v>835</v>
      </c>
      <c r="E16" s="1">
        <v>2042993949.0899997</v>
      </c>
      <c r="G16" s="1">
        <f t="shared" si="0"/>
        <v>-23158740.309999704</v>
      </c>
    </row>
    <row r="17" spans="1:7" x14ac:dyDescent="0.35">
      <c r="A17" t="s">
        <v>852</v>
      </c>
      <c r="B17" s="1">
        <v>2400000</v>
      </c>
      <c r="C17" s="1"/>
      <c r="D17" s="1" t="s">
        <v>852</v>
      </c>
      <c r="E17" s="1">
        <v>2400000</v>
      </c>
      <c r="G17" s="1">
        <f t="shared" si="0"/>
        <v>0</v>
      </c>
    </row>
    <row r="18" spans="1:7" x14ac:dyDescent="0.35">
      <c r="A18" t="s">
        <v>109</v>
      </c>
      <c r="B18" s="1">
        <v>7610457.8399999999</v>
      </c>
      <c r="C18" s="1"/>
      <c r="D18" s="1" t="s">
        <v>109</v>
      </c>
      <c r="E18" s="1">
        <v>7610457.8399999999</v>
      </c>
      <c r="G18" s="1">
        <f t="shared" si="0"/>
        <v>0</v>
      </c>
    </row>
    <row r="19" spans="1:7" x14ac:dyDescent="0.35">
      <c r="A19" t="s">
        <v>178</v>
      </c>
      <c r="B19" s="1">
        <v>47729234.100000001</v>
      </c>
      <c r="C19" s="1"/>
      <c r="D19" s="1" t="s">
        <v>178</v>
      </c>
      <c r="E19" s="1">
        <v>47229234.100000001</v>
      </c>
      <c r="G19" s="1">
        <f t="shared" si="0"/>
        <v>-500000</v>
      </c>
    </row>
    <row r="20" spans="1:7" x14ac:dyDescent="0.35">
      <c r="A20" t="s">
        <v>434</v>
      </c>
      <c r="B20" s="1">
        <v>2555000</v>
      </c>
      <c r="C20" s="1"/>
      <c r="D20" s="1" t="s">
        <v>434</v>
      </c>
      <c r="E20" s="1">
        <v>2555000</v>
      </c>
      <c r="G20" s="1">
        <f t="shared" si="0"/>
        <v>0</v>
      </c>
    </row>
    <row r="21" spans="1:7" x14ac:dyDescent="0.35">
      <c r="A21" t="s">
        <v>920</v>
      </c>
      <c r="B21" s="1">
        <v>95000000</v>
      </c>
      <c r="C21" s="1"/>
      <c r="D21" s="1" t="s">
        <v>920</v>
      </c>
      <c r="E21" s="1">
        <v>95000000</v>
      </c>
      <c r="G21" s="1">
        <f t="shared" si="0"/>
        <v>0</v>
      </c>
    </row>
    <row r="22" spans="1:7" x14ac:dyDescent="0.35">
      <c r="A22" t="s">
        <v>60</v>
      </c>
      <c r="B22" s="1">
        <v>376001639.69</v>
      </c>
      <c r="C22" s="1"/>
      <c r="D22" s="1" t="s">
        <v>60</v>
      </c>
      <c r="E22" s="1">
        <v>376001639.69</v>
      </c>
      <c r="G22" s="1">
        <f t="shared" si="0"/>
        <v>0</v>
      </c>
    </row>
    <row r="23" spans="1:7" x14ac:dyDescent="0.35">
      <c r="A23" t="s">
        <v>1025</v>
      </c>
      <c r="B23" s="1">
        <v>5920895228.6199989</v>
      </c>
      <c r="C23" s="1"/>
      <c r="D23" s="1" t="s">
        <v>1025</v>
      </c>
      <c r="E23" s="1">
        <v>5901837793.8999996</v>
      </c>
      <c r="G23" s="1">
        <f t="shared" si="0"/>
        <v>-19057434.719999313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08E9F-AFF0-4F9F-946E-121A427E8EF1}">
  <sheetPr filterMode="1"/>
  <dimension ref="A1:BE734"/>
  <sheetViews>
    <sheetView topLeftCell="V1" workbookViewId="0">
      <selection activeCell="AW318" sqref="AW318"/>
    </sheetView>
  </sheetViews>
  <sheetFormatPr baseColWidth="10" defaultRowHeight="14.5" x14ac:dyDescent="0.35"/>
  <cols>
    <col min="1" max="1" width="15.26953125" style="13" bestFit="1" customWidth="1"/>
    <col min="2" max="2" width="38.7265625" customWidth="1"/>
    <col min="3" max="3" width="17.7265625" customWidth="1"/>
    <col min="4" max="4" width="11.54296875" customWidth="1"/>
    <col min="5" max="5" width="17.7265625" customWidth="1"/>
    <col min="6" max="6" width="11.54296875" customWidth="1"/>
    <col min="7" max="8" width="17.26953125" customWidth="1"/>
    <col min="9" max="9" width="61.81640625" bestFit="1" customWidth="1"/>
    <col min="10" max="10" width="26.26953125" customWidth="1"/>
    <col min="11" max="11" width="17.26953125" customWidth="1"/>
    <col min="12" max="12" width="22" customWidth="1"/>
    <col min="13" max="13" width="17.26953125" customWidth="1"/>
    <col min="14" max="14" width="11.54296875" customWidth="1"/>
    <col min="15" max="15" width="22.453125" customWidth="1"/>
    <col min="16" max="16" width="19.54296875" customWidth="1"/>
    <col min="17" max="17" width="22.453125" customWidth="1"/>
    <col min="18" max="18" width="11.54296875" customWidth="1"/>
    <col min="19" max="19" width="30.1796875" customWidth="1"/>
    <col min="20" max="20" width="9.1796875" customWidth="1"/>
    <col min="21" max="22" width="22.453125" customWidth="1"/>
    <col min="23" max="23" width="7.7265625" customWidth="1"/>
    <col min="24" max="24" width="11.54296875" customWidth="1"/>
    <col min="25" max="25" width="6.7265625" customWidth="1"/>
    <col min="26" max="26" width="27.7265625" customWidth="1"/>
    <col min="27" max="27" width="3.7265625" customWidth="1"/>
    <col min="28" max="28" width="26.1796875" customWidth="1"/>
    <col min="29" max="29" width="24.81640625" hidden="1" customWidth="1"/>
    <col min="30" max="30" width="16.7265625" customWidth="1"/>
    <col min="31" max="31" width="16.26953125" hidden="1" customWidth="1"/>
    <col min="32" max="33" width="7.54296875" hidden="1" customWidth="1"/>
    <col min="34" max="34" width="16.7265625" style="16" customWidth="1"/>
    <col min="35" max="35" width="16.26953125" hidden="1" customWidth="1"/>
    <col min="36" max="36" width="16.26953125" customWidth="1"/>
    <col min="37" max="38" width="18.26953125" style="2" hidden="1" customWidth="1"/>
    <col min="39" max="39" width="16.1796875" customWidth="1"/>
    <col min="40" max="40" width="16.1796875" hidden="1" customWidth="1"/>
    <col min="41" max="42" width="16.1796875" customWidth="1"/>
    <col min="43" max="43" width="19.81640625" hidden="1" customWidth="1"/>
    <col min="44" max="44" width="16.26953125" hidden="1" customWidth="1"/>
    <col min="45" max="47" width="13.453125" hidden="1" customWidth="1"/>
    <col min="48" max="48" width="23.7265625" hidden="1" customWidth="1"/>
    <col min="49" max="49" width="16.453125" customWidth="1"/>
    <col min="50" max="50" width="14.81640625" style="1" customWidth="1"/>
    <col min="51" max="52" width="19.26953125" style="1" customWidth="1"/>
    <col min="53" max="53" width="28.7265625" customWidth="1"/>
    <col min="54" max="54" width="22.1796875" bestFit="1" customWidth="1"/>
    <col min="55" max="55" width="14.7265625" bestFit="1" customWidth="1"/>
    <col min="56" max="56" width="12.26953125" bestFit="1" customWidth="1"/>
    <col min="57" max="57" width="13.7265625" bestFit="1" customWidth="1"/>
  </cols>
  <sheetData>
    <row r="1" spans="1:55" x14ac:dyDescent="0.35">
      <c r="A1" s="19" t="s">
        <v>0</v>
      </c>
      <c r="B1" s="19" t="s">
        <v>25</v>
      </c>
      <c r="C1" s="70" t="s">
        <v>1</v>
      </c>
      <c r="D1" s="19" t="s">
        <v>10</v>
      </c>
      <c r="E1" s="19" t="s">
        <v>26</v>
      </c>
      <c r="F1" s="19" t="s">
        <v>1439</v>
      </c>
      <c r="G1" s="19" t="s">
        <v>1440</v>
      </c>
      <c r="H1" s="70" t="s">
        <v>1342</v>
      </c>
      <c r="I1" s="70" t="s">
        <v>1343</v>
      </c>
      <c r="J1" s="70" t="s">
        <v>1337</v>
      </c>
      <c r="K1" s="70" t="s">
        <v>1301</v>
      </c>
      <c r="L1" s="70" t="s">
        <v>11</v>
      </c>
      <c r="M1" s="70" t="s">
        <v>1289</v>
      </c>
      <c r="N1" s="19" t="s">
        <v>1441</v>
      </c>
      <c r="O1" s="19" t="s">
        <v>1442</v>
      </c>
      <c r="P1" s="70" t="s">
        <v>1356</v>
      </c>
      <c r="Q1" s="70" t="s">
        <v>28</v>
      </c>
      <c r="R1" s="19" t="s">
        <v>1443</v>
      </c>
      <c r="S1" s="19" t="s">
        <v>1444</v>
      </c>
      <c r="T1" s="70" t="s">
        <v>1357</v>
      </c>
      <c r="U1" s="70" t="s">
        <v>29</v>
      </c>
      <c r="V1" s="70" t="s">
        <v>1338</v>
      </c>
      <c r="W1" s="19" t="s">
        <v>23</v>
      </c>
      <c r="X1" s="19" t="s">
        <v>24</v>
      </c>
      <c r="Y1" s="19" t="s">
        <v>19</v>
      </c>
      <c r="Z1" s="19" t="s">
        <v>20</v>
      </c>
      <c r="AA1" s="19" t="s">
        <v>21</v>
      </c>
      <c r="AB1" s="19" t="s">
        <v>22</v>
      </c>
      <c r="AC1" s="19" t="s">
        <v>1017</v>
      </c>
      <c r="AD1" s="78" t="s">
        <v>1018</v>
      </c>
      <c r="AE1" s="19" t="s">
        <v>1024</v>
      </c>
      <c r="AF1" s="19" t="s">
        <v>1019</v>
      </c>
      <c r="AG1" s="19" t="s">
        <v>1021</v>
      </c>
      <c r="AH1" s="79" t="s">
        <v>1020</v>
      </c>
      <c r="AI1" s="19" t="s">
        <v>1022</v>
      </c>
      <c r="AJ1" s="78" t="s">
        <v>1445</v>
      </c>
      <c r="AK1" s="80" t="s">
        <v>30</v>
      </c>
      <c r="AL1" s="80" t="s">
        <v>1446</v>
      </c>
      <c r="AM1" s="81" t="s">
        <v>31</v>
      </c>
      <c r="AN1" s="19" t="s">
        <v>1447</v>
      </c>
      <c r="AO1" s="78" t="s">
        <v>1448</v>
      </c>
      <c r="AP1" s="80" t="s">
        <v>1449</v>
      </c>
      <c r="AQ1" s="19" t="s">
        <v>32</v>
      </c>
      <c r="AR1" s="19" t="s">
        <v>33</v>
      </c>
      <c r="AS1" s="19" t="s">
        <v>34</v>
      </c>
      <c r="AT1" s="19" t="s">
        <v>35</v>
      </c>
      <c r="AU1" s="19" t="s">
        <v>36</v>
      </c>
      <c r="AV1" s="19" t="s">
        <v>37</v>
      </c>
      <c r="AW1" s="65" t="s">
        <v>1151</v>
      </c>
      <c r="AX1" s="24" t="s">
        <v>1246</v>
      </c>
      <c r="AY1" s="23" t="s">
        <v>1155</v>
      </c>
      <c r="AZ1" s="23" t="s">
        <v>1307</v>
      </c>
      <c r="BA1" s="66" t="s">
        <v>1152</v>
      </c>
      <c r="BB1" s="20" t="s">
        <v>1397</v>
      </c>
      <c r="BC1" s="20"/>
    </row>
    <row r="2" spans="1:55" s="20" customFormat="1" hidden="1" x14ac:dyDescent="0.35">
      <c r="A2" t="s">
        <v>1002</v>
      </c>
      <c r="B2" t="s">
        <v>1003</v>
      </c>
      <c r="C2" t="s">
        <v>1359</v>
      </c>
      <c r="D2" t="s">
        <v>1373</v>
      </c>
      <c r="E2" t="s">
        <v>835</v>
      </c>
      <c r="F2">
        <v>5</v>
      </c>
      <c r="G2" t="s">
        <v>810</v>
      </c>
      <c r="H2" t="s">
        <v>49</v>
      </c>
      <c r="I2" t="s">
        <v>1348</v>
      </c>
      <c r="J2" t="s">
        <v>47</v>
      </c>
      <c r="K2" t="s">
        <v>48</v>
      </c>
      <c r="L2">
        <v>4</v>
      </c>
      <c r="M2" t="s">
        <v>1291</v>
      </c>
      <c r="N2">
        <v>12</v>
      </c>
      <c r="O2" t="s">
        <v>71</v>
      </c>
      <c r="P2" t="s">
        <v>1296</v>
      </c>
      <c r="Q2" t="s">
        <v>71</v>
      </c>
      <c r="R2" t="s">
        <v>834</v>
      </c>
      <c r="S2" t="s">
        <v>836</v>
      </c>
      <c r="T2" t="s">
        <v>1299</v>
      </c>
      <c r="U2" t="s">
        <v>838</v>
      </c>
      <c r="V2" t="s">
        <v>1339</v>
      </c>
      <c r="W2">
        <v>1000</v>
      </c>
      <c r="X2" t="s">
        <v>71</v>
      </c>
      <c r="Y2">
        <v>1111</v>
      </c>
      <c r="Z2" t="s">
        <v>72</v>
      </c>
      <c r="AA2">
        <v>1</v>
      </c>
      <c r="AB2" t="s">
        <v>682</v>
      </c>
      <c r="AC2">
        <v>0</v>
      </c>
      <c r="AD2" s="16">
        <v>0</v>
      </c>
      <c r="AE2">
        <v>0</v>
      </c>
      <c r="AF2">
        <v>0</v>
      </c>
      <c r="AG2">
        <v>0</v>
      </c>
      <c r="AH2">
        <v>0</v>
      </c>
      <c r="AI2">
        <v>0</v>
      </c>
      <c r="AJ2" s="1">
        <v>8492637.0999999996</v>
      </c>
      <c r="AK2" s="1">
        <v>8492637.0999999996</v>
      </c>
      <c r="AL2" s="1">
        <f t="shared" ref="AL2:AL65" si="0">AJ2-AK2</f>
        <v>0</v>
      </c>
      <c r="AM2" s="1">
        <v>14346945</v>
      </c>
      <c r="AN2" s="1"/>
      <c r="AO2" s="1">
        <v>8492637.0999999996</v>
      </c>
      <c r="AP2" s="1">
        <v>8492637.0999999996</v>
      </c>
      <c r="AQ2" s="1">
        <v>8492637.0999999996</v>
      </c>
      <c r="AR2" s="1">
        <v>8492637.0999999996</v>
      </c>
      <c r="AS2" s="1">
        <v>8492637.0999999996</v>
      </c>
      <c r="AT2" s="1">
        <v>8492637.0999999996</v>
      </c>
      <c r="AU2" s="1">
        <v>8492637.0999999996</v>
      </c>
      <c r="AV2" s="1">
        <f t="shared" ref="AV2:AV65" si="1">AK2-AO2</f>
        <v>0</v>
      </c>
      <c r="AW2" s="1"/>
      <c r="AX2" s="1"/>
      <c r="AY2" s="1">
        <f t="shared" ref="AY2:AY65" si="2">AW2</f>
        <v>0</v>
      </c>
      <c r="AZ2" s="1"/>
      <c r="BA2"/>
      <c r="BB2"/>
      <c r="BC2"/>
    </row>
    <row r="3" spans="1:55" hidden="1" x14ac:dyDescent="0.35">
      <c r="A3" t="s">
        <v>1002</v>
      </c>
      <c r="B3" t="s">
        <v>1003</v>
      </c>
      <c r="C3" t="s">
        <v>1359</v>
      </c>
      <c r="D3" t="s">
        <v>1373</v>
      </c>
      <c r="E3" t="s">
        <v>835</v>
      </c>
      <c r="F3">
        <v>5</v>
      </c>
      <c r="G3" t="s">
        <v>810</v>
      </c>
      <c r="H3" t="s">
        <v>49</v>
      </c>
      <c r="I3" t="s">
        <v>1348</v>
      </c>
      <c r="J3" t="s">
        <v>47</v>
      </c>
      <c r="K3" t="s">
        <v>48</v>
      </c>
      <c r="L3">
        <v>4</v>
      </c>
      <c r="M3" t="s">
        <v>1291</v>
      </c>
      <c r="N3">
        <v>66</v>
      </c>
      <c r="O3" t="s">
        <v>71</v>
      </c>
      <c r="P3" t="s">
        <v>1296</v>
      </c>
      <c r="Q3" t="s">
        <v>71</v>
      </c>
      <c r="R3" t="s">
        <v>837</v>
      </c>
      <c r="S3" t="s">
        <v>838</v>
      </c>
      <c r="T3" t="s">
        <v>1299</v>
      </c>
      <c r="U3" t="s">
        <v>838</v>
      </c>
      <c r="V3" t="s">
        <v>1339</v>
      </c>
      <c r="W3">
        <v>1000</v>
      </c>
      <c r="X3" t="s">
        <v>71</v>
      </c>
      <c r="Y3">
        <v>1111</v>
      </c>
      <c r="Z3" t="s">
        <v>72</v>
      </c>
      <c r="AA3">
        <v>1</v>
      </c>
      <c r="AB3" t="s">
        <v>682</v>
      </c>
      <c r="AC3">
        <v>0</v>
      </c>
      <c r="AD3" s="16">
        <v>0</v>
      </c>
      <c r="AE3">
        <v>0</v>
      </c>
      <c r="AF3">
        <v>0</v>
      </c>
      <c r="AG3">
        <v>0</v>
      </c>
      <c r="AH3">
        <v>0</v>
      </c>
      <c r="AI3">
        <v>0</v>
      </c>
      <c r="AJ3" s="1">
        <v>5454324.0999999996</v>
      </c>
      <c r="AK3" s="1">
        <v>5454324.0999999996</v>
      </c>
      <c r="AL3" s="1">
        <f t="shared" si="0"/>
        <v>0</v>
      </c>
      <c r="AM3">
        <v>0</v>
      </c>
      <c r="AO3" s="1">
        <v>2323413.6</v>
      </c>
      <c r="AP3" s="1">
        <v>2323413.6</v>
      </c>
      <c r="AQ3" s="1">
        <v>1127835.3</v>
      </c>
      <c r="AR3" s="1">
        <v>1127835.3</v>
      </c>
      <c r="AS3" s="1">
        <v>1127835.3</v>
      </c>
      <c r="AT3" s="1">
        <v>1127835.3</v>
      </c>
      <c r="AU3" s="1">
        <v>1127835.3</v>
      </c>
      <c r="AV3" s="1">
        <f t="shared" si="1"/>
        <v>3130910.4999999995</v>
      </c>
      <c r="AW3" s="1"/>
      <c r="AY3" s="1">
        <f t="shared" si="2"/>
        <v>0</v>
      </c>
    </row>
    <row r="4" spans="1:55" hidden="1" x14ac:dyDescent="0.35">
      <c r="A4" t="s">
        <v>812</v>
      </c>
      <c r="B4" t="s">
        <v>815</v>
      </c>
      <c r="C4" t="s">
        <v>1359</v>
      </c>
      <c r="D4" t="s">
        <v>1373</v>
      </c>
      <c r="E4" t="s">
        <v>835</v>
      </c>
      <c r="F4">
        <v>5</v>
      </c>
      <c r="G4" t="s">
        <v>810</v>
      </c>
      <c r="H4" t="s">
        <v>49</v>
      </c>
      <c r="I4" t="s">
        <v>1348</v>
      </c>
      <c r="J4" t="s">
        <v>47</v>
      </c>
      <c r="K4" t="s">
        <v>48</v>
      </c>
      <c r="L4">
        <v>4</v>
      </c>
      <c r="M4" t="s">
        <v>1291</v>
      </c>
      <c r="N4">
        <v>66</v>
      </c>
      <c r="O4" t="s">
        <v>71</v>
      </c>
      <c r="P4" t="s">
        <v>1296</v>
      </c>
      <c r="Q4" t="s">
        <v>71</v>
      </c>
      <c r="R4" t="s">
        <v>837</v>
      </c>
      <c r="S4" t="s">
        <v>838</v>
      </c>
      <c r="T4" t="s">
        <v>1299</v>
      </c>
      <c r="U4" t="s">
        <v>838</v>
      </c>
      <c r="V4" t="s">
        <v>1339</v>
      </c>
      <c r="W4">
        <v>1000</v>
      </c>
      <c r="X4" t="s">
        <v>71</v>
      </c>
      <c r="Y4">
        <v>1111</v>
      </c>
      <c r="Z4" t="s">
        <v>72</v>
      </c>
      <c r="AA4">
        <v>1</v>
      </c>
      <c r="AB4" t="s">
        <v>682</v>
      </c>
      <c r="AC4">
        <v>0</v>
      </c>
      <c r="AD4" s="16">
        <v>0</v>
      </c>
      <c r="AE4">
        <v>0</v>
      </c>
      <c r="AF4">
        <v>0</v>
      </c>
      <c r="AG4">
        <v>0</v>
      </c>
      <c r="AH4">
        <v>0</v>
      </c>
      <c r="AI4">
        <v>0</v>
      </c>
      <c r="AJ4" s="1">
        <v>400000</v>
      </c>
      <c r="AK4" s="1">
        <v>400000</v>
      </c>
      <c r="AL4" s="1">
        <f t="shared" si="0"/>
        <v>0</v>
      </c>
      <c r="AM4">
        <v>0</v>
      </c>
      <c r="AO4" s="1">
        <v>0</v>
      </c>
      <c r="AP4" s="1">
        <v>0</v>
      </c>
      <c r="AQ4">
        <v>0</v>
      </c>
      <c r="AR4">
        <v>0</v>
      </c>
      <c r="AS4">
        <v>0</v>
      </c>
      <c r="AT4">
        <v>0</v>
      </c>
      <c r="AU4">
        <v>0</v>
      </c>
      <c r="AV4" s="1">
        <f t="shared" si="1"/>
        <v>400000</v>
      </c>
      <c r="AW4" s="1"/>
      <c r="AY4" s="1">
        <f t="shared" si="2"/>
        <v>0</v>
      </c>
    </row>
    <row r="5" spans="1:55" hidden="1" x14ac:dyDescent="0.35">
      <c r="A5" t="s">
        <v>1002</v>
      </c>
      <c r="B5" t="s">
        <v>1003</v>
      </c>
      <c r="C5" t="s">
        <v>1359</v>
      </c>
      <c r="D5" t="s">
        <v>1373</v>
      </c>
      <c r="E5" t="s">
        <v>835</v>
      </c>
      <c r="F5">
        <v>5</v>
      </c>
      <c r="G5" t="s">
        <v>810</v>
      </c>
      <c r="H5" t="s">
        <v>49</v>
      </c>
      <c r="I5" t="s">
        <v>1348</v>
      </c>
      <c r="J5" t="s">
        <v>47</v>
      </c>
      <c r="K5" t="s">
        <v>48</v>
      </c>
      <c r="L5">
        <v>4</v>
      </c>
      <c r="M5" t="s">
        <v>1291</v>
      </c>
      <c r="N5">
        <v>12</v>
      </c>
      <c r="O5" t="s">
        <v>71</v>
      </c>
      <c r="P5" t="s">
        <v>1296</v>
      </c>
      <c r="Q5" t="s">
        <v>71</v>
      </c>
      <c r="R5" t="s">
        <v>834</v>
      </c>
      <c r="S5" t="s">
        <v>836</v>
      </c>
      <c r="T5" t="s">
        <v>1299</v>
      </c>
      <c r="U5" t="s">
        <v>838</v>
      </c>
      <c r="V5" t="s">
        <v>1339</v>
      </c>
      <c r="W5">
        <v>1000</v>
      </c>
      <c r="X5" t="s">
        <v>71</v>
      </c>
      <c r="Y5">
        <v>1131</v>
      </c>
      <c r="Z5" t="s">
        <v>89</v>
      </c>
      <c r="AA5">
        <v>1</v>
      </c>
      <c r="AB5" t="s">
        <v>682</v>
      </c>
      <c r="AC5" s="1">
        <v>1033493932.5400001</v>
      </c>
      <c r="AD5" s="16">
        <v>1007747860.7500001</v>
      </c>
      <c r="AE5" s="1">
        <v>1007747860.7500001</v>
      </c>
      <c r="AF5" s="1">
        <v>997751300.25</v>
      </c>
      <c r="AG5" s="1">
        <v>677552010.19000006</v>
      </c>
      <c r="AH5" s="1">
        <v>997590957.12</v>
      </c>
      <c r="AI5" s="1">
        <v>991027317.08999991</v>
      </c>
      <c r="AJ5" s="1">
        <v>391584817.69999999</v>
      </c>
      <c r="AK5" s="1">
        <v>391584817.69999999</v>
      </c>
      <c r="AL5" s="1">
        <f t="shared" si="0"/>
        <v>0</v>
      </c>
      <c r="AM5" s="1">
        <v>669497019</v>
      </c>
      <c r="AN5" s="1"/>
      <c r="AO5" s="1">
        <v>391514104.26999998</v>
      </c>
      <c r="AP5" s="1">
        <v>391514104.26999998</v>
      </c>
      <c r="AQ5" s="1">
        <v>391584817.69999999</v>
      </c>
      <c r="AR5" s="1">
        <v>391584817.69999999</v>
      </c>
      <c r="AS5" s="1">
        <v>391584817.69999999</v>
      </c>
      <c r="AT5" s="1">
        <v>391574417.52999997</v>
      </c>
      <c r="AU5" s="1">
        <v>391574417.52999997</v>
      </c>
      <c r="AV5" s="1">
        <f t="shared" si="1"/>
        <v>70713.430000007153</v>
      </c>
      <c r="AW5" s="1"/>
      <c r="AY5" s="1">
        <f t="shared" si="2"/>
        <v>0</v>
      </c>
    </row>
    <row r="6" spans="1:55" hidden="1" x14ac:dyDescent="0.35">
      <c r="A6" t="s">
        <v>1002</v>
      </c>
      <c r="B6" t="s">
        <v>1003</v>
      </c>
      <c r="C6" t="s">
        <v>1359</v>
      </c>
      <c r="D6" t="s">
        <v>1373</v>
      </c>
      <c r="E6" t="s">
        <v>835</v>
      </c>
      <c r="F6">
        <v>5</v>
      </c>
      <c r="G6" t="s">
        <v>810</v>
      </c>
      <c r="H6" t="s">
        <v>49</v>
      </c>
      <c r="I6" t="s">
        <v>1348</v>
      </c>
      <c r="J6" t="s">
        <v>47</v>
      </c>
      <c r="K6" t="s">
        <v>48</v>
      </c>
      <c r="L6">
        <v>4</v>
      </c>
      <c r="M6" t="s">
        <v>1291</v>
      </c>
      <c r="N6">
        <v>66</v>
      </c>
      <c r="O6" t="s">
        <v>71</v>
      </c>
      <c r="P6" t="s">
        <v>1296</v>
      </c>
      <c r="Q6" t="s">
        <v>71</v>
      </c>
      <c r="R6" t="s">
        <v>837</v>
      </c>
      <c r="S6" t="s">
        <v>838</v>
      </c>
      <c r="T6" t="s">
        <v>1299</v>
      </c>
      <c r="U6" t="s">
        <v>838</v>
      </c>
      <c r="V6" t="s">
        <v>1339</v>
      </c>
      <c r="W6">
        <v>1000</v>
      </c>
      <c r="X6" t="s">
        <v>71</v>
      </c>
      <c r="Y6">
        <v>1131</v>
      </c>
      <c r="Z6" t="s">
        <v>89</v>
      </c>
      <c r="AA6">
        <v>1</v>
      </c>
      <c r="AB6" t="s">
        <v>682</v>
      </c>
      <c r="AC6">
        <v>0</v>
      </c>
      <c r="AD6" s="16">
        <v>0</v>
      </c>
      <c r="AE6">
        <v>0</v>
      </c>
      <c r="AF6">
        <v>0</v>
      </c>
      <c r="AG6">
        <v>0</v>
      </c>
      <c r="AH6">
        <v>0</v>
      </c>
      <c r="AI6">
        <v>0</v>
      </c>
      <c r="AJ6" s="1">
        <v>275706488.64999998</v>
      </c>
      <c r="AK6" s="1">
        <v>275706488.64999998</v>
      </c>
      <c r="AL6" s="1">
        <f t="shared" si="0"/>
        <v>0</v>
      </c>
      <c r="AM6">
        <v>0</v>
      </c>
      <c r="AO6" s="1">
        <v>106902726.52</v>
      </c>
      <c r="AP6" s="1">
        <v>106902726.52</v>
      </c>
      <c r="AQ6" s="1">
        <v>53271201.490000002</v>
      </c>
      <c r="AR6" s="1">
        <v>53271201.490000002</v>
      </c>
      <c r="AS6" s="1">
        <v>53271201.490000002</v>
      </c>
      <c r="AT6" s="1">
        <v>53265126.289999999</v>
      </c>
      <c r="AU6" s="1">
        <v>53265126.289999999</v>
      </c>
      <c r="AV6" s="1">
        <f t="shared" si="1"/>
        <v>168803762.13</v>
      </c>
      <c r="AW6" s="1"/>
      <c r="AY6" s="1">
        <f t="shared" si="2"/>
        <v>0</v>
      </c>
    </row>
    <row r="7" spans="1:55" hidden="1" x14ac:dyDescent="0.35">
      <c r="A7" t="s">
        <v>987</v>
      </c>
      <c r="B7" t="s">
        <v>988</v>
      </c>
      <c r="C7" t="s">
        <v>1359</v>
      </c>
      <c r="D7" t="s">
        <v>1373</v>
      </c>
      <c r="E7" t="s">
        <v>835</v>
      </c>
      <c r="F7">
        <v>6</v>
      </c>
      <c r="G7" t="s">
        <v>164</v>
      </c>
      <c r="H7" t="s">
        <v>49</v>
      </c>
      <c r="I7" t="s">
        <v>1348</v>
      </c>
      <c r="J7" t="s">
        <v>47</v>
      </c>
      <c r="K7" t="s">
        <v>48</v>
      </c>
      <c r="L7">
        <v>1</v>
      </c>
      <c r="M7" t="s">
        <v>1292</v>
      </c>
      <c r="N7">
        <v>10</v>
      </c>
      <c r="O7" t="s">
        <v>172</v>
      </c>
      <c r="P7" t="s">
        <v>1296</v>
      </c>
      <c r="Q7" t="s">
        <v>172</v>
      </c>
      <c r="R7" t="s">
        <v>834</v>
      </c>
      <c r="S7" t="s">
        <v>836</v>
      </c>
      <c r="T7" t="s">
        <v>1299</v>
      </c>
      <c r="U7" t="s">
        <v>838</v>
      </c>
      <c r="V7" t="s">
        <v>1339</v>
      </c>
      <c r="W7">
        <v>1000</v>
      </c>
      <c r="X7" t="s">
        <v>71</v>
      </c>
      <c r="Y7">
        <v>1131</v>
      </c>
      <c r="Z7" t="s">
        <v>89</v>
      </c>
      <c r="AA7">
        <v>3</v>
      </c>
      <c r="AB7" t="s">
        <v>867</v>
      </c>
      <c r="AC7">
        <v>0</v>
      </c>
      <c r="AD7" s="16">
        <v>0</v>
      </c>
      <c r="AE7">
        <v>0</v>
      </c>
      <c r="AF7">
        <v>0</v>
      </c>
      <c r="AG7">
        <v>0</v>
      </c>
      <c r="AH7">
        <v>0</v>
      </c>
      <c r="AI7">
        <v>0</v>
      </c>
      <c r="AJ7" s="1">
        <v>75459130.170000002</v>
      </c>
      <c r="AK7" s="1">
        <v>75459130.170000002</v>
      </c>
      <c r="AL7" s="1">
        <f t="shared" si="0"/>
        <v>0</v>
      </c>
      <c r="AM7" s="1">
        <v>213089057</v>
      </c>
      <c r="AN7" s="1"/>
      <c r="AO7" s="1">
        <v>75459130.170000002</v>
      </c>
      <c r="AP7" s="1">
        <v>75459130.170000002</v>
      </c>
      <c r="AQ7" s="1">
        <v>75459130.170000002</v>
      </c>
      <c r="AR7" s="1">
        <v>75459130.170000002</v>
      </c>
      <c r="AS7" s="1">
        <v>75459130.170000002</v>
      </c>
      <c r="AT7" s="1">
        <v>75459130.170000002</v>
      </c>
      <c r="AU7" s="1">
        <v>75459130.170000002</v>
      </c>
      <c r="AV7" s="1">
        <f t="shared" si="1"/>
        <v>0</v>
      </c>
      <c r="AW7" s="1"/>
      <c r="AY7" s="1">
        <f t="shared" si="2"/>
        <v>0</v>
      </c>
    </row>
    <row r="8" spans="1:55" hidden="1" x14ac:dyDescent="0.35">
      <c r="A8" t="s">
        <v>1002</v>
      </c>
      <c r="B8" t="s">
        <v>1003</v>
      </c>
      <c r="C8" t="s">
        <v>1359</v>
      </c>
      <c r="D8" t="s">
        <v>1373</v>
      </c>
      <c r="E8" t="s">
        <v>835</v>
      </c>
      <c r="F8">
        <v>6</v>
      </c>
      <c r="G8" t="s">
        <v>164</v>
      </c>
      <c r="H8" t="s">
        <v>49</v>
      </c>
      <c r="I8" t="s">
        <v>1348</v>
      </c>
      <c r="J8" t="s">
        <v>47</v>
      </c>
      <c r="K8" t="s">
        <v>48</v>
      </c>
      <c r="L8">
        <v>1</v>
      </c>
      <c r="M8" t="s">
        <v>1292</v>
      </c>
      <c r="N8">
        <v>10</v>
      </c>
      <c r="O8" t="s">
        <v>172</v>
      </c>
      <c r="P8" t="s">
        <v>1296</v>
      </c>
      <c r="Q8" t="s">
        <v>172</v>
      </c>
      <c r="R8" t="s">
        <v>834</v>
      </c>
      <c r="S8" t="s">
        <v>836</v>
      </c>
      <c r="T8" t="s">
        <v>1299</v>
      </c>
      <c r="U8" t="s">
        <v>838</v>
      </c>
      <c r="V8" t="s">
        <v>1339</v>
      </c>
      <c r="W8">
        <v>1000</v>
      </c>
      <c r="X8" t="s">
        <v>71</v>
      </c>
      <c r="Y8">
        <v>1131</v>
      </c>
      <c r="Z8" t="s">
        <v>89</v>
      </c>
      <c r="AA8">
        <v>3</v>
      </c>
      <c r="AB8" t="s">
        <v>867</v>
      </c>
      <c r="AC8">
        <v>0</v>
      </c>
      <c r="AD8" s="16">
        <v>0</v>
      </c>
      <c r="AE8">
        <v>0</v>
      </c>
      <c r="AF8">
        <v>0</v>
      </c>
      <c r="AG8">
        <v>0</v>
      </c>
      <c r="AH8">
        <v>0</v>
      </c>
      <c r="AI8">
        <v>0</v>
      </c>
      <c r="AJ8" s="1">
        <v>37478348.009999998</v>
      </c>
      <c r="AK8" s="1">
        <v>37478348.009999998</v>
      </c>
      <c r="AL8" s="1">
        <f t="shared" si="0"/>
        <v>0</v>
      </c>
      <c r="AM8">
        <v>0</v>
      </c>
      <c r="AO8" s="1">
        <v>37478348.009999998</v>
      </c>
      <c r="AP8" s="1">
        <v>37478348.009999998</v>
      </c>
      <c r="AQ8" s="1">
        <v>37478348.009999998</v>
      </c>
      <c r="AR8" s="1">
        <v>37478348.009999998</v>
      </c>
      <c r="AS8" s="1">
        <v>37478348.009999998</v>
      </c>
      <c r="AT8" s="1">
        <v>37478348.009999998</v>
      </c>
      <c r="AU8" s="1">
        <v>37478348.009999998</v>
      </c>
      <c r="AV8" s="1">
        <f t="shared" si="1"/>
        <v>0</v>
      </c>
      <c r="AW8" s="1"/>
      <c r="AY8" s="1">
        <f t="shared" si="2"/>
        <v>0</v>
      </c>
    </row>
    <row r="9" spans="1:55" hidden="1" x14ac:dyDescent="0.35">
      <c r="A9" t="s">
        <v>1002</v>
      </c>
      <c r="B9" t="s">
        <v>1003</v>
      </c>
      <c r="C9" t="s">
        <v>1359</v>
      </c>
      <c r="D9" t="s">
        <v>1373</v>
      </c>
      <c r="E9" t="s">
        <v>835</v>
      </c>
      <c r="F9">
        <v>6</v>
      </c>
      <c r="G9" t="s">
        <v>164</v>
      </c>
      <c r="H9" t="s">
        <v>49</v>
      </c>
      <c r="I9" t="s">
        <v>1348</v>
      </c>
      <c r="J9" t="s">
        <v>47</v>
      </c>
      <c r="K9" t="s">
        <v>48</v>
      </c>
      <c r="L9">
        <v>1</v>
      </c>
      <c r="M9" t="s">
        <v>1292</v>
      </c>
      <c r="N9">
        <v>67</v>
      </c>
      <c r="O9" t="s">
        <v>172</v>
      </c>
      <c r="P9" t="s">
        <v>1296</v>
      </c>
      <c r="Q9" t="s">
        <v>172</v>
      </c>
      <c r="R9" t="s">
        <v>837</v>
      </c>
      <c r="S9" t="s">
        <v>838</v>
      </c>
      <c r="T9" t="s">
        <v>1299</v>
      </c>
      <c r="U9" t="s">
        <v>838</v>
      </c>
      <c r="V9" t="s">
        <v>1339</v>
      </c>
      <c r="W9">
        <v>1000</v>
      </c>
      <c r="X9" t="s">
        <v>71</v>
      </c>
      <c r="Y9">
        <v>1131</v>
      </c>
      <c r="Z9" t="s">
        <v>89</v>
      </c>
      <c r="AA9">
        <v>3</v>
      </c>
      <c r="AB9" t="s">
        <v>867</v>
      </c>
      <c r="AC9">
        <v>0</v>
      </c>
      <c r="AD9" s="16">
        <v>0</v>
      </c>
      <c r="AE9">
        <v>0</v>
      </c>
      <c r="AF9">
        <v>0</v>
      </c>
      <c r="AG9">
        <v>0</v>
      </c>
      <c r="AH9">
        <v>0</v>
      </c>
      <c r="AI9">
        <v>0</v>
      </c>
      <c r="AJ9" s="1">
        <v>69842860.419999987</v>
      </c>
      <c r="AK9" s="1">
        <v>69842860.419999987</v>
      </c>
      <c r="AL9" s="1">
        <f t="shared" si="0"/>
        <v>0</v>
      </c>
      <c r="AM9">
        <v>0</v>
      </c>
      <c r="AO9" s="1">
        <v>30182368.84</v>
      </c>
      <c r="AP9" s="1">
        <v>30182368.84</v>
      </c>
      <c r="AQ9" s="1">
        <v>15039708.76</v>
      </c>
      <c r="AR9" s="1">
        <v>15039708.76</v>
      </c>
      <c r="AS9" s="1">
        <v>15039708.76</v>
      </c>
      <c r="AT9" s="1">
        <v>15039708.76</v>
      </c>
      <c r="AU9" s="1">
        <v>15039708.76</v>
      </c>
      <c r="AV9" s="1">
        <f t="shared" si="1"/>
        <v>39660491.579999983</v>
      </c>
      <c r="AW9" s="1"/>
      <c r="AY9" s="1">
        <f t="shared" si="2"/>
        <v>0</v>
      </c>
    </row>
    <row r="10" spans="1:55" hidden="1" x14ac:dyDescent="0.35">
      <c r="A10" t="s">
        <v>987</v>
      </c>
      <c r="B10" t="s">
        <v>988</v>
      </c>
      <c r="C10" t="s">
        <v>1359</v>
      </c>
      <c r="D10" t="s">
        <v>1373</v>
      </c>
      <c r="E10" t="s">
        <v>835</v>
      </c>
      <c r="F10">
        <v>6</v>
      </c>
      <c r="G10" t="s">
        <v>164</v>
      </c>
      <c r="H10" t="s">
        <v>49</v>
      </c>
      <c r="I10" t="s">
        <v>1348</v>
      </c>
      <c r="J10" t="s">
        <v>47</v>
      </c>
      <c r="K10" t="s">
        <v>48</v>
      </c>
      <c r="L10">
        <v>1</v>
      </c>
      <c r="M10" t="s">
        <v>1292</v>
      </c>
      <c r="N10">
        <v>67</v>
      </c>
      <c r="O10" t="s">
        <v>172</v>
      </c>
      <c r="P10" t="s">
        <v>1296</v>
      </c>
      <c r="Q10" t="s">
        <v>172</v>
      </c>
      <c r="R10" t="s">
        <v>837</v>
      </c>
      <c r="S10" t="s">
        <v>838</v>
      </c>
      <c r="T10" t="s">
        <v>1299</v>
      </c>
      <c r="U10" t="s">
        <v>838</v>
      </c>
      <c r="V10" t="s">
        <v>1339</v>
      </c>
      <c r="W10">
        <v>1000</v>
      </c>
      <c r="X10" t="s">
        <v>71</v>
      </c>
      <c r="Y10">
        <v>1131</v>
      </c>
      <c r="Z10" t="s">
        <v>89</v>
      </c>
      <c r="AA10">
        <v>3</v>
      </c>
      <c r="AB10" t="s">
        <v>867</v>
      </c>
      <c r="AC10">
        <v>0</v>
      </c>
      <c r="AD10" s="16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 s="1">
        <v>16685283.300000008</v>
      </c>
      <c r="AK10" s="1">
        <v>31297240.059999999</v>
      </c>
      <c r="AL10" s="1">
        <f t="shared" si="0"/>
        <v>-14611956.75999999</v>
      </c>
      <c r="AM10">
        <v>0</v>
      </c>
      <c r="AO10" s="1">
        <v>0</v>
      </c>
      <c r="AP10" s="1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 s="1">
        <f t="shared" si="1"/>
        <v>31297240.059999999</v>
      </c>
      <c r="AW10" s="1"/>
      <c r="AY10" s="1">
        <f t="shared" si="2"/>
        <v>0</v>
      </c>
    </row>
    <row r="11" spans="1:55" hidden="1" x14ac:dyDescent="0.35">
      <c r="A11" t="s">
        <v>812</v>
      </c>
      <c r="B11" t="s">
        <v>815</v>
      </c>
      <c r="C11" t="s">
        <v>1359</v>
      </c>
      <c r="D11" t="s">
        <v>1373</v>
      </c>
      <c r="E11" t="s">
        <v>835</v>
      </c>
      <c r="F11">
        <v>5</v>
      </c>
      <c r="G11" t="s">
        <v>810</v>
      </c>
      <c r="H11" t="s">
        <v>49</v>
      </c>
      <c r="I11" t="s">
        <v>1348</v>
      </c>
      <c r="J11" t="s">
        <v>47</v>
      </c>
      <c r="K11" t="s">
        <v>48</v>
      </c>
      <c r="L11">
        <v>4</v>
      </c>
      <c r="M11" t="s">
        <v>1291</v>
      </c>
      <c r="N11">
        <v>66</v>
      </c>
      <c r="O11" t="s">
        <v>71</v>
      </c>
      <c r="P11" t="s">
        <v>1296</v>
      </c>
      <c r="Q11" t="s">
        <v>71</v>
      </c>
      <c r="R11" t="s">
        <v>837</v>
      </c>
      <c r="S11" t="s">
        <v>838</v>
      </c>
      <c r="T11" t="s">
        <v>1299</v>
      </c>
      <c r="U11" t="s">
        <v>838</v>
      </c>
      <c r="V11" t="s">
        <v>1339</v>
      </c>
      <c r="W11">
        <v>1000</v>
      </c>
      <c r="X11" t="s">
        <v>71</v>
      </c>
      <c r="Y11">
        <v>1131</v>
      </c>
      <c r="Z11" t="s">
        <v>89</v>
      </c>
      <c r="AA11">
        <v>1</v>
      </c>
      <c r="AB11" t="s">
        <v>682</v>
      </c>
      <c r="AC11">
        <v>141404074.75</v>
      </c>
      <c r="AD11" s="16">
        <v>140639846.75</v>
      </c>
      <c r="AE11">
        <v>140622082.45000002</v>
      </c>
      <c r="AF11">
        <v>246438140.66999996</v>
      </c>
      <c r="AG11">
        <v>576439343.3900001</v>
      </c>
      <c r="AH11">
        <v>112993812.68000001</v>
      </c>
      <c r="AI11">
        <v>112993812.68000001</v>
      </c>
      <c r="AJ11" s="1">
        <v>0</v>
      </c>
      <c r="AK11" s="1">
        <v>0</v>
      </c>
      <c r="AL11" s="1">
        <f t="shared" si="0"/>
        <v>0</v>
      </c>
      <c r="AM11">
        <v>0</v>
      </c>
      <c r="AO11" s="1">
        <v>-8346.31</v>
      </c>
      <c r="AP11" s="1">
        <v>-8346.31</v>
      </c>
      <c r="AQ11">
        <v>0</v>
      </c>
      <c r="AR11">
        <v>0</v>
      </c>
      <c r="AS11">
        <v>0</v>
      </c>
      <c r="AT11">
        <v>0</v>
      </c>
      <c r="AU11">
        <v>0</v>
      </c>
      <c r="AV11" s="1">
        <f t="shared" si="1"/>
        <v>8346.31</v>
      </c>
      <c r="AW11" s="1">
        <v>0</v>
      </c>
      <c r="AX11" s="1">
        <v>1592340568.3699999</v>
      </c>
      <c r="AY11" s="1">
        <f t="shared" si="2"/>
        <v>0</v>
      </c>
      <c r="BA11" t="s">
        <v>1156</v>
      </c>
    </row>
    <row r="12" spans="1:55" hidden="1" x14ac:dyDescent="0.35">
      <c r="A12" t="s">
        <v>812</v>
      </c>
      <c r="B12" t="s">
        <v>815</v>
      </c>
      <c r="C12" t="s">
        <v>1359</v>
      </c>
      <c r="D12" t="s">
        <v>1373</v>
      </c>
      <c r="E12" t="s">
        <v>835</v>
      </c>
      <c r="F12">
        <v>5</v>
      </c>
      <c r="G12" t="s">
        <v>810</v>
      </c>
      <c r="H12" t="s">
        <v>49</v>
      </c>
      <c r="I12" t="s">
        <v>1348</v>
      </c>
      <c r="J12" t="s">
        <v>47</v>
      </c>
      <c r="K12" t="s">
        <v>48</v>
      </c>
      <c r="L12">
        <v>4</v>
      </c>
      <c r="M12" t="s">
        <v>1291</v>
      </c>
      <c r="N12">
        <v>66</v>
      </c>
      <c r="O12" t="s">
        <v>71</v>
      </c>
      <c r="P12" t="s">
        <v>1296</v>
      </c>
      <c r="Q12" t="s">
        <v>71</v>
      </c>
      <c r="R12" t="s">
        <v>837</v>
      </c>
      <c r="S12" t="s">
        <v>838</v>
      </c>
      <c r="T12" t="s">
        <v>1299</v>
      </c>
      <c r="U12" t="s">
        <v>838</v>
      </c>
      <c r="V12" t="s">
        <v>1339</v>
      </c>
      <c r="W12">
        <v>1000</v>
      </c>
      <c r="X12" t="s">
        <v>71</v>
      </c>
      <c r="Y12">
        <v>1211</v>
      </c>
      <c r="Z12" t="s">
        <v>122</v>
      </c>
      <c r="AA12">
        <v>2</v>
      </c>
      <c r="AB12" t="s">
        <v>683</v>
      </c>
      <c r="AC12">
        <v>0</v>
      </c>
      <c r="AD12" s="16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 s="1">
        <v>7103679.3499999996</v>
      </c>
      <c r="AK12" s="1">
        <v>7103679.3499999996</v>
      </c>
      <c r="AL12" s="1">
        <f t="shared" si="0"/>
        <v>0</v>
      </c>
      <c r="AM12">
        <v>0</v>
      </c>
      <c r="AO12" s="1">
        <v>1821353.32</v>
      </c>
      <c r="AP12" s="1">
        <v>1821353.32</v>
      </c>
      <c r="AQ12" s="1">
        <v>804100</v>
      </c>
      <c r="AR12" s="1">
        <v>804100</v>
      </c>
      <c r="AS12" s="1">
        <v>804100</v>
      </c>
      <c r="AT12" s="1">
        <v>804100</v>
      </c>
      <c r="AU12" s="1">
        <v>804100</v>
      </c>
      <c r="AV12" s="1">
        <f t="shared" si="1"/>
        <v>5282326.0299999993</v>
      </c>
      <c r="AW12" s="1"/>
      <c r="AY12" s="1">
        <f t="shared" si="2"/>
        <v>0</v>
      </c>
    </row>
    <row r="13" spans="1:55" hidden="1" x14ac:dyDescent="0.35">
      <c r="A13" t="s">
        <v>812</v>
      </c>
      <c r="B13" t="s">
        <v>815</v>
      </c>
      <c r="C13" t="s">
        <v>1359</v>
      </c>
      <c r="D13" t="s">
        <v>1373</v>
      </c>
      <c r="E13" t="s">
        <v>835</v>
      </c>
      <c r="F13">
        <v>5</v>
      </c>
      <c r="G13" t="s">
        <v>810</v>
      </c>
      <c r="H13" t="s">
        <v>49</v>
      </c>
      <c r="I13" t="s">
        <v>1348</v>
      </c>
      <c r="J13" t="s">
        <v>47</v>
      </c>
      <c r="K13" t="s">
        <v>48</v>
      </c>
      <c r="L13">
        <v>4</v>
      </c>
      <c r="M13" t="s">
        <v>1291</v>
      </c>
      <c r="N13">
        <v>12</v>
      </c>
      <c r="O13" t="s">
        <v>71</v>
      </c>
      <c r="P13" t="s">
        <v>1296</v>
      </c>
      <c r="Q13" t="s">
        <v>71</v>
      </c>
      <c r="R13" t="s">
        <v>834</v>
      </c>
      <c r="S13" t="s">
        <v>836</v>
      </c>
      <c r="T13" t="s">
        <v>1299</v>
      </c>
      <c r="U13" t="s">
        <v>838</v>
      </c>
      <c r="V13" t="s">
        <v>1339</v>
      </c>
      <c r="W13">
        <v>1000</v>
      </c>
      <c r="X13" t="s">
        <v>71</v>
      </c>
      <c r="Y13">
        <v>1211</v>
      </c>
      <c r="Z13" t="s">
        <v>122</v>
      </c>
      <c r="AA13">
        <v>2</v>
      </c>
      <c r="AB13" t="s">
        <v>683</v>
      </c>
      <c r="AC13">
        <v>0</v>
      </c>
      <c r="AD13" s="16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 s="1">
        <v>949002.65</v>
      </c>
      <c r="AK13" s="1">
        <v>949002.65</v>
      </c>
      <c r="AL13" s="1">
        <f t="shared" si="0"/>
        <v>0</v>
      </c>
      <c r="AM13" s="1">
        <v>6052682</v>
      </c>
      <c r="AN13" s="1"/>
      <c r="AO13" s="1">
        <v>949002.65</v>
      </c>
      <c r="AP13" s="1">
        <v>949002.65</v>
      </c>
      <c r="AQ13" s="1">
        <v>949002.65</v>
      </c>
      <c r="AR13" s="1">
        <v>949002.65</v>
      </c>
      <c r="AS13" s="1">
        <v>949002.65</v>
      </c>
      <c r="AT13" s="1">
        <v>949002.65</v>
      </c>
      <c r="AU13" s="1">
        <v>949002.65</v>
      </c>
      <c r="AV13" s="1">
        <f t="shared" si="1"/>
        <v>0</v>
      </c>
      <c r="AW13" s="1"/>
      <c r="AY13" s="1">
        <f t="shared" si="2"/>
        <v>0</v>
      </c>
    </row>
    <row r="14" spans="1:55" hidden="1" x14ac:dyDescent="0.35">
      <c r="A14" t="s">
        <v>987</v>
      </c>
      <c r="B14" t="s">
        <v>1364</v>
      </c>
      <c r="C14" t="s">
        <v>1359</v>
      </c>
      <c r="D14" t="s">
        <v>1373</v>
      </c>
      <c r="E14" t="s">
        <v>835</v>
      </c>
      <c r="F14">
        <v>5</v>
      </c>
      <c r="G14" t="s">
        <v>810</v>
      </c>
      <c r="H14" t="s">
        <v>49</v>
      </c>
      <c r="I14" t="s">
        <v>1348</v>
      </c>
      <c r="J14" t="s">
        <v>47</v>
      </c>
      <c r="K14" t="s">
        <v>48</v>
      </c>
      <c r="L14">
        <v>4</v>
      </c>
      <c r="M14" t="s">
        <v>1291</v>
      </c>
      <c r="N14">
        <v>12</v>
      </c>
      <c r="O14" t="s">
        <v>71</v>
      </c>
      <c r="P14" t="s">
        <v>1296</v>
      </c>
      <c r="Q14" t="s">
        <v>71</v>
      </c>
      <c r="R14" t="s">
        <v>834</v>
      </c>
      <c r="S14" t="s">
        <v>836</v>
      </c>
      <c r="T14" t="s">
        <v>1299</v>
      </c>
      <c r="U14" t="s">
        <v>838</v>
      </c>
      <c r="V14" t="s">
        <v>1339</v>
      </c>
      <c r="W14">
        <v>1000</v>
      </c>
      <c r="X14" t="s">
        <v>71</v>
      </c>
      <c r="Y14">
        <v>1221</v>
      </c>
      <c r="Z14" t="s">
        <v>77</v>
      </c>
      <c r="AA14">
        <v>2</v>
      </c>
      <c r="AB14" t="s">
        <v>683</v>
      </c>
      <c r="AC14">
        <v>220039755.80000001</v>
      </c>
      <c r="AD14" s="16">
        <v>211905523.12</v>
      </c>
      <c r="AE14">
        <v>206139732.97999999</v>
      </c>
      <c r="AF14">
        <v>207375793.07999998</v>
      </c>
      <c r="AG14">
        <v>141744448.42000002</v>
      </c>
      <c r="AH14">
        <v>206639747.01999998</v>
      </c>
      <c r="AI14">
        <v>205760155.70000002</v>
      </c>
      <c r="AJ14" s="1">
        <v>37780162.590000004</v>
      </c>
      <c r="AK14" s="1">
        <v>37780162.590000004</v>
      </c>
      <c r="AL14" s="1">
        <f t="shared" si="0"/>
        <v>0</v>
      </c>
      <c r="AM14" s="1">
        <v>40995131.840000004</v>
      </c>
      <c r="AN14" s="1"/>
      <c r="AO14" s="1">
        <v>37779695.920000002</v>
      </c>
      <c r="AP14" s="1">
        <v>37779695.920000002</v>
      </c>
      <c r="AQ14" s="1">
        <v>37780162.590000004</v>
      </c>
      <c r="AR14" s="1">
        <v>37780162.590000004</v>
      </c>
      <c r="AS14" s="1">
        <v>37780162.590000004</v>
      </c>
      <c r="AT14" s="1">
        <v>37780162.590000004</v>
      </c>
      <c r="AU14" s="1">
        <v>37780162.590000004</v>
      </c>
      <c r="AV14" s="1">
        <f t="shared" si="1"/>
        <v>466.67000000178814</v>
      </c>
      <c r="AW14" s="1">
        <v>258855516</v>
      </c>
      <c r="AY14" s="1">
        <f t="shared" si="2"/>
        <v>258855516</v>
      </c>
    </row>
    <row r="15" spans="1:55" hidden="1" x14ac:dyDescent="0.35">
      <c r="A15" t="s">
        <v>1002</v>
      </c>
      <c r="B15" t="s">
        <v>1003</v>
      </c>
      <c r="C15" t="s">
        <v>1359</v>
      </c>
      <c r="D15" t="s">
        <v>1373</v>
      </c>
      <c r="E15" t="s">
        <v>835</v>
      </c>
      <c r="F15">
        <v>5</v>
      </c>
      <c r="G15" t="s">
        <v>810</v>
      </c>
      <c r="H15" t="s">
        <v>49</v>
      </c>
      <c r="I15" t="s">
        <v>1348</v>
      </c>
      <c r="J15" t="s">
        <v>47</v>
      </c>
      <c r="K15" t="s">
        <v>48</v>
      </c>
      <c r="L15">
        <v>4</v>
      </c>
      <c r="M15" t="s">
        <v>1291</v>
      </c>
      <c r="N15">
        <v>12</v>
      </c>
      <c r="O15" t="s">
        <v>71</v>
      </c>
      <c r="P15" t="s">
        <v>1296</v>
      </c>
      <c r="Q15" t="s">
        <v>71</v>
      </c>
      <c r="R15" t="s">
        <v>834</v>
      </c>
      <c r="S15" t="s">
        <v>836</v>
      </c>
      <c r="T15" t="s">
        <v>1299</v>
      </c>
      <c r="U15" t="s">
        <v>838</v>
      </c>
      <c r="V15" t="s">
        <v>1339</v>
      </c>
      <c r="W15">
        <v>1000</v>
      </c>
      <c r="X15" t="s">
        <v>71</v>
      </c>
      <c r="Y15">
        <v>1221</v>
      </c>
      <c r="Z15" t="s">
        <v>77</v>
      </c>
      <c r="AA15">
        <v>2</v>
      </c>
      <c r="AB15" t="s">
        <v>683</v>
      </c>
      <c r="AC15">
        <v>0</v>
      </c>
      <c r="AD15" s="16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 s="1">
        <v>19150970.760000002</v>
      </c>
      <c r="AK15" s="1">
        <v>19150970.760000002</v>
      </c>
      <c r="AL15" s="1">
        <f t="shared" si="0"/>
        <v>0</v>
      </c>
      <c r="AM15" s="1">
        <v>1237440.08</v>
      </c>
      <c r="AN15" s="1"/>
      <c r="AO15" s="1">
        <v>19150970.760000002</v>
      </c>
      <c r="AP15" s="1">
        <v>19150970.760000002</v>
      </c>
      <c r="AQ15" s="1">
        <v>19150970.760000002</v>
      </c>
      <c r="AR15" s="1">
        <v>19150970.760000002</v>
      </c>
      <c r="AS15" s="1">
        <v>19150970.760000002</v>
      </c>
      <c r="AT15" s="1">
        <v>19150970.760000002</v>
      </c>
      <c r="AU15" s="1">
        <v>19150970.760000002</v>
      </c>
      <c r="AV15" s="1">
        <f t="shared" si="1"/>
        <v>0</v>
      </c>
      <c r="AW15" s="1"/>
      <c r="AY15" s="1">
        <f t="shared" si="2"/>
        <v>0</v>
      </c>
    </row>
    <row r="16" spans="1:55" hidden="1" x14ac:dyDescent="0.35">
      <c r="A16" t="s">
        <v>1002</v>
      </c>
      <c r="B16" t="s">
        <v>1003</v>
      </c>
      <c r="C16" t="s">
        <v>1359</v>
      </c>
      <c r="D16" t="s">
        <v>1373</v>
      </c>
      <c r="E16" t="s">
        <v>835</v>
      </c>
      <c r="F16">
        <v>5</v>
      </c>
      <c r="G16" t="s">
        <v>810</v>
      </c>
      <c r="H16" t="s">
        <v>49</v>
      </c>
      <c r="I16" t="s">
        <v>1348</v>
      </c>
      <c r="J16" t="s">
        <v>47</v>
      </c>
      <c r="K16" t="s">
        <v>48</v>
      </c>
      <c r="L16">
        <v>4</v>
      </c>
      <c r="M16" t="s">
        <v>1291</v>
      </c>
      <c r="N16">
        <v>66</v>
      </c>
      <c r="O16" t="s">
        <v>71</v>
      </c>
      <c r="P16" t="s">
        <v>1296</v>
      </c>
      <c r="Q16" t="s">
        <v>71</v>
      </c>
      <c r="R16" t="s">
        <v>837</v>
      </c>
      <c r="S16" t="s">
        <v>838</v>
      </c>
      <c r="T16" t="s">
        <v>1299</v>
      </c>
      <c r="U16" t="s">
        <v>838</v>
      </c>
      <c r="V16" t="s">
        <v>1339</v>
      </c>
      <c r="W16">
        <v>1000</v>
      </c>
      <c r="X16" t="s">
        <v>71</v>
      </c>
      <c r="Y16">
        <v>1221</v>
      </c>
      <c r="Z16" t="s">
        <v>77</v>
      </c>
      <c r="AA16">
        <v>2</v>
      </c>
      <c r="AB16" t="s">
        <v>683</v>
      </c>
      <c r="AC16">
        <v>0</v>
      </c>
      <c r="AD16" s="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 s="1">
        <v>30306762.390000001</v>
      </c>
      <c r="AK16" s="1">
        <v>30306762.390000001</v>
      </c>
      <c r="AL16" s="1">
        <f t="shared" si="0"/>
        <v>0</v>
      </c>
      <c r="AM16">
        <v>0</v>
      </c>
      <c r="AO16" s="1">
        <v>15715361.93</v>
      </c>
      <c r="AP16" s="1">
        <v>15715361.93</v>
      </c>
      <c r="AQ16" s="1">
        <v>7747176</v>
      </c>
      <c r="AR16" s="1">
        <v>7747176</v>
      </c>
      <c r="AS16" s="1">
        <v>7747176</v>
      </c>
      <c r="AT16" s="1">
        <v>7747176</v>
      </c>
      <c r="AU16" s="1">
        <v>7747176</v>
      </c>
      <c r="AV16" s="1">
        <f t="shared" si="1"/>
        <v>14591400.460000001</v>
      </c>
      <c r="AW16" s="1"/>
      <c r="AY16" s="1">
        <f t="shared" si="2"/>
        <v>0</v>
      </c>
    </row>
    <row r="17" spans="1:51" hidden="1" x14ac:dyDescent="0.35">
      <c r="A17" t="s">
        <v>812</v>
      </c>
      <c r="B17" t="s">
        <v>815</v>
      </c>
      <c r="C17" t="s">
        <v>1359</v>
      </c>
      <c r="D17" t="s">
        <v>1373</v>
      </c>
      <c r="E17" t="s">
        <v>835</v>
      </c>
      <c r="F17">
        <v>5</v>
      </c>
      <c r="G17" t="s">
        <v>810</v>
      </c>
      <c r="H17" t="s">
        <v>49</v>
      </c>
      <c r="I17" t="s">
        <v>1348</v>
      </c>
      <c r="J17" t="s">
        <v>47</v>
      </c>
      <c r="K17" t="s">
        <v>48</v>
      </c>
      <c r="L17">
        <v>4</v>
      </c>
      <c r="M17" t="s">
        <v>1291</v>
      </c>
      <c r="N17">
        <v>12</v>
      </c>
      <c r="O17" t="s">
        <v>71</v>
      </c>
      <c r="P17" t="s">
        <v>1296</v>
      </c>
      <c r="Q17" t="s">
        <v>71</v>
      </c>
      <c r="R17" t="s">
        <v>834</v>
      </c>
      <c r="S17" t="s">
        <v>836</v>
      </c>
      <c r="T17" t="s">
        <v>1299</v>
      </c>
      <c r="U17" t="s">
        <v>838</v>
      </c>
      <c r="V17" t="s">
        <v>1339</v>
      </c>
      <c r="W17">
        <v>1000</v>
      </c>
      <c r="X17" t="s">
        <v>71</v>
      </c>
      <c r="Y17">
        <v>1221</v>
      </c>
      <c r="Z17" t="s">
        <v>77</v>
      </c>
      <c r="AA17">
        <v>2</v>
      </c>
      <c r="AB17" t="s">
        <v>683</v>
      </c>
      <c r="AC17">
        <v>0</v>
      </c>
      <c r="AD17" s="16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 s="1">
        <v>0</v>
      </c>
      <c r="AK17">
        <v>0</v>
      </c>
      <c r="AL17" s="1">
        <f t="shared" si="0"/>
        <v>0</v>
      </c>
      <c r="AM17" s="1">
        <v>710868.08</v>
      </c>
      <c r="AN17" s="1"/>
      <c r="AO17" s="1">
        <v>0</v>
      </c>
      <c r="AP17" s="1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 s="1">
        <f t="shared" si="1"/>
        <v>0</v>
      </c>
      <c r="AW17" s="1"/>
      <c r="AY17" s="1">
        <f t="shared" si="2"/>
        <v>0</v>
      </c>
    </row>
    <row r="18" spans="1:51" hidden="1" x14ac:dyDescent="0.35">
      <c r="A18" t="s">
        <v>987</v>
      </c>
      <c r="B18" t="s">
        <v>988</v>
      </c>
      <c r="C18" t="s">
        <v>1359</v>
      </c>
      <c r="D18" t="s">
        <v>1373</v>
      </c>
      <c r="E18" t="s">
        <v>835</v>
      </c>
      <c r="F18">
        <v>5</v>
      </c>
      <c r="G18" t="s">
        <v>810</v>
      </c>
      <c r="H18" t="s">
        <v>49</v>
      </c>
      <c r="I18" t="s">
        <v>1348</v>
      </c>
      <c r="J18" t="s">
        <v>47</v>
      </c>
      <c r="K18" t="s">
        <v>48</v>
      </c>
      <c r="L18">
        <v>4</v>
      </c>
      <c r="M18" t="s">
        <v>1291</v>
      </c>
      <c r="N18">
        <v>66</v>
      </c>
      <c r="O18" t="s">
        <v>71</v>
      </c>
      <c r="P18" t="s">
        <v>1296</v>
      </c>
      <c r="Q18" t="s">
        <v>71</v>
      </c>
      <c r="R18" t="s">
        <v>837</v>
      </c>
      <c r="S18" t="s">
        <v>838</v>
      </c>
      <c r="T18" t="s">
        <v>1299</v>
      </c>
      <c r="U18" t="s">
        <v>838</v>
      </c>
      <c r="V18" t="s">
        <v>1339</v>
      </c>
      <c r="W18">
        <v>1000</v>
      </c>
      <c r="X18" t="s">
        <v>71</v>
      </c>
      <c r="Y18">
        <v>1221</v>
      </c>
      <c r="Z18" t="s">
        <v>77</v>
      </c>
      <c r="AA18">
        <v>2</v>
      </c>
      <c r="AB18" t="s">
        <v>683</v>
      </c>
      <c r="AC18">
        <v>0</v>
      </c>
      <c r="AD18" s="16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 s="1">
        <v>2076257.67</v>
      </c>
      <c r="AK18" s="1">
        <v>2076257.67</v>
      </c>
      <c r="AL18" s="1">
        <f t="shared" si="0"/>
        <v>0</v>
      </c>
      <c r="AM18">
        <v>0</v>
      </c>
      <c r="AO18" s="1">
        <v>-22624.38</v>
      </c>
      <c r="AP18" s="1">
        <v>-22624.38</v>
      </c>
      <c r="AQ18" s="1">
        <v>-21400.1</v>
      </c>
      <c r="AR18" s="1">
        <v>-21400.1</v>
      </c>
      <c r="AS18" s="1">
        <v>-21400.1</v>
      </c>
      <c r="AT18" s="1">
        <v>-21400.1</v>
      </c>
      <c r="AU18" s="1">
        <v>-21400.1</v>
      </c>
      <c r="AV18" s="1">
        <f t="shared" si="1"/>
        <v>2098882.0499999998</v>
      </c>
      <c r="AW18" s="1"/>
      <c r="AY18" s="1">
        <f t="shared" si="2"/>
        <v>0</v>
      </c>
    </row>
    <row r="19" spans="1:51" hidden="1" x14ac:dyDescent="0.35">
      <c r="A19" t="s">
        <v>812</v>
      </c>
      <c r="B19" t="s">
        <v>815</v>
      </c>
      <c r="C19" t="s">
        <v>1359</v>
      </c>
      <c r="D19" t="s">
        <v>1373</v>
      </c>
      <c r="E19" t="s">
        <v>835</v>
      </c>
      <c r="F19">
        <v>5</v>
      </c>
      <c r="G19" t="s">
        <v>810</v>
      </c>
      <c r="H19" t="s">
        <v>49</v>
      </c>
      <c r="I19" t="s">
        <v>1348</v>
      </c>
      <c r="J19" t="s">
        <v>47</v>
      </c>
      <c r="K19" t="s">
        <v>48</v>
      </c>
      <c r="L19">
        <v>4</v>
      </c>
      <c r="M19" t="s">
        <v>1291</v>
      </c>
      <c r="N19">
        <v>12</v>
      </c>
      <c r="O19" t="s">
        <v>71</v>
      </c>
      <c r="P19" t="s">
        <v>1296</v>
      </c>
      <c r="Q19" t="s">
        <v>71</v>
      </c>
      <c r="R19" t="s">
        <v>834</v>
      </c>
      <c r="S19" t="s">
        <v>836</v>
      </c>
      <c r="T19" t="s">
        <v>1299</v>
      </c>
      <c r="U19" t="s">
        <v>838</v>
      </c>
      <c r="V19" t="s">
        <v>1339</v>
      </c>
      <c r="W19">
        <v>1000</v>
      </c>
      <c r="X19" t="s">
        <v>71</v>
      </c>
      <c r="Y19">
        <v>1231</v>
      </c>
      <c r="Z19" t="s">
        <v>397</v>
      </c>
      <c r="AA19">
        <v>2</v>
      </c>
      <c r="AB19" t="s">
        <v>683</v>
      </c>
      <c r="AC19">
        <v>0</v>
      </c>
      <c r="AD19" s="16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 s="1">
        <v>0</v>
      </c>
      <c r="AK19">
        <v>0</v>
      </c>
      <c r="AL19" s="1">
        <f t="shared" si="0"/>
        <v>0</v>
      </c>
      <c r="AM19" s="1">
        <v>26400</v>
      </c>
      <c r="AN19" s="1"/>
      <c r="AO19" s="1">
        <v>0</v>
      </c>
      <c r="AP19" s="1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 s="1">
        <f t="shared" si="1"/>
        <v>0</v>
      </c>
      <c r="AW19" s="1"/>
      <c r="AY19" s="1">
        <f t="shared" si="2"/>
        <v>0</v>
      </c>
    </row>
    <row r="20" spans="1:51" hidden="1" x14ac:dyDescent="0.35">
      <c r="A20" t="s">
        <v>812</v>
      </c>
      <c r="B20" t="s">
        <v>815</v>
      </c>
      <c r="C20" t="s">
        <v>1359</v>
      </c>
      <c r="D20" t="s">
        <v>1373</v>
      </c>
      <c r="E20" t="s">
        <v>835</v>
      </c>
      <c r="F20">
        <v>5</v>
      </c>
      <c r="G20" t="s">
        <v>810</v>
      </c>
      <c r="H20" t="s">
        <v>49</v>
      </c>
      <c r="I20" t="s">
        <v>1348</v>
      </c>
      <c r="J20" t="s">
        <v>47</v>
      </c>
      <c r="K20" t="s">
        <v>48</v>
      </c>
      <c r="L20">
        <v>4</v>
      </c>
      <c r="M20" t="s">
        <v>1291</v>
      </c>
      <c r="N20">
        <v>66</v>
      </c>
      <c r="O20" t="s">
        <v>71</v>
      </c>
      <c r="P20" t="s">
        <v>1296</v>
      </c>
      <c r="Q20" t="s">
        <v>71</v>
      </c>
      <c r="R20" t="s">
        <v>837</v>
      </c>
      <c r="S20" t="s">
        <v>838</v>
      </c>
      <c r="T20" t="s">
        <v>1299</v>
      </c>
      <c r="U20" t="s">
        <v>838</v>
      </c>
      <c r="V20" t="s">
        <v>1339</v>
      </c>
      <c r="W20">
        <v>1000</v>
      </c>
      <c r="X20" t="s">
        <v>71</v>
      </c>
      <c r="Y20">
        <v>1231</v>
      </c>
      <c r="Z20" t="s">
        <v>397</v>
      </c>
      <c r="AA20">
        <v>2</v>
      </c>
      <c r="AB20" t="s">
        <v>683</v>
      </c>
      <c r="AC20">
        <v>0</v>
      </c>
      <c r="AD20" s="16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 s="1">
        <v>26400</v>
      </c>
      <c r="AK20" s="1">
        <v>26400</v>
      </c>
      <c r="AL20" s="1">
        <f t="shared" si="0"/>
        <v>0</v>
      </c>
      <c r="AM20">
        <v>0</v>
      </c>
      <c r="AO20" s="1">
        <v>0</v>
      </c>
      <c r="AP20" s="1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 s="1">
        <f t="shared" si="1"/>
        <v>26400</v>
      </c>
      <c r="AW20" s="1"/>
      <c r="AY20" s="1">
        <f t="shared" si="2"/>
        <v>0</v>
      </c>
    </row>
    <row r="21" spans="1:51" hidden="1" x14ac:dyDescent="0.35">
      <c r="A21" t="s">
        <v>1002</v>
      </c>
      <c r="B21" t="s">
        <v>1003</v>
      </c>
      <c r="C21" t="s">
        <v>1359</v>
      </c>
      <c r="D21" t="s">
        <v>1373</v>
      </c>
      <c r="E21" t="s">
        <v>835</v>
      </c>
      <c r="F21">
        <v>5</v>
      </c>
      <c r="G21" t="s">
        <v>810</v>
      </c>
      <c r="H21" t="s">
        <v>49</v>
      </c>
      <c r="I21" t="s">
        <v>1348</v>
      </c>
      <c r="J21" t="s">
        <v>47</v>
      </c>
      <c r="K21" t="s">
        <v>48</v>
      </c>
      <c r="L21">
        <v>4</v>
      </c>
      <c r="M21" t="s">
        <v>1291</v>
      </c>
      <c r="N21">
        <v>12</v>
      </c>
      <c r="O21" t="s">
        <v>71</v>
      </c>
      <c r="P21" t="s">
        <v>1296</v>
      </c>
      <c r="Q21" t="s">
        <v>71</v>
      </c>
      <c r="R21" t="s">
        <v>834</v>
      </c>
      <c r="S21" t="s">
        <v>836</v>
      </c>
      <c r="T21" t="s">
        <v>1299</v>
      </c>
      <c r="U21" t="s">
        <v>838</v>
      </c>
      <c r="V21" t="s">
        <v>1339</v>
      </c>
      <c r="W21">
        <v>1000</v>
      </c>
      <c r="X21" t="s">
        <v>71</v>
      </c>
      <c r="Y21">
        <v>1321</v>
      </c>
      <c r="Z21" t="s">
        <v>91</v>
      </c>
      <c r="AA21">
        <v>1</v>
      </c>
      <c r="AB21" t="s">
        <v>682</v>
      </c>
      <c r="AC21">
        <v>0</v>
      </c>
      <c r="AD21" s="16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 s="1">
        <v>6468088.8200000003</v>
      </c>
      <c r="AK21" s="1">
        <v>6468088.8200000003</v>
      </c>
      <c r="AL21" s="1">
        <f t="shared" si="0"/>
        <v>0</v>
      </c>
      <c r="AM21" s="1">
        <v>9497844.4000000004</v>
      </c>
      <c r="AN21" s="1"/>
      <c r="AO21" s="1">
        <v>6456667.4100000001</v>
      </c>
      <c r="AP21" s="1">
        <v>6456667.4100000001</v>
      </c>
      <c r="AQ21" s="1">
        <v>6461007.1600000001</v>
      </c>
      <c r="AR21" s="1">
        <v>6461007.1600000001</v>
      </c>
      <c r="AS21" s="1">
        <v>6461007.1600000001</v>
      </c>
      <c r="AT21" s="1">
        <v>6447007.5300000003</v>
      </c>
      <c r="AU21" s="1">
        <v>6447007.5300000003</v>
      </c>
      <c r="AV21" s="1">
        <f t="shared" si="1"/>
        <v>11421.410000000149</v>
      </c>
      <c r="AW21" s="1"/>
      <c r="AY21" s="1">
        <f t="shared" si="2"/>
        <v>0</v>
      </c>
    </row>
    <row r="22" spans="1:51" hidden="1" x14ac:dyDescent="0.35">
      <c r="A22" t="s">
        <v>987</v>
      </c>
      <c r="B22" t="s">
        <v>988</v>
      </c>
      <c r="C22" t="s">
        <v>1359</v>
      </c>
      <c r="D22" t="s">
        <v>1373</v>
      </c>
      <c r="E22" t="s">
        <v>835</v>
      </c>
      <c r="F22">
        <v>6</v>
      </c>
      <c r="G22" t="s">
        <v>164</v>
      </c>
      <c r="H22" t="s">
        <v>49</v>
      </c>
      <c r="I22" t="s">
        <v>1348</v>
      </c>
      <c r="J22" t="s">
        <v>47</v>
      </c>
      <c r="K22" t="s">
        <v>48</v>
      </c>
      <c r="L22">
        <v>1</v>
      </c>
      <c r="M22" t="s">
        <v>1292</v>
      </c>
      <c r="N22">
        <v>10</v>
      </c>
      <c r="O22" t="s">
        <v>172</v>
      </c>
      <c r="P22" t="s">
        <v>1296</v>
      </c>
      <c r="Q22" t="s">
        <v>172</v>
      </c>
      <c r="R22" t="s">
        <v>834</v>
      </c>
      <c r="S22" t="s">
        <v>836</v>
      </c>
      <c r="T22" t="s">
        <v>1299</v>
      </c>
      <c r="U22" t="s">
        <v>838</v>
      </c>
      <c r="V22" t="s">
        <v>1339</v>
      </c>
      <c r="W22">
        <v>1000</v>
      </c>
      <c r="X22" t="s">
        <v>71</v>
      </c>
      <c r="Y22">
        <v>1321</v>
      </c>
      <c r="Z22" t="s">
        <v>91</v>
      </c>
      <c r="AA22">
        <v>3</v>
      </c>
      <c r="AB22" t="s">
        <v>867</v>
      </c>
      <c r="AC22">
        <v>0</v>
      </c>
      <c r="AD22" s="16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 s="1">
        <v>2414843.81</v>
      </c>
      <c r="AK22" s="1">
        <v>2414843.81</v>
      </c>
      <c r="AL22" s="1">
        <f t="shared" si="0"/>
        <v>0</v>
      </c>
      <c r="AM22" s="1">
        <v>2959570</v>
      </c>
      <c r="AN22" s="1"/>
      <c r="AO22" s="1">
        <v>2414843.81</v>
      </c>
      <c r="AP22" s="1">
        <v>2414843.81</v>
      </c>
      <c r="AQ22" s="1">
        <v>2414843.81</v>
      </c>
      <c r="AR22" s="1">
        <v>2414843.81</v>
      </c>
      <c r="AS22" s="1">
        <v>2414843.81</v>
      </c>
      <c r="AT22" s="1">
        <v>2414843.81</v>
      </c>
      <c r="AU22" s="1">
        <v>2414843.81</v>
      </c>
      <c r="AV22" s="1">
        <f t="shared" si="1"/>
        <v>0</v>
      </c>
      <c r="AW22" s="1"/>
      <c r="AY22" s="1">
        <f t="shared" si="2"/>
        <v>0</v>
      </c>
    </row>
    <row r="23" spans="1:51" hidden="1" x14ac:dyDescent="0.35">
      <c r="A23" t="s">
        <v>987</v>
      </c>
      <c r="B23" t="s">
        <v>988</v>
      </c>
      <c r="C23" t="s">
        <v>1359</v>
      </c>
      <c r="D23" t="s">
        <v>1373</v>
      </c>
      <c r="E23" t="s">
        <v>835</v>
      </c>
      <c r="F23">
        <v>5</v>
      </c>
      <c r="G23" t="s">
        <v>810</v>
      </c>
      <c r="H23" t="s">
        <v>49</v>
      </c>
      <c r="I23" t="s">
        <v>1348</v>
      </c>
      <c r="J23" t="s">
        <v>47</v>
      </c>
      <c r="K23" t="s">
        <v>48</v>
      </c>
      <c r="L23">
        <v>4</v>
      </c>
      <c r="M23" t="s">
        <v>1291</v>
      </c>
      <c r="N23">
        <v>12</v>
      </c>
      <c r="O23" t="s">
        <v>71</v>
      </c>
      <c r="P23" t="s">
        <v>1296</v>
      </c>
      <c r="Q23" t="s">
        <v>71</v>
      </c>
      <c r="R23" t="s">
        <v>834</v>
      </c>
      <c r="S23" t="s">
        <v>836</v>
      </c>
      <c r="T23" t="s">
        <v>1299</v>
      </c>
      <c r="U23" t="s">
        <v>838</v>
      </c>
      <c r="V23" t="s">
        <v>1339</v>
      </c>
      <c r="W23">
        <v>1000</v>
      </c>
      <c r="X23" t="s">
        <v>71</v>
      </c>
      <c r="Y23">
        <v>1321</v>
      </c>
      <c r="Z23" t="s">
        <v>91</v>
      </c>
      <c r="AA23">
        <v>2</v>
      </c>
      <c r="AB23" t="s">
        <v>683</v>
      </c>
      <c r="AC23">
        <v>0</v>
      </c>
      <c r="AD23" s="16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 s="1">
        <v>516247.64</v>
      </c>
      <c r="AK23" s="1">
        <v>516247.64</v>
      </c>
      <c r="AL23" s="1">
        <f t="shared" si="0"/>
        <v>0</v>
      </c>
      <c r="AM23" s="1">
        <v>596425.6</v>
      </c>
      <c r="AN23" s="1"/>
      <c r="AO23" s="1">
        <v>514896.52</v>
      </c>
      <c r="AP23" s="1">
        <v>514896.52</v>
      </c>
      <c r="AQ23" s="1">
        <v>514896.52</v>
      </c>
      <c r="AR23" s="1">
        <v>514896.52</v>
      </c>
      <c r="AS23" s="1">
        <v>514896.52</v>
      </c>
      <c r="AT23" s="1">
        <v>513070.12</v>
      </c>
      <c r="AU23" s="1">
        <v>513070.12</v>
      </c>
      <c r="AV23" s="1">
        <f t="shared" si="1"/>
        <v>1351.1199999999953</v>
      </c>
      <c r="AW23" s="1"/>
      <c r="AY23" s="1">
        <f t="shared" si="2"/>
        <v>0</v>
      </c>
    </row>
    <row r="24" spans="1:51" hidden="1" x14ac:dyDescent="0.35">
      <c r="A24" t="s">
        <v>1002</v>
      </c>
      <c r="B24" t="s">
        <v>1003</v>
      </c>
      <c r="C24" t="s">
        <v>1359</v>
      </c>
      <c r="D24" t="s">
        <v>1373</v>
      </c>
      <c r="E24" t="s">
        <v>835</v>
      </c>
      <c r="F24">
        <v>5</v>
      </c>
      <c r="G24" t="s">
        <v>810</v>
      </c>
      <c r="H24" t="s">
        <v>49</v>
      </c>
      <c r="I24" t="s">
        <v>1348</v>
      </c>
      <c r="J24" t="s">
        <v>47</v>
      </c>
      <c r="K24" t="s">
        <v>48</v>
      </c>
      <c r="L24">
        <v>4</v>
      </c>
      <c r="M24" t="s">
        <v>1291</v>
      </c>
      <c r="N24">
        <v>66</v>
      </c>
      <c r="O24" t="s">
        <v>71</v>
      </c>
      <c r="P24" t="s">
        <v>1296</v>
      </c>
      <c r="Q24" t="s">
        <v>71</v>
      </c>
      <c r="R24" t="s">
        <v>837</v>
      </c>
      <c r="S24" t="s">
        <v>838</v>
      </c>
      <c r="T24" t="s">
        <v>1299</v>
      </c>
      <c r="U24" t="s">
        <v>838</v>
      </c>
      <c r="V24" t="s">
        <v>1339</v>
      </c>
      <c r="W24">
        <v>1000</v>
      </c>
      <c r="X24" t="s">
        <v>71</v>
      </c>
      <c r="Y24">
        <v>1321</v>
      </c>
      <c r="Z24" t="s">
        <v>91</v>
      </c>
      <c r="AA24">
        <v>1</v>
      </c>
      <c r="AB24" t="s">
        <v>682</v>
      </c>
      <c r="AC24">
        <v>0</v>
      </c>
      <c r="AD24" s="16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 s="1">
        <v>2999109.34</v>
      </c>
      <c r="AK24" s="1">
        <v>2999109.34</v>
      </c>
      <c r="AL24" s="1">
        <f t="shared" si="0"/>
        <v>0</v>
      </c>
      <c r="AM24">
        <v>0</v>
      </c>
      <c r="AO24" s="1">
        <v>65951.8</v>
      </c>
      <c r="AP24" s="1">
        <v>65951.8</v>
      </c>
      <c r="AQ24" s="1">
        <v>30211.39</v>
      </c>
      <c r="AR24" s="1">
        <v>30211.39</v>
      </c>
      <c r="AS24" s="1">
        <v>30211.39</v>
      </c>
      <c r="AT24" s="1">
        <v>12234.25</v>
      </c>
      <c r="AU24" s="1">
        <v>12234.25</v>
      </c>
      <c r="AV24" s="1">
        <f t="shared" si="1"/>
        <v>2933157.54</v>
      </c>
      <c r="AW24" s="1"/>
      <c r="AY24" s="1">
        <f t="shared" si="2"/>
        <v>0</v>
      </c>
    </row>
    <row r="25" spans="1:51" hidden="1" x14ac:dyDescent="0.35">
      <c r="A25" t="s">
        <v>987</v>
      </c>
      <c r="B25" t="s">
        <v>988</v>
      </c>
      <c r="C25" t="s">
        <v>1359</v>
      </c>
      <c r="D25" t="s">
        <v>1373</v>
      </c>
      <c r="E25" t="s">
        <v>835</v>
      </c>
      <c r="F25">
        <v>5</v>
      </c>
      <c r="G25" t="s">
        <v>810</v>
      </c>
      <c r="H25" t="s">
        <v>49</v>
      </c>
      <c r="I25" t="s">
        <v>1348</v>
      </c>
      <c r="J25" t="s">
        <v>47</v>
      </c>
      <c r="K25" t="s">
        <v>48</v>
      </c>
      <c r="L25">
        <v>4</v>
      </c>
      <c r="M25" t="s">
        <v>1291</v>
      </c>
      <c r="N25">
        <v>66</v>
      </c>
      <c r="O25" t="s">
        <v>71</v>
      </c>
      <c r="P25" t="s">
        <v>1296</v>
      </c>
      <c r="Q25" t="s">
        <v>71</v>
      </c>
      <c r="R25" t="s">
        <v>837</v>
      </c>
      <c r="S25" t="s">
        <v>838</v>
      </c>
      <c r="T25" t="s">
        <v>1299</v>
      </c>
      <c r="U25" t="s">
        <v>838</v>
      </c>
      <c r="V25" t="s">
        <v>1339</v>
      </c>
      <c r="W25">
        <v>1000</v>
      </c>
      <c r="X25" t="s">
        <v>71</v>
      </c>
      <c r="Y25">
        <v>1321</v>
      </c>
      <c r="Z25" t="s">
        <v>91</v>
      </c>
      <c r="AA25">
        <v>2</v>
      </c>
      <c r="AB25" t="s">
        <v>683</v>
      </c>
      <c r="AC25">
        <v>0</v>
      </c>
      <c r="AD25" s="16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 s="1">
        <v>1069046.6499999999</v>
      </c>
      <c r="AK25" s="1">
        <v>1069046.6499999999</v>
      </c>
      <c r="AL25" s="1">
        <f t="shared" si="0"/>
        <v>0</v>
      </c>
      <c r="AM25">
        <v>0</v>
      </c>
      <c r="AO25" s="1">
        <v>13030.85</v>
      </c>
      <c r="AP25" s="1">
        <v>13030.85</v>
      </c>
      <c r="AQ25" s="1">
        <v>4853.4399999999996</v>
      </c>
      <c r="AR25" s="1">
        <v>4853.4399999999996</v>
      </c>
      <c r="AS25" s="1">
        <v>4853.4399999999996</v>
      </c>
      <c r="AT25" s="1">
        <v>2013.88</v>
      </c>
      <c r="AU25" s="1">
        <v>2013.88</v>
      </c>
      <c r="AV25" s="1">
        <f t="shared" si="1"/>
        <v>1056015.7999999998</v>
      </c>
      <c r="AW25" s="1"/>
      <c r="AY25" s="1">
        <f t="shared" si="2"/>
        <v>0</v>
      </c>
    </row>
    <row r="26" spans="1:51" hidden="1" x14ac:dyDescent="0.35">
      <c r="A26" t="s">
        <v>987</v>
      </c>
      <c r="B26" t="s">
        <v>988</v>
      </c>
      <c r="C26" t="s">
        <v>1359</v>
      </c>
      <c r="D26" t="s">
        <v>1373</v>
      </c>
      <c r="E26" t="s">
        <v>835</v>
      </c>
      <c r="F26">
        <v>6</v>
      </c>
      <c r="G26" t="s">
        <v>164</v>
      </c>
      <c r="H26" t="s">
        <v>49</v>
      </c>
      <c r="I26" t="s">
        <v>1348</v>
      </c>
      <c r="J26" t="s">
        <v>47</v>
      </c>
      <c r="K26" t="s">
        <v>48</v>
      </c>
      <c r="L26">
        <v>1</v>
      </c>
      <c r="M26" t="s">
        <v>1292</v>
      </c>
      <c r="N26">
        <v>67</v>
      </c>
      <c r="O26" t="s">
        <v>172</v>
      </c>
      <c r="P26" t="s">
        <v>1296</v>
      </c>
      <c r="Q26" t="s">
        <v>172</v>
      </c>
      <c r="R26" t="s">
        <v>837</v>
      </c>
      <c r="S26" t="s">
        <v>838</v>
      </c>
      <c r="T26" t="s">
        <v>1299</v>
      </c>
      <c r="U26" t="s">
        <v>838</v>
      </c>
      <c r="V26" t="s">
        <v>1339</v>
      </c>
      <c r="W26">
        <v>1000</v>
      </c>
      <c r="X26" t="s">
        <v>71</v>
      </c>
      <c r="Y26">
        <v>1321</v>
      </c>
      <c r="Z26" t="s">
        <v>91</v>
      </c>
      <c r="AA26">
        <v>3</v>
      </c>
      <c r="AB26" t="s">
        <v>867</v>
      </c>
      <c r="AC26">
        <v>0</v>
      </c>
      <c r="AD26" s="1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 s="1">
        <v>355512.05</v>
      </c>
      <c r="AK26" s="1">
        <v>355512.05</v>
      </c>
      <c r="AL26" s="1">
        <f t="shared" si="0"/>
        <v>0</v>
      </c>
      <c r="AM26">
        <v>0</v>
      </c>
      <c r="AO26" s="1">
        <v>0</v>
      </c>
      <c r="AP26" s="1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 s="1">
        <f t="shared" si="1"/>
        <v>355512.05</v>
      </c>
      <c r="AW26" s="1"/>
      <c r="AY26" s="1">
        <f t="shared" si="2"/>
        <v>0</v>
      </c>
    </row>
    <row r="27" spans="1:51" hidden="1" x14ac:dyDescent="0.35">
      <c r="A27" t="s">
        <v>1002</v>
      </c>
      <c r="B27" t="s">
        <v>1003</v>
      </c>
      <c r="C27" t="s">
        <v>1359</v>
      </c>
      <c r="D27" t="s">
        <v>1373</v>
      </c>
      <c r="E27" t="s">
        <v>835</v>
      </c>
      <c r="F27">
        <v>5</v>
      </c>
      <c r="G27" t="s">
        <v>810</v>
      </c>
      <c r="H27" t="s">
        <v>49</v>
      </c>
      <c r="I27" t="s">
        <v>1348</v>
      </c>
      <c r="J27" t="s">
        <v>47</v>
      </c>
      <c r="K27" t="s">
        <v>48</v>
      </c>
      <c r="L27">
        <v>4</v>
      </c>
      <c r="M27" t="s">
        <v>1291</v>
      </c>
      <c r="N27">
        <v>66</v>
      </c>
      <c r="O27" t="s">
        <v>71</v>
      </c>
      <c r="P27" t="s">
        <v>1296</v>
      </c>
      <c r="Q27" t="s">
        <v>71</v>
      </c>
      <c r="R27" t="s">
        <v>837</v>
      </c>
      <c r="S27" t="s">
        <v>838</v>
      </c>
      <c r="T27" t="s">
        <v>1299</v>
      </c>
      <c r="U27" t="s">
        <v>838</v>
      </c>
      <c r="V27" t="s">
        <v>1339</v>
      </c>
      <c r="W27">
        <v>1000</v>
      </c>
      <c r="X27" t="s">
        <v>71</v>
      </c>
      <c r="Y27">
        <v>1322</v>
      </c>
      <c r="Z27" t="s">
        <v>92</v>
      </c>
      <c r="AA27">
        <v>2</v>
      </c>
      <c r="AB27" t="s">
        <v>683</v>
      </c>
      <c r="AC27">
        <v>0</v>
      </c>
      <c r="AD27" s="16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 s="1">
        <v>14389442.25</v>
      </c>
      <c r="AK27" s="1">
        <v>14389442.25</v>
      </c>
      <c r="AL27" s="1">
        <f t="shared" si="0"/>
        <v>0</v>
      </c>
      <c r="AM27">
        <v>0</v>
      </c>
      <c r="AO27" s="1">
        <v>3616859.73</v>
      </c>
      <c r="AP27" s="1">
        <v>3616859.73</v>
      </c>
      <c r="AQ27" s="1">
        <v>54767.32</v>
      </c>
      <c r="AR27" s="1">
        <v>54767.32</v>
      </c>
      <c r="AS27" s="1">
        <v>54767.32</v>
      </c>
      <c r="AT27" s="1">
        <v>32638.89</v>
      </c>
      <c r="AU27" s="1">
        <v>32638.89</v>
      </c>
      <c r="AV27" s="1">
        <f t="shared" si="1"/>
        <v>10772582.52</v>
      </c>
      <c r="AW27" s="1"/>
      <c r="AY27" s="1">
        <f t="shared" si="2"/>
        <v>0</v>
      </c>
    </row>
    <row r="28" spans="1:51" hidden="1" x14ac:dyDescent="0.35">
      <c r="A28" t="s">
        <v>1362</v>
      </c>
      <c r="B28" t="s">
        <v>1363</v>
      </c>
      <c r="C28" t="s">
        <v>1359</v>
      </c>
      <c r="D28" t="s">
        <v>1373</v>
      </c>
      <c r="E28" t="s">
        <v>835</v>
      </c>
      <c r="F28">
        <v>5</v>
      </c>
      <c r="G28" t="s">
        <v>810</v>
      </c>
      <c r="H28" t="s">
        <v>49</v>
      </c>
      <c r="I28" t="s">
        <v>1348</v>
      </c>
      <c r="J28" t="s">
        <v>47</v>
      </c>
      <c r="K28" t="s">
        <v>48</v>
      </c>
      <c r="L28">
        <v>4</v>
      </c>
      <c r="M28" t="s">
        <v>1291</v>
      </c>
      <c r="N28">
        <v>12</v>
      </c>
      <c r="O28" t="s">
        <v>71</v>
      </c>
      <c r="P28" t="s">
        <v>1296</v>
      </c>
      <c r="Q28" t="s">
        <v>71</v>
      </c>
      <c r="R28" t="s">
        <v>834</v>
      </c>
      <c r="S28" t="s">
        <v>836</v>
      </c>
      <c r="T28" t="s">
        <v>1299</v>
      </c>
      <c r="U28" t="s">
        <v>838</v>
      </c>
      <c r="V28" t="s">
        <v>1339</v>
      </c>
      <c r="W28">
        <v>1000</v>
      </c>
      <c r="X28" t="s">
        <v>71</v>
      </c>
      <c r="Y28">
        <v>1322</v>
      </c>
      <c r="Z28" t="s">
        <v>92</v>
      </c>
      <c r="AA28">
        <v>1</v>
      </c>
      <c r="AB28" t="s">
        <v>682</v>
      </c>
      <c r="AC28">
        <v>0</v>
      </c>
      <c r="AD28" s="16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 s="1">
        <v>8543520.2400000002</v>
      </c>
      <c r="AK28" s="1">
        <v>8543520.2400000002</v>
      </c>
      <c r="AL28" s="1">
        <f t="shared" si="0"/>
        <v>0</v>
      </c>
      <c r="AM28" s="1">
        <v>94978329</v>
      </c>
      <c r="AN28" s="1"/>
      <c r="AO28" s="1">
        <v>2757303.85</v>
      </c>
      <c r="AP28" s="1">
        <v>2757303.85</v>
      </c>
      <c r="AQ28" s="1">
        <v>8534868.6799999997</v>
      </c>
      <c r="AR28" s="1">
        <v>8534868.6799999997</v>
      </c>
      <c r="AS28" s="1">
        <v>8534868.6799999997</v>
      </c>
      <c r="AT28" s="1">
        <v>8382700.2699999996</v>
      </c>
      <c r="AU28" s="1">
        <v>8382700.2699999996</v>
      </c>
      <c r="AV28" s="1">
        <f t="shared" si="1"/>
        <v>5786216.3900000006</v>
      </c>
      <c r="AW28" s="1">
        <v>1311822108.5799999</v>
      </c>
      <c r="AY28" s="1">
        <f t="shared" si="2"/>
        <v>1311822108.5799999</v>
      </c>
    </row>
    <row r="29" spans="1:51" hidden="1" x14ac:dyDescent="0.35">
      <c r="A29" t="s">
        <v>1002</v>
      </c>
      <c r="B29" t="s">
        <v>1003</v>
      </c>
      <c r="C29" t="s">
        <v>1359</v>
      </c>
      <c r="D29" t="s">
        <v>1373</v>
      </c>
      <c r="E29" t="s">
        <v>835</v>
      </c>
      <c r="F29">
        <v>6</v>
      </c>
      <c r="G29" t="s">
        <v>164</v>
      </c>
      <c r="H29" t="s">
        <v>49</v>
      </c>
      <c r="I29" t="s">
        <v>1348</v>
      </c>
      <c r="J29" t="s">
        <v>47</v>
      </c>
      <c r="K29" t="s">
        <v>48</v>
      </c>
      <c r="L29">
        <v>1</v>
      </c>
      <c r="M29" t="s">
        <v>1292</v>
      </c>
      <c r="N29">
        <v>67</v>
      </c>
      <c r="O29" t="s">
        <v>172</v>
      </c>
      <c r="P29" t="s">
        <v>1296</v>
      </c>
      <c r="Q29" t="s">
        <v>172</v>
      </c>
      <c r="R29" t="s">
        <v>837</v>
      </c>
      <c r="S29" t="s">
        <v>838</v>
      </c>
      <c r="T29" t="s">
        <v>1299</v>
      </c>
      <c r="U29" t="s">
        <v>838</v>
      </c>
      <c r="V29" t="s">
        <v>1339</v>
      </c>
      <c r="W29">
        <v>1000</v>
      </c>
      <c r="X29" t="s">
        <v>71</v>
      </c>
      <c r="Y29">
        <v>1322</v>
      </c>
      <c r="Z29" t="s">
        <v>92</v>
      </c>
      <c r="AA29">
        <v>3</v>
      </c>
      <c r="AB29" t="s">
        <v>867</v>
      </c>
      <c r="AC29">
        <v>0</v>
      </c>
      <c r="AD29" s="16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 s="1">
        <v>27703558.600000001</v>
      </c>
      <c r="AK29" s="1">
        <v>27703558.600000001</v>
      </c>
      <c r="AL29" s="1">
        <f t="shared" si="0"/>
        <v>0</v>
      </c>
      <c r="AM29">
        <v>0</v>
      </c>
      <c r="AO29" s="1">
        <v>2288171.61</v>
      </c>
      <c r="AP29" s="1">
        <v>2288171.61</v>
      </c>
      <c r="AQ29">
        <v>0</v>
      </c>
      <c r="AR29">
        <v>0</v>
      </c>
      <c r="AS29">
        <v>0</v>
      </c>
      <c r="AT29">
        <v>0</v>
      </c>
      <c r="AU29">
        <v>0</v>
      </c>
      <c r="AV29" s="1">
        <f t="shared" si="1"/>
        <v>25415386.990000002</v>
      </c>
      <c r="AW29" s="1"/>
      <c r="AY29" s="1">
        <f t="shared" si="2"/>
        <v>0</v>
      </c>
    </row>
    <row r="30" spans="1:51" hidden="1" x14ac:dyDescent="0.35">
      <c r="A30" t="s">
        <v>1002</v>
      </c>
      <c r="B30" t="s">
        <v>1003</v>
      </c>
      <c r="C30" t="s">
        <v>1359</v>
      </c>
      <c r="D30" t="s">
        <v>1373</v>
      </c>
      <c r="E30" t="s">
        <v>835</v>
      </c>
      <c r="F30">
        <v>5</v>
      </c>
      <c r="G30" t="s">
        <v>810</v>
      </c>
      <c r="H30" t="s">
        <v>49</v>
      </c>
      <c r="I30" t="s">
        <v>1348</v>
      </c>
      <c r="J30" t="s">
        <v>47</v>
      </c>
      <c r="K30" t="s">
        <v>48</v>
      </c>
      <c r="L30">
        <v>4</v>
      </c>
      <c r="M30" t="s">
        <v>1291</v>
      </c>
      <c r="N30">
        <v>66</v>
      </c>
      <c r="O30" t="s">
        <v>71</v>
      </c>
      <c r="P30" t="s">
        <v>1296</v>
      </c>
      <c r="Q30" t="s">
        <v>71</v>
      </c>
      <c r="R30" t="s">
        <v>837</v>
      </c>
      <c r="S30" t="s">
        <v>838</v>
      </c>
      <c r="T30" t="s">
        <v>1299</v>
      </c>
      <c r="U30" t="s">
        <v>838</v>
      </c>
      <c r="V30" t="s">
        <v>1339</v>
      </c>
      <c r="W30">
        <v>1000</v>
      </c>
      <c r="X30" t="s">
        <v>71</v>
      </c>
      <c r="Y30">
        <v>1322</v>
      </c>
      <c r="Z30" t="s">
        <v>92</v>
      </c>
      <c r="AA30">
        <v>1</v>
      </c>
      <c r="AB30" t="s">
        <v>682</v>
      </c>
      <c r="AC30">
        <v>0</v>
      </c>
      <c r="AD30" s="16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 s="1">
        <v>86128461.359999999</v>
      </c>
      <c r="AK30" s="1">
        <v>86128461.359999999</v>
      </c>
      <c r="AL30" s="1">
        <f t="shared" si="0"/>
        <v>0</v>
      </c>
      <c r="AM30">
        <v>0</v>
      </c>
      <c r="AO30" s="1">
        <v>1023812.11</v>
      </c>
      <c r="AP30" s="1">
        <v>1023812.11</v>
      </c>
      <c r="AQ30" s="1">
        <v>530300.48</v>
      </c>
      <c r="AR30" s="1">
        <v>530300.48</v>
      </c>
      <c r="AS30" s="1">
        <v>530300.48</v>
      </c>
      <c r="AT30" s="1">
        <v>262810.73</v>
      </c>
      <c r="AU30" s="1">
        <v>262810.73</v>
      </c>
      <c r="AV30" s="1">
        <f t="shared" si="1"/>
        <v>85104649.25</v>
      </c>
      <c r="AW30" s="1"/>
      <c r="AY30" s="1">
        <f t="shared" si="2"/>
        <v>0</v>
      </c>
    </row>
    <row r="31" spans="1:51" hidden="1" x14ac:dyDescent="0.35">
      <c r="A31" t="s">
        <v>987</v>
      </c>
      <c r="B31" t="s">
        <v>988</v>
      </c>
      <c r="C31" t="s">
        <v>1359</v>
      </c>
      <c r="D31" t="s">
        <v>1373</v>
      </c>
      <c r="E31" t="s">
        <v>835</v>
      </c>
      <c r="F31">
        <v>5</v>
      </c>
      <c r="G31" t="s">
        <v>810</v>
      </c>
      <c r="H31" t="s">
        <v>49</v>
      </c>
      <c r="I31" t="s">
        <v>1348</v>
      </c>
      <c r="J31" t="s">
        <v>47</v>
      </c>
      <c r="K31" t="s">
        <v>48</v>
      </c>
      <c r="L31">
        <v>4</v>
      </c>
      <c r="M31" t="s">
        <v>1291</v>
      </c>
      <c r="N31">
        <v>12</v>
      </c>
      <c r="O31" t="s">
        <v>71</v>
      </c>
      <c r="P31" t="s">
        <v>1296</v>
      </c>
      <c r="Q31" t="s">
        <v>71</v>
      </c>
      <c r="R31" t="s">
        <v>834</v>
      </c>
      <c r="S31" t="s">
        <v>836</v>
      </c>
      <c r="T31" t="s">
        <v>1299</v>
      </c>
      <c r="U31" t="s">
        <v>838</v>
      </c>
      <c r="V31" t="s">
        <v>1339</v>
      </c>
      <c r="W31">
        <v>1000</v>
      </c>
      <c r="X31" t="s">
        <v>71</v>
      </c>
      <c r="Y31">
        <v>1322</v>
      </c>
      <c r="Z31" t="s">
        <v>92</v>
      </c>
      <c r="AA31">
        <v>2</v>
      </c>
      <c r="AB31" t="s">
        <v>683</v>
      </c>
      <c r="AC31">
        <v>0</v>
      </c>
      <c r="AD31" s="16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">
        <v>238740.71</v>
      </c>
      <c r="AK31" s="1">
        <v>0</v>
      </c>
      <c r="AL31" s="1">
        <f t="shared" si="0"/>
        <v>238740.71</v>
      </c>
      <c r="AM31" s="1">
        <v>245185.92000000001</v>
      </c>
      <c r="AN31" s="1"/>
      <c r="AO31" s="1">
        <v>229940.22</v>
      </c>
      <c r="AP31" s="1">
        <v>229940.22</v>
      </c>
      <c r="AQ31" s="1">
        <v>229940.22</v>
      </c>
      <c r="AR31" s="1">
        <v>229940.22</v>
      </c>
      <c r="AS31" s="1">
        <v>229940.22</v>
      </c>
      <c r="AT31" s="1">
        <v>205842.79</v>
      </c>
      <c r="AU31" s="1">
        <v>205842.79</v>
      </c>
      <c r="AV31" s="1">
        <f t="shared" si="1"/>
        <v>-229940.22</v>
      </c>
      <c r="AW31" s="1"/>
      <c r="AY31" s="1">
        <f t="shared" si="2"/>
        <v>0</v>
      </c>
    </row>
    <row r="32" spans="1:51" hidden="1" x14ac:dyDescent="0.35">
      <c r="A32" t="s">
        <v>1002</v>
      </c>
      <c r="B32" t="s">
        <v>1003</v>
      </c>
      <c r="C32" t="s">
        <v>1359</v>
      </c>
      <c r="D32" t="s">
        <v>1373</v>
      </c>
      <c r="E32" t="s">
        <v>835</v>
      </c>
      <c r="F32">
        <v>5</v>
      </c>
      <c r="G32" t="s">
        <v>810</v>
      </c>
      <c r="H32" t="s">
        <v>49</v>
      </c>
      <c r="I32" t="s">
        <v>1348</v>
      </c>
      <c r="J32" t="s">
        <v>47</v>
      </c>
      <c r="K32" t="s">
        <v>48</v>
      </c>
      <c r="L32">
        <v>4</v>
      </c>
      <c r="M32" t="s">
        <v>1291</v>
      </c>
      <c r="N32">
        <v>12</v>
      </c>
      <c r="O32" t="s">
        <v>71</v>
      </c>
      <c r="P32" t="s">
        <v>1296</v>
      </c>
      <c r="Q32" t="s">
        <v>71</v>
      </c>
      <c r="R32" t="s">
        <v>834</v>
      </c>
      <c r="S32" t="s">
        <v>836</v>
      </c>
      <c r="T32" t="s">
        <v>1299</v>
      </c>
      <c r="U32" t="s">
        <v>838</v>
      </c>
      <c r="V32" t="s">
        <v>1339</v>
      </c>
      <c r="W32">
        <v>1000</v>
      </c>
      <c r="X32" t="s">
        <v>71</v>
      </c>
      <c r="Y32">
        <v>1322</v>
      </c>
      <c r="Z32" t="s">
        <v>92</v>
      </c>
      <c r="AA32">
        <v>2</v>
      </c>
      <c r="AB32" t="s">
        <v>683</v>
      </c>
      <c r="AC32">
        <v>0</v>
      </c>
      <c r="AD32" s="16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 s="1">
        <v>37330.28</v>
      </c>
      <c r="AK32" s="1">
        <v>37330.28</v>
      </c>
      <c r="AL32" s="1">
        <f t="shared" si="0"/>
        <v>0</v>
      </c>
      <c r="AM32">
        <v>0</v>
      </c>
      <c r="AO32" s="1">
        <v>37330.28</v>
      </c>
      <c r="AP32" s="1">
        <v>37330.28</v>
      </c>
      <c r="AQ32" s="1">
        <v>37330.28</v>
      </c>
      <c r="AR32" s="1">
        <v>37330.28</v>
      </c>
      <c r="AS32" s="1">
        <v>37330.28</v>
      </c>
      <c r="AT32" s="1">
        <v>37330.28</v>
      </c>
      <c r="AU32" s="1">
        <v>37330.28</v>
      </c>
      <c r="AV32" s="1">
        <f t="shared" si="1"/>
        <v>0</v>
      </c>
      <c r="AW32" s="1"/>
      <c r="AY32" s="1">
        <f t="shared" si="2"/>
        <v>0</v>
      </c>
    </row>
    <row r="33" spans="1:55" hidden="1" x14ac:dyDescent="0.35">
      <c r="A33" t="s">
        <v>1002</v>
      </c>
      <c r="B33" t="s">
        <v>1003</v>
      </c>
      <c r="C33" t="s">
        <v>1359</v>
      </c>
      <c r="D33" t="s">
        <v>1373</v>
      </c>
      <c r="E33" t="s">
        <v>835</v>
      </c>
      <c r="F33">
        <v>6</v>
      </c>
      <c r="G33" t="s">
        <v>164</v>
      </c>
      <c r="H33" t="s">
        <v>49</v>
      </c>
      <c r="I33" t="s">
        <v>1348</v>
      </c>
      <c r="J33" t="s">
        <v>47</v>
      </c>
      <c r="K33" t="s">
        <v>48</v>
      </c>
      <c r="L33">
        <v>1</v>
      </c>
      <c r="M33" t="s">
        <v>1292</v>
      </c>
      <c r="N33">
        <v>10</v>
      </c>
      <c r="O33" t="s">
        <v>172</v>
      </c>
      <c r="P33" t="s">
        <v>1296</v>
      </c>
      <c r="Q33" t="s">
        <v>172</v>
      </c>
      <c r="R33" t="s">
        <v>834</v>
      </c>
      <c r="S33" t="s">
        <v>836</v>
      </c>
      <c r="T33" t="s">
        <v>1299</v>
      </c>
      <c r="U33" t="s">
        <v>838</v>
      </c>
      <c r="V33" t="s">
        <v>1339</v>
      </c>
      <c r="W33">
        <v>1000</v>
      </c>
      <c r="X33" t="s">
        <v>71</v>
      </c>
      <c r="Y33">
        <v>1322</v>
      </c>
      <c r="Z33" t="s">
        <v>92</v>
      </c>
      <c r="AA33">
        <v>3</v>
      </c>
      <c r="AB33" t="s">
        <v>867</v>
      </c>
      <c r="AC33">
        <v>0</v>
      </c>
      <c r="AD33" s="16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 s="1">
        <v>0</v>
      </c>
      <c r="AK33" s="1">
        <v>0</v>
      </c>
      <c r="AL33" s="1">
        <f t="shared" si="0"/>
        <v>0</v>
      </c>
      <c r="AM33" s="1">
        <v>29595702</v>
      </c>
      <c r="AN33" s="1"/>
      <c r="AO33" s="1">
        <v>0</v>
      </c>
      <c r="AP33" s="1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 s="1">
        <f t="shared" si="1"/>
        <v>0</v>
      </c>
      <c r="AW33" s="1"/>
      <c r="AY33" s="1">
        <f t="shared" si="2"/>
        <v>0</v>
      </c>
    </row>
    <row r="34" spans="1:55" hidden="1" x14ac:dyDescent="0.35">
      <c r="A34" t="s">
        <v>812</v>
      </c>
      <c r="B34" t="s">
        <v>815</v>
      </c>
      <c r="C34" t="s">
        <v>1359</v>
      </c>
      <c r="D34" t="s">
        <v>1373</v>
      </c>
      <c r="E34" t="s">
        <v>835</v>
      </c>
      <c r="F34">
        <v>5</v>
      </c>
      <c r="G34" t="s">
        <v>810</v>
      </c>
      <c r="H34" t="s">
        <v>49</v>
      </c>
      <c r="I34" t="s">
        <v>1348</v>
      </c>
      <c r="J34" t="s">
        <v>47</v>
      </c>
      <c r="K34" t="s">
        <v>48</v>
      </c>
      <c r="L34">
        <v>4</v>
      </c>
      <c r="M34" t="s">
        <v>1291</v>
      </c>
      <c r="N34">
        <v>12</v>
      </c>
      <c r="O34" t="s">
        <v>71</v>
      </c>
      <c r="P34" t="s">
        <v>1296</v>
      </c>
      <c r="Q34" t="s">
        <v>71</v>
      </c>
      <c r="R34" t="s">
        <v>834</v>
      </c>
      <c r="S34" t="s">
        <v>836</v>
      </c>
      <c r="T34" t="s">
        <v>1299</v>
      </c>
      <c r="U34" t="s">
        <v>838</v>
      </c>
      <c r="V34" t="s">
        <v>1339</v>
      </c>
      <c r="W34">
        <v>1000</v>
      </c>
      <c r="X34" t="s">
        <v>71</v>
      </c>
      <c r="Y34">
        <v>1322</v>
      </c>
      <c r="Z34" t="s">
        <v>92</v>
      </c>
      <c r="AA34">
        <v>1</v>
      </c>
      <c r="AB34" t="s">
        <v>682</v>
      </c>
      <c r="AC34">
        <v>0</v>
      </c>
      <c r="AD34" s="16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 s="1">
        <v>0</v>
      </c>
      <c r="AK34">
        <v>0</v>
      </c>
      <c r="AL34" s="1">
        <f t="shared" si="0"/>
        <v>0</v>
      </c>
      <c r="AM34">
        <v>0</v>
      </c>
      <c r="AO34" s="1">
        <v>0</v>
      </c>
      <c r="AP34" s="1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 s="1">
        <f t="shared" si="1"/>
        <v>0</v>
      </c>
      <c r="AY34" s="1">
        <f t="shared" si="2"/>
        <v>0</v>
      </c>
    </row>
    <row r="35" spans="1:55" hidden="1" x14ac:dyDescent="0.35">
      <c r="A35" t="s">
        <v>812</v>
      </c>
      <c r="B35" t="s">
        <v>815</v>
      </c>
      <c r="C35" t="s">
        <v>1359</v>
      </c>
      <c r="D35" t="s">
        <v>1373</v>
      </c>
      <c r="E35" t="s">
        <v>835</v>
      </c>
      <c r="F35">
        <v>5</v>
      </c>
      <c r="G35" t="s">
        <v>810</v>
      </c>
      <c r="H35" t="s">
        <v>49</v>
      </c>
      <c r="I35" t="s">
        <v>1348</v>
      </c>
      <c r="J35" t="s">
        <v>47</v>
      </c>
      <c r="K35" t="s">
        <v>48</v>
      </c>
      <c r="L35">
        <v>4</v>
      </c>
      <c r="M35" t="s">
        <v>1291</v>
      </c>
      <c r="N35">
        <v>12</v>
      </c>
      <c r="O35" t="s">
        <v>71</v>
      </c>
      <c r="P35" t="s">
        <v>1296</v>
      </c>
      <c r="Q35" t="s">
        <v>71</v>
      </c>
      <c r="R35" t="s">
        <v>834</v>
      </c>
      <c r="S35" t="s">
        <v>836</v>
      </c>
      <c r="T35" t="s">
        <v>1299</v>
      </c>
      <c r="U35" t="s">
        <v>838</v>
      </c>
      <c r="V35" t="s">
        <v>1339</v>
      </c>
      <c r="W35">
        <v>1000</v>
      </c>
      <c r="X35" t="s">
        <v>71</v>
      </c>
      <c r="Y35">
        <v>1322</v>
      </c>
      <c r="Z35" t="s">
        <v>92</v>
      </c>
      <c r="AA35">
        <v>2</v>
      </c>
      <c r="AB35" t="s">
        <v>683</v>
      </c>
      <c r="AC35">
        <v>0</v>
      </c>
      <c r="AD35" s="16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 s="1">
        <v>0</v>
      </c>
      <c r="AK35">
        <v>0</v>
      </c>
      <c r="AL35" s="1">
        <f t="shared" si="0"/>
        <v>0</v>
      </c>
      <c r="AM35" s="1">
        <v>5719181.0800000001</v>
      </c>
      <c r="AN35" s="1"/>
      <c r="AO35" s="1">
        <v>0</v>
      </c>
      <c r="AP35" s="1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 s="1">
        <f t="shared" si="1"/>
        <v>0</v>
      </c>
      <c r="AW35" s="1"/>
      <c r="AY35" s="1">
        <f t="shared" si="2"/>
        <v>0</v>
      </c>
    </row>
    <row r="36" spans="1:55" hidden="1" x14ac:dyDescent="0.35">
      <c r="A36" t="s">
        <v>812</v>
      </c>
      <c r="B36" t="s">
        <v>815</v>
      </c>
      <c r="C36" t="s">
        <v>1359</v>
      </c>
      <c r="D36" t="s">
        <v>1373</v>
      </c>
      <c r="E36" t="s">
        <v>835</v>
      </c>
      <c r="F36">
        <v>5</v>
      </c>
      <c r="G36" t="s">
        <v>810</v>
      </c>
      <c r="H36" t="s">
        <v>49</v>
      </c>
      <c r="I36" t="s">
        <v>1348</v>
      </c>
      <c r="J36" t="s">
        <v>47</v>
      </c>
      <c r="K36" t="s">
        <v>48</v>
      </c>
      <c r="L36">
        <v>4</v>
      </c>
      <c r="M36" t="s">
        <v>1291</v>
      </c>
      <c r="N36">
        <v>66</v>
      </c>
      <c r="O36" t="s">
        <v>71</v>
      </c>
      <c r="P36" t="s">
        <v>1296</v>
      </c>
      <c r="Q36" t="s">
        <v>71</v>
      </c>
      <c r="R36" t="s">
        <v>837</v>
      </c>
      <c r="S36" t="s">
        <v>838</v>
      </c>
      <c r="T36" t="s">
        <v>1299</v>
      </c>
      <c r="U36" t="s">
        <v>838</v>
      </c>
      <c r="V36" t="s">
        <v>1339</v>
      </c>
      <c r="W36">
        <v>1000</v>
      </c>
      <c r="X36" t="s">
        <v>71</v>
      </c>
      <c r="Y36">
        <v>1322</v>
      </c>
      <c r="Z36" t="s">
        <v>92</v>
      </c>
      <c r="AA36">
        <v>2</v>
      </c>
      <c r="AB36" t="s">
        <v>683</v>
      </c>
      <c r="AC36">
        <v>0</v>
      </c>
      <c r="AD36" s="1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 s="1">
        <v>1187429.69</v>
      </c>
      <c r="AK36" s="1">
        <v>1187429.69</v>
      </c>
      <c r="AL36" s="1">
        <f t="shared" si="0"/>
        <v>0</v>
      </c>
      <c r="AM36">
        <v>0</v>
      </c>
      <c r="AO36" s="1">
        <v>0</v>
      </c>
      <c r="AP36" s="1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 s="1">
        <f t="shared" si="1"/>
        <v>1187429.69</v>
      </c>
      <c r="AW36" s="1"/>
      <c r="AY36" s="1">
        <f t="shared" si="2"/>
        <v>0</v>
      </c>
    </row>
    <row r="37" spans="1:55" hidden="1" x14ac:dyDescent="0.35">
      <c r="A37" t="s">
        <v>812</v>
      </c>
      <c r="B37" t="s">
        <v>815</v>
      </c>
      <c r="C37" t="s">
        <v>1359</v>
      </c>
      <c r="D37" t="s">
        <v>1373</v>
      </c>
      <c r="E37" t="s">
        <v>835</v>
      </c>
      <c r="F37">
        <v>5</v>
      </c>
      <c r="G37" t="s">
        <v>810</v>
      </c>
      <c r="H37" t="s">
        <v>49</v>
      </c>
      <c r="I37" t="s">
        <v>1348</v>
      </c>
      <c r="J37" t="s">
        <v>47</v>
      </c>
      <c r="K37" t="s">
        <v>48</v>
      </c>
      <c r="L37">
        <v>4</v>
      </c>
      <c r="M37" t="s">
        <v>1291</v>
      </c>
      <c r="N37">
        <v>12</v>
      </c>
      <c r="O37" t="s">
        <v>71</v>
      </c>
      <c r="P37" t="s">
        <v>1296</v>
      </c>
      <c r="Q37" t="s">
        <v>71</v>
      </c>
      <c r="R37" t="s">
        <v>834</v>
      </c>
      <c r="S37" t="s">
        <v>836</v>
      </c>
      <c r="T37" t="s">
        <v>1299</v>
      </c>
      <c r="U37" t="s">
        <v>838</v>
      </c>
      <c r="V37" t="s">
        <v>1339</v>
      </c>
      <c r="W37">
        <v>1000</v>
      </c>
      <c r="X37" t="s">
        <v>71</v>
      </c>
      <c r="Y37">
        <v>1331</v>
      </c>
      <c r="Z37" t="s">
        <v>398</v>
      </c>
      <c r="AA37">
        <v>1</v>
      </c>
      <c r="AB37" t="s">
        <v>682</v>
      </c>
      <c r="AC37">
        <v>0</v>
      </c>
      <c r="AD37" s="16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 s="1">
        <v>554327.31000000006</v>
      </c>
      <c r="AK37" s="1">
        <v>554327.31000000006</v>
      </c>
      <c r="AL37" s="1">
        <f t="shared" si="0"/>
        <v>0</v>
      </c>
      <c r="AM37">
        <v>0</v>
      </c>
      <c r="AO37" s="1">
        <v>554327.31000000006</v>
      </c>
      <c r="AP37" s="1">
        <v>554327.31000000006</v>
      </c>
      <c r="AQ37" s="1">
        <v>554327.31000000006</v>
      </c>
      <c r="AR37" s="1">
        <v>554327.31000000006</v>
      </c>
      <c r="AS37" s="1">
        <v>554327.31000000006</v>
      </c>
      <c r="AT37" s="1">
        <v>554327.31000000006</v>
      </c>
      <c r="AU37" s="1">
        <v>554327.31000000006</v>
      </c>
      <c r="AV37" s="1">
        <f t="shared" si="1"/>
        <v>0</v>
      </c>
      <c r="AW37" s="1"/>
      <c r="AY37" s="1">
        <f t="shared" si="2"/>
        <v>0</v>
      </c>
    </row>
    <row r="38" spans="1:55" hidden="1" x14ac:dyDescent="0.35">
      <c r="A38" t="s">
        <v>812</v>
      </c>
      <c r="B38" t="s">
        <v>815</v>
      </c>
      <c r="C38" t="s">
        <v>1359</v>
      </c>
      <c r="D38" t="s">
        <v>1373</v>
      </c>
      <c r="E38" t="s">
        <v>835</v>
      </c>
      <c r="F38">
        <v>5</v>
      </c>
      <c r="G38" t="s">
        <v>810</v>
      </c>
      <c r="H38" t="s">
        <v>49</v>
      </c>
      <c r="I38" t="s">
        <v>1348</v>
      </c>
      <c r="J38" t="s">
        <v>47</v>
      </c>
      <c r="K38" t="s">
        <v>48</v>
      </c>
      <c r="L38">
        <v>4</v>
      </c>
      <c r="M38" t="s">
        <v>1291</v>
      </c>
      <c r="N38">
        <v>12</v>
      </c>
      <c r="O38" t="s">
        <v>71</v>
      </c>
      <c r="P38" t="s">
        <v>1296</v>
      </c>
      <c r="Q38" t="s">
        <v>71</v>
      </c>
      <c r="R38" t="s">
        <v>834</v>
      </c>
      <c r="S38" t="s">
        <v>836</v>
      </c>
      <c r="T38" t="s">
        <v>1299</v>
      </c>
      <c r="U38" t="s">
        <v>838</v>
      </c>
      <c r="V38" t="s">
        <v>1339</v>
      </c>
      <c r="W38">
        <v>1000</v>
      </c>
      <c r="X38" t="s">
        <v>71</v>
      </c>
      <c r="Y38">
        <v>1331</v>
      </c>
      <c r="Z38" t="s">
        <v>398</v>
      </c>
      <c r="AA38">
        <v>2</v>
      </c>
      <c r="AB38" t="s">
        <v>683</v>
      </c>
      <c r="AC38">
        <v>0</v>
      </c>
      <c r="AD38" s="16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 s="1">
        <v>0</v>
      </c>
      <c r="AK38">
        <v>0</v>
      </c>
      <c r="AL38" s="1">
        <f t="shared" si="0"/>
        <v>0</v>
      </c>
      <c r="AM38" s="1">
        <v>730000</v>
      </c>
      <c r="AN38" s="1"/>
      <c r="AO38" s="1">
        <v>0</v>
      </c>
      <c r="AP38" s="1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 s="1">
        <f t="shared" si="1"/>
        <v>0</v>
      </c>
      <c r="AW38" s="1"/>
      <c r="AY38" s="1">
        <f t="shared" si="2"/>
        <v>0</v>
      </c>
    </row>
    <row r="39" spans="1:55" hidden="1" x14ac:dyDescent="0.35">
      <c r="A39" t="s">
        <v>812</v>
      </c>
      <c r="B39" t="s">
        <v>815</v>
      </c>
      <c r="C39" t="s">
        <v>1359</v>
      </c>
      <c r="D39" t="s">
        <v>1373</v>
      </c>
      <c r="E39" t="s">
        <v>835</v>
      </c>
      <c r="F39">
        <v>5</v>
      </c>
      <c r="G39" t="s">
        <v>810</v>
      </c>
      <c r="H39" t="s">
        <v>49</v>
      </c>
      <c r="I39" t="s">
        <v>1348</v>
      </c>
      <c r="J39" t="s">
        <v>47</v>
      </c>
      <c r="K39" t="s">
        <v>48</v>
      </c>
      <c r="L39">
        <v>4</v>
      </c>
      <c r="M39" t="s">
        <v>1291</v>
      </c>
      <c r="N39">
        <v>66</v>
      </c>
      <c r="O39" t="s">
        <v>71</v>
      </c>
      <c r="P39" t="s">
        <v>1296</v>
      </c>
      <c r="Q39" t="s">
        <v>71</v>
      </c>
      <c r="R39" t="s">
        <v>837</v>
      </c>
      <c r="S39" t="s">
        <v>838</v>
      </c>
      <c r="T39" t="s">
        <v>1299</v>
      </c>
      <c r="U39" t="s">
        <v>838</v>
      </c>
      <c r="V39" t="s">
        <v>1339</v>
      </c>
      <c r="W39">
        <v>1000</v>
      </c>
      <c r="X39" t="s">
        <v>71</v>
      </c>
      <c r="Y39">
        <v>1331</v>
      </c>
      <c r="Z39" t="s">
        <v>398</v>
      </c>
      <c r="AA39">
        <v>1</v>
      </c>
      <c r="AB39" t="s">
        <v>682</v>
      </c>
      <c r="AC39">
        <v>0</v>
      </c>
      <c r="AD39" s="16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 s="1">
        <v>175672.69</v>
      </c>
      <c r="AK39" s="1">
        <v>175672.69</v>
      </c>
      <c r="AL39" s="1">
        <f t="shared" si="0"/>
        <v>0</v>
      </c>
      <c r="AM39">
        <v>0</v>
      </c>
      <c r="AO39" s="1">
        <v>0</v>
      </c>
      <c r="AP39" s="1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 s="1">
        <f t="shared" si="1"/>
        <v>175672.69</v>
      </c>
      <c r="AW39" s="1"/>
      <c r="AY39" s="1">
        <f t="shared" si="2"/>
        <v>0</v>
      </c>
    </row>
    <row r="40" spans="1:55" hidden="1" x14ac:dyDescent="0.35">
      <c r="A40" t="s">
        <v>987</v>
      </c>
      <c r="B40" t="s">
        <v>988</v>
      </c>
      <c r="C40" t="s">
        <v>1359</v>
      </c>
      <c r="D40" t="s">
        <v>1373</v>
      </c>
      <c r="E40" t="s">
        <v>835</v>
      </c>
      <c r="F40">
        <v>5</v>
      </c>
      <c r="G40" t="s">
        <v>810</v>
      </c>
      <c r="H40" t="s">
        <v>49</v>
      </c>
      <c r="I40" t="s">
        <v>1348</v>
      </c>
      <c r="J40" t="s">
        <v>47</v>
      </c>
      <c r="K40" t="s">
        <v>48</v>
      </c>
      <c r="L40">
        <v>4</v>
      </c>
      <c r="M40" t="s">
        <v>1291</v>
      </c>
      <c r="N40">
        <v>12</v>
      </c>
      <c r="O40" t="s">
        <v>71</v>
      </c>
      <c r="P40" t="s">
        <v>1296</v>
      </c>
      <c r="Q40" t="s">
        <v>71</v>
      </c>
      <c r="R40" t="s">
        <v>834</v>
      </c>
      <c r="S40" t="s">
        <v>836</v>
      </c>
      <c r="T40" t="s">
        <v>1299</v>
      </c>
      <c r="U40" t="s">
        <v>838</v>
      </c>
      <c r="V40" t="s">
        <v>1339</v>
      </c>
      <c r="W40">
        <v>1000</v>
      </c>
      <c r="X40" t="s">
        <v>71</v>
      </c>
      <c r="Y40">
        <v>1341</v>
      </c>
      <c r="Z40" t="s">
        <v>399</v>
      </c>
      <c r="AA40">
        <v>0</v>
      </c>
      <c r="AB40" t="s">
        <v>58</v>
      </c>
      <c r="AC40">
        <v>0</v>
      </c>
      <c r="AD40" s="16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 s="1">
        <v>725191.4</v>
      </c>
      <c r="AK40" s="1">
        <v>725191.4</v>
      </c>
      <c r="AL40" s="1">
        <f t="shared" si="0"/>
        <v>0</v>
      </c>
      <c r="AM40">
        <v>0</v>
      </c>
      <c r="AO40" s="1">
        <v>725191.4</v>
      </c>
      <c r="AP40" s="1">
        <v>725191.4</v>
      </c>
      <c r="AQ40" s="1">
        <v>725191.4</v>
      </c>
      <c r="AR40" s="1">
        <v>725191.4</v>
      </c>
      <c r="AS40" s="1">
        <v>725191.4</v>
      </c>
      <c r="AT40" s="1">
        <v>725191.4</v>
      </c>
      <c r="AU40" s="1">
        <v>725191.4</v>
      </c>
      <c r="AV40" s="1">
        <f t="shared" si="1"/>
        <v>0</v>
      </c>
      <c r="AW40" s="1"/>
      <c r="AY40" s="1">
        <f t="shared" si="2"/>
        <v>0</v>
      </c>
    </row>
    <row r="41" spans="1:55" hidden="1" x14ac:dyDescent="0.35">
      <c r="A41" t="s">
        <v>987</v>
      </c>
      <c r="B41" t="s">
        <v>988</v>
      </c>
      <c r="C41" t="s">
        <v>1359</v>
      </c>
      <c r="D41" t="s">
        <v>1373</v>
      </c>
      <c r="E41" t="s">
        <v>835</v>
      </c>
      <c r="F41">
        <v>5</v>
      </c>
      <c r="G41" t="s">
        <v>810</v>
      </c>
      <c r="H41" t="s">
        <v>49</v>
      </c>
      <c r="I41" t="s">
        <v>1348</v>
      </c>
      <c r="J41" t="s">
        <v>47</v>
      </c>
      <c r="K41" t="s">
        <v>48</v>
      </c>
      <c r="L41">
        <v>4</v>
      </c>
      <c r="M41" t="s">
        <v>1291</v>
      </c>
      <c r="N41">
        <v>66</v>
      </c>
      <c r="O41" t="s">
        <v>71</v>
      </c>
      <c r="P41" t="s">
        <v>1296</v>
      </c>
      <c r="Q41" t="s">
        <v>71</v>
      </c>
      <c r="R41" t="s">
        <v>837</v>
      </c>
      <c r="S41" t="s">
        <v>838</v>
      </c>
      <c r="T41" t="s">
        <v>1299</v>
      </c>
      <c r="U41" t="s">
        <v>838</v>
      </c>
      <c r="V41" t="s">
        <v>1339</v>
      </c>
      <c r="W41">
        <v>1000</v>
      </c>
      <c r="X41" t="s">
        <v>71</v>
      </c>
      <c r="Y41">
        <v>1341</v>
      </c>
      <c r="Z41" t="s">
        <v>399</v>
      </c>
      <c r="AA41">
        <v>0</v>
      </c>
      <c r="AB41" t="s">
        <v>58</v>
      </c>
      <c r="AC41">
        <v>0</v>
      </c>
      <c r="AD41" s="16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 s="1">
        <v>774808.6</v>
      </c>
      <c r="AK41" s="1">
        <v>774808.6</v>
      </c>
      <c r="AL41" s="1">
        <f t="shared" si="0"/>
        <v>0</v>
      </c>
      <c r="AM41">
        <v>0</v>
      </c>
      <c r="AO41" s="1">
        <v>487796.8</v>
      </c>
      <c r="AP41" s="1">
        <v>487796.8</v>
      </c>
      <c r="AQ41" s="1">
        <v>260999.8</v>
      </c>
      <c r="AR41" s="1">
        <v>260999.8</v>
      </c>
      <c r="AS41" s="1">
        <v>260999.8</v>
      </c>
      <c r="AT41" s="1">
        <v>260999.8</v>
      </c>
      <c r="AU41" s="1">
        <v>260999.8</v>
      </c>
      <c r="AV41" s="1">
        <f t="shared" si="1"/>
        <v>287011.8</v>
      </c>
      <c r="AW41" s="1"/>
      <c r="AY41" s="1">
        <f t="shared" si="2"/>
        <v>0</v>
      </c>
    </row>
    <row r="42" spans="1:55" hidden="1" x14ac:dyDescent="0.35">
      <c r="A42" t="s">
        <v>1002</v>
      </c>
      <c r="B42" t="s">
        <v>1003</v>
      </c>
      <c r="C42" t="s">
        <v>1359</v>
      </c>
      <c r="D42" t="s">
        <v>1373</v>
      </c>
      <c r="E42" t="s">
        <v>835</v>
      </c>
      <c r="F42">
        <v>6</v>
      </c>
      <c r="G42" t="s">
        <v>164</v>
      </c>
      <c r="H42" t="s">
        <v>49</v>
      </c>
      <c r="I42" t="s">
        <v>1348</v>
      </c>
      <c r="J42" t="s">
        <v>47</v>
      </c>
      <c r="K42" t="s">
        <v>48</v>
      </c>
      <c r="L42">
        <v>1</v>
      </c>
      <c r="M42" t="s">
        <v>1292</v>
      </c>
      <c r="N42">
        <v>10</v>
      </c>
      <c r="O42" t="s">
        <v>172</v>
      </c>
      <c r="P42" t="s">
        <v>1296</v>
      </c>
      <c r="Q42" t="s">
        <v>172</v>
      </c>
      <c r="R42" t="s">
        <v>834</v>
      </c>
      <c r="S42" t="s">
        <v>836</v>
      </c>
      <c r="T42" t="s">
        <v>1299</v>
      </c>
      <c r="U42" t="s">
        <v>838</v>
      </c>
      <c r="V42" t="s">
        <v>1339</v>
      </c>
      <c r="W42">
        <v>1000</v>
      </c>
      <c r="X42" t="s">
        <v>71</v>
      </c>
      <c r="Y42">
        <v>1341</v>
      </c>
      <c r="Z42" t="s">
        <v>399</v>
      </c>
      <c r="AA42">
        <v>3</v>
      </c>
      <c r="AB42" t="s">
        <v>867</v>
      </c>
      <c r="AC42">
        <v>0</v>
      </c>
      <c r="AD42" s="16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 s="1">
        <v>0</v>
      </c>
      <c r="AK42" s="1">
        <v>0</v>
      </c>
      <c r="AL42" s="1">
        <f t="shared" si="0"/>
        <v>0</v>
      </c>
      <c r="AM42" s="1">
        <v>0</v>
      </c>
      <c r="AN42" s="1"/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f t="shared" si="1"/>
        <v>0</v>
      </c>
      <c r="AW42" s="1"/>
      <c r="AY42" s="1">
        <f t="shared" si="2"/>
        <v>0</v>
      </c>
    </row>
    <row r="43" spans="1:55" hidden="1" x14ac:dyDescent="0.35">
      <c r="A43" t="s">
        <v>812</v>
      </c>
      <c r="B43" t="s">
        <v>815</v>
      </c>
      <c r="C43" t="s">
        <v>1359</v>
      </c>
      <c r="D43" t="s">
        <v>1373</v>
      </c>
      <c r="E43" t="s">
        <v>835</v>
      </c>
      <c r="F43">
        <v>5</v>
      </c>
      <c r="G43" t="s">
        <v>810</v>
      </c>
      <c r="H43" t="s">
        <v>49</v>
      </c>
      <c r="I43" t="s">
        <v>1348</v>
      </c>
      <c r="J43" t="s">
        <v>47</v>
      </c>
      <c r="K43" t="s">
        <v>48</v>
      </c>
      <c r="L43">
        <v>4</v>
      </c>
      <c r="M43" t="s">
        <v>1291</v>
      </c>
      <c r="N43">
        <v>12</v>
      </c>
      <c r="O43" t="s">
        <v>71</v>
      </c>
      <c r="P43" t="s">
        <v>1296</v>
      </c>
      <c r="Q43" t="s">
        <v>71</v>
      </c>
      <c r="R43" t="s">
        <v>834</v>
      </c>
      <c r="S43" t="s">
        <v>836</v>
      </c>
      <c r="T43" t="s">
        <v>1299</v>
      </c>
      <c r="U43" t="s">
        <v>838</v>
      </c>
      <c r="V43" t="s">
        <v>1339</v>
      </c>
      <c r="W43">
        <v>1000</v>
      </c>
      <c r="X43" t="s">
        <v>71</v>
      </c>
      <c r="Y43">
        <v>1341</v>
      </c>
      <c r="Z43" t="s">
        <v>399</v>
      </c>
      <c r="AA43">
        <v>2</v>
      </c>
      <c r="AB43" t="s">
        <v>683</v>
      </c>
      <c r="AC43">
        <v>0</v>
      </c>
      <c r="AD43" s="16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 s="1">
        <v>0</v>
      </c>
      <c r="AK43" s="1">
        <v>0</v>
      </c>
      <c r="AL43" s="1">
        <f t="shared" si="0"/>
        <v>0</v>
      </c>
      <c r="AM43" s="1">
        <v>0</v>
      </c>
      <c r="AN43" s="1"/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f t="shared" si="1"/>
        <v>0</v>
      </c>
      <c r="AW43" s="1"/>
      <c r="AY43" s="1">
        <f t="shared" si="2"/>
        <v>0</v>
      </c>
      <c r="BB43" s="1"/>
      <c r="BC43" s="82"/>
    </row>
    <row r="44" spans="1:55" hidden="1" x14ac:dyDescent="0.35">
      <c r="A44" t="s">
        <v>987</v>
      </c>
      <c r="B44" t="s">
        <v>988</v>
      </c>
      <c r="C44" t="s">
        <v>1359</v>
      </c>
      <c r="D44" t="s">
        <v>1373</v>
      </c>
      <c r="E44" t="s">
        <v>835</v>
      </c>
      <c r="F44">
        <v>5</v>
      </c>
      <c r="G44" t="s">
        <v>810</v>
      </c>
      <c r="H44" t="s">
        <v>49</v>
      </c>
      <c r="I44" t="s">
        <v>1348</v>
      </c>
      <c r="J44" t="s">
        <v>47</v>
      </c>
      <c r="K44" t="s">
        <v>48</v>
      </c>
      <c r="L44">
        <v>4</v>
      </c>
      <c r="M44" t="s">
        <v>1291</v>
      </c>
      <c r="N44">
        <v>12</v>
      </c>
      <c r="O44" t="s">
        <v>71</v>
      </c>
      <c r="P44" t="s">
        <v>1296</v>
      </c>
      <c r="Q44" t="s">
        <v>71</v>
      </c>
      <c r="R44" t="s">
        <v>834</v>
      </c>
      <c r="S44" t="s">
        <v>836</v>
      </c>
      <c r="T44" t="s">
        <v>1299</v>
      </c>
      <c r="U44" t="s">
        <v>838</v>
      </c>
      <c r="V44" t="s">
        <v>1339</v>
      </c>
      <c r="W44">
        <v>1000</v>
      </c>
      <c r="X44" t="s">
        <v>71</v>
      </c>
      <c r="Y44">
        <v>1341</v>
      </c>
      <c r="Z44" t="s">
        <v>399</v>
      </c>
      <c r="AA44">
        <v>1</v>
      </c>
      <c r="AB44" t="s">
        <v>682</v>
      </c>
      <c r="AC44">
        <v>0</v>
      </c>
      <c r="AD44" s="16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 s="1">
        <v>0</v>
      </c>
      <c r="AK44" s="1">
        <v>0</v>
      </c>
      <c r="AL44" s="1">
        <f t="shared" si="0"/>
        <v>0</v>
      </c>
      <c r="AM44" s="1">
        <v>0</v>
      </c>
      <c r="AN44" s="1"/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f t="shared" si="1"/>
        <v>0</v>
      </c>
      <c r="AW44" s="1"/>
      <c r="AY44" s="1">
        <f t="shared" si="2"/>
        <v>0</v>
      </c>
    </row>
    <row r="45" spans="1:55" hidden="1" x14ac:dyDescent="0.35">
      <c r="A45" t="s">
        <v>987</v>
      </c>
      <c r="B45" t="s">
        <v>988</v>
      </c>
      <c r="C45" t="s">
        <v>1359</v>
      </c>
      <c r="D45" t="s">
        <v>1373</v>
      </c>
      <c r="E45" t="s">
        <v>835</v>
      </c>
      <c r="F45">
        <v>5</v>
      </c>
      <c r="G45" t="s">
        <v>810</v>
      </c>
      <c r="H45" t="s">
        <v>49</v>
      </c>
      <c r="I45" t="s">
        <v>1348</v>
      </c>
      <c r="J45" t="s">
        <v>47</v>
      </c>
      <c r="K45" t="s">
        <v>48</v>
      </c>
      <c r="L45">
        <v>4</v>
      </c>
      <c r="M45" t="s">
        <v>1291</v>
      </c>
      <c r="N45">
        <v>12</v>
      </c>
      <c r="O45" t="s">
        <v>71</v>
      </c>
      <c r="P45" t="s">
        <v>1296</v>
      </c>
      <c r="Q45" t="s">
        <v>71</v>
      </c>
      <c r="R45" t="s">
        <v>834</v>
      </c>
      <c r="S45" t="s">
        <v>836</v>
      </c>
      <c r="T45" t="s">
        <v>1299</v>
      </c>
      <c r="U45" t="s">
        <v>838</v>
      </c>
      <c r="V45" t="s">
        <v>1339</v>
      </c>
      <c r="W45">
        <v>1000</v>
      </c>
      <c r="X45" t="s">
        <v>71</v>
      </c>
      <c r="Y45">
        <v>1341</v>
      </c>
      <c r="Z45" t="s">
        <v>399</v>
      </c>
      <c r="AA45">
        <v>2</v>
      </c>
      <c r="AB45" t="s">
        <v>683</v>
      </c>
      <c r="AC45">
        <v>0</v>
      </c>
      <c r="AD45" s="16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 s="1">
        <v>0</v>
      </c>
      <c r="AK45">
        <v>0</v>
      </c>
      <c r="AL45" s="1">
        <f t="shared" si="0"/>
        <v>0</v>
      </c>
      <c r="AM45" s="1">
        <v>1500000</v>
      </c>
      <c r="AN45" s="1"/>
      <c r="AO45" s="1">
        <v>0</v>
      </c>
      <c r="AP45" s="1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 s="1">
        <f t="shared" si="1"/>
        <v>0</v>
      </c>
      <c r="AW45" s="1"/>
      <c r="AY45" s="1">
        <f t="shared" si="2"/>
        <v>0</v>
      </c>
    </row>
    <row r="46" spans="1:55" hidden="1" x14ac:dyDescent="0.35">
      <c r="A46" t="s">
        <v>1002</v>
      </c>
      <c r="B46" t="s">
        <v>1003</v>
      </c>
      <c r="C46" t="s">
        <v>1359</v>
      </c>
      <c r="D46" t="s">
        <v>1373</v>
      </c>
      <c r="E46" t="s">
        <v>835</v>
      </c>
      <c r="F46">
        <v>5</v>
      </c>
      <c r="G46" t="s">
        <v>810</v>
      </c>
      <c r="H46" t="s">
        <v>49</v>
      </c>
      <c r="I46" t="s">
        <v>1348</v>
      </c>
      <c r="J46" t="s">
        <v>47</v>
      </c>
      <c r="K46" t="s">
        <v>48</v>
      </c>
      <c r="L46">
        <v>4</v>
      </c>
      <c r="M46" t="s">
        <v>1291</v>
      </c>
      <c r="N46">
        <v>12</v>
      </c>
      <c r="O46" t="s">
        <v>71</v>
      </c>
      <c r="P46" t="s">
        <v>1296</v>
      </c>
      <c r="Q46" t="s">
        <v>71</v>
      </c>
      <c r="R46" t="s">
        <v>834</v>
      </c>
      <c r="S46" t="s">
        <v>836</v>
      </c>
      <c r="T46" t="s">
        <v>1299</v>
      </c>
      <c r="U46" t="s">
        <v>838</v>
      </c>
      <c r="V46" t="s">
        <v>1339</v>
      </c>
      <c r="W46">
        <v>1000</v>
      </c>
      <c r="X46" t="s">
        <v>71</v>
      </c>
      <c r="Y46">
        <v>1411</v>
      </c>
      <c r="Z46" t="s">
        <v>94</v>
      </c>
      <c r="AA46">
        <v>1</v>
      </c>
      <c r="AB46" t="s">
        <v>682</v>
      </c>
      <c r="AC46">
        <v>0</v>
      </c>
      <c r="AD46" s="1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 s="1">
        <v>30764225.109999999</v>
      </c>
      <c r="AK46" s="1">
        <v>30764139.309999999</v>
      </c>
      <c r="AL46" s="1">
        <f t="shared" si="0"/>
        <v>85.800000000745058</v>
      </c>
      <c r="AM46" s="1">
        <v>41030639.359999999</v>
      </c>
      <c r="AN46" s="1"/>
      <c r="AO46" s="1">
        <v>30764225.109999999</v>
      </c>
      <c r="AP46" s="1">
        <v>30764225.109999999</v>
      </c>
      <c r="AQ46" s="1">
        <v>30764139.309999999</v>
      </c>
      <c r="AR46" s="1">
        <v>30764139.309999999</v>
      </c>
      <c r="AS46" s="1">
        <v>30764139.309999999</v>
      </c>
      <c r="AT46" s="1">
        <v>30764139.309999999</v>
      </c>
      <c r="AU46" s="1">
        <v>30764139.309999999</v>
      </c>
      <c r="AV46" s="1">
        <f t="shared" si="1"/>
        <v>-85.800000000745058</v>
      </c>
      <c r="AW46" s="1"/>
      <c r="AY46" s="1">
        <f t="shared" si="2"/>
        <v>0</v>
      </c>
    </row>
    <row r="47" spans="1:55" hidden="1" x14ac:dyDescent="0.35">
      <c r="A47" t="s">
        <v>1002</v>
      </c>
      <c r="B47" t="s">
        <v>1003</v>
      </c>
      <c r="C47" t="s">
        <v>1359</v>
      </c>
      <c r="D47" t="s">
        <v>1373</v>
      </c>
      <c r="E47" t="s">
        <v>835</v>
      </c>
      <c r="F47">
        <v>5</v>
      </c>
      <c r="G47" t="s">
        <v>810</v>
      </c>
      <c r="H47" t="s">
        <v>49</v>
      </c>
      <c r="I47" t="s">
        <v>1348</v>
      </c>
      <c r="J47" t="s">
        <v>47</v>
      </c>
      <c r="K47" t="s">
        <v>48</v>
      </c>
      <c r="L47">
        <v>4</v>
      </c>
      <c r="M47" t="s">
        <v>1291</v>
      </c>
      <c r="N47">
        <v>66</v>
      </c>
      <c r="O47" t="s">
        <v>71</v>
      </c>
      <c r="P47" t="s">
        <v>1296</v>
      </c>
      <c r="Q47" t="s">
        <v>71</v>
      </c>
      <c r="R47" t="s">
        <v>837</v>
      </c>
      <c r="S47" t="s">
        <v>838</v>
      </c>
      <c r="T47" t="s">
        <v>1299</v>
      </c>
      <c r="U47" t="s">
        <v>838</v>
      </c>
      <c r="V47" t="s">
        <v>1339</v>
      </c>
      <c r="W47">
        <v>1000</v>
      </c>
      <c r="X47" t="s">
        <v>71</v>
      </c>
      <c r="Y47">
        <v>1411</v>
      </c>
      <c r="Z47" t="s">
        <v>94</v>
      </c>
      <c r="AA47">
        <v>1</v>
      </c>
      <c r="AB47" t="s">
        <v>682</v>
      </c>
      <c r="AC47">
        <v>0</v>
      </c>
      <c r="AD47" s="16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 s="1">
        <v>6134070.9500000002</v>
      </c>
      <c r="AK47" s="1">
        <v>6134156.75</v>
      </c>
      <c r="AL47" s="1">
        <f t="shared" si="0"/>
        <v>-85.799999999813735</v>
      </c>
      <c r="AM47">
        <v>0</v>
      </c>
      <c r="AO47" s="1">
        <v>7966282.5599999996</v>
      </c>
      <c r="AP47" s="1">
        <v>7966282.5599999996</v>
      </c>
      <c r="AQ47">
        <v>193.3</v>
      </c>
      <c r="AR47">
        <v>193.3</v>
      </c>
      <c r="AS47">
        <v>193.3</v>
      </c>
      <c r="AT47">
        <v>193.3</v>
      </c>
      <c r="AU47">
        <v>193.3</v>
      </c>
      <c r="AV47" s="1">
        <f t="shared" si="1"/>
        <v>-1832125.8099999996</v>
      </c>
      <c r="AW47" s="1"/>
      <c r="AY47" s="1">
        <f t="shared" si="2"/>
        <v>0</v>
      </c>
    </row>
    <row r="48" spans="1:55" hidden="1" x14ac:dyDescent="0.35">
      <c r="A48" t="s">
        <v>1002</v>
      </c>
      <c r="B48" t="s">
        <v>1003</v>
      </c>
      <c r="C48" t="s">
        <v>1359</v>
      </c>
      <c r="D48" t="s">
        <v>1373</v>
      </c>
      <c r="E48" t="s">
        <v>835</v>
      </c>
      <c r="F48">
        <v>5</v>
      </c>
      <c r="G48" t="s">
        <v>810</v>
      </c>
      <c r="H48" t="s">
        <v>49</v>
      </c>
      <c r="I48" t="s">
        <v>1348</v>
      </c>
      <c r="J48" t="s">
        <v>47</v>
      </c>
      <c r="K48" t="s">
        <v>48</v>
      </c>
      <c r="L48">
        <v>4</v>
      </c>
      <c r="M48" t="s">
        <v>1291</v>
      </c>
      <c r="N48">
        <v>12</v>
      </c>
      <c r="O48" t="s">
        <v>71</v>
      </c>
      <c r="P48" t="s">
        <v>1296</v>
      </c>
      <c r="Q48" t="s">
        <v>71</v>
      </c>
      <c r="R48" t="s">
        <v>834</v>
      </c>
      <c r="S48" t="s">
        <v>836</v>
      </c>
      <c r="T48" t="s">
        <v>1299</v>
      </c>
      <c r="U48" t="s">
        <v>838</v>
      </c>
      <c r="V48" t="s">
        <v>1339</v>
      </c>
      <c r="W48">
        <v>1000</v>
      </c>
      <c r="X48" t="s">
        <v>71</v>
      </c>
      <c r="Y48">
        <v>1411</v>
      </c>
      <c r="Z48" t="s">
        <v>94</v>
      </c>
      <c r="AA48">
        <v>2</v>
      </c>
      <c r="AB48" t="s">
        <v>683</v>
      </c>
      <c r="AC48">
        <v>0</v>
      </c>
      <c r="AD48" s="16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 s="1">
        <v>3493236.12</v>
      </c>
      <c r="AK48" s="1">
        <v>3493236.12</v>
      </c>
      <c r="AL48" s="1">
        <f t="shared" si="0"/>
        <v>0</v>
      </c>
      <c r="AM48" s="1">
        <v>2576604.64</v>
      </c>
      <c r="AN48" s="1"/>
      <c r="AO48" s="1">
        <v>3493236.12</v>
      </c>
      <c r="AP48" s="1">
        <v>3493236.12</v>
      </c>
      <c r="AQ48" s="1">
        <v>3493236.12</v>
      </c>
      <c r="AR48" s="1">
        <v>3493236.12</v>
      </c>
      <c r="AS48" s="1">
        <v>3493236.12</v>
      </c>
      <c r="AT48" s="1">
        <v>3493236.12</v>
      </c>
      <c r="AU48" s="1">
        <v>3493236.12</v>
      </c>
      <c r="AV48" s="1">
        <f t="shared" si="1"/>
        <v>0</v>
      </c>
      <c r="AW48" s="1"/>
      <c r="AY48" s="1">
        <f t="shared" si="2"/>
        <v>0</v>
      </c>
    </row>
    <row r="49" spans="1:54" hidden="1" x14ac:dyDescent="0.35">
      <c r="A49" t="s">
        <v>1002</v>
      </c>
      <c r="B49" t="s">
        <v>1003</v>
      </c>
      <c r="C49" t="s">
        <v>1359</v>
      </c>
      <c r="D49" t="s">
        <v>1373</v>
      </c>
      <c r="E49" t="s">
        <v>835</v>
      </c>
      <c r="F49">
        <v>5</v>
      </c>
      <c r="G49" t="s">
        <v>810</v>
      </c>
      <c r="H49" t="s">
        <v>49</v>
      </c>
      <c r="I49" t="s">
        <v>1348</v>
      </c>
      <c r="J49" t="s">
        <v>47</v>
      </c>
      <c r="K49" t="s">
        <v>48</v>
      </c>
      <c r="L49">
        <v>4</v>
      </c>
      <c r="M49" t="s">
        <v>1291</v>
      </c>
      <c r="N49">
        <v>66</v>
      </c>
      <c r="O49" t="s">
        <v>71</v>
      </c>
      <c r="P49" t="s">
        <v>1296</v>
      </c>
      <c r="Q49" t="s">
        <v>71</v>
      </c>
      <c r="R49" t="s">
        <v>837</v>
      </c>
      <c r="S49" t="s">
        <v>838</v>
      </c>
      <c r="T49" t="s">
        <v>1299</v>
      </c>
      <c r="U49" t="s">
        <v>838</v>
      </c>
      <c r="V49" t="s">
        <v>1339</v>
      </c>
      <c r="W49">
        <v>1000</v>
      </c>
      <c r="X49" t="s">
        <v>71</v>
      </c>
      <c r="Y49">
        <v>1411</v>
      </c>
      <c r="Z49" t="s">
        <v>94</v>
      </c>
      <c r="AA49">
        <v>2</v>
      </c>
      <c r="AB49" t="s">
        <v>683</v>
      </c>
      <c r="AC49">
        <v>0</v>
      </c>
      <c r="AD49" s="16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 s="1">
        <v>1865613.08</v>
      </c>
      <c r="AK49" s="1">
        <v>1865613.08</v>
      </c>
      <c r="AL49" s="1">
        <f t="shared" si="0"/>
        <v>0</v>
      </c>
      <c r="AM49">
        <v>0</v>
      </c>
      <c r="AO49" s="1">
        <v>1127274.21</v>
      </c>
      <c r="AP49" s="1">
        <v>1127274.21</v>
      </c>
      <c r="AQ49">
        <v>35.1</v>
      </c>
      <c r="AR49">
        <v>35.1</v>
      </c>
      <c r="AS49">
        <v>35.1</v>
      </c>
      <c r="AT49">
        <v>35.1</v>
      </c>
      <c r="AU49">
        <v>35.1</v>
      </c>
      <c r="AV49" s="1">
        <f t="shared" si="1"/>
        <v>738338.87000000011</v>
      </c>
      <c r="AW49" s="1"/>
      <c r="AY49" s="1">
        <f t="shared" si="2"/>
        <v>0</v>
      </c>
    </row>
    <row r="50" spans="1:54" hidden="1" x14ac:dyDescent="0.35">
      <c r="A50" t="s">
        <v>812</v>
      </c>
      <c r="B50" t="s">
        <v>815</v>
      </c>
      <c r="C50" t="s">
        <v>1359</v>
      </c>
      <c r="D50" t="s">
        <v>1373</v>
      </c>
      <c r="E50" t="s">
        <v>835</v>
      </c>
      <c r="F50">
        <v>5</v>
      </c>
      <c r="G50" t="s">
        <v>810</v>
      </c>
      <c r="H50" t="s">
        <v>49</v>
      </c>
      <c r="I50" t="s">
        <v>1348</v>
      </c>
      <c r="J50" t="s">
        <v>47</v>
      </c>
      <c r="K50" t="s">
        <v>48</v>
      </c>
      <c r="L50">
        <v>4</v>
      </c>
      <c r="M50" t="s">
        <v>1291</v>
      </c>
      <c r="N50">
        <v>66</v>
      </c>
      <c r="O50" t="s">
        <v>71</v>
      </c>
      <c r="P50" t="s">
        <v>1296</v>
      </c>
      <c r="Q50" t="s">
        <v>71</v>
      </c>
      <c r="R50" t="s">
        <v>837</v>
      </c>
      <c r="S50" t="s">
        <v>838</v>
      </c>
      <c r="T50" t="s">
        <v>1299</v>
      </c>
      <c r="U50" t="s">
        <v>838</v>
      </c>
      <c r="V50" t="s">
        <v>1339</v>
      </c>
      <c r="W50">
        <v>1000</v>
      </c>
      <c r="X50" t="s">
        <v>71</v>
      </c>
      <c r="Y50">
        <v>1411</v>
      </c>
      <c r="Z50" t="s">
        <v>94</v>
      </c>
      <c r="AA50">
        <v>1</v>
      </c>
      <c r="AB50" t="s">
        <v>682</v>
      </c>
      <c r="AC50">
        <v>0</v>
      </c>
      <c r="AD50" s="16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 s="1">
        <v>4000000</v>
      </c>
      <c r="AK50" s="1">
        <v>4000000</v>
      </c>
      <c r="AL50" s="1">
        <f t="shared" si="0"/>
        <v>0</v>
      </c>
      <c r="AM50">
        <v>0</v>
      </c>
      <c r="AO50" s="1">
        <v>115085.99</v>
      </c>
      <c r="AP50" s="1">
        <v>115085.99</v>
      </c>
      <c r="AQ50" s="1">
        <v>115085.99</v>
      </c>
      <c r="AR50" s="1">
        <v>115085.99</v>
      </c>
      <c r="AS50" s="1">
        <v>115085.99</v>
      </c>
      <c r="AT50" s="1">
        <v>115085.99</v>
      </c>
      <c r="AU50" s="1">
        <v>115085.99</v>
      </c>
      <c r="AV50" s="1">
        <f t="shared" si="1"/>
        <v>3884914.01</v>
      </c>
      <c r="AW50" s="1"/>
      <c r="AY50" s="1">
        <f t="shared" si="2"/>
        <v>0</v>
      </c>
    </row>
    <row r="51" spans="1:54" hidden="1" x14ac:dyDescent="0.35">
      <c r="A51" t="s">
        <v>1002</v>
      </c>
      <c r="B51" t="s">
        <v>1003</v>
      </c>
      <c r="C51" t="s">
        <v>1359</v>
      </c>
      <c r="D51" t="s">
        <v>1373</v>
      </c>
      <c r="E51" t="s">
        <v>835</v>
      </c>
      <c r="F51">
        <v>6</v>
      </c>
      <c r="G51" t="s">
        <v>164</v>
      </c>
      <c r="H51" t="s">
        <v>49</v>
      </c>
      <c r="I51" t="s">
        <v>1348</v>
      </c>
      <c r="J51" t="s">
        <v>47</v>
      </c>
      <c r="K51" t="s">
        <v>48</v>
      </c>
      <c r="L51">
        <v>1</v>
      </c>
      <c r="M51" t="s">
        <v>1292</v>
      </c>
      <c r="N51">
        <v>10</v>
      </c>
      <c r="O51" t="s">
        <v>172</v>
      </c>
      <c r="P51" t="s">
        <v>1296</v>
      </c>
      <c r="Q51" t="s">
        <v>172</v>
      </c>
      <c r="R51" t="s">
        <v>834</v>
      </c>
      <c r="S51" t="s">
        <v>836</v>
      </c>
      <c r="T51" t="s">
        <v>1299</v>
      </c>
      <c r="U51" t="s">
        <v>838</v>
      </c>
      <c r="V51" t="s">
        <v>1339</v>
      </c>
      <c r="W51">
        <v>1000</v>
      </c>
      <c r="X51" t="s">
        <v>71</v>
      </c>
      <c r="Y51">
        <v>1411</v>
      </c>
      <c r="Z51" t="s">
        <v>94</v>
      </c>
      <c r="AA51">
        <v>3</v>
      </c>
      <c r="AB51" t="s">
        <v>867</v>
      </c>
      <c r="AC51">
        <v>0</v>
      </c>
      <c r="AD51" s="16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 s="1">
        <v>0</v>
      </c>
      <c r="AK51" s="1">
        <v>0</v>
      </c>
      <c r="AL51" s="1">
        <f t="shared" si="0"/>
        <v>0</v>
      </c>
      <c r="AM51" s="1">
        <v>12785343</v>
      </c>
      <c r="AN51" s="1"/>
      <c r="AO51" s="1">
        <v>0</v>
      </c>
      <c r="AP51" s="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 s="1">
        <f t="shared" si="1"/>
        <v>0</v>
      </c>
      <c r="AW51" s="1"/>
      <c r="AY51" s="1">
        <f t="shared" si="2"/>
        <v>0</v>
      </c>
      <c r="BB51" t="s">
        <v>1450</v>
      </c>
    </row>
    <row r="52" spans="1:54" hidden="1" x14ac:dyDescent="0.35">
      <c r="A52" t="s">
        <v>987</v>
      </c>
      <c r="B52" t="s">
        <v>988</v>
      </c>
      <c r="C52" t="s">
        <v>1359</v>
      </c>
      <c r="D52" t="s">
        <v>1373</v>
      </c>
      <c r="E52" t="s">
        <v>835</v>
      </c>
      <c r="F52">
        <v>5</v>
      </c>
      <c r="G52" t="s">
        <v>810</v>
      </c>
      <c r="H52" t="s">
        <v>49</v>
      </c>
      <c r="I52" t="s">
        <v>1348</v>
      </c>
      <c r="J52" t="s">
        <v>47</v>
      </c>
      <c r="K52" t="s">
        <v>48</v>
      </c>
      <c r="L52">
        <v>4</v>
      </c>
      <c r="M52" t="s">
        <v>1291</v>
      </c>
      <c r="N52">
        <v>12</v>
      </c>
      <c r="O52" t="s">
        <v>71</v>
      </c>
      <c r="P52" t="s">
        <v>1296</v>
      </c>
      <c r="Q52" t="s">
        <v>71</v>
      </c>
      <c r="R52" t="s">
        <v>834</v>
      </c>
      <c r="S52" t="s">
        <v>836</v>
      </c>
      <c r="T52" t="s">
        <v>1299</v>
      </c>
      <c r="U52" t="s">
        <v>838</v>
      </c>
      <c r="V52" t="s">
        <v>1339</v>
      </c>
      <c r="W52">
        <v>1000</v>
      </c>
      <c r="X52" t="s">
        <v>71</v>
      </c>
      <c r="Y52">
        <v>1411</v>
      </c>
      <c r="Z52" t="s">
        <v>94</v>
      </c>
      <c r="AA52">
        <v>2</v>
      </c>
      <c r="AB52" t="s">
        <v>683</v>
      </c>
      <c r="AC52">
        <v>0</v>
      </c>
      <c r="AD52" s="16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 s="1">
        <v>0</v>
      </c>
      <c r="AK52" s="1">
        <v>0</v>
      </c>
      <c r="AL52" s="1">
        <f t="shared" si="0"/>
        <v>0</v>
      </c>
      <c r="AM52" s="1">
        <v>0</v>
      </c>
      <c r="AN52" s="1"/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f t="shared" si="1"/>
        <v>0</v>
      </c>
      <c r="AW52" s="1"/>
      <c r="AY52" s="1">
        <f t="shared" si="2"/>
        <v>0</v>
      </c>
    </row>
    <row r="53" spans="1:54" hidden="1" x14ac:dyDescent="0.35">
      <c r="A53" t="s">
        <v>1002</v>
      </c>
      <c r="B53" t="s">
        <v>1003</v>
      </c>
      <c r="C53" t="s">
        <v>1359</v>
      </c>
      <c r="D53" t="s">
        <v>1373</v>
      </c>
      <c r="E53" t="s">
        <v>835</v>
      </c>
      <c r="F53">
        <v>6</v>
      </c>
      <c r="G53" t="s">
        <v>164</v>
      </c>
      <c r="H53" t="s">
        <v>49</v>
      </c>
      <c r="I53" t="s">
        <v>1348</v>
      </c>
      <c r="J53" t="s">
        <v>47</v>
      </c>
      <c r="K53" t="s">
        <v>48</v>
      </c>
      <c r="L53">
        <v>1</v>
      </c>
      <c r="M53" t="s">
        <v>1292</v>
      </c>
      <c r="N53">
        <v>67</v>
      </c>
      <c r="O53" t="s">
        <v>172</v>
      </c>
      <c r="P53" t="s">
        <v>1296</v>
      </c>
      <c r="Q53" t="s">
        <v>172</v>
      </c>
      <c r="R53" t="s">
        <v>837</v>
      </c>
      <c r="S53" t="s">
        <v>838</v>
      </c>
      <c r="T53" t="s">
        <v>1299</v>
      </c>
      <c r="U53" t="s">
        <v>838</v>
      </c>
      <c r="V53" t="s">
        <v>1339</v>
      </c>
      <c r="W53">
        <v>1000</v>
      </c>
      <c r="X53" t="s">
        <v>71</v>
      </c>
      <c r="Y53">
        <v>1411</v>
      </c>
      <c r="Z53" t="s">
        <v>94</v>
      </c>
      <c r="AA53">
        <v>3</v>
      </c>
      <c r="AB53" t="s">
        <v>867</v>
      </c>
      <c r="AC53">
        <v>0</v>
      </c>
      <c r="AD53" s="16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 s="1">
        <v>11967937.310000001</v>
      </c>
      <c r="AK53" s="1">
        <v>11967937.310000001</v>
      </c>
      <c r="AL53" s="1">
        <f t="shared" si="0"/>
        <v>0</v>
      </c>
      <c r="AM53">
        <v>0</v>
      </c>
      <c r="AO53" s="1">
        <v>0</v>
      </c>
      <c r="AP53" s="1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 s="1">
        <f t="shared" si="1"/>
        <v>11967937.310000001</v>
      </c>
      <c r="AW53" s="1"/>
      <c r="AY53" s="1">
        <f t="shared" si="2"/>
        <v>0</v>
      </c>
    </row>
    <row r="54" spans="1:54" hidden="1" x14ac:dyDescent="0.35">
      <c r="A54" t="s">
        <v>1002</v>
      </c>
      <c r="B54" t="s">
        <v>1003</v>
      </c>
      <c r="C54" t="s">
        <v>1359</v>
      </c>
      <c r="D54" t="s">
        <v>1373</v>
      </c>
      <c r="E54" t="s">
        <v>835</v>
      </c>
      <c r="F54">
        <v>5</v>
      </c>
      <c r="G54" t="s">
        <v>810</v>
      </c>
      <c r="H54" t="s">
        <v>49</v>
      </c>
      <c r="I54" t="s">
        <v>1348</v>
      </c>
      <c r="J54" t="s">
        <v>47</v>
      </c>
      <c r="K54" t="s">
        <v>48</v>
      </c>
      <c r="L54">
        <v>4</v>
      </c>
      <c r="M54" t="s">
        <v>1291</v>
      </c>
      <c r="N54">
        <v>12</v>
      </c>
      <c r="O54" t="s">
        <v>71</v>
      </c>
      <c r="P54" t="s">
        <v>1296</v>
      </c>
      <c r="Q54" t="s">
        <v>71</v>
      </c>
      <c r="R54" t="s">
        <v>834</v>
      </c>
      <c r="S54" t="s">
        <v>836</v>
      </c>
      <c r="T54" t="s">
        <v>1299</v>
      </c>
      <c r="U54" t="s">
        <v>838</v>
      </c>
      <c r="V54" t="s">
        <v>1339</v>
      </c>
      <c r="W54">
        <v>1000</v>
      </c>
      <c r="X54" t="s">
        <v>71</v>
      </c>
      <c r="Y54">
        <v>1421</v>
      </c>
      <c r="Z54" t="s">
        <v>96</v>
      </c>
      <c r="AA54">
        <v>1</v>
      </c>
      <c r="AB54" t="s">
        <v>682</v>
      </c>
      <c r="AC54">
        <v>0</v>
      </c>
      <c r="AD54" s="16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 s="1">
        <v>12958641.289999999</v>
      </c>
      <c r="AK54" s="1">
        <v>12958641.289999999</v>
      </c>
      <c r="AL54" s="1">
        <f t="shared" si="0"/>
        <v>0</v>
      </c>
      <c r="AM54" s="1">
        <v>20515317.440000001</v>
      </c>
      <c r="AN54" s="1"/>
      <c r="AO54" s="1">
        <v>12953990.91</v>
      </c>
      <c r="AP54" s="1">
        <v>12953990.91</v>
      </c>
      <c r="AQ54" s="1">
        <v>12958641.289999999</v>
      </c>
      <c r="AR54" s="1">
        <v>12958641.289999999</v>
      </c>
      <c r="AS54" s="1">
        <v>12958641.289999999</v>
      </c>
      <c r="AT54" s="1">
        <v>12958641.289999999</v>
      </c>
      <c r="AU54" s="1">
        <v>12958641.289999999</v>
      </c>
      <c r="AV54" s="1">
        <f t="shared" si="1"/>
        <v>4650.3799999989569</v>
      </c>
      <c r="AW54" s="1"/>
      <c r="AY54" s="1">
        <f t="shared" si="2"/>
        <v>0</v>
      </c>
    </row>
    <row r="55" spans="1:54" hidden="1" x14ac:dyDescent="0.35">
      <c r="A55" t="s">
        <v>1002</v>
      </c>
      <c r="B55" t="s">
        <v>1003</v>
      </c>
      <c r="C55" t="s">
        <v>1359</v>
      </c>
      <c r="D55" t="s">
        <v>1373</v>
      </c>
      <c r="E55" t="s">
        <v>835</v>
      </c>
      <c r="F55">
        <v>5</v>
      </c>
      <c r="G55" t="s">
        <v>810</v>
      </c>
      <c r="H55" t="s">
        <v>49</v>
      </c>
      <c r="I55" t="s">
        <v>1348</v>
      </c>
      <c r="J55" t="s">
        <v>47</v>
      </c>
      <c r="K55" t="s">
        <v>48</v>
      </c>
      <c r="L55">
        <v>4</v>
      </c>
      <c r="M55" t="s">
        <v>1291</v>
      </c>
      <c r="N55">
        <v>66</v>
      </c>
      <c r="O55" t="s">
        <v>71</v>
      </c>
      <c r="P55" t="s">
        <v>1296</v>
      </c>
      <c r="Q55" t="s">
        <v>71</v>
      </c>
      <c r="R55" t="s">
        <v>837</v>
      </c>
      <c r="S55" t="s">
        <v>838</v>
      </c>
      <c r="T55" t="s">
        <v>1299</v>
      </c>
      <c r="U55" t="s">
        <v>838</v>
      </c>
      <c r="V55" t="s">
        <v>1339</v>
      </c>
      <c r="W55">
        <v>1000</v>
      </c>
      <c r="X55" t="s">
        <v>71</v>
      </c>
      <c r="Y55">
        <v>1421</v>
      </c>
      <c r="Z55" t="s">
        <v>96</v>
      </c>
      <c r="AA55">
        <v>1</v>
      </c>
      <c r="AB55" t="s">
        <v>682</v>
      </c>
      <c r="AC55">
        <v>0</v>
      </c>
      <c r="AD55" s="16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 s="1">
        <v>7490506.7300000004</v>
      </c>
      <c r="AK55" s="1">
        <v>7490506.7300000004</v>
      </c>
      <c r="AL55" s="1">
        <f t="shared" si="0"/>
        <v>0</v>
      </c>
      <c r="AM55">
        <v>0</v>
      </c>
      <c r="AO55" s="1">
        <v>3288268.67</v>
      </c>
      <c r="AP55" s="1">
        <v>3288268.67</v>
      </c>
      <c r="AQ55" s="1">
        <v>1639597.69</v>
      </c>
      <c r="AR55" s="1">
        <v>1639597.69</v>
      </c>
      <c r="AS55" s="1">
        <v>1639597.69</v>
      </c>
      <c r="AT55" s="1">
        <v>1639597.69</v>
      </c>
      <c r="AU55" s="1">
        <v>1639597.69</v>
      </c>
      <c r="AV55" s="1">
        <f t="shared" si="1"/>
        <v>4202238.0600000005</v>
      </c>
      <c r="AW55" s="1"/>
      <c r="AY55" s="1">
        <f t="shared" si="2"/>
        <v>0</v>
      </c>
    </row>
    <row r="56" spans="1:54" hidden="1" x14ac:dyDescent="0.35">
      <c r="A56" t="s">
        <v>1002</v>
      </c>
      <c r="B56" t="s">
        <v>1003</v>
      </c>
      <c r="C56" t="s">
        <v>1359</v>
      </c>
      <c r="D56" t="s">
        <v>1373</v>
      </c>
      <c r="E56" t="s">
        <v>835</v>
      </c>
      <c r="F56">
        <v>6</v>
      </c>
      <c r="G56" t="s">
        <v>164</v>
      </c>
      <c r="H56" t="s">
        <v>49</v>
      </c>
      <c r="I56" t="s">
        <v>1348</v>
      </c>
      <c r="J56" t="s">
        <v>47</v>
      </c>
      <c r="K56" t="s">
        <v>48</v>
      </c>
      <c r="L56">
        <v>1</v>
      </c>
      <c r="M56" t="s">
        <v>1292</v>
      </c>
      <c r="N56">
        <v>10</v>
      </c>
      <c r="O56" t="s">
        <v>172</v>
      </c>
      <c r="P56" t="s">
        <v>1296</v>
      </c>
      <c r="Q56" t="s">
        <v>172</v>
      </c>
      <c r="R56" t="s">
        <v>834</v>
      </c>
      <c r="S56" t="s">
        <v>836</v>
      </c>
      <c r="T56" t="s">
        <v>1299</v>
      </c>
      <c r="U56" t="s">
        <v>838</v>
      </c>
      <c r="V56" t="s">
        <v>1339</v>
      </c>
      <c r="W56">
        <v>1000</v>
      </c>
      <c r="X56" t="s">
        <v>71</v>
      </c>
      <c r="Y56">
        <v>1421</v>
      </c>
      <c r="Z56" t="s">
        <v>96</v>
      </c>
      <c r="AA56">
        <v>3</v>
      </c>
      <c r="AB56" t="s">
        <v>867</v>
      </c>
      <c r="AC56">
        <v>0</v>
      </c>
      <c r="AD56" s="1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 s="1">
        <v>2487815.65</v>
      </c>
      <c r="AK56" s="1">
        <v>2487815.65</v>
      </c>
      <c r="AL56" s="1">
        <f t="shared" si="0"/>
        <v>0</v>
      </c>
      <c r="AM56" s="1">
        <v>6392672</v>
      </c>
      <c r="AN56" s="1"/>
      <c r="AO56" s="1">
        <v>2487815.65</v>
      </c>
      <c r="AP56" s="1">
        <v>2487815.65</v>
      </c>
      <c r="AQ56" s="1">
        <v>2487815.65</v>
      </c>
      <c r="AR56" s="1">
        <v>2487815.65</v>
      </c>
      <c r="AS56" s="1">
        <v>2487815.65</v>
      </c>
      <c r="AT56" s="1">
        <v>2487815.65</v>
      </c>
      <c r="AU56" s="1">
        <v>2487815.65</v>
      </c>
      <c r="AV56" s="1">
        <f t="shared" si="1"/>
        <v>0</v>
      </c>
      <c r="AW56" s="1"/>
      <c r="AY56" s="1">
        <f t="shared" si="2"/>
        <v>0</v>
      </c>
    </row>
    <row r="57" spans="1:54" hidden="1" x14ac:dyDescent="0.35">
      <c r="A57" t="s">
        <v>987</v>
      </c>
      <c r="B57" t="s">
        <v>988</v>
      </c>
      <c r="C57" t="s">
        <v>1359</v>
      </c>
      <c r="D57" t="s">
        <v>1373</v>
      </c>
      <c r="E57" t="s">
        <v>835</v>
      </c>
      <c r="F57">
        <v>5</v>
      </c>
      <c r="G57" t="s">
        <v>810</v>
      </c>
      <c r="H57" t="s">
        <v>49</v>
      </c>
      <c r="I57" t="s">
        <v>1348</v>
      </c>
      <c r="J57" t="s">
        <v>47</v>
      </c>
      <c r="K57" t="s">
        <v>48</v>
      </c>
      <c r="L57">
        <v>4</v>
      </c>
      <c r="M57" t="s">
        <v>1291</v>
      </c>
      <c r="N57">
        <v>12</v>
      </c>
      <c r="O57" t="s">
        <v>71</v>
      </c>
      <c r="P57" t="s">
        <v>1296</v>
      </c>
      <c r="Q57" t="s">
        <v>71</v>
      </c>
      <c r="R57" t="s">
        <v>834</v>
      </c>
      <c r="S57" t="s">
        <v>836</v>
      </c>
      <c r="T57" t="s">
        <v>1299</v>
      </c>
      <c r="U57" t="s">
        <v>838</v>
      </c>
      <c r="V57" t="s">
        <v>1339</v>
      </c>
      <c r="W57">
        <v>1000</v>
      </c>
      <c r="X57" t="s">
        <v>71</v>
      </c>
      <c r="Y57">
        <v>1421</v>
      </c>
      <c r="Z57" t="s">
        <v>96</v>
      </c>
      <c r="AA57">
        <v>2</v>
      </c>
      <c r="AB57" t="s">
        <v>683</v>
      </c>
      <c r="AC57">
        <v>0</v>
      </c>
      <c r="AD57" s="16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 s="1">
        <v>1713332.44</v>
      </c>
      <c r="AK57" s="1">
        <v>1713332.44</v>
      </c>
      <c r="AL57" s="1">
        <f t="shared" si="0"/>
        <v>0</v>
      </c>
      <c r="AM57" s="1">
        <v>1288304.56</v>
      </c>
      <c r="AN57" s="1"/>
      <c r="AO57" s="1">
        <v>1712672.38</v>
      </c>
      <c r="AP57" s="1">
        <v>1712672.38</v>
      </c>
      <c r="AQ57" s="1">
        <v>1713332.44</v>
      </c>
      <c r="AR57" s="1">
        <v>1713332.44</v>
      </c>
      <c r="AS57" s="1">
        <v>1713332.44</v>
      </c>
      <c r="AT57" s="1">
        <v>1713332.44</v>
      </c>
      <c r="AU57" s="1">
        <v>1713332.44</v>
      </c>
      <c r="AV57" s="1">
        <f t="shared" si="1"/>
        <v>660.06000000005588</v>
      </c>
      <c r="AW57" s="1"/>
      <c r="AY57" s="1">
        <f t="shared" si="2"/>
        <v>0</v>
      </c>
    </row>
    <row r="58" spans="1:54" hidden="1" x14ac:dyDescent="0.35">
      <c r="A58" t="s">
        <v>1002</v>
      </c>
      <c r="B58" t="s">
        <v>1003</v>
      </c>
      <c r="C58" t="s">
        <v>1359</v>
      </c>
      <c r="D58" t="s">
        <v>1373</v>
      </c>
      <c r="E58" t="s">
        <v>835</v>
      </c>
      <c r="F58">
        <v>6</v>
      </c>
      <c r="G58" t="s">
        <v>164</v>
      </c>
      <c r="H58" t="s">
        <v>49</v>
      </c>
      <c r="I58" t="s">
        <v>1348</v>
      </c>
      <c r="J58" t="s">
        <v>47</v>
      </c>
      <c r="K58" t="s">
        <v>48</v>
      </c>
      <c r="L58">
        <v>1</v>
      </c>
      <c r="M58" t="s">
        <v>1292</v>
      </c>
      <c r="N58">
        <v>67</v>
      </c>
      <c r="O58" t="s">
        <v>172</v>
      </c>
      <c r="P58" t="s">
        <v>1296</v>
      </c>
      <c r="Q58" t="s">
        <v>172</v>
      </c>
      <c r="R58" t="s">
        <v>837</v>
      </c>
      <c r="S58" t="s">
        <v>838</v>
      </c>
      <c r="T58" t="s">
        <v>1299</v>
      </c>
      <c r="U58" t="s">
        <v>838</v>
      </c>
      <c r="V58" t="s">
        <v>1339</v>
      </c>
      <c r="W58">
        <v>1000</v>
      </c>
      <c r="X58" t="s">
        <v>71</v>
      </c>
      <c r="Y58">
        <v>1421</v>
      </c>
      <c r="Z58" t="s">
        <v>96</v>
      </c>
      <c r="AA58">
        <v>3</v>
      </c>
      <c r="AB58" t="s">
        <v>867</v>
      </c>
      <c r="AC58">
        <v>0</v>
      </c>
      <c r="AD58" s="16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 s="1">
        <v>3496153.01</v>
      </c>
      <c r="AK58" s="1">
        <v>3496153.01</v>
      </c>
      <c r="AL58" s="1">
        <f t="shared" si="0"/>
        <v>0</v>
      </c>
      <c r="AM58">
        <v>0</v>
      </c>
      <c r="AO58" s="1">
        <v>912810.02</v>
      </c>
      <c r="AP58" s="1">
        <v>912810.02</v>
      </c>
      <c r="AQ58" s="1">
        <v>455471.94</v>
      </c>
      <c r="AR58" s="1">
        <v>455471.94</v>
      </c>
      <c r="AS58" s="1">
        <v>455471.94</v>
      </c>
      <c r="AT58" s="1">
        <v>455471.94</v>
      </c>
      <c r="AU58" s="1">
        <v>455471.94</v>
      </c>
      <c r="AV58" s="1">
        <f t="shared" si="1"/>
        <v>2583342.9899999998</v>
      </c>
      <c r="AW58" s="1"/>
      <c r="AY58" s="1">
        <f t="shared" si="2"/>
        <v>0</v>
      </c>
    </row>
    <row r="59" spans="1:54" hidden="1" x14ac:dyDescent="0.35">
      <c r="A59" t="s">
        <v>987</v>
      </c>
      <c r="B59" t="s">
        <v>988</v>
      </c>
      <c r="C59" t="s">
        <v>1359</v>
      </c>
      <c r="D59" t="s">
        <v>1373</v>
      </c>
      <c r="E59" t="s">
        <v>835</v>
      </c>
      <c r="F59">
        <v>5</v>
      </c>
      <c r="G59" t="s">
        <v>810</v>
      </c>
      <c r="H59" t="s">
        <v>49</v>
      </c>
      <c r="I59" t="s">
        <v>1348</v>
      </c>
      <c r="J59" t="s">
        <v>47</v>
      </c>
      <c r="K59" t="s">
        <v>48</v>
      </c>
      <c r="L59">
        <v>4</v>
      </c>
      <c r="M59" t="s">
        <v>1291</v>
      </c>
      <c r="N59">
        <v>66</v>
      </c>
      <c r="O59" t="s">
        <v>71</v>
      </c>
      <c r="P59" t="s">
        <v>1296</v>
      </c>
      <c r="Q59" t="s">
        <v>71</v>
      </c>
      <c r="R59" t="s">
        <v>837</v>
      </c>
      <c r="S59" t="s">
        <v>838</v>
      </c>
      <c r="T59" t="s">
        <v>1299</v>
      </c>
      <c r="U59" t="s">
        <v>838</v>
      </c>
      <c r="V59" t="s">
        <v>1339</v>
      </c>
      <c r="W59">
        <v>1000</v>
      </c>
      <c r="X59" t="s">
        <v>71</v>
      </c>
      <c r="Y59">
        <v>1421</v>
      </c>
      <c r="Z59" t="s">
        <v>96</v>
      </c>
      <c r="AA59">
        <v>2</v>
      </c>
      <c r="AB59" t="s">
        <v>683</v>
      </c>
      <c r="AC59">
        <v>0</v>
      </c>
      <c r="AD59" s="16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 s="1">
        <v>966092.17</v>
      </c>
      <c r="AK59" s="1">
        <v>966092.17</v>
      </c>
      <c r="AL59" s="1">
        <f t="shared" si="0"/>
        <v>0</v>
      </c>
      <c r="AM59">
        <v>0</v>
      </c>
      <c r="AO59" s="1">
        <v>473598.79</v>
      </c>
      <c r="AP59" s="1">
        <v>473598.79</v>
      </c>
      <c r="AQ59" s="1">
        <v>233809.58</v>
      </c>
      <c r="AR59" s="1">
        <v>233809.58</v>
      </c>
      <c r="AS59" s="1">
        <v>233809.58</v>
      </c>
      <c r="AT59" s="1">
        <v>233809.58</v>
      </c>
      <c r="AU59" s="1">
        <v>233809.58</v>
      </c>
      <c r="AV59" s="1">
        <f t="shared" si="1"/>
        <v>492493.38000000006</v>
      </c>
      <c r="AW59" s="1"/>
      <c r="AY59" s="1">
        <f t="shared" si="2"/>
        <v>0</v>
      </c>
    </row>
    <row r="60" spans="1:54" hidden="1" x14ac:dyDescent="0.35">
      <c r="A60" t="s">
        <v>1002</v>
      </c>
      <c r="B60" t="s">
        <v>1003</v>
      </c>
      <c r="C60" t="s">
        <v>1359</v>
      </c>
      <c r="D60" t="s">
        <v>1373</v>
      </c>
      <c r="E60" t="s">
        <v>835</v>
      </c>
      <c r="F60">
        <v>5</v>
      </c>
      <c r="G60" t="s">
        <v>810</v>
      </c>
      <c r="H60" t="s">
        <v>49</v>
      </c>
      <c r="I60" t="s">
        <v>1348</v>
      </c>
      <c r="J60" t="s">
        <v>47</v>
      </c>
      <c r="K60" t="s">
        <v>48</v>
      </c>
      <c r="L60">
        <v>4</v>
      </c>
      <c r="M60" t="s">
        <v>1291</v>
      </c>
      <c r="N60">
        <v>12</v>
      </c>
      <c r="O60" t="s">
        <v>71</v>
      </c>
      <c r="P60" t="s">
        <v>1296</v>
      </c>
      <c r="Q60" t="s">
        <v>71</v>
      </c>
      <c r="R60" t="s">
        <v>834</v>
      </c>
      <c r="S60" t="s">
        <v>836</v>
      </c>
      <c r="T60" t="s">
        <v>1299</v>
      </c>
      <c r="U60" t="s">
        <v>838</v>
      </c>
      <c r="V60" t="s">
        <v>1339</v>
      </c>
      <c r="W60">
        <v>1000</v>
      </c>
      <c r="X60" t="s">
        <v>71</v>
      </c>
      <c r="Y60">
        <v>1431</v>
      </c>
      <c r="Z60" t="s">
        <v>97</v>
      </c>
      <c r="AA60">
        <v>1</v>
      </c>
      <c r="AB60" t="s">
        <v>682</v>
      </c>
      <c r="AC60">
        <v>0</v>
      </c>
      <c r="AD60" s="16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 s="1">
        <v>8640304.9399999995</v>
      </c>
      <c r="AK60" s="1">
        <v>8640304.9399999995</v>
      </c>
      <c r="AL60" s="1">
        <f t="shared" si="0"/>
        <v>0</v>
      </c>
      <c r="AM60" s="1">
        <v>13676882.960000001</v>
      </c>
      <c r="AN60" s="1"/>
      <c r="AO60" s="1">
        <v>8640304.9399999995</v>
      </c>
      <c r="AP60" s="1">
        <v>8640304.9399999995</v>
      </c>
      <c r="AQ60" s="1">
        <v>8640304.9399999995</v>
      </c>
      <c r="AR60" s="1">
        <v>8640304.9399999995</v>
      </c>
      <c r="AS60" s="1">
        <v>8640304.9399999995</v>
      </c>
      <c r="AT60" s="1">
        <v>8640304.9399999995</v>
      </c>
      <c r="AU60" s="1">
        <v>8640304.9399999995</v>
      </c>
      <c r="AV60" s="1">
        <f t="shared" si="1"/>
        <v>0</v>
      </c>
      <c r="AW60" s="1"/>
      <c r="AY60" s="1">
        <f t="shared" si="2"/>
        <v>0</v>
      </c>
    </row>
    <row r="61" spans="1:54" hidden="1" x14ac:dyDescent="0.35">
      <c r="A61" t="s">
        <v>1002</v>
      </c>
      <c r="B61" t="s">
        <v>1003</v>
      </c>
      <c r="C61" t="s">
        <v>1359</v>
      </c>
      <c r="D61" t="s">
        <v>1373</v>
      </c>
      <c r="E61" t="s">
        <v>835</v>
      </c>
      <c r="F61">
        <v>5</v>
      </c>
      <c r="G61" t="s">
        <v>810</v>
      </c>
      <c r="H61" t="s">
        <v>49</v>
      </c>
      <c r="I61" t="s">
        <v>1348</v>
      </c>
      <c r="J61" t="s">
        <v>47</v>
      </c>
      <c r="K61" t="s">
        <v>48</v>
      </c>
      <c r="L61">
        <v>4</v>
      </c>
      <c r="M61" t="s">
        <v>1291</v>
      </c>
      <c r="N61">
        <v>66</v>
      </c>
      <c r="O61" t="s">
        <v>71</v>
      </c>
      <c r="P61" t="s">
        <v>1296</v>
      </c>
      <c r="Q61" t="s">
        <v>71</v>
      </c>
      <c r="R61" t="s">
        <v>837</v>
      </c>
      <c r="S61" t="s">
        <v>838</v>
      </c>
      <c r="T61" t="s">
        <v>1299</v>
      </c>
      <c r="U61" t="s">
        <v>838</v>
      </c>
      <c r="V61" t="s">
        <v>1339</v>
      </c>
      <c r="W61">
        <v>1000</v>
      </c>
      <c r="X61" t="s">
        <v>71</v>
      </c>
      <c r="Y61">
        <v>1431</v>
      </c>
      <c r="Z61" t="s">
        <v>97</v>
      </c>
      <c r="AA61">
        <v>1</v>
      </c>
      <c r="AB61" t="s">
        <v>682</v>
      </c>
      <c r="AC61">
        <v>0</v>
      </c>
      <c r="AD61" s="16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 s="1">
        <v>4992460.41</v>
      </c>
      <c r="AK61" s="1">
        <v>4992460.41</v>
      </c>
      <c r="AL61" s="1">
        <f t="shared" si="0"/>
        <v>0</v>
      </c>
      <c r="AM61">
        <v>0</v>
      </c>
      <c r="AO61" s="1">
        <v>2193330.63</v>
      </c>
      <c r="AP61" s="1">
        <v>2193330.63</v>
      </c>
      <c r="AQ61" s="1">
        <v>545698.49</v>
      </c>
      <c r="AR61" s="1">
        <v>545698.49</v>
      </c>
      <c r="AS61" s="1">
        <v>545698.49</v>
      </c>
      <c r="AT61" s="1">
        <v>545698.49</v>
      </c>
      <c r="AU61" s="1">
        <v>545698.49</v>
      </c>
      <c r="AV61" s="1">
        <f t="shared" si="1"/>
        <v>2799129.7800000003</v>
      </c>
      <c r="AW61" s="1"/>
      <c r="AY61" s="1">
        <f t="shared" si="2"/>
        <v>0</v>
      </c>
    </row>
    <row r="62" spans="1:54" hidden="1" x14ac:dyDescent="0.35">
      <c r="A62" t="s">
        <v>1002</v>
      </c>
      <c r="B62" t="s">
        <v>1003</v>
      </c>
      <c r="C62" t="s">
        <v>1359</v>
      </c>
      <c r="D62" t="s">
        <v>1373</v>
      </c>
      <c r="E62" t="s">
        <v>835</v>
      </c>
      <c r="F62">
        <v>6</v>
      </c>
      <c r="G62" t="s">
        <v>164</v>
      </c>
      <c r="H62" t="s">
        <v>49</v>
      </c>
      <c r="I62" t="s">
        <v>1348</v>
      </c>
      <c r="J62" t="s">
        <v>47</v>
      </c>
      <c r="K62" t="s">
        <v>48</v>
      </c>
      <c r="L62">
        <v>1</v>
      </c>
      <c r="M62" t="s">
        <v>1292</v>
      </c>
      <c r="N62">
        <v>10</v>
      </c>
      <c r="O62" t="s">
        <v>172</v>
      </c>
      <c r="P62" t="s">
        <v>1296</v>
      </c>
      <c r="Q62" t="s">
        <v>172</v>
      </c>
      <c r="R62" t="s">
        <v>834</v>
      </c>
      <c r="S62" t="s">
        <v>836</v>
      </c>
      <c r="T62" t="s">
        <v>1299</v>
      </c>
      <c r="U62" t="s">
        <v>838</v>
      </c>
      <c r="V62" t="s">
        <v>1339</v>
      </c>
      <c r="W62">
        <v>1000</v>
      </c>
      <c r="X62" t="s">
        <v>71</v>
      </c>
      <c r="Y62">
        <v>1431</v>
      </c>
      <c r="Z62" t="s">
        <v>97</v>
      </c>
      <c r="AA62">
        <v>3</v>
      </c>
      <c r="AB62" t="s">
        <v>867</v>
      </c>
      <c r="AC62">
        <v>0</v>
      </c>
      <c r="AD62" s="16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 s="1">
        <v>1658589.82</v>
      </c>
      <c r="AK62" s="1">
        <v>1658589.82</v>
      </c>
      <c r="AL62" s="1">
        <f t="shared" si="0"/>
        <v>0</v>
      </c>
      <c r="AM62" s="1">
        <v>4261782</v>
      </c>
      <c r="AN62" s="1"/>
      <c r="AO62" s="1">
        <v>1658589.82</v>
      </c>
      <c r="AP62" s="1">
        <v>1658589.82</v>
      </c>
      <c r="AQ62" s="1">
        <v>1658589.82</v>
      </c>
      <c r="AR62" s="1">
        <v>1658589.82</v>
      </c>
      <c r="AS62" s="1">
        <v>1658589.82</v>
      </c>
      <c r="AT62" s="1">
        <v>1658589.82</v>
      </c>
      <c r="AU62" s="1">
        <v>1658589.82</v>
      </c>
      <c r="AV62" s="1">
        <f t="shared" si="1"/>
        <v>0</v>
      </c>
      <c r="AW62" s="1"/>
      <c r="AY62" s="1">
        <f t="shared" si="2"/>
        <v>0</v>
      </c>
    </row>
    <row r="63" spans="1:54" hidden="1" x14ac:dyDescent="0.35">
      <c r="A63" t="s">
        <v>987</v>
      </c>
      <c r="B63" t="s">
        <v>988</v>
      </c>
      <c r="C63" t="s">
        <v>1359</v>
      </c>
      <c r="D63" t="s">
        <v>1373</v>
      </c>
      <c r="E63" t="s">
        <v>835</v>
      </c>
      <c r="F63">
        <v>5</v>
      </c>
      <c r="G63" t="s">
        <v>810</v>
      </c>
      <c r="H63" t="s">
        <v>49</v>
      </c>
      <c r="I63" t="s">
        <v>1348</v>
      </c>
      <c r="J63" t="s">
        <v>47</v>
      </c>
      <c r="K63" t="s">
        <v>48</v>
      </c>
      <c r="L63">
        <v>4</v>
      </c>
      <c r="M63" t="s">
        <v>1291</v>
      </c>
      <c r="N63">
        <v>12</v>
      </c>
      <c r="O63" t="s">
        <v>71</v>
      </c>
      <c r="P63" t="s">
        <v>1296</v>
      </c>
      <c r="Q63" t="s">
        <v>71</v>
      </c>
      <c r="R63" t="s">
        <v>834</v>
      </c>
      <c r="S63" t="s">
        <v>836</v>
      </c>
      <c r="T63" t="s">
        <v>1299</v>
      </c>
      <c r="U63" t="s">
        <v>838</v>
      </c>
      <c r="V63" t="s">
        <v>1339</v>
      </c>
      <c r="W63">
        <v>1000</v>
      </c>
      <c r="X63" t="s">
        <v>71</v>
      </c>
      <c r="Y63">
        <v>1431</v>
      </c>
      <c r="Z63" t="s">
        <v>97</v>
      </c>
      <c r="AA63">
        <v>2</v>
      </c>
      <c r="AB63" t="s">
        <v>683</v>
      </c>
      <c r="AC63">
        <v>0</v>
      </c>
      <c r="AD63" s="16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 s="1">
        <v>1142421.19</v>
      </c>
      <c r="AK63" s="1">
        <v>1142421.19</v>
      </c>
      <c r="AL63" s="1">
        <f t="shared" si="0"/>
        <v>0</v>
      </c>
      <c r="AM63" s="1">
        <v>858864.04</v>
      </c>
      <c r="AN63" s="1"/>
      <c r="AO63" s="1">
        <v>1142421.19</v>
      </c>
      <c r="AP63" s="1">
        <v>1142421.19</v>
      </c>
      <c r="AQ63" s="1">
        <v>1142421.19</v>
      </c>
      <c r="AR63" s="1">
        <v>1142421.19</v>
      </c>
      <c r="AS63" s="1">
        <v>1142421.19</v>
      </c>
      <c r="AT63" s="1">
        <v>1142421.19</v>
      </c>
      <c r="AU63" s="1">
        <v>1142421.19</v>
      </c>
      <c r="AV63" s="1">
        <f t="shared" si="1"/>
        <v>0</v>
      </c>
      <c r="AW63" s="1"/>
      <c r="AY63" s="1">
        <f t="shared" si="2"/>
        <v>0</v>
      </c>
    </row>
    <row r="64" spans="1:54" hidden="1" x14ac:dyDescent="0.35">
      <c r="A64" t="s">
        <v>1002</v>
      </c>
      <c r="B64" t="s">
        <v>1003</v>
      </c>
      <c r="C64" t="s">
        <v>1359</v>
      </c>
      <c r="D64" t="s">
        <v>1373</v>
      </c>
      <c r="E64" t="s">
        <v>835</v>
      </c>
      <c r="F64">
        <v>6</v>
      </c>
      <c r="G64" t="s">
        <v>164</v>
      </c>
      <c r="H64" t="s">
        <v>49</v>
      </c>
      <c r="I64" t="s">
        <v>1348</v>
      </c>
      <c r="J64" t="s">
        <v>47</v>
      </c>
      <c r="K64" t="s">
        <v>48</v>
      </c>
      <c r="L64">
        <v>1</v>
      </c>
      <c r="M64" t="s">
        <v>1292</v>
      </c>
      <c r="N64">
        <v>67</v>
      </c>
      <c r="O64" t="s">
        <v>172</v>
      </c>
      <c r="P64" t="s">
        <v>1296</v>
      </c>
      <c r="Q64" t="s">
        <v>172</v>
      </c>
      <c r="R64" t="s">
        <v>837</v>
      </c>
      <c r="S64" t="s">
        <v>838</v>
      </c>
      <c r="T64" t="s">
        <v>1299</v>
      </c>
      <c r="U64" t="s">
        <v>838</v>
      </c>
      <c r="V64" t="s">
        <v>1339</v>
      </c>
      <c r="W64">
        <v>1000</v>
      </c>
      <c r="X64" t="s">
        <v>71</v>
      </c>
      <c r="Y64">
        <v>1431</v>
      </c>
      <c r="Z64" t="s">
        <v>97</v>
      </c>
      <c r="AA64">
        <v>3</v>
      </c>
      <c r="AB64" t="s">
        <v>867</v>
      </c>
      <c r="AC64">
        <v>0</v>
      </c>
      <c r="AD64" s="16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 s="1">
        <v>2330722.62</v>
      </c>
      <c r="AK64" s="1">
        <v>2330722.62</v>
      </c>
      <c r="AL64" s="1">
        <f t="shared" si="0"/>
        <v>0</v>
      </c>
      <c r="AM64">
        <v>0</v>
      </c>
      <c r="AO64" s="1">
        <v>608555.77</v>
      </c>
      <c r="AP64" s="1">
        <v>608555.77</v>
      </c>
      <c r="AQ64" s="1">
        <v>151934.75</v>
      </c>
      <c r="AR64" s="1">
        <v>151934.75</v>
      </c>
      <c r="AS64" s="1">
        <v>151934.75</v>
      </c>
      <c r="AT64" s="1">
        <v>151934.75</v>
      </c>
      <c r="AU64" s="1">
        <v>151934.75</v>
      </c>
      <c r="AV64" s="1">
        <f t="shared" si="1"/>
        <v>1722166.85</v>
      </c>
      <c r="AW64" s="1"/>
      <c r="AY64" s="1">
        <f t="shared" si="2"/>
        <v>0</v>
      </c>
    </row>
    <row r="65" spans="1:53" hidden="1" x14ac:dyDescent="0.35">
      <c r="A65" t="s">
        <v>987</v>
      </c>
      <c r="B65" t="s">
        <v>988</v>
      </c>
      <c r="C65" t="s">
        <v>1359</v>
      </c>
      <c r="D65" t="s">
        <v>1373</v>
      </c>
      <c r="E65" t="s">
        <v>835</v>
      </c>
      <c r="F65">
        <v>5</v>
      </c>
      <c r="G65" t="s">
        <v>810</v>
      </c>
      <c r="H65" t="s">
        <v>49</v>
      </c>
      <c r="I65" t="s">
        <v>1348</v>
      </c>
      <c r="J65" t="s">
        <v>47</v>
      </c>
      <c r="K65" t="s">
        <v>48</v>
      </c>
      <c r="L65">
        <v>4</v>
      </c>
      <c r="M65" t="s">
        <v>1291</v>
      </c>
      <c r="N65">
        <v>66</v>
      </c>
      <c r="O65" t="s">
        <v>71</v>
      </c>
      <c r="P65" t="s">
        <v>1296</v>
      </c>
      <c r="Q65" t="s">
        <v>71</v>
      </c>
      <c r="R65" t="s">
        <v>837</v>
      </c>
      <c r="S65" t="s">
        <v>838</v>
      </c>
      <c r="T65" t="s">
        <v>1299</v>
      </c>
      <c r="U65" t="s">
        <v>838</v>
      </c>
      <c r="V65" t="s">
        <v>1339</v>
      </c>
      <c r="W65">
        <v>1000</v>
      </c>
      <c r="X65" t="s">
        <v>71</v>
      </c>
      <c r="Y65">
        <v>1431</v>
      </c>
      <c r="Z65" t="s">
        <v>97</v>
      </c>
      <c r="AA65">
        <v>2</v>
      </c>
      <c r="AB65" t="s">
        <v>683</v>
      </c>
      <c r="AC65">
        <v>0</v>
      </c>
      <c r="AD65" s="16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 s="1">
        <v>643861.88</v>
      </c>
      <c r="AK65" s="1">
        <v>643861.88</v>
      </c>
      <c r="AL65" s="1">
        <f t="shared" si="0"/>
        <v>0</v>
      </c>
      <c r="AM65">
        <v>0</v>
      </c>
      <c r="AO65" s="1">
        <v>316689.55</v>
      </c>
      <c r="AP65" s="1">
        <v>316689.55</v>
      </c>
      <c r="AQ65" s="1">
        <v>78095.25</v>
      </c>
      <c r="AR65" s="1">
        <v>78095.25</v>
      </c>
      <c r="AS65" s="1">
        <v>78095.25</v>
      </c>
      <c r="AT65" s="1">
        <v>78095.25</v>
      </c>
      <c r="AU65" s="1">
        <v>78095.25</v>
      </c>
      <c r="AV65" s="1">
        <f t="shared" si="1"/>
        <v>327172.33</v>
      </c>
      <c r="AW65" s="1"/>
      <c r="AY65" s="1">
        <f t="shared" si="2"/>
        <v>0</v>
      </c>
    </row>
    <row r="66" spans="1:53" hidden="1" x14ac:dyDescent="0.35">
      <c r="A66" t="s">
        <v>1002</v>
      </c>
      <c r="B66" t="s">
        <v>1003</v>
      </c>
      <c r="C66" t="s">
        <v>1359</v>
      </c>
      <c r="D66" t="s">
        <v>1373</v>
      </c>
      <c r="E66" t="s">
        <v>835</v>
      </c>
      <c r="F66">
        <v>5</v>
      </c>
      <c r="G66" t="s">
        <v>810</v>
      </c>
      <c r="H66" t="s">
        <v>49</v>
      </c>
      <c r="I66" t="s">
        <v>1348</v>
      </c>
      <c r="J66" t="s">
        <v>47</v>
      </c>
      <c r="K66" t="s">
        <v>48</v>
      </c>
      <c r="L66">
        <v>4</v>
      </c>
      <c r="M66" t="s">
        <v>1291</v>
      </c>
      <c r="N66">
        <v>12</v>
      </c>
      <c r="O66" t="s">
        <v>71</v>
      </c>
      <c r="P66" t="s">
        <v>1296</v>
      </c>
      <c r="Q66" t="s">
        <v>71</v>
      </c>
      <c r="R66" t="s">
        <v>834</v>
      </c>
      <c r="S66" t="s">
        <v>836</v>
      </c>
      <c r="T66" t="s">
        <v>1299</v>
      </c>
      <c r="U66" t="s">
        <v>838</v>
      </c>
      <c r="V66" t="s">
        <v>1339</v>
      </c>
      <c r="W66">
        <v>1000</v>
      </c>
      <c r="X66" t="s">
        <v>71</v>
      </c>
      <c r="Y66">
        <v>1432</v>
      </c>
      <c r="Z66" t="s">
        <v>98</v>
      </c>
      <c r="AA66">
        <v>1</v>
      </c>
      <c r="AB66" t="s">
        <v>682</v>
      </c>
      <c r="AC66">
        <v>0</v>
      </c>
      <c r="AD66" s="1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 s="1">
        <v>78233387.480000004</v>
      </c>
      <c r="AK66" s="1">
        <v>78233387.480000004</v>
      </c>
      <c r="AL66" s="1">
        <f t="shared" ref="AL66:AL129" si="3">AJ66-AK66</f>
        <v>0</v>
      </c>
      <c r="AM66" s="1">
        <v>119672681.44</v>
      </c>
      <c r="AN66" s="1"/>
      <c r="AO66" s="1">
        <v>78206260.219999999</v>
      </c>
      <c r="AP66" s="1">
        <v>78206260.219999999</v>
      </c>
      <c r="AQ66" s="1">
        <v>78233387.480000004</v>
      </c>
      <c r="AR66" s="1">
        <v>78233387.480000004</v>
      </c>
      <c r="AS66" s="1">
        <v>78233387.480000004</v>
      </c>
      <c r="AT66" s="1">
        <v>78233387.480000004</v>
      </c>
      <c r="AU66" s="1">
        <v>78233387.480000004</v>
      </c>
      <c r="AV66" s="1">
        <f t="shared" ref="AV66:AV129" si="4">AK66-AO66</f>
        <v>27127.260000005364</v>
      </c>
      <c r="AW66" s="1"/>
      <c r="AY66" s="1">
        <f t="shared" ref="AY66:AY129" si="5">AW66</f>
        <v>0</v>
      </c>
    </row>
    <row r="67" spans="1:53" hidden="1" x14ac:dyDescent="0.35">
      <c r="A67" t="s">
        <v>1002</v>
      </c>
      <c r="B67" t="s">
        <v>1003</v>
      </c>
      <c r="C67" t="s">
        <v>1359</v>
      </c>
      <c r="D67" t="s">
        <v>1373</v>
      </c>
      <c r="E67" t="s">
        <v>835</v>
      </c>
      <c r="F67">
        <v>5</v>
      </c>
      <c r="G67" t="s">
        <v>810</v>
      </c>
      <c r="H67" t="s">
        <v>49</v>
      </c>
      <c r="I67" t="s">
        <v>1348</v>
      </c>
      <c r="J67" t="s">
        <v>47</v>
      </c>
      <c r="K67" t="s">
        <v>48</v>
      </c>
      <c r="L67">
        <v>4</v>
      </c>
      <c r="M67" t="s">
        <v>1291</v>
      </c>
      <c r="N67">
        <v>66</v>
      </c>
      <c r="O67" t="s">
        <v>71</v>
      </c>
      <c r="P67" t="s">
        <v>1296</v>
      </c>
      <c r="Q67" t="s">
        <v>71</v>
      </c>
      <c r="R67" t="s">
        <v>837</v>
      </c>
      <c r="S67" t="s">
        <v>838</v>
      </c>
      <c r="T67" t="s">
        <v>1299</v>
      </c>
      <c r="U67" t="s">
        <v>838</v>
      </c>
      <c r="V67" t="s">
        <v>1339</v>
      </c>
      <c r="W67">
        <v>1000</v>
      </c>
      <c r="X67" t="s">
        <v>71</v>
      </c>
      <c r="Y67">
        <v>1432</v>
      </c>
      <c r="Z67" t="s">
        <v>98</v>
      </c>
      <c r="AA67">
        <v>1</v>
      </c>
      <c r="AB67" t="s">
        <v>682</v>
      </c>
      <c r="AC67">
        <v>0</v>
      </c>
      <c r="AD67" s="16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 s="1">
        <v>36053309.340000004</v>
      </c>
      <c r="AK67" s="1">
        <v>36053309.340000004</v>
      </c>
      <c r="AL67" s="1">
        <f t="shared" si="3"/>
        <v>0</v>
      </c>
      <c r="AM67">
        <v>0</v>
      </c>
      <c r="AO67" s="1">
        <v>19181592.879999999</v>
      </c>
      <c r="AP67" s="1">
        <v>19181592.879999999</v>
      </c>
      <c r="AQ67" s="1">
        <v>9564332.1600000001</v>
      </c>
      <c r="AR67" s="1">
        <v>9564332.1600000001</v>
      </c>
      <c r="AS67" s="1">
        <v>9564332.1600000001</v>
      </c>
      <c r="AT67" s="1">
        <v>9564332.1600000001</v>
      </c>
      <c r="AU67" s="1">
        <v>9564332.1600000001</v>
      </c>
      <c r="AV67" s="1">
        <f t="shared" si="4"/>
        <v>16871716.460000005</v>
      </c>
      <c r="AW67" s="1"/>
      <c r="AY67" s="1">
        <f t="shared" si="5"/>
        <v>0</v>
      </c>
    </row>
    <row r="68" spans="1:53" hidden="1" x14ac:dyDescent="0.35">
      <c r="A68" t="s">
        <v>1002</v>
      </c>
      <c r="B68" t="s">
        <v>1003</v>
      </c>
      <c r="C68" t="s">
        <v>1359</v>
      </c>
      <c r="D68" t="s">
        <v>1373</v>
      </c>
      <c r="E68" t="s">
        <v>835</v>
      </c>
      <c r="F68">
        <v>5</v>
      </c>
      <c r="G68" t="s">
        <v>810</v>
      </c>
      <c r="H68" t="s">
        <v>49</v>
      </c>
      <c r="I68" t="s">
        <v>1348</v>
      </c>
      <c r="J68" t="s">
        <v>47</v>
      </c>
      <c r="K68" t="s">
        <v>48</v>
      </c>
      <c r="L68">
        <v>4</v>
      </c>
      <c r="M68" t="s">
        <v>1291</v>
      </c>
      <c r="N68">
        <v>12</v>
      </c>
      <c r="O68" t="s">
        <v>71</v>
      </c>
      <c r="P68" t="s">
        <v>1296</v>
      </c>
      <c r="Q68" t="s">
        <v>71</v>
      </c>
      <c r="R68" t="s">
        <v>834</v>
      </c>
      <c r="S68" t="s">
        <v>836</v>
      </c>
      <c r="T68" t="s">
        <v>1299</v>
      </c>
      <c r="U68" t="s">
        <v>838</v>
      </c>
      <c r="V68" t="s">
        <v>1339</v>
      </c>
      <c r="W68">
        <v>1000</v>
      </c>
      <c r="X68" t="s">
        <v>71</v>
      </c>
      <c r="Y68">
        <v>1432</v>
      </c>
      <c r="Z68" t="s">
        <v>98</v>
      </c>
      <c r="AA68">
        <v>3</v>
      </c>
      <c r="AB68" t="s">
        <v>867</v>
      </c>
      <c r="AC68">
        <v>0</v>
      </c>
      <c r="AD68" s="16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 s="1">
        <v>10529356.359999999</v>
      </c>
      <c r="AK68" s="1">
        <v>10529356.359999999</v>
      </c>
      <c r="AL68" s="1">
        <f t="shared" si="3"/>
        <v>0</v>
      </c>
      <c r="AM68">
        <v>0</v>
      </c>
      <c r="AO68" s="1">
        <v>10529356.359999999</v>
      </c>
      <c r="AP68" s="1">
        <v>10529356.359999999</v>
      </c>
      <c r="AQ68" s="1">
        <v>10529356.359999999</v>
      </c>
      <c r="AR68" s="1">
        <v>10529356.359999999</v>
      </c>
      <c r="AS68" s="1">
        <v>10529356.359999999</v>
      </c>
      <c r="AT68" s="1">
        <v>10529356.359999999</v>
      </c>
      <c r="AU68" s="1">
        <v>10529356.359999999</v>
      </c>
      <c r="AV68" s="1">
        <f t="shared" si="4"/>
        <v>0</v>
      </c>
      <c r="AW68" s="1"/>
      <c r="AY68" s="1">
        <f t="shared" si="5"/>
        <v>0</v>
      </c>
    </row>
    <row r="69" spans="1:53" hidden="1" x14ac:dyDescent="0.35">
      <c r="A69" t="s">
        <v>1002</v>
      </c>
      <c r="B69" t="s">
        <v>1003</v>
      </c>
      <c r="C69" t="s">
        <v>1359</v>
      </c>
      <c r="D69" t="s">
        <v>1373</v>
      </c>
      <c r="E69" t="s">
        <v>835</v>
      </c>
      <c r="F69">
        <v>5</v>
      </c>
      <c r="G69" t="s">
        <v>810</v>
      </c>
      <c r="H69" t="s">
        <v>49</v>
      </c>
      <c r="I69" t="s">
        <v>1348</v>
      </c>
      <c r="J69" t="s">
        <v>47</v>
      </c>
      <c r="K69" t="s">
        <v>48</v>
      </c>
      <c r="L69">
        <v>4</v>
      </c>
      <c r="M69" t="s">
        <v>1291</v>
      </c>
      <c r="N69">
        <v>12</v>
      </c>
      <c r="O69" t="s">
        <v>71</v>
      </c>
      <c r="P69" t="s">
        <v>1296</v>
      </c>
      <c r="Q69" t="s">
        <v>71</v>
      </c>
      <c r="R69" t="s">
        <v>834</v>
      </c>
      <c r="S69" t="s">
        <v>836</v>
      </c>
      <c r="T69" t="s">
        <v>1299</v>
      </c>
      <c r="U69" t="s">
        <v>838</v>
      </c>
      <c r="V69" t="s">
        <v>1339</v>
      </c>
      <c r="W69">
        <v>1000</v>
      </c>
      <c r="X69" t="s">
        <v>71</v>
      </c>
      <c r="Y69">
        <v>1432</v>
      </c>
      <c r="Z69" t="s">
        <v>98</v>
      </c>
      <c r="AA69">
        <v>2</v>
      </c>
      <c r="AB69" t="s">
        <v>683</v>
      </c>
      <c r="AC69">
        <v>0</v>
      </c>
      <c r="AD69" s="16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 s="1">
        <v>9989240.4299999997</v>
      </c>
      <c r="AK69" s="1">
        <v>9989240.4299999997</v>
      </c>
      <c r="AL69" s="1">
        <f t="shared" si="3"/>
        <v>0</v>
      </c>
      <c r="AM69">
        <v>0</v>
      </c>
      <c r="AO69" s="1">
        <v>9985390.0199999996</v>
      </c>
      <c r="AP69" s="1">
        <v>9985390.0199999996</v>
      </c>
      <c r="AQ69" s="1">
        <v>9989240.4299999997</v>
      </c>
      <c r="AR69" s="1">
        <v>9989240.4299999997</v>
      </c>
      <c r="AS69" s="1">
        <v>9989240.4299999997</v>
      </c>
      <c r="AT69" s="1">
        <v>9989240.4299999997</v>
      </c>
      <c r="AU69" s="1">
        <v>9989240.4299999997</v>
      </c>
      <c r="AV69" s="1">
        <f t="shared" si="4"/>
        <v>3850.410000000149</v>
      </c>
      <c r="AW69" s="1"/>
      <c r="AY69" s="1">
        <f t="shared" si="5"/>
        <v>0</v>
      </c>
    </row>
    <row r="70" spans="1:53" hidden="1" x14ac:dyDescent="0.35">
      <c r="A70" t="s">
        <v>1002</v>
      </c>
      <c r="B70" t="s">
        <v>1003</v>
      </c>
      <c r="C70" t="s">
        <v>1359</v>
      </c>
      <c r="D70" t="s">
        <v>1373</v>
      </c>
      <c r="E70" t="s">
        <v>835</v>
      </c>
      <c r="F70">
        <v>5</v>
      </c>
      <c r="G70" t="s">
        <v>810</v>
      </c>
      <c r="H70" t="s">
        <v>49</v>
      </c>
      <c r="I70" t="s">
        <v>1348</v>
      </c>
      <c r="J70" t="s">
        <v>47</v>
      </c>
      <c r="K70" t="s">
        <v>48</v>
      </c>
      <c r="L70">
        <v>4</v>
      </c>
      <c r="M70" t="s">
        <v>1291</v>
      </c>
      <c r="N70">
        <v>66</v>
      </c>
      <c r="O70" t="s">
        <v>71</v>
      </c>
      <c r="P70" t="s">
        <v>1296</v>
      </c>
      <c r="Q70" t="s">
        <v>71</v>
      </c>
      <c r="R70" t="s">
        <v>837</v>
      </c>
      <c r="S70" t="s">
        <v>838</v>
      </c>
      <c r="T70" t="s">
        <v>1299</v>
      </c>
      <c r="U70" t="s">
        <v>838</v>
      </c>
      <c r="V70" t="s">
        <v>1339</v>
      </c>
      <c r="W70">
        <v>1000</v>
      </c>
      <c r="X70" t="s">
        <v>71</v>
      </c>
      <c r="Y70">
        <v>1432</v>
      </c>
      <c r="Z70" t="s">
        <v>98</v>
      </c>
      <c r="AA70">
        <v>3</v>
      </c>
      <c r="AB70" t="s">
        <v>867</v>
      </c>
      <c r="AC70">
        <v>0</v>
      </c>
      <c r="AD70" s="16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 s="1">
        <v>23042581.850000001</v>
      </c>
      <c r="AK70" s="1">
        <v>23042581.850000001</v>
      </c>
      <c r="AL70" s="1">
        <f t="shared" si="3"/>
        <v>0</v>
      </c>
      <c r="AM70">
        <v>0</v>
      </c>
      <c r="AO70" s="1">
        <v>5324784.8</v>
      </c>
      <c r="AP70" s="1">
        <v>5324784.8</v>
      </c>
      <c r="AQ70" s="1">
        <v>2656948.7599999998</v>
      </c>
      <c r="AR70" s="1">
        <v>2656948.7599999998</v>
      </c>
      <c r="AS70" s="1">
        <v>2656948.7599999998</v>
      </c>
      <c r="AT70" s="1">
        <v>2656948.7599999998</v>
      </c>
      <c r="AU70" s="1">
        <v>2656948.7599999998</v>
      </c>
      <c r="AV70" s="1">
        <f t="shared" si="4"/>
        <v>17717797.050000001</v>
      </c>
      <c r="AW70" s="1"/>
      <c r="AY70" s="1">
        <f t="shared" si="5"/>
        <v>0</v>
      </c>
    </row>
    <row r="71" spans="1:53" hidden="1" x14ac:dyDescent="0.35">
      <c r="A71" t="s">
        <v>1002</v>
      </c>
      <c r="B71" t="s">
        <v>1003</v>
      </c>
      <c r="C71" t="s">
        <v>1359</v>
      </c>
      <c r="D71" t="s">
        <v>1373</v>
      </c>
      <c r="E71" t="s">
        <v>835</v>
      </c>
      <c r="F71">
        <v>5</v>
      </c>
      <c r="G71" t="s">
        <v>810</v>
      </c>
      <c r="H71" t="s">
        <v>49</v>
      </c>
      <c r="I71" t="s">
        <v>1348</v>
      </c>
      <c r="J71" t="s">
        <v>47</v>
      </c>
      <c r="K71" t="s">
        <v>48</v>
      </c>
      <c r="L71">
        <v>4</v>
      </c>
      <c r="M71" t="s">
        <v>1291</v>
      </c>
      <c r="N71">
        <v>66</v>
      </c>
      <c r="O71" t="s">
        <v>71</v>
      </c>
      <c r="P71" t="s">
        <v>1296</v>
      </c>
      <c r="Q71" t="s">
        <v>71</v>
      </c>
      <c r="R71" t="s">
        <v>837</v>
      </c>
      <c r="S71" t="s">
        <v>838</v>
      </c>
      <c r="T71" t="s">
        <v>1299</v>
      </c>
      <c r="U71" t="s">
        <v>838</v>
      </c>
      <c r="V71" t="s">
        <v>1339</v>
      </c>
      <c r="W71">
        <v>1000</v>
      </c>
      <c r="X71" t="s">
        <v>71</v>
      </c>
      <c r="Y71">
        <v>1432</v>
      </c>
      <c r="Z71" t="s">
        <v>98</v>
      </c>
      <c r="AA71">
        <v>2</v>
      </c>
      <c r="AB71" t="s">
        <v>683</v>
      </c>
      <c r="AC71">
        <v>0</v>
      </c>
      <c r="AD71" s="16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 s="1">
        <v>5640736.4199999999</v>
      </c>
      <c r="AK71" s="1">
        <v>5640736.4199999999</v>
      </c>
      <c r="AL71" s="1">
        <f t="shared" si="3"/>
        <v>0</v>
      </c>
      <c r="AM71">
        <v>0</v>
      </c>
      <c r="AO71" s="1">
        <v>2762683.23</v>
      </c>
      <c r="AP71" s="1">
        <v>2762683.23</v>
      </c>
      <c r="AQ71" s="1">
        <v>1363900.84</v>
      </c>
      <c r="AR71" s="1">
        <v>1363900.84</v>
      </c>
      <c r="AS71" s="1">
        <v>1363900.84</v>
      </c>
      <c r="AT71" s="1">
        <v>1363900.84</v>
      </c>
      <c r="AU71" s="1">
        <v>1363900.84</v>
      </c>
      <c r="AV71" s="1">
        <f t="shared" si="4"/>
        <v>2878053.19</v>
      </c>
      <c r="AW71" s="1"/>
      <c r="AY71" s="1">
        <f t="shared" si="5"/>
        <v>0</v>
      </c>
    </row>
    <row r="72" spans="1:53" hidden="1" x14ac:dyDescent="0.35">
      <c r="A72" t="s">
        <v>812</v>
      </c>
      <c r="B72" t="s">
        <v>815</v>
      </c>
      <c r="C72" t="s">
        <v>1359</v>
      </c>
      <c r="D72" t="s">
        <v>1373</v>
      </c>
      <c r="E72" t="s">
        <v>835</v>
      </c>
      <c r="F72">
        <v>6</v>
      </c>
      <c r="G72" t="s">
        <v>164</v>
      </c>
      <c r="H72" t="s">
        <v>49</v>
      </c>
      <c r="I72" t="s">
        <v>1348</v>
      </c>
      <c r="J72" t="s">
        <v>47</v>
      </c>
      <c r="K72" t="s">
        <v>48</v>
      </c>
      <c r="L72">
        <v>1</v>
      </c>
      <c r="M72" t="s">
        <v>1292</v>
      </c>
      <c r="N72">
        <v>10</v>
      </c>
      <c r="O72" t="s">
        <v>172</v>
      </c>
      <c r="P72" t="s">
        <v>1296</v>
      </c>
      <c r="Q72" t="s">
        <v>172</v>
      </c>
      <c r="R72" t="s">
        <v>834</v>
      </c>
      <c r="S72" t="s">
        <v>836</v>
      </c>
      <c r="T72" t="s">
        <v>1299</v>
      </c>
      <c r="U72" t="s">
        <v>838</v>
      </c>
      <c r="V72" t="s">
        <v>1339</v>
      </c>
      <c r="W72">
        <v>1000</v>
      </c>
      <c r="X72" t="s">
        <v>71</v>
      </c>
      <c r="Y72">
        <v>1432</v>
      </c>
      <c r="Z72" t="s">
        <v>98</v>
      </c>
      <c r="AA72">
        <v>3</v>
      </c>
      <c r="AB72" t="s">
        <v>867</v>
      </c>
      <c r="AC72">
        <v>0</v>
      </c>
      <c r="AD72" s="16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 s="1">
        <v>1334545.6200000001</v>
      </c>
      <c r="AK72" s="1">
        <v>1334545.6200000001</v>
      </c>
      <c r="AL72" s="1">
        <f t="shared" si="3"/>
        <v>0</v>
      </c>
      <c r="AM72" s="1">
        <v>37290585</v>
      </c>
      <c r="AN72" s="1"/>
      <c r="AO72" s="1">
        <v>1334545.6200000001</v>
      </c>
      <c r="AP72" s="1">
        <v>1334545.6200000001</v>
      </c>
      <c r="AQ72" s="1">
        <v>1334545.6200000001</v>
      </c>
      <c r="AR72" s="1">
        <v>1334545.6200000001</v>
      </c>
      <c r="AS72" s="1">
        <v>1334545.6200000001</v>
      </c>
      <c r="AT72" s="1">
        <v>1334545.6200000001</v>
      </c>
      <c r="AU72" s="1">
        <v>1334545.6200000001</v>
      </c>
      <c r="AV72" s="1">
        <f t="shared" si="4"/>
        <v>0</v>
      </c>
      <c r="AW72" s="1"/>
      <c r="AY72" s="1">
        <f t="shared" si="5"/>
        <v>0</v>
      </c>
    </row>
    <row r="73" spans="1:53" hidden="1" x14ac:dyDescent="0.35">
      <c r="A73" t="s">
        <v>812</v>
      </c>
      <c r="B73" t="s">
        <v>815</v>
      </c>
      <c r="C73" t="s">
        <v>1359</v>
      </c>
      <c r="D73" t="s">
        <v>1373</v>
      </c>
      <c r="E73" t="s">
        <v>835</v>
      </c>
      <c r="F73">
        <v>5</v>
      </c>
      <c r="G73" t="s">
        <v>810</v>
      </c>
      <c r="H73" t="s">
        <v>49</v>
      </c>
      <c r="I73" t="s">
        <v>1348</v>
      </c>
      <c r="J73" t="s">
        <v>47</v>
      </c>
      <c r="K73" t="s">
        <v>48</v>
      </c>
      <c r="L73">
        <v>4</v>
      </c>
      <c r="M73" t="s">
        <v>1291</v>
      </c>
      <c r="N73">
        <v>12</v>
      </c>
      <c r="O73" t="s">
        <v>71</v>
      </c>
      <c r="P73" t="s">
        <v>1296</v>
      </c>
      <c r="Q73" t="s">
        <v>71</v>
      </c>
      <c r="R73" t="s">
        <v>834</v>
      </c>
      <c r="S73" t="s">
        <v>836</v>
      </c>
      <c r="T73" t="s">
        <v>1299</v>
      </c>
      <c r="U73" t="s">
        <v>838</v>
      </c>
      <c r="V73" t="s">
        <v>1339</v>
      </c>
      <c r="W73">
        <v>1000</v>
      </c>
      <c r="X73" t="s">
        <v>71</v>
      </c>
      <c r="Y73">
        <v>1432</v>
      </c>
      <c r="Z73" t="s">
        <v>98</v>
      </c>
      <c r="AA73">
        <v>2</v>
      </c>
      <c r="AB73" t="s">
        <v>683</v>
      </c>
      <c r="AC73">
        <v>0</v>
      </c>
      <c r="AD73" s="16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 s="1">
        <v>0</v>
      </c>
      <c r="AK73">
        <v>0</v>
      </c>
      <c r="AL73" s="1">
        <f t="shared" si="3"/>
        <v>0</v>
      </c>
      <c r="AM73" s="1">
        <v>7515113.5599999996</v>
      </c>
      <c r="AN73" s="1"/>
      <c r="AO73" s="1">
        <v>0</v>
      </c>
      <c r="AP73" s="1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 s="1">
        <f t="shared" si="4"/>
        <v>0</v>
      </c>
      <c r="AW73" s="1"/>
      <c r="AY73" s="1">
        <f t="shared" si="5"/>
        <v>0</v>
      </c>
    </row>
    <row r="74" spans="1:53" hidden="1" x14ac:dyDescent="0.35">
      <c r="A74" t="s">
        <v>812</v>
      </c>
      <c r="B74" t="s">
        <v>815</v>
      </c>
      <c r="C74" t="s">
        <v>1359</v>
      </c>
      <c r="D74" t="s">
        <v>1373</v>
      </c>
      <c r="E74" t="s">
        <v>835</v>
      </c>
      <c r="F74">
        <v>5</v>
      </c>
      <c r="G74" t="s">
        <v>810</v>
      </c>
      <c r="H74" t="s">
        <v>49</v>
      </c>
      <c r="I74" t="s">
        <v>1348</v>
      </c>
      <c r="J74" t="s">
        <v>47</v>
      </c>
      <c r="K74" t="s">
        <v>48</v>
      </c>
      <c r="L74">
        <v>4</v>
      </c>
      <c r="M74" t="s">
        <v>1291</v>
      </c>
      <c r="N74">
        <v>66</v>
      </c>
      <c r="O74" t="s">
        <v>71</v>
      </c>
      <c r="P74" t="s">
        <v>1296</v>
      </c>
      <c r="Q74" t="s">
        <v>71</v>
      </c>
      <c r="R74" t="s">
        <v>837</v>
      </c>
      <c r="S74" t="s">
        <v>838</v>
      </c>
      <c r="T74" t="s">
        <v>1299</v>
      </c>
      <c r="U74" t="s">
        <v>838</v>
      </c>
      <c r="V74" t="s">
        <v>1339</v>
      </c>
      <c r="W74">
        <v>1000</v>
      </c>
      <c r="X74" t="s">
        <v>71</v>
      </c>
      <c r="Y74">
        <v>1432</v>
      </c>
      <c r="Z74" t="s">
        <v>98</v>
      </c>
      <c r="AA74">
        <v>1</v>
      </c>
      <c r="AB74" t="s">
        <v>682</v>
      </c>
      <c r="AC74">
        <v>0</v>
      </c>
      <c r="AD74" s="16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 s="1">
        <v>5000000</v>
      </c>
      <c r="AK74" s="1">
        <v>5000000</v>
      </c>
      <c r="AL74" s="1">
        <f t="shared" si="3"/>
        <v>0</v>
      </c>
      <c r="AM74">
        <v>0</v>
      </c>
      <c r="AO74" s="1">
        <v>0</v>
      </c>
      <c r="AP74" s="1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 s="1">
        <f t="shared" si="4"/>
        <v>5000000</v>
      </c>
      <c r="AW74" s="1"/>
      <c r="AY74" s="1">
        <f t="shared" si="5"/>
        <v>0</v>
      </c>
    </row>
    <row r="75" spans="1:53" hidden="1" x14ac:dyDescent="0.35">
      <c r="A75" t="s">
        <v>812</v>
      </c>
      <c r="B75" t="s">
        <v>815</v>
      </c>
      <c r="C75" t="s">
        <v>1359</v>
      </c>
      <c r="D75" t="s">
        <v>1373</v>
      </c>
      <c r="E75" t="s">
        <v>835</v>
      </c>
      <c r="F75">
        <v>5</v>
      </c>
      <c r="G75" t="s">
        <v>810</v>
      </c>
      <c r="H75" t="s">
        <v>49</v>
      </c>
      <c r="I75" t="s">
        <v>1348</v>
      </c>
      <c r="J75" t="s">
        <v>47</v>
      </c>
      <c r="K75" t="s">
        <v>48</v>
      </c>
      <c r="L75">
        <v>4</v>
      </c>
      <c r="M75" t="s">
        <v>1291</v>
      </c>
      <c r="N75">
        <v>12</v>
      </c>
      <c r="O75" t="s">
        <v>71</v>
      </c>
      <c r="P75" t="s">
        <v>1296</v>
      </c>
      <c r="Q75" t="s">
        <v>71</v>
      </c>
      <c r="R75" t="s">
        <v>834</v>
      </c>
      <c r="S75" t="s">
        <v>836</v>
      </c>
      <c r="T75" t="s">
        <v>1299</v>
      </c>
      <c r="U75" t="s">
        <v>838</v>
      </c>
      <c r="V75" t="s">
        <v>1339</v>
      </c>
      <c r="W75">
        <v>1000</v>
      </c>
      <c r="X75" t="s">
        <v>71</v>
      </c>
      <c r="Y75">
        <v>1441</v>
      </c>
      <c r="Z75" t="s">
        <v>99</v>
      </c>
      <c r="AA75">
        <v>2</v>
      </c>
      <c r="AB75" t="s">
        <v>683</v>
      </c>
      <c r="AC75">
        <v>0</v>
      </c>
      <c r="AD75" s="16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 s="1">
        <v>13356175.300000001</v>
      </c>
      <c r="AK75" s="1">
        <v>13356175.300000001</v>
      </c>
      <c r="AL75" s="1">
        <f t="shared" si="3"/>
        <v>0</v>
      </c>
      <c r="AM75" s="1">
        <v>15000000</v>
      </c>
      <c r="AN75" s="1"/>
      <c r="AO75" s="1">
        <v>13356175.300000001</v>
      </c>
      <c r="AP75" s="1">
        <v>13356175.300000001</v>
      </c>
      <c r="AQ75" s="1">
        <v>13356175.300000001</v>
      </c>
      <c r="AR75" s="1">
        <v>13356175.300000001</v>
      </c>
      <c r="AS75" s="1">
        <v>13356175.300000001</v>
      </c>
      <c r="AT75" s="1">
        <v>13356175.300000001</v>
      </c>
      <c r="AU75" s="1">
        <v>13356175.300000001</v>
      </c>
      <c r="AV75" s="1">
        <f t="shared" si="4"/>
        <v>0</v>
      </c>
      <c r="AW75" s="1"/>
      <c r="AY75" s="1">
        <f t="shared" si="5"/>
        <v>0</v>
      </c>
    </row>
    <row r="76" spans="1:53" hidden="1" x14ac:dyDescent="0.35">
      <c r="A76" t="s">
        <v>1361</v>
      </c>
      <c r="B76" t="s">
        <v>1360</v>
      </c>
      <c r="C76" t="s">
        <v>1359</v>
      </c>
      <c r="D76" t="s">
        <v>1373</v>
      </c>
      <c r="E76" t="s">
        <v>835</v>
      </c>
      <c r="F76">
        <v>6</v>
      </c>
      <c r="G76" t="s">
        <v>164</v>
      </c>
      <c r="H76" t="s">
        <v>49</v>
      </c>
      <c r="I76" t="s">
        <v>1348</v>
      </c>
      <c r="J76" t="s">
        <v>47</v>
      </c>
      <c r="K76" t="s">
        <v>48</v>
      </c>
      <c r="L76">
        <v>1</v>
      </c>
      <c r="M76" t="s">
        <v>1292</v>
      </c>
      <c r="N76">
        <v>10</v>
      </c>
      <c r="O76" t="s">
        <v>172</v>
      </c>
      <c r="P76" t="s">
        <v>1296</v>
      </c>
      <c r="Q76" t="s">
        <v>172</v>
      </c>
      <c r="R76" t="s">
        <v>834</v>
      </c>
      <c r="S76" t="s">
        <v>836</v>
      </c>
      <c r="T76" t="s">
        <v>1299</v>
      </c>
      <c r="U76" t="s">
        <v>838</v>
      </c>
      <c r="V76" t="s">
        <v>1339</v>
      </c>
      <c r="W76">
        <v>1000</v>
      </c>
      <c r="X76" t="s">
        <v>71</v>
      </c>
      <c r="Y76">
        <v>1441</v>
      </c>
      <c r="Z76" t="s">
        <v>99</v>
      </c>
      <c r="AA76">
        <v>3</v>
      </c>
      <c r="AB76" t="s">
        <v>867</v>
      </c>
      <c r="AC76">
        <v>0</v>
      </c>
      <c r="AD76" s="1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 s="1">
        <v>8306768.4900000002</v>
      </c>
      <c r="AK76" s="1">
        <v>8306768.4900000002</v>
      </c>
      <c r="AL76" s="1">
        <f t="shared" si="3"/>
        <v>0</v>
      </c>
      <c r="AM76" s="1">
        <v>9500000</v>
      </c>
      <c r="AN76" s="1"/>
      <c r="AO76" s="1">
        <v>8306768.4900000002</v>
      </c>
      <c r="AP76" s="1">
        <v>8306768.4900000002</v>
      </c>
      <c r="AQ76" s="1">
        <v>8306768.4900000002</v>
      </c>
      <c r="AR76" s="1">
        <v>8306768.4900000002</v>
      </c>
      <c r="AS76" s="1">
        <v>8306768.4900000002</v>
      </c>
      <c r="AT76" s="1">
        <v>8306768.4900000002</v>
      </c>
      <c r="AU76" s="1">
        <v>8306768.4900000002</v>
      </c>
      <c r="AV76" s="1">
        <f t="shared" si="4"/>
        <v>0</v>
      </c>
      <c r="AW76" s="1">
        <v>21662943.789999999</v>
      </c>
      <c r="AX76" s="1">
        <f>8306768.49+13356175.3</f>
        <v>21662943.789999999</v>
      </c>
      <c r="AY76" s="1">
        <f t="shared" si="5"/>
        <v>21662943.789999999</v>
      </c>
      <c r="BA76" s="67" t="s">
        <v>1266</v>
      </c>
    </row>
    <row r="77" spans="1:53" hidden="1" x14ac:dyDescent="0.35">
      <c r="A77" t="s">
        <v>1002</v>
      </c>
      <c r="B77" t="s">
        <v>1003</v>
      </c>
      <c r="C77" t="s">
        <v>1359</v>
      </c>
      <c r="D77" t="s">
        <v>1373</v>
      </c>
      <c r="E77" t="s">
        <v>835</v>
      </c>
      <c r="F77">
        <v>6</v>
      </c>
      <c r="G77" t="s">
        <v>164</v>
      </c>
      <c r="H77" t="s">
        <v>49</v>
      </c>
      <c r="I77" t="s">
        <v>1348</v>
      </c>
      <c r="J77" t="s">
        <v>47</v>
      </c>
      <c r="K77" t="s">
        <v>48</v>
      </c>
      <c r="L77">
        <v>1</v>
      </c>
      <c r="M77" t="s">
        <v>1292</v>
      </c>
      <c r="N77">
        <v>10</v>
      </c>
      <c r="O77" t="s">
        <v>172</v>
      </c>
      <c r="P77" t="s">
        <v>1296</v>
      </c>
      <c r="Q77" t="s">
        <v>172</v>
      </c>
      <c r="R77" t="s">
        <v>834</v>
      </c>
      <c r="S77" t="s">
        <v>836</v>
      </c>
      <c r="T77" t="s">
        <v>1299</v>
      </c>
      <c r="U77" t="s">
        <v>838</v>
      </c>
      <c r="V77" t="s">
        <v>1339</v>
      </c>
      <c r="W77">
        <v>1000</v>
      </c>
      <c r="X77" t="s">
        <v>71</v>
      </c>
      <c r="Y77">
        <v>1441</v>
      </c>
      <c r="Z77" t="s">
        <v>99</v>
      </c>
      <c r="AA77">
        <v>3</v>
      </c>
      <c r="AB77" t="s">
        <v>867</v>
      </c>
      <c r="AC77">
        <v>0</v>
      </c>
      <c r="AD77" s="16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 s="1">
        <v>0</v>
      </c>
      <c r="AK77" s="1">
        <v>0</v>
      </c>
      <c r="AL77" s="1">
        <f t="shared" si="3"/>
        <v>0</v>
      </c>
      <c r="AM77">
        <v>0</v>
      </c>
      <c r="AO77" s="1">
        <v>0</v>
      </c>
      <c r="AP77" s="1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 s="1">
        <f t="shared" si="4"/>
        <v>0</v>
      </c>
      <c r="AY77" s="1">
        <f t="shared" si="5"/>
        <v>0</v>
      </c>
    </row>
    <row r="78" spans="1:53" hidden="1" x14ac:dyDescent="0.35">
      <c r="A78" t="s">
        <v>812</v>
      </c>
      <c r="B78" t="s">
        <v>815</v>
      </c>
      <c r="C78" t="s">
        <v>1359</v>
      </c>
      <c r="D78" t="s">
        <v>1373</v>
      </c>
      <c r="E78" t="s">
        <v>835</v>
      </c>
      <c r="F78">
        <v>5</v>
      </c>
      <c r="G78" t="s">
        <v>810</v>
      </c>
      <c r="H78" t="s">
        <v>49</v>
      </c>
      <c r="I78" t="s">
        <v>1348</v>
      </c>
      <c r="J78" t="s">
        <v>47</v>
      </c>
      <c r="K78" t="s">
        <v>48</v>
      </c>
      <c r="L78">
        <v>4</v>
      </c>
      <c r="M78" t="s">
        <v>1291</v>
      </c>
      <c r="N78">
        <v>12</v>
      </c>
      <c r="O78" t="s">
        <v>71</v>
      </c>
      <c r="P78" t="s">
        <v>1296</v>
      </c>
      <c r="Q78" t="s">
        <v>71</v>
      </c>
      <c r="R78" t="s">
        <v>834</v>
      </c>
      <c r="S78" t="s">
        <v>836</v>
      </c>
      <c r="T78" t="s">
        <v>1299</v>
      </c>
      <c r="U78" t="s">
        <v>838</v>
      </c>
      <c r="V78" t="s">
        <v>1339</v>
      </c>
      <c r="W78">
        <v>1000</v>
      </c>
      <c r="X78" t="s">
        <v>71</v>
      </c>
      <c r="Y78">
        <v>1521</v>
      </c>
      <c r="Z78" t="s">
        <v>400</v>
      </c>
      <c r="AA78">
        <v>2</v>
      </c>
      <c r="AB78" t="s">
        <v>683</v>
      </c>
      <c r="AC78">
        <v>0</v>
      </c>
      <c r="AD78" s="16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 s="1">
        <v>0</v>
      </c>
      <c r="AK78">
        <v>0</v>
      </c>
      <c r="AL78" s="1">
        <f t="shared" si="3"/>
        <v>0</v>
      </c>
      <c r="AM78" s="1">
        <v>3000000</v>
      </c>
      <c r="AN78" s="1"/>
      <c r="AO78" s="1">
        <v>0</v>
      </c>
      <c r="AP78" s="1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 s="1">
        <f t="shared" si="4"/>
        <v>0</v>
      </c>
      <c r="AW78" s="1"/>
      <c r="AY78" s="1">
        <f t="shared" si="5"/>
        <v>0</v>
      </c>
    </row>
    <row r="79" spans="1:53" hidden="1" x14ac:dyDescent="0.35">
      <c r="A79" t="s">
        <v>812</v>
      </c>
      <c r="B79" t="s">
        <v>815</v>
      </c>
      <c r="C79" t="s">
        <v>1359</v>
      </c>
      <c r="D79" t="s">
        <v>1373</v>
      </c>
      <c r="E79" t="s">
        <v>835</v>
      </c>
      <c r="F79">
        <v>5</v>
      </c>
      <c r="G79" t="s">
        <v>810</v>
      </c>
      <c r="H79" t="s">
        <v>49</v>
      </c>
      <c r="I79" t="s">
        <v>1348</v>
      </c>
      <c r="J79" t="s">
        <v>47</v>
      </c>
      <c r="K79" t="s">
        <v>48</v>
      </c>
      <c r="L79">
        <v>4</v>
      </c>
      <c r="M79" t="s">
        <v>1291</v>
      </c>
      <c r="N79">
        <v>66</v>
      </c>
      <c r="O79" t="s">
        <v>71</v>
      </c>
      <c r="P79" t="s">
        <v>1296</v>
      </c>
      <c r="Q79" t="s">
        <v>71</v>
      </c>
      <c r="R79" t="s">
        <v>837</v>
      </c>
      <c r="S79" t="s">
        <v>838</v>
      </c>
      <c r="T79" t="s">
        <v>1299</v>
      </c>
      <c r="U79" t="s">
        <v>838</v>
      </c>
      <c r="V79" t="s">
        <v>1339</v>
      </c>
      <c r="W79">
        <v>1000</v>
      </c>
      <c r="X79" t="s">
        <v>71</v>
      </c>
      <c r="Y79">
        <v>1521</v>
      </c>
      <c r="Z79" t="s">
        <v>400</v>
      </c>
      <c r="AA79">
        <v>2</v>
      </c>
      <c r="AB79" t="s">
        <v>683</v>
      </c>
      <c r="AC79">
        <v>0</v>
      </c>
      <c r="AD79" s="16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 s="1">
        <v>1000000</v>
      </c>
      <c r="AK79" s="1">
        <v>1000000</v>
      </c>
      <c r="AL79" s="1">
        <f t="shared" si="3"/>
        <v>0</v>
      </c>
      <c r="AM79">
        <v>0</v>
      </c>
      <c r="AO79" s="1">
        <v>0</v>
      </c>
      <c r="AP79" s="1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 s="1">
        <f t="shared" si="4"/>
        <v>1000000</v>
      </c>
      <c r="AW79" s="1"/>
      <c r="AY79" s="1">
        <f t="shared" si="5"/>
        <v>0</v>
      </c>
    </row>
    <row r="80" spans="1:53" hidden="1" x14ac:dyDescent="0.35">
      <c r="A80" t="s">
        <v>1362</v>
      </c>
      <c r="B80" t="s">
        <v>1363</v>
      </c>
      <c r="C80" t="s">
        <v>1359</v>
      </c>
      <c r="D80" t="s">
        <v>1373</v>
      </c>
      <c r="E80" t="s">
        <v>835</v>
      </c>
      <c r="F80">
        <v>5</v>
      </c>
      <c r="G80" t="s">
        <v>810</v>
      </c>
      <c r="H80" t="s">
        <v>49</v>
      </c>
      <c r="I80" t="s">
        <v>1348</v>
      </c>
      <c r="J80" t="s">
        <v>47</v>
      </c>
      <c r="K80" t="s">
        <v>48</v>
      </c>
      <c r="L80">
        <v>4</v>
      </c>
      <c r="M80" t="s">
        <v>1291</v>
      </c>
      <c r="N80">
        <v>12</v>
      </c>
      <c r="O80" t="s">
        <v>71</v>
      </c>
      <c r="P80" t="s">
        <v>1296</v>
      </c>
      <c r="Q80" t="s">
        <v>71</v>
      </c>
      <c r="R80" t="s">
        <v>834</v>
      </c>
      <c r="S80" t="s">
        <v>836</v>
      </c>
      <c r="T80" t="s">
        <v>1299</v>
      </c>
      <c r="U80" t="s">
        <v>838</v>
      </c>
      <c r="V80" t="s">
        <v>1339</v>
      </c>
      <c r="W80">
        <v>1000</v>
      </c>
      <c r="X80" t="s">
        <v>71</v>
      </c>
      <c r="Y80">
        <v>1591</v>
      </c>
      <c r="Z80" t="s">
        <v>79</v>
      </c>
      <c r="AA80">
        <v>1</v>
      </c>
      <c r="AB80" t="s">
        <v>682</v>
      </c>
      <c r="AC80">
        <v>0</v>
      </c>
      <c r="AD80" s="16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 s="1">
        <v>89834468.019999996</v>
      </c>
      <c r="AK80" s="1">
        <v>89834468.019999996</v>
      </c>
      <c r="AL80" s="1">
        <f t="shared" si="3"/>
        <v>0</v>
      </c>
      <c r="AM80" s="1">
        <v>86510824.640000001</v>
      </c>
      <c r="AN80" s="1"/>
      <c r="AO80" s="1">
        <v>89834468.019999996</v>
      </c>
      <c r="AP80" s="1">
        <v>89834468.019999996</v>
      </c>
      <c r="AQ80" s="1">
        <v>89834468.019999996</v>
      </c>
      <c r="AR80" s="1">
        <v>89834468.019999996</v>
      </c>
      <c r="AS80" s="1">
        <v>56980637.75</v>
      </c>
      <c r="AT80" s="1">
        <v>56980637.75</v>
      </c>
      <c r="AU80" s="1">
        <v>56980637.75</v>
      </c>
      <c r="AV80" s="1">
        <f t="shared" si="4"/>
        <v>0</v>
      </c>
      <c r="AW80" s="1">
        <v>51149546.416000366</v>
      </c>
      <c r="AY80" s="1">
        <f t="shared" si="5"/>
        <v>51149546.416000366</v>
      </c>
    </row>
    <row r="81" spans="1:54" hidden="1" x14ac:dyDescent="0.35">
      <c r="A81" t="s">
        <v>1002</v>
      </c>
      <c r="B81" t="s">
        <v>1003</v>
      </c>
      <c r="C81" t="s">
        <v>1359</v>
      </c>
      <c r="D81" t="s">
        <v>1373</v>
      </c>
      <c r="E81" t="s">
        <v>835</v>
      </c>
      <c r="F81">
        <v>5</v>
      </c>
      <c r="G81" t="s">
        <v>810</v>
      </c>
      <c r="H81" t="s">
        <v>49</v>
      </c>
      <c r="I81" t="s">
        <v>1348</v>
      </c>
      <c r="J81" t="s">
        <v>47</v>
      </c>
      <c r="K81" t="s">
        <v>48</v>
      </c>
      <c r="L81">
        <v>4</v>
      </c>
      <c r="M81" t="s">
        <v>1291</v>
      </c>
      <c r="N81">
        <v>66</v>
      </c>
      <c r="O81" t="s">
        <v>71</v>
      </c>
      <c r="P81" t="s">
        <v>1296</v>
      </c>
      <c r="Q81" t="s">
        <v>71</v>
      </c>
      <c r="R81" t="s">
        <v>837</v>
      </c>
      <c r="S81" t="s">
        <v>838</v>
      </c>
      <c r="T81" t="s">
        <v>1299</v>
      </c>
      <c r="U81" t="s">
        <v>838</v>
      </c>
      <c r="V81" t="s">
        <v>1339</v>
      </c>
      <c r="W81">
        <v>1000</v>
      </c>
      <c r="X81" t="s">
        <v>71</v>
      </c>
      <c r="Y81">
        <v>1591</v>
      </c>
      <c r="Z81" t="s">
        <v>79</v>
      </c>
      <c r="AA81">
        <v>1</v>
      </c>
      <c r="AB81" t="s">
        <v>682</v>
      </c>
      <c r="AC81">
        <v>0</v>
      </c>
      <c r="AD81" s="16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 s="1">
        <v>16320981.949999999</v>
      </c>
      <c r="AK81" s="1">
        <v>2320981.9500000002</v>
      </c>
      <c r="AL81" s="1">
        <f t="shared" si="3"/>
        <v>14000000</v>
      </c>
      <c r="AM81">
        <v>0</v>
      </c>
      <c r="AO81" s="1">
        <v>14377518.640000001</v>
      </c>
      <c r="AP81" s="1">
        <v>14377518.640000001</v>
      </c>
      <c r="AQ81" s="1">
        <v>1322657.1599999999</v>
      </c>
      <c r="AR81" s="1">
        <v>1322657.1599999999</v>
      </c>
      <c r="AS81" s="1">
        <v>1322657.1599999999</v>
      </c>
      <c r="AT81" s="1">
        <v>1320882.1599999999</v>
      </c>
      <c r="AU81" s="1">
        <v>1320882.1599999999</v>
      </c>
      <c r="AV81" s="1">
        <f t="shared" si="4"/>
        <v>-12056536.690000001</v>
      </c>
      <c r="AW81" s="1"/>
      <c r="AY81" s="1">
        <f t="shared" si="5"/>
        <v>0</v>
      </c>
    </row>
    <row r="82" spans="1:54" hidden="1" x14ac:dyDescent="0.35">
      <c r="A82" t="s">
        <v>812</v>
      </c>
      <c r="B82" t="s">
        <v>815</v>
      </c>
      <c r="C82" t="s">
        <v>1359</v>
      </c>
      <c r="D82" t="s">
        <v>1373</v>
      </c>
      <c r="E82" t="s">
        <v>835</v>
      </c>
      <c r="F82">
        <v>6</v>
      </c>
      <c r="G82" t="s">
        <v>164</v>
      </c>
      <c r="H82" t="s">
        <v>49</v>
      </c>
      <c r="I82" t="s">
        <v>1348</v>
      </c>
      <c r="J82" t="s">
        <v>47</v>
      </c>
      <c r="K82" t="s">
        <v>48</v>
      </c>
      <c r="L82">
        <v>1</v>
      </c>
      <c r="M82" t="s">
        <v>1292</v>
      </c>
      <c r="N82">
        <v>10</v>
      </c>
      <c r="O82" t="s">
        <v>172</v>
      </c>
      <c r="P82" t="s">
        <v>1296</v>
      </c>
      <c r="Q82" t="s">
        <v>172</v>
      </c>
      <c r="R82" t="s">
        <v>834</v>
      </c>
      <c r="S82" t="s">
        <v>836</v>
      </c>
      <c r="T82" t="s">
        <v>1299</v>
      </c>
      <c r="U82" t="s">
        <v>838</v>
      </c>
      <c r="V82" t="s">
        <v>1339</v>
      </c>
      <c r="W82">
        <v>1000</v>
      </c>
      <c r="X82" t="s">
        <v>71</v>
      </c>
      <c r="Y82">
        <v>1591</v>
      </c>
      <c r="Z82" t="s">
        <v>79</v>
      </c>
      <c r="AA82">
        <v>3</v>
      </c>
      <c r="AB82" t="s">
        <v>867</v>
      </c>
      <c r="AC82">
        <v>0</v>
      </c>
      <c r="AD82" s="16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 s="1">
        <v>7721679.2599999998</v>
      </c>
      <c r="AK82" s="1">
        <v>7721679.2599999998</v>
      </c>
      <c r="AL82" s="1">
        <f t="shared" si="3"/>
        <v>0</v>
      </c>
      <c r="AM82" s="1">
        <v>28471763</v>
      </c>
      <c r="AN82" s="1"/>
      <c r="AO82" s="1">
        <v>7721679.2599999998</v>
      </c>
      <c r="AP82" s="1">
        <v>7721679.2599999998</v>
      </c>
      <c r="AQ82" s="1">
        <v>7721679.2599999998</v>
      </c>
      <c r="AR82" s="1">
        <v>7721679.2599999998</v>
      </c>
      <c r="AS82" s="1">
        <v>7721679.2599999998</v>
      </c>
      <c r="AT82" s="1">
        <v>7721679.2599999998</v>
      </c>
      <c r="AU82" s="1">
        <v>7721679.2599999998</v>
      </c>
      <c r="AV82" s="1">
        <f t="shared" si="4"/>
        <v>0</v>
      </c>
      <c r="AW82" s="1"/>
      <c r="AY82" s="1">
        <f t="shared" si="5"/>
        <v>0</v>
      </c>
    </row>
    <row r="83" spans="1:54" hidden="1" x14ac:dyDescent="0.35">
      <c r="A83" t="s">
        <v>1002</v>
      </c>
      <c r="B83" t="s">
        <v>1003</v>
      </c>
      <c r="C83" t="s">
        <v>1359</v>
      </c>
      <c r="D83" t="s">
        <v>1373</v>
      </c>
      <c r="E83" t="s">
        <v>835</v>
      </c>
      <c r="F83">
        <v>6</v>
      </c>
      <c r="G83" t="s">
        <v>164</v>
      </c>
      <c r="H83" t="s">
        <v>49</v>
      </c>
      <c r="I83" t="s">
        <v>1348</v>
      </c>
      <c r="J83" t="s">
        <v>47</v>
      </c>
      <c r="K83" t="s">
        <v>48</v>
      </c>
      <c r="L83">
        <v>1</v>
      </c>
      <c r="M83" t="s">
        <v>1292</v>
      </c>
      <c r="N83">
        <v>10</v>
      </c>
      <c r="O83" t="s">
        <v>172</v>
      </c>
      <c r="P83" t="s">
        <v>1296</v>
      </c>
      <c r="Q83" t="s">
        <v>172</v>
      </c>
      <c r="R83" t="s">
        <v>834</v>
      </c>
      <c r="S83" t="s">
        <v>836</v>
      </c>
      <c r="T83" t="s">
        <v>1299</v>
      </c>
      <c r="U83" t="s">
        <v>838</v>
      </c>
      <c r="V83" t="s">
        <v>1339</v>
      </c>
      <c r="W83">
        <v>1000</v>
      </c>
      <c r="X83" t="s">
        <v>71</v>
      </c>
      <c r="Y83">
        <v>1591</v>
      </c>
      <c r="Z83" t="s">
        <v>79</v>
      </c>
      <c r="AA83">
        <v>3</v>
      </c>
      <c r="AB83" t="s">
        <v>867</v>
      </c>
      <c r="AC83">
        <v>0</v>
      </c>
      <c r="AD83" s="16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 s="1">
        <v>1954400</v>
      </c>
      <c r="AK83" s="1">
        <v>1954400</v>
      </c>
      <c r="AL83" s="1">
        <f t="shared" si="3"/>
        <v>0</v>
      </c>
      <c r="AM83">
        <v>0</v>
      </c>
      <c r="AO83" s="1">
        <v>1954400</v>
      </c>
      <c r="AP83" s="1">
        <v>1954400</v>
      </c>
      <c r="AQ83" s="1">
        <v>1954400</v>
      </c>
      <c r="AR83" s="1">
        <v>1954400</v>
      </c>
      <c r="AS83" s="1">
        <v>1954400</v>
      </c>
      <c r="AT83" s="1">
        <v>1954400</v>
      </c>
      <c r="AU83" s="1">
        <v>1954400</v>
      </c>
      <c r="AV83" s="1">
        <f t="shared" si="4"/>
        <v>0</v>
      </c>
      <c r="AW83" s="1"/>
      <c r="AY83" s="1">
        <f t="shared" si="5"/>
        <v>0</v>
      </c>
    </row>
    <row r="84" spans="1:54" hidden="1" x14ac:dyDescent="0.35">
      <c r="A84" t="s">
        <v>1002</v>
      </c>
      <c r="B84" t="s">
        <v>1003</v>
      </c>
      <c r="C84" t="s">
        <v>1359</v>
      </c>
      <c r="D84" t="s">
        <v>1373</v>
      </c>
      <c r="E84" t="s">
        <v>835</v>
      </c>
      <c r="F84">
        <v>6</v>
      </c>
      <c r="G84" t="s">
        <v>164</v>
      </c>
      <c r="H84" t="s">
        <v>49</v>
      </c>
      <c r="I84" t="s">
        <v>1348</v>
      </c>
      <c r="J84" t="s">
        <v>47</v>
      </c>
      <c r="K84" t="s">
        <v>48</v>
      </c>
      <c r="L84">
        <v>1</v>
      </c>
      <c r="M84" t="s">
        <v>1292</v>
      </c>
      <c r="N84">
        <v>67</v>
      </c>
      <c r="O84" t="s">
        <v>172</v>
      </c>
      <c r="P84" t="s">
        <v>1296</v>
      </c>
      <c r="Q84" t="s">
        <v>172</v>
      </c>
      <c r="R84" t="s">
        <v>837</v>
      </c>
      <c r="S84" t="s">
        <v>838</v>
      </c>
      <c r="T84" t="s">
        <v>1299</v>
      </c>
      <c r="U84" t="s">
        <v>838</v>
      </c>
      <c r="V84" t="s">
        <v>1339</v>
      </c>
      <c r="W84">
        <v>1000</v>
      </c>
      <c r="X84" t="s">
        <v>71</v>
      </c>
      <c r="Y84">
        <v>1591</v>
      </c>
      <c r="Z84" t="s">
        <v>79</v>
      </c>
      <c r="AA84">
        <v>3</v>
      </c>
      <c r="AB84" t="s">
        <v>867</v>
      </c>
      <c r="AC84">
        <v>0</v>
      </c>
      <c r="AD84" s="16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 s="1">
        <v>1084382.46</v>
      </c>
      <c r="AK84" s="1">
        <v>15084382.460000001</v>
      </c>
      <c r="AL84" s="1">
        <f t="shared" si="3"/>
        <v>-14000000</v>
      </c>
      <c r="AM84">
        <v>0</v>
      </c>
      <c r="AO84" s="1">
        <v>992588.77</v>
      </c>
      <c r="AP84" s="1">
        <v>992588.77</v>
      </c>
      <c r="AQ84" s="1">
        <v>492800</v>
      </c>
      <c r="AR84" s="1">
        <v>492800</v>
      </c>
      <c r="AS84" s="1">
        <v>492800</v>
      </c>
      <c r="AT84" s="1">
        <v>492800</v>
      </c>
      <c r="AU84" s="1">
        <v>492800</v>
      </c>
      <c r="AV84" s="1">
        <f t="shared" si="4"/>
        <v>14091793.690000001</v>
      </c>
      <c r="AW84" s="1"/>
      <c r="AY84" s="1">
        <f t="shared" si="5"/>
        <v>0</v>
      </c>
    </row>
    <row r="85" spans="1:54" hidden="1" x14ac:dyDescent="0.35">
      <c r="A85" t="s">
        <v>812</v>
      </c>
      <c r="B85" t="s">
        <v>815</v>
      </c>
      <c r="C85" t="s">
        <v>1359</v>
      </c>
      <c r="D85" t="s">
        <v>1373</v>
      </c>
      <c r="E85" t="s">
        <v>835</v>
      </c>
      <c r="F85">
        <v>5</v>
      </c>
      <c r="G85" t="s">
        <v>810</v>
      </c>
      <c r="H85" t="s">
        <v>49</v>
      </c>
      <c r="I85" t="s">
        <v>1348</v>
      </c>
      <c r="J85" t="s">
        <v>47</v>
      </c>
      <c r="K85" t="s">
        <v>48</v>
      </c>
      <c r="L85">
        <v>4</v>
      </c>
      <c r="M85" t="s">
        <v>1291</v>
      </c>
      <c r="N85">
        <v>12</v>
      </c>
      <c r="O85" t="s">
        <v>71</v>
      </c>
      <c r="P85" t="s">
        <v>1296</v>
      </c>
      <c r="Q85" t="s">
        <v>71</v>
      </c>
      <c r="R85" t="s">
        <v>834</v>
      </c>
      <c r="S85" t="s">
        <v>836</v>
      </c>
      <c r="T85" t="s">
        <v>1299</v>
      </c>
      <c r="U85" t="s">
        <v>838</v>
      </c>
      <c r="V85" t="s">
        <v>1339</v>
      </c>
      <c r="W85">
        <v>1000</v>
      </c>
      <c r="X85" t="s">
        <v>71</v>
      </c>
      <c r="Y85">
        <v>1591</v>
      </c>
      <c r="Z85" t="s">
        <v>79</v>
      </c>
      <c r="AA85">
        <v>1</v>
      </c>
      <c r="AB85" t="s">
        <v>682</v>
      </c>
      <c r="AC85">
        <v>0</v>
      </c>
      <c r="AD85" s="16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 s="1">
        <v>0</v>
      </c>
      <c r="AK85">
        <v>0</v>
      </c>
      <c r="AL85" s="1">
        <f t="shared" si="3"/>
        <v>0</v>
      </c>
      <c r="AM85" s="1">
        <v>7502684.3600000003</v>
      </c>
      <c r="AN85" s="1"/>
      <c r="AO85" s="1">
        <v>0</v>
      </c>
      <c r="AP85" s="1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 s="1">
        <f t="shared" si="4"/>
        <v>0</v>
      </c>
      <c r="AW85" s="1"/>
      <c r="AY85" s="1">
        <f t="shared" si="5"/>
        <v>0</v>
      </c>
    </row>
    <row r="86" spans="1:54" hidden="1" x14ac:dyDescent="0.35">
      <c r="A86" t="s">
        <v>812</v>
      </c>
      <c r="B86" t="s">
        <v>815</v>
      </c>
      <c r="C86" t="s">
        <v>1359</v>
      </c>
      <c r="D86" t="s">
        <v>1373</v>
      </c>
      <c r="E86" t="s">
        <v>835</v>
      </c>
      <c r="F86">
        <v>6</v>
      </c>
      <c r="G86" t="s">
        <v>164</v>
      </c>
      <c r="H86" t="s">
        <v>49</v>
      </c>
      <c r="I86" t="s">
        <v>1348</v>
      </c>
      <c r="J86" t="s">
        <v>47</v>
      </c>
      <c r="K86" t="s">
        <v>48</v>
      </c>
      <c r="L86">
        <v>1</v>
      </c>
      <c r="M86" t="s">
        <v>1292</v>
      </c>
      <c r="N86">
        <v>67</v>
      </c>
      <c r="O86" t="s">
        <v>172</v>
      </c>
      <c r="P86" t="s">
        <v>1296</v>
      </c>
      <c r="Q86" t="s">
        <v>172</v>
      </c>
      <c r="R86" t="s">
        <v>837</v>
      </c>
      <c r="S86" t="s">
        <v>838</v>
      </c>
      <c r="T86" t="s">
        <v>1299</v>
      </c>
      <c r="U86" t="s">
        <v>838</v>
      </c>
      <c r="V86" t="s">
        <v>1339</v>
      </c>
      <c r="W86">
        <v>1000</v>
      </c>
      <c r="X86" t="s">
        <v>71</v>
      </c>
      <c r="Y86">
        <v>1591</v>
      </c>
      <c r="Z86" t="s">
        <v>79</v>
      </c>
      <c r="AA86">
        <v>3</v>
      </c>
      <c r="AB86" t="s">
        <v>867</v>
      </c>
      <c r="AC86">
        <v>0</v>
      </c>
      <c r="AD86" s="1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 s="1">
        <v>3000000</v>
      </c>
      <c r="AK86" s="1">
        <v>3000000</v>
      </c>
      <c r="AL86" s="1">
        <f t="shared" si="3"/>
        <v>0</v>
      </c>
      <c r="AM86">
        <v>0</v>
      </c>
      <c r="AO86" s="1">
        <v>0</v>
      </c>
      <c r="AP86" s="1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 s="1">
        <f t="shared" si="4"/>
        <v>3000000</v>
      </c>
      <c r="AW86" s="1"/>
      <c r="AY86" s="1">
        <f t="shared" si="5"/>
        <v>0</v>
      </c>
    </row>
    <row r="87" spans="1:54" hidden="1" x14ac:dyDescent="0.35">
      <c r="A87" s="13" t="s">
        <v>1451</v>
      </c>
      <c r="B87" t="s">
        <v>815</v>
      </c>
      <c r="C87" t="s">
        <v>1359</v>
      </c>
      <c r="D87" t="s">
        <v>1378</v>
      </c>
      <c r="E87" s="83" t="s">
        <v>900</v>
      </c>
      <c r="F87">
        <v>0</v>
      </c>
      <c r="G87" s="83" t="s">
        <v>255</v>
      </c>
      <c r="H87" s="83" t="s">
        <v>65</v>
      </c>
      <c r="I87" s="83" t="s">
        <v>1351</v>
      </c>
      <c r="J87" s="83" t="s">
        <v>47</v>
      </c>
      <c r="K87" s="83" t="s">
        <v>48</v>
      </c>
      <c r="L87">
        <v>1</v>
      </c>
      <c r="M87" t="s">
        <v>1292</v>
      </c>
      <c r="N87">
        <v>36</v>
      </c>
      <c r="O87" t="s">
        <v>931</v>
      </c>
      <c r="P87" t="s">
        <v>1296</v>
      </c>
      <c r="Q87" t="s">
        <v>931</v>
      </c>
      <c r="R87" t="s">
        <v>930</v>
      </c>
      <c r="S87" t="s">
        <v>932</v>
      </c>
      <c r="T87" t="s">
        <v>1299</v>
      </c>
      <c r="U87" t="s">
        <v>932</v>
      </c>
      <c r="V87" t="s">
        <v>1339</v>
      </c>
      <c r="W87">
        <v>2000</v>
      </c>
      <c r="X87" t="s">
        <v>105</v>
      </c>
      <c r="Y87">
        <v>2111</v>
      </c>
      <c r="Z87" t="s">
        <v>124</v>
      </c>
      <c r="AA87">
        <v>0</v>
      </c>
      <c r="AB87" t="s">
        <v>58</v>
      </c>
      <c r="AC87" s="1">
        <v>0</v>
      </c>
      <c r="AD87" s="16">
        <v>0</v>
      </c>
      <c r="AE87" s="1">
        <v>0</v>
      </c>
      <c r="AF87" s="1">
        <v>50000</v>
      </c>
      <c r="AG87" s="1">
        <v>0</v>
      </c>
      <c r="AH87" s="1">
        <v>23055.94</v>
      </c>
      <c r="AI87" s="1">
        <v>23055.94</v>
      </c>
      <c r="AJ87" s="1">
        <v>0</v>
      </c>
      <c r="AK87" s="1">
        <v>0</v>
      </c>
      <c r="AL87" s="1">
        <f t="shared" si="3"/>
        <v>0</v>
      </c>
      <c r="AM87" s="1">
        <v>0</v>
      </c>
      <c r="AN87" s="1"/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f t="shared" si="4"/>
        <v>0</v>
      </c>
      <c r="AW87" s="1">
        <v>0</v>
      </c>
      <c r="AY87" s="1">
        <f t="shared" si="5"/>
        <v>0</v>
      </c>
      <c r="BA87" t="s">
        <v>1256</v>
      </c>
    </row>
    <row r="88" spans="1:54" hidden="1" x14ac:dyDescent="0.35">
      <c r="A88" t="s">
        <v>1361</v>
      </c>
      <c r="B88" t="s">
        <v>1360</v>
      </c>
      <c r="C88" t="s">
        <v>1359</v>
      </c>
      <c r="D88" t="s">
        <v>1373</v>
      </c>
      <c r="E88" s="83" t="s">
        <v>835</v>
      </c>
      <c r="F88">
        <v>5</v>
      </c>
      <c r="G88" s="83" t="s">
        <v>810</v>
      </c>
      <c r="H88" s="83" t="s">
        <v>65</v>
      </c>
      <c r="I88" s="83" t="s">
        <v>1351</v>
      </c>
      <c r="J88" t="s">
        <v>47</v>
      </c>
      <c r="K88" t="s">
        <v>48</v>
      </c>
      <c r="L88">
        <v>4</v>
      </c>
      <c r="M88" t="s">
        <v>1291</v>
      </c>
      <c r="N88">
        <v>9</v>
      </c>
      <c r="O88" t="s">
        <v>120</v>
      </c>
      <c r="P88" t="s">
        <v>1296</v>
      </c>
      <c r="Q88" t="s">
        <v>120</v>
      </c>
      <c r="R88" t="s">
        <v>834</v>
      </c>
      <c r="S88" t="s">
        <v>836</v>
      </c>
      <c r="T88" t="s">
        <v>1299</v>
      </c>
      <c r="U88" t="s">
        <v>836</v>
      </c>
      <c r="V88" t="s">
        <v>1339</v>
      </c>
      <c r="W88">
        <v>2000</v>
      </c>
      <c r="X88" t="s">
        <v>105</v>
      </c>
      <c r="Y88">
        <v>2111</v>
      </c>
      <c r="Z88" t="s">
        <v>124</v>
      </c>
      <c r="AA88">
        <v>0</v>
      </c>
      <c r="AB88" t="s">
        <v>58</v>
      </c>
      <c r="AC88" s="1">
        <v>2339820.2599999998</v>
      </c>
      <c r="AD88" s="84">
        <v>2331721.58</v>
      </c>
      <c r="AE88" s="1">
        <v>2331721.58</v>
      </c>
      <c r="AF88" s="1">
        <v>3870913.18</v>
      </c>
      <c r="AG88" s="1">
        <v>3474000</v>
      </c>
      <c r="AH88" s="1">
        <v>2260402.98</v>
      </c>
      <c r="AI88" s="1">
        <v>2260402.98</v>
      </c>
      <c r="AJ88" s="1">
        <v>2389616.23</v>
      </c>
      <c r="AK88" s="1">
        <v>2389616.23</v>
      </c>
      <c r="AL88" s="1">
        <f t="shared" si="3"/>
        <v>0</v>
      </c>
      <c r="AM88" s="1">
        <v>2500000</v>
      </c>
      <c r="AN88" s="1"/>
      <c r="AO88" s="52">
        <v>863577.84</v>
      </c>
      <c r="AP88" s="52">
        <v>863577.84</v>
      </c>
      <c r="AQ88" s="1">
        <v>2315580.9700000002</v>
      </c>
      <c r="AR88" s="1">
        <v>2315580.9700000002</v>
      </c>
      <c r="AS88" s="1">
        <v>723951.33</v>
      </c>
      <c r="AT88" s="1">
        <v>713070.53</v>
      </c>
      <c r="AU88" s="1">
        <v>713070.53</v>
      </c>
      <c r="AV88" s="1">
        <f t="shared" si="4"/>
        <v>1526038.3900000001</v>
      </c>
      <c r="AW88" s="1">
        <v>2400000</v>
      </c>
      <c r="AY88" s="1">
        <f t="shared" si="5"/>
        <v>2400000</v>
      </c>
    </row>
    <row r="89" spans="1:54" hidden="1" x14ac:dyDescent="0.35">
      <c r="A89" t="s">
        <v>1361</v>
      </c>
      <c r="B89" t="s">
        <v>1360</v>
      </c>
      <c r="C89" t="s">
        <v>1359</v>
      </c>
      <c r="D89" t="s">
        <v>1372</v>
      </c>
      <c r="E89" s="83" t="s">
        <v>60</v>
      </c>
      <c r="F89">
        <v>5</v>
      </c>
      <c r="G89" s="83" t="s">
        <v>810</v>
      </c>
      <c r="H89" s="83" t="s">
        <v>65</v>
      </c>
      <c r="I89" s="83" t="s">
        <v>1351</v>
      </c>
      <c r="J89" t="s">
        <v>47</v>
      </c>
      <c r="K89" t="s">
        <v>48</v>
      </c>
      <c r="L89">
        <v>4</v>
      </c>
      <c r="M89" t="s">
        <v>1291</v>
      </c>
      <c r="N89">
        <v>5</v>
      </c>
      <c r="O89" t="s">
        <v>297</v>
      </c>
      <c r="P89" t="s">
        <v>1296</v>
      </c>
      <c r="Q89" t="s">
        <v>297</v>
      </c>
      <c r="R89" t="s">
        <v>817</v>
      </c>
      <c r="S89" t="s">
        <v>298</v>
      </c>
      <c r="T89" t="s">
        <v>1299</v>
      </c>
      <c r="U89" t="s">
        <v>298</v>
      </c>
      <c r="V89" t="s">
        <v>1339</v>
      </c>
      <c r="W89">
        <v>2000</v>
      </c>
      <c r="X89" t="s">
        <v>105</v>
      </c>
      <c r="Y89">
        <v>2111</v>
      </c>
      <c r="Z89" t="s">
        <v>124</v>
      </c>
      <c r="AA89">
        <v>0</v>
      </c>
      <c r="AB89" t="s">
        <v>58</v>
      </c>
      <c r="AC89" s="1">
        <v>64771.5</v>
      </c>
      <c r="AD89" s="16">
        <v>42771.5</v>
      </c>
      <c r="AE89" s="1">
        <v>42771.5</v>
      </c>
      <c r="AF89" s="1">
        <v>79129</v>
      </c>
      <c r="AG89" s="1">
        <v>0</v>
      </c>
      <c r="AH89" s="1">
        <v>78666.17</v>
      </c>
      <c r="AI89" s="1">
        <v>78666.17</v>
      </c>
      <c r="AJ89" s="1">
        <v>2330000.06</v>
      </c>
      <c r="AK89" s="1">
        <v>2330000.06</v>
      </c>
      <c r="AL89" s="1">
        <f t="shared" si="3"/>
        <v>0</v>
      </c>
      <c r="AM89" s="1">
        <v>2335000.06</v>
      </c>
      <c r="AN89" s="1"/>
      <c r="AO89" s="52">
        <v>52273.01</v>
      </c>
      <c r="AP89" s="52">
        <v>52273.01</v>
      </c>
      <c r="AQ89" s="1">
        <v>23779.13</v>
      </c>
      <c r="AR89" s="1">
        <v>23779.13</v>
      </c>
      <c r="AS89" s="1">
        <v>23779.13</v>
      </c>
      <c r="AT89" s="1">
        <v>22751.82</v>
      </c>
      <c r="AU89" s="1">
        <v>22751.82</v>
      </c>
      <c r="AV89" s="1">
        <f t="shared" si="4"/>
        <v>2277727.0500000003</v>
      </c>
      <c r="AW89" s="16">
        <v>100000</v>
      </c>
      <c r="AX89" s="16"/>
      <c r="AY89" s="1">
        <f t="shared" si="5"/>
        <v>100000</v>
      </c>
    </row>
    <row r="90" spans="1:54" hidden="1" x14ac:dyDescent="0.35">
      <c r="A90" t="s">
        <v>1361</v>
      </c>
      <c r="B90" t="s">
        <v>1360</v>
      </c>
      <c r="C90" t="s">
        <v>1359</v>
      </c>
      <c r="D90" t="s">
        <v>1370</v>
      </c>
      <c r="E90" s="83" t="s">
        <v>178</v>
      </c>
      <c r="F90">
        <v>5</v>
      </c>
      <c r="G90" s="83" t="s">
        <v>810</v>
      </c>
      <c r="H90" s="83" t="s">
        <v>65</v>
      </c>
      <c r="I90" s="83" t="s">
        <v>1351</v>
      </c>
      <c r="J90" t="s">
        <v>47</v>
      </c>
      <c r="K90" t="s">
        <v>48</v>
      </c>
      <c r="L90">
        <v>4</v>
      </c>
      <c r="M90" t="s">
        <v>1291</v>
      </c>
      <c r="N90">
        <v>3</v>
      </c>
      <c r="O90" t="s">
        <v>691</v>
      </c>
      <c r="P90" t="s">
        <v>1296</v>
      </c>
      <c r="Q90" t="s">
        <v>691</v>
      </c>
      <c r="R90" t="s">
        <v>830</v>
      </c>
      <c r="S90" t="s">
        <v>832</v>
      </c>
      <c r="T90" t="s">
        <v>1299</v>
      </c>
      <c r="U90" t="s">
        <v>832</v>
      </c>
      <c r="V90" t="s">
        <v>1339</v>
      </c>
      <c r="W90">
        <v>2000</v>
      </c>
      <c r="X90" t="s">
        <v>105</v>
      </c>
      <c r="Y90">
        <v>2111</v>
      </c>
      <c r="Z90" t="s">
        <v>124</v>
      </c>
      <c r="AA90">
        <v>0</v>
      </c>
      <c r="AB90" t="s">
        <v>58</v>
      </c>
      <c r="AC90" s="1">
        <v>0</v>
      </c>
      <c r="AD90" s="16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 s="1">
        <v>20000</v>
      </c>
      <c r="AK90" s="1">
        <v>20000</v>
      </c>
      <c r="AL90" s="1">
        <f t="shared" si="3"/>
        <v>0</v>
      </c>
      <c r="AM90">
        <v>0</v>
      </c>
      <c r="AO90" s="52">
        <v>9297.8700000000008</v>
      </c>
      <c r="AP90" s="52">
        <v>9297.8700000000008</v>
      </c>
      <c r="AQ90">
        <v>0</v>
      </c>
      <c r="AR90">
        <v>0</v>
      </c>
      <c r="AS90">
        <v>0</v>
      </c>
      <c r="AT90">
        <v>0</v>
      </c>
      <c r="AU90">
        <v>0</v>
      </c>
      <c r="AV90" s="1">
        <f t="shared" si="4"/>
        <v>10702.13</v>
      </c>
      <c r="AW90" s="1">
        <v>10000</v>
      </c>
      <c r="AY90" s="1">
        <f t="shared" si="5"/>
        <v>10000</v>
      </c>
    </row>
    <row r="91" spans="1:54" hidden="1" x14ac:dyDescent="0.35">
      <c r="A91" t="s">
        <v>1361</v>
      </c>
      <c r="B91" t="s">
        <v>1360</v>
      </c>
      <c r="C91" t="s">
        <v>1359</v>
      </c>
      <c r="D91" t="s">
        <v>1371</v>
      </c>
      <c r="E91" t="s">
        <v>434</v>
      </c>
      <c r="F91">
        <v>5</v>
      </c>
      <c r="G91" s="83" t="s">
        <v>810</v>
      </c>
      <c r="H91" s="83" t="s">
        <v>65</v>
      </c>
      <c r="I91" s="83" t="s">
        <v>1351</v>
      </c>
      <c r="J91" t="s">
        <v>429</v>
      </c>
      <c r="K91" t="s">
        <v>1305</v>
      </c>
      <c r="L91">
        <v>6</v>
      </c>
      <c r="M91" t="s">
        <v>1290</v>
      </c>
      <c r="N91">
        <v>4</v>
      </c>
      <c r="O91" t="s">
        <v>435</v>
      </c>
      <c r="P91" t="s">
        <v>1296</v>
      </c>
      <c r="Q91" t="s">
        <v>435</v>
      </c>
      <c r="R91" t="s">
        <v>814</v>
      </c>
      <c r="S91" t="s">
        <v>816</v>
      </c>
      <c r="T91" t="s">
        <v>1299</v>
      </c>
      <c r="U91" t="s">
        <v>816</v>
      </c>
      <c r="V91" t="s">
        <v>1339</v>
      </c>
      <c r="W91">
        <v>2000</v>
      </c>
      <c r="X91" t="s">
        <v>105</v>
      </c>
      <c r="Y91">
        <v>2111</v>
      </c>
      <c r="Z91" t="s">
        <v>124</v>
      </c>
      <c r="AA91">
        <v>0</v>
      </c>
      <c r="AB91" t="s">
        <v>58</v>
      </c>
      <c r="AC91" s="1">
        <v>0</v>
      </c>
      <c r="AD91" s="16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20000</v>
      </c>
      <c r="AK91" s="1">
        <v>20000</v>
      </c>
      <c r="AL91" s="1">
        <f t="shared" si="3"/>
        <v>0</v>
      </c>
      <c r="AM91" s="1">
        <v>0</v>
      </c>
      <c r="AN91" s="1"/>
      <c r="AO91" s="52">
        <v>7302.99</v>
      </c>
      <c r="AP91" s="52">
        <v>7302.99</v>
      </c>
      <c r="AQ91" s="1">
        <v>7302.99</v>
      </c>
      <c r="AR91" s="1">
        <v>7302.99</v>
      </c>
      <c r="AS91" s="1">
        <v>7302.99</v>
      </c>
      <c r="AT91" s="1">
        <v>7302.99</v>
      </c>
      <c r="AU91" s="1">
        <v>7302.99</v>
      </c>
      <c r="AV91" s="1">
        <f t="shared" si="4"/>
        <v>12697.01</v>
      </c>
      <c r="AW91" s="1">
        <v>20000</v>
      </c>
      <c r="AY91" s="1">
        <f t="shared" si="5"/>
        <v>20000</v>
      </c>
    </row>
    <row r="92" spans="1:54" hidden="1" x14ac:dyDescent="0.35">
      <c r="A92" t="s">
        <v>812</v>
      </c>
      <c r="B92" t="s">
        <v>815</v>
      </c>
      <c r="C92" t="s">
        <v>1359</v>
      </c>
      <c r="D92" t="s">
        <v>1376</v>
      </c>
      <c r="E92" s="83" t="s">
        <v>870</v>
      </c>
      <c r="F92">
        <v>6</v>
      </c>
      <c r="G92" s="83" t="s">
        <v>164</v>
      </c>
      <c r="H92" s="83" t="s">
        <v>65</v>
      </c>
      <c r="I92" s="83" t="s">
        <v>1351</v>
      </c>
      <c r="J92" s="83" t="s">
        <v>155</v>
      </c>
      <c r="K92" s="83" t="s">
        <v>1302</v>
      </c>
      <c r="L92">
        <v>1</v>
      </c>
      <c r="M92" t="s">
        <v>1292</v>
      </c>
      <c r="N92">
        <v>19</v>
      </c>
      <c r="O92" t="s">
        <v>168</v>
      </c>
      <c r="P92" t="s">
        <v>1296</v>
      </c>
      <c r="Q92" t="s">
        <v>168</v>
      </c>
      <c r="R92" t="s">
        <v>869</v>
      </c>
      <c r="S92" t="s">
        <v>871</v>
      </c>
      <c r="T92" t="s">
        <v>1299</v>
      </c>
      <c r="U92" t="s">
        <v>871</v>
      </c>
      <c r="V92" t="s">
        <v>1339</v>
      </c>
      <c r="W92">
        <v>2000</v>
      </c>
      <c r="X92" t="s">
        <v>105</v>
      </c>
      <c r="Y92">
        <v>2111</v>
      </c>
      <c r="Z92" t="s">
        <v>124</v>
      </c>
      <c r="AA92">
        <v>0</v>
      </c>
      <c r="AB92" t="s">
        <v>58</v>
      </c>
      <c r="AC92" s="1">
        <v>2158.6</v>
      </c>
      <c r="AD92" s="16">
        <v>2126.6</v>
      </c>
      <c r="AE92" s="1">
        <v>2126.6</v>
      </c>
      <c r="AF92" s="1">
        <v>0</v>
      </c>
      <c r="AG92" s="1">
        <v>0</v>
      </c>
      <c r="AH92" s="1">
        <v>0</v>
      </c>
      <c r="AI92" s="1">
        <v>0</v>
      </c>
      <c r="AJ92" s="1">
        <v>3100</v>
      </c>
      <c r="AK92" s="1">
        <v>3100</v>
      </c>
      <c r="AL92" s="1">
        <f t="shared" si="3"/>
        <v>0</v>
      </c>
      <c r="AM92">
        <v>0</v>
      </c>
      <c r="AO92" s="52">
        <v>1673.5</v>
      </c>
      <c r="AP92" s="52">
        <v>1673.5</v>
      </c>
      <c r="AQ92" s="1">
        <v>1673.5</v>
      </c>
      <c r="AR92" s="1">
        <v>1673.5</v>
      </c>
      <c r="AS92" s="1">
        <v>1673.5</v>
      </c>
      <c r="AT92" s="1">
        <v>1673.5</v>
      </c>
      <c r="AU92" s="1">
        <v>1673.5</v>
      </c>
      <c r="AV92" s="1">
        <f t="shared" si="4"/>
        <v>1426.5</v>
      </c>
      <c r="AW92" s="1">
        <v>0</v>
      </c>
      <c r="AY92" s="1">
        <f t="shared" si="5"/>
        <v>0</v>
      </c>
    </row>
    <row r="93" spans="1:54" hidden="1" x14ac:dyDescent="0.35">
      <c r="A93" s="13" t="s">
        <v>1451</v>
      </c>
      <c r="B93" t="s">
        <v>779</v>
      </c>
      <c r="C93" t="s">
        <v>1358</v>
      </c>
      <c r="D93" t="s">
        <v>1376</v>
      </c>
      <c r="E93" s="83" t="s">
        <v>870</v>
      </c>
      <c r="F93">
        <v>6</v>
      </c>
      <c r="G93" s="83" t="s">
        <v>164</v>
      </c>
      <c r="H93" s="83" t="s">
        <v>65</v>
      </c>
      <c r="I93" s="83" t="s">
        <v>1351</v>
      </c>
      <c r="J93" s="83" t="s">
        <v>155</v>
      </c>
      <c r="K93" s="83" t="s">
        <v>1302</v>
      </c>
      <c r="L93">
        <v>1</v>
      </c>
      <c r="M93" t="s">
        <v>1292</v>
      </c>
      <c r="N93">
        <v>19</v>
      </c>
      <c r="O93" t="s">
        <v>168</v>
      </c>
      <c r="P93" t="s">
        <v>1296</v>
      </c>
      <c r="Q93" t="s">
        <v>168</v>
      </c>
      <c r="R93" t="s">
        <v>869</v>
      </c>
      <c r="S93" t="s">
        <v>871</v>
      </c>
      <c r="T93" t="s">
        <v>1299</v>
      </c>
      <c r="U93" t="s">
        <v>871</v>
      </c>
      <c r="V93" t="s">
        <v>1339</v>
      </c>
      <c r="W93">
        <v>2000</v>
      </c>
      <c r="X93" t="s">
        <v>105</v>
      </c>
      <c r="Y93">
        <v>2111</v>
      </c>
      <c r="Z93" t="s">
        <v>124</v>
      </c>
      <c r="AA93">
        <v>0</v>
      </c>
      <c r="AB93" t="s">
        <v>58</v>
      </c>
      <c r="AC93" s="1">
        <v>20300</v>
      </c>
      <c r="AD93" s="16">
        <v>20300</v>
      </c>
      <c r="AE93" s="1">
        <v>20300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f t="shared" si="3"/>
        <v>0</v>
      </c>
      <c r="AM93" s="1">
        <v>0</v>
      </c>
      <c r="AN93" s="1"/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f t="shared" si="4"/>
        <v>0</v>
      </c>
      <c r="AW93" s="1">
        <v>0</v>
      </c>
      <c r="AY93" s="1">
        <f t="shared" si="5"/>
        <v>0</v>
      </c>
      <c r="BB93" s="1"/>
    </row>
    <row r="94" spans="1:54" hidden="1" x14ac:dyDescent="0.35">
      <c r="A94" t="s">
        <v>812</v>
      </c>
      <c r="B94" t="s">
        <v>815</v>
      </c>
      <c r="C94" t="s">
        <v>1359</v>
      </c>
      <c r="D94" t="s">
        <v>1378</v>
      </c>
      <c r="E94" s="83" t="s">
        <v>900</v>
      </c>
      <c r="F94">
        <v>0</v>
      </c>
      <c r="G94" s="83" t="s">
        <v>255</v>
      </c>
      <c r="H94" s="83" t="s">
        <v>217</v>
      </c>
      <c r="I94" s="83" t="s">
        <v>1352</v>
      </c>
      <c r="J94" s="83" t="s">
        <v>47</v>
      </c>
      <c r="K94" s="83" t="s">
        <v>48</v>
      </c>
      <c r="L94">
        <v>2</v>
      </c>
      <c r="M94" t="s">
        <v>1293</v>
      </c>
      <c r="N94">
        <v>41</v>
      </c>
      <c r="O94" t="s">
        <v>925</v>
      </c>
      <c r="P94" t="s">
        <v>1296</v>
      </c>
      <c r="Q94" t="s">
        <v>925</v>
      </c>
      <c r="R94" t="s">
        <v>908</v>
      </c>
      <c r="S94" t="s">
        <v>909</v>
      </c>
      <c r="T94" t="s">
        <v>1299</v>
      </c>
      <c r="U94" t="s">
        <v>909</v>
      </c>
      <c r="V94" t="s">
        <v>1339</v>
      </c>
      <c r="W94">
        <v>2000</v>
      </c>
      <c r="X94" t="s">
        <v>105</v>
      </c>
      <c r="Y94">
        <v>2111</v>
      </c>
      <c r="Z94" t="s">
        <v>124</v>
      </c>
      <c r="AA94">
        <v>0</v>
      </c>
      <c r="AB94" t="s">
        <v>58</v>
      </c>
      <c r="AC94" s="1">
        <v>13600.53</v>
      </c>
      <c r="AD94" s="16">
        <v>13600.53</v>
      </c>
      <c r="AE94" s="1">
        <v>12636.28</v>
      </c>
      <c r="AF94" s="1">
        <v>27000</v>
      </c>
      <c r="AG94" s="1">
        <v>0</v>
      </c>
      <c r="AH94" s="1">
        <v>11226.93</v>
      </c>
      <c r="AI94" s="1">
        <v>11226.93</v>
      </c>
      <c r="AJ94" s="1">
        <v>14000</v>
      </c>
      <c r="AK94" s="1">
        <v>14000</v>
      </c>
      <c r="AL94" s="1">
        <f t="shared" si="3"/>
        <v>0</v>
      </c>
      <c r="AM94">
        <v>0</v>
      </c>
      <c r="AO94" s="1">
        <v>0</v>
      </c>
      <c r="AP94" s="1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 s="1">
        <f t="shared" si="4"/>
        <v>14000</v>
      </c>
      <c r="AW94" s="1"/>
      <c r="AY94" s="1">
        <f t="shared" si="5"/>
        <v>0</v>
      </c>
      <c r="BA94" t="s">
        <v>1162</v>
      </c>
      <c r="BB94" s="1"/>
    </row>
    <row r="95" spans="1:54" hidden="1" x14ac:dyDescent="0.35">
      <c r="A95" s="13" t="s">
        <v>1451</v>
      </c>
      <c r="B95" t="s">
        <v>815</v>
      </c>
      <c r="C95" t="s">
        <v>1359</v>
      </c>
      <c r="D95" t="s">
        <v>1378</v>
      </c>
      <c r="E95" s="83" t="s">
        <v>900</v>
      </c>
      <c r="F95">
        <v>0</v>
      </c>
      <c r="G95" s="83" t="s">
        <v>255</v>
      </c>
      <c r="H95" s="83" t="s">
        <v>65</v>
      </c>
      <c r="I95" s="83" t="s">
        <v>1351</v>
      </c>
      <c r="J95" s="83" t="s">
        <v>47</v>
      </c>
      <c r="K95" s="83" t="s">
        <v>48</v>
      </c>
      <c r="L95">
        <v>1</v>
      </c>
      <c r="M95" t="s">
        <v>1292</v>
      </c>
      <c r="N95">
        <v>36</v>
      </c>
      <c r="O95" t="s">
        <v>931</v>
      </c>
      <c r="P95" t="s">
        <v>1296</v>
      </c>
      <c r="Q95" t="s">
        <v>931</v>
      </c>
      <c r="R95" t="s">
        <v>930</v>
      </c>
      <c r="S95" t="s">
        <v>932</v>
      </c>
      <c r="T95" t="s">
        <v>1299</v>
      </c>
      <c r="U95" t="s">
        <v>932</v>
      </c>
      <c r="V95" t="s">
        <v>1339</v>
      </c>
      <c r="W95">
        <v>2000</v>
      </c>
      <c r="X95" t="s">
        <v>105</v>
      </c>
      <c r="Y95">
        <v>2121</v>
      </c>
      <c r="Z95" t="s">
        <v>125</v>
      </c>
      <c r="AA95">
        <v>0</v>
      </c>
      <c r="AB95" t="s">
        <v>58</v>
      </c>
      <c r="AC95" s="1">
        <v>0</v>
      </c>
      <c r="AD95" s="16">
        <v>0</v>
      </c>
      <c r="AE95" s="1">
        <v>0</v>
      </c>
      <c r="AF95" s="1">
        <v>0</v>
      </c>
      <c r="AG95" s="1">
        <v>70000</v>
      </c>
      <c r="AH95" s="1">
        <v>0</v>
      </c>
      <c r="AI95" s="1">
        <v>0</v>
      </c>
      <c r="AJ95" s="1">
        <v>0</v>
      </c>
      <c r="AK95" s="1">
        <v>0</v>
      </c>
      <c r="AL95" s="1">
        <f t="shared" si="3"/>
        <v>0</v>
      </c>
      <c r="AM95" s="1">
        <v>0</v>
      </c>
      <c r="AN95" s="1"/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f t="shared" si="4"/>
        <v>0</v>
      </c>
      <c r="AW95" s="1">
        <v>0</v>
      </c>
      <c r="AY95" s="1">
        <f t="shared" si="5"/>
        <v>0</v>
      </c>
      <c r="BA95" t="s">
        <v>1256</v>
      </c>
    </row>
    <row r="96" spans="1:54" hidden="1" x14ac:dyDescent="0.35">
      <c r="A96" t="s">
        <v>812</v>
      </c>
      <c r="B96" t="s">
        <v>815</v>
      </c>
      <c r="C96" t="s">
        <v>1359</v>
      </c>
      <c r="D96" t="s">
        <v>1376</v>
      </c>
      <c r="E96" s="83" t="s">
        <v>870</v>
      </c>
      <c r="F96">
        <v>6</v>
      </c>
      <c r="G96" s="83" t="s">
        <v>164</v>
      </c>
      <c r="H96" s="83" t="s">
        <v>65</v>
      </c>
      <c r="I96" s="83" t="s">
        <v>1351</v>
      </c>
      <c r="J96" s="83" t="s">
        <v>155</v>
      </c>
      <c r="K96" s="83" t="s">
        <v>1302</v>
      </c>
      <c r="L96">
        <v>1</v>
      </c>
      <c r="M96" t="s">
        <v>1292</v>
      </c>
      <c r="N96">
        <v>19</v>
      </c>
      <c r="O96" t="s">
        <v>168</v>
      </c>
      <c r="P96" t="s">
        <v>1296</v>
      </c>
      <c r="Q96" t="s">
        <v>168</v>
      </c>
      <c r="R96" t="s">
        <v>869</v>
      </c>
      <c r="S96" t="s">
        <v>871</v>
      </c>
      <c r="T96" t="s">
        <v>1299</v>
      </c>
      <c r="U96" t="s">
        <v>871</v>
      </c>
      <c r="V96" t="s">
        <v>1339</v>
      </c>
      <c r="W96">
        <v>2000</v>
      </c>
      <c r="X96" t="s">
        <v>105</v>
      </c>
      <c r="Y96">
        <v>2121</v>
      </c>
      <c r="Z96" t="s">
        <v>125</v>
      </c>
      <c r="AA96">
        <v>0</v>
      </c>
      <c r="AB96" t="s">
        <v>58</v>
      </c>
      <c r="AC96">
        <v>0</v>
      </c>
      <c r="AD96" s="1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 s="1">
        <v>180</v>
      </c>
      <c r="AK96" s="1">
        <v>180</v>
      </c>
      <c r="AL96" s="1">
        <f t="shared" si="3"/>
        <v>0</v>
      </c>
      <c r="AM96">
        <v>0</v>
      </c>
      <c r="AO96" s="52">
        <v>180</v>
      </c>
      <c r="AP96" s="52">
        <v>180</v>
      </c>
      <c r="AQ96">
        <v>180</v>
      </c>
      <c r="AR96">
        <v>180</v>
      </c>
      <c r="AS96">
        <v>180</v>
      </c>
      <c r="AT96">
        <v>180</v>
      </c>
      <c r="AU96">
        <v>180</v>
      </c>
      <c r="AV96" s="1">
        <f t="shared" si="4"/>
        <v>0</v>
      </c>
      <c r="AW96">
        <v>0</v>
      </c>
      <c r="AY96" s="1">
        <f t="shared" si="5"/>
        <v>0</v>
      </c>
    </row>
    <row r="97" spans="1:55" hidden="1" x14ac:dyDescent="0.35">
      <c r="A97" t="s">
        <v>812</v>
      </c>
      <c r="B97" t="s">
        <v>815</v>
      </c>
      <c r="C97" t="s">
        <v>1359</v>
      </c>
      <c r="D97" t="s">
        <v>1376</v>
      </c>
      <c r="E97" s="83" t="s">
        <v>870</v>
      </c>
      <c r="F97">
        <v>6</v>
      </c>
      <c r="G97" s="83" t="s">
        <v>164</v>
      </c>
      <c r="H97" s="83" t="s">
        <v>65</v>
      </c>
      <c r="I97" s="83" t="s">
        <v>1351</v>
      </c>
      <c r="J97" s="83" t="s">
        <v>173</v>
      </c>
      <c r="K97" s="83" t="s">
        <v>174</v>
      </c>
      <c r="L97">
        <v>6</v>
      </c>
      <c r="M97" t="s">
        <v>1290</v>
      </c>
      <c r="N97">
        <v>21</v>
      </c>
      <c r="O97" t="s">
        <v>440</v>
      </c>
      <c r="P97" t="s">
        <v>1296</v>
      </c>
      <c r="Q97" t="s">
        <v>440</v>
      </c>
      <c r="R97" t="s">
        <v>872</v>
      </c>
      <c r="S97" t="s">
        <v>873</v>
      </c>
      <c r="T97" t="s">
        <v>1299</v>
      </c>
      <c r="U97" t="s">
        <v>873</v>
      </c>
      <c r="V97" t="s">
        <v>1339</v>
      </c>
      <c r="W97">
        <v>2000</v>
      </c>
      <c r="X97" t="s">
        <v>105</v>
      </c>
      <c r="Y97">
        <v>2131</v>
      </c>
      <c r="Z97" t="s">
        <v>701</v>
      </c>
      <c r="AA97">
        <v>0</v>
      </c>
      <c r="AB97" t="s">
        <v>58</v>
      </c>
      <c r="AC97" s="1">
        <v>0</v>
      </c>
      <c r="AD97" s="16">
        <v>0</v>
      </c>
      <c r="AE97" s="1">
        <v>0</v>
      </c>
      <c r="AF97" s="1">
        <v>20000</v>
      </c>
      <c r="AG97" s="1">
        <v>1000000</v>
      </c>
      <c r="AH97" s="1">
        <v>0</v>
      </c>
      <c r="AI97" s="1">
        <v>0</v>
      </c>
      <c r="AJ97" s="1">
        <v>110000</v>
      </c>
      <c r="AK97" s="1">
        <v>110000</v>
      </c>
      <c r="AL97" s="1">
        <f t="shared" si="3"/>
        <v>0</v>
      </c>
      <c r="AM97" s="1">
        <v>2200000</v>
      </c>
      <c r="AN97" s="1"/>
      <c r="AO97" s="1">
        <v>0</v>
      </c>
      <c r="AP97" s="1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 s="1">
        <f t="shared" si="4"/>
        <v>110000</v>
      </c>
      <c r="AW97" s="1">
        <v>0</v>
      </c>
      <c r="AY97" s="1">
        <f t="shared" si="5"/>
        <v>0</v>
      </c>
    </row>
    <row r="98" spans="1:55" hidden="1" x14ac:dyDescent="0.35">
      <c r="A98" t="s">
        <v>1361</v>
      </c>
      <c r="B98" t="s">
        <v>1360</v>
      </c>
      <c r="C98" t="s">
        <v>1359</v>
      </c>
      <c r="D98" t="s">
        <v>1381</v>
      </c>
      <c r="E98" s="83" t="s">
        <v>984</v>
      </c>
      <c r="F98">
        <v>5</v>
      </c>
      <c r="G98" s="83" t="s">
        <v>810</v>
      </c>
      <c r="H98" s="83" t="s">
        <v>1398</v>
      </c>
      <c r="I98" s="83" t="s">
        <v>1399</v>
      </c>
      <c r="J98" s="83" t="s">
        <v>204</v>
      </c>
      <c r="K98" s="83" t="s">
        <v>1306</v>
      </c>
      <c r="L98">
        <v>4</v>
      </c>
      <c r="M98" t="s">
        <v>1291</v>
      </c>
      <c r="N98">
        <v>55</v>
      </c>
      <c r="O98" t="s">
        <v>601</v>
      </c>
      <c r="P98" t="s">
        <v>1296</v>
      </c>
      <c r="Q98" t="s">
        <v>601</v>
      </c>
      <c r="R98" t="s">
        <v>983</v>
      </c>
      <c r="S98" t="s">
        <v>985</v>
      </c>
      <c r="T98" t="s">
        <v>1299</v>
      </c>
      <c r="U98" t="s">
        <v>985</v>
      </c>
      <c r="V98" t="s">
        <v>1339</v>
      </c>
      <c r="W98">
        <v>2000</v>
      </c>
      <c r="X98" t="s">
        <v>105</v>
      </c>
      <c r="Y98">
        <v>2141</v>
      </c>
      <c r="Z98" t="s">
        <v>126</v>
      </c>
      <c r="AA98">
        <v>0</v>
      </c>
      <c r="AB98" t="s">
        <v>58</v>
      </c>
      <c r="AC98" s="1">
        <v>173659.26</v>
      </c>
      <c r="AD98" s="16">
        <v>74859.27</v>
      </c>
      <c r="AE98" s="1">
        <v>74859.27</v>
      </c>
      <c r="AF98" s="1">
        <v>169000</v>
      </c>
      <c r="AG98" s="1">
        <v>0</v>
      </c>
      <c r="AH98" s="1">
        <v>25705.48</v>
      </c>
      <c r="AI98" s="1">
        <v>25705.48</v>
      </c>
      <c r="AJ98" s="1">
        <v>1050000</v>
      </c>
      <c r="AK98" s="1">
        <v>1050000</v>
      </c>
      <c r="AL98" s="1">
        <f t="shared" si="3"/>
        <v>0</v>
      </c>
      <c r="AM98" s="1">
        <v>1950000</v>
      </c>
      <c r="AN98" s="1"/>
      <c r="AO98" s="52">
        <v>20880</v>
      </c>
      <c r="AP98" s="52">
        <v>20880</v>
      </c>
      <c r="AQ98" s="1">
        <v>20880</v>
      </c>
      <c r="AR98" s="1">
        <v>20880</v>
      </c>
      <c r="AS98" s="1">
        <v>20880</v>
      </c>
      <c r="AT98">
        <v>0</v>
      </c>
      <c r="AU98">
        <v>0</v>
      </c>
      <c r="AV98" s="1">
        <f t="shared" si="4"/>
        <v>1029120</v>
      </c>
      <c r="AW98" s="1">
        <v>30000</v>
      </c>
      <c r="AY98" s="1">
        <f t="shared" si="5"/>
        <v>30000</v>
      </c>
    </row>
    <row r="99" spans="1:55" hidden="1" x14ac:dyDescent="0.35">
      <c r="A99" t="s">
        <v>812</v>
      </c>
      <c r="B99" t="s">
        <v>815</v>
      </c>
      <c r="C99" t="s">
        <v>1359</v>
      </c>
      <c r="D99" t="s">
        <v>1376</v>
      </c>
      <c r="E99" s="83" t="s">
        <v>870</v>
      </c>
      <c r="F99">
        <v>6</v>
      </c>
      <c r="G99" s="83" t="s">
        <v>164</v>
      </c>
      <c r="H99" s="83" t="s">
        <v>65</v>
      </c>
      <c r="I99" s="83" t="s">
        <v>1351</v>
      </c>
      <c r="J99" s="83" t="s">
        <v>155</v>
      </c>
      <c r="K99" s="83" t="s">
        <v>1302</v>
      </c>
      <c r="L99">
        <v>1</v>
      </c>
      <c r="M99" t="s">
        <v>1292</v>
      </c>
      <c r="N99">
        <v>19</v>
      </c>
      <c r="O99" t="s">
        <v>168</v>
      </c>
      <c r="P99" t="s">
        <v>1296</v>
      </c>
      <c r="Q99" t="s">
        <v>168</v>
      </c>
      <c r="R99" t="s">
        <v>869</v>
      </c>
      <c r="S99" t="s">
        <v>871</v>
      </c>
      <c r="T99" t="s">
        <v>1299</v>
      </c>
      <c r="U99" t="s">
        <v>871</v>
      </c>
      <c r="V99" t="s">
        <v>1339</v>
      </c>
      <c r="W99">
        <v>2000</v>
      </c>
      <c r="X99" t="s">
        <v>105</v>
      </c>
      <c r="Y99">
        <v>2141</v>
      </c>
      <c r="Z99" t="s">
        <v>126</v>
      </c>
      <c r="AA99">
        <v>0</v>
      </c>
      <c r="AB99" t="s">
        <v>58</v>
      </c>
      <c r="AC99" s="1">
        <v>17440.36</v>
      </c>
      <c r="AD99" s="16">
        <v>4720.3599999999997</v>
      </c>
      <c r="AE99" s="1">
        <v>4720.3599999999997</v>
      </c>
      <c r="AF99" s="1">
        <v>0</v>
      </c>
      <c r="AG99" s="1">
        <v>0</v>
      </c>
      <c r="AH99" s="1">
        <v>0</v>
      </c>
      <c r="AI99" s="1">
        <v>0</v>
      </c>
      <c r="AJ99" s="1">
        <v>22590.32</v>
      </c>
      <c r="AK99" s="1">
        <v>22590.32</v>
      </c>
      <c r="AL99" s="1">
        <f t="shared" si="3"/>
        <v>0</v>
      </c>
      <c r="AM99">
        <v>0</v>
      </c>
      <c r="AO99" s="52">
        <v>20068.93</v>
      </c>
      <c r="AP99" s="52">
        <v>20068.93</v>
      </c>
      <c r="AQ99" s="1">
        <v>20068.93</v>
      </c>
      <c r="AR99" s="1">
        <v>20068.93</v>
      </c>
      <c r="AS99" s="1">
        <v>12785.29</v>
      </c>
      <c r="AT99">
        <v>0</v>
      </c>
      <c r="AU99">
        <v>0</v>
      </c>
      <c r="AV99" s="1">
        <f t="shared" si="4"/>
        <v>2521.3899999999994</v>
      </c>
      <c r="AW99" s="1">
        <v>0</v>
      </c>
      <c r="AY99" s="1">
        <f t="shared" si="5"/>
        <v>0</v>
      </c>
    </row>
    <row r="100" spans="1:55" hidden="1" x14ac:dyDescent="0.35">
      <c r="A100" t="s">
        <v>1361</v>
      </c>
      <c r="B100" t="s">
        <v>1360</v>
      </c>
      <c r="C100" t="s">
        <v>1359</v>
      </c>
      <c r="D100" t="s">
        <v>1372</v>
      </c>
      <c r="E100" s="83" t="s">
        <v>60</v>
      </c>
      <c r="F100">
        <v>5</v>
      </c>
      <c r="G100" s="83" t="s">
        <v>810</v>
      </c>
      <c r="H100" s="83" t="s">
        <v>65</v>
      </c>
      <c r="I100" s="83" t="s">
        <v>1351</v>
      </c>
      <c r="J100" t="s">
        <v>47</v>
      </c>
      <c r="K100" t="s">
        <v>48</v>
      </c>
      <c r="L100">
        <v>4</v>
      </c>
      <c r="M100" t="s">
        <v>1291</v>
      </c>
      <c r="N100">
        <v>5</v>
      </c>
      <c r="O100" t="s">
        <v>297</v>
      </c>
      <c r="P100" t="s">
        <v>1296</v>
      </c>
      <c r="Q100" t="s">
        <v>297</v>
      </c>
      <c r="R100" t="s">
        <v>817</v>
      </c>
      <c r="S100" t="s">
        <v>298</v>
      </c>
      <c r="T100" t="s">
        <v>1299</v>
      </c>
      <c r="U100" t="s">
        <v>298</v>
      </c>
      <c r="V100" t="s">
        <v>1339</v>
      </c>
      <c r="W100">
        <v>2000</v>
      </c>
      <c r="X100" t="s">
        <v>105</v>
      </c>
      <c r="Y100">
        <v>2141</v>
      </c>
      <c r="Z100" t="s">
        <v>126</v>
      </c>
      <c r="AA100">
        <v>0</v>
      </c>
      <c r="AB100" t="s">
        <v>58</v>
      </c>
      <c r="AC100" s="1">
        <v>0</v>
      </c>
      <c r="AD100" s="16">
        <v>0</v>
      </c>
      <c r="AE100" s="1">
        <v>0</v>
      </c>
      <c r="AF100" s="1">
        <v>251</v>
      </c>
      <c r="AG100" s="1">
        <v>0</v>
      </c>
      <c r="AH100" s="1">
        <v>250.23</v>
      </c>
      <c r="AI100" s="1">
        <v>250.23</v>
      </c>
      <c r="AJ100" s="1">
        <v>30000</v>
      </c>
      <c r="AK100" s="1">
        <v>30000</v>
      </c>
      <c r="AL100" s="1">
        <f t="shared" si="3"/>
        <v>0</v>
      </c>
      <c r="AM100" s="1">
        <v>10000</v>
      </c>
      <c r="AN100" s="1"/>
      <c r="AO100" s="52">
        <v>3571.27</v>
      </c>
      <c r="AP100" s="52">
        <v>3571.27</v>
      </c>
      <c r="AQ100" s="1">
        <v>3571.27</v>
      </c>
      <c r="AR100" s="1">
        <v>3571.27</v>
      </c>
      <c r="AS100" s="1">
        <v>3571.27</v>
      </c>
      <c r="AT100" s="1">
        <v>3571.27</v>
      </c>
      <c r="AU100" s="1">
        <v>3571.27</v>
      </c>
      <c r="AV100" s="1">
        <f t="shared" si="4"/>
        <v>26428.73</v>
      </c>
      <c r="AW100" s="16">
        <v>10000</v>
      </c>
      <c r="AX100" s="16"/>
      <c r="AY100" s="1">
        <f t="shared" si="5"/>
        <v>10000</v>
      </c>
    </row>
    <row r="101" spans="1:55" hidden="1" x14ac:dyDescent="0.35">
      <c r="A101" s="13" t="s">
        <v>1451</v>
      </c>
      <c r="B101" t="s">
        <v>815</v>
      </c>
      <c r="C101" t="s">
        <v>1359</v>
      </c>
      <c r="D101" t="s">
        <v>1373</v>
      </c>
      <c r="E101" s="83" t="s">
        <v>835</v>
      </c>
      <c r="F101">
        <v>5</v>
      </c>
      <c r="G101" s="83" t="s">
        <v>810</v>
      </c>
      <c r="H101" s="83" t="s">
        <v>65</v>
      </c>
      <c r="I101" s="83" t="s">
        <v>1351</v>
      </c>
      <c r="J101" t="s">
        <v>47</v>
      </c>
      <c r="K101" t="s">
        <v>48</v>
      </c>
      <c r="L101">
        <v>4</v>
      </c>
      <c r="M101" t="s">
        <v>1291</v>
      </c>
      <c r="N101">
        <v>9</v>
      </c>
      <c r="O101" t="s">
        <v>120</v>
      </c>
      <c r="P101" t="s">
        <v>1296</v>
      </c>
      <c r="Q101" t="s">
        <v>120</v>
      </c>
      <c r="R101" t="s">
        <v>834</v>
      </c>
      <c r="S101" t="s">
        <v>836</v>
      </c>
      <c r="T101" t="s">
        <v>1299</v>
      </c>
      <c r="U101" t="s">
        <v>836</v>
      </c>
      <c r="V101" t="s">
        <v>1339</v>
      </c>
      <c r="W101">
        <v>2000</v>
      </c>
      <c r="X101" t="s">
        <v>105</v>
      </c>
      <c r="Y101">
        <v>2141</v>
      </c>
      <c r="Z101" t="s">
        <v>126</v>
      </c>
      <c r="AA101">
        <v>0</v>
      </c>
      <c r="AB101" t="s">
        <v>58</v>
      </c>
      <c r="AC101" s="1">
        <v>24759.15</v>
      </c>
      <c r="AD101" s="16">
        <v>24759.15</v>
      </c>
      <c r="AE101" s="1">
        <v>24759.15</v>
      </c>
      <c r="AF101" s="1">
        <v>204194.1</v>
      </c>
      <c r="AG101" s="1">
        <v>23000</v>
      </c>
      <c r="AH101" s="1">
        <v>152658.32</v>
      </c>
      <c r="AI101" s="1">
        <v>8942.7999999999993</v>
      </c>
      <c r="AJ101" s="1">
        <v>0</v>
      </c>
      <c r="AK101" s="1">
        <v>0</v>
      </c>
      <c r="AL101" s="1">
        <f t="shared" si="3"/>
        <v>0</v>
      </c>
      <c r="AM101" s="1">
        <v>0</v>
      </c>
      <c r="AN101" s="1"/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f t="shared" si="4"/>
        <v>0</v>
      </c>
      <c r="AW101" s="1">
        <v>0</v>
      </c>
      <c r="AY101" s="1">
        <f t="shared" si="5"/>
        <v>0</v>
      </c>
    </row>
    <row r="102" spans="1:55" hidden="1" x14ac:dyDescent="0.35">
      <c r="A102" t="s">
        <v>812</v>
      </c>
      <c r="B102" t="s">
        <v>815</v>
      </c>
      <c r="C102" t="s">
        <v>1359</v>
      </c>
      <c r="D102" t="s">
        <v>1374</v>
      </c>
      <c r="E102" s="83" t="s">
        <v>111</v>
      </c>
      <c r="F102">
        <v>5</v>
      </c>
      <c r="G102" s="83" t="s">
        <v>810</v>
      </c>
      <c r="H102" s="83" t="s">
        <v>65</v>
      </c>
      <c r="I102" s="83" t="s">
        <v>1351</v>
      </c>
      <c r="J102" s="83" t="s">
        <v>47</v>
      </c>
      <c r="K102" s="83" t="s">
        <v>48</v>
      </c>
      <c r="L102">
        <v>4</v>
      </c>
      <c r="M102" t="s">
        <v>1291</v>
      </c>
      <c r="N102">
        <v>16</v>
      </c>
      <c r="O102" t="s">
        <v>355</v>
      </c>
      <c r="P102" t="s">
        <v>1296</v>
      </c>
      <c r="Q102" t="s">
        <v>355</v>
      </c>
      <c r="R102" t="s">
        <v>847</v>
      </c>
      <c r="S102" t="s">
        <v>848</v>
      </c>
      <c r="T102" t="s">
        <v>1299</v>
      </c>
      <c r="U102" t="s">
        <v>848</v>
      </c>
      <c r="V102" t="s">
        <v>1339</v>
      </c>
      <c r="W102">
        <v>2000</v>
      </c>
      <c r="X102" t="s">
        <v>105</v>
      </c>
      <c r="Y102">
        <v>2141</v>
      </c>
      <c r="Z102" t="s">
        <v>126</v>
      </c>
      <c r="AA102">
        <v>0</v>
      </c>
      <c r="AB102" t="s">
        <v>58</v>
      </c>
      <c r="AC102">
        <v>0</v>
      </c>
      <c r="AD102" s="16">
        <v>0</v>
      </c>
      <c r="AE102">
        <v>0</v>
      </c>
      <c r="AF102">
        <v>0</v>
      </c>
      <c r="AG102">
        <v>0</v>
      </c>
      <c r="AH102" s="16">
        <v>0</v>
      </c>
      <c r="AI102">
        <v>0</v>
      </c>
      <c r="AJ102" s="16">
        <v>0</v>
      </c>
      <c r="AK102" s="1">
        <v>0</v>
      </c>
      <c r="AL102" s="1">
        <f t="shared" si="3"/>
        <v>0</v>
      </c>
      <c r="AM102" s="1">
        <v>0</v>
      </c>
      <c r="AN102" s="1"/>
      <c r="AO102" s="16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f t="shared" si="4"/>
        <v>0</v>
      </c>
      <c r="AW102" s="16">
        <v>0</v>
      </c>
      <c r="AY102" s="1">
        <f t="shared" si="5"/>
        <v>0</v>
      </c>
    </row>
    <row r="103" spans="1:55" hidden="1" x14ac:dyDescent="0.35">
      <c r="A103" t="s">
        <v>812</v>
      </c>
      <c r="B103" t="s">
        <v>815</v>
      </c>
      <c r="C103" t="s">
        <v>1359</v>
      </c>
      <c r="D103" t="s">
        <v>1370</v>
      </c>
      <c r="E103" s="83" t="s">
        <v>178</v>
      </c>
      <c r="F103">
        <v>5</v>
      </c>
      <c r="G103" s="83" t="s">
        <v>810</v>
      </c>
      <c r="H103" s="83" t="s">
        <v>65</v>
      </c>
      <c r="I103" s="83" t="s">
        <v>1351</v>
      </c>
      <c r="J103" t="s">
        <v>47</v>
      </c>
      <c r="K103" t="s">
        <v>48</v>
      </c>
      <c r="L103">
        <v>4</v>
      </c>
      <c r="M103" t="s">
        <v>1291</v>
      </c>
      <c r="N103">
        <v>3</v>
      </c>
      <c r="O103" t="s">
        <v>691</v>
      </c>
      <c r="P103" t="s">
        <v>1296</v>
      </c>
      <c r="Q103" t="s">
        <v>691</v>
      </c>
      <c r="R103" t="s">
        <v>830</v>
      </c>
      <c r="S103" t="s">
        <v>832</v>
      </c>
      <c r="T103" t="s">
        <v>1299</v>
      </c>
      <c r="U103" t="s">
        <v>832</v>
      </c>
      <c r="V103" t="s">
        <v>1339</v>
      </c>
      <c r="W103">
        <v>2000</v>
      </c>
      <c r="X103" t="s">
        <v>105</v>
      </c>
      <c r="Y103">
        <v>2141</v>
      </c>
      <c r="Z103" t="s">
        <v>126</v>
      </c>
      <c r="AA103">
        <v>0</v>
      </c>
      <c r="AB103" t="s">
        <v>58</v>
      </c>
      <c r="AC103" s="1">
        <v>0</v>
      </c>
      <c r="AD103" s="16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 s="1">
        <v>18700</v>
      </c>
      <c r="AK103" s="1">
        <v>18700</v>
      </c>
      <c r="AL103" s="1">
        <f t="shared" si="3"/>
        <v>0</v>
      </c>
      <c r="AM103">
        <v>0</v>
      </c>
      <c r="AO103" s="1">
        <v>0</v>
      </c>
      <c r="AP103" s="1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 s="1">
        <f t="shared" si="4"/>
        <v>18700</v>
      </c>
      <c r="AW103" s="1">
        <v>0</v>
      </c>
      <c r="AY103" s="1">
        <f t="shared" si="5"/>
        <v>0</v>
      </c>
    </row>
    <row r="104" spans="1:55" hidden="1" x14ac:dyDescent="0.35">
      <c r="A104" s="13" t="s">
        <v>1451</v>
      </c>
      <c r="B104" t="s">
        <v>815</v>
      </c>
      <c r="C104" t="s">
        <v>1359</v>
      </c>
      <c r="D104" t="s">
        <v>1373</v>
      </c>
      <c r="E104" s="83" t="s">
        <v>835</v>
      </c>
      <c r="F104">
        <v>5</v>
      </c>
      <c r="G104" s="83" t="s">
        <v>810</v>
      </c>
      <c r="H104" s="83" t="s">
        <v>65</v>
      </c>
      <c r="I104" s="83" t="s">
        <v>1351</v>
      </c>
      <c r="J104" t="s">
        <v>47</v>
      </c>
      <c r="K104" t="s">
        <v>48</v>
      </c>
      <c r="L104">
        <v>4</v>
      </c>
      <c r="M104" t="s">
        <v>1291</v>
      </c>
      <c r="N104">
        <v>9</v>
      </c>
      <c r="O104" t="s">
        <v>120</v>
      </c>
      <c r="P104" t="s">
        <v>1296</v>
      </c>
      <c r="Q104" t="s">
        <v>120</v>
      </c>
      <c r="R104" t="s">
        <v>834</v>
      </c>
      <c r="S104" t="s">
        <v>836</v>
      </c>
      <c r="T104" t="s">
        <v>1299</v>
      </c>
      <c r="U104" t="s">
        <v>836</v>
      </c>
      <c r="V104" t="s">
        <v>1339</v>
      </c>
      <c r="W104">
        <v>2000</v>
      </c>
      <c r="X104" t="s">
        <v>105</v>
      </c>
      <c r="Y104">
        <v>2151</v>
      </c>
      <c r="Z104" t="s">
        <v>366</v>
      </c>
      <c r="AA104">
        <v>0</v>
      </c>
      <c r="AB104" t="s">
        <v>58</v>
      </c>
      <c r="AC104" s="1">
        <v>420</v>
      </c>
      <c r="AD104" s="16">
        <v>420</v>
      </c>
      <c r="AE104" s="1">
        <v>420</v>
      </c>
      <c r="AF104" s="1">
        <v>420</v>
      </c>
      <c r="AG104" s="1">
        <v>420</v>
      </c>
      <c r="AH104" s="1">
        <v>0</v>
      </c>
      <c r="AI104" s="1">
        <v>0</v>
      </c>
      <c r="AJ104" s="1">
        <v>0</v>
      </c>
      <c r="AK104" s="1">
        <v>0</v>
      </c>
      <c r="AL104" s="1">
        <f t="shared" si="3"/>
        <v>0</v>
      </c>
      <c r="AM104" s="1">
        <v>0</v>
      </c>
      <c r="AN104" s="1"/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f t="shared" si="4"/>
        <v>0</v>
      </c>
      <c r="AW104" s="1">
        <v>0</v>
      </c>
      <c r="AY104" s="1">
        <f t="shared" si="5"/>
        <v>0</v>
      </c>
      <c r="BB104" s="1"/>
      <c r="BC104" s="82"/>
    </row>
    <row r="105" spans="1:55" hidden="1" x14ac:dyDescent="0.35">
      <c r="A105" s="13" t="s">
        <v>1451</v>
      </c>
      <c r="B105" t="s">
        <v>815</v>
      </c>
      <c r="C105" t="s">
        <v>1359</v>
      </c>
      <c r="D105" t="s">
        <v>1378</v>
      </c>
      <c r="E105" s="83" t="s">
        <v>900</v>
      </c>
      <c r="F105">
        <v>0</v>
      </c>
      <c r="G105" s="83" t="s">
        <v>255</v>
      </c>
      <c r="H105" s="83" t="s">
        <v>65</v>
      </c>
      <c r="I105" s="83" t="s">
        <v>1351</v>
      </c>
      <c r="J105" s="83" t="s">
        <v>47</v>
      </c>
      <c r="K105" s="83" t="s">
        <v>48</v>
      </c>
      <c r="L105">
        <v>1</v>
      </c>
      <c r="M105" t="s">
        <v>1292</v>
      </c>
      <c r="N105">
        <v>36</v>
      </c>
      <c r="O105" t="s">
        <v>931</v>
      </c>
      <c r="P105" t="s">
        <v>1296</v>
      </c>
      <c r="Q105" t="s">
        <v>931</v>
      </c>
      <c r="R105" t="s">
        <v>930</v>
      </c>
      <c r="S105" t="s">
        <v>932</v>
      </c>
      <c r="T105" t="s">
        <v>1299</v>
      </c>
      <c r="U105" t="s">
        <v>932</v>
      </c>
      <c r="V105" t="s">
        <v>1339</v>
      </c>
      <c r="W105">
        <v>2000</v>
      </c>
      <c r="X105" t="s">
        <v>105</v>
      </c>
      <c r="Y105">
        <v>2161</v>
      </c>
      <c r="Z105" t="s">
        <v>367</v>
      </c>
      <c r="AA105">
        <v>0</v>
      </c>
      <c r="AB105" t="s">
        <v>58</v>
      </c>
      <c r="AC105" s="1">
        <v>0</v>
      </c>
      <c r="AD105" s="16">
        <v>0</v>
      </c>
      <c r="AE105" s="1">
        <v>0</v>
      </c>
      <c r="AF105" s="1">
        <v>31400</v>
      </c>
      <c r="AG105" s="1">
        <v>0</v>
      </c>
      <c r="AH105" s="1">
        <v>5588.88</v>
      </c>
      <c r="AI105" s="1">
        <v>5588.88</v>
      </c>
      <c r="AJ105" s="1">
        <v>0</v>
      </c>
      <c r="AK105" s="1">
        <v>0</v>
      </c>
      <c r="AL105" s="1">
        <f t="shared" si="3"/>
        <v>0</v>
      </c>
      <c r="AM105" s="1">
        <v>0</v>
      </c>
      <c r="AN105" s="1"/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f t="shared" si="4"/>
        <v>0</v>
      </c>
      <c r="AW105" s="1">
        <v>0</v>
      </c>
      <c r="AY105" s="1">
        <f t="shared" si="5"/>
        <v>0</v>
      </c>
      <c r="BA105" t="s">
        <v>1256</v>
      </c>
    </row>
    <row r="106" spans="1:55" hidden="1" x14ac:dyDescent="0.35">
      <c r="A106" t="s">
        <v>1361</v>
      </c>
      <c r="B106" t="s">
        <v>1360</v>
      </c>
      <c r="C106" t="s">
        <v>1359</v>
      </c>
      <c r="D106" t="s">
        <v>1377</v>
      </c>
      <c r="E106" s="83" t="s">
        <v>857</v>
      </c>
      <c r="F106">
        <v>2</v>
      </c>
      <c r="G106" s="83" t="s">
        <v>148</v>
      </c>
      <c r="H106" s="83" t="s">
        <v>65</v>
      </c>
      <c r="I106" s="83" t="s">
        <v>1351</v>
      </c>
      <c r="J106" s="83" t="s">
        <v>47</v>
      </c>
      <c r="K106" s="83" t="s">
        <v>48</v>
      </c>
      <c r="L106">
        <v>2</v>
      </c>
      <c r="M106" t="s">
        <v>1293</v>
      </c>
      <c r="N106">
        <v>25</v>
      </c>
      <c r="O106" t="s">
        <v>404</v>
      </c>
      <c r="P106" t="s">
        <v>1296</v>
      </c>
      <c r="Q106" t="s">
        <v>404</v>
      </c>
      <c r="R106" t="s">
        <v>856</v>
      </c>
      <c r="S106" t="s">
        <v>858</v>
      </c>
      <c r="T106" t="s">
        <v>1299</v>
      </c>
      <c r="U106" t="s">
        <v>858</v>
      </c>
      <c r="V106" t="s">
        <v>1339</v>
      </c>
      <c r="W106">
        <v>2000</v>
      </c>
      <c r="X106" t="s">
        <v>105</v>
      </c>
      <c r="Y106">
        <v>2161</v>
      </c>
      <c r="Z106" t="s">
        <v>367</v>
      </c>
      <c r="AA106">
        <v>0</v>
      </c>
      <c r="AB106" t="s">
        <v>58</v>
      </c>
      <c r="AC106" s="1">
        <v>580450.68000000005</v>
      </c>
      <c r="AD106" s="16">
        <v>580450.68000000005</v>
      </c>
      <c r="AE106" s="1">
        <v>580450.68000000005</v>
      </c>
      <c r="AF106" s="1">
        <v>1472462.48</v>
      </c>
      <c r="AG106" s="1">
        <v>1250000</v>
      </c>
      <c r="AH106" s="1">
        <v>1220782.48</v>
      </c>
      <c r="AI106" s="1">
        <v>1220782.48</v>
      </c>
      <c r="AJ106" s="1">
        <v>2038475.6199999999</v>
      </c>
      <c r="AK106" s="1">
        <v>2038475.6199999999</v>
      </c>
      <c r="AL106" s="1">
        <f t="shared" si="3"/>
        <v>0</v>
      </c>
      <c r="AM106" s="1">
        <v>1000000</v>
      </c>
      <c r="AN106" s="1"/>
      <c r="AO106" s="52">
        <v>2024250.46</v>
      </c>
      <c r="AP106" s="52">
        <v>1092359.53</v>
      </c>
      <c r="AQ106" s="1">
        <v>1092359.53</v>
      </c>
      <c r="AR106" s="1">
        <v>1092359.53</v>
      </c>
      <c r="AS106" s="1">
        <v>1092359.53</v>
      </c>
      <c r="AT106">
        <v>0</v>
      </c>
      <c r="AU106">
        <v>0</v>
      </c>
      <c r="AV106" s="1">
        <f t="shared" si="4"/>
        <v>14225.159999999916</v>
      </c>
      <c r="AW106" s="1">
        <v>1000000</v>
      </c>
      <c r="AY106" s="1">
        <f t="shared" si="5"/>
        <v>1000000</v>
      </c>
    </row>
    <row r="107" spans="1:55" hidden="1" x14ac:dyDescent="0.35">
      <c r="A107" t="s">
        <v>1361</v>
      </c>
      <c r="B107" t="s">
        <v>1360</v>
      </c>
      <c r="C107" t="s">
        <v>1359</v>
      </c>
      <c r="D107" t="s">
        <v>1373</v>
      </c>
      <c r="E107" s="83" t="s">
        <v>835</v>
      </c>
      <c r="F107">
        <v>5</v>
      </c>
      <c r="G107" s="83" t="s">
        <v>810</v>
      </c>
      <c r="H107" s="83" t="s">
        <v>65</v>
      </c>
      <c r="I107" s="83" t="s">
        <v>1351</v>
      </c>
      <c r="J107" t="s">
        <v>47</v>
      </c>
      <c r="K107" t="s">
        <v>48</v>
      </c>
      <c r="L107">
        <v>4</v>
      </c>
      <c r="M107" t="s">
        <v>1291</v>
      </c>
      <c r="N107">
        <v>9</v>
      </c>
      <c r="O107" t="s">
        <v>120</v>
      </c>
      <c r="P107" t="s">
        <v>1296</v>
      </c>
      <c r="Q107" t="s">
        <v>120</v>
      </c>
      <c r="R107" t="s">
        <v>834</v>
      </c>
      <c r="S107" t="s">
        <v>836</v>
      </c>
      <c r="T107" t="s">
        <v>1299</v>
      </c>
      <c r="U107" t="s">
        <v>836</v>
      </c>
      <c r="V107" t="s">
        <v>1339</v>
      </c>
      <c r="W107">
        <v>2000</v>
      </c>
      <c r="X107" t="s">
        <v>105</v>
      </c>
      <c r="Y107">
        <v>2161</v>
      </c>
      <c r="Z107" t="s">
        <v>367</v>
      </c>
      <c r="AA107">
        <v>0</v>
      </c>
      <c r="AB107" t="s">
        <v>58</v>
      </c>
      <c r="AC107" s="1">
        <v>2153994.9900000002</v>
      </c>
      <c r="AD107" s="16">
        <v>2062001.19</v>
      </c>
      <c r="AE107" s="1">
        <v>2062001.19</v>
      </c>
      <c r="AF107" s="1">
        <v>1148656.1000000001</v>
      </c>
      <c r="AG107" s="1">
        <v>1828856.1</v>
      </c>
      <c r="AH107" s="1">
        <v>672812.28</v>
      </c>
      <c r="AI107" s="1">
        <v>343279.48</v>
      </c>
      <c r="AJ107" s="1">
        <v>640000</v>
      </c>
      <c r="AK107" s="1">
        <v>640000</v>
      </c>
      <c r="AL107" s="1">
        <f t="shared" si="3"/>
        <v>0</v>
      </c>
      <c r="AM107" s="1">
        <v>600000</v>
      </c>
      <c r="AN107" s="1"/>
      <c r="AO107" s="52">
        <v>630809.09</v>
      </c>
      <c r="AP107" s="52">
        <v>630809.09</v>
      </c>
      <c r="AQ107" s="1">
        <v>619914.11</v>
      </c>
      <c r="AR107" s="1">
        <v>619914.11</v>
      </c>
      <c r="AS107" s="1">
        <v>619914.11</v>
      </c>
      <c r="AT107" s="1">
        <v>27398.58</v>
      </c>
      <c r="AU107" s="1">
        <v>27398.58</v>
      </c>
      <c r="AV107" s="1">
        <f t="shared" si="4"/>
        <v>9190.9100000000326</v>
      </c>
      <c r="AW107" s="1">
        <v>650000</v>
      </c>
      <c r="AY107" s="1">
        <f t="shared" si="5"/>
        <v>650000</v>
      </c>
    </row>
    <row r="108" spans="1:55" hidden="1" x14ac:dyDescent="0.35">
      <c r="A108" t="s">
        <v>1361</v>
      </c>
      <c r="B108" t="s">
        <v>1360</v>
      </c>
      <c r="C108" t="s">
        <v>1359</v>
      </c>
      <c r="D108" t="s">
        <v>1376</v>
      </c>
      <c r="E108" s="83" t="s">
        <v>870</v>
      </c>
      <c r="F108">
        <v>2</v>
      </c>
      <c r="G108" s="83" t="s">
        <v>148</v>
      </c>
      <c r="H108" s="83" t="s">
        <v>65</v>
      </c>
      <c r="I108" s="83" t="s">
        <v>1351</v>
      </c>
      <c r="J108" s="83" t="s">
        <v>480</v>
      </c>
      <c r="K108" s="83" t="s">
        <v>481</v>
      </c>
      <c r="L108">
        <v>2</v>
      </c>
      <c r="M108" t="s">
        <v>1293</v>
      </c>
      <c r="N108">
        <v>24</v>
      </c>
      <c r="O108" t="s">
        <v>484</v>
      </c>
      <c r="P108" t="s">
        <v>1296</v>
      </c>
      <c r="Q108" t="s">
        <v>484</v>
      </c>
      <c r="R108" t="s">
        <v>896</v>
      </c>
      <c r="S108" t="s">
        <v>897</v>
      </c>
      <c r="T108" t="s">
        <v>1299</v>
      </c>
      <c r="U108" t="s">
        <v>897</v>
      </c>
      <c r="V108" t="s">
        <v>1339</v>
      </c>
      <c r="W108">
        <v>2000</v>
      </c>
      <c r="X108" t="s">
        <v>105</v>
      </c>
      <c r="Y108">
        <v>2161</v>
      </c>
      <c r="Z108" t="s">
        <v>367</v>
      </c>
      <c r="AA108">
        <v>0</v>
      </c>
      <c r="AB108" t="s">
        <v>58</v>
      </c>
      <c r="AC108" s="1">
        <v>442326.13</v>
      </c>
      <c r="AD108" s="16">
        <v>433545.57</v>
      </c>
      <c r="AE108" s="1">
        <v>433545.57</v>
      </c>
      <c r="AF108" s="1">
        <v>450000</v>
      </c>
      <c r="AG108" s="1">
        <v>650000</v>
      </c>
      <c r="AH108" s="1">
        <v>388972.13</v>
      </c>
      <c r="AI108" s="1">
        <v>326288.63</v>
      </c>
      <c r="AJ108" s="1">
        <v>350000</v>
      </c>
      <c r="AK108" s="1">
        <v>350000</v>
      </c>
      <c r="AL108" s="1">
        <f t="shared" si="3"/>
        <v>0</v>
      </c>
      <c r="AM108" s="1">
        <v>350000</v>
      </c>
      <c r="AN108" s="1"/>
      <c r="AO108" s="52">
        <v>344000.4</v>
      </c>
      <c r="AP108" s="52">
        <v>344000.4</v>
      </c>
      <c r="AQ108" s="1">
        <v>344000.4</v>
      </c>
      <c r="AR108" s="1">
        <v>344000.4</v>
      </c>
      <c r="AS108" s="1">
        <v>344000.4</v>
      </c>
      <c r="AT108" s="1">
        <v>369</v>
      </c>
      <c r="AU108" s="1">
        <v>369</v>
      </c>
      <c r="AV108" s="1">
        <f t="shared" si="4"/>
        <v>5999.5999999999767</v>
      </c>
      <c r="AW108" s="1">
        <v>400000</v>
      </c>
      <c r="AY108" s="1">
        <f t="shared" si="5"/>
        <v>400000</v>
      </c>
    </row>
    <row r="109" spans="1:55" hidden="1" x14ac:dyDescent="0.35">
      <c r="A109" t="s">
        <v>1361</v>
      </c>
      <c r="B109" t="s">
        <v>1360</v>
      </c>
      <c r="C109" t="s">
        <v>1359</v>
      </c>
      <c r="D109" t="s">
        <v>1377</v>
      </c>
      <c r="E109" s="83" t="s">
        <v>857</v>
      </c>
      <c r="F109">
        <v>2</v>
      </c>
      <c r="G109" s="83" t="s">
        <v>148</v>
      </c>
      <c r="H109" s="83" t="s">
        <v>65</v>
      </c>
      <c r="I109" s="83" t="s">
        <v>1351</v>
      </c>
      <c r="J109" s="83" t="s">
        <v>185</v>
      </c>
      <c r="K109" s="83" t="s">
        <v>186</v>
      </c>
      <c r="L109">
        <v>3</v>
      </c>
      <c r="M109" t="s">
        <v>1294</v>
      </c>
      <c r="N109">
        <v>27</v>
      </c>
      <c r="O109" t="s">
        <v>881</v>
      </c>
      <c r="P109" t="s">
        <v>1296</v>
      </c>
      <c r="Q109" t="s">
        <v>881</v>
      </c>
      <c r="R109" t="s">
        <v>880</v>
      </c>
      <c r="S109" t="s">
        <v>192</v>
      </c>
      <c r="T109" t="s">
        <v>1299</v>
      </c>
      <c r="U109" t="s">
        <v>192</v>
      </c>
      <c r="V109" t="s">
        <v>1339</v>
      </c>
      <c r="W109">
        <v>2000</v>
      </c>
      <c r="X109" t="s">
        <v>105</v>
      </c>
      <c r="Y109">
        <v>2161</v>
      </c>
      <c r="Z109" t="s">
        <v>367</v>
      </c>
      <c r="AA109">
        <v>0</v>
      </c>
      <c r="AB109" t="s">
        <v>58</v>
      </c>
      <c r="AC109" s="1">
        <v>167264.17000000001</v>
      </c>
      <c r="AD109" s="16">
        <v>167264.17000000001</v>
      </c>
      <c r="AE109" s="1">
        <v>167264.17000000001</v>
      </c>
      <c r="AF109" s="1">
        <v>175000</v>
      </c>
      <c r="AG109" s="1">
        <v>175000</v>
      </c>
      <c r="AH109" s="1">
        <v>122811.52</v>
      </c>
      <c r="AI109" s="1">
        <v>122811.52</v>
      </c>
      <c r="AJ109" s="1">
        <v>170000</v>
      </c>
      <c r="AK109" s="1">
        <v>170000</v>
      </c>
      <c r="AL109" s="1">
        <f t="shared" si="3"/>
        <v>0</v>
      </c>
      <c r="AM109" s="1">
        <v>170000</v>
      </c>
      <c r="AN109" s="1"/>
      <c r="AO109" s="52">
        <v>166632.63</v>
      </c>
      <c r="AP109" s="52">
        <v>166632.63</v>
      </c>
      <c r="AQ109" s="1">
        <v>166632.63</v>
      </c>
      <c r="AR109" s="1">
        <v>166632.63</v>
      </c>
      <c r="AS109" s="1">
        <v>166632.63</v>
      </c>
      <c r="AT109">
        <v>0</v>
      </c>
      <c r="AU109">
        <v>0</v>
      </c>
      <c r="AV109" s="1">
        <f t="shared" si="4"/>
        <v>3367.3699999999953</v>
      </c>
      <c r="AW109" s="1">
        <v>170000</v>
      </c>
      <c r="AY109" s="1">
        <f t="shared" si="5"/>
        <v>170000</v>
      </c>
    </row>
    <row r="110" spans="1:55" hidden="1" x14ac:dyDescent="0.35">
      <c r="A110" t="s">
        <v>1361</v>
      </c>
      <c r="B110" t="s">
        <v>1360</v>
      </c>
      <c r="C110" t="s">
        <v>1359</v>
      </c>
      <c r="D110" t="s">
        <v>1377</v>
      </c>
      <c r="E110" s="83" t="s">
        <v>857</v>
      </c>
      <c r="F110">
        <v>2</v>
      </c>
      <c r="G110" s="83" t="s">
        <v>148</v>
      </c>
      <c r="H110" s="83" t="s">
        <v>65</v>
      </c>
      <c r="I110" s="83" t="s">
        <v>1351</v>
      </c>
      <c r="J110" s="83" t="s">
        <v>47</v>
      </c>
      <c r="K110" s="83" t="s">
        <v>48</v>
      </c>
      <c r="L110">
        <v>2</v>
      </c>
      <c r="M110" t="s">
        <v>1293</v>
      </c>
      <c r="N110">
        <v>28</v>
      </c>
      <c r="O110" t="s">
        <v>415</v>
      </c>
      <c r="P110" t="s">
        <v>1296</v>
      </c>
      <c r="Q110" t="s">
        <v>415</v>
      </c>
      <c r="R110" t="s">
        <v>860</v>
      </c>
      <c r="S110" t="s">
        <v>861</v>
      </c>
      <c r="T110" t="s">
        <v>1299</v>
      </c>
      <c r="U110" t="s">
        <v>861</v>
      </c>
      <c r="V110" t="s">
        <v>1339</v>
      </c>
      <c r="W110">
        <v>2000</v>
      </c>
      <c r="X110" t="s">
        <v>105</v>
      </c>
      <c r="Y110">
        <v>2161</v>
      </c>
      <c r="Z110" t="s">
        <v>367</v>
      </c>
      <c r="AA110">
        <v>0</v>
      </c>
      <c r="AB110" t="s">
        <v>58</v>
      </c>
      <c r="AC110">
        <v>0</v>
      </c>
      <c r="AD110" s="16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 s="1">
        <v>50000</v>
      </c>
      <c r="AK110" s="1">
        <v>50000</v>
      </c>
      <c r="AL110" s="1">
        <f t="shared" si="3"/>
        <v>0</v>
      </c>
      <c r="AM110" s="1">
        <v>50000</v>
      </c>
      <c r="AN110" s="1"/>
      <c r="AO110" s="52">
        <v>47766.5</v>
      </c>
      <c r="AP110" s="52">
        <v>47766.5</v>
      </c>
      <c r="AQ110" s="1">
        <v>47766.5</v>
      </c>
      <c r="AR110" s="1">
        <v>47766.5</v>
      </c>
      <c r="AS110" s="1">
        <v>47766.5</v>
      </c>
      <c r="AT110">
        <v>0</v>
      </c>
      <c r="AU110">
        <v>0</v>
      </c>
      <c r="AV110" s="1">
        <f t="shared" si="4"/>
        <v>2233.5</v>
      </c>
      <c r="AW110" s="16">
        <v>50000</v>
      </c>
      <c r="AY110" s="1">
        <f t="shared" si="5"/>
        <v>50000</v>
      </c>
    </row>
    <row r="111" spans="1:55" hidden="1" x14ac:dyDescent="0.35">
      <c r="A111" t="s">
        <v>1361</v>
      </c>
      <c r="B111" t="s">
        <v>1360</v>
      </c>
      <c r="C111" t="s">
        <v>1359</v>
      </c>
      <c r="D111" t="s">
        <v>1372</v>
      </c>
      <c r="E111" s="83" t="s">
        <v>60</v>
      </c>
      <c r="F111">
        <v>5</v>
      </c>
      <c r="G111" s="83" t="s">
        <v>810</v>
      </c>
      <c r="H111" s="83" t="s">
        <v>65</v>
      </c>
      <c r="I111" s="83" t="s">
        <v>1351</v>
      </c>
      <c r="J111" t="s">
        <v>47</v>
      </c>
      <c r="K111" t="s">
        <v>48</v>
      </c>
      <c r="L111">
        <v>4</v>
      </c>
      <c r="M111" t="s">
        <v>1291</v>
      </c>
      <c r="N111">
        <v>5</v>
      </c>
      <c r="O111" t="s">
        <v>297</v>
      </c>
      <c r="P111" t="s">
        <v>1296</v>
      </c>
      <c r="Q111" t="s">
        <v>297</v>
      </c>
      <c r="R111" t="s">
        <v>817</v>
      </c>
      <c r="S111" t="s">
        <v>298</v>
      </c>
      <c r="T111" t="s">
        <v>1299</v>
      </c>
      <c r="U111" t="s">
        <v>298</v>
      </c>
      <c r="V111" t="s">
        <v>1339</v>
      </c>
      <c r="W111">
        <v>2000</v>
      </c>
      <c r="X111" t="s">
        <v>105</v>
      </c>
      <c r="Y111">
        <v>2161</v>
      </c>
      <c r="Z111" t="s">
        <v>367</v>
      </c>
      <c r="AA111">
        <v>0</v>
      </c>
      <c r="AB111" t="s">
        <v>58</v>
      </c>
      <c r="AC111" s="1">
        <v>0</v>
      </c>
      <c r="AD111" s="16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2000</v>
      </c>
      <c r="AK111" s="1">
        <v>2000</v>
      </c>
      <c r="AL111" s="1">
        <f t="shared" si="3"/>
        <v>0</v>
      </c>
      <c r="AM111">
        <v>0</v>
      </c>
      <c r="AO111" s="52">
        <v>1044</v>
      </c>
      <c r="AP111" s="52">
        <v>1044</v>
      </c>
      <c r="AQ111" s="1">
        <v>1044</v>
      </c>
      <c r="AR111" s="1">
        <v>1044</v>
      </c>
      <c r="AS111" s="1">
        <v>1044</v>
      </c>
      <c r="AT111" s="1">
        <v>1044</v>
      </c>
      <c r="AU111" s="1">
        <v>1044</v>
      </c>
      <c r="AV111" s="1">
        <f t="shared" si="4"/>
        <v>956</v>
      </c>
      <c r="AW111" s="16">
        <v>2000</v>
      </c>
      <c r="AX111" s="16"/>
      <c r="AY111" s="1">
        <f t="shared" si="5"/>
        <v>2000</v>
      </c>
      <c r="BC111">
        <f>BC82-BC79</f>
        <v>0</v>
      </c>
    </row>
    <row r="112" spans="1:55" hidden="1" x14ac:dyDescent="0.35">
      <c r="A112" t="s">
        <v>812</v>
      </c>
      <c r="B112" t="s">
        <v>815</v>
      </c>
      <c r="C112" t="s">
        <v>1359</v>
      </c>
      <c r="D112" t="s">
        <v>1378</v>
      </c>
      <c r="E112" s="83" t="s">
        <v>900</v>
      </c>
      <c r="F112">
        <v>0</v>
      </c>
      <c r="G112" s="83" t="s">
        <v>255</v>
      </c>
      <c r="H112" s="83" t="s">
        <v>217</v>
      </c>
      <c r="I112" s="83" t="s">
        <v>1352</v>
      </c>
      <c r="J112" s="83" t="s">
        <v>47</v>
      </c>
      <c r="K112" s="83" t="s">
        <v>48</v>
      </c>
      <c r="L112">
        <v>2</v>
      </c>
      <c r="M112" t="s">
        <v>1293</v>
      </c>
      <c r="N112">
        <v>41</v>
      </c>
      <c r="O112" t="s">
        <v>925</v>
      </c>
      <c r="P112" t="s">
        <v>1296</v>
      </c>
      <c r="Q112" t="s">
        <v>925</v>
      </c>
      <c r="R112" t="s">
        <v>908</v>
      </c>
      <c r="S112" t="s">
        <v>909</v>
      </c>
      <c r="T112" t="s">
        <v>1299</v>
      </c>
      <c r="U112" t="s">
        <v>909</v>
      </c>
      <c r="V112" t="s">
        <v>1339</v>
      </c>
      <c r="W112">
        <v>2000</v>
      </c>
      <c r="X112" t="s">
        <v>105</v>
      </c>
      <c r="Y112">
        <v>2161</v>
      </c>
      <c r="Z112" t="s">
        <v>367</v>
      </c>
      <c r="AA112">
        <v>0</v>
      </c>
      <c r="AB112" t="s">
        <v>58</v>
      </c>
      <c r="AC112" s="1">
        <v>168342.87</v>
      </c>
      <c r="AD112" s="16">
        <v>168342.87</v>
      </c>
      <c r="AE112" s="1">
        <v>168342.87</v>
      </c>
      <c r="AF112" s="1">
        <v>50900</v>
      </c>
      <c r="AG112" s="1">
        <v>0</v>
      </c>
      <c r="AH112" s="1">
        <v>49822</v>
      </c>
      <c r="AI112" s="1">
        <v>49822</v>
      </c>
      <c r="AJ112" s="1">
        <v>425000</v>
      </c>
      <c r="AK112" s="1">
        <v>425000</v>
      </c>
      <c r="AL112" s="1">
        <f t="shared" si="3"/>
        <v>0</v>
      </c>
      <c r="AM112">
        <v>0</v>
      </c>
      <c r="AO112" s="1">
        <v>0</v>
      </c>
      <c r="AP112" s="1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 s="1">
        <f t="shared" si="4"/>
        <v>425000</v>
      </c>
      <c r="AW112" s="1"/>
      <c r="AY112" s="1">
        <f t="shared" si="5"/>
        <v>0</v>
      </c>
      <c r="BA112" t="s">
        <v>1162</v>
      </c>
      <c r="BB112" s="1"/>
    </row>
    <row r="113" spans="1:55" hidden="1" x14ac:dyDescent="0.35">
      <c r="A113" s="13" t="s">
        <v>1451</v>
      </c>
      <c r="B113" t="s">
        <v>815</v>
      </c>
      <c r="C113" t="s">
        <v>1359</v>
      </c>
      <c r="D113" t="s">
        <v>1378</v>
      </c>
      <c r="E113" s="83" t="s">
        <v>900</v>
      </c>
      <c r="F113">
        <v>0</v>
      </c>
      <c r="G113" s="83" t="s">
        <v>255</v>
      </c>
      <c r="H113" s="83" t="s">
        <v>65</v>
      </c>
      <c r="I113" s="83" t="s">
        <v>1351</v>
      </c>
      <c r="J113" s="83" t="s">
        <v>47</v>
      </c>
      <c r="K113" s="83" t="s">
        <v>48</v>
      </c>
      <c r="L113">
        <v>1</v>
      </c>
      <c r="M113" t="s">
        <v>1292</v>
      </c>
      <c r="N113">
        <v>65</v>
      </c>
      <c r="O113" t="s">
        <v>996</v>
      </c>
      <c r="P113" t="s">
        <v>1296</v>
      </c>
      <c r="Q113" t="s">
        <v>996</v>
      </c>
      <c r="R113" t="s">
        <v>995</v>
      </c>
      <c r="S113" t="s">
        <v>226</v>
      </c>
      <c r="T113" t="s">
        <v>1299</v>
      </c>
      <c r="U113" t="s">
        <v>226</v>
      </c>
      <c r="V113" t="s">
        <v>1339</v>
      </c>
      <c r="W113">
        <v>2000</v>
      </c>
      <c r="X113" t="s">
        <v>105</v>
      </c>
      <c r="Y113">
        <v>2171</v>
      </c>
      <c r="Z113" t="s">
        <v>127</v>
      </c>
      <c r="AA113">
        <v>0</v>
      </c>
      <c r="AB113" t="s">
        <v>58</v>
      </c>
      <c r="AC113" s="1">
        <v>0</v>
      </c>
      <c r="AD113" s="16">
        <v>0</v>
      </c>
      <c r="AE113" s="1">
        <v>0</v>
      </c>
      <c r="AF113" s="1">
        <v>300000</v>
      </c>
      <c r="AG113" s="1">
        <v>300000</v>
      </c>
      <c r="AH113" s="1">
        <v>295800</v>
      </c>
      <c r="AI113" s="1">
        <v>295800</v>
      </c>
      <c r="AJ113" s="1">
        <v>0</v>
      </c>
      <c r="AK113" s="1">
        <v>0</v>
      </c>
      <c r="AL113" s="1">
        <f t="shared" si="3"/>
        <v>0</v>
      </c>
      <c r="AM113" s="1">
        <v>0</v>
      </c>
      <c r="AN113" s="1"/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f t="shared" si="4"/>
        <v>0</v>
      </c>
      <c r="AW113" s="1">
        <v>0</v>
      </c>
      <c r="AY113" s="1">
        <f t="shared" si="5"/>
        <v>0</v>
      </c>
    </row>
    <row r="114" spans="1:55" hidden="1" x14ac:dyDescent="0.35">
      <c r="A114" s="13" t="s">
        <v>1451</v>
      </c>
      <c r="B114" t="s">
        <v>815</v>
      </c>
      <c r="C114" t="s">
        <v>1359</v>
      </c>
      <c r="D114" s="85" t="s">
        <v>1379</v>
      </c>
      <c r="E114" s="83" t="s">
        <v>824</v>
      </c>
      <c r="F114">
        <v>3</v>
      </c>
      <c r="G114" s="83" t="s">
        <v>453</v>
      </c>
      <c r="H114" s="83" t="s">
        <v>65</v>
      </c>
      <c r="I114" s="83" t="s">
        <v>1351</v>
      </c>
      <c r="J114" s="83" t="s">
        <v>47</v>
      </c>
      <c r="K114" s="83" t="s">
        <v>48</v>
      </c>
      <c r="L114">
        <v>6</v>
      </c>
      <c r="M114" t="s">
        <v>1290</v>
      </c>
      <c r="N114">
        <v>64</v>
      </c>
      <c r="O114" t="s">
        <v>944</v>
      </c>
      <c r="P114" t="s">
        <v>1296</v>
      </c>
      <c r="Q114" t="s">
        <v>944</v>
      </c>
      <c r="R114" t="s">
        <v>943</v>
      </c>
      <c r="S114" t="s">
        <v>945</v>
      </c>
      <c r="T114" t="s">
        <v>1299</v>
      </c>
      <c r="U114" t="s">
        <v>945</v>
      </c>
      <c r="V114" t="s">
        <v>1339</v>
      </c>
      <c r="W114">
        <v>2000</v>
      </c>
      <c r="X114" t="s">
        <v>105</v>
      </c>
      <c r="Y114">
        <v>2171</v>
      </c>
      <c r="Z114" t="s">
        <v>127</v>
      </c>
      <c r="AA114">
        <v>0</v>
      </c>
      <c r="AB114" t="s">
        <v>58</v>
      </c>
      <c r="AC114" s="1">
        <v>0</v>
      </c>
      <c r="AD114" s="16">
        <v>0</v>
      </c>
      <c r="AE114" s="1">
        <v>0</v>
      </c>
      <c r="AF114" s="1">
        <v>30000</v>
      </c>
      <c r="AG114" s="1">
        <v>30000</v>
      </c>
      <c r="AH114" s="1">
        <v>0</v>
      </c>
      <c r="AI114" s="1">
        <v>0</v>
      </c>
      <c r="AJ114" s="1">
        <v>0</v>
      </c>
      <c r="AK114" s="1">
        <v>0</v>
      </c>
      <c r="AL114" s="1">
        <f t="shared" si="3"/>
        <v>0</v>
      </c>
      <c r="AM114" s="1">
        <v>0</v>
      </c>
      <c r="AN114" s="1"/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f t="shared" si="4"/>
        <v>0</v>
      </c>
      <c r="AW114" s="1">
        <v>0</v>
      </c>
      <c r="AY114" s="1">
        <f t="shared" si="5"/>
        <v>0</v>
      </c>
      <c r="BC114">
        <v>9115504.8599999994</v>
      </c>
    </row>
    <row r="115" spans="1:55" hidden="1" x14ac:dyDescent="0.35">
      <c r="A115" t="s">
        <v>1361</v>
      </c>
      <c r="B115" t="s">
        <v>1360</v>
      </c>
      <c r="C115" t="s">
        <v>1359</v>
      </c>
      <c r="D115" t="s">
        <v>1378</v>
      </c>
      <c r="E115" s="83" t="s">
        <v>900</v>
      </c>
      <c r="F115">
        <v>0</v>
      </c>
      <c r="G115" s="83" t="s">
        <v>255</v>
      </c>
      <c r="H115" s="83" t="s">
        <v>65</v>
      </c>
      <c r="I115" s="83" t="s">
        <v>1351</v>
      </c>
      <c r="J115" s="83" t="s">
        <v>47</v>
      </c>
      <c r="K115" s="83" t="s">
        <v>48</v>
      </c>
      <c r="L115">
        <v>1</v>
      </c>
      <c r="M115" t="s">
        <v>1292</v>
      </c>
      <c r="N115">
        <v>36</v>
      </c>
      <c r="O115" t="s">
        <v>931</v>
      </c>
      <c r="P115" t="s">
        <v>1296</v>
      </c>
      <c r="Q115" t="s">
        <v>931</v>
      </c>
      <c r="R115" t="s">
        <v>930</v>
      </c>
      <c r="S115" t="s">
        <v>932</v>
      </c>
      <c r="T115" t="s">
        <v>1299</v>
      </c>
      <c r="U115" t="s">
        <v>932</v>
      </c>
      <c r="V115" t="s">
        <v>1339</v>
      </c>
      <c r="W115">
        <v>2000</v>
      </c>
      <c r="X115" t="s">
        <v>105</v>
      </c>
      <c r="Y115">
        <v>2171</v>
      </c>
      <c r="Z115" t="s">
        <v>127</v>
      </c>
      <c r="AA115">
        <v>0</v>
      </c>
      <c r="AB115" t="s">
        <v>58</v>
      </c>
      <c r="AC115">
        <v>0</v>
      </c>
      <c r="AD115" s="16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 s="1">
        <v>640667.56999999995</v>
      </c>
      <c r="AK115" s="1">
        <v>640667.56999999995</v>
      </c>
      <c r="AL115" s="1">
        <f t="shared" si="3"/>
        <v>0</v>
      </c>
      <c r="AM115" s="1">
        <v>300000</v>
      </c>
      <c r="AN115" s="1"/>
      <c r="AO115" s="1">
        <v>625147.19999999995</v>
      </c>
      <c r="AP115" s="1">
        <v>625147.19999999995</v>
      </c>
      <c r="AQ115" s="1">
        <v>625147.19999999995</v>
      </c>
      <c r="AR115" s="1">
        <v>625147.19999999995</v>
      </c>
      <c r="AS115">
        <v>0</v>
      </c>
      <c r="AT115">
        <v>0</v>
      </c>
      <c r="AU115">
        <v>0</v>
      </c>
      <c r="AV115" s="1">
        <f t="shared" si="4"/>
        <v>15520.369999999995</v>
      </c>
      <c r="AW115" s="1">
        <v>200000</v>
      </c>
      <c r="AY115" s="1">
        <f t="shared" si="5"/>
        <v>200000</v>
      </c>
      <c r="BA115" t="s">
        <v>1256</v>
      </c>
      <c r="BB115" s="1"/>
    </row>
    <row r="116" spans="1:55" hidden="1" x14ac:dyDescent="0.35">
      <c r="A116" t="s">
        <v>1361</v>
      </c>
      <c r="B116" t="s">
        <v>1360</v>
      </c>
      <c r="C116" t="s">
        <v>1359</v>
      </c>
      <c r="D116" t="s">
        <v>1372</v>
      </c>
      <c r="E116" s="83" t="s">
        <v>60</v>
      </c>
      <c r="F116">
        <v>5</v>
      </c>
      <c r="G116" s="83" t="s">
        <v>810</v>
      </c>
      <c r="H116" s="83" t="s">
        <v>65</v>
      </c>
      <c r="I116" s="83" t="s">
        <v>1351</v>
      </c>
      <c r="J116" t="s">
        <v>47</v>
      </c>
      <c r="K116" t="s">
        <v>48</v>
      </c>
      <c r="L116">
        <v>4</v>
      </c>
      <c r="M116" t="s">
        <v>1291</v>
      </c>
      <c r="N116">
        <v>5</v>
      </c>
      <c r="O116" t="s">
        <v>297</v>
      </c>
      <c r="P116" t="s">
        <v>1296</v>
      </c>
      <c r="Q116" t="s">
        <v>297</v>
      </c>
      <c r="R116" t="s">
        <v>817</v>
      </c>
      <c r="S116" t="s">
        <v>298</v>
      </c>
      <c r="T116" t="s">
        <v>1299</v>
      </c>
      <c r="U116" t="s">
        <v>298</v>
      </c>
      <c r="V116" t="s">
        <v>1339</v>
      </c>
      <c r="W116">
        <v>2000</v>
      </c>
      <c r="X116" t="s">
        <v>105</v>
      </c>
      <c r="Y116">
        <v>2181</v>
      </c>
      <c r="Z116" t="s">
        <v>332</v>
      </c>
      <c r="AA116">
        <v>0</v>
      </c>
      <c r="AB116" t="s">
        <v>58</v>
      </c>
      <c r="AC116" s="1">
        <v>0</v>
      </c>
      <c r="AD116" s="16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5971800</v>
      </c>
      <c r="AK116" s="1">
        <v>5971800</v>
      </c>
      <c r="AL116" s="1">
        <f t="shared" si="3"/>
        <v>0</v>
      </c>
      <c r="AM116">
        <v>0</v>
      </c>
      <c r="AO116" s="1">
        <v>3443738.4</v>
      </c>
      <c r="AP116" s="1">
        <v>3443738.4</v>
      </c>
      <c r="AQ116" s="1">
        <v>3424320</v>
      </c>
      <c r="AR116" s="1">
        <v>3424320</v>
      </c>
      <c r="AS116" s="1">
        <v>2988160</v>
      </c>
      <c r="AT116" s="1">
        <v>2988160</v>
      </c>
      <c r="AU116" s="1">
        <v>2988160</v>
      </c>
      <c r="AV116" s="1">
        <f t="shared" si="4"/>
        <v>2528061.6</v>
      </c>
      <c r="AW116" s="16">
        <v>5973500</v>
      </c>
      <c r="AX116" s="16"/>
      <c r="AY116" s="1">
        <f t="shared" si="5"/>
        <v>5973500</v>
      </c>
    </row>
    <row r="117" spans="1:55" hidden="1" x14ac:dyDescent="0.35">
      <c r="A117" t="s">
        <v>1361</v>
      </c>
      <c r="B117" t="s">
        <v>1360</v>
      </c>
      <c r="C117" t="s">
        <v>1359</v>
      </c>
      <c r="D117" t="s">
        <v>1372</v>
      </c>
      <c r="E117" s="83" t="s">
        <v>60</v>
      </c>
      <c r="F117">
        <v>5</v>
      </c>
      <c r="G117" s="83" t="s">
        <v>810</v>
      </c>
      <c r="H117" s="83" t="s">
        <v>65</v>
      </c>
      <c r="I117" s="83" t="s">
        <v>1351</v>
      </c>
      <c r="J117" t="s">
        <v>47</v>
      </c>
      <c r="K117" t="s">
        <v>48</v>
      </c>
      <c r="L117">
        <v>4</v>
      </c>
      <c r="M117" t="s">
        <v>1291</v>
      </c>
      <c r="N117">
        <v>8</v>
      </c>
      <c r="O117" t="s">
        <v>333</v>
      </c>
      <c r="P117" t="s">
        <v>1296</v>
      </c>
      <c r="Q117" t="s">
        <v>333</v>
      </c>
      <c r="R117" t="s">
        <v>820</v>
      </c>
      <c r="S117" t="s">
        <v>821</v>
      </c>
      <c r="T117" t="s">
        <v>1299</v>
      </c>
      <c r="U117" t="s">
        <v>821</v>
      </c>
      <c r="V117" t="s">
        <v>1339</v>
      </c>
      <c r="W117">
        <v>2000</v>
      </c>
      <c r="X117" t="s">
        <v>105</v>
      </c>
      <c r="Y117">
        <v>2181</v>
      </c>
      <c r="Z117" t="s">
        <v>332</v>
      </c>
      <c r="AA117">
        <v>0</v>
      </c>
      <c r="AB117" t="s">
        <v>58</v>
      </c>
      <c r="AC117" s="1">
        <v>5041468.12</v>
      </c>
      <c r="AD117" s="16">
        <v>3616716</v>
      </c>
      <c r="AE117" s="1">
        <v>3616716</v>
      </c>
      <c r="AF117" s="1">
        <v>5890180</v>
      </c>
      <c r="AG117" s="1">
        <v>2000000</v>
      </c>
      <c r="AH117" s="1">
        <v>4746372</v>
      </c>
      <c r="AI117" s="1">
        <v>4746372</v>
      </c>
      <c r="AJ117" s="1">
        <v>2254000</v>
      </c>
      <c r="AK117" s="1">
        <v>2254000</v>
      </c>
      <c r="AL117" s="1">
        <f t="shared" si="3"/>
        <v>0</v>
      </c>
      <c r="AM117" s="1">
        <v>8000000</v>
      </c>
      <c r="AN117" s="1"/>
      <c r="AO117" s="1">
        <v>1357080</v>
      </c>
      <c r="AP117" s="1">
        <v>1357080</v>
      </c>
      <c r="AQ117" s="1">
        <v>1357080</v>
      </c>
      <c r="AR117" s="1">
        <v>1357080</v>
      </c>
      <c r="AS117" s="1">
        <v>581080</v>
      </c>
      <c r="AT117" s="1">
        <v>581080</v>
      </c>
      <c r="AU117" s="1">
        <v>581080</v>
      </c>
      <c r="AV117" s="1">
        <f t="shared" si="4"/>
        <v>896920</v>
      </c>
      <c r="AW117" s="16">
        <v>4954000</v>
      </c>
      <c r="AX117" s="16"/>
      <c r="AY117" s="1">
        <f t="shared" si="5"/>
        <v>4954000</v>
      </c>
      <c r="BB117" t="s">
        <v>1286</v>
      </c>
    </row>
    <row r="118" spans="1:55" hidden="1" x14ac:dyDescent="0.35">
      <c r="A118" t="s">
        <v>1361</v>
      </c>
      <c r="B118" t="s">
        <v>1360</v>
      </c>
      <c r="C118" t="s">
        <v>1359</v>
      </c>
      <c r="D118" t="s">
        <v>1376</v>
      </c>
      <c r="E118" s="83" t="s">
        <v>870</v>
      </c>
      <c r="F118">
        <v>6</v>
      </c>
      <c r="G118" s="83" t="s">
        <v>164</v>
      </c>
      <c r="H118" s="83" t="s">
        <v>65</v>
      </c>
      <c r="I118" s="83" t="s">
        <v>1351</v>
      </c>
      <c r="J118" s="83" t="s">
        <v>155</v>
      </c>
      <c r="K118" s="83" t="s">
        <v>1302</v>
      </c>
      <c r="L118">
        <v>1</v>
      </c>
      <c r="M118" t="s">
        <v>1292</v>
      </c>
      <c r="N118">
        <v>19</v>
      </c>
      <c r="O118" t="s">
        <v>168</v>
      </c>
      <c r="P118" t="s">
        <v>1296</v>
      </c>
      <c r="Q118" t="s">
        <v>168</v>
      </c>
      <c r="R118" t="s">
        <v>869</v>
      </c>
      <c r="S118" t="s">
        <v>871</v>
      </c>
      <c r="T118" t="s">
        <v>1299</v>
      </c>
      <c r="U118" t="s">
        <v>871</v>
      </c>
      <c r="V118" t="s">
        <v>1339</v>
      </c>
      <c r="W118">
        <v>2000</v>
      </c>
      <c r="X118" t="s">
        <v>105</v>
      </c>
      <c r="Y118">
        <v>2181</v>
      </c>
      <c r="Z118" t="s">
        <v>332</v>
      </c>
      <c r="AA118">
        <v>0</v>
      </c>
      <c r="AB118" t="s">
        <v>58</v>
      </c>
      <c r="AC118" s="1">
        <v>0</v>
      </c>
      <c r="AD118" s="16">
        <v>0</v>
      </c>
      <c r="AE118" s="1">
        <v>0</v>
      </c>
      <c r="AF118" s="1">
        <v>60000</v>
      </c>
      <c r="AG118" s="1">
        <v>0</v>
      </c>
      <c r="AH118" s="1">
        <v>56372.37</v>
      </c>
      <c r="AI118" s="1">
        <v>56372.37</v>
      </c>
      <c r="AJ118" s="1">
        <v>47500</v>
      </c>
      <c r="AK118" s="1">
        <v>47500</v>
      </c>
      <c r="AL118" s="1">
        <f t="shared" si="3"/>
        <v>0</v>
      </c>
      <c r="AM118" s="1">
        <v>60000</v>
      </c>
      <c r="AN118" s="1"/>
      <c r="AO118" s="1">
        <v>42224</v>
      </c>
      <c r="AP118" s="1">
        <v>42224</v>
      </c>
      <c r="AQ118" s="1">
        <v>42224</v>
      </c>
      <c r="AR118" s="1">
        <v>42224</v>
      </c>
      <c r="AS118" s="1">
        <v>42224</v>
      </c>
      <c r="AT118" s="1">
        <v>42224</v>
      </c>
      <c r="AU118" s="1">
        <v>42224</v>
      </c>
      <c r="AV118" s="1">
        <f t="shared" si="4"/>
        <v>5276</v>
      </c>
      <c r="AW118" s="1">
        <v>50000</v>
      </c>
      <c r="AY118" s="1">
        <f t="shared" si="5"/>
        <v>50000</v>
      </c>
    </row>
    <row r="119" spans="1:55" hidden="1" x14ac:dyDescent="0.35">
      <c r="A119" t="s">
        <v>1361</v>
      </c>
      <c r="B119" t="s">
        <v>1360</v>
      </c>
      <c r="C119" t="s">
        <v>1359</v>
      </c>
      <c r="D119" t="s">
        <v>1376</v>
      </c>
      <c r="E119" s="83" t="s">
        <v>870</v>
      </c>
      <c r="F119">
        <v>6</v>
      </c>
      <c r="G119" s="83" t="s">
        <v>164</v>
      </c>
      <c r="H119" s="83" t="s">
        <v>65</v>
      </c>
      <c r="I119" s="83" t="s">
        <v>1351</v>
      </c>
      <c r="J119" s="83" t="s">
        <v>155</v>
      </c>
      <c r="K119" s="83" t="s">
        <v>1302</v>
      </c>
      <c r="L119">
        <v>1</v>
      </c>
      <c r="M119" t="s">
        <v>1292</v>
      </c>
      <c r="N119">
        <v>19</v>
      </c>
      <c r="O119" t="s">
        <v>168</v>
      </c>
      <c r="P119" t="s">
        <v>1296</v>
      </c>
      <c r="Q119" t="s">
        <v>168</v>
      </c>
      <c r="R119" t="s">
        <v>869</v>
      </c>
      <c r="S119" t="s">
        <v>871</v>
      </c>
      <c r="T119" t="s">
        <v>1299</v>
      </c>
      <c r="U119" t="s">
        <v>871</v>
      </c>
      <c r="V119" t="s">
        <v>1339</v>
      </c>
      <c r="W119">
        <v>2000</v>
      </c>
      <c r="X119" t="s">
        <v>105</v>
      </c>
      <c r="Y119">
        <v>2211</v>
      </c>
      <c r="Z119" t="s">
        <v>307</v>
      </c>
      <c r="AA119">
        <v>0</v>
      </c>
      <c r="AB119" t="s">
        <v>58</v>
      </c>
      <c r="AC119" s="1">
        <v>384482</v>
      </c>
      <c r="AD119" s="16">
        <v>384482</v>
      </c>
      <c r="AE119" s="1">
        <v>384482</v>
      </c>
      <c r="AF119" s="1">
        <v>450000</v>
      </c>
      <c r="AG119" s="1">
        <v>390000</v>
      </c>
      <c r="AH119" s="1">
        <v>430850.38</v>
      </c>
      <c r="AI119" s="1">
        <v>335199.09999999998</v>
      </c>
      <c r="AJ119" s="1">
        <v>1129854.1599999999</v>
      </c>
      <c r="AK119" s="1">
        <v>1129854.1599999999</v>
      </c>
      <c r="AL119" s="1">
        <f t="shared" si="3"/>
        <v>0</v>
      </c>
      <c r="AM119" s="1">
        <v>390000</v>
      </c>
      <c r="AN119" s="1"/>
      <c r="AO119" s="1">
        <v>1108222.31</v>
      </c>
      <c r="AP119" s="1">
        <v>908702.31</v>
      </c>
      <c r="AQ119" s="1">
        <v>907845.06</v>
      </c>
      <c r="AR119" s="1">
        <v>503817.06</v>
      </c>
      <c r="AS119" s="1">
        <v>405797.06</v>
      </c>
      <c r="AT119" s="1">
        <v>193255.76</v>
      </c>
      <c r="AU119" s="1">
        <v>193255.76</v>
      </c>
      <c r="AV119" s="1">
        <f t="shared" si="4"/>
        <v>21631.84999999986</v>
      </c>
      <c r="AW119" s="1">
        <v>1150000</v>
      </c>
      <c r="AY119" s="1">
        <f t="shared" si="5"/>
        <v>1150000</v>
      </c>
    </row>
    <row r="120" spans="1:55" hidden="1" x14ac:dyDescent="0.35">
      <c r="A120" t="s">
        <v>1361</v>
      </c>
      <c r="B120" t="s">
        <v>1360</v>
      </c>
      <c r="C120" t="s">
        <v>1359</v>
      </c>
      <c r="D120" t="s">
        <v>1380</v>
      </c>
      <c r="E120" s="83" t="s">
        <v>948</v>
      </c>
      <c r="F120">
        <v>7</v>
      </c>
      <c r="G120" s="83" t="s">
        <v>567</v>
      </c>
      <c r="H120" s="83" t="s">
        <v>65</v>
      </c>
      <c r="I120" s="83" t="s">
        <v>1351</v>
      </c>
      <c r="J120" s="83" t="s">
        <v>592</v>
      </c>
      <c r="K120" s="83" t="s">
        <v>591</v>
      </c>
      <c r="L120">
        <v>5</v>
      </c>
      <c r="M120" t="s">
        <v>1295</v>
      </c>
      <c r="N120">
        <v>53</v>
      </c>
      <c r="O120" t="s">
        <v>970</v>
      </c>
      <c r="P120" t="s">
        <v>1296</v>
      </c>
      <c r="Q120" t="s">
        <v>970</v>
      </c>
      <c r="R120" t="s">
        <v>969</v>
      </c>
      <c r="S120" t="s">
        <v>971</v>
      </c>
      <c r="T120" t="s">
        <v>1299</v>
      </c>
      <c r="U120" t="s">
        <v>971</v>
      </c>
      <c r="V120" t="s">
        <v>1339</v>
      </c>
      <c r="W120">
        <v>2000</v>
      </c>
      <c r="X120" t="s">
        <v>105</v>
      </c>
      <c r="Y120">
        <v>2211</v>
      </c>
      <c r="Z120" t="s">
        <v>307</v>
      </c>
      <c r="AA120">
        <v>4</v>
      </c>
      <c r="AB120" t="s">
        <v>972</v>
      </c>
      <c r="AC120" s="1">
        <v>0</v>
      </c>
      <c r="AD120" s="16">
        <v>0</v>
      </c>
      <c r="AE120" s="1">
        <v>0</v>
      </c>
      <c r="AF120" s="1">
        <v>600000</v>
      </c>
      <c r="AG120" s="1">
        <v>0</v>
      </c>
      <c r="AH120" s="1">
        <v>0</v>
      </c>
      <c r="AI120" s="1">
        <v>0</v>
      </c>
      <c r="AJ120" s="1">
        <v>572669</v>
      </c>
      <c r="AK120" s="1">
        <v>572669</v>
      </c>
      <c r="AL120" s="1">
        <f t="shared" si="3"/>
        <v>0</v>
      </c>
      <c r="AM120" s="1">
        <v>600000</v>
      </c>
      <c r="AN120" s="1"/>
      <c r="AO120" s="1">
        <v>572668.80000000005</v>
      </c>
      <c r="AP120" s="1">
        <v>572668.80000000005</v>
      </c>
      <c r="AQ120" s="1">
        <v>572668.80000000005</v>
      </c>
      <c r="AR120" s="1">
        <v>572668.80000000005</v>
      </c>
      <c r="AS120" s="1">
        <v>572668.80000000005</v>
      </c>
      <c r="AT120" s="1">
        <v>572668.80000000005</v>
      </c>
      <c r="AU120" s="1">
        <v>572668.80000000005</v>
      </c>
      <c r="AV120" s="1">
        <f t="shared" si="4"/>
        <v>0.19999999995343387</v>
      </c>
      <c r="AW120" s="1">
        <v>580000</v>
      </c>
      <c r="AY120" s="1">
        <f t="shared" si="5"/>
        <v>580000</v>
      </c>
    </row>
    <row r="121" spans="1:55" hidden="1" x14ac:dyDescent="0.35">
      <c r="A121" t="s">
        <v>1361</v>
      </c>
      <c r="B121" t="s">
        <v>1360</v>
      </c>
      <c r="C121" t="s">
        <v>1359</v>
      </c>
      <c r="D121" t="s">
        <v>1373</v>
      </c>
      <c r="E121" s="83" t="s">
        <v>835</v>
      </c>
      <c r="F121">
        <v>5</v>
      </c>
      <c r="G121" s="83" t="s">
        <v>810</v>
      </c>
      <c r="H121" s="83" t="s">
        <v>65</v>
      </c>
      <c r="I121" s="83" t="s">
        <v>1351</v>
      </c>
      <c r="J121" t="s">
        <v>47</v>
      </c>
      <c r="K121" t="s">
        <v>48</v>
      </c>
      <c r="L121">
        <v>4</v>
      </c>
      <c r="M121" t="s">
        <v>1291</v>
      </c>
      <c r="N121">
        <v>9</v>
      </c>
      <c r="O121" t="s">
        <v>120</v>
      </c>
      <c r="P121" t="s">
        <v>1296</v>
      </c>
      <c r="Q121" t="s">
        <v>120</v>
      </c>
      <c r="R121" t="s">
        <v>834</v>
      </c>
      <c r="S121" t="s">
        <v>836</v>
      </c>
      <c r="T121" t="s">
        <v>1299</v>
      </c>
      <c r="U121" t="s">
        <v>836</v>
      </c>
      <c r="V121" t="s">
        <v>1339</v>
      </c>
      <c r="W121">
        <v>2000</v>
      </c>
      <c r="X121" t="s">
        <v>105</v>
      </c>
      <c r="Y121">
        <v>2211</v>
      </c>
      <c r="Z121" t="s">
        <v>307</v>
      </c>
      <c r="AA121">
        <v>0</v>
      </c>
      <c r="AB121" t="s">
        <v>58</v>
      </c>
      <c r="AC121" s="1">
        <v>338812.5</v>
      </c>
      <c r="AD121" s="16">
        <v>282232.5</v>
      </c>
      <c r="AE121" s="1">
        <v>282232.5</v>
      </c>
      <c r="AF121" s="1">
        <v>424924</v>
      </c>
      <c r="AG121" s="1">
        <v>200000</v>
      </c>
      <c r="AH121" s="1">
        <v>281832.95</v>
      </c>
      <c r="AI121" s="1">
        <v>281832.95</v>
      </c>
      <c r="AJ121" s="1">
        <v>542448</v>
      </c>
      <c r="AK121" s="1">
        <v>542448</v>
      </c>
      <c r="AL121" s="1">
        <f t="shared" si="3"/>
        <v>0</v>
      </c>
      <c r="AM121">
        <v>0</v>
      </c>
      <c r="AO121" s="1">
        <v>538572.68999999994</v>
      </c>
      <c r="AP121" s="1">
        <v>538572.68999999994</v>
      </c>
      <c r="AQ121" s="1">
        <v>523554.79</v>
      </c>
      <c r="AR121" s="1">
        <v>523554.79</v>
      </c>
      <c r="AS121" s="1">
        <v>135617.29</v>
      </c>
      <c r="AT121" s="1">
        <v>126289.39</v>
      </c>
      <c r="AU121" s="1">
        <v>126289.39</v>
      </c>
      <c r="AV121" s="1">
        <f t="shared" si="4"/>
        <v>3875.3100000000559</v>
      </c>
      <c r="AW121" s="1">
        <v>500000</v>
      </c>
      <c r="AY121" s="1">
        <f t="shared" si="5"/>
        <v>500000</v>
      </c>
    </row>
    <row r="122" spans="1:55" hidden="1" x14ac:dyDescent="0.35">
      <c r="A122" t="s">
        <v>1361</v>
      </c>
      <c r="B122" t="s">
        <v>1360</v>
      </c>
      <c r="C122" t="s">
        <v>1359</v>
      </c>
      <c r="D122" t="s">
        <v>1376</v>
      </c>
      <c r="E122" s="83" t="s">
        <v>870</v>
      </c>
      <c r="F122">
        <v>6</v>
      </c>
      <c r="G122" s="83" t="s">
        <v>164</v>
      </c>
      <c r="H122" s="83" t="s">
        <v>65</v>
      </c>
      <c r="I122" s="83" t="s">
        <v>1351</v>
      </c>
      <c r="J122" s="83" t="s">
        <v>173</v>
      </c>
      <c r="K122" s="83" t="s">
        <v>174</v>
      </c>
      <c r="L122">
        <v>6</v>
      </c>
      <c r="M122" t="s">
        <v>1290</v>
      </c>
      <c r="N122">
        <v>21</v>
      </c>
      <c r="O122" t="s">
        <v>440</v>
      </c>
      <c r="P122" t="s">
        <v>1296</v>
      </c>
      <c r="Q122" t="s">
        <v>440</v>
      </c>
      <c r="R122" t="s">
        <v>872</v>
      </c>
      <c r="S122" t="s">
        <v>873</v>
      </c>
      <c r="T122" t="s">
        <v>1299</v>
      </c>
      <c r="U122" t="s">
        <v>873</v>
      </c>
      <c r="V122" t="s">
        <v>1339</v>
      </c>
      <c r="W122">
        <v>2000</v>
      </c>
      <c r="X122" t="s">
        <v>105</v>
      </c>
      <c r="Y122">
        <v>2211</v>
      </c>
      <c r="Z122" t="s">
        <v>307</v>
      </c>
      <c r="AA122">
        <v>0</v>
      </c>
      <c r="AB122" t="s">
        <v>58</v>
      </c>
      <c r="AC122" s="1">
        <v>180739.49</v>
      </c>
      <c r="AD122" s="16">
        <v>173739.49</v>
      </c>
      <c r="AE122" s="1">
        <v>171939.49</v>
      </c>
      <c r="AF122" s="1">
        <v>300000</v>
      </c>
      <c r="AG122" s="1">
        <v>150000</v>
      </c>
      <c r="AH122" s="1">
        <v>113777.55</v>
      </c>
      <c r="AI122" s="1">
        <v>113777.55</v>
      </c>
      <c r="AJ122" s="1">
        <v>390000</v>
      </c>
      <c r="AK122" s="1">
        <v>390000</v>
      </c>
      <c r="AL122" s="1">
        <f t="shared" si="3"/>
        <v>0</v>
      </c>
      <c r="AM122" s="1">
        <v>390000</v>
      </c>
      <c r="AN122" s="1"/>
      <c r="AO122" s="1">
        <v>374708.6</v>
      </c>
      <c r="AP122" s="1">
        <v>119508.6</v>
      </c>
      <c r="AQ122" s="1">
        <v>374708.6</v>
      </c>
      <c r="AR122" s="1">
        <v>119508.6</v>
      </c>
      <c r="AS122" s="1">
        <v>89882.2</v>
      </c>
      <c r="AT122" s="1">
        <v>6362.2</v>
      </c>
      <c r="AU122" s="1">
        <v>6362.2</v>
      </c>
      <c r="AV122" s="1">
        <f t="shared" si="4"/>
        <v>15291.400000000023</v>
      </c>
      <c r="AW122" s="1">
        <v>420000</v>
      </c>
      <c r="AY122" s="1">
        <f t="shared" si="5"/>
        <v>420000</v>
      </c>
    </row>
    <row r="123" spans="1:55" hidden="1" x14ac:dyDescent="0.35">
      <c r="A123" t="s">
        <v>1361</v>
      </c>
      <c r="B123" t="s">
        <v>1360</v>
      </c>
      <c r="C123" t="s">
        <v>1359</v>
      </c>
      <c r="D123" t="s">
        <v>1374</v>
      </c>
      <c r="E123" s="83" t="s">
        <v>111</v>
      </c>
      <c r="F123">
        <v>5</v>
      </c>
      <c r="G123" s="83" t="s">
        <v>810</v>
      </c>
      <c r="H123" s="83" t="s">
        <v>65</v>
      </c>
      <c r="I123" s="83" t="s">
        <v>1351</v>
      </c>
      <c r="J123" s="83" t="s">
        <v>47</v>
      </c>
      <c r="K123" s="83" t="s">
        <v>48</v>
      </c>
      <c r="L123">
        <v>4</v>
      </c>
      <c r="M123" t="s">
        <v>1291</v>
      </c>
      <c r="N123">
        <v>16</v>
      </c>
      <c r="O123" t="s">
        <v>355</v>
      </c>
      <c r="P123" t="s">
        <v>1296</v>
      </c>
      <c r="Q123" t="s">
        <v>355</v>
      </c>
      <c r="R123" t="s">
        <v>847</v>
      </c>
      <c r="S123" t="s">
        <v>848</v>
      </c>
      <c r="T123" t="s">
        <v>1299</v>
      </c>
      <c r="U123" t="s">
        <v>848</v>
      </c>
      <c r="V123" t="s">
        <v>1339</v>
      </c>
      <c r="W123">
        <v>2000</v>
      </c>
      <c r="X123" t="s">
        <v>105</v>
      </c>
      <c r="Y123">
        <v>2211</v>
      </c>
      <c r="Z123" t="s">
        <v>307</v>
      </c>
      <c r="AA123">
        <v>0</v>
      </c>
      <c r="AB123" t="s">
        <v>58</v>
      </c>
      <c r="AC123">
        <v>144902.99</v>
      </c>
      <c r="AD123" s="16">
        <v>116919.42</v>
      </c>
      <c r="AE123">
        <v>116919.42</v>
      </c>
      <c r="AF123">
        <v>280000</v>
      </c>
      <c r="AG123">
        <v>100000</v>
      </c>
      <c r="AH123" s="16">
        <v>114590.57</v>
      </c>
      <c r="AI123">
        <v>114590.57</v>
      </c>
      <c r="AJ123" s="16">
        <v>150000</v>
      </c>
      <c r="AK123" s="1">
        <v>150000</v>
      </c>
      <c r="AL123" s="1">
        <f t="shared" si="3"/>
        <v>0</v>
      </c>
      <c r="AM123" s="1">
        <v>180000</v>
      </c>
      <c r="AN123" s="1"/>
      <c r="AO123" s="16">
        <v>144517.81</v>
      </c>
      <c r="AP123" s="1">
        <v>144517.81</v>
      </c>
      <c r="AQ123" s="1">
        <v>110262.87</v>
      </c>
      <c r="AR123" s="1">
        <v>110262.87</v>
      </c>
      <c r="AS123" s="1">
        <v>110262.87</v>
      </c>
      <c r="AT123" s="1">
        <v>99401.32</v>
      </c>
      <c r="AU123" s="1">
        <v>99401.32</v>
      </c>
      <c r="AV123" s="1">
        <f t="shared" si="4"/>
        <v>5482.1900000000023</v>
      </c>
      <c r="AW123" s="16">
        <v>150000</v>
      </c>
      <c r="AY123" s="1">
        <f t="shared" si="5"/>
        <v>150000</v>
      </c>
    </row>
    <row r="124" spans="1:55" hidden="1" x14ac:dyDescent="0.35">
      <c r="A124" t="s">
        <v>1361</v>
      </c>
      <c r="B124" t="s">
        <v>1360</v>
      </c>
      <c r="C124" t="s">
        <v>1359</v>
      </c>
      <c r="D124" t="s">
        <v>1372</v>
      </c>
      <c r="E124" s="83" t="s">
        <v>60</v>
      </c>
      <c r="F124">
        <v>5</v>
      </c>
      <c r="G124" s="83" t="s">
        <v>810</v>
      </c>
      <c r="H124" s="83" t="s">
        <v>65</v>
      </c>
      <c r="I124" s="83" t="s">
        <v>1351</v>
      </c>
      <c r="J124" t="s">
        <v>47</v>
      </c>
      <c r="K124" t="s">
        <v>48</v>
      </c>
      <c r="L124">
        <v>4</v>
      </c>
      <c r="M124" t="s">
        <v>1291</v>
      </c>
      <c r="N124">
        <v>5</v>
      </c>
      <c r="O124" t="s">
        <v>297</v>
      </c>
      <c r="P124" t="s">
        <v>1296</v>
      </c>
      <c r="Q124" t="s">
        <v>297</v>
      </c>
      <c r="R124" t="s">
        <v>817</v>
      </c>
      <c r="S124" t="s">
        <v>298</v>
      </c>
      <c r="T124" t="s">
        <v>1299</v>
      </c>
      <c r="U124" t="s">
        <v>298</v>
      </c>
      <c r="V124" t="s">
        <v>1339</v>
      </c>
      <c r="W124">
        <v>2000</v>
      </c>
      <c r="X124" t="s">
        <v>105</v>
      </c>
      <c r="Y124">
        <v>2211</v>
      </c>
      <c r="Z124" t="s">
        <v>307</v>
      </c>
      <c r="AA124">
        <v>0</v>
      </c>
      <c r="AB124" t="s">
        <v>58</v>
      </c>
      <c r="AC124" s="1">
        <v>2161.0100000000002</v>
      </c>
      <c r="AD124" s="16">
        <v>2161.0100000000002</v>
      </c>
      <c r="AE124" s="1">
        <v>2161.0100000000002</v>
      </c>
      <c r="AF124" s="1">
        <v>41018</v>
      </c>
      <c r="AG124" s="1">
        <v>2545</v>
      </c>
      <c r="AH124" s="1">
        <v>40953.93</v>
      </c>
      <c r="AI124" s="1">
        <v>40953.93</v>
      </c>
      <c r="AJ124" s="1">
        <v>40000</v>
      </c>
      <c r="AK124" s="1">
        <v>40000</v>
      </c>
      <c r="AL124" s="1">
        <f t="shared" si="3"/>
        <v>0</v>
      </c>
      <c r="AM124" s="1">
        <v>40000</v>
      </c>
      <c r="AN124" s="1"/>
      <c r="AO124" s="1">
        <v>20497.240000000002</v>
      </c>
      <c r="AP124" s="1">
        <v>20497.240000000002</v>
      </c>
      <c r="AQ124" s="1">
        <v>16850.75</v>
      </c>
      <c r="AR124" s="1">
        <v>16850.75</v>
      </c>
      <c r="AS124" s="1">
        <v>16850.75</v>
      </c>
      <c r="AT124" s="1">
        <v>16736.25</v>
      </c>
      <c r="AU124" s="1">
        <v>16736.25</v>
      </c>
      <c r="AV124" s="1">
        <f t="shared" si="4"/>
        <v>19502.759999999998</v>
      </c>
      <c r="AW124" s="16">
        <v>25000</v>
      </c>
      <c r="AX124" s="16"/>
      <c r="AY124" s="1">
        <f t="shared" si="5"/>
        <v>25000</v>
      </c>
    </row>
    <row r="125" spans="1:55" hidden="1" x14ac:dyDescent="0.35">
      <c r="A125" t="s">
        <v>1361</v>
      </c>
      <c r="B125" t="s">
        <v>1360</v>
      </c>
      <c r="C125" t="s">
        <v>1359</v>
      </c>
      <c r="D125" t="s">
        <v>1370</v>
      </c>
      <c r="E125" s="83" t="s">
        <v>178</v>
      </c>
      <c r="F125">
        <v>5</v>
      </c>
      <c r="G125" s="83" t="s">
        <v>810</v>
      </c>
      <c r="H125" s="83" t="s">
        <v>65</v>
      </c>
      <c r="I125" s="83" t="s">
        <v>1351</v>
      </c>
      <c r="J125" t="s">
        <v>47</v>
      </c>
      <c r="K125" t="s">
        <v>48</v>
      </c>
      <c r="L125">
        <v>4</v>
      </c>
      <c r="M125" t="s">
        <v>1291</v>
      </c>
      <c r="N125">
        <v>3</v>
      </c>
      <c r="O125" t="s">
        <v>691</v>
      </c>
      <c r="P125" t="s">
        <v>1296</v>
      </c>
      <c r="Q125" t="s">
        <v>691</v>
      </c>
      <c r="R125" t="s">
        <v>830</v>
      </c>
      <c r="S125" t="s">
        <v>832</v>
      </c>
      <c r="T125" t="s">
        <v>1299</v>
      </c>
      <c r="U125" t="s">
        <v>832</v>
      </c>
      <c r="V125" t="s">
        <v>1339</v>
      </c>
      <c r="W125">
        <v>2000</v>
      </c>
      <c r="X125" t="s">
        <v>105</v>
      </c>
      <c r="Y125">
        <v>2211</v>
      </c>
      <c r="Z125" t="s">
        <v>307</v>
      </c>
      <c r="AA125">
        <v>0</v>
      </c>
      <c r="AB125" t="s">
        <v>58</v>
      </c>
      <c r="AC125" s="1">
        <v>0</v>
      </c>
      <c r="AD125" s="16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 s="1">
        <v>20000</v>
      </c>
      <c r="AK125" s="1">
        <v>20000</v>
      </c>
      <c r="AL125" s="1">
        <f t="shared" si="3"/>
        <v>0</v>
      </c>
      <c r="AM125">
        <v>0</v>
      </c>
      <c r="AO125" s="1">
        <v>8897.3799999999992</v>
      </c>
      <c r="AP125" s="1">
        <v>8897.3799999999992</v>
      </c>
      <c r="AQ125">
        <v>0</v>
      </c>
      <c r="AR125">
        <v>0</v>
      </c>
      <c r="AS125">
        <v>0</v>
      </c>
      <c r="AT125">
        <v>0</v>
      </c>
      <c r="AU125">
        <v>0</v>
      </c>
      <c r="AV125" s="1">
        <f t="shared" si="4"/>
        <v>11102.62</v>
      </c>
      <c r="AW125" s="1">
        <v>10000</v>
      </c>
      <c r="AY125" s="1">
        <f t="shared" si="5"/>
        <v>10000</v>
      </c>
    </row>
    <row r="126" spans="1:55" hidden="1" x14ac:dyDescent="0.35">
      <c r="A126" t="s">
        <v>1361</v>
      </c>
      <c r="B126" t="s">
        <v>1360</v>
      </c>
      <c r="C126" t="s">
        <v>1359</v>
      </c>
      <c r="D126" t="s">
        <v>1371</v>
      </c>
      <c r="E126" t="s">
        <v>434</v>
      </c>
      <c r="F126">
        <v>5</v>
      </c>
      <c r="G126" s="83" t="s">
        <v>810</v>
      </c>
      <c r="H126" s="83" t="s">
        <v>65</v>
      </c>
      <c r="I126" s="83" t="s">
        <v>1351</v>
      </c>
      <c r="J126" t="s">
        <v>429</v>
      </c>
      <c r="K126" t="s">
        <v>1305</v>
      </c>
      <c r="L126">
        <v>6</v>
      </c>
      <c r="M126" t="s">
        <v>1290</v>
      </c>
      <c r="N126">
        <v>4</v>
      </c>
      <c r="O126" t="s">
        <v>435</v>
      </c>
      <c r="P126" t="s">
        <v>1296</v>
      </c>
      <c r="Q126" t="s">
        <v>435</v>
      </c>
      <c r="R126" t="s">
        <v>814</v>
      </c>
      <c r="S126" t="s">
        <v>816</v>
      </c>
      <c r="T126" t="s">
        <v>1299</v>
      </c>
      <c r="U126" t="s">
        <v>816</v>
      </c>
      <c r="V126" t="s">
        <v>1339</v>
      </c>
      <c r="W126">
        <v>2000</v>
      </c>
      <c r="X126" t="s">
        <v>105</v>
      </c>
      <c r="Y126">
        <v>2211</v>
      </c>
      <c r="Z126" t="s">
        <v>307</v>
      </c>
      <c r="AA126">
        <v>0</v>
      </c>
      <c r="AB126" t="s">
        <v>58</v>
      </c>
      <c r="AC126" s="1">
        <v>80167.3</v>
      </c>
      <c r="AD126" s="16">
        <v>80167.3</v>
      </c>
      <c r="AE126" s="1">
        <v>80167.3</v>
      </c>
      <c r="AF126" s="1">
        <v>85000</v>
      </c>
      <c r="AG126" s="1">
        <v>25000</v>
      </c>
      <c r="AH126" s="1">
        <v>0</v>
      </c>
      <c r="AI126" s="1">
        <v>0</v>
      </c>
      <c r="AJ126" s="1">
        <v>20000</v>
      </c>
      <c r="AK126" s="1">
        <v>20000</v>
      </c>
      <c r="AL126" s="1">
        <f t="shared" si="3"/>
        <v>0</v>
      </c>
      <c r="AM126" s="1">
        <v>0</v>
      </c>
      <c r="AN126" s="1"/>
      <c r="AO126" s="1">
        <v>2697.01</v>
      </c>
      <c r="AP126" s="1">
        <v>2697.01</v>
      </c>
      <c r="AQ126" s="1">
        <v>2697.01</v>
      </c>
      <c r="AR126" s="1">
        <v>2697.01</v>
      </c>
      <c r="AS126" s="1">
        <v>2697.01</v>
      </c>
      <c r="AT126" s="1">
        <v>2697.01</v>
      </c>
      <c r="AU126" s="1">
        <v>2697.01</v>
      </c>
      <c r="AV126" s="1">
        <f t="shared" si="4"/>
        <v>17302.989999999998</v>
      </c>
      <c r="AW126" s="1">
        <v>10000</v>
      </c>
      <c r="AY126" s="1">
        <f t="shared" si="5"/>
        <v>10000</v>
      </c>
    </row>
    <row r="127" spans="1:55" hidden="1" x14ac:dyDescent="0.35">
      <c r="A127" s="13" t="s">
        <v>1451</v>
      </c>
      <c r="B127" t="s">
        <v>815</v>
      </c>
      <c r="C127" t="s">
        <v>1359</v>
      </c>
      <c r="D127" t="s">
        <v>1374</v>
      </c>
      <c r="E127" s="83" t="s">
        <v>111</v>
      </c>
      <c r="F127">
        <v>5</v>
      </c>
      <c r="G127" s="83" t="s">
        <v>810</v>
      </c>
      <c r="H127" s="83" t="s">
        <v>65</v>
      </c>
      <c r="I127" s="83" t="s">
        <v>1351</v>
      </c>
      <c r="J127" s="83" t="s">
        <v>47</v>
      </c>
      <c r="K127" s="83" t="s">
        <v>48</v>
      </c>
      <c r="L127">
        <v>4</v>
      </c>
      <c r="M127" t="s">
        <v>1291</v>
      </c>
      <c r="N127">
        <v>15</v>
      </c>
      <c r="O127" t="s">
        <v>422</v>
      </c>
      <c r="P127" t="s">
        <v>1296</v>
      </c>
      <c r="Q127" t="s">
        <v>422</v>
      </c>
      <c r="R127" t="s">
        <v>845</v>
      </c>
      <c r="S127" t="s">
        <v>846</v>
      </c>
      <c r="T127" t="s">
        <v>1299</v>
      </c>
      <c r="U127" t="s">
        <v>846</v>
      </c>
      <c r="V127" t="s">
        <v>1339</v>
      </c>
      <c r="W127">
        <v>2000</v>
      </c>
      <c r="X127" t="s">
        <v>105</v>
      </c>
      <c r="Y127">
        <v>2211</v>
      </c>
      <c r="Z127" t="s">
        <v>307</v>
      </c>
      <c r="AA127">
        <v>0</v>
      </c>
      <c r="AB127" t="s">
        <v>58</v>
      </c>
      <c r="AC127" s="1">
        <v>0</v>
      </c>
      <c r="AD127" s="16">
        <v>0</v>
      </c>
      <c r="AE127" s="1">
        <v>0</v>
      </c>
      <c r="AF127" s="1">
        <v>100000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f t="shared" si="3"/>
        <v>0</v>
      </c>
      <c r="AM127" s="1">
        <v>0</v>
      </c>
      <c r="AN127" s="1"/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f t="shared" si="4"/>
        <v>0</v>
      </c>
      <c r="AW127" s="1">
        <v>0</v>
      </c>
      <c r="AY127" s="1">
        <f t="shared" si="5"/>
        <v>0</v>
      </c>
      <c r="BC127">
        <f>BC123*12</f>
        <v>0</v>
      </c>
    </row>
    <row r="128" spans="1:55" hidden="1" x14ac:dyDescent="0.35">
      <c r="A128" s="13" t="s">
        <v>1451</v>
      </c>
      <c r="B128" t="s">
        <v>815</v>
      </c>
      <c r="C128" t="s">
        <v>1359</v>
      </c>
      <c r="D128" s="85" t="s">
        <v>1379</v>
      </c>
      <c r="E128" s="83" t="s">
        <v>824</v>
      </c>
      <c r="F128">
        <v>3</v>
      </c>
      <c r="G128" s="83" t="s">
        <v>453</v>
      </c>
      <c r="H128" s="83" t="s">
        <v>65</v>
      </c>
      <c r="I128" s="83" t="s">
        <v>1351</v>
      </c>
      <c r="J128" s="83" t="s">
        <v>47</v>
      </c>
      <c r="K128" s="83" t="s">
        <v>48</v>
      </c>
      <c r="L128">
        <v>6</v>
      </c>
      <c r="M128" t="s">
        <v>1290</v>
      </c>
      <c r="N128">
        <v>64</v>
      </c>
      <c r="O128" t="s">
        <v>944</v>
      </c>
      <c r="P128" t="s">
        <v>1296</v>
      </c>
      <c r="Q128" t="s">
        <v>944</v>
      </c>
      <c r="R128" t="s">
        <v>943</v>
      </c>
      <c r="S128" t="s">
        <v>945</v>
      </c>
      <c r="T128" t="s">
        <v>1299</v>
      </c>
      <c r="U128" t="s">
        <v>945</v>
      </c>
      <c r="V128" t="s">
        <v>1339</v>
      </c>
      <c r="W128">
        <v>2000</v>
      </c>
      <c r="X128" t="s">
        <v>105</v>
      </c>
      <c r="Y128">
        <v>2211</v>
      </c>
      <c r="Z128" t="s">
        <v>307</v>
      </c>
      <c r="AA128">
        <v>0</v>
      </c>
      <c r="AB128" t="s">
        <v>58</v>
      </c>
      <c r="AC128" s="1">
        <v>0</v>
      </c>
      <c r="AD128" s="16">
        <v>0</v>
      </c>
      <c r="AE128" s="1">
        <v>0</v>
      </c>
      <c r="AF128" s="1">
        <v>600000</v>
      </c>
      <c r="AG128" s="1">
        <v>0</v>
      </c>
      <c r="AH128" s="1">
        <v>599986.80000000005</v>
      </c>
      <c r="AI128" s="1">
        <v>599986.80000000005</v>
      </c>
      <c r="AJ128" s="1">
        <v>0</v>
      </c>
      <c r="AK128" s="1">
        <v>0</v>
      </c>
      <c r="AL128" s="1">
        <f t="shared" si="3"/>
        <v>0</v>
      </c>
      <c r="AM128" s="1">
        <v>0</v>
      </c>
      <c r="AN128" s="1"/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f t="shared" si="4"/>
        <v>0</v>
      </c>
      <c r="AW128" s="1">
        <v>0</v>
      </c>
      <c r="AY128" s="1">
        <f t="shared" si="5"/>
        <v>0</v>
      </c>
    </row>
    <row r="129" spans="1:55" hidden="1" x14ac:dyDescent="0.35">
      <c r="A129" t="s">
        <v>1361</v>
      </c>
      <c r="B129" t="s">
        <v>1360</v>
      </c>
      <c r="C129" t="s">
        <v>1359</v>
      </c>
      <c r="D129" t="s">
        <v>1377</v>
      </c>
      <c r="E129" s="83" t="s">
        <v>857</v>
      </c>
      <c r="F129">
        <v>3</v>
      </c>
      <c r="G129" s="83" t="s">
        <v>453</v>
      </c>
      <c r="H129" s="83" t="s">
        <v>1349</v>
      </c>
      <c r="I129" s="83" t="s">
        <v>1350</v>
      </c>
      <c r="J129" s="83" t="s">
        <v>445</v>
      </c>
      <c r="K129" s="83" t="s">
        <v>446</v>
      </c>
      <c r="L129">
        <v>6</v>
      </c>
      <c r="M129" t="s">
        <v>1290</v>
      </c>
      <c r="N129">
        <v>30</v>
      </c>
      <c r="O129" t="s">
        <v>454</v>
      </c>
      <c r="P129" t="s">
        <v>1296</v>
      </c>
      <c r="Q129" t="s">
        <v>454</v>
      </c>
      <c r="R129" t="s">
        <v>882</v>
      </c>
      <c r="S129" t="s">
        <v>883</v>
      </c>
      <c r="T129" t="s">
        <v>1299</v>
      </c>
      <c r="U129" t="s">
        <v>883</v>
      </c>
      <c r="V129" t="s">
        <v>1339</v>
      </c>
      <c r="W129">
        <v>2000</v>
      </c>
      <c r="X129" t="s">
        <v>105</v>
      </c>
      <c r="Y129">
        <v>2221</v>
      </c>
      <c r="Z129" t="s">
        <v>413</v>
      </c>
      <c r="AA129">
        <v>0</v>
      </c>
      <c r="AB129" t="s">
        <v>58</v>
      </c>
      <c r="AC129" s="1">
        <v>419380</v>
      </c>
      <c r="AD129" s="16">
        <v>419380</v>
      </c>
      <c r="AE129" s="1">
        <v>419380</v>
      </c>
      <c r="AF129" s="1">
        <v>558000</v>
      </c>
      <c r="AG129" s="1">
        <v>420000</v>
      </c>
      <c r="AH129" s="1">
        <v>307023</v>
      </c>
      <c r="AI129" s="1">
        <v>307023</v>
      </c>
      <c r="AJ129" s="1">
        <v>800000</v>
      </c>
      <c r="AK129" s="1">
        <v>800000</v>
      </c>
      <c r="AL129" s="1">
        <f t="shared" si="3"/>
        <v>0</v>
      </c>
      <c r="AM129" s="1">
        <v>800000</v>
      </c>
      <c r="AN129" s="1"/>
      <c r="AO129" s="1">
        <v>798004.27</v>
      </c>
      <c r="AP129" s="1">
        <v>798004.27</v>
      </c>
      <c r="AQ129" s="1">
        <v>799916.94</v>
      </c>
      <c r="AR129" s="1">
        <v>245794</v>
      </c>
      <c r="AS129" s="1">
        <v>245794</v>
      </c>
      <c r="AT129" s="1">
        <v>245794</v>
      </c>
      <c r="AU129" s="1">
        <v>245794</v>
      </c>
      <c r="AV129" s="1">
        <f t="shared" si="4"/>
        <v>1995.7299999999814</v>
      </c>
      <c r="AW129" s="1">
        <v>800000</v>
      </c>
      <c r="AY129" s="1">
        <f t="shared" si="5"/>
        <v>800000</v>
      </c>
    </row>
    <row r="130" spans="1:55" hidden="1" x14ac:dyDescent="0.35">
      <c r="A130" t="s">
        <v>1361</v>
      </c>
      <c r="B130" t="s">
        <v>1360</v>
      </c>
      <c r="C130" t="s">
        <v>1359</v>
      </c>
      <c r="D130" t="s">
        <v>1380</v>
      </c>
      <c r="E130" s="83" t="s">
        <v>948</v>
      </c>
      <c r="F130">
        <v>7</v>
      </c>
      <c r="G130" s="83" t="s">
        <v>567</v>
      </c>
      <c r="H130" s="83" t="s">
        <v>65</v>
      </c>
      <c r="I130" s="83" t="s">
        <v>1351</v>
      </c>
      <c r="J130" s="83" t="s">
        <v>592</v>
      </c>
      <c r="K130" s="83" t="s">
        <v>591</v>
      </c>
      <c r="L130">
        <v>5</v>
      </c>
      <c r="M130" t="s">
        <v>1295</v>
      </c>
      <c r="N130">
        <v>53</v>
      </c>
      <c r="O130" t="s">
        <v>970</v>
      </c>
      <c r="P130" t="s">
        <v>1296</v>
      </c>
      <c r="Q130" t="s">
        <v>970</v>
      </c>
      <c r="R130" t="s">
        <v>969</v>
      </c>
      <c r="S130" t="s">
        <v>971</v>
      </c>
      <c r="T130" t="s">
        <v>1299</v>
      </c>
      <c r="U130" t="s">
        <v>971</v>
      </c>
      <c r="V130" t="s">
        <v>1339</v>
      </c>
      <c r="W130">
        <v>2000</v>
      </c>
      <c r="X130" t="s">
        <v>105</v>
      </c>
      <c r="Y130">
        <v>2221</v>
      </c>
      <c r="Z130" t="s">
        <v>413</v>
      </c>
      <c r="AA130">
        <v>5</v>
      </c>
      <c r="AB130" t="s">
        <v>973</v>
      </c>
      <c r="AC130" s="1">
        <v>95999.4</v>
      </c>
      <c r="AD130" s="16">
        <v>95999.4</v>
      </c>
      <c r="AE130" s="1">
        <v>95999.4</v>
      </c>
      <c r="AF130" s="1">
        <v>94500</v>
      </c>
      <c r="AG130" s="1">
        <v>96000</v>
      </c>
      <c r="AH130" s="1">
        <v>94500</v>
      </c>
      <c r="AI130" s="1">
        <v>94500</v>
      </c>
      <c r="AJ130" s="1">
        <v>140400</v>
      </c>
      <c r="AK130" s="1">
        <v>140400</v>
      </c>
      <c r="AL130" s="1">
        <f t="shared" ref="AL130:AL177" si="6">AJ130-AK130</f>
        <v>0</v>
      </c>
      <c r="AM130" s="1">
        <v>150000</v>
      </c>
      <c r="AN130" s="1"/>
      <c r="AO130" s="1">
        <v>140400</v>
      </c>
      <c r="AP130" s="1">
        <v>140400</v>
      </c>
      <c r="AQ130" s="1">
        <v>140400</v>
      </c>
      <c r="AR130" s="1">
        <v>140400</v>
      </c>
      <c r="AS130" s="1">
        <v>140400</v>
      </c>
      <c r="AT130" s="1">
        <v>140400</v>
      </c>
      <c r="AU130" s="1">
        <v>140400</v>
      </c>
      <c r="AV130" s="1">
        <f t="shared" ref="AV130:AV177" si="7">AK130-AO130</f>
        <v>0</v>
      </c>
      <c r="AW130" s="1">
        <v>150000</v>
      </c>
      <c r="AY130" s="1">
        <f t="shared" ref="AY130:AY144" si="8">AW130</f>
        <v>150000</v>
      </c>
    </row>
    <row r="131" spans="1:55" hidden="1" x14ac:dyDescent="0.35">
      <c r="A131" t="s">
        <v>1361</v>
      </c>
      <c r="B131" t="s">
        <v>1360</v>
      </c>
      <c r="C131" t="s">
        <v>1359</v>
      </c>
      <c r="D131" t="s">
        <v>1377</v>
      </c>
      <c r="E131" s="83" t="s">
        <v>857</v>
      </c>
      <c r="F131">
        <v>2</v>
      </c>
      <c r="G131" s="83" t="s">
        <v>148</v>
      </c>
      <c r="H131" s="83" t="s">
        <v>65</v>
      </c>
      <c r="I131" s="83" t="s">
        <v>1351</v>
      </c>
      <c r="J131" s="83" t="s">
        <v>47</v>
      </c>
      <c r="K131" s="83" t="s">
        <v>48</v>
      </c>
      <c r="L131">
        <v>2</v>
      </c>
      <c r="M131" t="s">
        <v>1293</v>
      </c>
      <c r="N131">
        <v>28</v>
      </c>
      <c r="O131" t="s">
        <v>415</v>
      </c>
      <c r="P131" t="s">
        <v>1296</v>
      </c>
      <c r="Q131" t="s">
        <v>415</v>
      </c>
      <c r="R131" t="s">
        <v>860</v>
      </c>
      <c r="S131" t="s">
        <v>861</v>
      </c>
      <c r="T131" t="s">
        <v>1299</v>
      </c>
      <c r="U131" t="s">
        <v>861</v>
      </c>
      <c r="V131" t="s">
        <v>1339</v>
      </c>
      <c r="W131">
        <v>2000</v>
      </c>
      <c r="X131" t="s">
        <v>105</v>
      </c>
      <c r="Y131">
        <v>2221</v>
      </c>
      <c r="Z131" t="s">
        <v>413</v>
      </c>
      <c r="AA131">
        <v>0</v>
      </c>
      <c r="AB131" t="s">
        <v>58</v>
      </c>
      <c r="AC131" s="1">
        <v>59000</v>
      </c>
      <c r="AD131" s="16">
        <v>59000</v>
      </c>
      <c r="AE131" s="1">
        <v>59000</v>
      </c>
      <c r="AF131" s="1">
        <v>100337.55</v>
      </c>
      <c r="AG131" s="1">
        <v>70000</v>
      </c>
      <c r="AH131" s="1">
        <v>0</v>
      </c>
      <c r="AI131" s="1">
        <v>0</v>
      </c>
      <c r="AJ131" s="1">
        <v>70000</v>
      </c>
      <c r="AK131" s="1">
        <v>70000</v>
      </c>
      <c r="AL131" s="1">
        <f t="shared" si="6"/>
        <v>0</v>
      </c>
      <c r="AM131" s="1">
        <v>70000</v>
      </c>
      <c r="AN131" s="1"/>
      <c r="AO131" s="1">
        <v>38150</v>
      </c>
      <c r="AP131" s="1">
        <v>0</v>
      </c>
      <c r="AQ131" s="1">
        <v>67500</v>
      </c>
      <c r="AR131">
        <v>0</v>
      </c>
      <c r="AS131">
        <v>0</v>
      </c>
      <c r="AT131">
        <v>0</v>
      </c>
      <c r="AU131">
        <v>0</v>
      </c>
      <c r="AV131" s="1">
        <f t="shared" si="7"/>
        <v>31850</v>
      </c>
      <c r="AW131" s="16">
        <v>40000</v>
      </c>
      <c r="AY131" s="1">
        <f t="shared" si="8"/>
        <v>40000</v>
      </c>
    </row>
    <row r="132" spans="1:55" hidden="1" x14ac:dyDescent="0.35">
      <c r="A132" s="13" t="s">
        <v>1451</v>
      </c>
      <c r="B132" t="s">
        <v>815</v>
      </c>
      <c r="C132" t="s">
        <v>1359</v>
      </c>
      <c r="D132" s="85" t="s">
        <v>1379</v>
      </c>
      <c r="E132" s="83" t="s">
        <v>824</v>
      </c>
      <c r="F132">
        <v>3</v>
      </c>
      <c r="G132" s="83" t="s">
        <v>453</v>
      </c>
      <c r="H132" s="83" t="s">
        <v>65</v>
      </c>
      <c r="I132" s="83" t="s">
        <v>1351</v>
      </c>
      <c r="J132" s="83" t="s">
        <v>47</v>
      </c>
      <c r="K132" s="83" t="s">
        <v>48</v>
      </c>
      <c r="L132">
        <v>6</v>
      </c>
      <c r="M132" t="s">
        <v>1290</v>
      </c>
      <c r="N132">
        <v>64</v>
      </c>
      <c r="O132" t="s">
        <v>944</v>
      </c>
      <c r="P132" t="s">
        <v>1296</v>
      </c>
      <c r="Q132" t="s">
        <v>944</v>
      </c>
      <c r="R132" t="s">
        <v>943</v>
      </c>
      <c r="S132" t="s">
        <v>945</v>
      </c>
      <c r="T132" t="s">
        <v>1299</v>
      </c>
      <c r="U132" t="s">
        <v>945</v>
      </c>
      <c r="V132" t="s">
        <v>1339</v>
      </c>
      <c r="W132">
        <v>2000</v>
      </c>
      <c r="X132" t="s">
        <v>105</v>
      </c>
      <c r="Y132">
        <v>2221</v>
      </c>
      <c r="Z132" t="s">
        <v>413</v>
      </c>
      <c r="AA132">
        <v>0</v>
      </c>
      <c r="AB132" t="s">
        <v>58</v>
      </c>
      <c r="AC132" s="1">
        <v>20000</v>
      </c>
      <c r="AD132" s="16">
        <v>0</v>
      </c>
      <c r="AE132" s="1">
        <v>0</v>
      </c>
      <c r="AF132" s="1">
        <v>40000</v>
      </c>
      <c r="AG132" s="1">
        <v>40000</v>
      </c>
      <c r="AH132" s="1">
        <v>0</v>
      </c>
      <c r="AI132" s="1">
        <v>0</v>
      </c>
      <c r="AJ132" s="1">
        <v>0</v>
      </c>
      <c r="AK132" s="1">
        <v>0</v>
      </c>
      <c r="AL132" s="1">
        <f t="shared" si="6"/>
        <v>0</v>
      </c>
      <c r="AM132" s="1">
        <v>0</v>
      </c>
      <c r="AN132" s="1"/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f t="shared" si="7"/>
        <v>0</v>
      </c>
      <c r="AW132" s="1">
        <v>0</v>
      </c>
      <c r="AY132" s="1">
        <f t="shared" si="8"/>
        <v>0</v>
      </c>
    </row>
    <row r="133" spans="1:55" hidden="1" x14ac:dyDescent="0.35">
      <c r="A133" t="s">
        <v>1361</v>
      </c>
      <c r="B133" t="s">
        <v>1360</v>
      </c>
      <c r="C133" t="s">
        <v>1359</v>
      </c>
      <c r="D133" t="s">
        <v>1376</v>
      </c>
      <c r="E133" s="83" t="s">
        <v>870</v>
      </c>
      <c r="F133">
        <v>6</v>
      </c>
      <c r="G133" s="83" t="s">
        <v>164</v>
      </c>
      <c r="H133" s="83" t="s">
        <v>65</v>
      </c>
      <c r="I133" s="83" t="s">
        <v>1351</v>
      </c>
      <c r="J133" s="83" t="s">
        <v>173</v>
      </c>
      <c r="K133" s="83" t="s">
        <v>174</v>
      </c>
      <c r="L133">
        <v>6</v>
      </c>
      <c r="M133" t="s">
        <v>1290</v>
      </c>
      <c r="N133">
        <v>21</v>
      </c>
      <c r="O133" t="s">
        <v>440</v>
      </c>
      <c r="P133" t="s">
        <v>1296</v>
      </c>
      <c r="Q133" t="s">
        <v>440</v>
      </c>
      <c r="R133" t="s">
        <v>872</v>
      </c>
      <c r="S133" t="s">
        <v>873</v>
      </c>
      <c r="T133" t="s">
        <v>1299</v>
      </c>
      <c r="U133" t="s">
        <v>873</v>
      </c>
      <c r="V133" t="s">
        <v>1339</v>
      </c>
      <c r="W133">
        <v>2000</v>
      </c>
      <c r="X133" t="s">
        <v>105</v>
      </c>
      <c r="Y133">
        <v>2231</v>
      </c>
      <c r="Z133" t="s">
        <v>308</v>
      </c>
      <c r="AA133">
        <v>0</v>
      </c>
      <c r="AB133" t="s">
        <v>58</v>
      </c>
      <c r="AC133" s="1">
        <v>4955.41</v>
      </c>
      <c r="AD133" s="16">
        <v>4955.41</v>
      </c>
      <c r="AE133" s="1">
        <v>4955.41</v>
      </c>
      <c r="AF133" s="1">
        <v>5000</v>
      </c>
      <c r="AG133" s="1">
        <v>5000</v>
      </c>
      <c r="AH133" s="1">
        <v>2742.68</v>
      </c>
      <c r="AI133" s="1">
        <v>2742.68</v>
      </c>
      <c r="AJ133" s="1">
        <v>5000</v>
      </c>
      <c r="AK133" s="1">
        <v>5000</v>
      </c>
      <c r="AL133" s="1">
        <f t="shared" si="6"/>
        <v>0</v>
      </c>
      <c r="AM133" s="1">
        <v>5000</v>
      </c>
      <c r="AN133" s="1"/>
      <c r="AO133" s="1">
        <v>4897.5200000000004</v>
      </c>
      <c r="AP133" s="1">
        <v>0</v>
      </c>
      <c r="AQ133" s="1">
        <v>4897.5200000000004</v>
      </c>
      <c r="AR133">
        <v>0</v>
      </c>
      <c r="AS133">
        <v>0</v>
      </c>
      <c r="AT133">
        <v>0</v>
      </c>
      <c r="AU133">
        <v>0</v>
      </c>
      <c r="AV133" s="1">
        <f t="shared" si="7"/>
        <v>102.47999999999956</v>
      </c>
      <c r="AW133" s="16">
        <v>5000</v>
      </c>
      <c r="AY133" s="1">
        <f t="shared" si="8"/>
        <v>5000</v>
      </c>
    </row>
    <row r="134" spans="1:55" hidden="1" x14ac:dyDescent="0.35">
      <c r="A134" t="s">
        <v>812</v>
      </c>
      <c r="B134" t="s">
        <v>815</v>
      </c>
      <c r="C134" t="s">
        <v>1359</v>
      </c>
      <c r="D134" t="s">
        <v>1374</v>
      </c>
      <c r="E134" s="83" t="s">
        <v>111</v>
      </c>
      <c r="F134">
        <v>5</v>
      </c>
      <c r="G134" s="83" t="s">
        <v>810</v>
      </c>
      <c r="H134" s="83" t="s">
        <v>65</v>
      </c>
      <c r="I134" s="83" t="s">
        <v>1351</v>
      </c>
      <c r="J134" s="83" t="s">
        <v>47</v>
      </c>
      <c r="K134" s="83" t="s">
        <v>48</v>
      </c>
      <c r="L134">
        <v>4</v>
      </c>
      <c r="M134" t="s">
        <v>1291</v>
      </c>
      <c r="N134">
        <v>16</v>
      </c>
      <c r="O134" t="s">
        <v>355</v>
      </c>
      <c r="P134" t="s">
        <v>1296</v>
      </c>
      <c r="Q134" t="s">
        <v>355</v>
      </c>
      <c r="R134" t="s">
        <v>847</v>
      </c>
      <c r="S134" t="s">
        <v>848</v>
      </c>
      <c r="T134" t="s">
        <v>1299</v>
      </c>
      <c r="U134" t="s">
        <v>848</v>
      </c>
      <c r="V134" t="s">
        <v>1339</v>
      </c>
      <c r="W134">
        <v>2000</v>
      </c>
      <c r="X134" t="s">
        <v>105</v>
      </c>
      <c r="Y134">
        <v>2231</v>
      </c>
      <c r="Z134" t="s">
        <v>308</v>
      </c>
      <c r="AA134">
        <v>0</v>
      </c>
      <c r="AB134" t="s">
        <v>58</v>
      </c>
      <c r="AC134" s="1">
        <v>0</v>
      </c>
      <c r="AD134" s="16">
        <v>0</v>
      </c>
      <c r="AE134" s="1">
        <v>0</v>
      </c>
      <c r="AF134" s="1">
        <v>10000</v>
      </c>
      <c r="AG134" s="1">
        <v>0</v>
      </c>
      <c r="AH134" s="16">
        <v>1139.3499999999999</v>
      </c>
      <c r="AI134" s="1">
        <v>1139.3499999999999</v>
      </c>
      <c r="AJ134" s="16">
        <v>5000</v>
      </c>
      <c r="AK134" s="1">
        <v>5000</v>
      </c>
      <c r="AL134" s="1">
        <f t="shared" si="6"/>
        <v>0</v>
      </c>
      <c r="AM134">
        <v>0</v>
      </c>
      <c r="AO134" s="16">
        <v>4337.96</v>
      </c>
      <c r="AP134" s="1">
        <v>4337.96</v>
      </c>
      <c r="AQ134" s="1">
        <v>4337.96</v>
      </c>
      <c r="AR134" s="1">
        <v>4337.96</v>
      </c>
      <c r="AS134" s="1">
        <v>4337.96</v>
      </c>
      <c r="AT134" s="1">
        <v>4337.96</v>
      </c>
      <c r="AU134" s="1">
        <v>4337.96</v>
      </c>
      <c r="AV134" s="1">
        <f t="shared" si="7"/>
        <v>662.04</v>
      </c>
      <c r="AW134" s="16">
        <v>0</v>
      </c>
      <c r="AY134" s="1">
        <f t="shared" si="8"/>
        <v>0</v>
      </c>
    </row>
    <row r="135" spans="1:55" hidden="1" x14ac:dyDescent="0.35">
      <c r="A135" t="s">
        <v>812</v>
      </c>
      <c r="B135" t="s">
        <v>815</v>
      </c>
      <c r="C135" t="s">
        <v>1359</v>
      </c>
      <c r="D135" t="s">
        <v>1376</v>
      </c>
      <c r="E135" s="83" t="s">
        <v>870</v>
      </c>
      <c r="F135">
        <v>6</v>
      </c>
      <c r="G135" s="83" t="s">
        <v>164</v>
      </c>
      <c r="H135" s="83" t="s">
        <v>65</v>
      </c>
      <c r="I135" s="83" t="s">
        <v>1351</v>
      </c>
      <c r="J135" s="83" t="s">
        <v>155</v>
      </c>
      <c r="K135" s="83" t="s">
        <v>1302</v>
      </c>
      <c r="L135">
        <v>1</v>
      </c>
      <c r="M135" t="s">
        <v>1292</v>
      </c>
      <c r="N135">
        <v>19</v>
      </c>
      <c r="O135" t="s">
        <v>168</v>
      </c>
      <c r="P135" t="s">
        <v>1296</v>
      </c>
      <c r="Q135" t="s">
        <v>168</v>
      </c>
      <c r="R135" t="s">
        <v>869</v>
      </c>
      <c r="S135" t="s">
        <v>871</v>
      </c>
      <c r="T135" t="s">
        <v>1299</v>
      </c>
      <c r="U135" t="s">
        <v>871</v>
      </c>
      <c r="V135" t="s">
        <v>1339</v>
      </c>
      <c r="W135">
        <v>2000</v>
      </c>
      <c r="X135" t="s">
        <v>105</v>
      </c>
      <c r="Y135">
        <v>2231</v>
      </c>
      <c r="Z135" t="s">
        <v>308</v>
      </c>
      <c r="AA135">
        <v>0</v>
      </c>
      <c r="AB135" t="s">
        <v>58</v>
      </c>
      <c r="AC135">
        <v>0</v>
      </c>
      <c r="AD135" s="16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 s="1">
        <v>2100</v>
      </c>
      <c r="AK135" s="1">
        <v>2100</v>
      </c>
      <c r="AL135" s="1">
        <f t="shared" si="6"/>
        <v>0</v>
      </c>
      <c r="AM135">
        <v>0</v>
      </c>
      <c r="AO135" s="1">
        <v>0</v>
      </c>
      <c r="AP135" s="1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 s="1">
        <f t="shared" si="7"/>
        <v>2100</v>
      </c>
      <c r="AW135" s="1">
        <v>0</v>
      </c>
      <c r="AY135" s="1">
        <f t="shared" si="8"/>
        <v>0</v>
      </c>
      <c r="BB135">
        <v>33063150.550000001</v>
      </c>
    </row>
    <row r="136" spans="1:55" hidden="1" x14ac:dyDescent="0.35">
      <c r="A136" t="s">
        <v>1361</v>
      </c>
      <c r="B136" t="s">
        <v>1360</v>
      </c>
      <c r="C136" t="s">
        <v>1359</v>
      </c>
      <c r="D136" t="s">
        <v>1380</v>
      </c>
      <c r="E136" s="83" t="s">
        <v>948</v>
      </c>
      <c r="F136">
        <v>7</v>
      </c>
      <c r="G136" s="83" t="s">
        <v>567</v>
      </c>
      <c r="H136" s="83" t="s">
        <v>65</v>
      </c>
      <c r="I136" s="83" t="s">
        <v>1351</v>
      </c>
      <c r="J136" s="83" t="s">
        <v>959</v>
      </c>
      <c r="K136" s="83" t="s">
        <v>960</v>
      </c>
      <c r="L136">
        <v>5</v>
      </c>
      <c r="M136" t="s">
        <v>1295</v>
      </c>
      <c r="N136">
        <v>51</v>
      </c>
      <c r="O136" t="s">
        <v>962</v>
      </c>
      <c r="P136" t="s">
        <v>1296</v>
      </c>
      <c r="Q136" t="s">
        <v>1389</v>
      </c>
      <c r="R136" t="s">
        <v>961</v>
      </c>
      <c r="S136" t="s">
        <v>963</v>
      </c>
      <c r="T136" t="s">
        <v>1299</v>
      </c>
      <c r="U136" t="s">
        <v>963</v>
      </c>
      <c r="V136" t="s">
        <v>1339</v>
      </c>
      <c r="W136">
        <v>2000</v>
      </c>
      <c r="X136" t="s">
        <v>105</v>
      </c>
      <c r="Y136">
        <v>2351</v>
      </c>
      <c r="Z136" t="s">
        <v>458</v>
      </c>
      <c r="AA136">
        <v>0</v>
      </c>
      <c r="AB136" t="s">
        <v>58</v>
      </c>
      <c r="AC136">
        <v>0</v>
      </c>
      <c r="AD136" s="1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 s="1">
        <v>500000</v>
      </c>
      <c r="AK136" s="1">
        <v>500000</v>
      </c>
      <c r="AL136" s="1">
        <f t="shared" si="6"/>
        <v>0</v>
      </c>
      <c r="AM136" s="1">
        <v>500000</v>
      </c>
      <c r="AN136" s="1"/>
      <c r="AO136" s="1">
        <v>498984.23</v>
      </c>
      <c r="AP136" s="1">
        <v>231907.20000000001</v>
      </c>
      <c r="AQ136" s="1">
        <v>313641.15000000002</v>
      </c>
      <c r="AR136" s="1">
        <v>231907.20000000001</v>
      </c>
      <c r="AS136" s="1">
        <v>197407.2</v>
      </c>
      <c r="AT136">
        <v>0</v>
      </c>
      <c r="AU136">
        <v>0</v>
      </c>
      <c r="AV136" s="1">
        <f t="shared" si="7"/>
        <v>1015.7700000000186</v>
      </c>
      <c r="AW136" s="1">
        <v>500000</v>
      </c>
      <c r="AY136" s="1">
        <f t="shared" si="8"/>
        <v>500000</v>
      </c>
    </row>
    <row r="137" spans="1:55" hidden="1" x14ac:dyDescent="0.35">
      <c r="A137" t="s">
        <v>1361</v>
      </c>
      <c r="B137" t="s">
        <v>1360</v>
      </c>
      <c r="C137" t="s">
        <v>1359</v>
      </c>
      <c r="D137" t="s">
        <v>1380</v>
      </c>
      <c r="E137" s="83" t="s">
        <v>948</v>
      </c>
      <c r="F137">
        <v>7</v>
      </c>
      <c r="G137" s="83" t="s">
        <v>567</v>
      </c>
      <c r="H137" s="83" t="s">
        <v>65</v>
      </c>
      <c r="I137" s="83" t="s">
        <v>1351</v>
      </c>
      <c r="J137" s="83" t="s">
        <v>592</v>
      </c>
      <c r="K137" s="83" t="s">
        <v>591</v>
      </c>
      <c r="L137">
        <v>5</v>
      </c>
      <c r="M137" t="s">
        <v>1295</v>
      </c>
      <c r="N137">
        <v>53</v>
      </c>
      <c r="O137" t="s">
        <v>970</v>
      </c>
      <c r="P137" t="s">
        <v>1296</v>
      </c>
      <c r="Q137" t="s">
        <v>970</v>
      </c>
      <c r="R137" t="s">
        <v>969</v>
      </c>
      <c r="S137" t="s">
        <v>971</v>
      </c>
      <c r="T137" t="s">
        <v>1299</v>
      </c>
      <c r="U137" t="s">
        <v>971</v>
      </c>
      <c r="V137" t="s">
        <v>1339</v>
      </c>
      <c r="W137">
        <v>4000</v>
      </c>
      <c r="X137" t="s">
        <v>233</v>
      </c>
      <c r="Y137">
        <v>4411</v>
      </c>
      <c r="Z137" t="s">
        <v>231</v>
      </c>
      <c r="AA137">
        <v>0</v>
      </c>
      <c r="AB137" t="s">
        <v>58</v>
      </c>
      <c r="AC137" s="1">
        <v>1070362.99</v>
      </c>
      <c r="AD137" s="16">
        <v>833215.08</v>
      </c>
      <c r="AE137" s="1">
        <v>833215.08</v>
      </c>
      <c r="AF137" s="1">
        <v>583287.44999999995</v>
      </c>
      <c r="AG137" s="1">
        <v>500000</v>
      </c>
      <c r="AH137" s="1">
        <v>583067.44999999995</v>
      </c>
      <c r="AI137" s="1">
        <v>583067.44999999995</v>
      </c>
      <c r="AJ137" s="1">
        <v>200000</v>
      </c>
      <c r="AK137" s="1">
        <v>200000</v>
      </c>
      <c r="AL137" s="1">
        <f t="shared" si="6"/>
        <v>0</v>
      </c>
      <c r="AM137">
        <v>0</v>
      </c>
      <c r="AO137" s="1">
        <v>199970</v>
      </c>
      <c r="AP137" s="1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 s="1">
        <f t="shared" si="7"/>
        <v>30</v>
      </c>
      <c r="AW137" s="1">
        <v>200000</v>
      </c>
      <c r="AY137" s="1">
        <f t="shared" si="8"/>
        <v>200000</v>
      </c>
    </row>
    <row r="138" spans="1:55" hidden="1" x14ac:dyDescent="0.35">
      <c r="A138" t="s">
        <v>1361</v>
      </c>
      <c r="B138" t="s">
        <v>1360</v>
      </c>
      <c r="C138" t="s">
        <v>1359</v>
      </c>
      <c r="D138" t="s">
        <v>1380</v>
      </c>
      <c r="E138" s="83" t="s">
        <v>948</v>
      </c>
      <c r="F138">
        <v>7</v>
      </c>
      <c r="G138" s="83" t="s">
        <v>567</v>
      </c>
      <c r="H138" s="83" t="s">
        <v>65</v>
      </c>
      <c r="I138" s="83" t="s">
        <v>1351</v>
      </c>
      <c r="J138" s="83" t="s">
        <v>959</v>
      </c>
      <c r="K138" s="83" t="s">
        <v>960</v>
      </c>
      <c r="L138">
        <v>5</v>
      </c>
      <c r="M138" t="s">
        <v>1295</v>
      </c>
      <c r="N138">
        <v>51</v>
      </c>
      <c r="O138" t="s">
        <v>962</v>
      </c>
      <c r="P138" t="s">
        <v>1296</v>
      </c>
      <c r="Q138" t="s">
        <v>1390</v>
      </c>
      <c r="R138" t="s">
        <v>961</v>
      </c>
      <c r="S138" t="s">
        <v>963</v>
      </c>
      <c r="T138" t="s">
        <v>1299</v>
      </c>
      <c r="U138" t="s">
        <v>963</v>
      </c>
      <c r="V138" t="s">
        <v>1339</v>
      </c>
      <c r="W138">
        <v>2000</v>
      </c>
      <c r="X138" t="s">
        <v>105</v>
      </c>
      <c r="Y138">
        <v>2391</v>
      </c>
      <c r="Z138" t="s">
        <v>577</v>
      </c>
      <c r="AA138">
        <v>0</v>
      </c>
      <c r="AB138" t="s">
        <v>58</v>
      </c>
      <c r="AC138" s="1">
        <v>625500</v>
      </c>
      <c r="AD138" s="16">
        <v>625500</v>
      </c>
      <c r="AE138" s="1">
        <v>625500</v>
      </c>
      <c r="AF138" s="1">
        <v>1322875</v>
      </c>
      <c r="AG138" s="1">
        <v>700000</v>
      </c>
      <c r="AH138" s="1">
        <v>1322875</v>
      </c>
      <c r="AI138" s="1">
        <v>1322875</v>
      </c>
      <c r="AJ138" s="1">
        <v>918873</v>
      </c>
      <c r="AK138" s="1">
        <v>918873</v>
      </c>
      <c r="AL138" s="1">
        <f t="shared" si="6"/>
        <v>0</v>
      </c>
      <c r="AM138" s="1">
        <v>700000</v>
      </c>
      <c r="AN138" s="1"/>
      <c r="AO138" s="1">
        <v>918350</v>
      </c>
      <c r="AP138" s="1">
        <v>692750</v>
      </c>
      <c r="AQ138" s="1">
        <v>692750</v>
      </c>
      <c r="AR138" s="1">
        <v>692750</v>
      </c>
      <c r="AS138" s="1">
        <v>692750</v>
      </c>
      <c r="AT138" s="1">
        <v>692750</v>
      </c>
      <c r="AU138" s="1">
        <v>692750</v>
      </c>
      <c r="AV138" s="1">
        <f t="shared" si="7"/>
        <v>523</v>
      </c>
      <c r="AW138" s="1">
        <v>920000</v>
      </c>
      <c r="AY138" s="1">
        <f t="shared" si="8"/>
        <v>920000</v>
      </c>
      <c r="BB138" s="1"/>
      <c r="BC138" s="1"/>
    </row>
    <row r="139" spans="1:55" hidden="1" x14ac:dyDescent="0.35">
      <c r="A139" t="s">
        <v>812</v>
      </c>
      <c r="B139" t="s">
        <v>815</v>
      </c>
      <c r="C139" t="s">
        <v>1359</v>
      </c>
      <c r="D139" t="s">
        <v>1378</v>
      </c>
      <c r="E139" s="83" t="s">
        <v>900</v>
      </c>
      <c r="F139">
        <v>0</v>
      </c>
      <c r="G139" s="83" t="s">
        <v>255</v>
      </c>
      <c r="H139" s="83" t="s">
        <v>65</v>
      </c>
      <c r="I139" s="83" t="s">
        <v>1351</v>
      </c>
      <c r="J139" s="83" t="s">
        <v>47</v>
      </c>
      <c r="K139" s="83" t="s">
        <v>48</v>
      </c>
      <c r="L139">
        <v>1</v>
      </c>
      <c r="M139" t="s">
        <v>1292</v>
      </c>
      <c r="N139">
        <v>36</v>
      </c>
      <c r="O139" t="s">
        <v>931</v>
      </c>
      <c r="P139" t="s">
        <v>1296</v>
      </c>
      <c r="Q139" t="s">
        <v>931</v>
      </c>
      <c r="R139" t="s">
        <v>930</v>
      </c>
      <c r="S139" t="s">
        <v>932</v>
      </c>
      <c r="T139" t="s">
        <v>1299</v>
      </c>
      <c r="U139" t="s">
        <v>932</v>
      </c>
      <c r="V139" t="s">
        <v>1339</v>
      </c>
      <c r="W139">
        <v>2000</v>
      </c>
      <c r="X139" t="s">
        <v>105</v>
      </c>
      <c r="Y139">
        <v>2411</v>
      </c>
      <c r="Z139" t="s">
        <v>369</v>
      </c>
      <c r="AA139">
        <v>0</v>
      </c>
      <c r="AB139" t="s">
        <v>58</v>
      </c>
      <c r="AC139">
        <v>0</v>
      </c>
      <c r="AD139" s="16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 s="1">
        <v>0</v>
      </c>
      <c r="AK139" s="1">
        <v>0</v>
      </c>
      <c r="AL139" s="1">
        <f t="shared" si="6"/>
        <v>0</v>
      </c>
      <c r="AM139" s="1">
        <v>40000</v>
      </c>
      <c r="AN139" s="1"/>
      <c r="AO139" s="1">
        <v>0</v>
      </c>
      <c r="AP139" s="1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 s="1">
        <f t="shared" si="7"/>
        <v>0</v>
      </c>
      <c r="AW139" s="1">
        <v>0</v>
      </c>
      <c r="AY139" s="1">
        <f t="shared" si="8"/>
        <v>0</v>
      </c>
      <c r="BA139" t="s">
        <v>1256</v>
      </c>
    </row>
    <row r="140" spans="1:55" hidden="1" x14ac:dyDescent="0.35">
      <c r="A140" s="13" t="s">
        <v>1451</v>
      </c>
      <c r="B140" t="s">
        <v>815</v>
      </c>
      <c r="C140" t="s">
        <v>1359</v>
      </c>
      <c r="D140" t="s">
        <v>1378</v>
      </c>
      <c r="E140" s="83" t="s">
        <v>900</v>
      </c>
      <c r="F140">
        <v>0</v>
      </c>
      <c r="G140" s="83" t="s">
        <v>255</v>
      </c>
      <c r="H140" s="83" t="s">
        <v>65</v>
      </c>
      <c r="I140" s="83" t="s">
        <v>1351</v>
      </c>
      <c r="J140" s="83" t="s">
        <v>47</v>
      </c>
      <c r="K140" s="83" t="s">
        <v>48</v>
      </c>
      <c r="L140">
        <v>1</v>
      </c>
      <c r="M140" t="s">
        <v>1292</v>
      </c>
      <c r="N140">
        <v>65</v>
      </c>
      <c r="O140" t="s">
        <v>996</v>
      </c>
      <c r="P140" t="s">
        <v>1296</v>
      </c>
      <c r="Q140" t="s">
        <v>996</v>
      </c>
      <c r="R140" t="s">
        <v>995</v>
      </c>
      <c r="S140" t="s">
        <v>226</v>
      </c>
      <c r="T140" t="s">
        <v>1299</v>
      </c>
      <c r="U140" t="s">
        <v>226</v>
      </c>
      <c r="V140" t="s">
        <v>1339</v>
      </c>
      <c r="W140">
        <v>2000</v>
      </c>
      <c r="X140" t="s">
        <v>105</v>
      </c>
      <c r="Y140">
        <v>2411</v>
      </c>
      <c r="Z140" t="s">
        <v>369</v>
      </c>
      <c r="AA140">
        <v>0</v>
      </c>
      <c r="AB140" t="s">
        <v>58</v>
      </c>
      <c r="AC140" s="1">
        <v>0</v>
      </c>
      <c r="AD140" s="16">
        <v>0</v>
      </c>
      <c r="AE140" s="1">
        <v>0</v>
      </c>
      <c r="AF140" s="1">
        <v>150000</v>
      </c>
      <c r="AG140" s="1">
        <v>150000</v>
      </c>
      <c r="AH140" s="1">
        <v>35869.29</v>
      </c>
      <c r="AI140" s="1">
        <v>35869.29</v>
      </c>
      <c r="AJ140" s="1">
        <v>0</v>
      </c>
      <c r="AK140" s="1">
        <v>0</v>
      </c>
      <c r="AL140" s="1">
        <f t="shared" si="6"/>
        <v>0</v>
      </c>
      <c r="AM140" s="1">
        <v>0</v>
      </c>
      <c r="AN140" s="1"/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f t="shared" si="7"/>
        <v>0</v>
      </c>
      <c r="AW140" s="1">
        <v>0</v>
      </c>
      <c r="AY140" s="1">
        <f t="shared" si="8"/>
        <v>0</v>
      </c>
    </row>
    <row r="141" spans="1:55" hidden="1" x14ac:dyDescent="0.35">
      <c r="A141" t="s">
        <v>1361</v>
      </c>
      <c r="B141" t="s">
        <v>1360</v>
      </c>
      <c r="C141" t="s">
        <v>1359</v>
      </c>
      <c r="D141" t="s">
        <v>1377</v>
      </c>
      <c r="E141" s="83" t="s">
        <v>857</v>
      </c>
      <c r="F141">
        <v>2</v>
      </c>
      <c r="G141" s="83" t="s">
        <v>148</v>
      </c>
      <c r="H141" s="83" t="s">
        <v>65</v>
      </c>
      <c r="I141" s="83" t="s">
        <v>1351</v>
      </c>
      <c r="J141" s="83" t="s">
        <v>47</v>
      </c>
      <c r="K141" s="83" t="s">
        <v>48</v>
      </c>
      <c r="L141">
        <v>2</v>
      </c>
      <c r="M141" t="s">
        <v>1293</v>
      </c>
      <c r="N141">
        <v>25</v>
      </c>
      <c r="O141" t="s">
        <v>404</v>
      </c>
      <c r="P141" t="s">
        <v>1296</v>
      </c>
      <c r="Q141" t="s">
        <v>404</v>
      </c>
      <c r="R141" t="s">
        <v>856</v>
      </c>
      <c r="S141" t="s">
        <v>858</v>
      </c>
      <c r="T141" t="s">
        <v>1299</v>
      </c>
      <c r="U141" t="s">
        <v>858</v>
      </c>
      <c r="V141" t="s">
        <v>1339</v>
      </c>
      <c r="W141">
        <v>2000</v>
      </c>
      <c r="X141" t="s">
        <v>105</v>
      </c>
      <c r="Y141">
        <v>2411</v>
      </c>
      <c r="Z141" t="s">
        <v>369</v>
      </c>
      <c r="AA141">
        <v>0</v>
      </c>
      <c r="AB141" t="s">
        <v>58</v>
      </c>
      <c r="AC141" s="1">
        <v>56125.440000000002</v>
      </c>
      <c r="AD141" s="16">
        <v>56125.440000000002</v>
      </c>
      <c r="AE141" s="1">
        <v>56125.440000000002</v>
      </c>
      <c r="AF141" s="1">
        <v>773904</v>
      </c>
      <c r="AG141" s="1">
        <v>236389.6</v>
      </c>
      <c r="AH141" s="1">
        <v>715967.48</v>
      </c>
      <c r="AI141" s="1">
        <v>235967.81</v>
      </c>
      <c r="AJ141" s="1">
        <v>1407200</v>
      </c>
      <c r="AK141" s="1">
        <v>1407200</v>
      </c>
      <c r="AL141" s="1">
        <f t="shared" si="6"/>
        <v>0</v>
      </c>
      <c r="AM141" s="1">
        <v>1407200</v>
      </c>
      <c r="AN141" s="1"/>
      <c r="AO141" s="1">
        <v>1321368.4099999999</v>
      </c>
      <c r="AP141" s="1">
        <v>485982.81</v>
      </c>
      <c r="AQ141" s="1">
        <v>485982.81</v>
      </c>
      <c r="AR141" s="1">
        <v>485982.81</v>
      </c>
      <c r="AS141" s="1">
        <v>24766.81</v>
      </c>
      <c r="AT141" s="1">
        <v>24766.81</v>
      </c>
      <c r="AU141" s="1">
        <v>24766.81</v>
      </c>
      <c r="AV141" s="1">
        <f t="shared" si="7"/>
        <v>85831.590000000084</v>
      </c>
      <c r="AW141" s="1">
        <v>1000000</v>
      </c>
      <c r="AY141" s="1">
        <f t="shared" si="8"/>
        <v>1000000</v>
      </c>
    </row>
    <row r="142" spans="1:55" hidden="1" x14ac:dyDescent="0.35">
      <c r="A142" t="s">
        <v>1361</v>
      </c>
      <c r="B142" t="s">
        <v>1360</v>
      </c>
      <c r="C142" t="s">
        <v>1359</v>
      </c>
      <c r="D142" t="s">
        <v>1373</v>
      </c>
      <c r="E142" s="83" t="s">
        <v>835</v>
      </c>
      <c r="F142">
        <v>5</v>
      </c>
      <c r="G142" s="83" t="s">
        <v>810</v>
      </c>
      <c r="H142" s="83" t="s">
        <v>65</v>
      </c>
      <c r="I142" s="83" t="s">
        <v>1351</v>
      </c>
      <c r="J142" t="s">
        <v>47</v>
      </c>
      <c r="K142" t="s">
        <v>48</v>
      </c>
      <c r="L142">
        <v>4</v>
      </c>
      <c r="M142" t="s">
        <v>1291</v>
      </c>
      <c r="N142">
        <v>9</v>
      </c>
      <c r="O142" t="s">
        <v>120</v>
      </c>
      <c r="P142" t="s">
        <v>1296</v>
      </c>
      <c r="Q142" t="s">
        <v>120</v>
      </c>
      <c r="R142" t="s">
        <v>834</v>
      </c>
      <c r="S142" t="s">
        <v>836</v>
      </c>
      <c r="T142" t="s">
        <v>1299</v>
      </c>
      <c r="U142" t="s">
        <v>836</v>
      </c>
      <c r="V142" t="s">
        <v>1339</v>
      </c>
      <c r="W142">
        <v>2000</v>
      </c>
      <c r="X142" t="s">
        <v>105</v>
      </c>
      <c r="Y142">
        <v>2411</v>
      </c>
      <c r="Z142" t="s">
        <v>369</v>
      </c>
      <c r="AA142">
        <v>0</v>
      </c>
      <c r="AB142" t="s">
        <v>58</v>
      </c>
      <c r="AC142" s="1">
        <v>150583.6</v>
      </c>
      <c r="AD142" s="16">
        <v>150583.6</v>
      </c>
      <c r="AE142" s="1">
        <v>150583.6</v>
      </c>
      <c r="AF142" s="1">
        <v>1705959.82</v>
      </c>
      <c r="AG142" s="1">
        <v>2000</v>
      </c>
      <c r="AH142" s="1">
        <v>9449.82</v>
      </c>
      <c r="AI142" s="1">
        <v>9449.82</v>
      </c>
      <c r="AJ142" s="1">
        <v>31620</v>
      </c>
      <c r="AK142" s="1">
        <v>31620</v>
      </c>
      <c r="AL142" s="1">
        <f t="shared" si="6"/>
        <v>0</v>
      </c>
      <c r="AM142" s="1">
        <v>12000</v>
      </c>
      <c r="AN142" s="1"/>
      <c r="AO142" s="1">
        <v>21804.25</v>
      </c>
      <c r="AP142" s="1">
        <v>0</v>
      </c>
      <c r="AQ142" s="1">
        <v>21804.27</v>
      </c>
      <c r="AR142">
        <v>0</v>
      </c>
      <c r="AS142">
        <v>0</v>
      </c>
      <c r="AT142">
        <v>0</v>
      </c>
      <c r="AU142">
        <v>0</v>
      </c>
      <c r="AV142" s="1">
        <f t="shared" si="7"/>
        <v>9815.75</v>
      </c>
      <c r="AW142" s="1">
        <v>20000</v>
      </c>
      <c r="AY142" s="1">
        <f t="shared" si="8"/>
        <v>20000</v>
      </c>
    </row>
    <row r="143" spans="1:55" hidden="1" x14ac:dyDescent="0.35">
      <c r="A143" t="s">
        <v>812</v>
      </c>
      <c r="B143" t="s">
        <v>815</v>
      </c>
      <c r="C143" t="s">
        <v>1359</v>
      </c>
      <c r="D143" t="s">
        <v>1377</v>
      </c>
      <c r="E143" s="83" t="s">
        <v>857</v>
      </c>
      <c r="F143">
        <v>1</v>
      </c>
      <c r="G143" s="83" t="s">
        <v>472</v>
      </c>
      <c r="H143" s="83" t="s">
        <v>65</v>
      </c>
      <c r="I143" s="83" t="s">
        <v>1351</v>
      </c>
      <c r="J143" s="83" t="s">
        <v>1303</v>
      </c>
      <c r="K143" s="83" t="s">
        <v>1304</v>
      </c>
      <c r="L143" s="86">
        <v>6</v>
      </c>
      <c r="M143" s="86" t="s">
        <v>1290</v>
      </c>
      <c r="N143">
        <v>29</v>
      </c>
      <c r="O143" t="s">
        <v>473</v>
      </c>
      <c r="P143" t="s">
        <v>1296</v>
      </c>
      <c r="Q143" t="s">
        <v>473</v>
      </c>
      <c r="R143" t="s">
        <v>884</v>
      </c>
      <c r="S143" t="s">
        <v>891</v>
      </c>
      <c r="T143" t="s">
        <v>1299</v>
      </c>
      <c r="U143" t="s">
        <v>891</v>
      </c>
      <c r="V143" t="s">
        <v>1339</v>
      </c>
      <c r="W143">
        <v>2000</v>
      </c>
      <c r="X143" t="s">
        <v>105</v>
      </c>
      <c r="Y143">
        <v>2411</v>
      </c>
      <c r="Z143" t="s">
        <v>369</v>
      </c>
      <c r="AA143">
        <v>0</v>
      </c>
      <c r="AB143" t="s">
        <v>58</v>
      </c>
      <c r="AC143" s="1">
        <v>67338</v>
      </c>
      <c r="AD143" s="16">
        <v>0</v>
      </c>
      <c r="AE143" s="1">
        <v>67338</v>
      </c>
      <c r="AF143" s="1">
        <v>100000</v>
      </c>
      <c r="AG143" s="1">
        <v>100000</v>
      </c>
      <c r="AH143" s="1">
        <v>0</v>
      </c>
      <c r="AI143" s="1">
        <v>97132.02</v>
      </c>
      <c r="AJ143" s="1">
        <v>0</v>
      </c>
      <c r="AK143" s="1">
        <v>2204</v>
      </c>
      <c r="AL143" s="1">
        <f t="shared" si="6"/>
        <v>-2204</v>
      </c>
      <c r="AM143" s="1">
        <v>100000</v>
      </c>
      <c r="AN143" s="1"/>
      <c r="AO143" s="1">
        <v>0</v>
      </c>
      <c r="AP143" s="1">
        <v>2204</v>
      </c>
      <c r="AQ143" s="1">
        <v>2204</v>
      </c>
      <c r="AR143" s="1">
        <v>2204</v>
      </c>
      <c r="AS143" s="1">
        <v>2204</v>
      </c>
      <c r="AT143" s="1">
        <v>2204</v>
      </c>
      <c r="AU143" s="1">
        <v>2204</v>
      </c>
      <c r="AV143" s="1">
        <f t="shared" si="7"/>
        <v>2204</v>
      </c>
      <c r="AW143" s="1">
        <v>0</v>
      </c>
      <c r="AY143" s="1">
        <f t="shared" si="8"/>
        <v>0</v>
      </c>
    </row>
    <row r="144" spans="1:55" hidden="1" x14ac:dyDescent="0.35">
      <c r="A144" t="s">
        <v>1361</v>
      </c>
      <c r="B144" t="s">
        <v>1360</v>
      </c>
      <c r="C144" t="s">
        <v>1359</v>
      </c>
      <c r="D144" s="85" t="s">
        <v>1379</v>
      </c>
      <c r="E144" s="83" t="s">
        <v>824</v>
      </c>
      <c r="F144">
        <v>1</v>
      </c>
      <c r="G144" s="83" t="s">
        <v>472</v>
      </c>
      <c r="H144" s="83" t="s">
        <v>65</v>
      </c>
      <c r="I144" s="83" t="s">
        <v>1351</v>
      </c>
      <c r="J144" s="83" t="s">
        <v>1303</v>
      </c>
      <c r="K144" s="83" t="s">
        <v>1304</v>
      </c>
      <c r="L144">
        <v>6</v>
      </c>
      <c r="M144" t="s">
        <v>1290</v>
      </c>
      <c r="N144">
        <v>68</v>
      </c>
      <c r="O144" t="s">
        <v>473</v>
      </c>
      <c r="P144" t="s">
        <v>1296</v>
      </c>
      <c r="Q144" t="s">
        <v>1452</v>
      </c>
      <c r="R144" t="s">
        <v>893</v>
      </c>
      <c r="S144" t="s">
        <v>1132</v>
      </c>
      <c r="T144" t="s">
        <v>1299</v>
      </c>
      <c r="U144" t="s">
        <v>1453</v>
      </c>
      <c r="V144" t="s">
        <v>1339</v>
      </c>
      <c r="W144">
        <v>2000</v>
      </c>
      <c r="X144" t="s">
        <v>105</v>
      </c>
      <c r="Y144">
        <v>2411</v>
      </c>
      <c r="Z144" t="s">
        <v>369</v>
      </c>
      <c r="AA144">
        <v>0</v>
      </c>
      <c r="AB144" t="s">
        <v>58</v>
      </c>
      <c r="AC144">
        <v>0</v>
      </c>
      <c r="AD144" s="16">
        <v>67338</v>
      </c>
      <c r="AE144">
        <v>0</v>
      </c>
      <c r="AF144">
        <v>0</v>
      </c>
      <c r="AG144">
        <v>0</v>
      </c>
      <c r="AH144" s="16">
        <v>97132.02</v>
      </c>
      <c r="AI144">
        <v>0</v>
      </c>
      <c r="AJ144" s="1">
        <v>100000</v>
      </c>
      <c r="AK144" s="1">
        <v>97796</v>
      </c>
      <c r="AL144" s="1">
        <f t="shared" si="6"/>
        <v>2204</v>
      </c>
      <c r="AM144">
        <v>0</v>
      </c>
      <c r="AO144" s="1">
        <v>2204</v>
      </c>
      <c r="AP144" s="1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 s="1">
        <f t="shared" si="7"/>
        <v>95592</v>
      </c>
      <c r="AW144" s="1">
        <v>50000</v>
      </c>
      <c r="AY144" s="1">
        <f t="shared" si="8"/>
        <v>50000</v>
      </c>
    </row>
    <row r="145" spans="1:54" hidden="1" x14ac:dyDescent="0.35">
      <c r="A145" t="s">
        <v>1361</v>
      </c>
      <c r="B145" t="s">
        <v>1360</v>
      </c>
      <c r="C145" t="s">
        <v>1359</v>
      </c>
      <c r="D145" t="s">
        <v>1377</v>
      </c>
      <c r="E145" s="83" t="s">
        <v>857</v>
      </c>
      <c r="F145">
        <v>2</v>
      </c>
      <c r="G145" s="83" t="s">
        <v>148</v>
      </c>
      <c r="H145" s="83" t="s">
        <v>65</v>
      </c>
      <c r="I145" s="83" t="s">
        <v>1351</v>
      </c>
      <c r="J145" s="83" t="s">
        <v>47</v>
      </c>
      <c r="K145" s="83" t="s">
        <v>48</v>
      </c>
      <c r="L145">
        <v>2</v>
      </c>
      <c r="M145" t="s">
        <v>1293</v>
      </c>
      <c r="N145">
        <v>25</v>
      </c>
      <c r="O145" t="s">
        <v>404</v>
      </c>
      <c r="P145" t="s">
        <v>1296</v>
      </c>
      <c r="Q145" t="s">
        <v>404</v>
      </c>
      <c r="R145" t="s">
        <v>856</v>
      </c>
      <c r="S145" t="s">
        <v>858</v>
      </c>
      <c r="T145" t="s">
        <v>1299</v>
      </c>
      <c r="U145" t="s">
        <v>858</v>
      </c>
      <c r="V145" t="s">
        <v>1339</v>
      </c>
      <c r="W145">
        <v>2000</v>
      </c>
      <c r="X145" t="s">
        <v>105</v>
      </c>
      <c r="Y145">
        <v>2421</v>
      </c>
      <c r="Z145" t="s">
        <v>370</v>
      </c>
      <c r="AA145">
        <v>0</v>
      </c>
      <c r="AB145" t="s">
        <v>58</v>
      </c>
      <c r="AC145" s="1">
        <v>12729419.48</v>
      </c>
      <c r="AD145" s="16">
        <v>12293269.859999999</v>
      </c>
      <c r="AE145" s="1">
        <v>12293269.859999999</v>
      </c>
      <c r="AF145" s="1">
        <v>16464553.470000001</v>
      </c>
      <c r="AG145" s="1">
        <v>12100000</v>
      </c>
      <c r="AH145" s="1">
        <v>14730334.199999999</v>
      </c>
      <c r="AI145" s="1">
        <v>13711705.02</v>
      </c>
      <c r="AJ145" s="1">
        <v>15272862.869999999</v>
      </c>
      <c r="AK145" s="1">
        <v>15272862.869999999</v>
      </c>
      <c r="AL145" s="1">
        <f t="shared" si="6"/>
        <v>0</v>
      </c>
      <c r="AM145" s="1">
        <v>20000000</v>
      </c>
      <c r="AN145" s="1"/>
      <c r="AO145" s="1">
        <v>12977568.439999999</v>
      </c>
      <c r="AP145" s="1">
        <v>12771798.130000001</v>
      </c>
      <c r="AQ145" s="1">
        <v>12771798.130000001</v>
      </c>
      <c r="AR145" s="1">
        <v>12771798.130000001</v>
      </c>
      <c r="AS145" s="1">
        <v>2474992.2400000002</v>
      </c>
      <c r="AT145" s="1">
        <v>796219.36</v>
      </c>
      <c r="AU145" s="1">
        <v>796219.36</v>
      </c>
      <c r="AV145" s="1">
        <f t="shared" si="7"/>
        <v>2295294.4299999997</v>
      </c>
      <c r="AW145" s="1">
        <v>5000000</v>
      </c>
      <c r="AY145" s="1">
        <v>5000000</v>
      </c>
    </row>
    <row r="146" spans="1:54" hidden="1" x14ac:dyDescent="0.35">
      <c r="A146" s="13" t="s">
        <v>1451</v>
      </c>
      <c r="B146" t="s">
        <v>815</v>
      </c>
      <c r="C146" t="s">
        <v>1359</v>
      </c>
      <c r="D146" t="s">
        <v>1378</v>
      </c>
      <c r="E146" s="83" t="s">
        <v>900</v>
      </c>
      <c r="F146">
        <v>0</v>
      </c>
      <c r="G146" s="83" t="s">
        <v>255</v>
      </c>
      <c r="H146" s="83" t="s">
        <v>217</v>
      </c>
      <c r="I146" s="83" t="s">
        <v>1352</v>
      </c>
      <c r="J146" s="83" t="s">
        <v>47</v>
      </c>
      <c r="K146" s="83" t="s">
        <v>48</v>
      </c>
      <c r="L146">
        <v>2</v>
      </c>
      <c r="M146" t="s">
        <v>1293</v>
      </c>
      <c r="N146">
        <v>41</v>
      </c>
      <c r="O146" t="s">
        <v>925</v>
      </c>
      <c r="P146" t="s">
        <v>1296</v>
      </c>
      <c r="Q146" t="s">
        <v>925</v>
      </c>
      <c r="R146" t="s">
        <v>908</v>
      </c>
      <c r="S146" t="s">
        <v>909</v>
      </c>
      <c r="T146" t="s">
        <v>1299</v>
      </c>
      <c r="U146" t="s">
        <v>909</v>
      </c>
      <c r="V146" t="s">
        <v>1339</v>
      </c>
      <c r="W146">
        <v>2000</v>
      </c>
      <c r="X146" t="s">
        <v>105</v>
      </c>
      <c r="Y146">
        <v>2421</v>
      </c>
      <c r="Z146" t="s">
        <v>370</v>
      </c>
      <c r="AA146">
        <v>0</v>
      </c>
      <c r="AB146" t="s">
        <v>58</v>
      </c>
      <c r="AC146" s="1">
        <v>8687.18</v>
      </c>
      <c r="AD146" s="16">
        <v>8687.18</v>
      </c>
      <c r="AE146" s="1">
        <v>8687.18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f t="shared" si="6"/>
        <v>0</v>
      </c>
      <c r="AM146" s="1">
        <v>0</v>
      </c>
      <c r="AN146" s="1"/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f t="shared" si="7"/>
        <v>0</v>
      </c>
      <c r="AW146" s="1"/>
      <c r="AY146" s="1">
        <f t="shared" ref="AY146:AY168" si="9">AW146</f>
        <v>0</v>
      </c>
      <c r="BA146" t="s">
        <v>1162</v>
      </c>
    </row>
    <row r="147" spans="1:54" hidden="1" x14ac:dyDescent="0.35">
      <c r="A147" s="13" t="s">
        <v>1451</v>
      </c>
      <c r="B147" t="s">
        <v>815</v>
      </c>
      <c r="C147" t="s">
        <v>1359</v>
      </c>
      <c r="D147" t="s">
        <v>1378</v>
      </c>
      <c r="E147" s="83" t="s">
        <v>900</v>
      </c>
      <c r="F147">
        <v>0</v>
      </c>
      <c r="G147" s="83" t="s">
        <v>255</v>
      </c>
      <c r="H147" s="83" t="s">
        <v>65</v>
      </c>
      <c r="I147" s="83" t="s">
        <v>1351</v>
      </c>
      <c r="J147" s="83" t="s">
        <v>47</v>
      </c>
      <c r="K147" s="83" t="s">
        <v>48</v>
      </c>
      <c r="L147">
        <v>1</v>
      </c>
      <c r="M147" t="s">
        <v>1292</v>
      </c>
      <c r="N147">
        <v>65</v>
      </c>
      <c r="O147" t="s">
        <v>996</v>
      </c>
      <c r="P147" t="s">
        <v>1296</v>
      </c>
      <c r="Q147" t="s">
        <v>996</v>
      </c>
      <c r="R147" t="s">
        <v>995</v>
      </c>
      <c r="S147" t="s">
        <v>226</v>
      </c>
      <c r="T147" t="s">
        <v>1299</v>
      </c>
      <c r="U147" t="s">
        <v>226</v>
      </c>
      <c r="V147" t="s">
        <v>1339</v>
      </c>
      <c r="W147">
        <v>2000</v>
      </c>
      <c r="X147" t="s">
        <v>105</v>
      </c>
      <c r="Y147">
        <v>2421</v>
      </c>
      <c r="Z147" t="s">
        <v>370</v>
      </c>
      <c r="AA147">
        <v>0</v>
      </c>
      <c r="AB147" t="s">
        <v>58</v>
      </c>
      <c r="AC147" s="1">
        <v>0</v>
      </c>
      <c r="AD147" s="16">
        <v>0</v>
      </c>
      <c r="AE147" s="1">
        <v>0</v>
      </c>
      <c r="AF147" s="1">
        <v>100000</v>
      </c>
      <c r="AG147" s="1">
        <v>100000</v>
      </c>
      <c r="AH147" s="1">
        <v>72856.240000000005</v>
      </c>
      <c r="AI147" s="1">
        <v>72856.240000000005</v>
      </c>
      <c r="AJ147" s="1">
        <v>0</v>
      </c>
      <c r="AK147" s="1">
        <v>0</v>
      </c>
      <c r="AL147" s="1">
        <f t="shared" si="6"/>
        <v>0</v>
      </c>
      <c r="AM147" s="1">
        <v>0</v>
      </c>
      <c r="AN147" s="1"/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f t="shared" si="7"/>
        <v>0</v>
      </c>
      <c r="AW147" s="1">
        <v>0</v>
      </c>
      <c r="AY147" s="1">
        <f t="shared" si="9"/>
        <v>0</v>
      </c>
    </row>
    <row r="148" spans="1:54" hidden="1" x14ac:dyDescent="0.35">
      <c r="A148" t="s">
        <v>1361</v>
      </c>
      <c r="B148" t="s">
        <v>1360</v>
      </c>
      <c r="C148" t="s">
        <v>1359</v>
      </c>
      <c r="D148" s="85" t="s">
        <v>1379</v>
      </c>
      <c r="E148" s="83" t="s">
        <v>824</v>
      </c>
      <c r="F148">
        <v>1</v>
      </c>
      <c r="G148" s="83" t="s">
        <v>472</v>
      </c>
      <c r="H148" s="83" t="s">
        <v>65</v>
      </c>
      <c r="I148" s="83" t="s">
        <v>1351</v>
      </c>
      <c r="J148" s="83" t="s">
        <v>1303</v>
      </c>
      <c r="K148" s="83" t="s">
        <v>1304</v>
      </c>
      <c r="L148">
        <v>6</v>
      </c>
      <c r="M148" t="s">
        <v>1290</v>
      </c>
      <c r="N148">
        <v>68</v>
      </c>
      <c r="O148" t="s">
        <v>473</v>
      </c>
      <c r="P148" t="s">
        <v>1296</v>
      </c>
      <c r="Q148" t="s">
        <v>1452</v>
      </c>
      <c r="R148" t="s">
        <v>893</v>
      </c>
      <c r="S148" t="s">
        <v>1132</v>
      </c>
      <c r="T148" t="s">
        <v>1299</v>
      </c>
      <c r="U148" t="s">
        <v>1453</v>
      </c>
      <c r="V148" t="s">
        <v>1339</v>
      </c>
      <c r="W148">
        <v>2000</v>
      </c>
      <c r="X148" t="s">
        <v>105</v>
      </c>
      <c r="Y148">
        <v>2421</v>
      </c>
      <c r="Z148" t="s">
        <v>370</v>
      </c>
      <c r="AA148">
        <v>0</v>
      </c>
      <c r="AB148" t="s">
        <v>58</v>
      </c>
      <c r="AC148">
        <v>0</v>
      </c>
      <c r="AD148" s="16">
        <v>694410.8</v>
      </c>
      <c r="AE148">
        <v>0</v>
      </c>
      <c r="AF148">
        <v>0</v>
      </c>
      <c r="AG148">
        <v>0</v>
      </c>
      <c r="AH148" s="16">
        <v>687954.7</v>
      </c>
      <c r="AI148">
        <v>0</v>
      </c>
      <c r="AJ148" s="1">
        <v>973987.49</v>
      </c>
      <c r="AK148" s="1">
        <v>0</v>
      </c>
      <c r="AL148" s="1">
        <f t="shared" si="6"/>
        <v>973987.49</v>
      </c>
      <c r="AM148">
        <v>0</v>
      </c>
      <c r="AO148" s="1">
        <v>898342.28</v>
      </c>
      <c r="AP148" s="1">
        <v>822652.28</v>
      </c>
      <c r="AQ148">
        <v>0</v>
      </c>
      <c r="AR148">
        <v>0</v>
      </c>
      <c r="AS148">
        <v>0</v>
      </c>
      <c r="AT148">
        <v>0</v>
      </c>
      <c r="AU148">
        <v>0</v>
      </c>
      <c r="AV148" s="1">
        <f t="shared" si="7"/>
        <v>-898342.28</v>
      </c>
      <c r="AW148" s="1">
        <v>900000</v>
      </c>
      <c r="AY148" s="1">
        <f t="shared" si="9"/>
        <v>900000</v>
      </c>
    </row>
    <row r="149" spans="1:54" hidden="1" x14ac:dyDescent="0.35">
      <c r="A149" t="s">
        <v>1361</v>
      </c>
      <c r="B149" t="s">
        <v>1360</v>
      </c>
      <c r="C149" t="s">
        <v>1359</v>
      </c>
      <c r="D149" t="s">
        <v>1373</v>
      </c>
      <c r="E149" s="83" t="s">
        <v>835</v>
      </c>
      <c r="F149">
        <v>5</v>
      </c>
      <c r="G149" s="83" t="s">
        <v>810</v>
      </c>
      <c r="H149" s="83" t="s">
        <v>65</v>
      </c>
      <c r="I149" s="83" t="s">
        <v>1351</v>
      </c>
      <c r="J149" t="s">
        <v>47</v>
      </c>
      <c r="K149" t="s">
        <v>48</v>
      </c>
      <c r="L149">
        <v>4</v>
      </c>
      <c r="M149" t="s">
        <v>1291</v>
      </c>
      <c r="N149">
        <v>9</v>
      </c>
      <c r="O149" t="s">
        <v>120</v>
      </c>
      <c r="P149" t="s">
        <v>1296</v>
      </c>
      <c r="Q149" t="s">
        <v>120</v>
      </c>
      <c r="R149" t="s">
        <v>834</v>
      </c>
      <c r="S149" t="s">
        <v>836</v>
      </c>
      <c r="T149" t="s">
        <v>1299</v>
      </c>
      <c r="U149" t="s">
        <v>836</v>
      </c>
      <c r="V149" t="s">
        <v>1339</v>
      </c>
      <c r="W149">
        <v>2000</v>
      </c>
      <c r="X149" t="s">
        <v>105</v>
      </c>
      <c r="Y149">
        <v>2421</v>
      </c>
      <c r="Z149" t="s">
        <v>370</v>
      </c>
      <c r="AA149">
        <v>0</v>
      </c>
      <c r="AB149" t="s">
        <v>58</v>
      </c>
      <c r="AC149" s="1">
        <v>413156.81</v>
      </c>
      <c r="AD149" s="16">
        <v>398071.01</v>
      </c>
      <c r="AE149" s="1">
        <v>398071.01</v>
      </c>
      <c r="AF149" s="1">
        <v>20000</v>
      </c>
      <c r="AG149" s="1">
        <v>20000</v>
      </c>
      <c r="AH149" s="1">
        <v>18655.52</v>
      </c>
      <c r="AI149" s="1">
        <v>18655.52</v>
      </c>
      <c r="AJ149" s="1">
        <v>80200</v>
      </c>
      <c r="AK149" s="1">
        <v>80200</v>
      </c>
      <c r="AL149" s="1">
        <f t="shared" si="6"/>
        <v>0</v>
      </c>
      <c r="AM149" s="1">
        <v>500000</v>
      </c>
      <c r="AN149" s="1"/>
      <c r="AO149" s="1">
        <v>76198.880000000005</v>
      </c>
      <c r="AP149" s="1">
        <v>0</v>
      </c>
      <c r="AQ149" s="1">
        <v>76198.880000000005</v>
      </c>
      <c r="AR149">
        <v>0</v>
      </c>
      <c r="AS149">
        <v>0</v>
      </c>
      <c r="AT149">
        <v>0</v>
      </c>
      <c r="AU149">
        <v>0</v>
      </c>
      <c r="AV149" s="1">
        <f t="shared" si="7"/>
        <v>4001.1199999999953</v>
      </c>
      <c r="AW149" s="1">
        <v>80000</v>
      </c>
      <c r="AY149" s="1">
        <f t="shared" si="9"/>
        <v>80000</v>
      </c>
    </row>
    <row r="150" spans="1:54" hidden="1" x14ac:dyDescent="0.35">
      <c r="A150" t="s">
        <v>812</v>
      </c>
      <c r="B150" t="s">
        <v>815</v>
      </c>
      <c r="C150" t="s">
        <v>1359</v>
      </c>
      <c r="D150" t="s">
        <v>1377</v>
      </c>
      <c r="E150" s="83" t="s">
        <v>857</v>
      </c>
      <c r="F150">
        <v>1</v>
      </c>
      <c r="G150" s="83" t="s">
        <v>472</v>
      </c>
      <c r="H150" s="83" t="s">
        <v>65</v>
      </c>
      <c r="I150" s="83" t="s">
        <v>1351</v>
      </c>
      <c r="J150" s="83" t="s">
        <v>1303</v>
      </c>
      <c r="K150" s="83" t="s">
        <v>1304</v>
      </c>
      <c r="L150" s="86">
        <v>6</v>
      </c>
      <c r="M150" s="86" t="s">
        <v>1290</v>
      </c>
      <c r="N150">
        <v>29</v>
      </c>
      <c r="O150" t="s">
        <v>473</v>
      </c>
      <c r="P150" t="s">
        <v>1296</v>
      </c>
      <c r="Q150" t="s">
        <v>473</v>
      </c>
      <c r="R150" t="s">
        <v>884</v>
      </c>
      <c r="S150" t="s">
        <v>891</v>
      </c>
      <c r="T150" t="s">
        <v>1299</v>
      </c>
      <c r="U150" t="s">
        <v>891</v>
      </c>
      <c r="V150" t="s">
        <v>1339</v>
      </c>
      <c r="W150">
        <v>2000</v>
      </c>
      <c r="X150" t="s">
        <v>105</v>
      </c>
      <c r="Y150">
        <v>2421</v>
      </c>
      <c r="Z150" t="s">
        <v>370</v>
      </c>
      <c r="AA150">
        <v>0</v>
      </c>
      <c r="AB150" t="s">
        <v>58</v>
      </c>
      <c r="AC150" s="1">
        <v>694410.8</v>
      </c>
      <c r="AD150" s="16">
        <v>0</v>
      </c>
      <c r="AE150" s="1">
        <v>694410.8</v>
      </c>
      <c r="AF150" s="1">
        <v>750000</v>
      </c>
      <c r="AG150" s="1">
        <v>750000</v>
      </c>
      <c r="AH150" s="1">
        <v>0</v>
      </c>
      <c r="AI150" s="1">
        <v>687954.7</v>
      </c>
      <c r="AJ150" s="1">
        <v>0</v>
      </c>
      <c r="AK150" s="1">
        <v>75690</v>
      </c>
      <c r="AL150" s="1">
        <f t="shared" si="6"/>
        <v>-75690</v>
      </c>
      <c r="AM150" s="1">
        <v>1000000</v>
      </c>
      <c r="AN150" s="1"/>
      <c r="AO150" s="1">
        <v>0</v>
      </c>
      <c r="AP150" s="1">
        <v>75690</v>
      </c>
      <c r="AQ150" s="1">
        <v>853185.8</v>
      </c>
      <c r="AR150" s="1">
        <v>75690</v>
      </c>
      <c r="AS150" s="1">
        <v>75690</v>
      </c>
      <c r="AT150" s="1">
        <v>75690</v>
      </c>
      <c r="AU150" s="1">
        <v>75690</v>
      </c>
      <c r="AV150" s="1">
        <f t="shared" si="7"/>
        <v>75690</v>
      </c>
      <c r="AW150" s="1">
        <v>0</v>
      </c>
      <c r="AY150" s="1">
        <f t="shared" si="9"/>
        <v>0</v>
      </c>
    </row>
    <row r="151" spans="1:54" hidden="1" x14ac:dyDescent="0.35">
      <c r="A151" t="s">
        <v>812</v>
      </c>
      <c r="B151" t="s">
        <v>815</v>
      </c>
      <c r="C151" t="s">
        <v>1359</v>
      </c>
      <c r="D151" t="s">
        <v>1378</v>
      </c>
      <c r="E151" s="83" t="s">
        <v>900</v>
      </c>
      <c r="F151">
        <v>0</v>
      </c>
      <c r="G151" s="83" t="s">
        <v>255</v>
      </c>
      <c r="H151" s="83" t="s">
        <v>65</v>
      </c>
      <c r="I151" s="83" t="s">
        <v>1351</v>
      </c>
      <c r="J151" s="83" t="s">
        <v>47</v>
      </c>
      <c r="K151" s="83" t="s">
        <v>48</v>
      </c>
      <c r="L151">
        <v>1</v>
      </c>
      <c r="M151" t="s">
        <v>1292</v>
      </c>
      <c r="N151">
        <v>36</v>
      </c>
      <c r="O151" t="s">
        <v>931</v>
      </c>
      <c r="P151" t="s">
        <v>1296</v>
      </c>
      <c r="Q151" t="s">
        <v>931</v>
      </c>
      <c r="R151" t="s">
        <v>930</v>
      </c>
      <c r="S151" t="s">
        <v>932</v>
      </c>
      <c r="T151" t="s">
        <v>1299</v>
      </c>
      <c r="U151" t="s">
        <v>932</v>
      </c>
      <c r="V151" t="s">
        <v>1339</v>
      </c>
      <c r="W151">
        <v>2000</v>
      </c>
      <c r="X151" t="s">
        <v>105</v>
      </c>
      <c r="Y151">
        <v>2421</v>
      </c>
      <c r="Z151" t="s">
        <v>370</v>
      </c>
      <c r="AA151">
        <v>0</v>
      </c>
      <c r="AB151" t="s">
        <v>58</v>
      </c>
      <c r="AC151">
        <v>0</v>
      </c>
      <c r="AD151" s="16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 s="1">
        <v>3000</v>
      </c>
      <c r="AK151" s="1">
        <v>3000</v>
      </c>
      <c r="AL151" s="1">
        <f t="shared" si="6"/>
        <v>0</v>
      </c>
      <c r="AM151" s="1">
        <v>80000</v>
      </c>
      <c r="AN151" s="1"/>
      <c r="AO151" s="1">
        <v>0</v>
      </c>
      <c r="AP151" s="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 s="1">
        <f t="shared" si="7"/>
        <v>3000</v>
      </c>
      <c r="AW151" s="1">
        <v>0</v>
      </c>
      <c r="AY151" s="1">
        <f t="shared" si="9"/>
        <v>0</v>
      </c>
      <c r="BA151" t="s">
        <v>1256</v>
      </c>
      <c r="BB151" s="1"/>
    </row>
    <row r="152" spans="1:54" hidden="1" x14ac:dyDescent="0.35">
      <c r="A152" t="s">
        <v>812</v>
      </c>
      <c r="B152" t="s">
        <v>815</v>
      </c>
      <c r="C152" t="s">
        <v>1359</v>
      </c>
      <c r="D152" t="s">
        <v>1376</v>
      </c>
      <c r="E152" s="83" t="s">
        <v>870</v>
      </c>
      <c r="F152">
        <v>2</v>
      </c>
      <c r="G152" s="83" t="s">
        <v>148</v>
      </c>
      <c r="H152" s="83" t="s">
        <v>65</v>
      </c>
      <c r="I152" s="83" t="s">
        <v>1351</v>
      </c>
      <c r="J152" s="83" t="s">
        <v>480</v>
      </c>
      <c r="K152" s="83" t="s">
        <v>481</v>
      </c>
      <c r="L152">
        <v>2</v>
      </c>
      <c r="M152" t="s">
        <v>1293</v>
      </c>
      <c r="N152">
        <v>24</v>
      </c>
      <c r="O152" t="s">
        <v>484</v>
      </c>
      <c r="P152" t="s">
        <v>1296</v>
      </c>
      <c r="Q152" t="s">
        <v>484</v>
      </c>
      <c r="R152" t="s">
        <v>896</v>
      </c>
      <c r="S152" t="s">
        <v>897</v>
      </c>
      <c r="T152" t="s">
        <v>1299</v>
      </c>
      <c r="U152" t="s">
        <v>897</v>
      </c>
      <c r="V152" t="s">
        <v>1339</v>
      </c>
      <c r="W152">
        <v>2000</v>
      </c>
      <c r="X152" t="s">
        <v>105</v>
      </c>
      <c r="Y152">
        <v>2421</v>
      </c>
      <c r="Z152" t="s">
        <v>370</v>
      </c>
      <c r="AA152">
        <v>0</v>
      </c>
      <c r="AB152" t="s">
        <v>58</v>
      </c>
      <c r="AC152" s="1">
        <v>2078.7199999999998</v>
      </c>
      <c r="AD152" s="16">
        <v>2078.7199999999998</v>
      </c>
      <c r="AE152" s="1">
        <v>2078.7199999999998</v>
      </c>
      <c r="AF152" s="1">
        <v>10000</v>
      </c>
      <c r="AG152" s="1">
        <v>10000</v>
      </c>
      <c r="AH152" s="1">
        <v>0</v>
      </c>
      <c r="AI152" s="1">
        <v>0</v>
      </c>
      <c r="AJ152" s="1">
        <v>10000</v>
      </c>
      <c r="AK152" s="1">
        <v>10000</v>
      </c>
      <c r="AL152" s="1">
        <f t="shared" si="6"/>
        <v>0</v>
      </c>
      <c r="AM152" s="1">
        <v>10000</v>
      </c>
      <c r="AN152" s="1"/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f t="shared" si="7"/>
        <v>10000</v>
      </c>
      <c r="AW152" s="1">
        <v>0</v>
      </c>
      <c r="AY152" s="1">
        <f t="shared" si="9"/>
        <v>0</v>
      </c>
    </row>
    <row r="153" spans="1:54" hidden="1" x14ac:dyDescent="0.35">
      <c r="A153" s="13" t="s">
        <v>1451</v>
      </c>
      <c r="B153" t="s">
        <v>815</v>
      </c>
      <c r="C153" t="s">
        <v>1359</v>
      </c>
      <c r="D153" t="s">
        <v>1380</v>
      </c>
      <c r="E153" s="83" t="s">
        <v>948</v>
      </c>
      <c r="F153">
        <v>7</v>
      </c>
      <c r="G153" s="83" t="s">
        <v>567</v>
      </c>
      <c r="H153" s="83" t="s">
        <v>65</v>
      </c>
      <c r="I153" s="83" t="s">
        <v>1351</v>
      </c>
      <c r="J153" s="83" t="s">
        <v>959</v>
      </c>
      <c r="K153" s="83" t="s">
        <v>960</v>
      </c>
      <c r="L153">
        <v>5</v>
      </c>
      <c r="M153" t="s">
        <v>1295</v>
      </c>
      <c r="N153">
        <v>51</v>
      </c>
      <c r="O153" t="s">
        <v>962</v>
      </c>
      <c r="P153" t="s">
        <v>1296</v>
      </c>
      <c r="Q153" t="s">
        <v>962</v>
      </c>
      <c r="R153" t="s">
        <v>961</v>
      </c>
      <c r="S153" t="s">
        <v>963</v>
      </c>
      <c r="T153" t="s">
        <v>1299</v>
      </c>
      <c r="U153" t="s">
        <v>963</v>
      </c>
      <c r="V153" t="s">
        <v>1339</v>
      </c>
      <c r="W153">
        <v>2000</v>
      </c>
      <c r="X153" t="s">
        <v>105</v>
      </c>
      <c r="Y153">
        <v>2431</v>
      </c>
      <c r="Z153" t="s">
        <v>578</v>
      </c>
      <c r="AA153">
        <v>0</v>
      </c>
      <c r="AB153" t="s">
        <v>58</v>
      </c>
      <c r="AC153" s="1">
        <v>9164</v>
      </c>
      <c r="AD153" s="16">
        <v>9164</v>
      </c>
      <c r="AE153" s="1">
        <v>0</v>
      </c>
      <c r="AF153" s="1">
        <v>0</v>
      </c>
      <c r="AG153" s="1">
        <v>50000</v>
      </c>
      <c r="AH153" s="1">
        <v>0</v>
      </c>
      <c r="AI153" s="1">
        <v>0</v>
      </c>
      <c r="AJ153" s="1">
        <v>0</v>
      </c>
      <c r="AK153" s="1">
        <v>0</v>
      </c>
      <c r="AL153" s="1">
        <f t="shared" si="6"/>
        <v>0</v>
      </c>
      <c r="AM153" s="1">
        <v>0</v>
      </c>
      <c r="AN153" s="1"/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f t="shared" si="7"/>
        <v>0</v>
      </c>
      <c r="AW153" s="1">
        <v>0</v>
      </c>
      <c r="AY153" s="1">
        <f t="shared" si="9"/>
        <v>0</v>
      </c>
    </row>
    <row r="154" spans="1:54" hidden="1" x14ac:dyDescent="0.35">
      <c r="A154" s="13" t="s">
        <v>1451</v>
      </c>
      <c r="B154" t="s">
        <v>815</v>
      </c>
      <c r="C154" t="s">
        <v>1359</v>
      </c>
      <c r="D154" t="s">
        <v>1378</v>
      </c>
      <c r="E154" s="83" t="s">
        <v>900</v>
      </c>
      <c r="F154">
        <v>0</v>
      </c>
      <c r="G154" s="83" t="s">
        <v>255</v>
      </c>
      <c r="H154" s="83" t="s">
        <v>65</v>
      </c>
      <c r="I154" s="83" t="s">
        <v>1351</v>
      </c>
      <c r="J154" s="83" t="s">
        <v>47</v>
      </c>
      <c r="K154" s="83" t="s">
        <v>48</v>
      </c>
      <c r="L154">
        <v>1</v>
      </c>
      <c r="M154" t="s">
        <v>1292</v>
      </c>
      <c r="N154">
        <v>65</v>
      </c>
      <c r="O154" t="s">
        <v>996</v>
      </c>
      <c r="P154" t="s">
        <v>1296</v>
      </c>
      <c r="Q154" t="s">
        <v>996</v>
      </c>
      <c r="R154" t="s">
        <v>995</v>
      </c>
      <c r="S154" t="s">
        <v>226</v>
      </c>
      <c r="T154" t="s">
        <v>1299</v>
      </c>
      <c r="U154" t="s">
        <v>226</v>
      </c>
      <c r="V154" t="s">
        <v>1339</v>
      </c>
      <c r="W154">
        <v>2000</v>
      </c>
      <c r="X154" t="s">
        <v>105</v>
      </c>
      <c r="Y154">
        <v>2441</v>
      </c>
      <c r="Z154" t="s">
        <v>662</v>
      </c>
      <c r="AA154">
        <v>0</v>
      </c>
      <c r="AB154" t="s">
        <v>58</v>
      </c>
      <c r="AC154" s="1">
        <v>0</v>
      </c>
      <c r="AD154" s="16">
        <v>0</v>
      </c>
      <c r="AE154" s="1">
        <v>0</v>
      </c>
      <c r="AF154" s="1">
        <v>100000</v>
      </c>
      <c r="AG154" s="1">
        <v>100000</v>
      </c>
      <c r="AH154" s="1">
        <v>22981.31</v>
      </c>
      <c r="AI154" s="1">
        <v>22981.31</v>
      </c>
      <c r="AJ154" s="1">
        <v>0</v>
      </c>
      <c r="AK154" s="1">
        <v>0</v>
      </c>
      <c r="AL154" s="1">
        <f t="shared" si="6"/>
        <v>0</v>
      </c>
      <c r="AM154" s="1">
        <v>0</v>
      </c>
      <c r="AN154" s="1"/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f t="shared" si="7"/>
        <v>0</v>
      </c>
      <c r="AW154" s="1">
        <v>0</v>
      </c>
      <c r="AY154" s="1">
        <f t="shared" si="9"/>
        <v>0</v>
      </c>
    </row>
    <row r="155" spans="1:54" hidden="1" x14ac:dyDescent="0.35">
      <c r="A155" t="s">
        <v>1361</v>
      </c>
      <c r="B155" t="s">
        <v>1360</v>
      </c>
      <c r="C155" t="s">
        <v>1359</v>
      </c>
      <c r="D155" t="s">
        <v>1380</v>
      </c>
      <c r="E155" s="83" t="s">
        <v>948</v>
      </c>
      <c r="F155">
        <v>7</v>
      </c>
      <c r="G155" s="83" t="s">
        <v>567</v>
      </c>
      <c r="H155" s="83" t="s">
        <v>65</v>
      </c>
      <c r="I155" s="83" t="s">
        <v>1351</v>
      </c>
      <c r="J155" s="83" t="s">
        <v>459</v>
      </c>
      <c r="K155" s="83" t="s">
        <v>460</v>
      </c>
      <c r="L155">
        <v>5</v>
      </c>
      <c r="M155" t="s">
        <v>1295</v>
      </c>
      <c r="N155">
        <v>50</v>
      </c>
      <c r="O155" t="s">
        <v>949</v>
      </c>
      <c r="P155" t="s">
        <v>1296</v>
      </c>
      <c r="Q155" t="s">
        <v>949</v>
      </c>
      <c r="R155" t="s">
        <v>947</v>
      </c>
      <c r="S155" t="s">
        <v>879</v>
      </c>
      <c r="T155" t="s">
        <v>1299</v>
      </c>
      <c r="U155" t="s">
        <v>879</v>
      </c>
      <c r="V155" t="s">
        <v>1339</v>
      </c>
      <c r="W155">
        <v>2000</v>
      </c>
      <c r="X155" t="s">
        <v>105</v>
      </c>
      <c r="Y155">
        <v>2441</v>
      </c>
      <c r="Z155" t="s">
        <v>662</v>
      </c>
      <c r="AA155">
        <v>0</v>
      </c>
      <c r="AB155" t="s">
        <v>58</v>
      </c>
      <c r="AC155" s="1">
        <v>0</v>
      </c>
      <c r="AD155" s="16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10000</v>
      </c>
      <c r="AK155" s="1">
        <v>10000</v>
      </c>
      <c r="AL155" s="1">
        <f t="shared" si="6"/>
        <v>0</v>
      </c>
      <c r="AM155" s="1">
        <v>0</v>
      </c>
      <c r="AN155" s="1"/>
      <c r="AO155" s="1">
        <v>10000</v>
      </c>
      <c r="AP155" s="1">
        <v>10000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f t="shared" si="7"/>
        <v>0</v>
      </c>
      <c r="AW155" s="1">
        <v>80000</v>
      </c>
      <c r="AY155" s="1">
        <f t="shared" si="9"/>
        <v>80000</v>
      </c>
    </row>
    <row r="156" spans="1:54" hidden="1" x14ac:dyDescent="0.35">
      <c r="A156" t="s">
        <v>812</v>
      </c>
      <c r="B156" t="s">
        <v>815</v>
      </c>
      <c r="C156" t="s">
        <v>1359</v>
      </c>
      <c r="D156" t="s">
        <v>1373</v>
      </c>
      <c r="E156" s="83" t="s">
        <v>835</v>
      </c>
      <c r="F156">
        <v>5</v>
      </c>
      <c r="G156" s="83" t="s">
        <v>810</v>
      </c>
      <c r="H156" s="83" t="s">
        <v>65</v>
      </c>
      <c r="I156" s="83" t="s">
        <v>1351</v>
      </c>
      <c r="J156" t="s">
        <v>47</v>
      </c>
      <c r="K156" t="s">
        <v>48</v>
      </c>
      <c r="L156">
        <v>4</v>
      </c>
      <c r="M156" t="s">
        <v>1291</v>
      </c>
      <c r="N156">
        <v>9</v>
      </c>
      <c r="O156" t="s">
        <v>120</v>
      </c>
      <c r="P156" t="s">
        <v>1296</v>
      </c>
      <c r="Q156" t="s">
        <v>120</v>
      </c>
      <c r="R156" t="s">
        <v>834</v>
      </c>
      <c r="S156" t="s">
        <v>836</v>
      </c>
      <c r="T156" t="s">
        <v>1299</v>
      </c>
      <c r="U156" t="s">
        <v>836</v>
      </c>
      <c r="V156" t="s">
        <v>1339</v>
      </c>
      <c r="W156">
        <v>2000</v>
      </c>
      <c r="X156" t="s">
        <v>105</v>
      </c>
      <c r="Y156">
        <v>2441</v>
      </c>
      <c r="Z156" t="s">
        <v>662</v>
      </c>
      <c r="AA156">
        <v>0</v>
      </c>
      <c r="AB156" t="s">
        <v>58</v>
      </c>
      <c r="AC156" s="1">
        <v>0</v>
      </c>
      <c r="AD156" s="16">
        <v>0</v>
      </c>
      <c r="AE156" s="1">
        <v>0</v>
      </c>
      <c r="AF156" s="1">
        <v>1287</v>
      </c>
      <c r="AG156" s="1">
        <v>0</v>
      </c>
      <c r="AH156" s="1">
        <v>420.5</v>
      </c>
      <c r="AI156" s="1">
        <v>420.5</v>
      </c>
      <c r="AJ156" s="1">
        <v>15727</v>
      </c>
      <c r="AK156" s="1">
        <v>15727</v>
      </c>
      <c r="AL156" s="1">
        <f t="shared" si="6"/>
        <v>0</v>
      </c>
      <c r="AM156" s="1">
        <v>100000</v>
      </c>
      <c r="AN156" s="1"/>
      <c r="AO156" s="1">
        <v>5907.3</v>
      </c>
      <c r="AP156" s="1">
        <v>0</v>
      </c>
      <c r="AQ156" s="1">
        <v>5907.3</v>
      </c>
      <c r="AR156">
        <v>0</v>
      </c>
      <c r="AS156">
        <v>0</v>
      </c>
      <c r="AT156">
        <v>0</v>
      </c>
      <c r="AU156">
        <v>0</v>
      </c>
      <c r="AV156" s="1">
        <f t="shared" si="7"/>
        <v>9819.7000000000007</v>
      </c>
      <c r="AW156" s="1">
        <v>0</v>
      </c>
      <c r="AY156" s="1">
        <f t="shared" si="9"/>
        <v>0</v>
      </c>
    </row>
    <row r="157" spans="1:54" hidden="1" x14ac:dyDescent="0.35">
      <c r="A157" t="s">
        <v>1361</v>
      </c>
      <c r="B157" t="s">
        <v>1360</v>
      </c>
      <c r="C157" t="s">
        <v>1359</v>
      </c>
      <c r="D157" t="s">
        <v>1372</v>
      </c>
      <c r="E157" s="83" t="s">
        <v>60</v>
      </c>
      <c r="F157">
        <v>5</v>
      </c>
      <c r="G157" s="83" t="s">
        <v>810</v>
      </c>
      <c r="H157" s="83" t="s">
        <v>65</v>
      </c>
      <c r="I157" s="83" t="s">
        <v>1351</v>
      </c>
      <c r="J157" t="s">
        <v>47</v>
      </c>
      <c r="K157" t="s">
        <v>48</v>
      </c>
      <c r="L157">
        <v>4</v>
      </c>
      <c r="M157" t="s">
        <v>1291</v>
      </c>
      <c r="N157">
        <v>5</v>
      </c>
      <c r="O157" t="s">
        <v>297</v>
      </c>
      <c r="P157" t="s">
        <v>1296</v>
      </c>
      <c r="Q157" t="s">
        <v>297</v>
      </c>
      <c r="R157" t="s">
        <v>817</v>
      </c>
      <c r="S157" t="s">
        <v>298</v>
      </c>
      <c r="T157" t="s">
        <v>1299</v>
      </c>
      <c r="U157" t="s">
        <v>298</v>
      </c>
      <c r="V157" t="s">
        <v>1339</v>
      </c>
      <c r="W157">
        <v>2000</v>
      </c>
      <c r="X157" t="s">
        <v>105</v>
      </c>
      <c r="Y157">
        <v>2441</v>
      </c>
      <c r="Z157" t="s">
        <v>662</v>
      </c>
      <c r="AA157">
        <v>0</v>
      </c>
      <c r="AB157" t="s">
        <v>58</v>
      </c>
      <c r="AC157" s="1">
        <v>0</v>
      </c>
      <c r="AD157" s="16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4000</v>
      </c>
      <c r="AK157" s="1">
        <v>4000</v>
      </c>
      <c r="AL157" s="1">
        <f t="shared" si="6"/>
        <v>0</v>
      </c>
      <c r="AM157">
        <v>0</v>
      </c>
      <c r="AO157" s="1">
        <v>3785.08</v>
      </c>
      <c r="AP157" s="1">
        <v>3785.08</v>
      </c>
      <c r="AQ157" s="1">
        <v>3785.08</v>
      </c>
      <c r="AR157" s="1">
        <v>3785.08</v>
      </c>
      <c r="AS157" s="1">
        <v>3785.08</v>
      </c>
      <c r="AT157" s="1">
        <v>3785.08</v>
      </c>
      <c r="AU157" s="1">
        <v>3785.08</v>
      </c>
      <c r="AV157" s="1">
        <f t="shared" si="7"/>
        <v>214.92000000000007</v>
      </c>
      <c r="AW157" s="16">
        <v>4000</v>
      </c>
      <c r="AX157" s="16"/>
      <c r="AY157" s="1">
        <f t="shared" si="9"/>
        <v>4000</v>
      </c>
    </row>
    <row r="158" spans="1:54" hidden="1" x14ac:dyDescent="0.35">
      <c r="A158" s="13" t="s">
        <v>1451</v>
      </c>
      <c r="B158" t="s">
        <v>815</v>
      </c>
      <c r="C158" t="s">
        <v>1359</v>
      </c>
      <c r="D158" t="s">
        <v>1381</v>
      </c>
      <c r="E158" s="83" t="s">
        <v>984</v>
      </c>
      <c r="F158">
        <v>5</v>
      </c>
      <c r="G158" s="83" t="s">
        <v>810</v>
      </c>
      <c r="H158" s="83" t="s">
        <v>1398</v>
      </c>
      <c r="I158" s="83" t="s">
        <v>1399</v>
      </c>
      <c r="J158" s="83" t="s">
        <v>204</v>
      </c>
      <c r="K158" s="83" t="s">
        <v>1306</v>
      </c>
      <c r="L158">
        <v>4</v>
      </c>
      <c r="M158" t="s">
        <v>1291</v>
      </c>
      <c r="N158">
        <v>55</v>
      </c>
      <c r="O158" t="s">
        <v>601</v>
      </c>
      <c r="P158" t="s">
        <v>1296</v>
      </c>
      <c r="Q158" t="s">
        <v>601</v>
      </c>
      <c r="R158" t="s">
        <v>983</v>
      </c>
      <c r="S158" t="s">
        <v>985</v>
      </c>
      <c r="T158" t="s">
        <v>1299</v>
      </c>
      <c r="U158" t="s">
        <v>985</v>
      </c>
      <c r="V158" t="s">
        <v>1339</v>
      </c>
      <c r="W158">
        <v>2000</v>
      </c>
      <c r="X158" t="s">
        <v>105</v>
      </c>
      <c r="Y158">
        <v>2441</v>
      </c>
      <c r="Z158" t="s">
        <v>662</v>
      </c>
      <c r="AA158">
        <v>0</v>
      </c>
      <c r="AB158" t="s">
        <v>58</v>
      </c>
      <c r="AC158" s="1">
        <v>0</v>
      </c>
      <c r="AD158" s="16">
        <v>0</v>
      </c>
      <c r="AE158" s="1">
        <v>0</v>
      </c>
      <c r="AF158" s="1">
        <v>19426.16</v>
      </c>
      <c r="AG158" s="1">
        <v>0</v>
      </c>
      <c r="AH158" s="1">
        <v>9426.16</v>
      </c>
      <c r="AI158" s="1">
        <v>9426.16</v>
      </c>
      <c r="AJ158" s="1">
        <v>0</v>
      </c>
      <c r="AK158" s="1">
        <v>0</v>
      </c>
      <c r="AL158" s="1">
        <f t="shared" si="6"/>
        <v>0</v>
      </c>
      <c r="AM158" s="1">
        <v>0</v>
      </c>
      <c r="AN158" s="1"/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f t="shared" si="7"/>
        <v>0</v>
      </c>
      <c r="AW158" s="1">
        <v>0</v>
      </c>
      <c r="AY158" s="1">
        <f t="shared" si="9"/>
        <v>0</v>
      </c>
    </row>
    <row r="159" spans="1:54" hidden="1" x14ac:dyDescent="0.35">
      <c r="A159" t="s">
        <v>812</v>
      </c>
      <c r="B159" t="s">
        <v>815</v>
      </c>
      <c r="C159" t="s">
        <v>1359</v>
      </c>
      <c r="D159" t="s">
        <v>1378</v>
      </c>
      <c r="E159" s="83" t="s">
        <v>900</v>
      </c>
      <c r="F159">
        <v>0</v>
      </c>
      <c r="G159" s="83" t="s">
        <v>255</v>
      </c>
      <c r="H159" s="83" t="s">
        <v>65</v>
      </c>
      <c r="I159" s="83" t="s">
        <v>1351</v>
      </c>
      <c r="J159" s="83" t="s">
        <v>47</v>
      </c>
      <c r="K159" s="83" t="s">
        <v>48</v>
      </c>
      <c r="L159">
        <v>1</v>
      </c>
      <c r="M159" t="s">
        <v>1292</v>
      </c>
      <c r="N159">
        <v>36</v>
      </c>
      <c r="O159" t="s">
        <v>931</v>
      </c>
      <c r="P159" t="s">
        <v>1296</v>
      </c>
      <c r="Q159" t="s">
        <v>931</v>
      </c>
      <c r="R159" t="s">
        <v>930</v>
      </c>
      <c r="S159" t="s">
        <v>932</v>
      </c>
      <c r="T159" t="s">
        <v>1299</v>
      </c>
      <c r="U159" t="s">
        <v>932</v>
      </c>
      <c r="V159" t="s">
        <v>1339</v>
      </c>
      <c r="W159">
        <v>2000</v>
      </c>
      <c r="X159" t="s">
        <v>105</v>
      </c>
      <c r="Y159">
        <v>2441</v>
      </c>
      <c r="Z159" t="s">
        <v>662</v>
      </c>
      <c r="AA159">
        <v>0</v>
      </c>
      <c r="AB159" t="s">
        <v>58</v>
      </c>
      <c r="AC159">
        <v>0</v>
      </c>
      <c r="AD159" s="16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 s="1">
        <v>23000</v>
      </c>
      <c r="AK159" s="1">
        <v>23000</v>
      </c>
      <c r="AL159" s="1">
        <f t="shared" si="6"/>
        <v>0</v>
      </c>
      <c r="AM159" s="1">
        <v>23000</v>
      </c>
      <c r="AN159" s="1"/>
      <c r="AO159" s="1">
        <v>0</v>
      </c>
      <c r="AP159" s="1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 s="1">
        <f t="shared" si="7"/>
        <v>23000</v>
      </c>
      <c r="AW159">
        <v>0</v>
      </c>
      <c r="AY159" s="1">
        <f t="shared" si="9"/>
        <v>0</v>
      </c>
      <c r="BA159" t="s">
        <v>1256</v>
      </c>
    </row>
    <row r="160" spans="1:54" hidden="1" x14ac:dyDescent="0.35">
      <c r="A160" t="s">
        <v>1361</v>
      </c>
      <c r="B160" t="s">
        <v>1360</v>
      </c>
      <c r="C160" t="s">
        <v>1359</v>
      </c>
      <c r="D160" t="s">
        <v>1373</v>
      </c>
      <c r="E160" s="83" t="s">
        <v>835</v>
      </c>
      <c r="F160">
        <v>5</v>
      </c>
      <c r="G160" s="83" t="s">
        <v>810</v>
      </c>
      <c r="H160" s="83" t="s">
        <v>65</v>
      </c>
      <c r="I160" s="83" t="s">
        <v>1351</v>
      </c>
      <c r="J160" t="s">
        <v>47</v>
      </c>
      <c r="K160" t="s">
        <v>48</v>
      </c>
      <c r="L160">
        <v>4</v>
      </c>
      <c r="M160" t="s">
        <v>1291</v>
      </c>
      <c r="N160">
        <v>9</v>
      </c>
      <c r="O160" t="s">
        <v>120</v>
      </c>
      <c r="P160" t="s">
        <v>1296</v>
      </c>
      <c r="Q160" t="s">
        <v>120</v>
      </c>
      <c r="R160" t="s">
        <v>834</v>
      </c>
      <c r="S160" t="s">
        <v>836</v>
      </c>
      <c r="T160" t="s">
        <v>1299</v>
      </c>
      <c r="U160" t="s">
        <v>836</v>
      </c>
      <c r="V160" t="s">
        <v>1339</v>
      </c>
      <c r="W160">
        <v>2000</v>
      </c>
      <c r="X160" t="s">
        <v>105</v>
      </c>
      <c r="Y160">
        <v>2451</v>
      </c>
      <c r="Z160" t="s">
        <v>371</v>
      </c>
      <c r="AA160">
        <v>0</v>
      </c>
      <c r="AB160" t="s">
        <v>58</v>
      </c>
      <c r="AC160" s="1">
        <v>48708.4</v>
      </c>
      <c r="AD160" s="16">
        <v>48708.4</v>
      </c>
      <c r="AE160" s="1">
        <v>48708.4</v>
      </c>
      <c r="AF160" s="1">
        <v>47757.2</v>
      </c>
      <c r="AG160" s="1">
        <v>47757.2</v>
      </c>
      <c r="AH160" s="1">
        <v>7888</v>
      </c>
      <c r="AI160" s="1">
        <v>7888</v>
      </c>
      <c r="AJ160" s="1">
        <v>24980</v>
      </c>
      <c r="AK160" s="1">
        <v>24980</v>
      </c>
      <c r="AL160" s="1">
        <f t="shared" si="6"/>
        <v>0</v>
      </c>
      <c r="AM160" s="1">
        <v>100000</v>
      </c>
      <c r="AN160" s="1"/>
      <c r="AO160" s="1">
        <v>24014</v>
      </c>
      <c r="AP160" s="1">
        <v>24014</v>
      </c>
      <c r="AQ160" s="1">
        <v>24014</v>
      </c>
      <c r="AR160" s="1">
        <v>24014</v>
      </c>
      <c r="AS160" s="1">
        <v>2146</v>
      </c>
      <c r="AT160" s="1">
        <v>2146</v>
      </c>
      <c r="AU160" s="1">
        <v>2146</v>
      </c>
      <c r="AV160" s="1">
        <f t="shared" si="7"/>
        <v>966</v>
      </c>
      <c r="AW160" s="1">
        <v>25000</v>
      </c>
      <c r="AY160" s="1">
        <f t="shared" si="9"/>
        <v>25000</v>
      </c>
    </row>
    <row r="161" spans="1:54" hidden="1" x14ac:dyDescent="0.35">
      <c r="A161" s="13" t="s">
        <v>1451</v>
      </c>
      <c r="B161" t="s">
        <v>1360</v>
      </c>
      <c r="C161" t="s">
        <v>1359</v>
      </c>
      <c r="D161" t="s">
        <v>1380</v>
      </c>
      <c r="E161" s="83" t="s">
        <v>948</v>
      </c>
      <c r="F161">
        <v>7</v>
      </c>
      <c r="G161" s="83" t="s">
        <v>567</v>
      </c>
      <c r="H161" s="83" t="s">
        <v>65</v>
      </c>
      <c r="I161" s="83" t="s">
        <v>1351</v>
      </c>
      <c r="J161" s="83" t="s">
        <v>959</v>
      </c>
      <c r="K161" s="83" t="s">
        <v>960</v>
      </c>
      <c r="L161">
        <v>5</v>
      </c>
      <c r="M161" t="s">
        <v>1295</v>
      </c>
      <c r="N161">
        <v>51</v>
      </c>
      <c r="O161" t="s">
        <v>962</v>
      </c>
      <c r="P161" t="s">
        <v>1296</v>
      </c>
      <c r="Q161" t="s">
        <v>1392</v>
      </c>
      <c r="R161" t="s">
        <v>961</v>
      </c>
      <c r="S161" t="s">
        <v>963</v>
      </c>
      <c r="T161" t="s">
        <v>1299</v>
      </c>
      <c r="U161" t="s">
        <v>963</v>
      </c>
      <c r="V161" t="s">
        <v>1339</v>
      </c>
      <c r="W161">
        <v>3000</v>
      </c>
      <c r="X161" t="s">
        <v>56</v>
      </c>
      <c r="Y161">
        <v>3451</v>
      </c>
      <c r="Z161" t="s">
        <v>389</v>
      </c>
      <c r="AA161">
        <v>0</v>
      </c>
      <c r="AB161" t="s">
        <v>58</v>
      </c>
      <c r="AC161" s="1">
        <v>0</v>
      </c>
      <c r="AD161" s="16">
        <v>0</v>
      </c>
      <c r="AE161" s="1">
        <v>0</v>
      </c>
      <c r="AF161" s="1">
        <v>0</v>
      </c>
      <c r="AG161" s="1">
        <v>500000</v>
      </c>
      <c r="AH161" s="1">
        <v>0</v>
      </c>
      <c r="AI161" s="1">
        <v>0</v>
      </c>
      <c r="AJ161" s="1">
        <v>0</v>
      </c>
      <c r="AK161" s="1">
        <v>0</v>
      </c>
      <c r="AL161" s="1">
        <f t="shared" si="6"/>
        <v>0</v>
      </c>
      <c r="AM161" s="1">
        <v>0</v>
      </c>
      <c r="AN161" s="1"/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f t="shared" si="7"/>
        <v>0</v>
      </c>
      <c r="AW161" s="1">
        <v>400000</v>
      </c>
      <c r="AY161" s="1">
        <f t="shared" si="9"/>
        <v>400000</v>
      </c>
      <c r="BA161" t="s">
        <v>1322</v>
      </c>
    </row>
    <row r="162" spans="1:54" hidden="1" x14ac:dyDescent="0.35">
      <c r="A162" t="s">
        <v>1361</v>
      </c>
      <c r="B162" t="s">
        <v>1360</v>
      </c>
      <c r="C162" t="s">
        <v>1359</v>
      </c>
      <c r="D162" t="s">
        <v>1377</v>
      </c>
      <c r="E162" s="83" t="s">
        <v>857</v>
      </c>
      <c r="F162">
        <v>2</v>
      </c>
      <c r="G162" s="83" t="s">
        <v>148</v>
      </c>
      <c r="H162" s="83" t="s">
        <v>65</v>
      </c>
      <c r="I162" s="83" t="s">
        <v>1351</v>
      </c>
      <c r="J162" s="83" t="s">
        <v>194</v>
      </c>
      <c r="K162" s="83" t="s">
        <v>195</v>
      </c>
      <c r="L162">
        <v>3</v>
      </c>
      <c r="M162" t="s">
        <v>1294</v>
      </c>
      <c r="N162">
        <v>26</v>
      </c>
      <c r="O162" t="s">
        <v>200</v>
      </c>
      <c r="P162" t="s">
        <v>1296</v>
      </c>
      <c r="Q162" t="s">
        <v>200</v>
      </c>
      <c r="R162" t="s">
        <v>894</v>
      </c>
      <c r="S162" t="s">
        <v>201</v>
      </c>
      <c r="T162" t="s">
        <v>1299</v>
      </c>
      <c r="U162" t="s">
        <v>201</v>
      </c>
      <c r="V162" t="s">
        <v>1339</v>
      </c>
      <c r="W162">
        <v>2000</v>
      </c>
      <c r="X162" t="s">
        <v>105</v>
      </c>
      <c r="Y162">
        <v>2461</v>
      </c>
      <c r="Z162" t="s">
        <v>372</v>
      </c>
      <c r="AA162">
        <v>45</v>
      </c>
      <c r="AB162" t="s">
        <v>895</v>
      </c>
      <c r="AC162">
        <v>0</v>
      </c>
      <c r="AD162" s="16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 s="1">
        <v>281000000</v>
      </c>
      <c r="AK162" s="1">
        <v>281000000</v>
      </c>
      <c r="AL162" s="1">
        <f t="shared" si="6"/>
        <v>0</v>
      </c>
      <c r="AM162" s="1">
        <v>250000000</v>
      </c>
      <c r="AN162" s="1"/>
      <c r="AO162" s="1">
        <v>250893546.40000001</v>
      </c>
      <c r="AP162" s="1">
        <v>250893546.40000001</v>
      </c>
      <c r="AQ162" s="1">
        <v>250893546.40000001</v>
      </c>
      <c r="AR162" s="1">
        <v>250893546.40000001</v>
      </c>
      <c r="AS162" s="1">
        <v>250893546.40000001</v>
      </c>
      <c r="AT162" s="1">
        <v>221313743.59999999</v>
      </c>
      <c r="AU162" s="1">
        <v>221313743.59999999</v>
      </c>
      <c r="AV162" s="1">
        <f t="shared" si="7"/>
        <v>30106453.599999994</v>
      </c>
      <c r="AW162" s="1">
        <v>20180000</v>
      </c>
      <c r="AY162" s="1">
        <f t="shared" si="9"/>
        <v>20180000</v>
      </c>
      <c r="BA162" t="s">
        <v>1261</v>
      </c>
    </row>
    <row r="163" spans="1:54" hidden="1" x14ac:dyDescent="0.35">
      <c r="A163" t="s">
        <v>1361</v>
      </c>
      <c r="B163" t="s">
        <v>1360</v>
      </c>
      <c r="C163" t="s">
        <v>1359</v>
      </c>
      <c r="D163" t="s">
        <v>1377</v>
      </c>
      <c r="E163" s="83" t="s">
        <v>857</v>
      </c>
      <c r="F163">
        <v>2</v>
      </c>
      <c r="G163" s="83" t="s">
        <v>148</v>
      </c>
      <c r="H163" s="83" t="s">
        <v>65</v>
      </c>
      <c r="I163" s="83" t="s">
        <v>1351</v>
      </c>
      <c r="J163" s="83" t="s">
        <v>194</v>
      </c>
      <c r="K163" s="83" t="s">
        <v>195</v>
      </c>
      <c r="L163">
        <v>3</v>
      </c>
      <c r="M163" t="s">
        <v>1294</v>
      </c>
      <c r="N163">
        <v>26</v>
      </c>
      <c r="O163" t="s">
        <v>200</v>
      </c>
      <c r="P163" t="s">
        <v>1296</v>
      </c>
      <c r="Q163" t="s">
        <v>200</v>
      </c>
      <c r="R163" t="s">
        <v>894</v>
      </c>
      <c r="S163" t="s">
        <v>201</v>
      </c>
      <c r="T163" t="s">
        <v>1299</v>
      </c>
      <c r="U163" t="s">
        <v>201</v>
      </c>
      <c r="V163" t="s">
        <v>1339</v>
      </c>
      <c r="W163">
        <v>2000</v>
      </c>
      <c r="X163" t="s">
        <v>105</v>
      </c>
      <c r="Y163">
        <v>2461</v>
      </c>
      <c r="Z163" t="s">
        <v>372</v>
      </c>
      <c r="AA163">
        <v>0</v>
      </c>
      <c r="AB163" t="s">
        <v>58</v>
      </c>
      <c r="AC163" s="1">
        <v>9695208.3100000005</v>
      </c>
      <c r="AD163" s="16">
        <v>9695208.3100000005</v>
      </c>
      <c r="AE163" s="1">
        <v>9667530.7100000009</v>
      </c>
      <c r="AF163" s="1">
        <v>15279767.109999999</v>
      </c>
      <c r="AG163" s="1">
        <v>10600000</v>
      </c>
      <c r="AH163" s="1">
        <v>12477934.68</v>
      </c>
      <c r="AI163" s="1">
        <v>9535881.4900000002</v>
      </c>
      <c r="AJ163" s="1">
        <v>11000000</v>
      </c>
      <c r="AK163" s="1">
        <v>11000000</v>
      </c>
      <c r="AL163" s="1">
        <f t="shared" si="6"/>
        <v>0</v>
      </c>
      <c r="AM163" s="1">
        <v>12000000</v>
      </c>
      <c r="AN163" s="1"/>
      <c r="AO163" s="1">
        <v>10831416.119999999</v>
      </c>
      <c r="AP163" s="1">
        <v>10831416.119999999</v>
      </c>
      <c r="AQ163" s="1">
        <v>10831416.119999999</v>
      </c>
      <c r="AR163" s="1">
        <v>10831416.119999999</v>
      </c>
      <c r="AS163" s="1">
        <v>10831416.119999999</v>
      </c>
      <c r="AT163" s="1">
        <v>10550217.9</v>
      </c>
      <c r="AU163" s="1">
        <v>10550217.9</v>
      </c>
      <c r="AV163" s="1">
        <f t="shared" si="7"/>
        <v>168583.88000000082</v>
      </c>
      <c r="AW163" s="1">
        <v>10000000</v>
      </c>
      <c r="AY163" s="1">
        <f t="shared" si="9"/>
        <v>10000000</v>
      </c>
    </row>
    <row r="164" spans="1:54" hidden="1" x14ac:dyDescent="0.35">
      <c r="A164" s="13" t="s">
        <v>1451</v>
      </c>
      <c r="B164" t="s">
        <v>815</v>
      </c>
      <c r="C164" t="s">
        <v>1359</v>
      </c>
      <c r="D164" t="s">
        <v>1378</v>
      </c>
      <c r="E164" s="83" t="s">
        <v>900</v>
      </c>
      <c r="F164">
        <v>0</v>
      </c>
      <c r="G164" s="83" t="s">
        <v>255</v>
      </c>
      <c r="H164" s="83" t="s">
        <v>217</v>
      </c>
      <c r="I164" s="83" t="s">
        <v>1352</v>
      </c>
      <c r="J164" s="83" t="s">
        <v>47</v>
      </c>
      <c r="K164" s="83" t="s">
        <v>48</v>
      </c>
      <c r="L164">
        <v>2</v>
      </c>
      <c r="M164" t="s">
        <v>1293</v>
      </c>
      <c r="N164">
        <v>41</v>
      </c>
      <c r="O164" t="s">
        <v>925</v>
      </c>
      <c r="P164" t="s">
        <v>1296</v>
      </c>
      <c r="Q164" t="s">
        <v>925</v>
      </c>
      <c r="R164" t="s">
        <v>908</v>
      </c>
      <c r="S164" t="s">
        <v>909</v>
      </c>
      <c r="T164" t="s">
        <v>1299</v>
      </c>
      <c r="U164" t="s">
        <v>909</v>
      </c>
      <c r="V164" t="s">
        <v>1339</v>
      </c>
      <c r="W164">
        <v>2000</v>
      </c>
      <c r="X164" t="s">
        <v>105</v>
      </c>
      <c r="Y164">
        <v>2461</v>
      </c>
      <c r="Z164" t="s">
        <v>372</v>
      </c>
      <c r="AA164">
        <v>0</v>
      </c>
      <c r="AB164" t="s">
        <v>58</v>
      </c>
      <c r="AC164" s="1">
        <v>10592.98</v>
      </c>
      <c r="AD164" s="16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f t="shared" si="6"/>
        <v>0</v>
      </c>
      <c r="AM164" s="1">
        <v>0</v>
      </c>
      <c r="AN164" s="1"/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f t="shared" si="7"/>
        <v>0</v>
      </c>
      <c r="AW164" s="1"/>
      <c r="AY164" s="1">
        <f t="shared" si="9"/>
        <v>0</v>
      </c>
      <c r="BA164" t="s">
        <v>1162</v>
      </c>
    </row>
    <row r="165" spans="1:54" hidden="1" x14ac:dyDescent="0.35">
      <c r="A165" t="s">
        <v>1361</v>
      </c>
      <c r="B165" t="s">
        <v>1360</v>
      </c>
      <c r="C165" t="s">
        <v>1359</v>
      </c>
      <c r="D165" t="s">
        <v>1381</v>
      </c>
      <c r="E165" s="83" t="s">
        <v>984</v>
      </c>
      <c r="F165">
        <v>5</v>
      </c>
      <c r="G165" s="83" t="s">
        <v>810</v>
      </c>
      <c r="H165" s="83" t="s">
        <v>1398</v>
      </c>
      <c r="I165" s="83" t="s">
        <v>1399</v>
      </c>
      <c r="J165" s="83" t="s">
        <v>204</v>
      </c>
      <c r="K165" s="83" t="s">
        <v>1306</v>
      </c>
      <c r="L165">
        <v>4</v>
      </c>
      <c r="M165" t="s">
        <v>1291</v>
      </c>
      <c r="N165">
        <v>55</v>
      </c>
      <c r="O165" t="s">
        <v>601</v>
      </c>
      <c r="P165" t="s">
        <v>1296</v>
      </c>
      <c r="Q165" t="s">
        <v>601</v>
      </c>
      <c r="R165" t="s">
        <v>983</v>
      </c>
      <c r="S165" t="s">
        <v>985</v>
      </c>
      <c r="T165" t="s">
        <v>1299</v>
      </c>
      <c r="U165" t="s">
        <v>985</v>
      </c>
      <c r="V165" t="s">
        <v>1339</v>
      </c>
      <c r="W165">
        <v>2000</v>
      </c>
      <c r="X165" t="s">
        <v>105</v>
      </c>
      <c r="Y165">
        <v>2461</v>
      </c>
      <c r="Z165" t="s">
        <v>372</v>
      </c>
      <c r="AA165">
        <v>0</v>
      </c>
      <c r="AB165" t="s">
        <v>58</v>
      </c>
      <c r="AC165" s="1">
        <v>142558.35999999999</v>
      </c>
      <c r="AD165" s="16">
        <v>142558.35999999999</v>
      </c>
      <c r="AE165" s="1">
        <v>142558.35999999999</v>
      </c>
      <c r="AF165" s="1">
        <v>120906.84</v>
      </c>
      <c r="AG165" s="1">
        <v>501333</v>
      </c>
      <c r="AH165" s="1">
        <v>14929.2</v>
      </c>
      <c r="AI165" s="1">
        <v>14929.2</v>
      </c>
      <c r="AJ165" s="1">
        <v>600000</v>
      </c>
      <c r="AK165" s="1">
        <v>600000</v>
      </c>
      <c r="AL165" s="1">
        <f t="shared" si="6"/>
        <v>0</v>
      </c>
      <c r="AM165" s="1">
        <v>600000</v>
      </c>
      <c r="AN165" s="1"/>
      <c r="AO165" s="1">
        <v>89190.080000000002</v>
      </c>
      <c r="AP165" s="1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 s="1">
        <f t="shared" si="7"/>
        <v>510809.92</v>
      </c>
      <c r="AW165" s="16">
        <v>100000</v>
      </c>
      <c r="AY165" s="1">
        <f t="shared" si="9"/>
        <v>100000</v>
      </c>
    </row>
    <row r="166" spans="1:54" hidden="1" x14ac:dyDescent="0.35">
      <c r="A166" t="s">
        <v>1361</v>
      </c>
      <c r="B166" t="s">
        <v>1360</v>
      </c>
      <c r="C166" t="s">
        <v>1359</v>
      </c>
      <c r="D166" t="s">
        <v>1374</v>
      </c>
      <c r="E166" s="83" t="s">
        <v>111</v>
      </c>
      <c r="F166">
        <v>5</v>
      </c>
      <c r="G166" s="83" t="s">
        <v>810</v>
      </c>
      <c r="H166" s="83" t="s">
        <v>65</v>
      </c>
      <c r="I166" s="83" t="s">
        <v>1351</v>
      </c>
      <c r="J166" s="83" t="s">
        <v>47</v>
      </c>
      <c r="K166" s="83" t="s">
        <v>48</v>
      </c>
      <c r="L166">
        <v>4</v>
      </c>
      <c r="M166" t="s">
        <v>1291</v>
      </c>
      <c r="N166">
        <v>16</v>
      </c>
      <c r="O166" t="s">
        <v>355</v>
      </c>
      <c r="P166" t="s">
        <v>1296</v>
      </c>
      <c r="Q166" t="s">
        <v>355</v>
      </c>
      <c r="R166" t="s">
        <v>847</v>
      </c>
      <c r="S166" t="s">
        <v>848</v>
      </c>
      <c r="T166" t="s">
        <v>1299</v>
      </c>
      <c r="U166" t="s">
        <v>848</v>
      </c>
      <c r="V166" t="s">
        <v>1339</v>
      </c>
      <c r="W166">
        <v>2000</v>
      </c>
      <c r="X166" t="s">
        <v>105</v>
      </c>
      <c r="Y166">
        <v>2461</v>
      </c>
      <c r="Z166" t="s">
        <v>372</v>
      </c>
      <c r="AA166">
        <v>0</v>
      </c>
      <c r="AB166" t="s">
        <v>58</v>
      </c>
      <c r="AC166" s="1">
        <v>0</v>
      </c>
      <c r="AD166" s="16">
        <v>0</v>
      </c>
      <c r="AE166" s="1">
        <v>0</v>
      </c>
      <c r="AF166" s="1">
        <v>10000</v>
      </c>
      <c r="AG166" s="1">
        <v>0</v>
      </c>
      <c r="AH166" s="16">
        <v>2700.86</v>
      </c>
      <c r="AI166" s="1">
        <v>2700.86</v>
      </c>
      <c r="AJ166" s="16">
        <v>10000</v>
      </c>
      <c r="AK166" s="1">
        <v>10000</v>
      </c>
      <c r="AL166" s="1">
        <f t="shared" si="6"/>
        <v>0</v>
      </c>
      <c r="AM166">
        <v>0</v>
      </c>
      <c r="AO166" s="16">
        <v>5551.2</v>
      </c>
      <c r="AP166" s="1">
        <v>5551.2</v>
      </c>
      <c r="AQ166" s="1">
        <v>5551.2</v>
      </c>
      <c r="AR166" s="1">
        <v>5551.2</v>
      </c>
      <c r="AS166" s="1">
        <v>5551.2</v>
      </c>
      <c r="AT166" s="1">
        <v>5551.2</v>
      </c>
      <c r="AU166" s="1">
        <v>5551.2</v>
      </c>
      <c r="AV166" s="1">
        <f t="shared" si="7"/>
        <v>4448.8</v>
      </c>
      <c r="AW166" s="16">
        <v>5000</v>
      </c>
      <c r="AY166" s="1">
        <f t="shared" si="9"/>
        <v>5000</v>
      </c>
    </row>
    <row r="167" spans="1:54" hidden="1" x14ac:dyDescent="0.35">
      <c r="A167" t="s">
        <v>812</v>
      </c>
      <c r="B167" t="s">
        <v>815</v>
      </c>
      <c r="C167" t="s">
        <v>1359</v>
      </c>
      <c r="D167" t="s">
        <v>1376</v>
      </c>
      <c r="E167" s="83" t="s">
        <v>870</v>
      </c>
      <c r="F167">
        <v>2</v>
      </c>
      <c r="G167" s="83" t="s">
        <v>148</v>
      </c>
      <c r="H167" s="83" t="s">
        <v>65</v>
      </c>
      <c r="I167" s="83" t="s">
        <v>1351</v>
      </c>
      <c r="J167" s="83" t="s">
        <v>480</v>
      </c>
      <c r="K167" s="83" t="s">
        <v>481</v>
      </c>
      <c r="L167">
        <v>2</v>
      </c>
      <c r="M167" t="s">
        <v>1293</v>
      </c>
      <c r="N167">
        <v>24</v>
      </c>
      <c r="O167" t="s">
        <v>484</v>
      </c>
      <c r="P167" t="s">
        <v>1296</v>
      </c>
      <c r="Q167" t="s">
        <v>484</v>
      </c>
      <c r="R167" t="s">
        <v>896</v>
      </c>
      <c r="S167" t="s">
        <v>897</v>
      </c>
      <c r="T167" t="s">
        <v>1299</v>
      </c>
      <c r="U167" t="s">
        <v>897</v>
      </c>
      <c r="V167" t="s">
        <v>1339</v>
      </c>
      <c r="W167">
        <v>2000</v>
      </c>
      <c r="X167" t="s">
        <v>105</v>
      </c>
      <c r="Y167">
        <v>2461</v>
      </c>
      <c r="Z167" t="s">
        <v>372</v>
      </c>
      <c r="AA167">
        <v>0</v>
      </c>
      <c r="AB167" t="s">
        <v>58</v>
      </c>
      <c r="AC167" s="1">
        <v>1974.78</v>
      </c>
      <c r="AD167" s="16">
        <v>1974.78</v>
      </c>
      <c r="AE167" s="1">
        <v>1974.78</v>
      </c>
      <c r="AF167" s="1">
        <v>100000</v>
      </c>
      <c r="AG167" s="1">
        <v>0</v>
      </c>
      <c r="AH167" s="1">
        <v>40676.44</v>
      </c>
      <c r="AI167" s="1">
        <v>40676.44</v>
      </c>
      <c r="AJ167" s="1">
        <v>50000</v>
      </c>
      <c r="AK167" s="1">
        <v>50000</v>
      </c>
      <c r="AL167" s="1">
        <f t="shared" si="6"/>
        <v>0</v>
      </c>
      <c r="AM167" s="1">
        <v>50000</v>
      </c>
      <c r="AN167" s="1"/>
      <c r="AO167" s="1">
        <v>5296.08</v>
      </c>
      <c r="AP167" s="1">
        <v>5296.08</v>
      </c>
      <c r="AQ167" s="1">
        <v>5296.08</v>
      </c>
      <c r="AR167" s="1">
        <v>5296.08</v>
      </c>
      <c r="AS167" s="1">
        <v>5296.08</v>
      </c>
      <c r="AT167" s="1">
        <v>5296.08</v>
      </c>
      <c r="AU167" s="1">
        <v>5296.08</v>
      </c>
      <c r="AV167" s="1">
        <f t="shared" si="7"/>
        <v>44703.92</v>
      </c>
      <c r="AW167" s="1">
        <v>0</v>
      </c>
      <c r="AY167" s="1">
        <f t="shared" si="9"/>
        <v>0</v>
      </c>
    </row>
    <row r="168" spans="1:54" hidden="1" x14ac:dyDescent="0.35">
      <c r="A168" t="s">
        <v>812</v>
      </c>
      <c r="B168" t="s">
        <v>815</v>
      </c>
      <c r="C168" t="s">
        <v>1359</v>
      </c>
      <c r="D168" t="s">
        <v>1377</v>
      </c>
      <c r="E168" s="83" t="s">
        <v>857</v>
      </c>
      <c r="F168">
        <v>1</v>
      </c>
      <c r="G168" s="83" t="s">
        <v>472</v>
      </c>
      <c r="H168" s="83" t="s">
        <v>65</v>
      </c>
      <c r="I168" s="83" t="s">
        <v>1351</v>
      </c>
      <c r="J168" s="83" t="s">
        <v>1303</v>
      </c>
      <c r="K168" s="83" t="s">
        <v>1304</v>
      </c>
      <c r="L168" s="86">
        <v>6</v>
      </c>
      <c r="M168" s="86" t="s">
        <v>1290</v>
      </c>
      <c r="N168">
        <v>29</v>
      </c>
      <c r="O168" t="s">
        <v>473</v>
      </c>
      <c r="P168" t="s">
        <v>1296</v>
      </c>
      <c r="Q168" t="s">
        <v>473</v>
      </c>
      <c r="R168" t="s">
        <v>884</v>
      </c>
      <c r="S168" t="s">
        <v>891</v>
      </c>
      <c r="T168" t="s">
        <v>1299</v>
      </c>
      <c r="U168" t="s">
        <v>891</v>
      </c>
      <c r="V168" t="s">
        <v>1339</v>
      </c>
      <c r="W168">
        <v>2000</v>
      </c>
      <c r="X168" t="s">
        <v>105</v>
      </c>
      <c r="Y168">
        <v>2461</v>
      </c>
      <c r="Z168" t="s">
        <v>372</v>
      </c>
      <c r="AA168">
        <v>0</v>
      </c>
      <c r="AB168" t="s">
        <v>58</v>
      </c>
      <c r="AC168" s="1">
        <v>887123.59</v>
      </c>
      <c r="AD168" s="16">
        <v>0</v>
      </c>
      <c r="AE168" s="1">
        <v>354879.58</v>
      </c>
      <c r="AF168" s="1">
        <v>650000</v>
      </c>
      <c r="AG168" s="1">
        <v>650000</v>
      </c>
      <c r="AH168" s="1">
        <v>0</v>
      </c>
      <c r="AI168" s="1">
        <v>588501.71</v>
      </c>
      <c r="AJ168" s="1">
        <v>0</v>
      </c>
      <c r="AK168" s="1">
        <v>4238</v>
      </c>
      <c r="AL168" s="1">
        <f t="shared" si="6"/>
        <v>-4238</v>
      </c>
      <c r="AM168" s="1">
        <v>800000</v>
      </c>
      <c r="AN168" s="1"/>
      <c r="AO168" s="1">
        <v>0</v>
      </c>
      <c r="AP168" s="1">
        <v>4238</v>
      </c>
      <c r="AQ168" s="1">
        <v>4238</v>
      </c>
      <c r="AR168" s="1">
        <v>4238</v>
      </c>
      <c r="AS168" s="1">
        <v>4238</v>
      </c>
      <c r="AT168" s="1">
        <v>4238</v>
      </c>
      <c r="AU168" s="1">
        <v>4238</v>
      </c>
      <c r="AV168" s="1">
        <f t="shared" si="7"/>
        <v>4238</v>
      </c>
      <c r="AW168" s="1">
        <v>0</v>
      </c>
      <c r="AY168" s="1">
        <f t="shared" si="9"/>
        <v>0</v>
      </c>
    </row>
    <row r="169" spans="1:54" hidden="1" x14ac:dyDescent="0.35">
      <c r="A169" t="s">
        <v>1361</v>
      </c>
      <c r="B169" t="s">
        <v>1360</v>
      </c>
      <c r="C169" t="s">
        <v>1359</v>
      </c>
      <c r="D169" t="s">
        <v>1377</v>
      </c>
      <c r="E169" s="83" t="s">
        <v>857</v>
      </c>
      <c r="F169">
        <v>2</v>
      </c>
      <c r="G169" s="83" t="s">
        <v>148</v>
      </c>
      <c r="H169" s="83" t="s">
        <v>65</v>
      </c>
      <c r="I169" s="83" t="s">
        <v>1351</v>
      </c>
      <c r="J169" s="83" t="s">
        <v>194</v>
      </c>
      <c r="K169" s="83" t="s">
        <v>195</v>
      </c>
      <c r="L169">
        <v>3</v>
      </c>
      <c r="M169" t="s">
        <v>1294</v>
      </c>
      <c r="N169">
        <v>26</v>
      </c>
      <c r="O169" t="s">
        <v>200</v>
      </c>
      <c r="P169" t="s">
        <v>1296</v>
      </c>
      <c r="Q169" t="s">
        <v>200</v>
      </c>
      <c r="R169" t="s">
        <v>894</v>
      </c>
      <c r="S169" t="s">
        <v>201</v>
      </c>
      <c r="T169" t="s">
        <v>1299</v>
      </c>
      <c r="U169" t="s">
        <v>201</v>
      </c>
      <c r="V169" t="s">
        <v>1339</v>
      </c>
      <c r="W169">
        <v>2000</v>
      </c>
      <c r="X169" t="s">
        <v>105</v>
      </c>
      <c r="Y169">
        <v>2461</v>
      </c>
      <c r="Z169" t="s">
        <v>372</v>
      </c>
      <c r="AA169" t="s">
        <v>1297</v>
      </c>
      <c r="AB169" t="s">
        <v>1298</v>
      </c>
      <c r="AC169" s="1">
        <v>0</v>
      </c>
      <c r="AD169" s="16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f t="shared" si="6"/>
        <v>0</v>
      </c>
      <c r="AM169" s="1">
        <v>0</v>
      </c>
      <c r="AN169" s="1"/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f t="shared" si="7"/>
        <v>0</v>
      </c>
      <c r="AW169" s="1">
        <v>1000000</v>
      </c>
      <c r="BA169" t="s">
        <v>1287</v>
      </c>
    </row>
    <row r="170" spans="1:54" hidden="1" x14ac:dyDescent="0.35">
      <c r="A170" t="s">
        <v>1361</v>
      </c>
      <c r="B170" t="s">
        <v>1360</v>
      </c>
      <c r="C170" t="s">
        <v>1359</v>
      </c>
      <c r="D170" t="s">
        <v>1373</v>
      </c>
      <c r="E170" s="83" t="s">
        <v>835</v>
      </c>
      <c r="F170">
        <v>5</v>
      </c>
      <c r="G170" s="83" t="s">
        <v>810</v>
      </c>
      <c r="H170" s="83" t="s">
        <v>65</v>
      </c>
      <c r="I170" s="83" t="s">
        <v>1351</v>
      </c>
      <c r="J170" t="s">
        <v>47</v>
      </c>
      <c r="K170" t="s">
        <v>48</v>
      </c>
      <c r="L170">
        <v>4</v>
      </c>
      <c r="M170" t="s">
        <v>1291</v>
      </c>
      <c r="N170">
        <v>9</v>
      </c>
      <c r="O170" t="s">
        <v>120</v>
      </c>
      <c r="P170" t="s">
        <v>1296</v>
      </c>
      <c r="Q170" t="s">
        <v>120</v>
      </c>
      <c r="R170" t="s">
        <v>834</v>
      </c>
      <c r="S170" t="s">
        <v>836</v>
      </c>
      <c r="T170" t="s">
        <v>1299</v>
      </c>
      <c r="U170" t="s">
        <v>836</v>
      </c>
      <c r="V170" t="s">
        <v>1339</v>
      </c>
      <c r="W170">
        <v>2000</v>
      </c>
      <c r="X170" t="s">
        <v>105</v>
      </c>
      <c r="Y170">
        <v>2461</v>
      </c>
      <c r="Z170" t="s">
        <v>372</v>
      </c>
      <c r="AA170">
        <v>0</v>
      </c>
      <c r="AB170" t="s">
        <v>58</v>
      </c>
      <c r="AC170" s="1">
        <v>166517.46</v>
      </c>
      <c r="AD170" s="16">
        <v>105686.76</v>
      </c>
      <c r="AE170" s="1">
        <v>93693.41</v>
      </c>
      <c r="AF170" s="1">
        <v>150000</v>
      </c>
      <c r="AG170" s="1">
        <v>150000</v>
      </c>
      <c r="AH170" s="1">
        <v>97577.27</v>
      </c>
      <c r="AI170" s="1">
        <v>97577.27</v>
      </c>
      <c r="AJ170" s="1">
        <v>10000</v>
      </c>
      <c r="AK170" s="1">
        <v>10000</v>
      </c>
      <c r="AL170" s="1">
        <f t="shared" si="6"/>
        <v>0</v>
      </c>
      <c r="AM170" s="1">
        <v>150000</v>
      </c>
      <c r="AN170" s="1"/>
      <c r="AO170" s="1">
        <v>2705.12</v>
      </c>
      <c r="AP170" s="1">
        <v>2705.12</v>
      </c>
      <c r="AQ170" s="1">
        <v>2705.12</v>
      </c>
      <c r="AR170" s="1">
        <v>2705.12</v>
      </c>
      <c r="AS170" s="1">
        <v>2705.12</v>
      </c>
      <c r="AT170" s="1">
        <v>2705.12</v>
      </c>
      <c r="AU170" s="1">
        <v>2705.12</v>
      </c>
      <c r="AV170" s="1">
        <f t="shared" si="7"/>
        <v>7294.88</v>
      </c>
      <c r="AW170" s="1">
        <v>3000</v>
      </c>
      <c r="AY170" s="1">
        <f t="shared" ref="AY170:AY177" si="10">AW170</f>
        <v>3000</v>
      </c>
    </row>
    <row r="171" spans="1:54" hidden="1" x14ac:dyDescent="0.35">
      <c r="A171" t="s">
        <v>1361</v>
      </c>
      <c r="B171" t="s">
        <v>1360</v>
      </c>
      <c r="C171" t="s">
        <v>1359</v>
      </c>
      <c r="D171" s="85" t="s">
        <v>1379</v>
      </c>
      <c r="E171" s="83" t="s">
        <v>824</v>
      </c>
      <c r="F171">
        <v>1</v>
      </c>
      <c r="G171" s="83" t="s">
        <v>472</v>
      </c>
      <c r="H171" s="83" t="s">
        <v>65</v>
      </c>
      <c r="I171" s="83" t="s">
        <v>1351</v>
      </c>
      <c r="J171" s="83" t="s">
        <v>1303</v>
      </c>
      <c r="K171" s="83" t="s">
        <v>1304</v>
      </c>
      <c r="L171">
        <v>6</v>
      </c>
      <c r="M171" t="s">
        <v>1290</v>
      </c>
      <c r="N171">
        <v>68</v>
      </c>
      <c r="O171" t="s">
        <v>473</v>
      </c>
      <c r="P171" t="s">
        <v>1296</v>
      </c>
      <c r="Q171" t="s">
        <v>1452</v>
      </c>
      <c r="R171" t="s">
        <v>893</v>
      </c>
      <c r="S171" t="s">
        <v>1132</v>
      </c>
      <c r="T171" t="s">
        <v>1299</v>
      </c>
      <c r="U171" t="s">
        <v>1453</v>
      </c>
      <c r="V171" t="s">
        <v>1339</v>
      </c>
      <c r="W171">
        <v>2000</v>
      </c>
      <c r="X171" t="s">
        <v>105</v>
      </c>
      <c r="Y171">
        <v>2461</v>
      </c>
      <c r="Z171" t="s">
        <v>372</v>
      </c>
      <c r="AA171">
        <v>0</v>
      </c>
      <c r="AB171" t="s">
        <v>58</v>
      </c>
      <c r="AC171">
        <v>0</v>
      </c>
      <c r="AD171" s="16">
        <v>488442.39</v>
      </c>
      <c r="AE171">
        <v>0</v>
      </c>
      <c r="AF171">
        <v>0</v>
      </c>
      <c r="AG171">
        <v>0</v>
      </c>
      <c r="AH171" s="16">
        <v>588501.71</v>
      </c>
      <c r="AI171">
        <v>0</v>
      </c>
      <c r="AJ171" s="1">
        <v>800000</v>
      </c>
      <c r="AK171" s="1">
        <v>795762</v>
      </c>
      <c r="AL171" s="1">
        <f t="shared" si="6"/>
        <v>4238</v>
      </c>
      <c r="AM171">
        <v>0</v>
      </c>
      <c r="AO171" s="1">
        <v>6442</v>
      </c>
      <c r="AP171" s="1">
        <v>2204</v>
      </c>
      <c r="AQ171" s="1">
        <v>2204</v>
      </c>
      <c r="AR171" s="1">
        <v>2204</v>
      </c>
      <c r="AS171" s="1">
        <v>2204</v>
      </c>
      <c r="AT171">
        <v>0</v>
      </c>
      <c r="AU171">
        <v>0</v>
      </c>
      <c r="AV171" s="1">
        <f t="shared" si="7"/>
        <v>789320</v>
      </c>
      <c r="AW171" s="1">
        <v>1000000</v>
      </c>
      <c r="AY171" s="1">
        <f t="shared" si="10"/>
        <v>1000000</v>
      </c>
    </row>
    <row r="172" spans="1:54" hidden="1" x14ac:dyDescent="0.35">
      <c r="A172" t="s">
        <v>1361</v>
      </c>
      <c r="B172" t="s">
        <v>1360</v>
      </c>
      <c r="C172" t="s">
        <v>1359</v>
      </c>
      <c r="D172" t="s">
        <v>1372</v>
      </c>
      <c r="E172" s="83" t="s">
        <v>60</v>
      </c>
      <c r="F172">
        <v>5</v>
      </c>
      <c r="G172" s="83" t="s">
        <v>810</v>
      </c>
      <c r="H172" s="83" t="s">
        <v>65</v>
      </c>
      <c r="I172" s="83" t="s">
        <v>1351</v>
      </c>
      <c r="J172" t="s">
        <v>47</v>
      </c>
      <c r="K172" t="s">
        <v>48</v>
      </c>
      <c r="L172">
        <v>4</v>
      </c>
      <c r="M172" t="s">
        <v>1291</v>
      </c>
      <c r="N172">
        <v>5</v>
      </c>
      <c r="O172" t="s">
        <v>297</v>
      </c>
      <c r="P172" t="s">
        <v>1296</v>
      </c>
      <c r="Q172" t="s">
        <v>297</v>
      </c>
      <c r="R172" t="s">
        <v>817</v>
      </c>
      <c r="S172" t="s">
        <v>298</v>
      </c>
      <c r="T172" t="s">
        <v>1299</v>
      </c>
      <c r="U172" t="s">
        <v>298</v>
      </c>
      <c r="V172" t="s">
        <v>1339</v>
      </c>
      <c r="W172">
        <v>2000</v>
      </c>
      <c r="X172" t="s">
        <v>105</v>
      </c>
      <c r="Y172">
        <v>2461</v>
      </c>
      <c r="Z172" t="s">
        <v>372</v>
      </c>
      <c r="AA172">
        <v>0</v>
      </c>
      <c r="AB172" t="s">
        <v>58</v>
      </c>
      <c r="AC172" s="1">
        <v>0</v>
      </c>
      <c r="AD172" s="16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500</v>
      </c>
      <c r="AK172" s="1">
        <v>500</v>
      </c>
      <c r="AL172" s="1">
        <f t="shared" si="6"/>
        <v>0</v>
      </c>
      <c r="AM172">
        <v>0</v>
      </c>
      <c r="AO172" s="1">
        <v>299</v>
      </c>
      <c r="AP172" s="1">
        <v>299</v>
      </c>
      <c r="AQ172">
        <v>299</v>
      </c>
      <c r="AR172">
        <v>299</v>
      </c>
      <c r="AS172">
        <v>299</v>
      </c>
      <c r="AT172">
        <v>0</v>
      </c>
      <c r="AU172">
        <v>0</v>
      </c>
      <c r="AV172" s="1">
        <f t="shared" si="7"/>
        <v>201</v>
      </c>
      <c r="AW172" s="16">
        <v>500</v>
      </c>
      <c r="AX172" s="16"/>
      <c r="AY172" s="1">
        <f t="shared" si="10"/>
        <v>500</v>
      </c>
    </row>
    <row r="173" spans="1:54" hidden="1" x14ac:dyDescent="0.35">
      <c r="A173" s="13" t="s">
        <v>1451</v>
      </c>
      <c r="B173" t="s">
        <v>815</v>
      </c>
      <c r="C173" t="s">
        <v>1359</v>
      </c>
      <c r="D173" t="s">
        <v>1376</v>
      </c>
      <c r="E173" s="83" t="s">
        <v>870</v>
      </c>
      <c r="F173">
        <v>6</v>
      </c>
      <c r="G173" s="83" t="s">
        <v>164</v>
      </c>
      <c r="H173" s="83" t="s">
        <v>65</v>
      </c>
      <c r="I173" s="83" t="s">
        <v>1351</v>
      </c>
      <c r="J173" s="83" t="s">
        <v>173</v>
      </c>
      <c r="K173" s="83" t="s">
        <v>174</v>
      </c>
      <c r="L173">
        <v>6</v>
      </c>
      <c r="M173" t="s">
        <v>1290</v>
      </c>
      <c r="N173">
        <v>21</v>
      </c>
      <c r="O173" t="s">
        <v>440</v>
      </c>
      <c r="P173" t="s">
        <v>1296</v>
      </c>
      <c r="Q173" t="s">
        <v>440</v>
      </c>
      <c r="R173" t="s">
        <v>872</v>
      </c>
      <c r="S173" t="s">
        <v>873</v>
      </c>
      <c r="T173" t="s">
        <v>1299</v>
      </c>
      <c r="U173" t="s">
        <v>873</v>
      </c>
      <c r="V173" t="s">
        <v>1339</v>
      </c>
      <c r="W173">
        <v>2000</v>
      </c>
      <c r="X173" t="s">
        <v>105</v>
      </c>
      <c r="Y173">
        <v>2461</v>
      </c>
      <c r="Z173" t="s">
        <v>372</v>
      </c>
      <c r="AA173">
        <v>0</v>
      </c>
      <c r="AB173" t="s">
        <v>58</v>
      </c>
      <c r="AC173" s="1">
        <v>0</v>
      </c>
      <c r="AD173" s="16">
        <v>0</v>
      </c>
      <c r="AE173" s="1">
        <v>0</v>
      </c>
      <c r="AF173" s="1">
        <v>1000</v>
      </c>
      <c r="AG173" s="1">
        <v>1000</v>
      </c>
      <c r="AH173" s="1">
        <v>0</v>
      </c>
      <c r="AI173" s="1">
        <v>0</v>
      </c>
      <c r="AJ173" s="1">
        <v>0</v>
      </c>
      <c r="AK173" s="1">
        <v>0</v>
      </c>
      <c r="AL173" s="1">
        <f t="shared" si="6"/>
        <v>0</v>
      </c>
      <c r="AM173" s="1">
        <v>0</v>
      </c>
      <c r="AN173" s="1"/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f t="shared" si="7"/>
        <v>0</v>
      </c>
      <c r="AW173" s="1">
        <v>0</v>
      </c>
      <c r="AY173" s="1">
        <f t="shared" si="10"/>
        <v>0</v>
      </c>
    </row>
    <row r="174" spans="1:54" hidden="1" x14ac:dyDescent="0.35">
      <c r="A174" s="13" t="s">
        <v>1451</v>
      </c>
      <c r="B174" t="s">
        <v>815</v>
      </c>
      <c r="C174" t="s">
        <v>1359</v>
      </c>
      <c r="D174" t="s">
        <v>1377</v>
      </c>
      <c r="E174" s="83" t="s">
        <v>857</v>
      </c>
      <c r="F174">
        <v>3</v>
      </c>
      <c r="G174" s="83" t="s">
        <v>453</v>
      </c>
      <c r="H174" s="83" t="s">
        <v>1349</v>
      </c>
      <c r="I174" s="83" t="s">
        <v>1350</v>
      </c>
      <c r="J174" s="83" t="s">
        <v>445</v>
      </c>
      <c r="K174" s="83" t="s">
        <v>446</v>
      </c>
      <c r="L174">
        <v>6</v>
      </c>
      <c r="M174" t="s">
        <v>1290</v>
      </c>
      <c r="N174">
        <v>30</v>
      </c>
      <c r="O174" t="s">
        <v>454</v>
      </c>
      <c r="P174" t="s">
        <v>1296</v>
      </c>
      <c r="Q174" t="s">
        <v>454</v>
      </c>
      <c r="R174" t="s">
        <v>882</v>
      </c>
      <c r="S174" t="s">
        <v>883</v>
      </c>
      <c r="T174" t="s">
        <v>1299</v>
      </c>
      <c r="U174" t="s">
        <v>883</v>
      </c>
      <c r="V174" t="s">
        <v>1339</v>
      </c>
      <c r="W174">
        <v>2000</v>
      </c>
      <c r="X174" t="s">
        <v>105</v>
      </c>
      <c r="Y174">
        <v>2461</v>
      </c>
      <c r="Z174" t="s">
        <v>372</v>
      </c>
      <c r="AA174">
        <v>0</v>
      </c>
      <c r="AB174" t="s">
        <v>58</v>
      </c>
      <c r="AC174" s="1">
        <v>3944</v>
      </c>
      <c r="AD174" s="16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f t="shared" si="6"/>
        <v>0</v>
      </c>
      <c r="AM174" s="1">
        <v>0</v>
      </c>
      <c r="AN174" s="1"/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f t="shared" si="7"/>
        <v>0</v>
      </c>
      <c r="AW174" s="1">
        <v>0</v>
      </c>
      <c r="AY174" s="1">
        <f t="shared" si="10"/>
        <v>0</v>
      </c>
    </row>
    <row r="175" spans="1:54" hidden="1" x14ac:dyDescent="0.35">
      <c r="A175" t="s">
        <v>812</v>
      </c>
      <c r="B175" t="s">
        <v>815</v>
      </c>
      <c r="C175" t="s">
        <v>1359</v>
      </c>
      <c r="D175" t="s">
        <v>1378</v>
      </c>
      <c r="E175" s="83" t="s">
        <v>900</v>
      </c>
      <c r="F175">
        <v>0</v>
      </c>
      <c r="G175" s="83" t="s">
        <v>255</v>
      </c>
      <c r="H175" s="83" t="s">
        <v>65</v>
      </c>
      <c r="I175" s="83" t="s">
        <v>1351</v>
      </c>
      <c r="J175" s="83" t="s">
        <v>47</v>
      </c>
      <c r="K175" s="83" t="s">
        <v>48</v>
      </c>
      <c r="L175">
        <v>1</v>
      </c>
      <c r="M175" t="s">
        <v>1292</v>
      </c>
      <c r="N175">
        <v>36</v>
      </c>
      <c r="O175" t="s">
        <v>931</v>
      </c>
      <c r="P175" t="s">
        <v>1296</v>
      </c>
      <c r="Q175" t="s">
        <v>931</v>
      </c>
      <c r="R175" t="s">
        <v>930</v>
      </c>
      <c r="S175" t="s">
        <v>932</v>
      </c>
      <c r="T175" t="s">
        <v>1299</v>
      </c>
      <c r="U175" t="s">
        <v>932</v>
      </c>
      <c r="V175" t="s">
        <v>1339</v>
      </c>
      <c r="W175">
        <v>2000</v>
      </c>
      <c r="X175" t="s">
        <v>105</v>
      </c>
      <c r="Y175">
        <v>2461</v>
      </c>
      <c r="Z175" t="s">
        <v>372</v>
      </c>
      <c r="AA175">
        <v>0</v>
      </c>
      <c r="AB175" t="s">
        <v>58</v>
      </c>
      <c r="AC175">
        <v>0</v>
      </c>
      <c r="AD175" s="16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 s="1">
        <v>5000</v>
      </c>
      <c r="AK175" s="1">
        <v>5000</v>
      </c>
      <c r="AL175" s="1">
        <f t="shared" si="6"/>
        <v>0</v>
      </c>
      <c r="AM175">
        <v>0</v>
      </c>
      <c r="AO175" s="1">
        <v>4918.84</v>
      </c>
      <c r="AP175" s="1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 s="1">
        <f t="shared" si="7"/>
        <v>81.159999999999854</v>
      </c>
      <c r="AW175" s="1">
        <v>0</v>
      </c>
      <c r="AY175" s="1">
        <f t="shared" si="10"/>
        <v>0</v>
      </c>
      <c r="BA175" t="s">
        <v>1256</v>
      </c>
      <c r="BB175" s="1"/>
    </row>
    <row r="176" spans="1:54" hidden="1" x14ac:dyDescent="0.35">
      <c r="A176" s="13" t="s">
        <v>1451</v>
      </c>
      <c r="B176" t="s">
        <v>815</v>
      </c>
      <c r="C176" t="s">
        <v>1359</v>
      </c>
      <c r="D176" t="s">
        <v>1378</v>
      </c>
      <c r="E176" s="83" t="s">
        <v>900</v>
      </c>
      <c r="F176">
        <v>0</v>
      </c>
      <c r="G176" s="83" t="s">
        <v>255</v>
      </c>
      <c r="H176" s="83" t="s">
        <v>65</v>
      </c>
      <c r="I176" s="83" t="s">
        <v>1351</v>
      </c>
      <c r="J176" s="83" t="s">
        <v>47</v>
      </c>
      <c r="K176" s="83" t="s">
        <v>48</v>
      </c>
      <c r="L176">
        <v>1</v>
      </c>
      <c r="M176" t="s">
        <v>1292</v>
      </c>
      <c r="N176">
        <v>65</v>
      </c>
      <c r="O176" t="s">
        <v>996</v>
      </c>
      <c r="P176" t="s">
        <v>1296</v>
      </c>
      <c r="Q176" t="s">
        <v>996</v>
      </c>
      <c r="R176" t="s">
        <v>995</v>
      </c>
      <c r="S176" t="s">
        <v>226</v>
      </c>
      <c r="T176" t="s">
        <v>1299</v>
      </c>
      <c r="U176" t="s">
        <v>226</v>
      </c>
      <c r="V176" t="s">
        <v>1339</v>
      </c>
      <c r="W176">
        <v>2000</v>
      </c>
      <c r="X176" t="s">
        <v>105</v>
      </c>
      <c r="Y176">
        <v>2471</v>
      </c>
      <c r="Z176" t="s">
        <v>373</v>
      </c>
      <c r="AA176">
        <v>0</v>
      </c>
      <c r="AB176" t="s">
        <v>58</v>
      </c>
      <c r="AC176" s="1">
        <v>0</v>
      </c>
      <c r="AD176" s="16">
        <v>0</v>
      </c>
      <c r="AE176" s="1">
        <v>0</v>
      </c>
      <c r="AF176" s="1">
        <v>150000</v>
      </c>
      <c r="AG176" s="1">
        <v>150000</v>
      </c>
      <c r="AH176" s="1">
        <v>78283.91</v>
      </c>
      <c r="AI176" s="1">
        <v>78283.91</v>
      </c>
      <c r="AJ176" s="1">
        <v>0</v>
      </c>
      <c r="AK176" s="1">
        <v>0</v>
      </c>
      <c r="AL176" s="1">
        <f t="shared" si="6"/>
        <v>0</v>
      </c>
      <c r="AM176" s="1">
        <v>0</v>
      </c>
      <c r="AN176" s="1"/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f t="shared" si="7"/>
        <v>0</v>
      </c>
      <c r="AW176" s="1">
        <v>0</v>
      </c>
      <c r="AY176" s="1">
        <f t="shared" si="10"/>
        <v>0</v>
      </c>
    </row>
    <row r="177" spans="1:54" hidden="1" x14ac:dyDescent="0.35">
      <c r="A177" t="s">
        <v>1361</v>
      </c>
      <c r="B177" t="s">
        <v>1360</v>
      </c>
      <c r="C177" t="s">
        <v>1359</v>
      </c>
      <c r="D177" t="s">
        <v>1377</v>
      </c>
      <c r="E177" s="83" t="s">
        <v>857</v>
      </c>
      <c r="F177">
        <v>2</v>
      </c>
      <c r="G177" s="83" t="s">
        <v>148</v>
      </c>
      <c r="H177" s="83" t="s">
        <v>65</v>
      </c>
      <c r="I177" s="83" t="s">
        <v>1351</v>
      </c>
      <c r="J177" s="83" t="s">
        <v>47</v>
      </c>
      <c r="K177" s="83" t="s">
        <v>48</v>
      </c>
      <c r="L177">
        <v>2</v>
      </c>
      <c r="M177" t="s">
        <v>1293</v>
      </c>
      <c r="N177">
        <v>25</v>
      </c>
      <c r="O177" t="s">
        <v>404</v>
      </c>
      <c r="P177" t="s">
        <v>1296</v>
      </c>
      <c r="Q177" t="s">
        <v>404</v>
      </c>
      <c r="R177" t="s">
        <v>856</v>
      </c>
      <c r="S177" t="s">
        <v>858</v>
      </c>
      <c r="T177" t="s">
        <v>1299</v>
      </c>
      <c r="U177" t="s">
        <v>858</v>
      </c>
      <c r="V177" t="s">
        <v>1339</v>
      </c>
      <c r="W177">
        <v>2000</v>
      </c>
      <c r="X177" t="s">
        <v>105</v>
      </c>
      <c r="Y177">
        <v>2471</v>
      </c>
      <c r="Z177" t="s">
        <v>373</v>
      </c>
      <c r="AA177">
        <v>0</v>
      </c>
      <c r="AB177" t="s">
        <v>58</v>
      </c>
      <c r="AC177" s="1">
        <v>632370.68000000005</v>
      </c>
      <c r="AD177" s="16">
        <v>632370.68000000005</v>
      </c>
      <c r="AE177" s="1">
        <v>632370.68000000005</v>
      </c>
      <c r="AF177" s="1">
        <v>586933.61</v>
      </c>
      <c r="AG177" s="1">
        <v>575211.68000000005</v>
      </c>
      <c r="AH177" s="1">
        <v>518511.01</v>
      </c>
      <c r="AI177" s="1">
        <v>518511.01</v>
      </c>
      <c r="AJ177" s="1">
        <v>1300000</v>
      </c>
      <c r="AK177" s="1">
        <v>1300000</v>
      </c>
      <c r="AL177" s="1">
        <f t="shared" si="6"/>
        <v>0</v>
      </c>
      <c r="AM177" s="1">
        <v>1300000</v>
      </c>
      <c r="AN177" s="1"/>
      <c r="AO177" s="1">
        <v>1286416.1299999999</v>
      </c>
      <c r="AP177" s="1">
        <v>618343.13</v>
      </c>
      <c r="AQ177" s="1">
        <v>610607.27</v>
      </c>
      <c r="AR177" s="1">
        <v>610607.27</v>
      </c>
      <c r="AS177" s="1">
        <v>189487.37</v>
      </c>
      <c r="AT177" s="1">
        <v>43921.43</v>
      </c>
      <c r="AU177" s="1">
        <v>43921.43</v>
      </c>
      <c r="AV177" s="1">
        <f t="shared" si="7"/>
        <v>13583.870000000112</v>
      </c>
      <c r="AW177" s="1">
        <v>800000</v>
      </c>
      <c r="AY177" s="1">
        <f t="shared" si="10"/>
        <v>800000</v>
      </c>
    </row>
    <row r="178" spans="1:54" hidden="1" x14ac:dyDescent="0.35">
      <c r="A178" t="s">
        <v>1361</v>
      </c>
      <c r="B178" t="s">
        <v>1360</v>
      </c>
      <c r="C178" t="s">
        <v>1359</v>
      </c>
      <c r="D178" s="85" t="s">
        <v>1379</v>
      </c>
      <c r="E178" s="83" t="s">
        <v>824</v>
      </c>
      <c r="F178">
        <v>1</v>
      </c>
      <c r="G178" s="83" t="s">
        <v>472</v>
      </c>
      <c r="H178" s="83" t="s">
        <v>65</v>
      </c>
      <c r="I178" s="83" t="s">
        <v>1351</v>
      </c>
      <c r="J178" s="83" t="s">
        <v>1303</v>
      </c>
      <c r="K178" s="83" t="s">
        <v>1304</v>
      </c>
      <c r="L178">
        <v>6</v>
      </c>
      <c r="M178" t="s">
        <v>1290</v>
      </c>
      <c r="N178">
        <v>68</v>
      </c>
      <c r="O178" t="s">
        <v>473</v>
      </c>
      <c r="P178" t="s">
        <v>1296</v>
      </c>
      <c r="Q178" t="s">
        <v>1452</v>
      </c>
      <c r="R178" t="s">
        <v>893</v>
      </c>
      <c r="S178" t="s">
        <v>1132</v>
      </c>
      <c r="T178" t="s">
        <v>1299</v>
      </c>
      <c r="U178" t="s">
        <v>1453</v>
      </c>
      <c r="V178" t="s">
        <v>1339</v>
      </c>
      <c r="W178">
        <v>2000</v>
      </c>
      <c r="X178" t="s">
        <v>105</v>
      </c>
      <c r="Y178">
        <v>2471</v>
      </c>
      <c r="Z178" t="s">
        <v>373</v>
      </c>
      <c r="AA178">
        <v>0</v>
      </c>
      <c r="AB178" t="s">
        <v>58</v>
      </c>
      <c r="AC178" s="1"/>
      <c r="AD178" s="16">
        <v>2366640.46</v>
      </c>
      <c r="AE178" s="1"/>
      <c r="AF178" s="1"/>
      <c r="AG178" s="1"/>
      <c r="AH178" s="16">
        <v>2504202.61</v>
      </c>
      <c r="AI178" s="1"/>
      <c r="AJ178" s="1">
        <v>3379695.49</v>
      </c>
      <c r="AK178" s="1"/>
      <c r="AL178" s="1"/>
      <c r="AM178" s="1">
        <v>0</v>
      </c>
      <c r="AN178" s="1"/>
      <c r="AO178" s="1">
        <v>3358552.5700000003</v>
      </c>
      <c r="AP178" s="1"/>
      <c r="AQ178" s="1"/>
      <c r="AR178" s="1"/>
      <c r="AS178" s="1"/>
      <c r="AT178" s="1"/>
      <c r="AU178" s="1"/>
      <c r="AV178" s="1"/>
      <c r="AW178" s="1">
        <v>2500000</v>
      </c>
    </row>
    <row r="179" spans="1:54" hidden="1" x14ac:dyDescent="0.35">
      <c r="A179" t="s">
        <v>812</v>
      </c>
      <c r="B179" t="s">
        <v>815</v>
      </c>
      <c r="C179" t="s">
        <v>1359</v>
      </c>
      <c r="D179" t="s">
        <v>1377</v>
      </c>
      <c r="E179" s="83" t="s">
        <v>857</v>
      </c>
      <c r="F179">
        <v>1</v>
      </c>
      <c r="G179" s="83" t="s">
        <v>472</v>
      </c>
      <c r="H179" s="83" t="s">
        <v>65</v>
      </c>
      <c r="I179" s="83" t="s">
        <v>1351</v>
      </c>
      <c r="J179" s="83" t="s">
        <v>1303</v>
      </c>
      <c r="K179" s="83" t="s">
        <v>1304</v>
      </c>
      <c r="L179" s="86">
        <v>6</v>
      </c>
      <c r="M179" s="86" t="s">
        <v>1290</v>
      </c>
      <c r="N179">
        <v>29</v>
      </c>
      <c r="O179" t="s">
        <v>473</v>
      </c>
      <c r="P179" t="s">
        <v>1296</v>
      </c>
      <c r="Q179" t="s">
        <v>473</v>
      </c>
      <c r="R179" t="s">
        <v>884</v>
      </c>
      <c r="S179" t="s">
        <v>891</v>
      </c>
      <c r="T179" t="s">
        <v>1299</v>
      </c>
      <c r="U179" t="s">
        <v>891</v>
      </c>
      <c r="V179" t="s">
        <v>1339</v>
      </c>
      <c r="W179">
        <v>2000</v>
      </c>
      <c r="X179" t="s">
        <v>105</v>
      </c>
      <c r="Y179">
        <v>2471</v>
      </c>
      <c r="Z179" t="s">
        <v>373</v>
      </c>
      <c r="AA179">
        <v>0</v>
      </c>
      <c r="AB179" t="s">
        <v>58</v>
      </c>
      <c r="AC179" s="1">
        <v>2386641.2200000002</v>
      </c>
      <c r="AD179" s="16">
        <v>0</v>
      </c>
      <c r="AE179" s="1">
        <v>2366640.46</v>
      </c>
      <c r="AF179" s="1">
        <v>2680000</v>
      </c>
      <c r="AG179" s="1">
        <v>2300000</v>
      </c>
      <c r="AH179" s="1">
        <v>0</v>
      </c>
      <c r="AI179" s="1">
        <v>2504202.61</v>
      </c>
      <c r="AJ179" s="1">
        <v>0</v>
      </c>
      <c r="AK179" s="1">
        <v>3379695.49</v>
      </c>
      <c r="AL179" s="1">
        <f t="shared" ref="AL179:AL194" si="11">AJ179-AK179</f>
        <v>-3379695.49</v>
      </c>
      <c r="AM179" s="1">
        <v>3000000</v>
      </c>
      <c r="AN179" s="1"/>
      <c r="AO179" s="1">
        <v>0</v>
      </c>
      <c r="AP179" s="1">
        <v>3329401.45</v>
      </c>
      <c r="AQ179" s="1">
        <v>3358552.5700000003</v>
      </c>
      <c r="AR179" s="1">
        <v>403346.45</v>
      </c>
      <c r="AS179" s="1">
        <v>413247.57</v>
      </c>
      <c r="AT179" s="1">
        <v>393445.33</v>
      </c>
      <c r="AU179" s="1">
        <v>393445.33</v>
      </c>
      <c r="AV179" s="1">
        <f t="shared" ref="AV179:AV194" si="12">AK179-AO179</f>
        <v>3379695.49</v>
      </c>
      <c r="AW179" s="1">
        <v>0</v>
      </c>
      <c r="AY179" s="1">
        <f t="shared" ref="AY179:AY185" si="13">AW179</f>
        <v>0</v>
      </c>
    </row>
    <row r="180" spans="1:54" hidden="1" x14ac:dyDescent="0.35">
      <c r="A180" t="s">
        <v>1361</v>
      </c>
      <c r="B180" t="s">
        <v>1360</v>
      </c>
      <c r="C180" t="s">
        <v>1359</v>
      </c>
      <c r="D180" t="s">
        <v>1373</v>
      </c>
      <c r="E180" s="83" t="s">
        <v>835</v>
      </c>
      <c r="F180">
        <v>5</v>
      </c>
      <c r="G180" s="83" t="s">
        <v>810</v>
      </c>
      <c r="H180" s="83" t="s">
        <v>65</v>
      </c>
      <c r="I180" s="83" t="s">
        <v>1351</v>
      </c>
      <c r="J180" t="s">
        <v>47</v>
      </c>
      <c r="K180" t="s">
        <v>48</v>
      </c>
      <c r="L180">
        <v>4</v>
      </c>
      <c r="M180" t="s">
        <v>1291</v>
      </c>
      <c r="N180">
        <v>9</v>
      </c>
      <c r="O180" t="s">
        <v>120</v>
      </c>
      <c r="P180" t="s">
        <v>1296</v>
      </c>
      <c r="Q180" t="s">
        <v>120</v>
      </c>
      <c r="R180" t="s">
        <v>834</v>
      </c>
      <c r="S180" t="s">
        <v>836</v>
      </c>
      <c r="T180" t="s">
        <v>1299</v>
      </c>
      <c r="U180" t="s">
        <v>836</v>
      </c>
      <c r="V180" t="s">
        <v>1339</v>
      </c>
      <c r="W180">
        <v>2000</v>
      </c>
      <c r="X180" t="s">
        <v>105</v>
      </c>
      <c r="Y180">
        <v>2471</v>
      </c>
      <c r="Z180" t="s">
        <v>373</v>
      </c>
      <c r="AA180">
        <v>0</v>
      </c>
      <c r="AB180" t="s">
        <v>58</v>
      </c>
      <c r="AC180" s="1">
        <v>22096.42</v>
      </c>
      <c r="AD180" s="16">
        <v>22089.24</v>
      </c>
      <c r="AE180" s="1">
        <v>22089.24</v>
      </c>
      <c r="AF180" s="1">
        <v>42700</v>
      </c>
      <c r="AG180" s="1">
        <v>50000</v>
      </c>
      <c r="AH180" s="1">
        <v>30881.72</v>
      </c>
      <c r="AI180" s="1">
        <v>30881.72</v>
      </c>
      <c r="AJ180" s="1">
        <v>195289</v>
      </c>
      <c r="AK180" s="1">
        <v>195289</v>
      </c>
      <c r="AL180" s="1">
        <f t="shared" si="11"/>
        <v>0</v>
      </c>
      <c r="AM180" s="1">
        <v>150000</v>
      </c>
      <c r="AN180" s="1"/>
      <c r="AO180" s="1">
        <v>190765.17</v>
      </c>
      <c r="AP180" s="1">
        <v>0</v>
      </c>
      <c r="AQ180" s="1">
        <v>190765.17</v>
      </c>
      <c r="AR180">
        <v>0</v>
      </c>
      <c r="AS180">
        <v>0</v>
      </c>
      <c r="AT180">
        <v>0</v>
      </c>
      <c r="AU180">
        <v>0</v>
      </c>
      <c r="AV180" s="1">
        <f t="shared" si="12"/>
        <v>4523.8299999999872</v>
      </c>
      <c r="AW180" s="1">
        <v>150000</v>
      </c>
      <c r="AY180" s="1">
        <f t="shared" si="13"/>
        <v>150000</v>
      </c>
    </row>
    <row r="181" spans="1:54" hidden="1" x14ac:dyDescent="0.35">
      <c r="A181" t="s">
        <v>1361</v>
      </c>
      <c r="B181" t="s">
        <v>1360</v>
      </c>
      <c r="C181" t="s">
        <v>1359</v>
      </c>
      <c r="D181" t="s">
        <v>1372</v>
      </c>
      <c r="E181" s="83" t="s">
        <v>60</v>
      </c>
      <c r="F181">
        <v>5</v>
      </c>
      <c r="G181" s="83" t="s">
        <v>810</v>
      </c>
      <c r="H181" s="83" t="s">
        <v>65</v>
      </c>
      <c r="I181" s="83" t="s">
        <v>1351</v>
      </c>
      <c r="J181" t="s">
        <v>47</v>
      </c>
      <c r="K181" t="s">
        <v>48</v>
      </c>
      <c r="L181">
        <v>4</v>
      </c>
      <c r="M181" t="s">
        <v>1291</v>
      </c>
      <c r="N181">
        <v>5</v>
      </c>
      <c r="O181" t="s">
        <v>297</v>
      </c>
      <c r="P181" t="s">
        <v>1296</v>
      </c>
      <c r="Q181" t="s">
        <v>297</v>
      </c>
      <c r="R181" t="s">
        <v>817</v>
      </c>
      <c r="S181" t="s">
        <v>298</v>
      </c>
      <c r="T181" t="s">
        <v>1299</v>
      </c>
      <c r="U181" t="s">
        <v>298</v>
      </c>
      <c r="V181" t="s">
        <v>1339</v>
      </c>
      <c r="W181">
        <v>2000</v>
      </c>
      <c r="X181" t="s">
        <v>105</v>
      </c>
      <c r="Y181">
        <v>2471</v>
      </c>
      <c r="Z181" t="s">
        <v>373</v>
      </c>
      <c r="AA181">
        <v>0</v>
      </c>
      <c r="AB181" t="s">
        <v>58</v>
      </c>
      <c r="AC181" s="1">
        <v>0</v>
      </c>
      <c r="AD181" s="16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12000</v>
      </c>
      <c r="AK181" s="1">
        <v>12000</v>
      </c>
      <c r="AL181" s="1">
        <f t="shared" si="11"/>
        <v>0</v>
      </c>
      <c r="AM181">
        <v>0</v>
      </c>
      <c r="AO181" s="1">
        <v>10904</v>
      </c>
      <c r="AP181" s="1">
        <v>10904</v>
      </c>
      <c r="AQ181" s="1">
        <v>10904</v>
      </c>
      <c r="AR181" s="1">
        <v>10904</v>
      </c>
      <c r="AS181" s="1">
        <v>10904</v>
      </c>
      <c r="AT181" s="1">
        <v>10904</v>
      </c>
      <c r="AU181" s="1">
        <v>10904</v>
      </c>
      <c r="AV181" s="1">
        <f t="shared" si="12"/>
        <v>1096</v>
      </c>
      <c r="AW181" s="16">
        <v>11000</v>
      </c>
      <c r="AX181" s="16"/>
      <c r="AY181" s="1">
        <f t="shared" si="13"/>
        <v>11000</v>
      </c>
    </row>
    <row r="182" spans="1:54" hidden="1" x14ac:dyDescent="0.35">
      <c r="A182" s="13" t="s">
        <v>1451</v>
      </c>
      <c r="B182" t="s">
        <v>815</v>
      </c>
      <c r="C182" t="s">
        <v>1359</v>
      </c>
      <c r="D182" t="s">
        <v>1376</v>
      </c>
      <c r="E182" s="83" t="s">
        <v>870</v>
      </c>
      <c r="F182">
        <v>6</v>
      </c>
      <c r="G182" s="83" t="s">
        <v>164</v>
      </c>
      <c r="H182" s="83" t="s">
        <v>65</v>
      </c>
      <c r="I182" s="83" t="s">
        <v>1351</v>
      </c>
      <c r="J182" s="83" t="s">
        <v>173</v>
      </c>
      <c r="K182" s="83" t="s">
        <v>174</v>
      </c>
      <c r="L182">
        <v>6</v>
      </c>
      <c r="M182" t="s">
        <v>1290</v>
      </c>
      <c r="N182">
        <v>21</v>
      </c>
      <c r="O182" t="s">
        <v>440</v>
      </c>
      <c r="P182" t="s">
        <v>1296</v>
      </c>
      <c r="Q182" t="s">
        <v>440</v>
      </c>
      <c r="R182" t="s">
        <v>872</v>
      </c>
      <c r="S182" t="s">
        <v>873</v>
      </c>
      <c r="T182" t="s">
        <v>1299</v>
      </c>
      <c r="U182" t="s">
        <v>873</v>
      </c>
      <c r="V182" t="s">
        <v>1339</v>
      </c>
      <c r="W182">
        <v>2000</v>
      </c>
      <c r="X182" t="s">
        <v>105</v>
      </c>
      <c r="Y182">
        <v>2471</v>
      </c>
      <c r="Z182" t="s">
        <v>373</v>
      </c>
      <c r="AA182">
        <v>0</v>
      </c>
      <c r="AB182" t="s">
        <v>58</v>
      </c>
      <c r="AC182" s="1">
        <v>279.44</v>
      </c>
      <c r="AD182" s="16">
        <v>279.44</v>
      </c>
      <c r="AE182" s="1">
        <v>279.44</v>
      </c>
      <c r="AF182" s="1">
        <v>2000</v>
      </c>
      <c r="AG182" s="1">
        <v>2000</v>
      </c>
      <c r="AH182" s="1">
        <v>0</v>
      </c>
      <c r="AI182" s="1">
        <v>0</v>
      </c>
      <c r="AJ182" s="1">
        <v>0</v>
      </c>
      <c r="AK182" s="1">
        <v>0</v>
      </c>
      <c r="AL182" s="1">
        <f t="shared" si="11"/>
        <v>0</v>
      </c>
      <c r="AM182" s="1">
        <v>0</v>
      </c>
      <c r="AN182" s="1"/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f t="shared" si="12"/>
        <v>0</v>
      </c>
      <c r="AW182" s="1">
        <v>0</v>
      </c>
      <c r="AY182" s="1">
        <f t="shared" si="13"/>
        <v>0</v>
      </c>
      <c r="BB182">
        <v>212976.68</v>
      </c>
    </row>
    <row r="183" spans="1:54" hidden="1" x14ac:dyDescent="0.35">
      <c r="A183" s="13" t="s">
        <v>1451</v>
      </c>
      <c r="B183" t="s">
        <v>815</v>
      </c>
      <c r="C183" t="s">
        <v>1359</v>
      </c>
      <c r="D183" t="s">
        <v>1381</v>
      </c>
      <c r="E183" s="83" t="s">
        <v>984</v>
      </c>
      <c r="F183">
        <v>5</v>
      </c>
      <c r="G183" s="83" t="s">
        <v>810</v>
      </c>
      <c r="H183" s="83" t="s">
        <v>1398</v>
      </c>
      <c r="I183" s="83" t="s">
        <v>1399</v>
      </c>
      <c r="J183" s="83" t="s">
        <v>204</v>
      </c>
      <c r="K183" s="83" t="s">
        <v>1306</v>
      </c>
      <c r="L183">
        <v>4</v>
      </c>
      <c r="M183" t="s">
        <v>1291</v>
      </c>
      <c r="N183">
        <v>55</v>
      </c>
      <c r="O183" t="s">
        <v>601</v>
      </c>
      <c r="P183" t="s">
        <v>1296</v>
      </c>
      <c r="Q183" t="s">
        <v>601</v>
      </c>
      <c r="R183" t="s">
        <v>983</v>
      </c>
      <c r="S183" t="s">
        <v>985</v>
      </c>
      <c r="T183" t="s">
        <v>1299</v>
      </c>
      <c r="U183" t="s">
        <v>985</v>
      </c>
      <c r="V183" t="s">
        <v>1339</v>
      </c>
      <c r="W183">
        <v>2000</v>
      </c>
      <c r="X183" t="s">
        <v>105</v>
      </c>
      <c r="Y183">
        <v>2471</v>
      </c>
      <c r="Z183" t="s">
        <v>373</v>
      </c>
      <c r="AA183">
        <v>0</v>
      </c>
      <c r="AB183" t="s">
        <v>58</v>
      </c>
      <c r="AC183" s="1">
        <v>301.60000000000002</v>
      </c>
      <c r="AD183" s="16">
        <v>301.60000000000002</v>
      </c>
      <c r="AE183" s="1">
        <v>301.60000000000002</v>
      </c>
      <c r="AF183" s="1">
        <v>1414</v>
      </c>
      <c r="AG183" s="1">
        <v>1414</v>
      </c>
      <c r="AH183" s="1">
        <v>0</v>
      </c>
      <c r="AI183" s="1">
        <v>0</v>
      </c>
      <c r="AJ183" s="1">
        <v>0</v>
      </c>
      <c r="AK183" s="1">
        <v>0</v>
      </c>
      <c r="AL183" s="1">
        <f t="shared" si="11"/>
        <v>0</v>
      </c>
      <c r="AM183" s="1">
        <v>0</v>
      </c>
      <c r="AN183" s="1"/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f t="shared" si="12"/>
        <v>0</v>
      </c>
      <c r="AW183" s="1">
        <v>0</v>
      </c>
      <c r="AY183" s="1">
        <f t="shared" si="13"/>
        <v>0</v>
      </c>
      <c r="BB183">
        <v>218994</v>
      </c>
    </row>
    <row r="184" spans="1:54" hidden="1" x14ac:dyDescent="0.35">
      <c r="A184" t="s">
        <v>812</v>
      </c>
      <c r="B184" t="s">
        <v>815</v>
      </c>
      <c r="C184" t="s">
        <v>1359</v>
      </c>
      <c r="D184" t="s">
        <v>1378</v>
      </c>
      <c r="E184" s="83" t="s">
        <v>900</v>
      </c>
      <c r="F184">
        <v>0</v>
      </c>
      <c r="G184" s="83" t="s">
        <v>255</v>
      </c>
      <c r="H184" s="83" t="s">
        <v>65</v>
      </c>
      <c r="I184" s="83" t="s">
        <v>1351</v>
      </c>
      <c r="J184" s="83" t="s">
        <v>47</v>
      </c>
      <c r="K184" s="83" t="s">
        <v>48</v>
      </c>
      <c r="L184">
        <v>1</v>
      </c>
      <c r="M184" t="s">
        <v>1292</v>
      </c>
      <c r="N184">
        <v>36</v>
      </c>
      <c r="O184" t="s">
        <v>931</v>
      </c>
      <c r="P184" t="s">
        <v>1296</v>
      </c>
      <c r="Q184" t="s">
        <v>931</v>
      </c>
      <c r="R184" t="s">
        <v>930</v>
      </c>
      <c r="S184" t="s">
        <v>932</v>
      </c>
      <c r="T184" t="s">
        <v>1299</v>
      </c>
      <c r="U184" t="s">
        <v>932</v>
      </c>
      <c r="V184" t="s">
        <v>1339</v>
      </c>
      <c r="W184">
        <v>2000</v>
      </c>
      <c r="X184" t="s">
        <v>105</v>
      </c>
      <c r="Y184">
        <v>2471</v>
      </c>
      <c r="Z184" t="s">
        <v>373</v>
      </c>
      <c r="AA184">
        <v>0</v>
      </c>
      <c r="AB184" t="s">
        <v>58</v>
      </c>
      <c r="AC184">
        <v>0</v>
      </c>
      <c r="AD184" s="16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 s="1">
        <v>5000</v>
      </c>
      <c r="AK184" s="1">
        <v>5000</v>
      </c>
      <c r="AL184" s="1">
        <f t="shared" si="11"/>
        <v>0</v>
      </c>
      <c r="AM184" s="1">
        <v>20000</v>
      </c>
      <c r="AN184" s="1"/>
      <c r="AO184" s="1">
        <v>3791.52</v>
      </c>
      <c r="AP184" s="1">
        <v>3791.52</v>
      </c>
      <c r="AQ184">
        <v>0</v>
      </c>
      <c r="AR184">
        <v>0</v>
      </c>
      <c r="AS184">
        <v>0</v>
      </c>
      <c r="AT184">
        <v>0</v>
      </c>
      <c r="AU184">
        <v>0</v>
      </c>
      <c r="AV184" s="1">
        <f t="shared" si="12"/>
        <v>1208.48</v>
      </c>
      <c r="AW184" s="1">
        <v>0</v>
      </c>
      <c r="AY184" s="1">
        <f t="shared" si="13"/>
        <v>0</v>
      </c>
      <c r="BA184" t="s">
        <v>1256</v>
      </c>
      <c r="BB184" s="1"/>
    </row>
    <row r="185" spans="1:54" hidden="1" x14ac:dyDescent="0.35">
      <c r="A185" t="s">
        <v>812</v>
      </c>
      <c r="B185" t="s">
        <v>815</v>
      </c>
      <c r="C185" t="s">
        <v>1359</v>
      </c>
      <c r="D185" t="s">
        <v>1376</v>
      </c>
      <c r="E185" s="83" t="s">
        <v>870</v>
      </c>
      <c r="F185">
        <v>2</v>
      </c>
      <c r="G185" s="83" t="s">
        <v>148</v>
      </c>
      <c r="H185" s="83" t="s">
        <v>65</v>
      </c>
      <c r="I185" s="83" t="s">
        <v>1351</v>
      </c>
      <c r="J185" s="83" t="s">
        <v>480</v>
      </c>
      <c r="K185" s="83" t="s">
        <v>481</v>
      </c>
      <c r="L185">
        <v>2</v>
      </c>
      <c r="M185" t="s">
        <v>1293</v>
      </c>
      <c r="N185">
        <v>24</v>
      </c>
      <c r="O185" t="s">
        <v>484</v>
      </c>
      <c r="P185" t="s">
        <v>1296</v>
      </c>
      <c r="Q185" t="s">
        <v>484</v>
      </c>
      <c r="R185" t="s">
        <v>896</v>
      </c>
      <c r="S185" t="s">
        <v>897</v>
      </c>
      <c r="T185" t="s">
        <v>1299</v>
      </c>
      <c r="U185" t="s">
        <v>897</v>
      </c>
      <c r="V185" t="s">
        <v>1339</v>
      </c>
      <c r="W185">
        <v>2000</v>
      </c>
      <c r="X185" t="s">
        <v>105</v>
      </c>
      <c r="Y185">
        <v>2481</v>
      </c>
      <c r="Z185" t="s">
        <v>488</v>
      </c>
      <c r="AA185">
        <v>0</v>
      </c>
      <c r="AB185" t="s">
        <v>58</v>
      </c>
      <c r="AC185" s="1">
        <v>9881.5499999999993</v>
      </c>
      <c r="AD185" s="16">
        <v>7243.78</v>
      </c>
      <c r="AE185" s="1">
        <v>6646.79</v>
      </c>
      <c r="AF185" s="1">
        <v>20000</v>
      </c>
      <c r="AG185" s="1">
        <v>10000</v>
      </c>
      <c r="AH185" s="1">
        <v>11972.22</v>
      </c>
      <c r="AI185" s="1">
        <v>11972.22</v>
      </c>
      <c r="AJ185" s="1">
        <v>10000</v>
      </c>
      <c r="AK185" s="1">
        <v>10000</v>
      </c>
      <c r="AL185" s="1">
        <f t="shared" si="11"/>
        <v>0</v>
      </c>
      <c r="AM185" s="1">
        <v>10000</v>
      </c>
      <c r="AN185" s="1"/>
      <c r="AO185" s="1">
        <v>5842.05</v>
      </c>
      <c r="AP185" s="1">
        <v>5842.05</v>
      </c>
      <c r="AQ185" s="1">
        <v>3079.5</v>
      </c>
      <c r="AR185" s="1">
        <v>3079.5</v>
      </c>
      <c r="AS185" s="1">
        <v>3079.5</v>
      </c>
      <c r="AT185" s="1">
        <v>3079.5</v>
      </c>
      <c r="AU185" s="1">
        <v>3079.5</v>
      </c>
      <c r="AV185" s="1">
        <f t="shared" si="12"/>
        <v>4157.95</v>
      </c>
      <c r="AW185" s="1">
        <v>0</v>
      </c>
      <c r="AY185" s="1">
        <f t="shared" si="13"/>
        <v>0</v>
      </c>
    </row>
    <row r="186" spans="1:54" hidden="1" x14ac:dyDescent="0.35">
      <c r="A186" t="s">
        <v>1361</v>
      </c>
      <c r="B186" t="s">
        <v>1360</v>
      </c>
      <c r="C186" t="s">
        <v>1359</v>
      </c>
      <c r="D186" t="s">
        <v>1377</v>
      </c>
      <c r="E186" s="83" t="s">
        <v>857</v>
      </c>
      <c r="F186">
        <v>2</v>
      </c>
      <c r="G186" s="83" t="s">
        <v>148</v>
      </c>
      <c r="H186" s="83" t="s">
        <v>65</v>
      </c>
      <c r="I186" s="83" t="s">
        <v>1351</v>
      </c>
      <c r="J186" s="83" t="s">
        <v>47</v>
      </c>
      <c r="K186" s="83" t="s">
        <v>48</v>
      </c>
      <c r="L186">
        <v>2</v>
      </c>
      <c r="M186" t="s">
        <v>1293</v>
      </c>
      <c r="N186">
        <v>25</v>
      </c>
      <c r="O186" t="s">
        <v>404</v>
      </c>
      <c r="P186" t="s">
        <v>1296</v>
      </c>
      <c r="Q186" t="s">
        <v>404</v>
      </c>
      <c r="R186" t="s">
        <v>856</v>
      </c>
      <c r="S186" t="s">
        <v>858</v>
      </c>
      <c r="T186" t="s">
        <v>1299</v>
      </c>
      <c r="U186" t="s">
        <v>858</v>
      </c>
      <c r="V186" t="s">
        <v>1339</v>
      </c>
      <c r="W186">
        <v>2000</v>
      </c>
      <c r="X186" t="s">
        <v>105</v>
      </c>
      <c r="Y186">
        <v>2491</v>
      </c>
      <c r="Z186" t="s">
        <v>374</v>
      </c>
      <c r="AA186">
        <v>0</v>
      </c>
      <c r="AB186" t="s">
        <v>58</v>
      </c>
      <c r="AC186" s="1">
        <v>4676068.96</v>
      </c>
      <c r="AD186" s="16">
        <v>4676068.96</v>
      </c>
      <c r="AE186" s="1">
        <v>4676068.96</v>
      </c>
      <c r="AF186" s="1">
        <v>5922175.5</v>
      </c>
      <c r="AG186" s="1">
        <v>4862000</v>
      </c>
      <c r="AH186" s="1">
        <v>4623981.7</v>
      </c>
      <c r="AI186" s="1">
        <v>4623981.7</v>
      </c>
      <c r="AJ186" s="1">
        <v>10499263.51</v>
      </c>
      <c r="AK186" s="87">
        <v>10499263.51</v>
      </c>
      <c r="AL186" s="1">
        <f t="shared" si="11"/>
        <v>0</v>
      </c>
      <c r="AM186" s="1">
        <v>6500000</v>
      </c>
      <c r="AN186" s="1"/>
      <c r="AO186" s="1">
        <v>10476196.91</v>
      </c>
      <c r="AP186" s="1">
        <v>5897875</v>
      </c>
      <c r="AQ186" s="1">
        <v>5995315</v>
      </c>
      <c r="AR186" s="1">
        <v>5897875</v>
      </c>
      <c r="AS186" s="1">
        <v>5751280</v>
      </c>
      <c r="AT186" s="1">
        <v>5751280</v>
      </c>
      <c r="AU186" s="1">
        <v>5751280</v>
      </c>
      <c r="AV186" s="1">
        <f t="shared" si="12"/>
        <v>23066.599999999627</v>
      </c>
      <c r="AW186" s="1">
        <v>6500000</v>
      </c>
      <c r="AX186" s="52"/>
      <c r="AY186" s="1">
        <v>6500000</v>
      </c>
      <c r="BA186" t="s">
        <v>1308</v>
      </c>
    </row>
    <row r="187" spans="1:54" hidden="1" x14ac:dyDescent="0.35">
      <c r="A187" s="13" t="s">
        <v>1451</v>
      </c>
      <c r="B187" t="s">
        <v>815</v>
      </c>
      <c r="C187" t="s">
        <v>1359</v>
      </c>
      <c r="D187" t="s">
        <v>1378</v>
      </c>
      <c r="E187" s="83" t="s">
        <v>900</v>
      </c>
      <c r="F187">
        <v>0</v>
      </c>
      <c r="G187" s="83" t="s">
        <v>255</v>
      </c>
      <c r="H187" s="83" t="s">
        <v>65</v>
      </c>
      <c r="I187" s="83" t="s">
        <v>1351</v>
      </c>
      <c r="J187" s="83" t="s">
        <v>492</v>
      </c>
      <c r="K187" s="83" t="s">
        <v>493</v>
      </c>
      <c r="L187">
        <v>2</v>
      </c>
      <c r="M187" t="s">
        <v>1293</v>
      </c>
      <c r="N187">
        <v>37</v>
      </c>
      <c r="O187" t="s">
        <v>496</v>
      </c>
      <c r="P187" t="s">
        <v>1296</v>
      </c>
      <c r="Q187" t="s">
        <v>496</v>
      </c>
      <c r="R187" t="s">
        <v>899</v>
      </c>
      <c r="S187" t="s">
        <v>901</v>
      </c>
      <c r="T187" t="s">
        <v>1299</v>
      </c>
      <c r="U187" t="s">
        <v>901</v>
      </c>
      <c r="V187" t="s">
        <v>1339</v>
      </c>
      <c r="W187">
        <v>2000</v>
      </c>
      <c r="X187" t="s">
        <v>105</v>
      </c>
      <c r="Y187">
        <v>2491</v>
      </c>
      <c r="Z187" t="s">
        <v>374</v>
      </c>
      <c r="AA187">
        <v>0</v>
      </c>
      <c r="AB187" t="s">
        <v>58</v>
      </c>
      <c r="AC187" s="1">
        <v>0</v>
      </c>
      <c r="AD187" s="16">
        <v>0</v>
      </c>
      <c r="AE187" s="1">
        <v>0</v>
      </c>
      <c r="AF187" s="1">
        <v>0</v>
      </c>
      <c r="AG187" s="1">
        <v>150000</v>
      </c>
      <c r="AH187" s="1">
        <v>0</v>
      </c>
      <c r="AI187" s="1">
        <v>0</v>
      </c>
      <c r="AJ187" s="1">
        <v>0</v>
      </c>
      <c r="AK187" s="1">
        <v>0</v>
      </c>
      <c r="AL187" s="1">
        <f t="shared" si="11"/>
        <v>0</v>
      </c>
      <c r="AM187" s="1">
        <v>0</v>
      </c>
      <c r="AN187" s="1"/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f t="shared" si="12"/>
        <v>0</v>
      </c>
      <c r="AW187" s="1">
        <v>0</v>
      </c>
      <c r="AY187" s="1">
        <f t="shared" ref="AY187:AY194" si="14">AW187</f>
        <v>0</v>
      </c>
    </row>
    <row r="188" spans="1:54" hidden="1" x14ac:dyDescent="0.35">
      <c r="A188" t="s">
        <v>812</v>
      </c>
      <c r="B188" t="s">
        <v>815</v>
      </c>
      <c r="C188" t="s">
        <v>1359</v>
      </c>
      <c r="D188" t="s">
        <v>1378</v>
      </c>
      <c r="E188" s="83" t="s">
        <v>900</v>
      </c>
      <c r="F188">
        <v>0</v>
      </c>
      <c r="G188" s="83" t="s">
        <v>255</v>
      </c>
      <c r="H188" s="83" t="s">
        <v>65</v>
      </c>
      <c r="I188" s="83" t="s">
        <v>1351</v>
      </c>
      <c r="J188" s="83" t="s">
        <v>47</v>
      </c>
      <c r="K188" s="83" t="s">
        <v>48</v>
      </c>
      <c r="L188">
        <v>1</v>
      </c>
      <c r="M188" t="s">
        <v>1292</v>
      </c>
      <c r="N188">
        <v>36</v>
      </c>
      <c r="O188" t="s">
        <v>931</v>
      </c>
      <c r="P188" t="s">
        <v>1296</v>
      </c>
      <c r="Q188" t="s">
        <v>931</v>
      </c>
      <c r="R188" t="s">
        <v>930</v>
      </c>
      <c r="S188" t="s">
        <v>932</v>
      </c>
      <c r="T188" t="s">
        <v>1299</v>
      </c>
      <c r="U188" t="s">
        <v>932</v>
      </c>
      <c r="V188" t="s">
        <v>1339</v>
      </c>
      <c r="W188">
        <v>2000</v>
      </c>
      <c r="X188" t="s">
        <v>105</v>
      </c>
      <c r="Y188">
        <v>2491</v>
      </c>
      <c r="Z188" t="s">
        <v>374</v>
      </c>
      <c r="AA188">
        <v>0</v>
      </c>
      <c r="AB188" t="s">
        <v>58</v>
      </c>
      <c r="AC188" s="1">
        <v>0</v>
      </c>
      <c r="AD188" s="16">
        <v>0</v>
      </c>
      <c r="AE188" s="1">
        <v>0</v>
      </c>
      <c r="AF188" s="1">
        <v>21000</v>
      </c>
      <c r="AG188" s="1">
        <v>0</v>
      </c>
      <c r="AH188" s="1">
        <v>8383.9599999999991</v>
      </c>
      <c r="AI188" s="1">
        <v>8383.9599999999991</v>
      </c>
      <c r="AJ188" s="1">
        <v>0</v>
      </c>
      <c r="AK188" s="1">
        <v>0</v>
      </c>
      <c r="AL188" s="1">
        <f t="shared" si="11"/>
        <v>0</v>
      </c>
      <c r="AM188" s="1">
        <v>260000</v>
      </c>
      <c r="AN188" s="1"/>
      <c r="AO188" s="1">
        <v>0</v>
      </c>
      <c r="AP188" s="1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 s="1">
        <f t="shared" si="12"/>
        <v>0</v>
      </c>
      <c r="AW188" s="1">
        <v>0</v>
      </c>
      <c r="AY188" s="1">
        <f t="shared" si="14"/>
        <v>0</v>
      </c>
      <c r="BA188" t="s">
        <v>1256</v>
      </c>
    </row>
    <row r="189" spans="1:54" hidden="1" x14ac:dyDescent="0.35">
      <c r="A189" s="13" t="s">
        <v>1451</v>
      </c>
      <c r="B189" t="s">
        <v>815</v>
      </c>
      <c r="C189" t="s">
        <v>1359</v>
      </c>
      <c r="D189" t="s">
        <v>1378</v>
      </c>
      <c r="E189" s="83" t="s">
        <v>900</v>
      </c>
      <c r="F189">
        <v>0</v>
      </c>
      <c r="G189" s="83" t="s">
        <v>255</v>
      </c>
      <c r="H189" s="83" t="s">
        <v>65</v>
      </c>
      <c r="I189" s="83" t="s">
        <v>1351</v>
      </c>
      <c r="J189" s="83" t="s">
        <v>47</v>
      </c>
      <c r="K189" s="83" t="s">
        <v>48</v>
      </c>
      <c r="L189">
        <v>1</v>
      </c>
      <c r="M189" t="s">
        <v>1292</v>
      </c>
      <c r="N189">
        <v>65</v>
      </c>
      <c r="O189" t="s">
        <v>996</v>
      </c>
      <c r="P189" t="s">
        <v>1296</v>
      </c>
      <c r="Q189" t="s">
        <v>996</v>
      </c>
      <c r="R189" t="s">
        <v>995</v>
      </c>
      <c r="S189" t="s">
        <v>226</v>
      </c>
      <c r="T189" t="s">
        <v>1299</v>
      </c>
      <c r="U189" t="s">
        <v>226</v>
      </c>
      <c r="V189" t="s">
        <v>1339</v>
      </c>
      <c r="W189">
        <v>2000</v>
      </c>
      <c r="X189" t="s">
        <v>105</v>
      </c>
      <c r="Y189">
        <v>2491</v>
      </c>
      <c r="Z189" t="s">
        <v>374</v>
      </c>
      <c r="AA189">
        <v>0</v>
      </c>
      <c r="AB189" t="s">
        <v>58</v>
      </c>
      <c r="AC189" s="1">
        <v>0</v>
      </c>
      <c r="AD189" s="16">
        <v>0</v>
      </c>
      <c r="AE189" s="1">
        <v>0</v>
      </c>
      <c r="AF189" s="1">
        <v>500000</v>
      </c>
      <c r="AG189" s="1">
        <v>500000</v>
      </c>
      <c r="AH189" s="1">
        <v>367992.88</v>
      </c>
      <c r="AI189" s="1">
        <v>281804.74</v>
      </c>
      <c r="AJ189" s="1">
        <v>0</v>
      </c>
      <c r="AK189" s="1">
        <v>0</v>
      </c>
      <c r="AL189" s="1">
        <f t="shared" si="11"/>
        <v>0</v>
      </c>
      <c r="AM189" s="1">
        <v>0</v>
      </c>
      <c r="AN189" s="1"/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f t="shared" si="12"/>
        <v>0</v>
      </c>
      <c r="AW189" s="1">
        <v>0</v>
      </c>
      <c r="AY189" s="1">
        <f t="shared" si="14"/>
        <v>0</v>
      </c>
    </row>
    <row r="190" spans="1:54" hidden="1" x14ac:dyDescent="0.35">
      <c r="A190" t="s">
        <v>1361</v>
      </c>
      <c r="B190" t="s">
        <v>1360</v>
      </c>
      <c r="C190" t="s">
        <v>1359</v>
      </c>
      <c r="D190" t="s">
        <v>1373</v>
      </c>
      <c r="E190" s="83" t="s">
        <v>835</v>
      </c>
      <c r="F190">
        <v>5</v>
      </c>
      <c r="G190" s="83" t="s">
        <v>810</v>
      </c>
      <c r="H190" s="83" t="s">
        <v>65</v>
      </c>
      <c r="I190" s="83" t="s">
        <v>1351</v>
      </c>
      <c r="J190" t="s">
        <v>47</v>
      </c>
      <c r="K190" t="s">
        <v>48</v>
      </c>
      <c r="L190">
        <v>4</v>
      </c>
      <c r="M190" t="s">
        <v>1291</v>
      </c>
      <c r="N190">
        <v>9</v>
      </c>
      <c r="O190" t="s">
        <v>120</v>
      </c>
      <c r="P190" t="s">
        <v>1296</v>
      </c>
      <c r="Q190" t="s">
        <v>120</v>
      </c>
      <c r="R190" t="s">
        <v>834</v>
      </c>
      <c r="S190" t="s">
        <v>836</v>
      </c>
      <c r="T190" t="s">
        <v>1299</v>
      </c>
      <c r="U190" t="s">
        <v>836</v>
      </c>
      <c r="V190" t="s">
        <v>1339</v>
      </c>
      <c r="W190">
        <v>2000</v>
      </c>
      <c r="X190" t="s">
        <v>105</v>
      </c>
      <c r="Y190">
        <v>2491</v>
      </c>
      <c r="Z190" t="s">
        <v>374</v>
      </c>
      <c r="AA190">
        <v>0</v>
      </c>
      <c r="AB190" t="s">
        <v>58</v>
      </c>
      <c r="AC190" s="1">
        <v>409580.77</v>
      </c>
      <c r="AD190" s="16">
        <v>392154.09</v>
      </c>
      <c r="AE190" s="1">
        <v>392154.09</v>
      </c>
      <c r="AF190" s="1">
        <v>2738005.5</v>
      </c>
      <c r="AG190" s="1">
        <v>420000</v>
      </c>
      <c r="AH190" s="1">
        <v>2638036.7000000002</v>
      </c>
      <c r="AI190" s="1">
        <v>149907.04</v>
      </c>
      <c r="AJ190" s="1">
        <v>491743.77</v>
      </c>
      <c r="AK190" s="1">
        <v>491743.77</v>
      </c>
      <c r="AL190" s="1">
        <f t="shared" si="11"/>
        <v>0</v>
      </c>
      <c r="AM190" s="1">
        <v>200000</v>
      </c>
      <c r="AN190" s="1"/>
      <c r="AO190" s="1">
        <v>491743.77</v>
      </c>
      <c r="AP190" s="1">
        <v>12260.8</v>
      </c>
      <c r="AQ190" s="1">
        <v>491743.77</v>
      </c>
      <c r="AR190" s="1">
        <v>12260.8</v>
      </c>
      <c r="AS190" s="1">
        <v>12260.8</v>
      </c>
      <c r="AT190" s="1">
        <v>12260.8</v>
      </c>
      <c r="AU190" s="1">
        <v>12260.8</v>
      </c>
      <c r="AV190" s="1">
        <f t="shared" si="12"/>
        <v>0</v>
      </c>
      <c r="AW190" s="1">
        <v>500000</v>
      </c>
      <c r="AY190" s="1">
        <f t="shared" si="14"/>
        <v>500000</v>
      </c>
    </row>
    <row r="191" spans="1:54" hidden="1" x14ac:dyDescent="0.35">
      <c r="A191" t="s">
        <v>812</v>
      </c>
      <c r="B191" t="s">
        <v>815</v>
      </c>
      <c r="C191" t="s">
        <v>1359</v>
      </c>
      <c r="D191" t="s">
        <v>1376</v>
      </c>
      <c r="E191" s="83" t="s">
        <v>870</v>
      </c>
      <c r="F191">
        <v>2</v>
      </c>
      <c r="G191" s="83" t="s">
        <v>148</v>
      </c>
      <c r="H191" s="83" t="s">
        <v>65</v>
      </c>
      <c r="I191" s="83" t="s">
        <v>1351</v>
      </c>
      <c r="J191" s="83" t="s">
        <v>480</v>
      </c>
      <c r="K191" s="83" t="s">
        <v>481</v>
      </c>
      <c r="L191">
        <v>2</v>
      </c>
      <c r="M191" t="s">
        <v>1293</v>
      </c>
      <c r="N191">
        <v>24</v>
      </c>
      <c r="O191" t="s">
        <v>484</v>
      </c>
      <c r="P191" t="s">
        <v>1296</v>
      </c>
      <c r="Q191" t="s">
        <v>484</v>
      </c>
      <c r="R191" t="s">
        <v>896</v>
      </c>
      <c r="S191" t="s">
        <v>897</v>
      </c>
      <c r="T191" t="s">
        <v>1299</v>
      </c>
      <c r="U191" t="s">
        <v>897</v>
      </c>
      <c r="V191" t="s">
        <v>1339</v>
      </c>
      <c r="W191">
        <v>2000</v>
      </c>
      <c r="X191" t="s">
        <v>105</v>
      </c>
      <c r="Y191">
        <v>2491</v>
      </c>
      <c r="Z191" t="s">
        <v>374</v>
      </c>
      <c r="AA191">
        <v>0</v>
      </c>
      <c r="AB191" t="s">
        <v>58</v>
      </c>
      <c r="AC191" s="1">
        <v>71091.16</v>
      </c>
      <c r="AD191" s="16">
        <v>39395.58</v>
      </c>
      <c r="AE191" s="1">
        <v>39395.58</v>
      </c>
      <c r="AF191" s="1">
        <v>100000</v>
      </c>
      <c r="AG191" s="1">
        <v>100000</v>
      </c>
      <c r="AH191" s="1">
        <v>49863.67</v>
      </c>
      <c r="AI191" s="1">
        <v>49863.67</v>
      </c>
      <c r="AJ191" s="1">
        <v>100000</v>
      </c>
      <c r="AK191" s="1">
        <v>100000</v>
      </c>
      <c r="AL191" s="1">
        <f t="shared" si="11"/>
        <v>0</v>
      </c>
      <c r="AM191" s="1">
        <v>100000</v>
      </c>
      <c r="AN191" s="1"/>
      <c r="AO191" s="1">
        <v>11666.03</v>
      </c>
      <c r="AP191" s="1">
        <v>11666.03</v>
      </c>
      <c r="AQ191" s="1">
        <v>11234.03</v>
      </c>
      <c r="AR191" s="1">
        <v>11234.03</v>
      </c>
      <c r="AS191" s="1">
        <v>11234.03</v>
      </c>
      <c r="AT191" s="1">
        <v>8885.0300000000007</v>
      </c>
      <c r="AU191" s="1">
        <v>8885.0300000000007</v>
      </c>
      <c r="AV191" s="1">
        <f t="shared" si="12"/>
        <v>88333.97</v>
      </c>
      <c r="AW191" s="1">
        <v>0</v>
      </c>
      <c r="AY191" s="1">
        <f t="shared" si="14"/>
        <v>0</v>
      </c>
    </row>
    <row r="192" spans="1:54" hidden="1" x14ac:dyDescent="0.35">
      <c r="A192" s="13" t="s">
        <v>1451</v>
      </c>
      <c r="B192" t="s">
        <v>815</v>
      </c>
      <c r="C192" t="s">
        <v>1359</v>
      </c>
      <c r="D192" t="s">
        <v>1371</v>
      </c>
      <c r="E192" s="88" t="s">
        <v>434</v>
      </c>
      <c r="F192">
        <v>5</v>
      </c>
      <c r="G192" s="83" t="s">
        <v>810</v>
      </c>
      <c r="H192" s="83" t="s">
        <v>65</v>
      </c>
      <c r="I192" s="83" t="s">
        <v>1351</v>
      </c>
      <c r="J192" t="s">
        <v>429</v>
      </c>
      <c r="K192" t="s">
        <v>1305</v>
      </c>
      <c r="L192">
        <v>6</v>
      </c>
      <c r="M192" t="s">
        <v>1290</v>
      </c>
      <c r="N192">
        <v>4</v>
      </c>
      <c r="O192" t="s">
        <v>435</v>
      </c>
      <c r="P192" t="s">
        <v>1296</v>
      </c>
      <c r="Q192" t="s">
        <v>435</v>
      </c>
      <c r="R192" t="s">
        <v>814</v>
      </c>
      <c r="S192" t="s">
        <v>816</v>
      </c>
      <c r="T192" t="s">
        <v>1299</v>
      </c>
      <c r="U192" t="s">
        <v>816</v>
      </c>
      <c r="V192" t="s">
        <v>1339</v>
      </c>
      <c r="W192">
        <v>2000</v>
      </c>
      <c r="X192" t="s">
        <v>105</v>
      </c>
      <c r="Y192">
        <v>2491</v>
      </c>
      <c r="Z192" t="s">
        <v>374</v>
      </c>
      <c r="AA192">
        <v>0</v>
      </c>
      <c r="AB192" t="s">
        <v>58</v>
      </c>
      <c r="AC192" s="1">
        <v>0</v>
      </c>
      <c r="AD192" s="16">
        <v>0</v>
      </c>
      <c r="AE192" s="1">
        <v>0</v>
      </c>
      <c r="AF192" s="1">
        <v>75000</v>
      </c>
      <c r="AG192" s="1">
        <v>75000</v>
      </c>
      <c r="AH192" s="1">
        <v>0</v>
      </c>
      <c r="AI192" s="1">
        <v>0</v>
      </c>
      <c r="AJ192" s="1">
        <v>0</v>
      </c>
      <c r="AK192" s="1">
        <v>0</v>
      </c>
      <c r="AL192" s="1">
        <f t="shared" si="11"/>
        <v>0</v>
      </c>
      <c r="AM192" s="1">
        <v>0</v>
      </c>
      <c r="AN192" s="1"/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f t="shared" si="12"/>
        <v>0</v>
      </c>
      <c r="AW192" s="1">
        <v>0</v>
      </c>
      <c r="AY192" s="1">
        <f t="shared" si="14"/>
        <v>0</v>
      </c>
      <c r="BB192" s="1"/>
    </row>
    <row r="193" spans="1:55" hidden="1" x14ac:dyDescent="0.35">
      <c r="A193" s="13" t="s">
        <v>1451</v>
      </c>
      <c r="B193" t="s">
        <v>815</v>
      </c>
      <c r="C193" t="s">
        <v>1359</v>
      </c>
      <c r="D193" t="s">
        <v>1372</v>
      </c>
      <c r="E193" s="83" t="s">
        <v>60</v>
      </c>
      <c r="F193">
        <v>5</v>
      </c>
      <c r="G193" s="83" t="s">
        <v>810</v>
      </c>
      <c r="H193" s="83" t="s">
        <v>65</v>
      </c>
      <c r="I193" s="83" t="s">
        <v>1351</v>
      </c>
      <c r="J193" t="s">
        <v>47</v>
      </c>
      <c r="K193" t="s">
        <v>48</v>
      </c>
      <c r="L193">
        <v>4</v>
      </c>
      <c r="M193" t="s">
        <v>1291</v>
      </c>
      <c r="N193">
        <v>5</v>
      </c>
      <c r="O193" t="s">
        <v>297</v>
      </c>
      <c r="P193" t="s">
        <v>1296</v>
      </c>
      <c r="Q193" t="s">
        <v>297</v>
      </c>
      <c r="R193" t="s">
        <v>817</v>
      </c>
      <c r="S193" t="s">
        <v>298</v>
      </c>
      <c r="T193" t="s">
        <v>1299</v>
      </c>
      <c r="U193" t="s">
        <v>298</v>
      </c>
      <c r="V193" t="s">
        <v>1339</v>
      </c>
      <c r="W193">
        <v>2000</v>
      </c>
      <c r="X193" t="s">
        <v>105</v>
      </c>
      <c r="Y193">
        <v>2491</v>
      </c>
      <c r="Z193" t="s">
        <v>374</v>
      </c>
      <c r="AA193">
        <v>0</v>
      </c>
      <c r="AB193" t="s">
        <v>58</v>
      </c>
      <c r="AC193" s="1">
        <v>0</v>
      </c>
      <c r="AD193" s="16">
        <v>0</v>
      </c>
      <c r="AE193" s="1">
        <v>0</v>
      </c>
      <c r="AF193" s="1">
        <v>1000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f t="shared" si="11"/>
        <v>0</v>
      </c>
      <c r="AM193" s="1">
        <v>0</v>
      </c>
      <c r="AN193" s="1"/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f t="shared" si="12"/>
        <v>0</v>
      </c>
      <c r="AW193" s="16">
        <v>0</v>
      </c>
      <c r="AX193" s="16"/>
      <c r="AY193" s="1">
        <f t="shared" si="14"/>
        <v>0</v>
      </c>
      <c r="BB193" s="1"/>
    </row>
    <row r="194" spans="1:55" hidden="1" x14ac:dyDescent="0.35">
      <c r="A194" s="13" t="s">
        <v>1451</v>
      </c>
      <c r="B194" t="s">
        <v>815</v>
      </c>
      <c r="C194" t="s">
        <v>1359</v>
      </c>
      <c r="D194" t="s">
        <v>1376</v>
      </c>
      <c r="E194" s="83" t="s">
        <v>870</v>
      </c>
      <c r="F194">
        <v>6</v>
      </c>
      <c r="G194" s="83" t="s">
        <v>164</v>
      </c>
      <c r="H194" s="83" t="s">
        <v>65</v>
      </c>
      <c r="I194" s="83" t="s">
        <v>1351</v>
      </c>
      <c r="J194" s="83" t="s">
        <v>155</v>
      </c>
      <c r="K194" s="83" t="s">
        <v>1302</v>
      </c>
      <c r="L194">
        <v>1</v>
      </c>
      <c r="M194" t="s">
        <v>1292</v>
      </c>
      <c r="N194">
        <v>19</v>
      </c>
      <c r="O194" t="s">
        <v>168</v>
      </c>
      <c r="P194" t="s">
        <v>1296</v>
      </c>
      <c r="Q194" t="s">
        <v>168</v>
      </c>
      <c r="R194" t="s">
        <v>869</v>
      </c>
      <c r="S194" t="s">
        <v>871</v>
      </c>
      <c r="T194" t="s">
        <v>1299</v>
      </c>
      <c r="U194" t="s">
        <v>871</v>
      </c>
      <c r="V194" t="s">
        <v>1339</v>
      </c>
      <c r="W194">
        <v>2000</v>
      </c>
      <c r="X194" t="s">
        <v>105</v>
      </c>
      <c r="Y194">
        <v>2491</v>
      </c>
      <c r="Z194" t="s">
        <v>374</v>
      </c>
      <c r="AA194">
        <v>0</v>
      </c>
      <c r="AB194" t="s">
        <v>58</v>
      </c>
      <c r="AC194" s="1">
        <v>0</v>
      </c>
      <c r="AD194" s="16">
        <v>0</v>
      </c>
      <c r="AE194" s="1">
        <v>0</v>
      </c>
      <c r="AF194" s="1">
        <v>500</v>
      </c>
      <c r="AG194" s="1">
        <v>0</v>
      </c>
      <c r="AH194" s="1">
        <v>500</v>
      </c>
      <c r="AI194" s="1">
        <v>500</v>
      </c>
      <c r="AJ194" s="1">
        <v>0</v>
      </c>
      <c r="AK194" s="1">
        <v>0</v>
      </c>
      <c r="AL194" s="1">
        <f t="shared" si="11"/>
        <v>0</v>
      </c>
      <c r="AM194" s="1">
        <v>0</v>
      </c>
      <c r="AN194" s="1"/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f t="shared" si="12"/>
        <v>0</v>
      </c>
      <c r="AW194" s="1">
        <v>0</v>
      </c>
      <c r="AY194" s="1">
        <f t="shared" si="14"/>
        <v>0</v>
      </c>
      <c r="BB194" s="1"/>
    </row>
    <row r="195" spans="1:55" hidden="1" x14ac:dyDescent="0.35">
      <c r="A195" t="s">
        <v>812</v>
      </c>
      <c r="B195" t="s">
        <v>815</v>
      </c>
      <c r="C195" t="s">
        <v>1359</v>
      </c>
      <c r="D195" s="85" t="s">
        <v>1379</v>
      </c>
      <c r="E195" s="83" t="s">
        <v>824</v>
      </c>
      <c r="F195">
        <v>1</v>
      </c>
      <c r="G195" s="83" t="s">
        <v>472</v>
      </c>
      <c r="H195" s="83" t="s">
        <v>65</v>
      </c>
      <c r="I195" s="83" t="s">
        <v>1351</v>
      </c>
      <c r="J195" s="83" t="s">
        <v>1303</v>
      </c>
      <c r="K195" s="83" t="s">
        <v>1304</v>
      </c>
      <c r="L195">
        <v>6</v>
      </c>
      <c r="M195" t="s">
        <v>1290</v>
      </c>
      <c r="N195">
        <v>68</v>
      </c>
      <c r="O195" t="s">
        <v>473</v>
      </c>
      <c r="P195" t="s">
        <v>1296</v>
      </c>
      <c r="Q195" t="s">
        <v>1452</v>
      </c>
      <c r="R195" t="s">
        <v>893</v>
      </c>
      <c r="S195" t="s">
        <v>1132</v>
      </c>
      <c r="T195" t="s">
        <v>1299</v>
      </c>
      <c r="U195" t="s">
        <v>1453</v>
      </c>
      <c r="V195" t="s">
        <v>1339</v>
      </c>
      <c r="W195">
        <v>2000</v>
      </c>
      <c r="X195" t="s">
        <v>105</v>
      </c>
      <c r="Y195">
        <v>2491</v>
      </c>
      <c r="Z195" t="s">
        <v>374</v>
      </c>
      <c r="AA195">
        <v>0</v>
      </c>
      <c r="AB195" t="s">
        <v>58</v>
      </c>
      <c r="AC195" s="1"/>
      <c r="AD195" s="16">
        <v>5860</v>
      </c>
      <c r="AE195" s="1"/>
      <c r="AF195" s="1"/>
      <c r="AG195" s="1"/>
      <c r="AH195" s="16">
        <v>3770.04</v>
      </c>
      <c r="AI195" s="1"/>
      <c r="AJ195" s="1">
        <v>0</v>
      </c>
      <c r="AK195" s="1"/>
      <c r="AL195" s="1"/>
      <c r="AM195" s="1">
        <v>0</v>
      </c>
      <c r="AN195" s="1"/>
      <c r="AO195" s="1">
        <v>0</v>
      </c>
      <c r="AP195" s="1"/>
      <c r="AQ195" s="1"/>
      <c r="AR195" s="1"/>
      <c r="AS195" s="1"/>
      <c r="AT195" s="1"/>
      <c r="AU195" s="1"/>
      <c r="AV195" s="1"/>
      <c r="AW195" s="1">
        <v>0</v>
      </c>
      <c r="BB195" s="1"/>
    </row>
    <row r="196" spans="1:55" hidden="1" x14ac:dyDescent="0.35">
      <c r="A196" t="s">
        <v>812</v>
      </c>
      <c r="B196" t="s">
        <v>815</v>
      </c>
      <c r="C196" t="s">
        <v>1359</v>
      </c>
      <c r="D196" t="s">
        <v>1377</v>
      </c>
      <c r="E196" s="83" t="s">
        <v>857</v>
      </c>
      <c r="F196">
        <v>1</v>
      </c>
      <c r="G196" s="83" t="s">
        <v>472</v>
      </c>
      <c r="H196" s="83" t="s">
        <v>65</v>
      </c>
      <c r="I196" s="83" t="s">
        <v>1351</v>
      </c>
      <c r="J196" s="83" t="s">
        <v>1303</v>
      </c>
      <c r="K196" s="83" t="s">
        <v>1304</v>
      </c>
      <c r="L196" s="86">
        <v>6</v>
      </c>
      <c r="M196" s="86" t="s">
        <v>1290</v>
      </c>
      <c r="N196">
        <v>29</v>
      </c>
      <c r="O196" t="s">
        <v>473</v>
      </c>
      <c r="P196" t="s">
        <v>1296</v>
      </c>
      <c r="Q196" t="s">
        <v>473</v>
      </c>
      <c r="R196" t="s">
        <v>884</v>
      </c>
      <c r="S196" t="s">
        <v>891</v>
      </c>
      <c r="T196" t="s">
        <v>1299</v>
      </c>
      <c r="U196" t="s">
        <v>891</v>
      </c>
      <c r="V196" t="s">
        <v>1339</v>
      </c>
      <c r="W196">
        <v>2000</v>
      </c>
      <c r="X196" t="s">
        <v>105</v>
      </c>
      <c r="Y196">
        <v>2491</v>
      </c>
      <c r="Z196" t="s">
        <v>374</v>
      </c>
      <c r="AA196">
        <v>0</v>
      </c>
      <c r="AB196" t="s">
        <v>58</v>
      </c>
      <c r="AC196" s="1">
        <v>5860</v>
      </c>
      <c r="AD196" s="16">
        <v>0</v>
      </c>
      <c r="AE196" s="1">
        <v>5860</v>
      </c>
      <c r="AF196" s="1">
        <v>7000</v>
      </c>
      <c r="AG196" s="1">
        <v>7000</v>
      </c>
      <c r="AH196" s="1">
        <v>0</v>
      </c>
      <c r="AI196" s="1">
        <v>3770.04</v>
      </c>
      <c r="AJ196" s="1">
        <v>0</v>
      </c>
      <c r="AK196" s="1">
        <v>0</v>
      </c>
      <c r="AL196" s="1">
        <f>AJ196-AK196</f>
        <v>0</v>
      </c>
      <c r="AM196" s="1">
        <v>9000</v>
      </c>
      <c r="AN196" s="1"/>
      <c r="AO196" s="1">
        <v>0</v>
      </c>
      <c r="AP196" s="1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 s="1">
        <f>AK196-AO196</f>
        <v>0</v>
      </c>
      <c r="AW196" s="1">
        <v>0</v>
      </c>
      <c r="AY196" s="1">
        <f>AW196</f>
        <v>0</v>
      </c>
      <c r="BB196" s="1"/>
    </row>
    <row r="197" spans="1:55" hidden="1" x14ac:dyDescent="0.35">
      <c r="A197" t="s">
        <v>1361</v>
      </c>
      <c r="B197" t="s">
        <v>1360</v>
      </c>
      <c r="C197" t="s">
        <v>1359</v>
      </c>
      <c r="D197" t="s">
        <v>1378</v>
      </c>
      <c r="E197" s="83" t="s">
        <v>900</v>
      </c>
      <c r="F197">
        <v>0</v>
      </c>
      <c r="G197" s="83" t="s">
        <v>255</v>
      </c>
      <c r="H197" s="83" t="s">
        <v>65</v>
      </c>
      <c r="I197" s="83" t="s">
        <v>1351</v>
      </c>
      <c r="J197" s="83" t="s">
        <v>47</v>
      </c>
      <c r="K197" s="83" t="s">
        <v>48</v>
      </c>
      <c r="L197">
        <v>2</v>
      </c>
      <c r="M197" t="s">
        <v>1293</v>
      </c>
      <c r="N197">
        <v>40</v>
      </c>
      <c r="O197" t="s">
        <v>225</v>
      </c>
      <c r="P197" t="s">
        <v>1296</v>
      </c>
      <c r="Q197" t="s">
        <v>1388</v>
      </c>
      <c r="R197" t="s">
        <v>908</v>
      </c>
      <c r="S197" t="s">
        <v>909</v>
      </c>
      <c r="T197" t="s">
        <v>1299</v>
      </c>
      <c r="U197" t="s">
        <v>1387</v>
      </c>
      <c r="V197" t="s">
        <v>1339</v>
      </c>
      <c r="W197">
        <v>2000</v>
      </c>
      <c r="X197" t="s">
        <v>105</v>
      </c>
      <c r="Y197">
        <v>2491</v>
      </c>
      <c r="Z197" t="s">
        <v>374</v>
      </c>
      <c r="AA197">
        <v>0</v>
      </c>
      <c r="AB197" t="s">
        <v>58</v>
      </c>
      <c r="AC197" s="1">
        <v>247774.89</v>
      </c>
      <c r="AD197" s="16">
        <v>0</v>
      </c>
      <c r="AE197" s="1">
        <v>0</v>
      </c>
      <c r="AF197" s="1">
        <v>0</v>
      </c>
      <c r="AG197" s="1">
        <v>250000</v>
      </c>
      <c r="AH197" s="1">
        <v>0</v>
      </c>
      <c r="AI197" s="1">
        <v>0</v>
      </c>
      <c r="AJ197" s="1">
        <v>250000</v>
      </c>
      <c r="AK197" s="1">
        <v>250000</v>
      </c>
      <c r="AL197" s="1">
        <f>AJ197-AK197</f>
        <v>0</v>
      </c>
      <c r="AM197">
        <v>0</v>
      </c>
      <c r="AO197" s="1">
        <v>197016.95</v>
      </c>
      <c r="AP197" s="1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 s="1">
        <f>AK197-AO197</f>
        <v>52983.049999999988</v>
      </c>
      <c r="AW197" s="1">
        <v>150000</v>
      </c>
      <c r="AY197" s="1">
        <f>AW197</f>
        <v>150000</v>
      </c>
      <c r="BB197" s="1"/>
    </row>
    <row r="198" spans="1:55" hidden="1" x14ac:dyDescent="0.35">
      <c r="A198" t="s">
        <v>1361</v>
      </c>
      <c r="B198" t="s">
        <v>1360</v>
      </c>
      <c r="C198" t="s">
        <v>1359</v>
      </c>
      <c r="D198" t="s">
        <v>1378</v>
      </c>
      <c r="E198" s="83" t="s">
        <v>900</v>
      </c>
      <c r="F198">
        <v>0</v>
      </c>
      <c r="G198" s="83" t="s">
        <v>255</v>
      </c>
      <c r="H198" s="83" t="s">
        <v>217</v>
      </c>
      <c r="I198" s="83" t="s">
        <v>1352</v>
      </c>
      <c r="J198" s="83" t="s">
        <v>47</v>
      </c>
      <c r="K198" s="83" t="s">
        <v>48</v>
      </c>
      <c r="L198">
        <v>2</v>
      </c>
      <c r="M198" t="s">
        <v>1293</v>
      </c>
      <c r="N198">
        <v>41</v>
      </c>
      <c r="O198" t="s">
        <v>925</v>
      </c>
      <c r="P198" t="s">
        <v>1296</v>
      </c>
      <c r="Q198" t="s">
        <v>925</v>
      </c>
      <c r="R198" t="s">
        <v>908</v>
      </c>
      <c r="S198" t="s">
        <v>909</v>
      </c>
      <c r="T198" t="s">
        <v>1299</v>
      </c>
      <c r="U198" t="s">
        <v>909</v>
      </c>
      <c r="V198" t="s">
        <v>1339</v>
      </c>
      <c r="W198">
        <v>2000</v>
      </c>
      <c r="X198" t="s">
        <v>105</v>
      </c>
      <c r="Y198">
        <v>2491</v>
      </c>
      <c r="Z198" t="s">
        <v>374</v>
      </c>
      <c r="AA198">
        <v>0</v>
      </c>
      <c r="AB198" t="s">
        <v>58</v>
      </c>
      <c r="AC198" s="1">
        <v>131692.13</v>
      </c>
      <c r="AD198" s="16">
        <v>80072.13</v>
      </c>
      <c r="AE198" s="1">
        <v>80072.13</v>
      </c>
      <c r="AF198" s="1">
        <v>138448.20000000001</v>
      </c>
      <c r="AG198" s="1">
        <v>54948.2</v>
      </c>
      <c r="AH198" s="1">
        <v>62902.97</v>
      </c>
      <c r="AI198" s="1">
        <v>21722.97</v>
      </c>
      <c r="AJ198" s="1">
        <v>7132500</v>
      </c>
      <c r="AK198" s="1">
        <v>7132500</v>
      </c>
      <c r="AL198" s="1">
        <f>AJ198-AK198</f>
        <v>0</v>
      </c>
      <c r="AM198">
        <v>0</v>
      </c>
      <c r="AO198" s="1">
        <v>6367428.3899999997</v>
      </c>
      <c r="AP198" s="1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 s="1">
        <f>AK198-AO198</f>
        <v>765071.61000000034</v>
      </c>
      <c r="AW198" s="1">
        <v>2000000</v>
      </c>
      <c r="AX198" s="1">
        <v>0</v>
      </c>
      <c r="AY198" s="1">
        <v>3500000</v>
      </c>
      <c r="BA198" t="s">
        <v>1162</v>
      </c>
    </row>
    <row r="199" spans="1:55" hidden="1" x14ac:dyDescent="0.35">
      <c r="A199" t="s">
        <v>812</v>
      </c>
      <c r="B199" t="s">
        <v>815</v>
      </c>
      <c r="C199" t="s">
        <v>1359</v>
      </c>
      <c r="D199" t="s">
        <v>1381</v>
      </c>
      <c r="E199" s="83" t="s">
        <v>984</v>
      </c>
      <c r="F199">
        <v>5</v>
      </c>
      <c r="G199" s="83" t="s">
        <v>810</v>
      </c>
      <c r="H199" s="83" t="s">
        <v>1398</v>
      </c>
      <c r="I199" s="83" t="s">
        <v>1399</v>
      </c>
      <c r="J199" s="83" t="s">
        <v>204</v>
      </c>
      <c r="K199" s="83" t="s">
        <v>1306</v>
      </c>
      <c r="L199">
        <v>4</v>
      </c>
      <c r="M199" t="s">
        <v>1291</v>
      </c>
      <c r="N199">
        <v>55</v>
      </c>
      <c r="O199" t="s">
        <v>601</v>
      </c>
      <c r="P199" t="s">
        <v>1296</v>
      </c>
      <c r="Q199" t="s">
        <v>601</v>
      </c>
      <c r="R199" t="s">
        <v>983</v>
      </c>
      <c r="S199" t="s">
        <v>985</v>
      </c>
      <c r="T199" t="s">
        <v>1299</v>
      </c>
      <c r="U199" t="s">
        <v>985</v>
      </c>
      <c r="V199" t="s">
        <v>1339</v>
      </c>
      <c r="W199">
        <v>2000</v>
      </c>
      <c r="X199" t="s">
        <v>105</v>
      </c>
      <c r="Y199">
        <v>2491</v>
      </c>
      <c r="Z199" t="s">
        <v>374</v>
      </c>
      <c r="AA199">
        <v>0</v>
      </c>
      <c r="AB199" t="s">
        <v>58</v>
      </c>
      <c r="AC199" s="1">
        <v>849.7</v>
      </c>
      <c r="AD199" s="16">
        <v>849.7</v>
      </c>
      <c r="AE199" s="1">
        <v>849.7</v>
      </c>
      <c r="AF199" s="1">
        <v>2000</v>
      </c>
      <c r="AG199" s="1">
        <v>2000</v>
      </c>
      <c r="AH199" s="1">
        <v>0</v>
      </c>
      <c r="AI199" s="1">
        <v>0</v>
      </c>
      <c r="AJ199" s="1">
        <v>500000</v>
      </c>
      <c r="AK199" s="1">
        <v>500000</v>
      </c>
      <c r="AL199" s="1">
        <f>AJ199-AK199</f>
        <v>0</v>
      </c>
      <c r="AM199" s="1">
        <v>1000000</v>
      </c>
      <c r="AN199" s="1"/>
      <c r="AO199" s="1">
        <v>0</v>
      </c>
      <c r="AP199" s="1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 s="1">
        <f>AK199-AO199</f>
        <v>500000</v>
      </c>
      <c r="AW199" s="1">
        <v>0</v>
      </c>
      <c r="AY199" s="1">
        <f>AW199</f>
        <v>0</v>
      </c>
    </row>
    <row r="200" spans="1:55" hidden="1" x14ac:dyDescent="0.35">
      <c r="A200" t="s">
        <v>1361</v>
      </c>
      <c r="B200" t="s">
        <v>1360</v>
      </c>
      <c r="C200" t="s">
        <v>1359</v>
      </c>
      <c r="D200" s="85" t="s">
        <v>1379</v>
      </c>
      <c r="E200" s="83" t="s">
        <v>824</v>
      </c>
      <c r="F200">
        <v>1</v>
      </c>
      <c r="G200" s="83" t="s">
        <v>472</v>
      </c>
      <c r="H200" s="83" t="s">
        <v>65</v>
      </c>
      <c r="I200" s="83" t="s">
        <v>1351</v>
      </c>
      <c r="J200" s="83" t="s">
        <v>1303</v>
      </c>
      <c r="K200" s="83" t="s">
        <v>1304</v>
      </c>
      <c r="L200">
        <v>6</v>
      </c>
      <c r="M200" t="s">
        <v>1290</v>
      </c>
      <c r="N200">
        <v>68</v>
      </c>
      <c r="O200" t="s">
        <v>473</v>
      </c>
      <c r="P200" t="s">
        <v>1296</v>
      </c>
      <c r="Q200" t="s">
        <v>1452</v>
      </c>
      <c r="R200" t="s">
        <v>893</v>
      </c>
      <c r="S200" t="s">
        <v>1132</v>
      </c>
      <c r="T200" t="s">
        <v>1299</v>
      </c>
      <c r="U200" t="s">
        <v>1453</v>
      </c>
      <c r="V200" t="s">
        <v>1339</v>
      </c>
      <c r="W200">
        <v>2000</v>
      </c>
      <c r="X200" t="s">
        <v>105</v>
      </c>
      <c r="Y200">
        <v>2511</v>
      </c>
      <c r="Z200" t="s">
        <v>475</v>
      </c>
      <c r="AA200">
        <v>0</v>
      </c>
      <c r="AB200" t="s">
        <v>58</v>
      </c>
      <c r="AC200" s="1"/>
      <c r="AD200" s="16">
        <v>1879959.67</v>
      </c>
      <c r="AE200" s="1"/>
      <c r="AF200" s="1"/>
      <c r="AG200" s="1"/>
      <c r="AH200" s="16">
        <v>1806665.2</v>
      </c>
      <c r="AI200" s="1"/>
      <c r="AJ200" s="1">
        <v>2195010</v>
      </c>
      <c r="AK200" s="1"/>
      <c r="AL200" s="1"/>
      <c r="AM200" s="1">
        <v>0</v>
      </c>
      <c r="AN200" s="1"/>
      <c r="AO200" s="1">
        <v>2195010</v>
      </c>
      <c r="AP200" s="1"/>
      <c r="AV200" s="1"/>
      <c r="AW200" s="1">
        <v>2000000</v>
      </c>
    </row>
    <row r="201" spans="1:55" hidden="1" x14ac:dyDescent="0.35">
      <c r="A201" t="s">
        <v>812</v>
      </c>
      <c r="B201" t="s">
        <v>815</v>
      </c>
      <c r="C201" t="s">
        <v>1359</v>
      </c>
      <c r="D201" t="s">
        <v>1377</v>
      </c>
      <c r="E201" s="83" t="s">
        <v>857</v>
      </c>
      <c r="F201">
        <v>1</v>
      </c>
      <c r="G201" s="83" t="s">
        <v>472</v>
      </c>
      <c r="H201" s="83" t="s">
        <v>65</v>
      </c>
      <c r="I201" s="83" t="s">
        <v>1351</v>
      </c>
      <c r="J201" s="83" t="s">
        <v>1303</v>
      </c>
      <c r="K201" s="83" t="s">
        <v>1304</v>
      </c>
      <c r="L201" s="86">
        <v>6</v>
      </c>
      <c r="M201" s="86" t="s">
        <v>1290</v>
      </c>
      <c r="N201">
        <v>29</v>
      </c>
      <c r="O201" t="s">
        <v>473</v>
      </c>
      <c r="P201" t="s">
        <v>1296</v>
      </c>
      <c r="Q201" t="s">
        <v>473</v>
      </c>
      <c r="R201" t="s">
        <v>884</v>
      </c>
      <c r="S201" t="s">
        <v>891</v>
      </c>
      <c r="T201" t="s">
        <v>1299</v>
      </c>
      <c r="U201" t="s">
        <v>891</v>
      </c>
      <c r="V201" t="s">
        <v>1339</v>
      </c>
      <c r="W201">
        <v>2000</v>
      </c>
      <c r="X201" t="s">
        <v>105</v>
      </c>
      <c r="Y201">
        <v>2511</v>
      </c>
      <c r="Z201" t="s">
        <v>475</v>
      </c>
      <c r="AA201">
        <v>0</v>
      </c>
      <c r="AB201" t="s">
        <v>58</v>
      </c>
      <c r="AC201" s="1">
        <v>1879959.67</v>
      </c>
      <c r="AD201" s="16">
        <v>0</v>
      </c>
      <c r="AE201" s="1">
        <v>1879959.67</v>
      </c>
      <c r="AF201" s="1">
        <v>3800000</v>
      </c>
      <c r="AG201" s="1">
        <v>4500000</v>
      </c>
      <c r="AH201" s="1">
        <v>0</v>
      </c>
      <c r="AI201" s="1">
        <v>1806665.2</v>
      </c>
      <c r="AJ201" s="1">
        <v>0</v>
      </c>
      <c r="AK201" s="1">
        <v>2195010</v>
      </c>
      <c r="AL201" s="1">
        <f t="shared" ref="AL201:AL220" si="15">AJ201-AK201</f>
        <v>-2195010</v>
      </c>
      <c r="AM201" s="1">
        <v>2500000</v>
      </c>
      <c r="AN201" s="1"/>
      <c r="AO201" s="1">
        <v>0</v>
      </c>
      <c r="AP201" s="1">
        <v>2195010</v>
      </c>
      <c r="AQ201" s="1">
        <v>2195010</v>
      </c>
      <c r="AR201" s="1">
        <v>2195010</v>
      </c>
      <c r="AS201" s="1">
        <v>354481.5</v>
      </c>
      <c r="AT201" s="1">
        <v>354481.5</v>
      </c>
      <c r="AU201" s="1">
        <v>262392</v>
      </c>
      <c r="AV201" s="1">
        <f t="shared" ref="AV201:AV220" si="16">AK201-AO201</f>
        <v>2195010</v>
      </c>
      <c r="AW201" s="1">
        <v>0</v>
      </c>
      <c r="AY201" s="1">
        <f t="shared" ref="AY201:AY220" si="17">AW201</f>
        <v>0</v>
      </c>
    </row>
    <row r="202" spans="1:55" hidden="1" x14ac:dyDescent="0.35">
      <c r="A202" t="s">
        <v>812</v>
      </c>
      <c r="B202" t="s">
        <v>815</v>
      </c>
      <c r="C202" t="s">
        <v>1359</v>
      </c>
      <c r="D202" s="85" t="s">
        <v>1379</v>
      </c>
      <c r="E202" s="83" t="s">
        <v>824</v>
      </c>
      <c r="F202">
        <v>1</v>
      </c>
      <c r="G202" s="83" t="s">
        <v>472</v>
      </c>
      <c r="H202" s="83" t="s">
        <v>65</v>
      </c>
      <c r="I202" s="83" t="s">
        <v>1351</v>
      </c>
      <c r="J202" s="83" t="s">
        <v>1303</v>
      </c>
      <c r="K202" s="83" t="s">
        <v>1304</v>
      </c>
      <c r="L202">
        <v>6</v>
      </c>
      <c r="M202" t="s">
        <v>1290</v>
      </c>
      <c r="N202">
        <v>63</v>
      </c>
      <c r="O202" t="s">
        <v>890</v>
      </c>
      <c r="P202" t="s">
        <v>1296</v>
      </c>
      <c r="Q202" t="s">
        <v>1452</v>
      </c>
      <c r="R202" t="s">
        <v>888</v>
      </c>
      <c r="S202" t="s">
        <v>891</v>
      </c>
      <c r="T202" t="s">
        <v>1299</v>
      </c>
      <c r="U202" t="s">
        <v>1453</v>
      </c>
      <c r="V202" t="s">
        <v>1339</v>
      </c>
      <c r="W202">
        <v>2000</v>
      </c>
      <c r="X202" t="s">
        <v>105</v>
      </c>
      <c r="Y202">
        <v>2511</v>
      </c>
      <c r="Z202" t="s">
        <v>475</v>
      </c>
      <c r="AA202">
        <v>0</v>
      </c>
      <c r="AB202" t="s">
        <v>58</v>
      </c>
      <c r="AC202">
        <v>0</v>
      </c>
      <c r="AD202" s="16">
        <v>0</v>
      </c>
      <c r="AE202">
        <v>0</v>
      </c>
      <c r="AF202">
        <v>0</v>
      </c>
      <c r="AG202">
        <v>0</v>
      </c>
      <c r="AH202" s="16">
        <v>0</v>
      </c>
      <c r="AI202">
        <v>0</v>
      </c>
      <c r="AJ202" s="1">
        <v>0</v>
      </c>
      <c r="AK202" s="1">
        <v>0</v>
      </c>
      <c r="AL202" s="1">
        <f t="shared" si="15"/>
        <v>0</v>
      </c>
      <c r="AM202" s="1">
        <v>0</v>
      </c>
      <c r="AN202" s="1"/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f t="shared" si="16"/>
        <v>0</v>
      </c>
      <c r="AW202" s="1">
        <v>0</v>
      </c>
      <c r="AY202" s="1">
        <f t="shared" si="17"/>
        <v>0</v>
      </c>
      <c r="BB202" s="1"/>
    </row>
    <row r="203" spans="1:55" hidden="1" x14ac:dyDescent="0.35">
      <c r="A203" t="s">
        <v>1361</v>
      </c>
      <c r="B203" t="s">
        <v>1360</v>
      </c>
      <c r="C203" t="s">
        <v>1359</v>
      </c>
      <c r="D203" t="s">
        <v>1376</v>
      </c>
      <c r="E203" s="83" t="s">
        <v>870</v>
      </c>
      <c r="F203">
        <v>2</v>
      </c>
      <c r="G203" s="83" t="s">
        <v>148</v>
      </c>
      <c r="H203" s="83" t="s">
        <v>65</v>
      </c>
      <c r="I203" s="83" t="s">
        <v>1351</v>
      </c>
      <c r="J203" s="83" t="s">
        <v>480</v>
      </c>
      <c r="K203" s="83" t="s">
        <v>481</v>
      </c>
      <c r="L203">
        <v>2</v>
      </c>
      <c r="M203" t="s">
        <v>1293</v>
      </c>
      <c r="N203">
        <v>24</v>
      </c>
      <c r="O203" t="s">
        <v>484</v>
      </c>
      <c r="P203" t="s">
        <v>1296</v>
      </c>
      <c r="Q203" t="s">
        <v>484</v>
      </c>
      <c r="R203" t="s">
        <v>896</v>
      </c>
      <c r="S203" t="s">
        <v>897</v>
      </c>
      <c r="T203" t="s">
        <v>1299</v>
      </c>
      <c r="U203" t="s">
        <v>897</v>
      </c>
      <c r="V203" t="s">
        <v>1339</v>
      </c>
      <c r="W203">
        <v>2000</v>
      </c>
      <c r="X203" t="s">
        <v>105</v>
      </c>
      <c r="Y203">
        <v>2521</v>
      </c>
      <c r="Z203" t="s">
        <v>375</v>
      </c>
      <c r="AA203">
        <v>0</v>
      </c>
      <c r="AB203" t="s">
        <v>58</v>
      </c>
      <c r="AC203" s="1">
        <v>432224.74</v>
      </c>
      <c r="AD203" s="16">
        <v>417224.74</v>
      </c>
      <c r="AE203" s="1">
        <v>417224.74</v>
      </c>
      <c r="AF203" s="1">
        <v>620880</v>
      </c>
      <c r="AG203" s="1">
        <v>450000</v>
      </c>
      <c r="AH203" s="1">
        <v>598983.59</v>
      </c>
      <c r="AI203" s="1">
        <v>434989.95</v>
      </c>
      <c r="AJ203" s="1">
        <v>782000</v>
      </c>
      <c r="AK203" s="1">
        <v>782000</v>
      </c>
      <c r="AL203" s="1">
        <f t="shared" si="15"/>
        <v>0</v>
      </c>
      <c r="AM203" s="1">
        <v>700000</v>
      </c>
      <c r="AN203" s="1"/>
      <c r="AO203" s="1">
        <v>754173.34</v>
      </c>
      <c r="AP203" s="1">
        <v>754173.34</v>
      </c>
      <c r="AQ203" s="1">
        <v>754173.34</v>
      </c>
      <c r="AR203" s="1">
        <v>754173.34</v>
      </c>
      <c r="AS203" s="1">
        <v>754173.34</v>
      </c>
      <c r="AT203" s="1">
        <v>672813.34</v>
      </c>
      <c r="AU203" s="1">
        <v>672813.34</v>
      </c>
      <c r="AV203" s="1">
        <f t="shared" si="16"/>
        <v>27826.660000000033</v>
      </c>
      <c r="AW203" s="1">
        <v>900000</v>
      </c>
      <c r="AY203" s="1">
        <f t="shared" si="17"/>
        <v>900000</v>
      </c>
    </row>
    <row r="204" spans="1:55" hidden="1" x14ac:dyDescent="0.35">
      <c r="A204" t="s">
        <v>812</v>
      </c>
      <c r="B204" t="s">
        <v>815</v>
      </c>
      <c r="C204" t="s">
        <v>1359</v>
      </c>
      <c r="D204" t="s">
        <v>1377</v>
      </c>
      <c r="E204" s="83" t="s">
        <v>857</v>
      </c>
      <c r="F204">
        <v>2</v>
      </c>
      <c r="G204" s="83" t="s">
        <v>148</v>
      </c>
      <c r="H204" s="83" t="s">
        <v>65</v>
      </c>
      <c r="I204" s="83" t="s">
        <v>1351</v>
      </c>
      <c r="J204" s="83" t="s">
        <v>47</v>
      </c>
      <c r="K204" s="83" t="s">
        <v>48</v>
      </c>
      <c r="L204">
        <v>2</v>
      </c>
      <c r="M204" t="s">
        <v>1293</v>
      </c>
      <c r="N204">
        <v>25</v>
      </c>
      <c r="O204" t="s">
        <v>404</v>
      </c>
      <c r="P204" t="s">
        <v>1296</v>
      </c>
      <c r="Q204" t="s">
        <v>404</v>
      </c>
      <c r="R204" t="s">
        <v>856</v>
      </c>
      <c r="S204" t="s">
        <v>858</v>
      </c>
      <c r="T204" t="s">
        <v>1299</v>
      </c>
      <c r="U204" t="s">
        <v>858</v>
      </c>
      <c r="V204" t="s">
        <v>1339</v>
      </c>
      <c r="W204">
        <v>2000</v>
      </c>
      <c r="X204" t="s">
        <v>105</v>
      </c>
      <c r="Y204">
        <v>2521</v>
      </c>
      <c r="Z204" t="s">
        <v>375</v>
      </c>
      <c r="AA204">
        <v>0</v>
      </c>
      <c r="AB204" t="s">
        <v>58</v>
      </c>
      <c r="AC204">
        <v>0</v>
      </c>
      <c r="AD204" s="16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 s="1">
        <v>0</v>
      </c>
      <c r="AK204" s="1">
        <v>0</v>
      </c>
      <c r="AL204" s="1">
        <f t="shared" si="15"/>
        <v>0</v>
      </c>
      <c r="AM204">
        <v>0</v>
      </c>
      <c r="AO204" s="1">
        <v>0</v>
      </c>
      <c r="AP204" s="1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 s="1">
        <f t="shared" si="16"/>
        <v>0</v>
      </c>
      <c r="AW204" s="1">
        <v>0</v>
      </c>
      <c r="AY204" s="1">
        <f t="shared" si="17"/>
        <v>0</v>
      </c>
      <c r="BB204" s="1"/>
    </row>
    <row r="205" spans="1:55" hidden="1" x14ac:dyDescent="0.35">
      <c r="A205" s="13" t="s">
        <v>1451</v>
      </c>
      <c r="B205" t="s">
        <v>815</v>
      </c>
      <c r="C205" t="s">
        <v>1359</v>
      </c>
      <c r="D205" s="85" t="s">
        <v>1379</v>
      </c>
      <c r="E205" s="83" t="s">
        <v>824</v>
      </c>
      <c r="F205">
        <v>3</v>
      </c>
      <c r="G205" s="83" t="s">
        <v>453</v>
      </c>
      <c r="H205" s="83" t="s">
        <v>65</v>
      </c>
      <c r="I205" s="83" t="s">
        <v>1351</v>
      </c>
      <c r="J205" s="83" t="s">
        <v>47</v>
      </c>
      <c r="K205" s="83" t="s">
        <v>48</v>
      </c>
      <c r="L205">
        <v>6</v>
      </c>
      <c r="M205" t="s">
        <v>1290</v>
      </c>
      <c r="N205">
        <v>64</v>
      </c>
      <c r="O205" t="s">
        <v>944</v>
      </c>
      <c r="P205" t="s">
        <v>1296</v>
      </c>
      <c r="Q205" t="s">
        <v>944</v>
      </c>
      <c r="R205" t="s">
        <v>943</v>
      </c>
      <c r="S205" t="s">
        <v>945</v>
      </c>
      <c r="T205" t="s">
        <v>1299</v>
      </c>
      <c r="U205" t="s">
        <v>945</v>
      </c>
      <c r="V205" t="s">
        <v>1339</v>
      </c>
      <c r="W205">
        <v>2000</v>
      </c>
      <c r="X205" t="s">
        <v>105</v>
      </c>
      <c r="Y205">
        <v>2521</v>
      </c>
      <c r="Z205" t="s">
        <v>375</v>
      </c>
      <c r="AA205">
        <v>0</v>
      </c>
      <c r="AB205" t="s">
        <v>58</v>
      </c>
      <c r="AC205" s="1">
        <v>0</v>
      </c>
      <c r="AD205" s="16">
        <v>0</v>
      </c>
      <c r="AE205" s="1">
        <v>0</v>
      </c>
      <c r="AF205" s="1">
        <v>50000</v>
      </c>
      <c r="AG205" s="1">
        <v>50000</v>
      </c>
      <c r="AH205" s="1">
        <v>0</v>
      </c>
      <c r="AI205" s="1">
        <v>0</v>
      </c>
      <c r="AJ205" s="1">
        <v>0</v>
      </c>
      <c r="AK205" s="1">
        <v>0</v>
      </c>
      <c r="AL205" s="1">
        <f t="shared" si="15"/>
        <v>0</v>
      </c>
      <c r="AM205" s="1">
        <v>0</v>
      </c>
      <c r="AN205" s="1"/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f t="shared" si="16"/>
        <v>0</v>
      </c>
      <c r="AW205" s="1">
        <v>0</v>
      </c>
      <c r="AY205" s="1">
        <f t="shared" si="17"/>
        <v>0</v>
      </c>
      <c r="BB205" s="1"/>
    </row>
    <row r="206" spans="1:55" hidden="1" x14ac:dyDescent="0.35">
      <c r="A206" s="13" t="s">
        <v>1451</v>
      </c>
      <c r="B206" t="s">
        <v>815</v>
      </c>
      <c r="C206" t="s">
        <v>1359</v>
      </c>
      <c r="D206" t="s">
        <v>1380</v>
      </c>
      <c r="E206" s="83" t="s">
        <v>948</v>
      </c>
      <c r="F206">
        <v>7</v>
      </c>
      <c r="G206" s="83" t="s">
        <v>567</v>
      </c>
      <c r="H206" s="83" t="s">
        <v>65</v>
      </c>
      <c r="I206" s="83" t="s">
        <v>1351</v>
      </c>
      <c r="J206" s="83" t="s">
        <v>959</v>
      </c>
      <c r="K206" s="83" t="s">
        <v>960</v>
      </c>
      <c r="L206">
        <v>5</v>
      </c>
      <c r="M206" t="s">
        <v>1295</v>
      </c>
      <c r="N206">
        <v>51</v>
      </c>
      <c r="O206" t="s">
        <v>962</v>
      </c>
      <c r="P206" t="s">
        <v>1296</v>
      </c>
      <c r="Q206" t="s">
        <v>962</v>
      </c>
      <c r="R206" t="s">
        <v>961</v>
      </c>
      <c r="S206" t="s">
        <v>963</v>
      </c>
      <c r="T206" t="s">
        <v>1299</v>
      </c>
      <c r="U206" t="s">
        <v>963</v>
      </c>
      <c r="V206" t="s">
        <v>1339</v>
      </c>
      <c r="W206">
        <v>2000</v>
      </c>
      <c r="X206" t="s">
        <v>105</v>
      </c>
      <c r="Y206">
        <v>2521</v>
      </c>
      <c r="Z206" t="s">
        <v>375</v>
      </c>
      <c r="AA206">
        <v>0</v>
      </c>
      <c r="AB206" t="s">
        <v>58</v>
      </c>
      <c r="AC206" s="1">
        <v>429988.8</v>
      </c>
      <c r="AD206" s="16">
        <v>429988.8</v>
      </c>
      <c r="AE206" s="1">
        <v>429988.8</v>
      </c>
      <c r="AF206" s="1">
        <v>0</v>
      </c>
      <c r="AG206" s="1">
        <v>500000</v>
      </c>
      <c r="AH206" s="1">
        <v>0</v>
      </c>
      <c r="AI206" s="1">
        <v>0</v>
      </c>
      <c r="AJ206" s="1">
        <v>0</v>
      </c>
      <c r="AK206" s="1">
        <v>0</v>
      </c>
      <c r="AL206" s="1">
        <f t="shared" si="15"/>
        <v>0</v>
      </c>
      <c r="AM206" s="1">
        <v>0</v>
      </c>
      <c r="AN206" s="1"/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f t="shared" si="16"/>
        <v>0</v>
      </c>
      <c r="AW206" s="1">
        <v>0</v>
      </c>
      <c r="AY206" s="1">
        <f t="shared" si="17"/>
        <v>0</v>
      </c>
      <c r="BB206" s="1"/>
    </row>
    <row r="207" spans="1:55" hidden="1" x14ac:dyDescent="0.35">
      <c r="A207" t="s">
        <v>812</v>
      </c>
      <c r="B207" t="s">
        <v>815</v>
      </c>
      <c r="C207" t="s">
        <v>1359</v>
      </c>
      <c r="D207" t="s">
        <v>1378</v>
      </c>
      <c r="E207" s="83" t="s">
        <v>900</v>
      </c>
      <c r="F207">
        <v>0</v>
      </c>
      <c r="G207" s="83" t="s">
        <v>255</v>
      </c>
      <c r="H207" s="83" t="s">
        <v>65</v>
      </c>
      <c r="I207" s="83" t="s">
        <v>1351</v>
      </c>
      <c r="J207" s="83" t="s">
        <v>47</v>
      </c>
      <c r="K207" s="83" t="s">
        <v>48</v>
      </c>
      <c r="L207">
        <v>1</v>
      </c>
      <c r="M207" t="s">
        <v>1292</v>
      </c>
      <c r="N207">
        <v>36</v>
      </c>
      <c r="O207" t="s">
        <v>931</v>
      </c>
      <c r="P207" t="s">
        <v>1296</v>
      </c>
      <c r="Q207" t="s">
        <v>931</v>
      </c>
      <c r="R207" t="s">
        <v>930</v>
      </c>
      <c r="S207" t="s">
        <v>932</v>
      </c>
      <c r="T207" t="s">
        <v>1299</v>
      </c>
      <c r="U207" t="s">
        <v>932</v>
      </c>
      <c r="V207" t="s">
        <v>1339</v>
      </c>
      <c r="W207">
        <v>2000</v>
      </c>
      <c r="X207" t="s">
        <v>105</v>
      </c>
      <c r="Y207">
        <v>2521</v>
      </c>
      <c r="Z207" t="s">
        <v>375</v>
      </c>
      <c r="AA207">
        <v>0</v>
      </c>
      <c r="AB207" t="s">
        <v>58</v>
      </c>
      <c r="AC207">
        <v>0</v>
      </c>
      <c r="AD207" s="16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 s="1">
        <v>7500</v>
      </c>
      <c r="AK207" s="1">
        <v>7500</v>
      </c>
      <c r="AL207" s="1">
        <f t="shared" si="15"/>
        <v>0</v>
      </c>
      <c r="AM207">
        <v>0</v>
      </c>
      <c r="AO207" s="1">
        <v>0</v>
      </c>
      <c r="AP207" s="1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 s="1">
        <f t="shared" si="16"/>
        <v>7500</v>
      </c>
      <c r="AW207" s="1">
        <v>0</v>
      </c>
      <c r="AY207" s="1">
        <f t="shared" si="17"/>
        <v>0</v>
      </c>
      <c r="BA207" t="s">
        <v>1256</v>
      </c>
      <c r="BB207" s="1"/>
    </row>
    <row r="208" spans="1:55" hidden="1" x14ac:dyDescent="0.35">
      <c r="A208" t="s">
        <v>1361</v>
      </c>
      <c r="B208" t="s">
        <v>1360</v>
      </c>
      <c r="C208" t="s">
        <v>1359</v>
      </c>
      <c r="D208" t="s">
        <v>1378</v>
      </c>
      <c r="E208" s="83" t="s">
        <v>900</v>
      </c>
      <c r="F208">
        <v>0</v>
      </c>
      <c r="G208" s="83" t="s">
        <v>255</v>
      </c>
      <c r="H208" s="83" t="s">
        <v>65</v>
      </c>
      <c r="I208" s="83" t="s">
        <v>1351</v>
      </c>
      <c r="J208" s="83" t="s">
        <v>47</v>
      </c>
      <c r="K208" s="83" t="s">
        <v>48</v>
      </c>
      <c r="L208">
        <v>2</v>
      </c>
      <c r="M208" t="s">
        <v>1293</v>
      </c>
      <c r="N208">
        <v>40</v>
      </c>
      <c r="O208" t="s">
        <v>225</v>
      </c>
      <c r="P208" t="s">
        <v>1296</v>
      </c>
      <c r="Q208" t="s">
        <v>1388</v>
      </c>
      <c r="R208" t="s">
        <v>908</v>
      </c>
      <c r="S208" t="s">
        <v>909</v>
      </c>
      <c r="T208" t="s">
        <v>1299</v>
      </c>
      <c r="U208" t="s">
        <v>1387</v>
      </c>
      <c r="V208" t="s">
        <v>1339</v>
      </c>
      <c r="W208">
        <v>2000</v>
      </c>
      <c r="X208" t="s">
        <v>105</v>
      </c>
      <c r="Y208">
        <v>2521</v>
      </c>
      <c r="Z208" t="s">
        <v>375</v>
      </c>
      <c r="AA208">
        <v>0</v>
      </c>
      <c r="AB208" t="s">
        <v>58</v>
      </c>
      <c r="AC208">
        <v>0</v>
      </c>
      <c r="AD208" s="16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 s="1">
        <v>50000</v>
      </c>
      <c r="AK208" s="1">
        <v>50000</v>
      </c>
      <c r="AL208" s="1">
        <f t="shared" si="15"/>
        <v>0</v>
      </c>
      <c r="AM208">
        <v>0</v>
      </c>
      <c r="AO208" s="1">
        <v>42981.06</v>
      </c>
      <c r="AP208" s="1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 s="1">
        <f t="shared" si="16"/>
        <v>7018.9400000000023</v>
      </c>
      <c r="AW208" s="1">
        <v>50000</v>
      </c>
      <c r="AY208" s="1">
        <f t="shared" si="17"/>
        <v>50000</v>
      </c>
      <c r="BB208" s="51"/>
      <c r="BC208" s="51"/>
    </row>
    <row r="209" spans="1:54" hidden="1" x14ac:dyDescent="0.35">
      <c r="A209" t="s">
        <v>812</v>
      </c>
      <c r="B209" t="s">
        <v>815</v>
      </c>
      <c r="C209" t="s">
        <v>1359</v>
      </c>
      <c r="D209" t="s">
        <v>1373</v>
      </c>
      <c r="E209" s="83" t="s">
        <v>835</v>
      </c>
      <c r="F209">
        <v>5</v>
      </c>
      <c r="G209" s="83" t="s">
        <v>810</v>
      </c>
      <c r="H209" s="83" t="s">
        <v>65</v>
      </c>
      <c r="I209" s="83" t="s">
        <v>1351</v>
      </c>
      <c r="J209" t="s">
        <v>47</v>
      </c>
      <c r="K209" t="s">
        <v>48</v>
      </c>
      <c r="L209">
        <v>4</v>
      </c>
      <c r="M209" t="s">
        <v>1291</v>
      </c>
      <c r="N209">
        <v>9</v>
      </c>
      <c r="O209" t="s">
        <v>120</v>
      </c>
      <c r="P209" t="s">
        <v>1296</v>
      </c>
      <c r="Q209" t="s">
        <v>120</v>
      </c>
      <c r="R209" t="s">
        <v>834</v>
      </c>
      <c r="S209" t="s">
        <v>836</v>
      </c>
      <c r="T209" t="s">
        <v>1299</v>
      </c>
      <c r="U209" t="s">
        <v>836</v>
      </c>
      <c r="V209" t="s">
        <v>1339</v>
      </c>
      <c r="W209">
        <v>2000</v>
      </c>
      <c r="X209" t="s">
        <v>105</v>
      </c>
      <c r="Y209">
        <v>2521</v>
      </c>
      <c r="Z209" t="s">
        <v>375</v>
      </c>
      <c r="AA209">
        <v>0</v>
      </c>
      <c r="AB209" t="s">
        <v>58</v>
      </c>
      <c r="AC209" s="1">
        <v>90467.34</v>
      </c>
      <c r="AD209" s="16">
        <v>90467.34</v>
      </c>
      <c r="AE209" s="1">
        <v>90467.34</v>
      </c>
      <c r="AF209" s="1">
        <v>123580</v>
      </c>
      <c r="AG209" s="1">
        <v>123580</v>
      </c>
      <c r="AH209" s="1">
        <v>0</v>
      </c>
      <c r="AI209" s="1">
        <v>0</v>
      </c>
      <c r="AJ209" s="1">
        <v>380</v>
      </c>
      <c r="AK209" s="1">
        <v>380</v>
      </c>
      <c r="AL209" s="1">
        <f t="shared" si="15"/>
        <v>0</v>
      </c>
      <c r="AM209" s="1">
        <v>50000</v>
      </c>
      <c r="AN209" s="1"/>
      <c r="AO209" s="1">
        <v>0</v>
      </c>
      <c r="AP209" s="1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 s="1">
        <f t="shared" si="16"/>
        <v>380</v>
      </c>
      <c r="AW209" s="1">
        <v>0</v>
      </c>
      <c r="AY209" s="1">
        <f t="shared" si="17"/>
        <v>0</v>
      </c>
      <c r="BB209" s="1"/>
    </row>
    <row r="210" spans="1:54" hidden="1" x14ac:dyDescent="0.35">
      <c r="A210" t="s">
        <v>1361</v>
      </c>
      <c r="B210" t="s">
        <v>1360</v>
      </c>
      <c r="C210" t="s">
        <v>1359</v>
      </c>
      <c r="D210" t="s">
        <v>1377</v>
      </c>
      <c r="E210" s="83" t="s">
        <v>857</v>
      </c>
      <c r="F210">
        <v>2</v>
      </c>
      <c r="G210" s="83" t="s">
        <v>148</v>
      </c>
      <c r="H210" s="83" t="s">
        <v>65</v>
      </c>
      <c r="I210" s="83" t="s">
        <v>1351</v>
      </c>
      <c r="J210" s="83" t="s">
        <v>47</v>
      </c>
      <c r="K210" s="83" t="s">
        <v>48</v>
      </c>
      <c r="L210">
        <v>2</v>
      </c>
      <c r="M210" t="s">
        <v>1293</v>
      </c>
      <c r="N210">
        <v>28</v>
      </c>
      <c r="O210" t="s">
        <v>415</v>
      </c>
      <c r="P210" t="s">
        <v>1296</v>
      </c>
      <c r="Q210" t="s">
        <v>415</v>
      </c>
      <c r="R210" t="s">
        <v>860</v>
      </c>
      <c r="S210" t="s">
        <v>861</v>
      </c>
      <c r="T210" t="s">
        <v>1299</v>
      </c>
      <c r="U210" t="s">
        <v>861</v>
      </c>
      <c r="V210" t="s">
        <v>1339</v>
      </c>
      <c r="W210">
        <v>2000</v>
      </c>
      <c r="X210" t="s">
        <v>105</v>
      </c>
      <c r="Y210">
        <v>2521</v>
      </c>
      <c r="Z210" t="s">
        <v>375</v>
      </c>
      <c r="AA210">
        <v>0</v>
      </c>
      <c r="AB210" t="s">
        <v>58</v>
      </c>
      <c r="AC210">
        <v>0</v>
      </c>
      <c r="AD210" s="16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 s="1">
        <v>50000</v>
      </c>
      <c r="AK210" s="1">
        <v>50000</v>
      </c>
      <c r="AL210" s="1">
        <f t="shared" si="15"/>
        <v>0</v>
      </c>
      <c r="AM210" s="1">
        <v>50000</v>
      </c>
      <c r="AN210" s="1"/>
      <c r="AO210" s="1">
        <v>0</v>
      </c>
      <c r="AP210" s="1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 s="1">
        <f t="shared" si="16"/>
        <v>50000</v>
      </c>
      <c r="AW210" s="16">
        <v>40000</v>
      </c>
      <c r="AY210" s="1">
        <f t="shared" si="17"/>
        <v>40000</v>
      </c>
    </row>
    <row r="211" spans="1:54" hidden="1" x14ac:dyDescent="0.35">
      <c r="A211" t="s">
        <v>1361</v>
      </c>
      <c r="B211" t="s">
        <v>1360</v>
      </c>
      <c r="C211" t="s">
        <v>1359</v>
      </c>
      <c r="D211" t="s">
        <v>1376</v>
      </c>
      <c r="E211" s="83" t="s">
        <v>870</v>
      </c>
      <c r="F211">
        <v>2</v>
      </c>
      <c r="G211" s="83" t="s">
        <v>148</v>
      </c>
      <c r="H211" s="83" t="s">
        <v>65</v>
      </c>
      <c r="I211" s="83" t="s">
        <v>1351</v>
      </c>
      <c r="J211" s="83" t="s">
        <v>480</v>
      </c>
      <c r="K211" s="83" t="s">
        <v>481</v>
      </c>
      <c r="L211">
        <v>2</v>
      </c>
      <c r="M211" t="s">
        <v>1293</v>
      </c>
      <c r="N211">
        <v>24</v>
      </c>
      <c r="O211" t="s">
        <v>484</v>
      </c>
      <c r="P211" t="s">
        <v>1296</v>
      </c>
      <c r="Q211" t="s">
        <v>484</v>
      </c>
      <c r="R211" t="s">
        <v>896</v>
      </c>
      <c r="S211" t="s">
        <v>897</v>
      </c>
      <c r="T211" t="s">
        <v>1299</v>
      </c>
      <c r="U211" t="s">
        <v>897</v>
      </c>
      <c r="V211" t="s">
        <v>1339</v>
      </c>
      <c r="W211">
        <v>2000</v>
      </c>
      <c r="X211" t="s">
        <v>105</v>
      </c>
      <c r="Y211">
        <v>2531</v>
      </c>
      <c r="Z211" t="s">
        <v>444</v>
      </c>
      <c r="AA211">
        <v>0</v>
      </c>
      <c r="AB211" t="s">
        <v>58</v>
      </c>
      <c r="AC211" s="1">
        <v>4448152.2300000004</v>
      </c>
      <c r="AD211" s="16">
        <v>4262650.17</v>
      </c>
      <c r="AE211" s="1">
        <v>4262650.17</v>
      </c>
      <c r="AF211" s="1">
        <v>6270000</v>
      </c>
      <c r="AG211" s="1">
        <v>5500000</v>
      </c>
      <c r="AH211" s="1">
        <v>4936256.8899999997</v>
      </c>
      <c r="AI211" s="1">
        <v>4361164.55</v>
      </c>
      <c r="AJ211" s="1">
        <v>9000000</v>
      </c>
      <c r="AK211" s="1">
        <v>9000000</v>
      </c>
      <c r="AL211" s="1">
        <f t="shared" si="15"/>
        <v>0</v>
      </c>
      <c r="AM211" s="1">
        <v>6000000</v>
      </c>
      <c r="AN211" s="1"/>
      <c r="AO211" s="1">
        <v>7418476.9100000001</v>
      </c>
      <c r="AP211" s="1">
        <v>7062927.9100000001</v>
      </c>
      <c r="AQ211" s="1">
        <v>8491001.9100000001</v>
      </c>
      <c r="AR211" s="1">
        <v>8491001.9100000001</v>
      </c>
      <c r="AS211" s="1">
        <v>428009.23</v>
      </c>
      <c r="AT211" s="1">
        <v>404753.08</v>
      </c>
      <c r="AU211" s="1">
        <v>404753.08</v>
      </c>
      <c r="AV211" s="1">
        <f t="shared" si="16"/>
        <v>1581523.0899999999</v>
      </c>
      <c r="AW211" s="1">
        <v>5000000</v>
      </c>
      <c r="AY211" s="1">
        <f t="shared" si="17"/>
        <v>5000000</v>
      </c>
    </row>
    <row r="212" spans="1:54" hidden="1" x14ac:dyDescent="0.35">
      <c r="A212" t="s">
        <v>1361</v>
      </c>
      <c r="B212" t="s">
        <v>1360</v>
      </c>
      <c r="C212" t="s">
        <v>1359</v>
      </c>
      <c r="D212" t="s">
        <v>1377</v>
      </c>
      <c r="E212" s="83" t="s">
        <v>857</v>
      </c>
      <c r="F212">
        <v>3</v>
      </c>
      <c r="G212" s="83" t="s">
        <v>453</v>
      </c>
      <c r="H212" s="83" t="s">
        <v>1349</v>
      </c>
      <c r="I212" s="83" t="s">
        <v>1350</v>
      </c>
      <c r="J212" s="83" t="s">
        <v>445</v>
      </c>
      <c r="K212" s="83" t="s">
        <v>446</v>
      </c>
      <c r="L212">
        <v>6</v>
      </c>
      <c r="M212" t="s">
        <v>1290</v>
      </c>
      <c r="N212">
        <v>30</v>
      </c>
      <c r="O212" t="s">
        <v>454</v>
      </c>
      <c r="P212" t="s">
        <v>1296</v>
      </c>
      <c r="Q212" t="s">
        <v>454</v>
      </c>
      <c r="R212" t="s">
        <v>882</v>
      </c>
      <c r="S212" t="s">
        <v>883</v>
      </c>
      <c r="T212" t="s">
        <v>1299</v>
      </c>
      <c r="U212" t="s">
        <v>883</v>
      </c>
      <c r="V212" t="s">
        <v>1339</v>
      </c>
      <c r="W212">
        <v>2000</v>
      </c>
      <c r="X212" t="s">
        <v>105</v>
      </c>
      <c r="Y212">
        <v>2531</v>
      </c>
      <c r="Z212" t="s">
        <v>444</v>
      </c>
      <c r="AA212">
        <v>0</v>
      </c>
      <c r="AB212" t="s">
        <v>58</v>
      </c>
      <c r="AC212" s="1">
        <v>874337</v>
      </c>
      <c r="AD212" s="16">
        <v>797405</v>
      </c>
      <c r="AE212" s="1">
        <v>729690</v>
      </c>
      <c r="AF212" s="1">
        <v>1153000</v>
      </c>
      <c r="AG212" s="1">
        <v>900000</v>
      </c>
      <c r="AH212" s="1">
        <v>565211.6</v>
      </c>
      <c r="AI212" s="1">
        <v>565211.6</v>
      </c>
      <c r="AJ212" s="1">
        <v>1800000</v>
      </c>
      <c r="AK212" s="1">
        <v>1800000</v>
      </c>
      <c r="AL212" s="1">
        <f t="shared" si="15"/>
        <v>0</v>
      </c>
      <c r="AM212" s="1">
        <v>1800000</v>
      </c>
      <c r="AN212" s="1"/>
      <c r="AO212" s="1">
        <v>932423.38</v>
      </c>
      <c r="AP212" s="1">
        <v>837728.6</v>
      </c>
      <c r="AQ212" s="1">
        <v>908375.84</v>
      </c>
      <c r="AR212" s="1">
        <v>308950</v>
      </c>
      <c r="AS212" s="1">
        <v>308950</v>
      </c>
      <c r="AT212" s="1">
        <v>308950</v>
      </c>
      <c r="AU212" s="1">
        <v>308950</v>
      </c>
      <c r="AV212" s="1">
        <f t="shared" si="16"/>
        <v>867576.62</v>
      </c>
      <c r="AW212" s="16">
        <v>1000000</v>
      </c>
      <c r="AX212" s="16"/>
      <c r="AY212" s="1">
        <f t="shared" si="17"/>
        <v>1000000</v>
      </c>
    </row>
    <row r="213" spans="1:54" hidden="1" x14ac:dyDescent="0.35">
      <c r="A213" t="s">
        <v>1361</v>
      </c>
      <c r="B213" t="s">
        <v>1360</v>
      </c>
      <c r="C213" t="s">
        <v>1359</v>
      </c>
      <c r="D213" t="s">
        <v>1376</v>
      </c>
      <c r="E213" s="83" t="s">
        <v>870</v>
      </c>
      <c r="F213">
        <v>6</v>
      </c>
      <c r="G213" s="83" t="s">
        <v>164</v>
      </c>
      <c r="H213" s="83" t="s">
        <v>65</v>
      </c>
      <c r="I213" s="83" t="s">
        <v>1351</v>
      </c>
      <c r="J213" s="83" t="s">
        <v>173</v>
      </c>
      <c r="K213" s="83" t="s">
        <v>174</v>
      </c>
      <c r="L213">
        <v>6</v>
      </c>
      <c r="M213" t="s">
        <v>1290</v>
      </c>
      <c r="N213">
        <v>22</v>
      </c>
      <c r="O213" t="s">
        <v>443</v>
      </c>
      <c r="P213" t="s">
        <v>1296</v>
      </c>
      <c r="Q213" t="s">
        <v>443</v>
      </c>
      <c r="R213" t="s">
        <v>872</v>
      </c>
      <c r="S213" t="s">
        <v>873</v>
      </c>
      <c r="T213" t="s">
        <v>1299</v>
      </c>
      <c r="U213" t="s">
        <v>873</v>
      </c>
      <c r="V213" t="s">
        <v>1339</v>
      </c>
      <c r="W213">
        <v>2000</v>
      </c>
      <c r="X213" t="s">
        <v>105</v>
      </c>
      <c r="Y213">
        <v>2531</v>
      </c>
      <c r="Z213" t="s">
        <v>444</v>
      </c>
      <c r="AA213">
        <v>0</v>
      </c>
      <c r="AB213" t="s">
        <v>58</v>
      </c>
      <c r="AC213" s="1">
        <v>25640.15</v>
      </c>
      <c r="AD213" s="16">
        <v>25640.15</v>
      </c>
      <c r="AE213" s="1">
        <v>25640.15</v>
      </c>
      <c r="AF213" s="1">
        <v>50000</v>
      </c>
      <c r="AG213" s="1">
        <v>50000</v>
      </c>
      <c r="AH213" s="1">
        <v>21063</v>
      </c>
      <c r="AI213" s="1">
        <v>7996.5</v>
      </c>
      <c r="AJ213" s="1">
        <v>40000</v>
      </c>
      <c r="AK213" s="1">
        <v>40000</v>
      </c>
      <c r="AL213" s="1">
        <f t="shared" si="15"/>
        <v>0</v>
      </c>
      <c r="AM213" s="1">
        <v>40000</v>
      </c>
      <c r="AN213" s="1"/>
      <c r="AO213" s="1">
        <v>38783.199999999997</v>
      </c>
      <c r="AP213" s="1">
        <v>0</v>
      </c>
      <c r="AQ213" s="1">
        <v>38783.199999999997</v>
      </c>
      <c r="AR213">
        <v>0</v>
      </c>
      <c r="AS213">
        <v>0</v>
      </c>
      <c r="AT213">
        <v>0</v>
      </c>
      <c r="AU213">
        <v>0</v>
      </c>
      <c r="AV213" s="1">
        <f t="shared" si="16"/>
        <v>1216.8000000000029</v>
      </c>
      <c r="AW213" s="1">
        <v>40000</v>
      </c>
      <c r="AY213" s="1">
        <f t="shared" si="17"/>
        <v>40000</v>
      </c>
    </row>
    <row r="214" spans="1:54" hidden="1" x14ac:dyDescent="0.35">
      <c r="A214" t="s">
        <v>812</v>
      </c>
      <c r="B214" t="s">
        <v>815</v>
      </c>
      <c r="C214" t="s">
        <v>1359</v>
      </c>
      <c r="D214" t="s">
        <v>1372</v>
      </c>
      <c r="E214" s="83" t="s">
        <v>60</v>
      </c>
      <c r="F214">
        <v>5</v>
      </c>
      <c r="G214" s="83" t="s">
        <v>810</v>
      </c>
      <c r="H214" s="83" t="s">
        <v>65</v>
      </c>
      <c r="I214" s="83" t="s">
        <v>1351</v>
      </c>
      <c r="J214" t="s">
        <v>47</v>
      </c>
      <c r="K214" t="s">
        <v>48</v>
      </c>
      <c r="L214">
        <v>4</v>
      </c>
      <c r="M214" t="s">
        <v>1291</v>
      </c>
      <c r="N214">
        <v>5</v>
      </c>
      <c r="O214" t="s">
        <v>297</v>
      </c>
      <c r="P214" t="s">
        <v>1296</v>
      </c>
      <c r="Q214" t="s">
        <v>297</v>
      </c>
      <c r="R214" t="s">
        <v>817</v>
      </c>
      <c r="S214" t="s">
        <v>298</v>
      </c>
      <c r="T214" t="s">
        <v>1299</v>
      </c>
      <c r="U214" t="s">
        <v>298</v>
      </c>
      <c r="V214" t="s">
        <v>1339</v>
      </c>
      <c r="W214">
        <v>2000</v>
      </c>
      <c r="X214" t="s">
        <v>105</v>
      </c>
      <c r="Y214">
        <v>2531</v>
      </c>
      <c r="Z214" t="s">
        <v>444</v>
      </c>
      <c r="AA214">
        <v>0</v>
      </c>
      <c r="AB214" t="s">
        <v>58</v>
      </c>
      <c r="AC214" s="1">
        <v>0</v>
      </c>
      <c r="AD214" s="16">
        <v>0</v>
      </c>
      <c r="AE214" s="1">
        <v>0</v>
      </c>
      <c r="AF214" s="1">
        <v>3078</v>
      </c>
      <c r="AG214" s="1">
        <v>0</v>
      </c>
      <c r="AH214" s="1">
        <v>3075.51</v>
      </c>
      <c r="AI214" s="1">
        <v>3075.51</v>
      </c>
      <c r="AJ214" s="1">
        <v>2000</v>
      </c>
      <c r="AK214" s="1">
        <v>2000</v>
      </c>
      <c r="AL214" s="1">
        <f t="shared" si="15"/>
        <v>0</v>
      </c>
      <c r="AM214" s="1">
        <v>2000</v>
      </c>
      <c r="AN214" s="1"/>
      <c r="AO214" s="1">
        <v>0</v>
      </c>
      <c r="AP214" s="1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 s="1">
        <f t="shared" si="16"/>
        <v>2000</v>
      </c>
      <c r="AW214" s="16">
        <v>0</v>
      </c>
      <c r="AX214" s="16"/>
      <c r="AY214" s="1">
        <f t="shared" si="17"/>
        <v>0</v>
      </c>
      <c r="BB214" s="1"/>
    </row>
    <row r="215" spans="1:54" hidden="1" x14ac:dyDescent="0.35">
      <c r="A215" t="s">
        <v>1361</v>
      </c>
      <c r="B215" t="s">
        <v>1360</v>
      </c>
      <c r="C215" t="s">
        <v>1359</v>
      </c>
      <c r="D215" t="s">
        <v>1376</v>
      </c>
      <c r="E215" s="83" t="s">
        <v>870</v>
      </c>
      <c r="F215">
        <v>2</v>
      </c>
      <c r="G215" s="83" t="s">
        <v>148</v>
      </c>
      <c r="H215" s="83" t="s">
        <v>65</v>
      </c>
      <c r="I215" s="83" t="s">
        <v>1351</v>
      </c>
      <c r="J215" s="83" t="s">
        <v>480</v>
      </c>
      <c r="K215" s="83" t="s">
        <v>481</v>
      </c>
      <c r="L215">
        <v>2</v>
      </c>
      <c r="M215" t="s">
        <v>1293</v>
      </c>
      <c r="N215">
        <v>24</v>
      </c>
      <c r="O215" t="s">
        <v>484</v>
      </c>
      <c r="P215" t="s">
        <v>1296</v>
      </c>
      <c r="Q215" t="s">
        <v>484</v>
      </c>
      <c r="R215" t="s">
        <v>896</v>
      </c>
      <c r="S215" t="s">
        <v>897</v>
      </c>
      <c r="T215" t="s">
        <v>1299</v>
      </c>
      <c r="U215" t="s">
        <v>897</v>
      </c>
      <c r="V215" t="s">
        <v>1339</v>
      </c>
      <c r="W215">
        <v>2000</v>
      </c>
      <c r="X215" t="s">
        <v>105</v>
      </c>
      <c r="Y215">
        <v>2541</v>
      </c>
      <c r="Z215" t="s">
        <v>310</v>
      </c>
      <c r="AA215">
        <v>0</v>
      </c>
      <c r="AB215" t="s">
        <v>58</v>
      </c>
      <c r="AC215" s="1">
        <v>6082362.2999999998</v>
      </c>
      <c r="AD215" s="16">
        <v>5782693.5700000003</v>
      </c>
      <c r="AE215" s="1">
        <v>5750328.9699999997</v>
      </c>
      <c r="AF215" s="1">
        <v>7000000</v>
      </c>
      <c r="AG215" s="1">
        <v>6500000</v>
      </c>
      <c r="AH215" s="1">
        <v>6702046.0800000001</v>
      </c>
      <c r="AI215" s="1">
        <v>5494740.6100000003</v>
      </c>
      <c r="AJ215" s="1">
        <v>5200000</v>
      </c>
      <c r="AK215" s="1">
        <v>5200000</v>
      </c>
      <c r="AL215" s="1">
        <f t="shared" si="15"/>
        <v>0</v>
      </c>
      <c r="AM215" s="1">
        <v>7000000</v>
      </c>
      <c r="AN215" s="1"/>
      <c r="AO215" s="1">
        <v>4726265.53</v>
      </c>
      <c r="AP215" s="1">
        <v>4558653.71</v>
      </c>
      <c r="AQ215" s="1">
        <v>4863450.12</v>
      </c>
      <c r="AR215" s="1">
        <v>4856930.32</v>
      </c>
      <c r="AS215" s="1">
        <v>1581971.26</v>
      </c>
      <c r="AT215" s="1">
        <v>1579501.26</v>
      </c>
      <c r="AU215" s="1">
        <v>1579501.26</v>
      </c>
      <c r="AV215" s="1">
        <f t="shared" si="16"/>
        <v>473734.46999999974</v>
      </c>
      <c r="AW215" s="1">
        <v>5200000</v>
      </c>
      <c r="AY215" s="1">
        <f t="shared" si="17"/>
        <v>5200000</v>
      </c>
    </row>
    <row r="216" spans="1:54" hidden="1" x14ac:dyDescent="0.35">
      <c r="A216" t="s">
        <v>1361</v>
      </c>
      <c r="B216" t="s">
        <v>1360</v>
      </c>
      <c r="C216" t="s">
        <v>1359</v>
      </c>
      <c r="D216" t="s">
        <v>1377</v>
      </c>
      <c r="E216" s="83" t="s">
        <v>857</v>
      </c>
      <c r="F216">
        <v>3</v>
      </c>
      <c r="G216" s="83" t="s">
        <v>453</v>
      </c>
      <c r="H216" s="83" t="s">
        <v>1349</v>
      </c>
      <c r="I216" s="83" t="s">
        <v>1350</v>
      </c>
      <c r="J216" s="83" t="s">
        <v>445</v>
      </c>
      <c r="K216" s="83" t="s">
        <v>446</v>
      </c>
      <c r="L216">
        <v>6</v>
      </c>
      <c r="M216" t="s">
        <v>1290</v>
      </c>
      <c r="N216">
        <v>30</v>
      </c>
      <c r="O216" t="s">
        <v>454</v>
      </c>
      <c r="P216" t="s">
        <v>1296</v>
      </c>
      <c r="Q216" t="s">
        <v>454</v>
      </c>
      <c r="R216" t="s">
        <v>882</v>
      </c>
      <c r="S216" t="s">
        <v>883</v>
      </c>
      <c r="T216" t="s">
        <v>1299</v>
      </c>
      <c r="U216" t="s">
        <v>883</v>
      </c>
      <c r="V216" t="s">
        <v>1339</v>
      </c>
      <c r="W216">
        <v>2000</v>
      </c>
      <c r="X216" t="s">
        <v>105</v>
      </c>
      <c r="Y216">
        <v>2541</v>
      </c>
      <c r="Z216" t="s">
        <v>310</v>
      </c>
      <c r="AA216">
        <v>0</v>
      </c>
      <c r="AB216" t="s">
        <v>58</v>
      </c>
      <c r="AC216" s="1">
        <v>461042.48</v>
      </c>
      <c r="AD216" s="16">
        <v>403159.4</v>
      </c>
      <c r="AE216" s="1">
        <v>403159.4</v>
      </c>
      <c r="AF216" s="1">
        <v>553000</v>
      </c>
      <c r="AG216" s="1">
        <v>600000</v>
      </c>
      <c r="AH216" s="1">
        <v>222621.16</v>
      </c>
      <c r="AI216" s="1">
        <v>222621.16</v>
      </c>
      <c r="AJ216" s="1">
        <v>1000000</v>
      </c>
      <c r="AK216" s="1">
        <v>1000000</v>
      </c>
      <c r="AL216" s="1">
        <f t="shared" si="15"/>
        <v>0</v>
      </c>
      <c r="AM216" s="1">
        <v>1000000</v>
      </c>
      <c r="AN216" s="1"/>
      <c r="AO216" s="1">
        <v>133921.98000000001</v>
      </c>
      <c r="AP216" s="1">
        <v>133921.98000000001</v>
      </c>
      <c r="AQ216" s="1">
        <v>133921.98000000001</v>
      </c>
      <c r="AR216" s="1">
        <v>133921.98000000001</v>
      </c>
      <c r="AS216" s="1">
        <v>131683.19</v>
      </c>
      <c r="AT216" s="1">
        <v>131683.19</v>
      </c>
      <c r="AU216" s="1">
        <v>131683.19</v>
      </c>
      <c r="AV216" s="1">
        <f t="shared" si="16"/>
        <v>866078.02</v>
      </c>
      <c r="AW216" s="16">
        <v>500000</v>
      </c>
      <c r="AX216" s="16"/>
      <c r="AY216" s="1">
        <f t="shared" si="17"/>
        <v>500000</v>
      </c>
    </row>
    <row r="217" spans="1:54" hidden="1" x14ac:dyDescent="0.35">
      <c r="A217" t="s">
        <v>1361</v>
      </c>
      <c r="B217" t="s">
        <v>1360</v>
      </c>
      <c r="C217" t="s">
        <v>1359</v>
      </c>
      <c r="D217" t="s">
        <v>1376</v>
      </c>
      <c r="E217" s="83" t="s">
        <v>870</v>
      </c>
      <c r="F217">
        <v>6</v>
      </c>
      <c r="G217" s="83" t="s">
        <v>164</v>
      </c>
      <c r="H217" s="83" t="s">
        <v>65</v>
      </c>
      <c r="I217" s="83" t="s">
        <v>1351</v>
      </c>
      <c r="J217" s="83" t="s">
        <v>173</v>
      </c>
      <c r="K217" s="83" t="s">
        <v>174</v>
      </c>
      <c r="L217">
        <v>6</v>
      </c>
      <c r="M217" t="s">
        <v>1290</v>
      </c>
      <c r="N217">
        <v>22</v>
      </c>
      <c r="O217" t="s">
        <v>443</v>
      </c>
      <c r="P217" t="s">
        <v>1296</v>
      </c>
      <c r="Q217" t="s">
        <v>443</v>
      </c>
      <c r="R217" t="s">
        <v>872</v>
      </c>
      <c r="S217" t="s">
        <v>873</v>
      </c>
      <c r="T217" t="s">
        <v>1299</v>
      </c>
      <c r="U217" t="s">
        <v>873</v>
      </c>
      <c r="V217" t="s">
        <v>1339</v>
      </c>
      <c r="W217">
        <v>2000</v>
      </c>
      <c r="X217" t="s">
        <v>105</v>
      </c>
      <c r="Y217">
        <v>2541</v>
      </c>
      <c r="Z217" t="s">
        <v>310</v>
      </c>
      <c r="AA217">
        <v>0</v>
      </c>
      <c r="AB217" t="s">
        <v>58</v>
      </c>
      <c r="AC217" s="1">
        <v>44217.08</v>
      </c>
      <c r="AD217" s="16">
        <v>32037.07</v>
      </c>
      <c r="AE217" s="1">
        <v>32037.07</v>
      </c>
      <c r="AF217" s="1">
        <v>52000</v>
      </c>
      <c r="AG217" s="1">
        <v>52000</v>
      </c>
      <c r="AH217" s="1">
        <v>37162.050000000003</v>
      </c>
      <c r="AI217" s="1">
        <v>37162.050000000003</v>
      </c>
      <c r="AJ217" s="1">
        <v>40000</v>
      </c>
      <c r="AK217" s="1">
        <v>40000</v>
      </c>
      <c r="AL217" s="1">
        <f t="shared" si="15"/>
        <v>0</v>
      </c>
      <c r="AM217" s="1">
        <v>40000</v>
      </c>
      <c r="AN217" s="1"/>
      <c r="AO217" s="1">
        <v>39429.56</v>
      </c>
      <c r="AP217" s="1">
        <v>0</v>
      </c>
      <c r="AQ217" s="1">
        <v>39429.56</v>
      </c>
      <c r="AR217">
        <v>0</v>
      </c>
      <c r="AS217">
        <v>0</v>
      </c>
      <c r="AT217">
        <v>0</v>
      </c>
      <c r="AU217">
        <v>0</v>
      </c>
      <c r="AV217" s="1">
        <f t="shared" si="16"/>
        <v>570.44000000000233</v>
      </c>
      <c r="AW217" s="1">
        <v>40000</v>
      </c>
      <c r="AY217" s="1">
        <f t="shared" si="17"/>
        <v>40000</v>
      </c>
    </row>
    <row r="218" spans="1:54" hidden="1" x14ac:dyDescent="0.35">
      <c r="A218" s="13" t="s">
        <v>1451</v>
      </c>
      <c r="B218" t="s">
        <v>815</v>
      </c>
      <c r="C218" t="s">
        <v>1359</v>
      </c>
      <c r="D218" t="s">
        <v>1372</v>
      </c>
      <c r="E218" s="83" t="s">
        <v>60</v>
      </c>
      <c r="F218">
        <v>5</v>
      </c>
      <c r="G218" s="83" t="s">
        <v>810</v>
      </c>
      <c r="H218" s="83" t="s">
        <v>65</v>
      </c>
      <c r="I218" s="83" t="s">
        <v>1351</v>
      </c>
      <c r="J218" t="s">
        <v>47</v>
      </c>
      <c r="K218" t="s">
        <v>48</v>
      </c>
      <c r="L218">
        <v>4</v>
      </c>
      <c r="M218" t="s">
        <v>1291</v>
      </c>
      <c r="N218">
        <v>5</v>
      </c>
      <c r="O218" t="s">
        <v>297</v>
      </c>
      <c r="P218" t="s">
        <v>1296</v>
      </c>
      <c r="Q218" t="s">
        <v>297</v>
      </c>
      <c r="R218" t="s">
        <v>817</v>
      </c>
      <c r="S218" t="s">
        <v>298</v>
      </c>
      <c r="T218" t="s">
        <v>1299</v>
      </c>
      <c r="U218" t="s">
        <v>298</v>
      </c>
      <c r="V218" t="s">
        <v>1339</v>
      </c>
      <c r="W218">
        <v>2000</v>
      </c>
      <c r="X218" t="s">
        <v>105</v>
      </c>
      <c r="Y218">
        <v>2541</v>
      </c>
      <c r="Z218" t="s">
        <v>310</v>
      </c>
      <c r="AA218">
        <v>0</v>
      </c>
      <c r="AB218" t="s">
        <v>58</v>
      </c>
      <c r="AC218" s="1">
        <v>5000</v>
      </c>
      <c r="AD218" s="16">
        <v>5000</v>
      </c>
      <c r="AE218" s="1">
        <v>5000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f t="shared" si="15"/>
        <v>0</v>
      </c>
      <c r="AM218" s="1">
        <v>0</v>
      </c>
      <c r="AN218" s="1"/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f t="shared" si="16"/>
        <v>0</v>
      </c>
      <c r="AW218" s="16">
        <v>0</v>
      </c>
      <c r="AX218" s="16"/>
      <c r="AY218" s="1">
        <f t="shared" si="17"/>
        <v>0</v>
      </c>
      <c r="BB218" s="1"/>
    </row>
    <row r="219" spans="1:54" hidden="1" x14ac:dyDescent="0.35">
      <c r="A219" s="13" t="s">
        <v>1451</v>
      </c>
      <c r="B219" t="s">
        <v>815</v>
      </c>
      <c r="C219" t="s">
        <v>1359</v>
      </c>
      <c r="D219" t="s">
        <v>1372</v>
      </c>
      <c r="E219" s="83" t="s">
        <v>60</v>
      </c>
      <c r="F219">
        <v>5</v>
      </c>
      <c r="G219" s="83" t="s">
        <v>810</v>
      </c>
      <c r="H219" s="83" t="s">
        <v>65</v>
      </c>
      <c r="I219" s="83" t="s">
        <v>1351</v>
      </c>
      <c r="J219" t="s">
        <v>47</v>
      </c>
      <c r="K219" t="s">
        <v>48</v>
      </c>
      <c r="L219">
        <v>4</v>
      </c>
      <c r="M219" t="s">
        <v>1291</v>
      </c>
      <c r="N219">
        <v>5</v>
      </c>
      <c r="O219" t="s">
        <v>297</v>
      </c>
      <c r="P219" t="s">
        <v>1296</v>
      </c>
      <c r="Q219" t="s">
        <v>297</v>
      </c>
      <c r="R219" t="s">
        <v>817</v>
      </c>
      <c r="S219" t="s">
        <v>298</v>
      </c>
      <c r="T219" t="s">
        <v>1299</v>
      </c>
      <c r="U219" t="s">
        <v>298</v>
      </c>
      <c r="V219" t="s">
        <v>1339</v>
      </c>
      <c r="W219">
        <v>2000</v>
      </c>
      <c r="X219" t="s">
        <v>105</v>
      </c>
      <c r="Y219">
        <v>2541</v>
      </c>
      <c r="Z219" t="s">
        <v>310</v>
      </c>
      <c r="AA219">
        <v>0</v>
      </c>
      <c r="AB219" t="s">
        <v>58</v>
      </c>
      <c r="AC219" s="1">
        <v>5000</v>
      </c>
      <c r="AD219" s="16">
        <v>5000</v>
      </c>
      <c r="AE219" s="1">
        <v>5000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f t="shared" si="15"/>
        <v>0</v>
      </c>
      <c r="AM219" s="1">
        <v>0</v>
      </c>
      <c r="AN219" s="1"/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f t="shared" si="16"/>
        <v>0</v>
      </c>
      <c r="AW219" s="16">
        <v>0</v>
      </c>
      <c r="AX219" s="16"/>
      <c r="AY219" s="1">
        <f t="shared" si="17"/>
        <v>0</v>
      </c>
      <c r="BB219" s="1"/>
    </row>
    <row r="220" spans="1:54" hidden="1" x14ac:dyDescent="0.35">
      <c r="A220" t="s">
        <v>812</v>
      </c>
      <c r="B220" t="s">
        <v>815</v>
      </c>
      <c r="C220" t="s">
        <v>1359</v>
      </c>
      <c r="D220" t="s">
        <v>1378</v>
      </c>
      <c r="E220" s="83" t="s">
        <v>900</v>
      </c>
      <c r="F220">
        <v>0</v>
      </c>
      <c r="G220" s="83" t="s">
        <v>255</v>
      </c>
      <c r="H220" s="83" t="s">
        <v>65</v>
      </c>
      <c r="I220" s="83" t="s">
        <v>1351</v>
      </c>
      <c r="J220" s="83" t="s">
        <v>492</v>
      </c>
      <c r="K220" s="83" t="s">
        <v>493</v>
      </c>
      <c r="L220">
        <v>2</v>
      </c>
      <c r="M220" t="s">
        <v>1293</v>
      </c>
      <c r="N220">
        <v>37</v>
      </c>
      <c r="O220" t="s">
        <v>496</v>
      </c>
      <c r="P220" t="s">
        <v>1296</v>
      </c>
      <c r="Q220" t="s">
        <v>496</v>
      </c>
      <c r="R220" t="s">
        <v>899</v>
      </c>
      <c r="S220" t="s">
        <v>901</v>
      </c>
      <c r="T220" t="s">
        <v>1299</v>
      </c>
      <c r="U220" t="s">
        <v>901</v>
      </c>
      <c r="V220" t="s">
        <v>1339</v>
      </c>
      <c r="W220">
        <v>2000</v>
      </c>
      <c r="X220" t="s">
        <v>105</v>
      </c>
      <c r="Y220">
        <v>2541</v>
      </c>
      <c r="Z220" t="s">
        <v>310</v>
      </c>
      <c r="AA220">
        <v>0</v>
      </c>
      <c r="AB220" t="s">
        <v>58</v>
      </c>
      <c r="AC220" s="1">
        <v>2169.1999999999998</v>
      </c>
      <c r="AD220" s="16">
        <v>2169.1999999999998</v>
      </c>
      <c r="AE220" s="1">
        <v>2169.1999999999998</v>
      </c>
      <c r="AF220" s="1">
        <v>2500</v>
      </c>
      <c r="AG220" s="1">
        <v>2500</v>
      </c>
      <c r="AH220" s="1">
        <v>2312.75</v>
      </c>
      <c r="AI220" s="1">
        <v>2312.75</v>
      </c>
      <c r="AJ220" s="1">
        <v>2500</v>
      </c>
      <c r="AK220" s="1">
        <v>2500</v>
      </c>
      <c r="AL220" s="1">
        <f t="shared" si="15"/>
        <v>0</v>
      </c>
      <c r="AM220" s="1">
        <v>2500</v>
      </c>
      <c r="AN220" s="1"/>
      <c r="AO220" s="1">
        <v>0</v>
      </c>
      <c r="AP220" s="1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 s="1">
        <f t="shared" si="16"/>
        <v>2500</v>
      </c>
      <c r="AW220">
        <v>0</v>
      </c>
      <c r="AY220" s="1">
        <f t="shared" si="17"/>
        <v>0</v>
      </c>
      <c r="BB220" s="1"/>
    </row>
    <row r="221" spans="1:54" hidden="1" x14ac:dyDescent="0.35">
      <c r="A221" t="s">
        <v>812</v>
      </c>
      <c r="B221" t="s">
        <v>815</v>
      </c>
      <c r="C221" t="s">
        <v>1359</v>
      </c>
      <c r="D221" s="85" t="s">
        <v>1379</v>
      </c>
      <c r="E221" s="83" t="s">
        <v>824</v>
      </c>
      <c r="F221">
        <v>1</v>
      </c>
      <c r="G221" s="83" t="s">
        <v>472</v>
      </c>
      <c r="H221" s="83" t="s">
        <v>65</v>
      </c>
      <c r="I221" s="83" t="s">
        <v>1351</v>
      </c>
      <c r="J221" s="83" t="s">
        <v>1303</v>
      </c>
      <c r="K221" s="83" t="s">
        <v>1304</v>
      </c>
      <c r="L221">
        <v>6</v>
      </c>
      <c r="M221" t="s">
        <v>1290</v>
      </c>
      <c r="N221">
        <v>68</v>
      </c>
      <c r="O221" t="s">
        <v>473</v>
      </c>
      <c r="P221" t="s">
        <v>1296</v>
      </c>
      <c r="Q221" t="s">
        <v>1452</v>
      </c>
      <c r="R221" t="s">
        <v>893</v>
      </c>
      <c r="S221" t="s">
        <v>1132</v>
      </c>
      <c r="T221" t="s">
        <v>1299</v>
      </c>
      <c r="U221" t="s">
        <v>1453</v>
      </c>
      <c r="V221" t="s">
        <v>1339</v>
      </c>
      <c r="W221">
        <v>2000</v>
      </c>
      <c r="X221" t="s">
        <v>105</v>
      </c>
      <c r="Y221">
        <v>2551</v>
      </c>
      <c r="Z221" t="s">
        <v>476</v>
      </c>
      <c r="AA221">
        <v>0</v>
      </c>
      <c r="AB221" t="s">
        <v>58</v>
      </c>
      <c r="AC221" s="1"/>
      <c r="AD221" s="16">
        <v>100722.97</v>
      </c>
      <c r="AE221" s="1"/>
      <c r="AF221" s="1"/>
      <c r="AG221" s="1"/>
      <c r="AH221" s="16">
        <v>321664.31</v>
      </c>
      <c r="AI221" s="1"/>
      <c r="AJ221" s="1">
        <v>200000</v>
      </c>
      <c r="AK221" s="1"/>
      <c r="AL221" s="1"/>
      <c r="AM221" s="1">
        <v>0</v>
      </c>
      <c r="AN221" s="1"/>
      <c r="AO221" s="1">
        <v>0</v>
      </c>
      <c r="AP221" s="1"/>
      <c r="AV221" s="1"/>
      <c r="AW221" s="1">
        <v>0</v>
      </c>
      <c r="BB221" s="1"/>
    </row>
    <row r="222" spans="1:54" hidden="1" x14ac:dyDescent="0.35">
      <c r="A222" t="s">
        <v>812</v>
      </c>
      <c r="B222" t="s">
        <v>815</v>
      </c>
      <c r="C222" t="s">
        <v>1359</v>
      </c>
      <c r="D222" t="s">
        <v>1377</v>
      </c>
      <c r="E222" s="83" t="s">
        <v>857</v>
      </c>
      <c r="F222">
        <v>1</v>
      </c>
      <c r="G222" s="83" t="s">
        <v>472</v>
      </c>
      <c r="H222" s="83" t="s">
        <v>65</v>
      </c>
      <c r="I222" s="83" t="s">
        <v>1351</v>
      </c>
      <c r="J222" s="83" t="s">
        <v>1303</v>
      </c>
      <c r="K222" s="83" t="s">
        <v>1304</v>
      </c>
      <c r="L222" s="86">
        <v>6</v>
      </c>
      <c r="M222" s="86" t="s">
        <v>1290</v>
      </c>
      <c r="N222">
        <v>29</v>
      </c>
      <c r="O222" t="s">
        <v>473</v>
      </c>
      <c r="P222" t="s">
        <v>1296</v>
      </c>
      <c r="Q222" t="s">
        <v>473</v>
      </c>
      <c r="R222" t="s">
        <v>884</v>
      </c>
      <c r="S222" t="s">
        <v>891</v>
      </c>
      <c r="T222" t="s">
        <v>1299</v>
      </c>
      <c r="U222" t="s">
        <v>891</v>
      </c>
      <c r="V222" t="s">
        <v>1339</v>
      </c>
      <c r="W222">
        <v>2000</v>
      </c>
      <c r="X222" t="s">
        <v>105</v>
      </c>
      <c r="Y222">
        <v>2551</v>
      </c>
      <c r="Z222" t="s">
        <v>476</v>
      </c>
      <c r="AA222">
        <v>0</v>
      </c>
      <c r="AB222" t="s">
        <v>58</v>
      </c>
      <c r="AC222" s="1">
        <v>215444.39</v>
      </c>
      <c r="AD222" s="16">
        <v>0</v>
      </c>
      <c r="AE222" s="1">
        <v>20704.84</v>
      </c>
      <c r="AF222" s="1">
        <v>470000</v>
      </c>
      <c r="AG222" s="1">
        <v>250000</v>
      </c>
      <c r="AH222" s="1">
        <v>0</v>
      </c>
      <c r="AI222" s="1">
        <v>321664.31</v>
      </c>
      <c r="AJ222" s="1">
        <v>0</v>
      </c>
      <c r="AK222" s="1">
        <v>0</v>
      </c>
      <c r="AL222" s="1">
        <f t="shared" ref="AL222:AL285" si="18">AJ222-AK222</f>
        <v>0</v>
      </c>
      <c r="AM222" s="1">
        <v>400000</v>
      </c>
      <c r="AN222" s="1"/>
      <c r="AO222" s="1">
        <v>0</v>
      </c>
      <c r="AP222" s="1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 s="1">
        <f t="shared" ref="AV222:AV285" si="19">AK222-AO222</f>
        <v>0</v>
      </c>
      <c r="AW222" s="1">
        <v>0</v>
      </c>
      <c r="AY222" s="1">
        <f t="shared" ref="AY222:AY285" si="20">AW222</f>
        <v>0</v>
      </c>
      <c r="BB222" s="1"/>
    </row>
    <row r="223" spans="1:54" hidden="1" x14ac:dyDescent="0.35">
      <c r="A223" t="s">
        <v>812</v>
      </c>
      <c r="B223" t="s">
        <v>815</v>
      </c>
      <c r="C223" t="s">
        <v>1359</v>
      </c>
      <c r="D223" s="85" t="s">
        <v>1379</v>
      </c>
      <c r="E223" s="83" t="s">
        <v>824</v>
      </c>
      <c r="F223">
        <v>1</v>
      </c>
      <c r="G223" s="83" t="s">
        <v>472</v>
      </c>
      <c r="H223" s="83" t="s">
        <v>65</v>
      </c>
      <c r="I223" s="83" t="s">
        <v>1351</v>
      </c>
      <c r="J223" s="83" t="s">
        <v>1303</v>
      </c>
      <c r="K223" s="83" t="s">
        <v>1304</v>
      </c>
      <c r="L223">
        <v>6</v>
      </c>
      <c r="M223" t="s">
        <v>1290</v>
      </c>
      <c r="N223">
        <v>63</v>
      </c>
      <c r="O223" t="s">
        <v>890</v>
      </c>
      <c r="P223" t="s">
        <v>1296</v>
      </c>
      <c r="Q223" t="s">
        <v>1452</v>
      </c>
      <c r="R223" t="s">
        <v>888</v>
      </c>
      <c r="S223" t="s">
        <v>891</v>
      </c>
      <c r="T223" t="s">
        <v>1299</v>
      </c>
      <c r="U223" t="s">
        <v>1453</v>
      </c>
      <c r="V223" t="s">
        <v>1339</v>
      </c>
      <c r="W223">
        <v>2000</v>
      </c>
      <c r="X223" t="s">
        <v>105</v>
      </c>
      <c r="Y223">
        <v>2551</v>
      </c>
      <c r="Z223" t="s">
        <v>476</v>
      </c>
      <c r="AA223">
        <v>0</v>
      </c>
      <c r="AB223" t="s">
        <v>58</v>
      </c>
      <c r="AC223">
        <v>0</v>
      </c>
      <c r="AD223" s="16">
        <v>0</v>
      </c>
      <c r="AE223">
        <v>0</v>
      </c>
      <c r="AF223">
        <v>0</v>
      </c>
      <c r="AG223">
        <v>0</v>
      </c>
      <c r="AH223" s="16">
        <v>0</v>
      </c>
      <c r="AI223">
        <v>0</v>
      </c>
      <c r="AJ223" s="1">
        <v>0</v>
      </c>
      <c r="AK223" s="1">
        <v>200000</v>
      </c>
      <c r="AL223" s="1">
        <f t="shared" si="18"/>
        <v>-200000</v>
      </c>
      <c r="AM223">
        <v>0</v>
      </c>
      <c r="AO223" s="1">
        <v>0</v>
      </c>
      <c r="AP223" s="1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 s="1">
        <f t="shared" si="19"/>
        <v>200000</v>
      </c>
      <c r="AW223" s="1">
        <v>0</v>
      </c>
      <c r="AY223" s="1">
        <f t="shared" si="20"/>
        <v>0</v>
      </c>
    </row>
    <row r="224" spans="1:54" hidden="1" x14ac:dyDescent="0.35">
      <c r="A224" t="s">
        <v>1361</v>
      </c>
      <c r="B224" t="s">
        <v>1360</v>
      </c>
      <c r="C224" t="s">
        <v>1359</v>
      </c>
      <c r="D224" s="85" t="s">
        <v>1379</v>
      </c>
      <c r="E224" s="83" t="s">
        <v>824</v>
      </c>
      <c r="F224">
        <v>1</v>
      </c>
      <c r="G224" s="83" t="s">
        <v>472</v>
      </c>
      <c r="H224" s="83" t="s">
        <v>65</v>
      </c>
      <c r="I224" s="83" t="s">
        <v>1351</v>
      </c>
      <c r="J224" s="83" t="s">
        <v>1303</v>
      </c>
      <c r="K224" s="83" t="s">
        <v>1304</v>
      </c>
      <c r="L224">
        <v>6</v>
      </c>
      <c r="M224" t="s">
        <v>1290</v>
      </c>
      <c r="N224">
        <v>68</v>
      </c>
      <c r="O224" t="s">
        <v>473</v>
      </c>
      <c r="P224" t="s">
        <v>1296</v>
      </c>
      <c r="Q224" t="s">
        <v>1452</v>
      </c>
      <c r="R224" t="s">
        <v>893</v>
      </c>
      <c r="S224" t="s">
        <v>1132</v>
      </c>
      <c r="T224" t="s">
        <v>1299</v>
      </c>
      <c r="U224" t="s">
        <v>1453</v>
      </c>
      <c r="V224" t="s">
        <v>1339</v>
      </c>
      <c r="W224">
        <v>2000</v>
      </c>
      <c r="X224" t="s">
        <v>105</v>
      </c>
      <c r="Y224">
        <v>2561</v>
      </c>
      <c r="Z224" t="s">
        <v>376</v>
      </c>
      <c r="AA224">
        <v>0</v>
      </c>
      <c r="AB224" t="s">
        <v>58</v>
      </c>
      <c r="AC224">
        <v>0</v>
      </c>
      <c r="AD224" s="16">
        <v>2656348.12</v>
      </c>
      <c r="AE224">
        <v>0</v>
      </c>
      <c r="AF224">
        <v>0</v>
      </c>
      <c r="AG224">
        <v>0</v>
      </c>
      <c r="AH224" s="16">
        <v>2245861.83</v>
      </c>
      <c r="AI224">
        <v>0</v>
      </c>
      <c r="AJ224" s="1">
        <v>3351763.53</v>
      </c>
      <c r="AK224" s="1">
        <v>3334218.9</v>
      </c>
      <c r="AL224" s="1">
        <f t="shared" si="18"/>
        <v>17544.629999999888</v>
      </c>
      <c r="AM224">
        <v>0</v>
      </c>
      <c r="AO224" s="1">
        <v>3342906.4</v>
      </c>
      <c r="AP224" s="1">
        <v>3325361.77</v>
      </c>
      <c r="AQ224" s="1">
        <v>5713.88</v>
      </c>
      <c r="AR224" s="1">
        <v>5713.88</v>
      </c>
      <c r="AS224" s="1">
        <v>5713.88</v>
      </c>
      <c r="AT224">
        <v>0</v>
      </c>
      <c r="AU224">
        <v>0</v>
      </c>
      <c r="AV224" s="1">
        <f t="shared" si="19"/>
        <v>-8687.5</v>
      </c>
      <c r="AW224" s="1">
        <v>2500000</v>
      </c>
      <c r="AY224" s="1">
        <f t="shared" si="20"/>
        <v>2500000</v>
      </c>
    </row>
    <row r="225" spans="1:54" hidden="1" x14ac:dyDescent="0.35">
      <c r="A225" t="s">
        <v>812</v>
      </c>
      <c r="B225" t="s">
        <v>815</v>
      </c>
      <c r="C225" t="s">
        <v>1359</v>
      </c>
      <c r="D225" t="s">
        <v>1377</v>
      </c>
      <c r="E225" s="83" t="s">
        <v>857</v>
      </c>
      <c r="F225">
        <v>1</v>
      </c>
      <c r="G225" s="83" t="s">
        <v>472</v>
      </c>
      <c r="H225" s="83" t="s">
        <v>65</v>
      </c>
      <c r="I225" s="83" t="s">
        <v>1351</v>
      </c>
      <c r="J225" s="83" t="s">
        <v>1303</v>
      </c>
      <c r="K225" s="83" t="s">
        <v>1304</v>
      </c>
      <c r="L225" s="86">
        <v>6</v>
      </c>
      <c r="M225" s="86" t="s">
        <v>1290</v>
      </c>
      <c r="N225">
        <v>29</v>
      </c>
      <c r="O225" t="s">
        <v>473</v>
      </c>
      <c r="P225" t="s">
        <v>1296</v>
      </c>
      <c r="Q225" t="s">
        <v>473</v>
      </c>
      <c r="R225" t="s">
        <v>884</v>
      </c>
      <c r="S225" t="s">
        <v>891</v>
      </c>
      <c r="T225" t="s">
        <v>1299</v>
      </c>
      <c r="U225" t="s">
        <v>891</v>
      </c>
      <c r="V225" t="s">
        <v>1339</v>
      </c>
      <c r="W225">
        <v>2000</v>
      </c>
      <c r="X225" t="s">
        <v>105</v>
      </c>
      <c r="Y225">
        <v>2561</v>
      </c>
      <c r="Z225" t="s">
        <v>376</v>
      </c>
      <c r="AA225">
        <v>0</v>
      </c>
      <c r="AB225" t="s">
        <v>58</v>
      </c>
      <c r="AC225" s="1">
        <v>2656348.5699999998</v>
      </c>
      <c r="AD225" s="16">
        <v>0</v>
      </c>
      <c r="AE225" s="1">
        <v>2656348.12</v>
      </c>
      <c r="AF225" s="1">
        <v>2750000</v>
      </c>
      <c r="AG225" s="1">
        <v>2750000</v>
      </c>
      <c r="AH225" s="1">
        <v>0</v>
      </c>
      <c r="AI225" s="1">
        <v>2245861.83</v>
      </c>
      <c r="AJ225" s="1">
        <v>0</v>
      </c>
      <c r="AK225" s="1">
        <v>17544.63</v>
      </c>
      <c r="AL225" s="1">
        <f t="shared" si="18"/>
        <v>-17544.63</v>
      </c>
      <c r="AM225" s="1">
        <v>2500000</v>
      </c>
      <c r="AN225" s="1"/>
      <c r="AO225" s="1">
        <v>0</v>
      </c>
      <c r="AP225" s="1">
        <v>9957.44</v>
      </c>
      <c r="AQ225" s="1">
        <v>2881952.43</v>
      </c>
      <c r="AR225" s="1">
        <v>9957.44</v>
      </c>
      <c r="AS225" s="1">
        <v>9957.44</v>
      </c>
      <c r="AT225" s="1">
        <v>9957.44</v>
      </c>
      <c r="AU225" s="1">
        <v>9957.44</v>
      </c>
      <c r="AV225" s="1">
        <f t="shared" si="19"/>
        <v>17544.63</v>
      </c>
      <c r="AW225" s="1">
        <v>0</v>
      </c>
      <c r="AY225" s="1">
        <f t="shared" si="20"/>
        <v>0</v>
      </c>
    </row>
    <row r="226" spans="1:54" hidden="1" x14ac:dyDescent="0.35">
      <c r="A226" t="s">
        <v>812</v>
      </c>
      <c r="B226" t="s">
        <v>815</v>
      </c>
      <c r="C226" t="s">
        <v>1359</v>
      </c>
      <c r="D226" t="s">
        <v>1373</v>
      </c>
      <c r="E226" s="83" t="s">
        <v>835</v>
      </c>
      <c r="F226">
        <v>5</v>
      </c>
      <c r="G226" s="83" t="s">
        <v>810</v>
      </c>
      <c r="H226" s="83" t="s">
        <v>65</v>
      </c>
      <c r="I226" s="83" t="s">
        <v>1351</v>
      </c>
      <c r="J226" t="s">
        <v>47</v>
      </c>
      <c r="K226" t="s">
        <v>48</v>
      </c>
      <c r="L226">
        <v>4</v>
      </c>
      <c r="M226" t="s">
        <v>1291</v>
      </c>
      <c r="N226">
        <v>9</v>
      </c>
      <c r="O226" t="s">
        <v>120</v>
      </c>
      <c r="P226" t="s">
        <v>1296</v>
      </c>
      <c r="Q226" t="s">
        <v>120</v>
      </c>
      <c r="R226" t="s">
        <v>834</v>
      </c>
      <c r="S226" t="s">
        <v>836</v>
      </c>
      <c r="T226" t="s">
        <v>1299</v>
      </c>
      <c r="U226" t="s">
        <v>836</v>
      </c>
      <c r="V226" t="s">
        <v>1339</v>
      </c>
      <c r="W226">
        <v>2000</v>
      </c>
      <c r="X226" t="s">
        <v>105</v>
      </c>
      <c r="Y226">
        <v>2561</v>
      </c>
      <c r="Z226" t="s">
        <v>376</v>
      </c>
      <c r="AA226">
        <v>0</v>
      </c>
      <c r="AB226" t="s">
        <v>58</v>
      </c>
      <c r="AC226" s="1">
        <v>2807</v>
      </c>
      <c r="AD226" s="16">
        <v>2807</v>
      </c>
      <c r="AE226" s="1">
        <v>2807</v>
      </c>
      <c r="AF226" s="1">
        <v>16200</v>
      </c>
      <c r="AG226" s="1">
        <v>1500</v>
      </c>
      <c r="AH226" s="1">
        <v>3280.93</v>
      </c>
      <c r="AI226" s="1">
        <v>3280.93</v>
      </c>
      <c r="AJ226" s="1">
        <v>20810</v>
      </c>
      <c r="AK226" s="1">
        <v>20810</v>
      </c>
      <c r="AL226" s="1">
        <f t="shared" si="18"/>
        <v>0</v>
      </c>
      <c r="AM226" s="1">
        <v>4000</v>
      </c>
      <c r="AN226" s="1"/>
      <c r="AO226" s="1">
        <v>769.66</v>
      </c>
      <c r="AP226" s="1">
        <v>0</v>
      </c>
      <c r="AQ226">
        <v>769.66</v>
      </c>
      <c r="AR226">
        <v>0</v>
      </c>
      <c r="AS226">
        <v>0</v>
      </c>
      <c r="AT226">
        <v>0</v>
      </c>
      <c r="AU226">
        <v>0</v>
      </c>
      <c r="AV226" s="1">
        <f t="shared" si="19"/>
        <v>20040.34</v>
      </c>
      <c r="AW226" s="1">
        <v>0</v>
      </c>
      <c r="AY226" s="1">
        <f t="shared" si="20"/>
        <v>0</v>
      </c>
    </row>
    <row r="227" spans="1:54" hidden="1" x14ac:dyDescent="0.35">
      <c r="A227" s="13" t="s">
        <v>1451</v>
      </c>
      <c r="B227" t="s">
        <v>815</v>
      </c>
      <c r="C227" t="s">
        <v>1359</v>
      </c>
      <c r="D227" t="s">
        <v>1381</v>
      </c>
      <c r="E227" s="83" t="s">
        <v>984</v>
      </c>
      <c r="F227">
        <v>5</v>
      </c>
      <c r="G227" s="83" t="s">
        <v>810</v>
      </c>
      <c r="H227" s="83" t="s">
        <v>1398</v>
      </c>
      <c r="I227" s="83" t="s">
        <v>1399</v>
      </c>
      <c r="J227" s="83" t="s">
        <v>204</v>
      </c>
      <c r="K227" s="83" t="s">
        <v>1306</v>
      </c>
      <c r="L227">
        <v>4</v>
      </c>
      <c r="M227" t="s">
        <v>1291</v>
      </c>
      <c r="N227">
        <v>55</v>
      </c>
      <c r="O227" t="s">
        <v>601</v>
      </c>
      <c r="P227" t="s">
        <v>1296</v>
      </c>
      <c r="Q227" t="s">
        <v>601</v>
      </c>
      <c r="R227" t="s">
        <v>983</v>
      </c>
      <c r="S227" t="s">
        <v>985</v>
      </c>
      <c r="T227" t="s">
        <v>1299</v>
      </c>
      <c r="U227" t="s">
        <v>985</v>
      </c>
      <c r="V227" t="s">
        <v>1339</v>
      </c>
      <c r="W227">
        <v>2000</v>
      </c>
      <c r="X227" t="s">
        <v>105</v>
      </c>
      <c r="Y227">
        <v>2561</v>
      </c>
      <c r="Z227" t="s">
        <v>376</v>
      </c>
      <c r="AA227">
        <v>0</v>
      </c>
      <c r="AB227" t="s">
        <v>58</v>
      </c>
      <c r="AC227" s="1">
        <v>20893.919999999998</v>
      </c>
      <c r="AD227" s="16">
        <v>20893.919999999998</v>
      </c>
      <c r="AE227" s="1">
        <v>20893.919999999998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f t="shared" si="18"/>
        <v>0</v>
      </c>
      <c r="AM227" s="1">
        <v>0</v>
      </c>
      <c r="AN227" s="1"/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f t="shared" si="19"/>
        <v>0</v>
      </c>
      <c r="AW227" s="1">
        <v>0</v>
      </c>
      <c r="AY227" s="1">
        <f t="shared" si="20"/>
        <v>0</v>
      </c>
      <c r="BB227" s="1"/>
    </row>
    <row r="228" spans="1:54" hidden="1" x14ac:dyDescent="0.35">
      <c r="A228" t="s">
        <v>812</v>
      </c>
      <c r="B228" t="s">
        <v>815</v>
      </c>
      <c r="C228" t="s">
        <v>1359</v>
      </c>
      <c r="D228" t="s">
        <v>1378</v>
      </c>
      <c r="E228" s="83" t="s">
        <v>900</v>
      </c>
      <c r="F228">
        <v>0</v>
      </c>
      <c r="G228" s="83" t="s">
        <v>255</v>
      </c>
      <c r="H228" s="83" t="s">
        <v>65</v>
      </c>
      <c r="I228" s="83" t="s">
        <v>1351</v>
      </c>
      <c r="J228" s="83" t="s">
        <v>47</v>
      </c>
      <c r="K228" s="83" t="s">
        <v>48</v>
      </c>
      <c r="L228">
        <v>1</v>
      </c>
      <c r="M228" t="s">
        <v>1292</v>
      </c>
      <c r="N228">
        <v>36</v>
      </c>
      <c r="O228" t="s">
        <v>931</v>
      </c>
      <c r="P228" t="s">
        <v>1296</v>
      </c>
      <c r="Q228" t="s">
        <v>931</v>
      </c>
      <c r="R228" t="s">
        <v>930</v>
      </c>
      <c r="S228" t="s">
        <v>932</v>
      </c>
      <c r="T228" t="s">
        <v>1299</v>
      </c>
      <c r="U228" t="s">
        <v>932</v>
      </c>
      <c r="V228" t="s">
        <v>1339</v>
      </c>
      <c r="W228">
        <v>2000</v>
      </c>
      <c r="X228" t="s">
        <v>105</v>
      </c>
      <c r="Y228">
        <v>2561</v>
      </c>
      <c r="Z228" t="s">
        <v>376</v>
      </c>
      <c r="AA228">
        <v>0</v>
      </c>
      <c r="AB228" t="s">
        <v>58</v>
      </c>
      <c r="AC228">
        <v>0</v>
      </c>
      <c r="AD228" s="16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 s="1">
        <v>3500</v>
      </c>
      <c r="AK228" s="1">
        <v>3500</v>
      </c>
      <c r="AL228" s="1">
        <f t="shared" si="18"/>
        <v>0</v>
      </c>
      <c r="AM228">
        <v>0</v>
      </c>
      <c r="AO228" s="1">
        <v>1991.72</v>
      </c>
      <c r="AP228" s="1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 s="1">
        <f t="shared" si="19"/>
        <v>1508.28</v>
      </c>
      <c r="AW228" s="1">
        <v>0</v>
      </c>
      <c r="AY228" s="1">
        <f t="shared" si="20"/>
        <v>0</v>
      </c>
      <c r="BA228" t="s">
        <v>1256</v>
      </c>
      <c r="BB228" s="1"/>
    </row>
    <row r="229" spans="1:54" hidden="1" x14ac:dyDescent="0.35">
      <c r="A229" t="s">
        <v>812</v>
      </c>
      <c r="B229" t="s">
        <v>815</v>
      </c>
      <c r="C229" t="s">
        <v>1359</v>
      </c>
      <c r="D229" t="s">
        <v>1376</v>
      </c>
      <c r="E229" s="83" t="s">
        <v>870</v>
      </c>
      <c r="F229">
        <v>2</v>
      </c>
      <c r="G229" s="83" t="s">
        <v>148</v>
      </c>
      <c r="H229" s="83" t="s">
        <v>65</v>
      </c>
      <c r="I229" s="83" t="s">
        <v>1351</v>
      </c>
      <c r="J229" s="83" t="s">
        <v>480</v>
      </c>
      <c r="K229" s="83" t="s">
        <v>481</v>
      </c>
      <c r="L229">
        <v>2</v>
      </c>
      <c r="M229" t="s">
        <v>1293</v>
      </c>
      <c r="N229">
        <v>24</v>
      </c>
      <c r="O229" t="s">
        <v>484</v>
      </c>
      <c r="P229" t="s">
        <v>1296</v>
      </c>
      <c r="Q229" t="s">
        <v>484</v>
      </c>
      <c r="R229" t="s">
        <v>896</v>
      </c>
      <c r="S229" t="s">
        <v>897</v>
      </c>
      <c r="T229" t="s">
        <v>1299</v>
      </c>
      <c r="U229" t="s">
        <v>897</v>
      </c>
      <c r="V229" t="s">
        <v>1339</v>
      </c>
      <c r="W229">
        <v>2000</v>
      </c>
      <c r="X229" t="s">
        <v>105</v>
      </c>
      <c r="Y229">
        <v>2561</v>
      </c>
      <c r="Z229" t="s">
        <v>376</v>
      </c>
      <c r="AA229">
        <v>0</v>
      </c>
      <c r="AB229" t="s">
        <v>58</v>
      </c>
      <c r="AC229" s="1">
        <v>5579.6</v>
      </c>
      <c r="AD229" s="16">
        <v>5579.6</v>
      </c>
      <c r="AE229" s="1">
        <v>5579.6</v>
      </c>
      <c r="AF229" s="1">
        <v>6000</v>
      </c>
      <c r="AG229" s="1">
        <v>6000</v>
      </c>
      <c r="AH229" s="1">
        <v>0</v>
      </c>
      <c r="AI229" s="1">
        <v>0</v>
      </c>
      <c r="AJ229" s="1">
        <v>30000</v>
      </c>
      <c r="AK229" s="1">
        <v>30000</v>
      </c>
      <c r="AL229" s="1">
        <f t="shared" si="18"/>
        <v>0</v>
      </c>
      <c r="AM229" s="1">
        <v>30000</v>
      </c>
      <c r="AN229" s="1"/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f t="shared" si="19"/>
        <v>30000</v>
      </c>
      <c r="AW229" s="1">
        <v>0</v>
      </c>
      <c r="AY229" s="1">
        <f t="shared" si="20"/>
        <v>0</v>
      </c>
    </row>
    <row r="230" spans="1:54" hidden="1" x14ac:dyDescent="0.35">
      <c r="A230" t="s">
        <v>1361</v>
      </c>
      <c r="B230" t="s">
        <v>1360</v>
      </c>
      <c r="C230" t="s">
        <v>1359</v>
      </c>
      <c r="D230" t="s">
        <v>1374</v>
      </c>
      <c r="E230" s="83" t="s">
        <v>111</v>
      </c>
      <c r="F230">
        <v>5</v>
      </c>
      <c r="G230" s="83" t="s">
        <v>810</v>
      </c>
      <c r="H230" s="83" t="s">
        <v>65</v>
      </c>
      <c r="I230" s="83" t="s">
        <v>1351</v>
      </c>
      <c r="J230" s="83" t="s">
        <v>47</v>
      </c>
      <c r="K230" s="83" t="s">
        <v>48</v>
      </c>
      <c r="L230">
        <v>4</v>
      </c>
      <c r="M230" t="s">
        <v>1291</v>
      </c>
      <c r="N230">
        <v>14</v>
      </c>
      <c r="O230" t="s">
        <v>843</v>
      </c>
      <c r="P230" t="s">
        <v>1296</v>
      </c>
      <c r="Q230" t="s">
        <v>843</v>
      </c>
      <c r="R230" t="s">
        <v>842</v>
      </c>
      <c r="S230" t="s">
        <v>110</v>
      </c>
      <c r="T230" t="s">
        <v>1299</v>
      </c>
      <c r="U230" t="s">
        <v>110</v>
      </c>
      <c r="V230" t="s">
        <v>1339</v>
      </c>
      <c r="W230">
        <v>2000</v>
      </c>
      <c r="X230" t="s">
        <v>105</v>
      </c>
      <c r="Y230">
        <v>2591</v>
      </c>
      <c r="Z230" t="s">
        <v>560</v>
      </c>
      <c r="AA230">
        <v>7</v>
      </c>
      <c r="AB230" t="s">
        <v>844</v>
      </c>
      <c r="AC230">
        <v>1204801.17</v>
      </c>
      <c r="AD230" s="16">
        <v>3757792.84</v>
      </c>
      <c r="AE230">
        <v>484607.4</v>
      </c>
      <c r="AF230">
        <v>1526756.09</v>
      </c>
      <c r="AG230">
        <v>2926756.09</v>
      </c>
      <c r="AH230" s="16">
        <v>4385088.84</v>
      </c>
      <c r="AI230">
        <v>950116.68</v>
      </c>
      <c r="AJ230" s="1">
        <v>4000000</v>
      </c>
      <c r="AK230" s="1">
        <v>4000000</v>
      </c>
      <c r="AL230" s="1">
        <f t="shared" si="18"/>
        <v>0</v>
      </c>
      <c r="AM230">
        <v>0</v>
      </c>
      <c r="AO230" s="1">
        <v>3997824</v>
      </c>
      <c r="AP230" s="1">
        <v>3997824</v>
      </c>
      <c r="AQ230" s="1">
        <v>3997824</v>
      </c>
      <c r="AR230" s="1">
        <v>3997824</v>
      </c>
      <c r="AS230" s="1">
        <v>3997824</v>
      </c>
      <c r="AT230" s="1">
        <v>3997824</v>
      </c>
      <c r="AU230" s="1">
        <v>3997824</v>
      </c>
      <c r="AV230" s="1">
        <f t="shared" si="19"/>
        <v>2176</v>
      </c>
      <c r="AW230" s="1">
        <v>4000000</v>
      </c>
      <c r="AX230" s="1">
        <v>4000000</v>
      </c>
      <c r="AY230" s="1">
        <f t="shared" si="20"/>
        <v>4000000</v>
      </c>
      <c r="BA230" t="s">
        <v>1262</v>
      </c>
    </row>
    <row r="231" spans="1:54" hidden="1" x14ac:dyDescent="0.35">
      <c r="A231" t="s">
        <v>1361</v>
      </c>
      <c r="B231" t="s">
        <v>1360</v>
      </c>
      <c r="C231" t="s">
        <v>1359</v>
      </c>
      <c r="D231" t="s">
        <v>1373</v>
      </c>
      <c r="E231" s="83" t="s">
        <v>835</v>
      </c>
      <c r="F231">
        <v>5</v>
      </c>
      <c r="G231" s="83" t="s">
        <v>810</v>
      </c>
      <c r="H231" s="83" t="s">
        <v>65</v>
      </c>
      <c r="I231" s="83" t="s">
        <v>1351</v>
      </c>
      <c r="J231" t="s">
        <v>47</v>
      </c>
      <c r="K231" t="s">
        <v>48</v>
      </c>
      <c r="L231">
        <v>4</v>
      </c>
      <c r="M231" t="s">
        <v>1291</v>
      </c>
      <c r="N231">
        <v>9</v>
      </c>
      <c r="O231" t="s">
        <v>120</v>
      </c>
      <c r="P231" t="s">
        <v>1296</v>
      </c>
      <c r="Q231" t="s">
        <v>120</v>
      </c>
      <c r="R231" t="s">
        <v>834</v>
      </c>
      <c r="S231" t="s">
        <v>836</v>
      </c>
      <c r="T231" t="s">
        <v>1299</v>
      </c>
      <c r="U231" t="s">
        <v>836</v>
      </c>
      <c r="V231" t="s">
        <v>1339</v>
      </c>
      <c r="W231">
        <v>2000</v>
      </c>
      <c r="X231" t="s">
        <v>105</v>
      </c>
      <c r="Y231">
        <v>2611</v>
      </c>
      <c r="Z231" t="s">
        <v>128</v>
      </c>
      <c r="AA231">
        <v>0</v>
      </c>
      <c r="AB231" t="s">
        <v>58</v>
      </c>
      <c r="AC231" s="1">
        <v>49419224.159999996</v>
      </c>
      <c r="AD231" s="16">
        <v>49090154.409999996</v>
      </c>
      <c r="AE231" s="1">
        <v>49035141.409999996</v>
      </c>
      <c r="AF231" s="1">
        <v>42246515.359999999</v>
      </c>
      <c r="AG231" s="1">
        <v>47577000</v>
      </c>
      <c r="AH231" s="1">
        <v>38148237.439999998</v>
      </c>
      <c r="AI231" s="1">
        <v>35192176.590000004</v>
      </c>
      <c r="AJ231" s="1">
        <v>52550000</v>
      </c>
      <c r="AK231" s="1">
        <v>52550000</v>
      </c>
      <c r="AL231" s="1">
        <f t="shared" si="18"/>
        <v>0</v>
      </c>
      <c r="AM231" s="1">
        <v>40700000</v>
      </c>
      <c r="AN231" s="1"/>
      <c r="AO231" s="1">
        <v>34462297.380000003</v>
      </c>
      <c r="AP231" s="1">
        <v>34056297.380000003</v>
      </c>
      <c r="AQ231" s="1">
        <v>26252446.809999999</v>
      </c>
      <c r="AR231" s="1">
        <v>25846446.809999999</v>
      </c>
      <c r="AS231" s="1">
        <v>25217526.870000001</v>
      </c>
      <c r="AT231" s="1">
        <v>20910758.760000002</v>
      </c>
      <c r="AU231" s="1">
        <v>20910758.760000002</v>
      </c>
      <c r="AV231" s="1">
        <f t="shared" si="19"/>
        <v>18087702.619999997</v>
      </c>
      <c r="AW231" s="1">
        <v>40000000</v>
      </c>
      <c r="AY231" s="1">
        <f t="shared" si="20"/>
        <v>40000000</v>
      </c>
    </row>
    <row r="232" spans="1:54" hidden="1" x14ac:dyDescent="0.35">
      <c r="A232" t="s">
        <v>1367</v>
      </c>
      <c r="B232" t="s">
        <v>1368</v>
      </c>
      <c r="C232" t="s">
        <v>1358</v>
      </c>
      <c r="D232" t="s">
        <v>1373</v>
      </c>
      <c r="E232" s="83" t="s">
        <v>835</v>
      </c>
      <c r="F232">
        <v>6</v>
      </c>
      <c r="G232" s="83" t="s">
        <v>164</v>
      </c>
      <c r="H232" s="83" t="s">
        <v>65</v>
      </c>
      <c r="I232" s="83" t="s">
        <v>1351</v>
      </c>
      <c r="J232" t="s">
        <v>47</v>
      </c>
      <c r="K232" t="s">
        <v>48</v>
      </c>
      <c r="L232">
        <v>1</v>
      </c>
      <c r="M232" t="s">
        <v>1292</v>
      </c>
      <c r="N232">
        <v>10</v>
      </c>
      <c r="O232" t="s">
        <v>172</v>
      </c>
      <c r="P232" t="s">
        <v>1296</v>
      </c>
      <c r="Q232" t="s">
        <v>172</v>
      </c>
      <c r="R232" t="s">
        <v>834</v>
      </c>
      <c r="S232" t="s">
        <v>836</v>
      </c>
      <c r="T232" t="s">
        <v>1299</v>
      </c>
      <c r="U232" t="s">
        <v>836</v>
      </c>
      <c r="V232" t="s">
        <v>1339</v>
      </c>
      <c r="W232">
        <v>2000</v>
      </c>
      <c r="X232" t="s">
        <v>105</v>
      </c>
      <c r="Y232">
        <v>2611</v>
      </c>
      <c r="Z232" t="s">
        <v>128</v>
      </c>
      <c r="AA232">
        <v>0</v>
      </c>
      <c r="AB232" t="s">
        <v>58</v>
      </c>
      <c r="AC232" s="1">
        <v>27125463.920000002</v>
      </c>
      <c r="AD232" s="16">
        <v>27125463.920000002</v>
      </c>
      <c r="AE232" s="1">
        <v>27125463.920000002</v>
      </c>
      <c r="AF232" s="1">
        <v>28009336.109999999</v>
      </c>
      <c r="AG232" s="1">
        <v>28000000</v>
      </c>
      <c r="AH232" s="1">
        <v>28009336.109999999</v>
      </c>
      <c r="AI232" s="1">
        <v>26234792.699999999</v>
      </c>
      <c r="AJ232" s="1">
        <v>26000000</v>
      </c>
      <c r="AK232" s="1">
        <v>26000000</v>
      </c>
      <c r="AL232" s="1">
        <f t="shared" si="18"/>
        <v>0</v>
      </c>
      <c r="AM232" s="1">
        <v>33000000</v>
      </c>
      <c r="AN232" s="1"/>
      <c r="AO232" s="1">
        <v>19447257.5</v>
      </c>
      <c r="AP232" s="1">
        <v>19447257.5</v>
      </c>
      <c r="AQ232" s="1">
        <v>13487969.42</v>
      </c>
      <c r="AR232" s="1">
        <v>13487969.42</v>
      </c>
      <c r="AS232" s="1">
        <v>13487969.42</v>
      </c>
      <c r="AT232" s="1">
        <v>13487969.42</v>
      </c>
      <c r="AU232" s="1">
        <v>13487969.42</v>
      </c>
      <c r="AV232" s="1">
        <f t="shared" si="19"/>
        <v>6552742.5</v>
      </c>
      <c r="AW232" s="1">
        <v>20300000</v>
      </c>
      <c r="AY232" s="1">
        <f t="shared" si="20"/>
        <v>20300000</v>
      </c>
      <c r="BB232" t="s">
        <v>1396</v>
      </c>
    </row>
    <row r="233" spans="1:54" hidden="1" x14ac:dyDescent="0.35">
      <c r="A233" t="s">
        <v>812</v>
      </c>
      <c r="B233" t="s">
        <v>815</v>
      </c>
      <c r="C233" t="s">
        <v>1359</v>
      </c>
      <c r="D233" t="s">
        <v>1373</v>
      </c>
      <c r="E233" s="83" t="s">
        <v>835</v>
      </c>
      <c r="F233">
        <v>6</v>
      </c>
      <c r="G233" s="83" t="s">
        <v>164</v>
      </c>
      <c r="H233" s="83" t="s">
        <v>65</v>
      </c>
      <c r="I233" s="83" t="s">
        <v>1351</v>
      </c>
      <c r="J233" t="s">
        <v>47</v>
      </c>
      <c r="K233" t="s">
        <v>48</v>
      </c>
      <c r="L233">
        <v>1</v>
      </c>
      <c r="M233" t="s">
        <v>1292</v>
      </c>
      <c r="N233">
        <v>10</v>
      </c>
      <c r="O233" t="s">
        <v>172</v>
      </c>
      <c r="P233" t="s">
        <v>1296</v>
      </c>
      <c r="Q233" t="s">
        <v>172</v>
      </c>
      <c r="R233" t="s">
        <v>834</v>
      </c>
      <c r="S233" t="s">
        <v>836</v>
      </c>
      <c r="T233" t="s">
        <v>1299</v>
      </c>
      <c r="U233" t="s">
        <v>836</v>
      </c>
      <c r="V233" t="s">
        <v>1339</v>
      </c>
      <c r="W233">
        <v>2000</v>
      </c>
      <c r="X233" t="s">
        <v>105</v>
      </c>
      <c r="Y233">
        <v>2611</v>
      </c>
      <c r="Z233" t="s">
        <v>128</v>
      </c>
      <c r="AA233">
        <v>0</v>
      </c>
      <c r="AB233" t="s">
        <v>58</v>
      </c>
      <c r="AC233" s="1">
        <v>7000000</v>
      </c>
      <c r="AD233" s="16">
        <v>6417885.9100000001</v>
      </c>
      <c r="AE233" s="1">
        <v>6417885.9100000001</v>
      </c>
      <c r="AF233" s="1">
        <v>2845071.19</v>
      </c>
      <c r="AG233" s="1">
        <v>3600000</v>
      </c>
      <c r="AH233" s="1">
        <v>0</v>
      </c>
      <c r="AI233" s="1">
        <v>0</v>
      </c>
      <c r="AJ233" s="1">
        <v>7091558.6600000001</v>
      </c>
      <c r="AK233" s="1">
        <v>7091558.6600000001</v>
      </c>
      <c r="AL233" s="1">
        <f t="shared" si="18"/>
        <v>0</v>
      </c>
      <c r="AM233">
        <v>0</v>
      </c>
      <c r="AO233" s="1">
        <v>7018370.7199999997</v>
      </c>
      <c r="AP233" s="1">
        <v>7018370.7199999997</v>
      </c>
      <c r="AQ233" s="1">
        <v>7018370.7199999997</v>
      </c>
      <c r="AR233" s="1">
        <v>7018370.7199999997</v>
      </c>
      <c r="AS233" s="1">
        <v>7018370.7199999997</v>
      </c>
      <c r="AT233" s="1">
        <v>3126812.06</v>
      </c>
      <c r="AU233" s="1">
        <v>3126812.06</v>
      </c>
      <c r="AV233" s="1">
        <f t="shared" si="19"/>
        <v>73187.94000000041</v>
      </c>
      <c r="AW233" s="1">
        <v>0</v>
      </c>
      <c r="AY233" s="1">
        <f t="shared" si="20"/>
        <v>0</v>
      </c>
    </row>
    <row r="234" spans="1:54" hidden="1" x14ac:dyDescent="0.35">
      <c r="A234" t="s">
        <v>1361</v>
      </c>
      <c r="B234" t="s">
        <v>1360</v>
      </c>
      <c r="C234" t="s">
        <v>1359</v>
      </c>
      <c r="D234" t="s">
        <v>1373</v>
      </c>
      <c r="E234" s="83" t="s">
        <v>835</v>
      </c>
      <c r="F234">
        <v>6</v>
      </c>
      <c r="G234" s="83" t="s">
        <v>164</v>
      </c>
      <c r="H234" s="83" t="s">
        <v>65</v>
      </c>
      <c r="I234" s="83" t="s">
        <v>1351</v>
      </c>
      <c r="J234" t="s">
        <v>47</v>
      </c>
      <c r="K234" t="s">
        <v>48</v>
      </c>
      <c r="L234">
        <v>6</v>
      </c>
      <c r="M234" t="s">
        <v>1290</v>
      </c>
      <c r="N234">
        <v>11</v>
      </c>
      <c r="O234" t="s">
        <v>182</v>
      </c>
      <c r="P234" t="s">
        <v>1296</v>
      </c>
      <c r="Q234" t="s">
        <v>182</v>
      </c>
      <c r="R234" t="s">
        <v>834</v>
      </c>
      <c r="S234" t="s">
        <v>836</v>
      </c>
      <c r="T234" t="s">
        <v>1299</v>
      </c>
      <c r="U234" t="s">
        <v>836</v>
      </c>
      <c r="V234" t="s">
        <v>1339</v>
      </c>
      <c r="W234">
        <v>2000</v>
      </c>
      <c r="X234" t="s">
        <v>105</v>
      </c>
      <c r="Y234">
        <v>2611</v>
      </c>
      <c r="Z234" t="s">
        <v>128</v>
      </c>
      <c r="AA234">
        <v>0</v>
      </c>
      <c r="AB234" t="s">
        <v>58</v>
      </c>
      <c r="AC234" s="1">
        <v>2522122.4</v>
      </c>
      <c r="AD234" s="16">
        <v>2231927.58</v>
      </c>
      <c r="AE234" s="1">
        <v>2231927.58</v>
      </c>
      <c r="AF234" s="1">
        <v>7169097.4800000004</v>
      </c>
      <c r="AG234" s="1">
        <v>9000000</v>
      </c>
      <c r="AH234" s="1">
        <v>5998029.2800000003</v>
      </c>
      <c r="AI234" s="1">
        <v>5624675.8600000003</v>
      </c>
      <c r="AJ234" s="1">
        <v>5500000</v>
      </c>
      <c r="AK234" s="1">
        <v>5500000</v>
      </c>
      <c r="AL234" s="1">
        <f t="shared" si="18"/>
        <v>0</v>
      </c>
      <c r="AM234" s="1">
        <v>6500000</v>
      </c>
      <c r="AN234" s="1"/>
      <c r="AO234" s="1">
        <v>4203669.2699999996</v>
      </c>
      <c r="AP234" s="1">
        <v>4203669.2699999996</v>
      </c>
      <c r="AQ234" s="1">
        <v>3140105.09</v>
      </c>
      <c r="AR234" s="1">
        <v>3140105.09</v>
      </c>
      <c r="AS234" s="1">
        <v>3140105.09</v>
      </c>
      <c r="AT234" s="1">
        <v>2565591.7799999998</v>
      </c>
      <c r="AU234" s="1">
        <v>2565591.7799999998</v>
      </c>
      <c r="AV234" s="1">
        <f t="shared" si="19"/>
        <v>1296330.7300000004</v>
      </c>
      <c r="AW234" s="16">
        <v>4800000</v>
      </c>
      <c r="AY234" s="1">
        <f t="shared" si="20"/>
        <v>4800000</v>
      </c>
    </row>
    <row r="235" spans="1:54" hidden="1" x14ac:dyDescent="0.35">
      <c r="A235" s="13" t="s">
        <v>1451</v>
      </c>
      <c r="B235" t="s">
        <v>815</v>
      </c>
      <c r="C235" t="s">
        <v>1359</v>
      </c>
      <c r="D235" t="s">
        <v>1378</v>
      </c>
      <c r="E235" s="83" t="s">
        <v>900</v>
      </c>
      <c r="F235">
        <v>0</v>
      </c>
      <c r="G235" s="83" t="s">
        <v>255</v>
      </c>
      <c r="H235" s="83" t="s">
        <v>65</v>
      </c>
      <c r="I235" s="83" t="s">
        <v>1351</v>
      </c>
      <c r="J235" s="83" t="s">
        <v>47</v>
      </c>
      <c r="K235" s="83" t="s">
        <v>48</v>
      </c>
      <c r="L235">
        <v>1</v>
      </c>
      <c r="M235" t="s">
        <v>1292</v>
      </c>
      <c r="N235">
        <v>65</v>
      </c>
      <c r="O235" t="s">
        <v>996</v>
      </c>
      <c r="P235" t="s">
        <v>1296</v>
      </c>
      <c r="Q235" t="s">
        <v>996</v>
      </c>
      <c r="R235" t="s">
        <v>995</v>
      </c>
      <c r="S235" t="s">
        <v>226</v>
      </c>
      <c r="T235" t="s">
        <v>1299</v>
      </c>
      <c r="U235" t="s">
        <v>226</v>
      </c>
      <c r="V235" t="s">
        <v>1339</v>
      </c>
      <c r="W235">
        <v>2000</v>
      </c>
      <c r="X235" t="s">
        <v>105</v>
      </c>
      <c r="Y235">
        <v>2611</v>
      </c>
      <c r="Z235" t="s">
        <v>128</v>
      </c>
      <c r="AA235">
        <v>0</v>
      </c>
      <c r="AB235" t="s">
        <v>58</v>
      </c>
      <c r="AC235" s="1">
        <v>0</v>
      </c>
      <c r="AD235" s="16">
        <v>0</v>
      </c>
      <c r="AE235" s="1">
        <v>0</v>
      </c>
      <c r="AF235" s="1">
        <v>50000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f t="shared" si="18"/>
        <v>0</v>
      </c>
      <c r="AM235" s="1">
        <v>0</v>
      </c>
      <c r="AN235" s="1"/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f t="shared" si="19"/>
        <v>0</v>
      </c>
      <c r="AW235" s="1">
        <v>0</v>
      </c>
      <c r="AY235" s="1">
        <f t="shared" si="20"/>
        <v>0</v>
      </c>
    </row>
    <row r="236" spans="1:54" hidden="1" x14ac:dyDescent="0.35">
      <c r="A236" s="13" t="s">
        <v>1451</v>
      </c>
      <c r="B236" t="s">
        <v>779</v>
      </c>
      <c r="C236" t="s">
        <v>1358</v>
      </c>
      <c r="D236" t="s">
        <v>1373</v>
      </c>
      <c r="E236" s="83" t="s">
        <v>835</v>
      </c>
      <c r="F236">
        <v>6</v>
      </c>
      <c r="G236" s="83" t="s">
        <v>164</v>
      </c>
      <c r="H236" s="83" t="s">
        <v>65</v>
      </c>
      <c r="I236" s="83" t="s">
        <v>1351</v>
      </c>
      <c r="J236" t="s">
        <v>47</v>
      </c>
      <c r="K236" t="s">
        <v>48</v>
      </c>
      <c r="L236">
        <v>6</v>
      </c>
      <c r="M236" t="s">
        <v>1290</v>
      </c>
      <c r="N236">
        <v>11</v>
      </c>
      <c r="O236" t="s">
        <v>182</v>
      </c>
      <c r="P236" t="s">
        <v>1296</v>
      </c>
      <c r="Q236" t="s">
        <v>182</v>
      </c>
      <c r="R236" t="s">
        <v>834</v>
      </c>
      <c r="S236" t="s">
        <v>836</v>
      </c>
      <c r="T236" t="s">
        <v>1299</v>
      </c>
      <c r="U236" t="s">
        <v>836</v>
      </c>
      <c r="V236" t="s">
        <v>1339</v>
      </c>
      <c r="W236">
        <v>2000</v>
      </c>
      <c r="X236" t="s">
        <v>105</v>
      </c>
      <c r="Y236">
        <v>2611</v>
      </c>
      <c r="Z236" t="s">
        <v>128</v>
      </c>
      <c r="AA236">
        <v>0</v>
      </c>
      <c r="AB236" t="s">
        <v>58</v>
      </c>
      <c r="AC236" s="1">
        <v>6574917.4900000002</v>
      </c>
      <c r="AD236" s="16">
        <v>6574917.4900000002</v>
      </c>
      <c r="AE236" s="1">
        <v>6574917.4900000002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f t="shared" si="18"/>
        <v>0</v>
      </c>
      <c r="AM236" s="1">
        <v>0</v>
      </c>
      <c r="AN236" s="1"/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f t="shared" si="19"/>
        <v>0</v>
      </c>
      <c r="AW236" s="1">
        <v>0</v>
      </c>
      <c r="AY236" s="1">
        <f t="shared" si="20"/>
        <v>0</v>
      </c>
      <c r="BB236" s="1"/>
    </row>
    <row r="237" spans="1:54" hidden="1" x14ac:dyDescent="0.35">
      <c r="A237" t="s">
        <v>1361</v>
      </c>
      <c r="B237" t="s">
        <v>1360</v>
      </c>
      <c r="C237" t="s">
        <v>1359</v>
      </c>
      <c r="D237" t="s">
        <v>1374</v>
      </c>
      <c r="E237" s="83" t="s">
        <v>111</v>
      </c>
      <c r="F237">
        <v>5</v>
      </c>
      <c r="G237" s="83" t="s">
        <v>810</v>
      </c>
      <c r="H237" s="83" t="s">
        <v>65</v>
      </c>
      <c r="I237" s="83" t="s">
        <v>1351</v>
      </c>
      <c r="J237" s="83" t="s">
        <v>47</v>
      </c>
      <c r="K237" s="83" t="s">
        <v>48</v>
      </c>
      <c r="L237">
        <v>4</v>
      </c>
      <c r="M237" t="s">
        <v>1291</v>
      </c>
      <c r="N237">
        <v>14</v>
      </c>
      <c r="O237" t="s">
        <v>843</v>
      </c>
      <c r="P237" t="s">
        <v>1296</v>
      </c>
      <c r="Q237" t="s">
        <v>843</v>
      </c>
      <c r="R237" t="s">
        <v>842</v>
      </c>
      <c r="S237" t="s">
        <v>110</v>
      </c>
      <c r="T237" t="s">
        <v>1299</v>
      </c>
      <c r="U237" t="s">
        <v>110</v>
      </c>
      <c r="V237" t="s">
        <v>1339</v>
      </c>
      <c r="W237">
        <v>2000</v>
      </c>
      <c r="X237" t="s">
        <v>105</v>
      </c>
      <c r="Y237">
        <v>2711</v>
      </c>
      <c r="Z237" t="s">
        <v>106</v>
      </c>
      <c r="AA237">
        <v>0</v>
      </c>
      <c r="AB237" t="s">
        <v>58</v>
      </c>
      <c r="AC237" s="1">
        <v>1204801.17</v>
      </c>
      <c r="AD237" s="16">
        <v>1204801.17</v>
      </c>
      <c r="AE237" s="1">
        <v>484607.4</v>
      </c>
      <c r="AF237" s="1">
        <v>1526756.09</v>
      </c>
      <c r="AG237" s="1">
        <v>2926756.09</v>
      </c>
      <c r="AH237" s="1">
        <v>950116.68</v>
      </c>
      <c r="AI237" s="1">
        <v>950116.68</v>
      </c>
      <c r="AJ237" s="1">
        <v>3000000</v>
      </c>
      <c r="AK237" s="1">
        <v>3000000</v>
      </c>
      <c r="AL237" s="1">
        <f t="shared" si="18"/>
        <v>0</v>
      </c>
      <c r="AM237" s="1">
        <v>3000000</v>
      </c>
      <c r="AN237" s="1"/>
      <c r="AO237" s="1">
        <v>2491605.64</v>
      </c>
      <c r="AP237" s="1">
        <v>2491605.64</v>
      </c>
      <c r="AQ237" s="1">
        <v>2058543.9</v>
      </c>
      <c r="AR237" s="1">
        <v>2035323.24</v>
      </c>
      <c r="AS237" s="1">
        <v>2023502.84</v>
      </c>
      <c r="AT237" s="1">
        <v>2003701.64</v>
      </c>
      <c r="AU237" s="1">
        <v>2003701.64</v>
      </c>
      <c r="AV237" s="1">
        <f t="shared" si="19"/>
        <v>508394.35999999987</v>
      </c>
      <c r="AW237" s="1">
        <v>1000000</v>
      </c>
      <c r="AY237" s="1">
        <f t="shared" si="20"/>
        <v>1000000</v>
      </c>
    </row>
    <row r="238" spans="1:54" hidden="1" x14ac:dyDescent="0.35">
      <c r="A238" t="s">
        <v>1361</v>
      </c>
      <c r="B238" t="s">
        <v>1360</v>
      </c>
      <c r="C238" t="s">
        <v>1359</v>
      </c>
      <c r="D238" t="s">
        <v>1376</v>
      </c>
      <c r="E238" s="83" t="s">
        <v>870</v>
      </c>
      <c r="F238">
        <v>6</v>
      </c>
      <c r="G238" s="83" t="s">
        <v>164</v>
      </c>
      <c r="H238" s="83" t="s">
        <v>65</v>
      </c>
      <c r="I238" s="83" t="s">
        <v>1351</v>
      </c>
      <c r="J238" s="83" t="s">
        <v>173</v>
      </c>
      <c r="K238" s="83" t="s">
        <v>174</v>
      </c>
      <c r="L238">
        <v>6</v>
      </c>
      <c r="M238" t="s">
        <v>1290</v>
      </c>
      <c r="N238">
        <v>21</v>
      </c>
      <c r="O238" t="s">
        <v>440</v>
      </c>
      <c r="P238" t="s">
        <v>1296</v>
      </c>
      <c r="Q238" t="s">
        <v>440</v>
      </c>
      <c r="R238" t="s">
        <v>872</v>
      </c>
      <c r="S238" t="s">
        <v>873</v>
      </c>
      <c r="T238" t="s">
        <v>1299</v>
      </c>
      <c r="U238" t="s">
        <v>873</v>
      </c>
      <c r="V238" t="s">
        <v>1339</v>
      </c>
      <c r="W238">
        <v>2000</v>
      </c>
      <c r="X238" t="s">
        <v>105</v>
      </c>
      <c r="Y238">
        <v>2711</v>
      </c>
      <c r="Z238" t="s">
        <v>106</v>
      </c>
      <c r="AA238">
        <v>0</v>
      </c>
      <c r="AB238" t="s">
        <v>58</v>
      </c>
      <c r="AC238" s="1">
        <v>0</v>
      </c>
      <c r="AD238" s="16">
        <v>0</v>
      </c>
      <c r="AE238" s="1">
        <v>0</v>
      </c>
      <c r="AF238" s="1">
        <v>500000</v>
      </c>
      <c r="AG238" s="1">
        <v>0</v>
      </c>
      <c r="AH238" s="1">
        <v>486076.83</v>
      </c>
      <c r="AI238" s="1">
        <v>371425.04</v>
      </c>
      <c r="AJ238" s="1">
        <v>2000000</v>
      </c>
      <c r="AK238" s="1">
        <v>2000000</v>
      </c>
      <c r="AL238" s="1">
        <f t="shared" si="18"/>
        <v>0</v>
      </c>
      <c r="AM238" s="1">
        <v>2000000</v>
      </c>
      <c r="AN238" s="1"/>
      <c r="AO238" s="1">
        <v>1754836.4</v>
      </c>
      <c r="AP238" s="1">
        <v>1754836.4</v>
      </c>
      <c r="AQ238" s="1">
        <v>1754836.4</v>
      </c>
      <c r="AR238" s="1">
        <v>1754836.4</v>
      </c>
      <c r="AS238">
        <v>0</v>
      </c>
      <c r="AT238">
        <v>0</v>
      </c>
      <c r="AU238">
        <v>0</v>
      </c>
      <c r="AV238" s="1">
        <f t="shared" si="19"/>
        <v>245163.60000000009</v>
      </c>
      <c r="AW238" s="1">
        <v>2200000</v>
      </c>
      <c r="AY238" s="1">
        <f t="shared" si="20"/>
        <v>2200000</v>
      </c>
    </row>
    <row r="239" spans="1:54" hidden="1" x14ac:dyDescent="0.35">
      <c r="A239" t="s">
        <v>1361</v>
      </c>
      <c r="B239" t="s">
        <v>1360</v>
      </c>
      <c r="C239" t="s">
        <v>1359</v>
      </c>
      <c r="D239" t="s">
        <v>1376</v>
      </c>
      <c r="E239" s="83" t="s">
        <v>870</v>
      </c>
      <c r="F239">
        <v>2</v>
      </c>
      <c r="G239" s="83" t="s">
        <v>148</v>
      </c>
      <c r="H239" s="83" t="s">
        <v>65</v>
      </c>
      <c r="I239" s="83" t="s">
        <v>1351</v>
      </c>
      <c r="J239" s="83" t="s">
        <v>480</v>
      </c>
      <c r="K239" s="83" t="s">
        <v>481</v>
      </c>
      <c r="L239">
        <v>2</v>
      </c>
      <c r="M239" t="s">
        <v>1293</v>
      </c>
      <c r="N239">
        <v>24</v>
      </c>
      <c r="O239" t="s">
        <v>484</v>
      </c>
      <c r="P239" t="s">
        <v>1296</v>
      </c>
      <c r="Q239" t="s">
        <v>484</v>
      </c>
      <c r="R239" t="s">
        <v>896</v>
      </c>
      <c r="S239" t="s">
        <v>897</v>
      </c>
      <c r="T239" t="s">
        <v>1299</v>
      </c>
      <c r="U239" t="s">
        <v>897</v>
      </c>
      <c r="V239" t="s">
        <v>1339</v>
      </c>
      <c r="W239">
        <v>2000</v>
      </c>
      <c r="X239" t="s">
        <v>105</v>
      </c>
      <c r="Y239">
        <v>2711</v>
      </c>
      <c r="Z239" t="s">
        <v>106</v>
      </c>
      <c r="AA239">
        <v>0</v>
      </c>
      <c r="AB239" t="s">
        <v>58</v>
      </c>
      <c r="AC239" s="1">
        <v>1195892.72</v>
      </c>
      <c r="AD239" s="16">
        <v>1195892.72</v>
      </c>
      <c r="AE239" s="1">
        <v>951624.56</v>
      </c>
      <c r="AF239" s="1">
        <v>1187100</v>
      </c>
      <c r="AG239" s="1">
        <v>1187100</v>
      </c>
      <c r="AH239" s="1">
        <v>1147483.6000000001</v>
      </c>
      <c r="AI239" s="1">
        <v>1147483.6000000001</v>
      </c>
      <c r="AJ239" s="1">
        <v>87022</v>
      </c>
      <c r="AK239" s="1">
        <v>87022</v>
      </c>
      <c r="AL239" s="1">
        <f t="shared" si="18"/>
        <v>0</v>
      </c>
      <c r="AM239" s="1">
        <v>1200000</v>
      </c>
      <c r="AN239" s="1"/>
      <c r="AO239" s="1">
        <v>36656</v>
      </c>
      <c r="AP239" s="1">
        <v>36656</v>
      </c>
      <c r="AQ239" s="1">
        <v>36656</v>
      </c>
      <c r="AR239" s="1">
        <v>36656</v>
      </c>
      <c r="AS239" s="1">
        <v>36656</v>
      </c>
      <c r="AT239" s="1">
        <v>36656</v>
      </c>
      <c r="AU239" s="1">
        <v>36656</v>
      </c>
      <c r="AV239" s="1">
        <f t="shared" si="19"/>
        <v>50366</v>
      </c>
      <c r="AW239" s="1">
        <v>500000</v>
      </c>
      <c r="AY239" s="1">
        <f t="shared" si="20"/>
        <v>500000</v>
      </c>
    </row>
    <row r="240" spans="1:54" hidden="1" x14ac:dyDescent="0.35">
      <c r="A240" s="13" t="s">
        <v>1451</v>
      </c>
      <c r="B240" t="s">
        <v>815</v>
      </c>
      <c r="C240" t="s">
        <v>1359</v>
      </c>
      <c r="D240" t="s">
        <v>1373</v>
      </c>
      <c r="E240" s="83" t="s">
        <v>835</v>
      </c>
      <c r="F240">
        <v>5</v>
      </c>
      <c r="G240" s="83" t="s">
        <v>810</v>
      </c>
      <c r="H240" s="83" t="s">
        <v>65</v>
      </c>
      <c r="I240" s="83" t="s">
        <v>1351</v>
      </c>
      <c r="J240" t="s">
        <v>47</v>
      </c>
      <c r="K240" t="s">
        <v>48</v>
      </c>
      <c r="L240">
        <v>4</v>
      </c>
      <c r="M240" t="s">
        <v>1291</v>
      </c>
      <c r="N240">
        <v>9</v>
      </c>
      <c r="O240" t="s">
        <v>120</v>
      </c>
      <c r="P240" t="s">
        <v>1296</v>
      </c>
      <c r="Q240" t="s">
        <v>120</v>
      </c>
      <c r="R240" t="s">
        <v>834</v>
      </c>
      <c r="S240" t="s">
        <v>836</v>
      </c>
      <c r="T240" t="s">
        <v>1299</v>
      </c>
      <c r="U240" t="s">
        <v>836</v>
      </c>
      <c r="V240" t="s">
        <v>1339</v>
      </c>
      <c r="W240">
        <v>2000</v>
      </c>
      <c r="X240" t="s">
        <v>105</v>
      </c>
      <c r="Y240">
        <v>2711</v>
      </c>
      <c r="Z240" t="s">
        <v>106</v>
      </c>
      <c r="AA240">
        <v>0</v>
      </c>
      <c r="AB240" t="s">
        <v>58</v>
      </c>
      <c r="AC240" s="1">
        <v>0</v>
      </c>
      <c r="AD240" s="16">
        <v>0</v>
      </c>
      <c r="AE240" s="1">
        <v>0</v>
      </c>
      <c r="AF240" s="1">
        <v>100000</v>
      </c>
      <c r="AG240" s="1">
        <v>0</v>
      </c>
      <c r="AH240" s="1">
        <v>72377.039999999994</v>
      </c>
      <c r="AI240" s="1">
        <v>72377.039999999994</v>
      </c>
      <c r="AJ240" s="1">
        <v>0</v>
      </c>
      <c r="AK240" s="1">
        <v>0</v>
      </c>
      <c r="AL240" s="1">
        <f t="shared" si="18"/>
        <v>0</v>
      </c>
      <c r="AM240" s="1">
        <v>0</v>
      </c>
      <c r="AN240" s="1"/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f t="shared" si="19"/>
        <v>0</v>
      </c>
      <c r="AW240" s="1">
        <v>0</v>
      </c>
      <c r="AY240" s="1">
        <f t="shared" si="20"/>
        <v>0</v>
      </c>
      <c r="BB240" s="1"/>
    </row>
    <row r="241" spans="1:54" hidden="1" x14ac:dyDescent="0.35">
      <c r="A241" s="13" t="s">
        <v>1451</v>
      </c>
      <c r="B241" t="s">
        <v>1360</v>
      </c>
      <c r="C241" t="s">
        <v>1359</v>
      </c>
      <c r="D241" t="s">
        <v>1377</v>
      </c>
      <c r="E241" s="83" t="s">
        <v>857</v>
      </c>
      <c r="F241">
        <v>3</v>
      </c>
      <c r="G241" s="83" t="s">
        <v>453</v>
      </c>
      <c r="H241" s="83" t="s">
        <v>65</v>
      </c>
      <c r="I241" s="83" t="s">
        <v>1351</v>
      </c>
      <c r="J241" s="83" t="s">
        <v>445</v>
      </c>
      <c r="K241" s="83" t="s">
        <v>446</v>
      </c>
      <c r="L241">
        <v>6</v>
      </c>
      <c r="M241" t="s">
        <v>1290</v>
      </c>
      <c r="N241">
        <v>30</v>
      </c>
      <c r="O241" t="s">
        <v>454</v>
      </c>
      <c r="P241" t="s">
        <v>1296</v>
      </c>
      <c r="Q241" t="s">
        <v>1297</v>
      </c>
      <c r="R241" t="s">
        <v>882</v>
      </c>
      <c r="S241" t="s">
        <v>883</v>
      </c>
      <c r="T241" t="s">
        <v>1299</v>
      </c>
      <c r="U241" t="s">
        <v>1334</v>
      </c>
      <c r="V241" t="s">
        <v>1339</v>
      </c>
      <c r="W241">
        <v>2000</v>
      </c>
      <c r="X241" t="s">
        <v>105</v>
      </c>
      <c r="Y241">
        <v>2711</v>
      </c>
      <c r="Z241" t="s">
        <v>106</v>
      </c>
      <c r="AA241">
        <v>0</v>
      </c>
      <c r="AB241" t="s">
        <v>58</v>
      </c>
      <c r="AC241" s="1">
        <v>0</v>
      </c>
      <c r="AD241" s="16">
        <v>0</v>
      </c>
      <c r="AE241" s="1">
        <v>0</v>
      </c>
      <c r="AF241" s="1">
        <v>10500</v>
      </c>
      <c r="AG241" s="1">
        <v>0</v>
      </c>
      <c r="AH241" s="1">
        <v>9941.2000000000007</v>
      </c>
      <c r="AI241" s="1">
        <v>9941.2000000000007</v>
      </c>
      <c r="AJ241" s="1">
        <v>0</v>
      </c>
      <c r="AK241" s="1">
        <v>0</v>
      </c>
      <c r="AL241" s="1">
        <f t="shared" si="18"/>
        <v>0</v>
      </c>
      <c r="AM241" s="1">
        <v>0</v>
      </c>
      <c r="AN241" s="1"/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f t="shared" si="19"/>
        <v>0</v>
      </c>
      <c r="AW241" s="1">
        <v>1500000</v>
      </c>
      <c r="AY241" s="1">
        <f t="shared" si="20"/>
        <v>1500000</v>
      </c>
      <c r="BB241" s="1"/>
    </row>
    <row r="242" spans="1:54" hidden="1" x14ac:dyDescent="0.35">
      <c r="A242" t="s">
        <v>1361</v>
      </c>
      <c r="B242" t="s">
        <v>1360</v>
      </c>
      <c r="C242" t="s">
        <v>1359</v>
      </c>
      <c r="D242" t="s">
        <v>1376</v>
      </c>
      <c r="E242" s="83" t="s">
        <v>870</v>
      </c>
      <c r="F242">
        <v>6</v>
      </c>
      <c r="G242" s="83" t="s">
        <v>164</v>
      </c>
      <c r="H242" s="83" t="s">
        <v>65</v>
      </c>
      <c r="I242" s="83" t="s">
        <v>1351</v>
      </c>
      <c r="J242" s="83" t="s">
        <v>155</v>
      </c>
      <c r="K242" s="83" t="s">
        <v>1302</v>
      </c>
      <c r="L242">
        <v>1</v>
      </c>
      <c r="M242" t="s">
        <v>1292</v>
      </c>
      <c r="N242">
        <v>19</v>
      </c>
      <c r="O242" t="s">
        <v>168</v>
      </c>
      <c r="P242" t="s">
        <v>1296</v>
      </c>
      <c r="Q242" t="s">
        <v>168</v>
      </c>
      <c r="R242" t="s">
        <v>869</v>
      </c>
      <c r="S242" t="s">
        <v>871</v>
      </c>
      <c r="T242" t="s">
        <v>1299</v>
      </c>
      <c r="U242" t="s">
        <v>871</v>
      </c>
      <c r="V242" t="s">
        <v>1339</v>
      </c>
      <c r="W242">
        <v>2000</v>
      </c>
      <c r="X242" t="s">
        <v>105</v>
      </c>
      <c r="Y242">
        <v>2711</v>
      </c>
      <c r="Z242" t="s">
        <v>106</v>
      </c>
      <c r="AA242">
        <v>0</v>
      </c>
      <c r="AB242" t="s">
        <v>58</v>
      </c>
      <c r="AC242" s="1">
        <v>1093153.8400000001</v>
      </c>
      <c r="AD242" s="16">
        <v>1093153.8400000001</v>
      </c>
      <c r="AE242" s="1">
        <v>1055484</v>
      </c>
      <c r="AF242" s="1">
        <v>996386.45</v>
      </c>
      <c r="AG242" s="1">
        <v>1300000</v>
      </c>
      <c r="AH242" s="1">
        <v>859596.48</v>
      </c>
      <c r="AI242" s="1">
        <v>49306.32</v>
      </c>
      <c r="AJ242" s="1">
        <v>5201.82</v>
      </c>
      <c r="AK242" s="1">
        <v>5201.82</v>
      </c>
      <c r="AL242" s="1">
        <f t="shared" si="18"/>
        <v>0</v>
      </c>
      <c r="AM242" s="1">
        <v>1200000</v>
      </c>
      <c r="AN242" s="1"/>
      <c r="AO242" s="1">
        <v>0</v>
      </c>
      <c r="AP242" s="1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 s="1">
        <f t="shared" si="19"/>
        <v>5201.82</v>
      </c>
      <c r="AW242" s="1">
        <v>1200000</v>
      </c>
      <c r="AY242" s="1">
        <f t="shared" si="20"/>
        <v>1200000</v>
      </c>
      <c r="BB242" t="s">
        <v>1396</v>
      </c>
    </row>
    <row r="243" spans="1:54" hidden="1" x14ac:dyDescent="0.35">
      <c r="A243" t="s">
        <v>1361</v>
      </c>
      <c r="B243" t="s">
        <v>1360</v>
      </c>
      <c r="C243" t="s">
        <v>1359</v>
      </c>
      <c r="D243" t="s">
        <v>1376</v>
      </c>
      <c r="E243" s="83" t="s">
        <v>870</v>
      </c>
      <c r="F243">
        <v>6</v>
      </c>
      <c r="G243" s="83" t="s">
        <v>164</v>
      </c>
      <c r="H243" s="83" t="s">
        <v>65</v>
      </c>
      <c r="I243" s="83" t="s">
        <v>1351</v>
      </c>
      <c r="J243" s="83" t="s">
        <v>173</v>
      </c>
      <c r="K243" s="83" t="s">
        <v>174</v>
      </c>
      <c r="L243">
        <v>6</v>
      </c>
      <c r="M243" t="s">
        <v>1290</v>
      </c>
      <c r="N243">
        <v>22</v>
      </c>
      <c r="O243" t="s">
        <v>443</v>
      </c>
      <c r="P243" t="s">
        <v>1296</v>
      </c>
      <c r="Q243" t="s">
        <v>443</v>
      </c>
      <c r="R243" t="s">
        <v>872</v>
      </c>
      <c r="S243" t="s">
        <v>873</v>
      </c>
      <c r="T243" t="s">
        <v>1299</v>
      </c>
      <c r="U243" t="s">
        <v>873</v>
      </c>
      <c r="V243" t="s">
        <v>1339</v>
      </c>
      <c r="W243">
        <v>2000</v>
      </c>
      <c r="X243" t="s">
        <v>105</v>
      </c>
      <c r="Y243">
        <v>2721</v>
      </c>
      <c r="Z243" t="s">
        <v>377</v>
      </c>
      <c r="AA243">
        <v>0</v>
      </c>
      <c r="AB243" t="s">
        <v>58</v>
      </c>
      <c r="AC243" s="1">
        <v>1979577.12</v>
      </c>
      <c r="AD243" s="16">
        <v>1979577.12</v>
      </c>
      <c r="AE243" s="1">
        <v>1906497.12</v>
      </c>
      <c r="AF243" s="1">
        <v>4480000</v>
      </c>
      <c r="AG243" s="1">
        <v>2500000</v>
      </c>
      <c r="AH243" s="1">
        <v>2499409.5099999998</v>
      </c>
      <c r="AI243" s="1">
        <v>849380.42</v>
      </c>
      <c r="AJ243" s="1">
        <v>2500000</v>
      </c>
      <c r="AK243" s="1">
        <v>2500000</v>
      </c>
      <c r="AL243" s="1">
        <f t="shared" si="18"/>
        <v>0</v>
      </c>
      <c r="AM243" s="1">
        <v>2500000</v>
      </c>
      <c r="AN243" s="1"/>
      <c r="AO243" s="1">
        <v>2223883.56</v>
      </c>
      <c r="AP243" s="1">
        <v>2223883.56</v>
      </c>
      <c r="AQ243" s="1">
        <v>2223883.56</v>
      </c>
      <c r="AR243" s="1">
        <v>2223883.56</v>
      </c>
      <c r="AS243">
        <v>0</v>
      </c>
      <c r="AT243">
        <v>0</v>
      </c>
      <c r="AU243">
        <v>0</v>
      </c>
      <c r="AV243" s="1">
        <f t="shared" si="19"/>
        <v>276116.43999999994</v>
      </c>
      <c r="AW243" s="1">
        <v>2400000</v>
      </c>
      <c r="AY243" s="1">
        <f t="shared" si="20"/>
        <v>2400000</v>
      </c>
    </row>
    <row r="244" spans="1:54" hidden="1" x14ac:dyDescent="0.35">
      <c r="A244" t="s">
        <v>1361</v>
      </c>
      <c r="B244" t="s">
        <v>1360</v>
      </c>
      <c r="C244" t="s">
        <v>1359</v>
      </c>
      <c r="D244" t="s">
        <v>1377</v>
      </c>
      <c r="E244" s="83" t="s">
        <v>857</v>
      </c>
      <c r="F244">
        <v>2</v>
      </c>
      <c r="G244" s="83" t="s">
        <v>148</v>
      </c>
      <c r="H244" s="83" t="s">
        <v>65</v>
      </c>
      <c r="I244" s="83" t="s">
        <v>1351</v>
      </c>
      <c r="J244" s="83" t="s">
        <v>47</v>
      </c>
      <c r="K244" s="83" t="s">
        <v>48</v>
      </c>
      <c r="L244">
        <v>2</v>
      </c>
      <c r="M244" t="s">
        <v>1293</v>
      </c>
      <c r="N244">
        <v>25</v>
      </c>
      <c r="O244" t="s">
        <v>404</v>
      </c>
      <c r="P244" t="s">
        <v>1296</v>
      </c>
      <c r="Q244" t="s">
        <v>404</v>
      </c>
      <c r="R244" t="s">
        <v>856</v>
      </c>
      <c r="S244" t="s">
        <v>858</v>
      </c>
      <c r="T244" t="s">
        <v>1299</v>
      </c>
      <c r="U244" s="67" t="s">
        <v>858</v>
      </c>
      <c r="V244" t="s">
        <v>1339</v>
      </c>
      <c r="W244" s="67">
        <v>2000</v>
      </c>
      <c r="X244" t="s">
        <v>105</v>
      </c>
      <c r="Y244" s="67">
        <v>2721</v>
      </c>
      <c r="Z244" s="67" t="s">
        <v>377</v>
      </c>
      <c r="AA244" s="67">
        <v>0</v>
      </c>
      <c r="AB244" s="67" t="s">
        <v>58</v>
      </c>
      <c r="AC244" s="1">
        <v>366490.4</v>
      </c>
      <c r="AD244" s="71">
        <v>346190.4</v>
      </c>
      <c r="AE244" s="1">
        <v>346190.4</v>
      </c>
      <c r="AF244" s="1">
        <v>235317.6</v>
      </c>
      <c r="AG244" s="1">
        <v>366490.4</v>
      </c>
      <c r="AH244" s="52">
        <v>235317.6</v>
      </c>
      <c r="AI244" s="1">
        <v>235317.6</v>
      </c>
      <c r="AJ244" s="52">
        <v>857811.76</v>
      </c>
      <c r="AK244" s="1">
        <v>857811.76</v>
      </c>
      <c r="AL244" s="1">
        <f t="shared" si="18"/>
        <v>0</v>
      </c>
      <c r="AM244" s="52">
        <v>750000</v>
      </c>
      <c r="AN244" s="1"/>
      <c r="AO244" s="52">
        <v>857811.76</v>
      </c>
      <c r="AP244" s="1">
        <v>655913.76</v>
      </c>
      <c r="AQ244" s="1">
        <v>655913.76</v>
      </c>
      <c r="AR244" s="1">
        <v>655913.76</v>
      </c>
      <c r="AS244" s="1">
        <v>451641.24</v>
      </c>
      <c r="AT244" s="1">
        <v>2025.24</v>
      </c>
      <c r="AU244" s="1">
        <v>2025.24</v>
      </c>
      <c r="AV244" s="1">
        <f t="shared" si="19"/>
        <v>0</v>
      </c>
      <c r="AW244" s="52">
        <v>750000</v>
      </c>
      <c r="AY244" s="1">
        <f t="shared" si="20"/>
        <v>750000</v>
      </c>
    </row>
    <row r="245" spans="1:54" hidden="1" x14ac:dyDescent="0.35">
      <c r="A245" t="s">
        <v>812</v>
      </c>
      <c r="B245" t="s">
        <v>815</v>
      </c>
      <c r="C245" t="s">
        <v>1359</v>
      </c>
      <c r="D245" t="s">
        <v>1377</v>
      </c>
      <c r="E245" s="83" t="s">
        <v>857</v>
      </c>
      <c r="F245">
        <v>1</v>
      </c>
      <c r="G245" s="83" t="s">
        <v>472</v>
      </c>
      <c r="H245" s="83" t="s">
        <v>65</v>
      </c>
      <c r="I245" s="83" t="s">
        <v>1351</v>
      </c>
      <c r="J245" s="83" t="s">
        <v>1303</v>
      </c>
      <c r="K245" s="83" t="s">
        <v>1304</v>
      </c>
      <c r="L245" s="86">
        <v>6</v>
      </c>
      <c r="M245" s="86" t="s">
        <v>1290</v>
      </c>
      <c r="N245">
        <v>29</v>
      </c>
      <c r="O245" t="s">
        <v>473</v>
      </c>
      <c r="P245" t="s">
        <v>1296</v>
      </c>
      <c r="Q245" t="s">
        <v>473</v>
      </c>
      <c r="R245" t="s">
        <v>884</v>
      </c>
      <c r="S245" t="s">
        <v>891</v>
      </c>
      <c r="T245" t="s">
        <v>1299</v>
      </c>
      <c r="U245" t="s">
        <v>891</v>
      </c>
      <c r="V245" t="s">
        <v>1339</v>
      </c>
      <c r="W245">
        <v>2000</v>
      </c>
      <c r="X245" t="s">
        <v>105</v>
      </c>
      <c r="Y245">
        <v>2721</v>
      </c>
      <c r="Z245" t="s">
        <v>377</v>
      </c>
      <c r="AA245">
        <v>0</v>
      </c>
      <c r="AB245" t="s">
        <v>58</v>
      </c>
      <c r="AC245" s="1">
        <v>334663.40999999997</v>
      </c>
      <c r="AD245" s="16">
        <v>0</v>
      </c>
      <c r="AE245" s="1">
        <v>334663.40999999997</v>
      </c>
      <c r="AF245" s="1">
        <v>480000</v>
      </c>
      <c r="AG245" s="1">
        <v>480000</v>
      </c>
      <c r="AH245" s="1">
        <v>0</v>
      </c>
      <c r="AI245" s="1">
        <v>353079.7</v>
      </c>
      <c r="AJ245" s="1">
        <v>0</v>
      </c>
      <c r="AK245" s="1">
        <v>350390</v>
      </c>
      <c r="AL245" s="1">
        <f t="shared" si="18"/>
        <v>-350390</v>
      </c>
      <c r="AM245" s="1">
        <v>580000</v>
      </c>
      <c r="AN245" s="1"/>
      <c r="AO245" s="1">
        <v>0</v>
      </c>
      <c r="AP245" s="1">
        <v>350390</v>
      </c>
      <c r="AQ245" s="1">
        <v>350390</v>
      </c>
      <c r="AR245" s="1">
        <v>350390</v>
      </c>
      <c r="AS245">
        <v>0</v>
      </c>
      <c r="AT245">
        <v>0</v>
      </c>
      <c r="AU245">
        <v>0</v>
      </c>
      <c r="AV245" s="1">
        <f t="shared" si="19"/>
        <v>350390</v>
      </c>
      <c r="AW245" s="1">
        <v>0</v>
      </c>
      <c r="AY245" s="1">
        <f t="shared" si="20"/>
        <v>0</v>
      </c>
    </row>
    <row r="246" spans="1:54" hidden="1" x14ac:dyDescent="0.35">
      <c r="A246" s="13" t="s">
        <v>1451</v>
      </c>
      <c r="B246" t="s">
        <v>815</v>
      </c>
      <c r="C246" t="s">
        <v>1359</v>
      </c>
      <c r="D246" t="s">
        <v>1378</v>
      </c>
      <c r="E246" s="83" t="s">
        <v>900</v>
      </c>
      <c r="F246">
        <v>0</v>
      </c>
      <c r="G246" s="83" t="s">
        <v>255</v>
      </c>
      <c r="H246" s="83" t="s">
        <v>65</v>
      </c>
      <c r="I246" s="83" t="s">
        <v>1351</v>
      </c>
      <c r="J246" s="83" t="s">
        <v>47</v>
      </c>
      <c r="K246" s="83" t="s">
        <v>48</v>
      </c>
      <c r="L246">
        <v>1</v>
      </c>
      <c r="M246" t="s">
        <v>1292</v>
      </c>
      <c r="N246">
        <v>65</v>
      </c>
      <c r="O246" t="s">
        <v>996</v>
      </c>
      <c r="P246" t="s">
        <v>1296</v>
      </c>
      <c r="Q246" t="s">
        <v>996</v>
      </c>
      <c r="R246" t="s">
        <v>995</v>
      </c>
      <c r="S246" t="s">
        <v>226</v>
      </c>
      <c r="T246" t="s">
        <v>1299</v>
      </c>
      <c r="U246" t="s">
        <v>226</v>
      </c>
      <c r="V246" t="s">
        <v>1339</v>
      </c>
      <c r="W246">
        <v>2000</v>
      </c>
      <c r="X246" t="s">
        <v>105</v>
      </c>
      <c r="Y246">
        <v>2721</v>
      </c>
      <c r="Z246" t="s">
        <v>377</v>
      </c>
      <c r="AA246">
        <v>0</v>
      </c>
      <c r="AB246" t="s">
        <v>58</v>
      </c>
      <c r="AC246" s="1">
        <v>0</v>
      </c>
      <c r="AD246" s="16">
        <v>0</v>
      </c>
      <c r="AE246" s="1">
        <v>0</v>
      </c>
      <c r="AF246" s="1">
        <v>300000</v>
      </c>
      <c r="AG246" s="1">
        <v>300000</v>
      </c>
      <c r="AH246" s="1">
        <v>8706.8799999999992</v>
      </c>
      <c r="AI246" s="1">
        <v>8706.8799999999992</v>
      </c>
      <c r="AJ246" s="1">
        <v>0</v>
      </c>
      <c r="AK246" s="1">
        <v>0</v>
      </c>
      <c r="AL246" s="1">
        <f t="shared" si="18"/>
        <v>0</v>
      </c>
      <c r="AM246" s="1">
        <v>0</v>
      </c>
      <c r="AN246" s="1"/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f t="shared" si="19"/>
        <v>0</v>
      </c>
      <c r="AW246" s="1">
        <v>0</v>
      </c>
      <c r="AY246" s="1">
        <f t="shared" si="20"/>
        <v>0</v>
      </c>
    </row>
    <row r="247" spans="1:54" hidden="1" x14ac:dyDescent="0.35">
      <c r="A247" t="s">
        <v>1361</v>
      </c>
      <c r="B247" t="s">
        <v>1360</v>
      </c>
      <c r="C247" t="s">
        <v>1359</v>
      </c>
      <c r="D247" t="s">
        <v>1376</v>
      </c>
      <c r="E247" s="83" t="s">
        <v>870</v>
      </c>
      <c r="F247">
        <v>2</v>
      </c>
      <c r="G247" s="83" t="s">
        <v>148</v>
      </c>
      <c r="H247" s="83" t="s">
        <v>65</v>
      </c>
      <c r="I247" s="83" t="s">
        <v>1351</v>
      </c>
      <c r="J247" s="83" t="s">
        <v>480</v>
      </c>
      <c r="K247" s="83" t="s">
        <v>481</v>
      </c>
      <c r="L247">
        <v>2</v>
      </c>
      <c r="M247" t="s">
        <v>1293</v>
      </c>
      <c r="N247">
        <v>24</v>
      </c>
      <c r="O247" t="s">
        <v>484</v>
      </c>
      <c r="P247" t="s">
        <v>1296</v>
      </c>
      <c r="Q247" t="s">
        <v>484</v>
      </c>
      <c r="R247" t="s">
        <v>896</v>
      </c>
      <c r="S247" t="s">
        <v>897</v>
      </c>
      <c r="T247" t="s">
        <v>1299</v>
      </c>
      <c r="U247" t="s">
        <v>897</v>
      </c>
      <c r="V247" t="s">
        <v>1339</v>
      </c>
      <c r="W247">
        <v>2000</v>
      </c>
      <c r="X247" t="s">
        <v>105</v>
      </c>
      <c r="Y247">
        <v>2721</v>
      </c>
      <c r="Z247" t="s">
        <v>377</v>
      </c>
      <c r="AA247">
        <v>0</v>
      </c>
      <c r="AB247" t="s">
        <v>58</v>
      </c>
      <c r="AC247" s="1">
        <v>434847.5</v>
      </c>
      <c r="AD247" s="16">
        <v>423247.5</v>
      </c>
      <c r="AE247" s="1">
        <v>418155.1</v>
      </c>
      <c r="AF247" s="1">
        <v>292200</v>
      </c>
      <c r="AG247" s="1">
        <v>442200</v>
      </c>
      <c r="AH247" s="1">
        <v>241618.72</v>
      </c>
      <c r="AI247" s="1">
        <v>241618.72</v>
      </c>
      <c r="AJ247" s="1">
        <v>300000</v>
      </c>
      <c r="AK247" s="1">
        <v>300000</v>
      </c>
      <c r="AL247" s="1">
        <f t="shared" si="18"/>
        <v>0</v>
      </c>
      <c r="AM247" s="1">
        <v>300000</v>
      </c>
      <c r="AN247" s="1"/>
      <c r="AO247" s="1">
        <v>183494.6</v>
      </c>
      <c r="AP247" s="1">
        <v>183494.6</v>
      </c>
      <c r="AQ247" s="1">
        <v>183494.6</v>
      </c>
      <c r="AR247" s="1">
        <v>183494.6</v>
      </c>
      <c r="AS247" s="1">
        <v>47101.8</v>
      </c>
      <c r="AT247" s="1">
        <v>0</v>
      </c>
      <c r="AU247" s="1">
        <v>0</v>
      </c>
      <c r="AV247" s="1">
        <f t="shared" si="19"/>
        <v>116505.4</v>
      </c>
      <c r="AW247" s="1">
        <v>250000</v>
      </c>
      <c r="AY247" s="1">
        <f t="shared" si="20"/>
        <v>250000</v>
      </c>
    </row>
    <row r="248" spans="1:54" hidden="1" x14ac:dyDescent="0.35">
      <c r="A248" t="s">
        <v>1361</v>
      </c>
      <c r="B248" t="s">
        <v>1360</v>
      </c>
      <c r="C248" t="s">
        <v>1359</v>
      </c>
      <c r="D248" t="s">
        <v>1380</v>
      </c>
      <c r="E248" s="83" t="s">
        <v>948</v>
      </c>
      <c r="F248">
        <v>7</v>
      </c>
      <c r="G248" s="83" t="s">
        <v>567</v>
      </c>
      <c r="H248" s="83" t="s">
        <v>65</v>
      </c>
      <c r="I248" s="83" t="s">
        <v>1351</v>
      </c>
      <c r="J248" s="83" t="s">
        <v>959</v>
      </c>
      <c r="K248" s="83" t="s">
        <v>960</v>
      </c>
      <c r="L248">
        <v>5</v>
      </c>
      <c r="M248" t="s">
        <v>1295</v>
      </c>
      <c r="N248">
        <v>51</v>
      </c>
      <c r="O248" t="s">
        <v>962</v>
      </c>
      <c r="P248" t="s">
        <v>1296</v>
      </c>
      <c r="Q248" t="s">
        <v>1392</v>
      </c>
      <c r="R248" t="s">
        <v>961</v>
      </c>
      <c r="S248" t="s">
        <v>963</v>
      </c>
      <c r="T248" t="s">
        <v>1299</v>
      </c>
      <c r="U248" t="s">
        <v>963</v>
      </c>
      <c r="V248" t="s">
        <v>1339</v>
      </c>
      <c r="W248">
        <v>2000</v>
      </c>
      <c r="X248" t="s">
        <v>105</v>
      </c>
      <c r="Y248">
        <v>2721</v>
      </c>
      <c r="Z248" t="s">
        <v>377</v>
      </c>
      <c r="AA248">
        <v>0</v>
      </c>
      <c r="AB248" t="s">
        <v>58</v>
      </c>
      <c r="AC248" s="1">
        <v>158350.57</v>
      </c>
      <c r="AD248" s="16">
        <v>151288.75</v>
      </c>
      <c r="AE248" s="1">
        <v>139048.43</v>
      </c>
      <c r="AF248" s="1">
        <v>87000</v>
      </c>
      <c r="AG248" s="1">
        <v>200000</v>
      </c>
      <c r="AH248" s="1">
        <v>45442.55</v>
      </c>
      <c r="AI248" s="1">
        <v>15023.79</v>
      </c>
      <c r="AJ248" s="1">
        <v>170058</v>
      </c>
      <c r="AK248" s="1">
        <v>170058</v>
      </c>
      <c r="AL248" s="1">
        <f t="shared" si="18"/>
        <v>0</v>
      </c>
      <c r="AM248">
        <v>0</v>
      </c>
      <c r="AO248" s="1">
        <v>132438.34</v>
      </c>
      <c r="AP248" s="1">
        <v>64051.14</v>
      </c>
      <c r="AQ248" s="1">
        <v>116057.8</v>
      </c>
      <c r="AR248" s="1">
        <v>27739.08</v>
      </c>
      <c r="AS248" s="1">
        <v>27739.08</v>
      </c>
      <c r="AT248" s="1">
        <v>27739.08</v>
      </c>
      <c r="AU248" s="1">
        <v>27739.08</v>
      </c>
      <c r="AV248" s="1">
        <f t="shared" si="19"/>
        <v>37619.660000000003</v>
      </c>
      <c r="AW248" s="1">
        <v>320000</v>
      </c>
      <c r="AY248" s="1">
        <f t="shared" si="20"/>
        <v>320000</v>
      </c>
    </row>
    <row r="249" spans="1:54" hidden="1" x14ac:dyDescent="0.35">
      <c r="A249" t="s">
        <v>1361</v>
      </c>
      <c r="B249" t="s">
        <v>1360</v>
      </c>
      <c r="C249" t="s">
        <v>1359</v>
      </c>
      <c r="D249" t="s">
        <v>1377</v>
      </c>
      <c r="E249" s="83" t="s">
        <v>857</v>
      </c>
      <c r="F249">
        <v>2</v>
      </c>
      <c r="G249" s="83" t="s">
        <v>148</v>
      </c>
      <c r="H249" s="83" t="s">
        <v>65</v>
      </c>
      <c r="I249" s="83" t="s">
        <v>1351</v>
      </c>
      <c r="J249" s="83" t="s">
        <v>47</v>
      </c>
      <c r="K249" s="83" t="s">
        <v>48</v>
      </c>
      <c r="L249">
        <v>2</v>
      </c>
      <c r="M249" t="s">
        <v>1293</v>
      </c>
      <c r="N249">
        <v>28</v>
      </c>
      <c r="O249" t="s">
        <v>415</v>
      </c>
      <c r="P249" t="s">
        <v>1296</v>
      </c>
      <c r="Q249" t="s">
        <v>415</v>
      </c>
      <c r="R249" t="s">
        <v>860</v>
      </c>
      <c r="S249" t="s">
        <v>861</v>
      </c>
      <c r="T249" t="s">
        <v>1299</v>
      </c>
      <c r="U249" t="s">
        <v>861</v>
      </c>
      <c r="V249" t="s">
        <v>1339</v>
      </c>
      <c r="W249">
        <v>2000</v>
      </c>
      <c r="X249" t="s">
        <v>105</v>
      </c>
      <c r="Y249">
        <v>2721</v>
      </c>
      <c r="Z249" t="s">
        <v>377</v>
      </c>
      <c r="AA249">
        <v>0</v>
      </c>
      <c r="AB249" t="s">
        <v>58</v>
      </c>
      <c r="AC249" s="1">
        <v>33872.230000000003</v>
      </c>
      <c r="AD249" s="16">
        <v>33872.230000000003</v>
      </c>
      <c r="AE249" s="1">
        <v>33872.230000000003</v>
      </c>
      <c r="AF249" s="1">
        <v>0</v>
      </c>
      <c r="AG249" s="1">
        <v>50000</v>
      </c>
      <c r="AH249" s="1">
        <v>0</v>
      </c>
      <c r="AI249" s="1">
        <v>0</v>
      </c>
      <c r="AJ249" s="1">
        <v>100000</v>
      </c>
      <c r="AK249" s="1">
        <v>100000</v>
      </c>
      <c r="AL249" s="1">
        <f t="shared" si="18"/>
        <v>0</v>
      </c>
      <c r="AM249" s="1">
        <v>100000</v>
      </c>
      <c r="AN249" s="1"/>
      <c r="AO249" s="1">
        <v>89117.81</v>
      </c>
      <c r="AP249" s="1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 s="1">
        <f t="shared" si="19"/>
        <v>10882.190000000002</v>
      </c>
      <c r="AW249" s="16">
        <v>90000</v>
      </c>
      <c r="AY249" s="1">
        <f t="shared" si="20"/>
        <v>90000</v>
      </c>
    </row>
    <row r="250" spans="1:54" hidden="1" x14ac:dyDescent="0.35">
      <c r="A250" t="s">
        <v>1361</v>
      </c>
      <c r="B250" t="s">
        <v>1360</v>
      </c>
      <c r="C250" t="s">
        <v>1359</v>
      </c>
      <c r="D250" t="s">
        <v>1377</v>
      </c>
      <c r="E250" s="83" t="s">
        <v>857</v>
      </c>
      <c r="F250">
        <v>2</v>
      </c>
      <c r="G250" s="83" t="s">
        <v>148</v>
      </c>
      <c r="H250" s="83" t="s">
        <v>65</v>
      </c>
      <c r="I250" s="83" t="s">
        <v>1351</v>
      </c>
      <c r="J250" s="83" t="s">
        <v>194</v>
      </c>
      <c r="K250" s="83" t="s">
        <v>195</v>
      </c>
      <c r="L250">
        <v>3</v>
      </c>
      <c r="M250" t="s">
        <v>1294</v>
      </c>
      <c r="N250">
        <v>26</v>
      </c>
      <c r="O250" t="s">
        <v>200</v>
      </c>
      <c r="P250" t="s">
        <v>1296</v>
      </c>
      <c r="Q250" t="s">
        <v>200</v>
      </c>
      <c r="R250" t="s">
        <v>894</v>
      </c>
      <c r="S250" t="s">
        <v>201</v>
      </c>
      <c r="T250" t="s">
        <v>1299</v>
      </c>
      <c r="U250" t="s">
        <v>201</v>
      </c>
      <c r="V250" t="s">
        <v>1339</v>
      </c>
      <c r="W250">
        <v>2000</v>
      </c>
      <c r="X250" t="s">
        <v>105</v>
      </c>
      <c r="Y250">
        <v>2721</v>
      </c>
      <c r="Z250" t="s">
        <v>377</v>
      </c>
      <c r="AA250">
        <v>0</v>
      </c>
      <c r="AB250" t="s">
        <v>58</v>
      </c>
      <c r="AC250" s="1">
        <v>88525.4</v>
      </c>
      <c r="AD250" s="16">
        <v>88525.4</v>
      </c>
      <c r="AE250" s="1">
        <v>88525.4</v>
      </c>
      <c r="AF250" s="1">
        <v>96000</v>
      </c>
      <c r="AG250" s="1">
        <v>96000</v>
      </c>
      <c r="AH250" s="1">
        <v>58549.14</v>
      </c>
      <c r="AI250" s="1">
        <v>58549.14</v>
      </c>
      <c r="AJ250" s="1">
        <v>90000</v>
      </c>
      <c r="AK250" s="1">
        <v>90000</v>
      </c>
      <c r="AL250" s="1">
        <f t="shared" si="18"/>
        <v>0</v>
      </c>
      <c r="AM250" s="1">
        <v>90000</v>
      </c>
      <c r="AN250" s="1"/>
      <c r="AO250" s="1">
        <v>51635.3</v>
      </c>
      <c r="AP250" s="1">
        <v>51635.3</v>
      </c>
      <c r="AQ250" s="1">
        <v>51635.3</v>
      </c>
      <c r="AR250" s="1">
        <v>51635.3</v>
      </c>
      <c r="AS250">
        <v>0</v>
      </c>
      <c r="AT250">
        <v>0</v>
      </c>
      <c r="AU250">
        <v>0</v>
      </c>
      <c r="AV250" s="1">
        <f t="shared" si="19"/>
        <v>38364.699999999997</v>
      </c>
      <c r="AW250" s="16">
        <v>200000</v>
      </c>
      <c r="AY250" s="1">
        <f t="shared" si="20"/>
        <v>200000</v>
      </c>
    </row>
    <row r="251" spans="1:54" hidden="1" x14ac:dyDescent="0.35">
      <c r="A251" t="s">
        <v>1361</v>
      </c>
      <c r="B251" t="s">
        <v>1360</v>
      </c>
      <c r="C251" t="s">
        <v>1359</v>
      </c>
      <c r="D251" t="s">
        <v>1377</v>
      </c>
      <c r="E251" s="83" t="s">
        <v>857</v>
      </c>
      <c r="F251">
        <v>3</v>
      </c>
      <c r="G251" s="83" t="s">
        <v>453</v>
      </c>
      <c r="H251" s="83" t="s">
        <v>1349</v>
      </c>
      <c r="I251" s="83" t="s">
        <v>1350</v>
      </c>
      <c r="J251" s="83" t="s">
        <v>445</v>
      </c>
      <c r="K251" s="83" t="s">
        <v>446</v>
      </c>
      <c r="L251">
        <v>6</v>
      </c>
      <c r="M251" t="s">
        <v>1290</v>
      </c>
      <c r="N251">
        <v>30</v>
      </c>
      <c r="O251" t="s">
        <v>454</v>
      </c>
      <c r="P251" t="s">
        <v>1296</v>
      </c>
      <c r="Q251" t="s">
        <v>454</v>
      </c>
      <c r="R251" t="s">
        <v>882</v>
      </c>
      <c r="S251" t="s">
        <v>883</v>
      </c>
      <c r="T251" t="s">
        <v>1299</v>
      </c>
      <c r="U251" t="s">
        <v>883</v>
      </c>
      <c r="V251" t="s">
        <v>1339</v>
      </c>
      <c r="W251">
        <v>2000</v>
      </c>
      <c r="X251" t="s">
        <v>105</v>
      </c>
      <c r="Y251">
        <v>2721</v>
      </c>
      <c r="Z251" t="s">
        <v>377</v>
      </c>
      <c r="AA251">
        <v>0</v>
      </c>
      <c r="AB251" t="s">
        <v>58</v>
      </c>
      <c r="AC251">
        <v>0</v>
      </c>
      <c r="AD251" s="16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 s="1">
        <v>100000</v>
      </c>
      <c r="AK251" s="1">
        <v>100000</v>
      </c>
      <c r="AL251" s="1">
        <f t="shared" si="18"/>
        <v>0</v>
      </c>
      <c r="AM251" s="1">
        <v>100000</v>
      </c>
      <c r="AN251" s="1"/>
      <c r="AO251" s="1">
        <v>44333.46</v>
      </c>
      <c r="AP251" s="1">
        <v>44333.46</v>
      </c>
      <c r="AQ251" s="1">
        <v>39779.81</v>
      </c>
      <c r="AR251">
        <v>0</v>
      </c>
      <c r="AS251">
        <v>0</v>
      </c>
      <c r="AT251">
        <v>0</v>
      </c>
      <c r="AU251">
        <v>0</v>
      </c>
      <c r="AV251" s="1">
        <f t="shared" si="19"/>
        <v>55666.54</v>
      </c>
      <c r="AW251" s="1">
        <v>50000</v>
      </c>
      <c r="AY251" s="1">
        <f t="shared" si="20"/>
        <v>50000</v>
      </c>
    </row>
    <row r="252" spans="1:54" hidden="1" x14ac:dyDescent="0.35">
      <c r="A252" t="s">
        <v>1361</v>
      </c>
      <c r="B252" t="s">
        <v>1360</v>
      </c>
      <c r="C252" t="s">
        <v>1359</v>
      </c>
      <c r="D252" t="s">
        <v>1372</v>
      </c>
      <c r="E252" s="83" t="s">
        <v>60</v>
      </c>
      <c r="F252">
        <v>5</v>
      </c>
      <c r="G252" s="83" t="s">
        <v>810</v>
      </c>
      <c r="H252" s="83" t="s">
        <v>65</v>
      </c>
      <c r="I252" s="83" t="s">
        <v>1351</v>
      </c>
      <c r="J252" t="s">
        <v>47</v>
      </c>
      <c r="K252" t="s">
        <v>48</v>
      </c>
      <c r="L252">
        <v>4</v>
      </c>
      <c r="M252" t="s">
        <v>1291</v>
      </c>
      <c r="N252">
        <v>5</v>
      </c>
      <c r="O252" t="s">
        <v>297</v>
      </c>
      <c r="P252" t="s">
        <v>1296</v>
      </c>
      <c r="Q252" t="s">
        <v>297</v>
      </c>
      <c r="R252" t="s">
        <v>817</v>
      </c>
      <c r="S252" t="s">
        <v>298</v>
      </c>
      <c r="T252" t="s">
        <v>1299</v>
      </c>
      <c r="U252" t="s">
        <v>298</v>
      </c>
      <c r="V252" t="s">
        <v>1339</v>
      </c>
      <c r="W252">
        <v>2000</v>
      </c>
      <c r="X252" t="s">
        <v>105</v>
      </c>
      <c r="Y252">
        <v>2721</v>
      </c>
      <c r="Z252" t="s">
        <v>377</v>
      </c>
      <c r="AA252">
        <v>0</v>
      </c>
      <c r="AB252" t="s">
        <v>58</v>
      </c>
      <c r="AC252" s="1">
        <v>0</v>
      </c>
      <c r="AD252" s="16">
        <v>0</v>
      </c>
      <c r="AE252" s="1">
        <v>0</v>
      </c>
      <c r="AF252" s="1">
        <v>2839</v>
      </c>
      <c r="AG252" s="1">
        <v>0</v>
      </c>
      <c r="AH252" s="1">
        <v>2750.96</v>
      </c>
      <c r="AI252" s="1">
        <v>2750.96</v>
      </c>
      <c r="AJ252" s="1">
        <v>35000</v>
      </c>
      <c r="AK252" s="1">
        <v>35000</v>
      </c>
      <c r="AL252" s="1">
        <f t="shared" si="18"/>
        <v>0</v>
      </c>
      <c r="AM252" s="1">
        <v>30000</v>
      </c>
      <c r="AN252" s="1"/>
      <c r="AO252" s="1">
        <v>14880</v>
      </c>
      <c r="AP252" s="1">
        <v>14880</v>
      </c>
      <c r="AQ252" s="1">
        <v>14880</v>
      </c>
      <c r="AR252" s="1">
        <v>14880</v>
      </c>
      <c r="AS252" s="1">
        <v>14880</v>
      </c>
      <c r="AT252" s="1">
        <v>14880</v>
      </c>
      <c r="AU252" s="1">
        <v>14880</v>
      </c>
      <c r="AV252" s="1">
        <f t="shared" si="19"/>
        <v>20120</v>
      </c>
      <c r="AW252" s="16">
        <v>15000</v>
      </c>
      <c r="AX252" s="16"/>
      <c r="AY252" s="1">
        <f t="shared" si="20"/>
        <v>15000</v>
      </c>
    </row>
    <row r="253" spans="1:54" hidden="1" x14ac:dyDescent="0.35">
      <c r="A253" s="13" t="s">
        <v>1451</v>
      </c>
      <c r="B253" t="s">
        <v>815</v>
      </c>
      <c r="C253" t="s">
        <v>1359</v>
      </c>
      <c r="D253" t="s">
        <v>1371</v>
      </c>
      <c r="E253" s="88" t="s">
        <v>434</v>
      </c>
      <c r="F253">
        <v>5</v>
      </c>
      <c r="G253" s="83" t="s">
        <v>810</v>
      </c>
      <c r="H253" s="83" t="s">
        <v>65</v>
      </c>
      <c r="I253" s="83" t="s">
        <v>1351</v>
      </c>
      <c r="J253" t="s">
        <v>429</v>
      </c>
      <c r="K253" t="s">
        <v>1305</v>
      </c>
      <c r="L253">
        <v>6</v>
      </c>
      <c r="M253" t="s">
        <v>1290</v>
      </c>
      <c r="N253">
        <v>4</v>
      </c>
      <c r="O253" t="s">
        <v>435</v>
      </c>
      <c r="P253" t="s">
        <v>1296</v>
      </c>
      <c r="Q253" t="s">
        <v>435</v>
      </c>
      <c r="R253" t="s">
        <v>814</v>
      </c>
      <c r="S253" t="s">
        <v>816</v>
      </c>
      <c r="T253" t="s">
        <v>1299</v>
      </c>
      <c r="U253" t="s">
        <v>816</v>
      </c>
      <c r="V253" t="s">
        <v>1339</v>
      </c>
      <c r="W253">
        <v>2000</v>
      </c>
      <c r="X253" t="s">
        <v>105</v>
      </c>
      <c r="Y253">
        <v>2721</v>
      </c>
      <c r="Z253" t="s">
        <v>377</v>
      </c>
      <c r="AA253">
        <v>0</v>
      </c>
      <c r="AB253" t="s">
        <v>58</v>
      </c>
      <c r="AC253" s="1">
        <v>0</v>
      </c>
      <c r="AD253" s="16">
        <v>0</v>
      </c>
      <c r="AE253" s="1">
        <v>0</v>
      </c>
      <c r="AF253" s="1">
        <v>50000</v>
      </c>
      <c r="AG253" s="1">
        <v>50000</v>
      </c>
      <c r="AH253" s="1">
        <v>0</v>
      </c>
      <c r="AI253" s="1">
        <v>0</v>
      </c>
      <c r="AJ253" s="1">
        <v>0</v>
      </c>
      <c r="AK253" s="1">
        <v>0</v>
      </c>
      <c r="AL253" s="1">
        <f t="shared" si="18"/>
        <v>0</v>
      </c>
      <c r="AM253" s="1">
        <v>0</v>
      </c>
      <c r="AN253" s="1"/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f t="shared" si="19"/>
        <v>0</v>
      </c>
      <c r="AW253" s="1">
        <v>0</v>
      </c>
      <c r="AY253" s="1">
        <f t="shared" si="20"/>
        <v>0</v>
      </c>
      <c r="BB253" s="1"/>
    </row>
    <row r="254" spans="1:54" hidden="1" x14ac:dyDescent="0.35">
      <c r="A254" s="13" t="s">
        <v>1451</v>
      </c>
      <c r="B254" t="s">
        <v>815</v>
      </c>
      <c r="C254" t="s">
        <v>1359</v>
      </c>
      <c r="D254" s="85" t="s">
        <v>1379</v>
      </c>
      <c r="E254" t="s">
        <v>824</v>
      </c>
      <c r="F254">
        <v>2</v>
      </c>
      <c r="G254" t="s">
        <v>148</v>
      </c>
      <c r="H254" s="83" t="s">
        <v>65</v>
      </c>
      <c r="I254" s="83" t="s">
        <v>1351</v>
      </c>
      <c r="J254" s="83" t="s">
        <v>47</v>
      </c>
      <c r="K254" s="83" t="s">
        <v>48</v>
      </c>
      <c r="L254">
        <v>1</v>
      </c>
      <c r="M254" t="s">
        <v>1292</v>
      </c>
      <c r="N254">
        <v>49</v>
      </c>
      <c r="O254" t="s">
        <v>149</v>
      </c>
      <c r="P254" t="s">
        <v>1296</v>
      </c>
      <c r="Q254" t="s">
        <v>149</v>
      </c>
      <c r="R254" t="s">
        <v>823</v>
      </c>
      <c r="S254" t="s">
        <v>825</v>
      </c>
      <c r="T254" t="s">
        <v>1299</v>
      </c>
      <c r="U254" t="s">
        <v>825</v>
      </c>
      <c r="V254" t="s">
        <v>1339</v>
      </c>
      <c r="W254">
        <v>2000</v>
      </c>
      <c r="X254" t="s">
        <v>105</v>
      </c>
      <c r="Y254">
        <v>2721</v>
      </c>
      <c r="Z254" t="s">
        <v>377</v>
      </c>
      <c r="AA254">
        <v>0</v>
      </c>
      <c r="AB254" t="s">
        <v>58</v>
      </c>
      <c r="AC254" s="1">
        <v>14249.95</v>
      </c>
      <c r="AD254" s="16">
        <v>14249.95</v>
      </c>
      <c r="AE254" s="1">
        <v>14249.95</v>
      </c>
      <c r="AF254" s="1">
        <v>77223</v>
      </c>
      <c r="AG254" s="1">
        <v>75000</v>
      </c>
      <c r="AH254" s="1">
        <v>0</v>
      </c>
      <c r="AI254" s="1">
        <v>0</v>
      </c>
      <c r="AJ254" s="1">
        <v>0</v>
      </c>
      <c r="AK254" s="1">
        <v>0</v>
      </c>
      <c r="AL254" s="1">
        <f t="shared" si="18"/>
        <v>0</v>
      </c>
      <c r="AM254" s="1">
        <v>0</v>
      </c>
      <c r="AN254" s="1"/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f t="shared" si="19"/>
        <v>0</v>
      </c>
      <c r="AW254" s="1">
        <v>0</v>
      </c>
      <c r="AY254" s="1">
        <f t="shared" si="20"/>
        <v>0</v>
      </c>
      <c r="BB254" s="1"/>
    </row>
    <row r="255" spans="1:54" hidden="1" x14ac:dyDescent="0.35">
      <c r="A255" s="13" t="s">
        <v>1451</v>
      </c>
      <c r="B255" t="s">
        <v>815</v>
      </c>
      <c r="C255" t="s">
        <v>1359</v>
      </c>
      <c r="D255" t="s">
        <v>1373</v>
      </c>
      <c r="E255" s="83" t="s">
        <v>835</v>
      </c>
      <c r="F255">
        <v>5</v>
      </c>
      <c r="G255" s="83" t="s">
        <v>810</v>
      </c>
      <c r="H255" s="83" t="s">
        <v>65</v>
      </c>
      <c r="I255" s="83" t="s">
        <v>1351</v>
      </c>
      <c r="J255" t="s">
        <v>47</v>
      </c>
      <c r="K255" t="s">
        <v>48</v>
      </c>
      <c r="L255">
        <v>4</v>
      </c>
      <c r="M255" t="s">
        <v>1291</v>
      </c>
      <c r="N255">
        <v>9</v>
      </c>
      <c r="O255" t="s">
        <v>120</v>
      </c>
      <c r="P255" t="s">
        <v>1296</v>
      </c>
      <c r="Q255" t="s">
        <v>120</v>
      </c>
      <c r="R255" t="s">
        <v>834</v>
      </c>
      <c r="S255" t="s">
        <v>836</v>
      </c>
      <c r="T255" t="s">
        <v>1299</v>
      </c>
      <c r="U255" t="s">
        <v>836</v>
      </c>
      <c r="V255" t="s">
        <v>1339</v>
      </c>
      <c r="W255">
        <v>2000</v>
      </c>
      <c r="X255" t="s">
        <v>105</v>
      </c>
      <c r="Y255">
        <v>2721</v>
      </c>
      <c r="Z255" t="s">
        <v>377</v>
      </c>
      <c r="AA255">
        <v>0</v>
      </c>
      <c r="AB255" t="s">
        <v>58</v>
      </c>
      <c r="AC255" s="1">
        <v>4365.1499999999996</v>
      </c>
      <c r="AD255" s="16">
        <v>3415.11</v>
      </c>
      <c r="AE255" s="1">
        <v>2573.23</v>
      </c>
      <c r="AF255" s="1">
        <v>195000</v>
      </c>
      <c r="AG255" s="1">
        <v>195000</v>
      </c>
      <c r="AH255" s="1">
        <v>73373.48</v>
      </c>
      <c r="AI255" s="1">
        <v>73373.48</v>
      </c>
      <c r="AJ255" s="1">
        <v>0</v>
      </c>
      <c r="AK255" s="1">
        <v>0</v>
      </c>
      <c r="AL255" s="1">
        <f t="shared" si="18"/>
        <v>0</v>
      </c>
      <c r="AM255" s="1">
        <v>0</v>
      </c>
      <c r="AN255" s="1"/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f t="shared" si="19"/>
        <v>0</v>
      </c>
      <c r="AW255" s="1">
        <v>0</v>
      </c>
      <c r="AY255" s="1">
        <f t="shared" si="20"/>
        <v>0</v>
      </c>
      <c r="BB255" s="1"/>
    </row>
    <row r="256" spans="1:54" hidden="1" x14ac:dyDescent="0.35">
      <c r="A256" t="s">
        <v>812</v>
      </c>
      <c r="B256" t="s">
        <v>815</v>
      </c>
      <c r="C256" t="s">
        <v>1359</v>
      </c>
      <c r="D256" t="s">
        <v>1378</v>
      </c>
      <c r="E256" s="83" t="s">
        <v>900</v>
      </c>
      <c r="F256">
        <v>0</v>
      </c>
      <c r="G256" s="83" t="s">
        <v>255</v>
      </c>
      <c r="H256" s="83" t="s">
        <v>65</v>
      </c>
      <c r="I256" s="83" t="s">
        <v>1351</v>
      </c>
      <c r="J256" s="83" t="s">
        <v>47</v>
      </c>
      <c r="K256" s="83" t="s">
        <v>48</v>
      </c>
      <c r="L256">
        <v>1</v>
      </c>
      <c r="M256" t="s">
        <v>1292</v>
      </c>
      <c r="N256">
        <v>36</v>
      </c>
      <c r="O256" t="s">
        <v>931</v>
      </c>
      <c r="P256" t="s">
        <v>1296</v>
      </c>
      <c r="Q256" t="s">
        <v>931</v>
      </c>
      <c r="R256" t="s">
        <v>930</v>
      </c>
      <c r="S256" t="s">
        <v>932</v>
      </c>
      <c r="T256" t="s">
        <v>1299</v>
      </c>
      <c r="U256" t="s">
        <v>932</v>
      </c>
      <c r="V256" t="s">
        <v>1339</v>
      </c>
      <c r="W256">
        <v>2000</v>
      </c>
      <c r="X256" t="s">
        <v>105</v>
      </c>
      <c r="Y256">
        <v>2721</v>
      </c>
      <c r="Z256" t="s">
        <v>377</v>
      </c>
      <c r="AA256">
        <v>0</v>
      </c>
      <c r="AB256" t="s">
        <v>58</v>
      </c>
      <c r="AC256">
        <v>0</v>
      </c>
      <c r="AD256" s="1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 s="1">
        <v>8832.43</v>
      </c>
      <c r="AK256" s="1">
        <v>8832.43</v>
      </c>
      <c r="AL256" s="1">
        <f t="shared" si="18"/>
        <v>0</v>
      </c>
      <c r="AM256">
        <v>0</v>
      </c>
      <c r="AO256" s="1">
        <v>8832.43</v>
      </c>
      <c r="AP256" s="1">
        <v>8832.43</v>
      </c>
      <c r="AQ256" s="1">
        <v>8832.43</v>
      </c>
      <c r="AR256" s="1">
        <v>8832.43</v>
      </c>
      <c r="AS256" s="1">
        <v>8832.43</v>
      </c>
      <c r="AT256" s="1">
        <v>8832.43</v>
      </c>
      <c r="AU256" s="1">
        <v>8832.43</v>
      </c>
      <c r="AV256" s="1">
        <f t="shared" si="19"/>
        <v>0</v>
      </c>
      <c r="AW256" s="1">
        <v>0</v>
      </c>
      <c r="AY256" s="1">
        <f t="shared" si="20"/>
        <v>0</v>
      </c>
      <c r="BA256" t="s">
        <v>1256</v>
      </c>
      <c r="BB256" s="1"/>
    </row>
    <row r="257" spans="1:54" hidden="1" x14ac:dyDescent="0.35">
      <c r="A257" t="s">
        <v>812</v>
      </c>
      <c r="B257" t="s">
        <v>815</v>
      </c>
      <c r="C257" t="s">
        <v>1359</v>
      </c>
      <c r="D257" t="s">
        <v>1378</v>
      </c>
      <c r="E257" s="83" t="s">
        <v>900</v>
      </c>
      <c r="F257">
        <v>0</v>
      </c>
      <c r="G257" s="83" t="s">
        <v>255</v>
      </c>
      <c r="H257" s="83" t="s">
        <v>217</v>
      </c>
      <c r="I257" s="83" t="s">
        <v>1352</v>
      </c>
      <c r="J257" s="83" t="s">
        <v>47</v>
      </c>
      <c r="K257" s="83" t="s">
        <v>48</v>
      </c>
      <c r="L257">
        <v>2</v>
      </c>
      <c r="M257" t="s">
        <v>1293</v>
      </c>
      <c r="N257">
        <v>41</v>
      </c>
      <c r="O257" t="s">
        <v>925</v>
      </c>
      <c r="P257" t="s">
        <v>1296</v>
      </c>
      <c r="Q257" t="s">
        <v>925</v>
      </c>
      <c r="R257" t="s">
        <v>908</v>
      </c>
      <c r="S257" t="s">
        <v>909</v>
      </c>
      <c r="T257" t="s">
        <v>1299</v>
      </c>
      <c r="U257" t="s">
        <v>909</v>
      </c>
      <c r="V257" t="s">
        <v>1339</v>
      </c>
      <c r="W257">
        <v>2000</v>
      </c>
      <c r="X257" t="s">
        <v>105</v>
      </c>
      <c r="Y257">
        <v>2721</v>
      </c>
      <c r="Z257" t="s">
        <v>377</v>
      </c>
      <c r="AA257">
        <v>0</v>
      </c>
      <c r="AB257" t="s">
        <v>58</v>
      </c>
      <c r="AC257" s="1">
        <v>39904</v>
      </c>
      <c r="AD257" s="16">
        <v>19952</v>
      </c>
      <c r="AE257" s="1">
        <v>19952</v>
      </c>
      <c r="AF257" s="1">
        <v>11000</v>
      </c>
      <c r="AG257" s="1">
        <v>50000</v>
      </c>
      <c r="AH257" s="1">
        <v>10150</v>
      </c>
      <c r="AI257" s="1">
        <v>10150</v>
      </c>
      <c r="AJ257" s="1">
        <v>290000</v>
      </c>
      <c r="AK257" s="1">
        <v>290000</v>
      </c>
      <c r="AL257" s="1">
        <f t="shared" si="18"/>
        <v>0</v>
      </c>
      <c r="AM257">
        <v>0</v>
      </c>
      <c r="AO257" s="1">
        <v>0</v>
      </c>
      <c r="AP257" s="1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 s="1">
        <f t="shared" si="19"/>
        <v>290000</v>
      </c>
      <c r="AW257" s="1"/>
      <c r="AY257" s="1">
        <f t="shared" si="20"/>
        <v>0</v>
      </c>
      <c r="BA257" t="s">
        <v>1162</v>
      </c>
      <c r="BB257" s="1"/>
    </row>
    <row r="258" spans="1:54" hidden="1" x14ac:dyDescent="0.35">
      <c r="A258" t="s">
        <v>812</v>
      </c>
      <c r="B258" t="s">
        <v>815</v>
      </c>
      <c r="C258" t="s">
        <v>1359</v>
      </c>
      <c r="D258" t="s">
        <v>1381</v>
      </c>
      <c r="E258" s="83" t="s">
        <v>984</v>
      </c>
      <c r="F258">
        <v>5</v>
      </c>
      <c r="G258" s="83" t="s">
        <v>810</v>
      </c>
      <c r="H258" s="83" t="s">
        <v>1398</v>
      </c>
      <c r="I258" s="83" t="s">
        <v>1399</v>
      </c>
      <c r="J258" s="83" t="s">
        <v>204</v>
      </c>
      <c r="K258" s="83" t="s">
        <v>1306</v>
      </c>
      <c r="L258">
        <v>4</v>
      </c>
      <c r="M258" t="s">
        <v>1291</v>
      </c>
      <c r="N258">
        <v>55</v>
      </c>
      <c r="O258" t="s">
        <v>601</v>
      </c>
      <c r="P258" t="s">
        <v>1296</v>
      </c>
      <c r="Q258" t="s">
        <v>601</v>
      </c>
      <c r="R258" t="s">
        <v>983</v>
      </c>
      <c r="S258" t="s">
        <v>985</v>
      </c>
      <c r="T258" t="s">
        <v>1299</v>
      </c>
      <c r="U258" t="s">
        <v>985</v>
      </c>
      <c r="V258" t="s">
        <v>1339</v>
      </c>
      <c r="W258">
        <v>2000</v>
      </c>
      <c r="X258" t="s">
        <v>105</v>
      </c>
      <c r="Y258">
        <v>2721</v>
      </c>
      <c r="Z258" t="s">
        <v>377</v>
      </c>
      <c r="AA258">
        <v>0</v>
      </c>
      <c r="AB258" t="s">
        <v>58</v>
      </c>
      <c r="AC258" s="1">
        <v>15973.7</v>
      </c>
      <c r="AD258" s="16">
        <v>973.7</v>
      </c>
      <c r="AE258" s="1">
        <v>973.7</v>
      </c>
      <c r="AF258" s="1">
        <v>6780</v>
      </c>
      <c r="AG258" s="1">
        <v>6780</v>
      </c>
      <c r="AH258" s="1">
        <v>0</v>
      </c>
      <c r="AI258" s="1">
        <v>0</v>
      </c>
      <c r="AJ258" s="1">
        <v>50000</v>
      </c>
      <c r="AK258" s="1">
        <v>50000</v>
      </c>
      <c r="AL258" s="1">
        <f t="shared" si="18"/>
        <v>0</v>
      </c>
      <c r="AM258" s="1">
        <v>50000</v>
      </c>
      <c r="AN258" s="1"/>
      <c r="AO258" s="1">
        <v>0</v>
      </c>
      <c r="AP258" s="1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 s="1">
        <f t="shared" si="19"/>
        <v>50000</v>
      </c>
      <c r="AW258" s="1">
        <v>0</v>
      </c>
      <c r="AY258" s="1">
        <f t="shared" si="20"/>
        <v>0</v>
      </c>
    </row>
    <row r="259" spans="1:54" hidden="1" x14ac:dyDescent="0.35">
      <c r="A259" t="s">
        <v>1361</v>
      </c>
      <c r="B259" t="s">
        <v>1360</v>
      </c>
      <c r="C259" t="s">
        <v>1359</v>
      </c>
      <c r="D259" t="s">
        <v>1377</v>
      </c>
      <c r="E259" s="83" t="s">
        <v>857</v>
      </c>
      <c r="F259">
        <v>2</v>
      </c>
      <c r="G259" s="83" t="s">
        <v>148</v>
      </c>
      <c r="H259" s="83" t="s">
        <v>65</v>
      </c>
      <c r="I259" s="83" t="s">
        <v>1351</v>
      </c>
      <c r="J259" s="83" t="s">
        <v>185</v>
      </c>
      <c r="K259" s="83" t="s">
        <v>186</v>
      </c>
      <c r="L259">
        <v>3</v>
      </c>
      <c r="M259" t="s">
        <v>1294</v>
      </c>
      <c r="N259">
        <v>27</v>
      </c>
      <c r="O259" t="s">
        <v>881</v>
      </c>
      <c r="P259" t="s">
        <v>1296</v>
      </c>
      <c r="Q259" t="s">
        <v>881</v>
      </c>
      <c r="R259" t="s">
        <v>880</v>
      </c>
      <c r="S259" t="s">
        <v>192</v>
      </c>
      <c r="T259" t="s">
        <v>1299</v>
      </c>
      <c r="U259" s="67" t="s">
        <v>192</v>
      </c>
      <c r="V259" t="s">
        <v>1339</v>
      </c>
      <c r="W259" s="67">
        <v>2000</v>
      </c>
      <c r="X259" t="s">
        <v>105</v>
      </c>
      <c r="Y259" s="67">
        <v>2721</v>
      </c>
      <c r="Z259" s="67" t="s">
        <v>377</v>
      </c>
      <c r="AA259" s="67">
        <v>0</v>
      </c>
      <c r="AB259" s="67" t="s">
        <v>58</v>
      </c>
      <c r="AC259" s="1">
        <v>119808.4</v>
      </c>
      <c r="AD259" s="71">
        <v>119808.4</v>
      </c>
      <c r="AE259" s="1">
        <v>119808.4</v>
      </c>
      <c r="AF259" s="1">
        <v>180000</v>
      </c>
      <c r="AG259" s="1">
        <v>180000</v>
      </c>
      <c r="AH259" s="52">
        <v>78661.919999999998</v>
      </c>
      <c r="AI259" s="1">
        <v>78661.919999999998</v>
      </c>
      <c r="AJ259" s="52">
        <v>0</v>
      </c>
      <c r="AK259" s="1">
        <v>100000</v>
      </c>
      <c r="AL259" s="1">
        <f t="shared" si="18"/>
        <v>-100000</v>
      </c>
      <c r="AM259" s="52">
        <v>100000</v>
      </c>
      <c r="AN259" s="1"/>
      <c r="AO259" s="52">
        <v>0</v>
      </c>
      <c r="AP259" s="1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 s="1">
        <f t="shared" si="19"/>
        <v>100000</v>
      </c>
      <c r="AW259" s="71">
        <v>100000</v>
      </c>
      <c r="AY259" s="1">
        <f t="shared" si="20"/>
        <v>100000</v>
      </c>
    </row>
    <row r="260" spans="1:54" hidden="1" x14ac:dyDescent="0.35">
      <c r="A260" t="s">
        <v>812</v>
      </c>
      <c r="B260" t="s">
        <v>815</v>
      </c>
      <c r="C260" t="s">
        <v>1359</v>
      </c>
      <c r="D260" s="85" t="s">
        <v>1379</v>
      </c>
      <c r="E260" s="83" t="s">
        <v>824</v>
      </c>
      <c r="F260">
        <v>1</v>
      </c>
      <c r="G260" s="83" t="s">
        <v>472</v>
      </c>
      <c r="H260" s="83" t="s">
        <v>65</v>
      </c>
      <c r="I260" s="83" t="s">
        <v>1351</v>
      </c>
      <c r="J260" s="83" t="s">
        <v>1303</v>
      </c>
      <c r="K260" s="83" t="s">
        <v>1304</v>
      </c>
      <c r="L260">
        <v>6</v>
      </c>
      <c r="M260" t="s">
        <v>1290</v>
      </c>
      <c r="N260">
        <v>63</v>
      </c>
      <c r="O260" t="s">
        <v>890</v>
      </c>
      <c r="P260" t="s">
        <v>1296</v>
      </c>
      <c r="Q260" t="s">
        <v>1452</v>
      </c>
      <c r="R260" t="s">
        <v>888</v>
      </c>
      <c r="S260" t="s">
        <v>891</v>
      </c>
      <c r="T260" t="s">
        <v>1299</v>
      </c>
      <c r="U260" t="s">
        <v>1453</v>
      </c>
      <c r="V260" t="s">
        <v>1339</v>
      </c>
      <c r="W260">
        <v>2000</v>
      </c>
      <c r="X260" t="s">
        <v>105</v>
      </c>
      <c r="Y260">
        <v>2721</v>
      </c>
      <c r="Z260" t="s">
        <v>377</v>
      </c>
      <c r="AA260">
        <v>0</v>
      </c>
      <c r="AB260" t="s">
        <v>58</v>
      </c>
      <c r="AC260">
        <v>0</v>
      </c>
      <c r="AD260" s="16">
        <v>0</v>
      </c>
      <c r="AE260">
        <v>0</v>
      </c>
      <c r="AF260">
        <v>0</v>
      </c>
      <c r="AG260">
        <v>0</v>
      </c>
      <c r="AH260" s="16">
        <v>0</v>
      </c>
      <c r="AI260">
        <v>0</v>
      </c>
      <c r="AJ260" s="1">
        <v>300000</v>
      </c>
      <c r="AK260" s="1">
        <v>300000</v>
      </c>
      <c r="AL260" s="1">
        <f t="shared" si="18"/>
        <v>0</v>
      </c>
      <c r="AM260">
        <v>0</v>
      </c>
      <c r="AO260" s="1">
        <v>0</v>
      </c>
      <c r="AP260" s="1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 s="1">
        <f t="shared" si="19"/>
        <v>300000</v>
      </c>
      <c r="AW260" s="1">
        <v>0</v>
      </c>
      <c r="AY260" s="1">
        <f t="shared" si="20"/>
        <v>0</v>
      </c>
    </row>
    <row r="261" spans="1:54" hidden="1" x14ac:dyDescent="0.35">
      <c r="A261" t="s">
        <v>1361</v>
      </c>
      <c r="B261" t="s">
        <v>1360</v>
      </c>
      <c r="C261" t="s">
        <v>1359</v>
      </c>
      <c r="D261" s="85" t="s">
        <v>1379</v>
      </c>
      <c r="E261" s="83" t="s">
        <v>824</v>
      </c>
      <c r="F261">
        <v>1</v>
      </c>
      <c r="G261" s="83" t="s">
        <v>472</v>
      </c>
      <c r="H261" s="83" t="s">
        <v>65</v>
      </c>
      <c r="I261" s="83" t="s">
        <v>1351</v>
      </c>
      <c r="J261" s="83" t="s">
        <v>1303</v>
      </c>
      <c r="K261" s="83" t="s">
        <v>1304</v>
      </c>
      <c r="L261">
        <v>6</v>
      </c>
      <c r="M261" t="s">
        <v>1290</v>
      </c>
      <c r="N261">
        <v>68</v>
      </c>
      <c r="O261" t="s">
        <v>473</v>
      </c>
      <c r="P261" t="s">
        <v>1296</v>
      </c>
      <c r="Q261" t="s">
        <v>1452</v>
      </c>
      <c r="R261" t="s">
        <v>893</v>
      </c>
      <c r="S261" t="s">
        <v>1132</v>
      </c>
      <c r="T261" t="s">
        <v>1299</v>
      </c>
      <c r="U261" t="s">
        <v>1453</v>
      </c>
      <c r="V261" t="s">
        <v>1339</v>
      </c>
      <c r="W261">
        <v>2000</v>
      </c>
      <c r="X261" t="s">
        <v>105</v>
      </c>
      <c r="Y261">
        <v>2721</v>
      </c>
      <c r="Z261" t="s">
        <v>377</v>
      </c>
      <c r="AA261">
        <v>0</v>
      </c>
      <c r="AB261" t="s">
        <v>58</v>
      </c>
      <c r="AC261">
        <v>0</v>
      </c>
      <c r="AD261" s="16">
        <v>334663.40999999997</v>
      </c>
      <c r="AE261">
        <v>0</v>
      </c>
      <c r="AF261">
        <v>0</v>
      </c>
      <c r="AG261">
        <v>0</v>
      </c>
      <c r="AH261" s="16">
        <v>353079.7</v>
      </c>
      <c r="AI261">
        <v>0</v>
      </c>
      <c r="AJ261" s="1">
        <v>850000</v>
      </c>
      <c r="AK261" s="1">
        <v>499610</v>
      </c>
      <c r="AL261" s="1">
        <f t="shared" si="18"/>
        <v>350390</v>
      </c>
      <c r="AM261">
        <v>0</v>
      </c>
      <c r="AO261" s="1">
        <v>350390</v>
      </c>
      <c r="AP261" s="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 s="1">
        <f t="shared" si="19"/>
        <v>149220</v>
      </c>
      <c r="AW261" s="1">
        <v>400000</v>
      </c>
      <c r="AY261" s="1">
        <f t="shared" si="20"/>
        <v>400000</v>
      </c>
    </row>
    <row r="262" spans="1:54" hidden="1" x14ac:dyDescent="0.35">
      <c r="A262" s="13" t="s">
        <v>1451</v>
      </c>
      <c r="B262" t="s">
        <v>815</v>
      </c>
      <c r="C262" t="s">
        <v>1359</v>
      </c>
      <c r="D262" t="s">
        <v>1378</v>
      </c>
      <c r="E262" s="83" t="s">
        <v>900</v>
      </c>
      <c r="F262">
        <v>0</v>
      </c>
      <c r="G262" s="83" t="s">
        <v>255</v>
      </c>
      <c r="H262" s="83" t="s">
        <v>65</v>
      </c>
      <c r="I262" s="83" t="s">
        <v>1351</v>
      </c>
      <c r="J262" s="83" t="s">
        <v>47</v>
      </c>
      <c r="K262" s="83" t="s">
        <v>48</v>
      </c>
      <c r="L262">
        <v>2</v>
      </c>
      <c r="M262" t="s">
        <v>1293</v>
      </c>
      <c r="N262">
        <v>40</v>
      </c>
      <c r="O262" t="s">
        <v>225</v>
      </c>
      <c r="P262" t="s">
        <v>1296</v>
      </c>
      <c r="Q262" t="s">
        <v>1388</v>
      </c>
      <c r="R262" t="s">
        <v>908</v>
      </c>
      <c r="S262" t="s">
        <v>909</v>
      </c>
      <c r="T262" t="s">
        <v>1299</v>
      </c>
      <c r="U262" t="s">
        <v>1387</v>
      </c>
      <c r="V262" t="s">
        <v>1339</v>
      </c>
      <c r="W262">
        <v>2000</v>
      </c>
      <c r="X262" t="s">
        <v>105</v>
      </c>
      <c r="Y262">
        <v>2731</v>
      </c>
      <c r="Z262" t="s">
        <v>222</v>
      </c>
      <c r="AA262">
        <v>0</v>
      </c>
      <c r="AB262" t="s">
        <v>58</v>
      </c>
      <c r="AC262" s="1">
        <v>9860</v>
      </c>
      <c r="AD262" s="16">
        <v>9860</v>
      </c>
      <c r="AE262" s="1">
        <v>9860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f t="shared" si="18"/>
        <v>0</v>
      </c>
      <c r="AM262" s="1">
        <v>0</v>
      </c>
      <c r="AN262" s="1"/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f t="shared" si="19"/>
        <v>0</v>
      </c>
      <c r="AW262" s="1">
        <v>0</v>
      </c>
      <c r="AX262" s="1">
        <v>0</v>
      </c>
      <c r="AY262" s="1">
        <f t="shared" si="20"/>
        <v>0</v>
      </c>
    </row>
    <row r="263" spans="1:54" hidden="1" x14ac:dyDescent="0.35">
      <c r="A263" t="s">
        <v>812</v>
      </c>
      <c r="B263" t="s">
        <v>815</v>
      </c>
      <c r="C263" t="s">
        <v>1359</v>
      </c>
      <c r="D263" t="s">
        <v>1378</v>
      </c>
      <c r="E263" s="83" t="s">
        <v>900</v>
      </c>
      <c r="F263">
        <v>0</v>
      </c>
      <c r="G263" s="83" t="s">
        <v>255</v>
      </c>
      <c r="H263" s="83" t="s">
        <v>65</v>
      </c>
      <c r="I263" s="83" t="s">
        <v>1351</v>
      </c>
      <c r="J263" s="83" t="s">
        <v>47</v>
      </c>
      <c r="K263" s="83" t="s">
        <v>48</v>
      </c>
      <c r="L263">
        <v>1</v>
      </c>
      <c r="M263" t="s">
        <v>1292</v>
      </c>
      <c r="N263">
        <v>36</v>
      </c>
      <c r="O263" t="s">
        <v>931</v>
      </c>
      <c r="P263" t="s">
        <v>1296</v>
      </c>
      <c r="Q263" t="s">
        <v>931</v>
      </c>
      <c r="R263" t="s">
        <v>930</v>
      </c>
      <c r="S263" t="s">
        <v>932</v>
      </c>
      <c r="T263" t="s">
        <v>1299</v>
      </c>
      <c r="U263" t="s">
        <v>932</v>
      </c>
      <c r="V263" t="s">
        <v>1339</v>
      </c>
      <c r="W263">
        <v>2000</v>
      </c>
      <c r="X263" t="s">
        <v>105</v>
      </c>
      <c r="Y263">
        <v>2731</v>
      </c>
      <c r="Z263" t="s">
        <v>222</v>
      </c>
      <c r="AA263">
        <v>0</v>
      </c>
      <c r="AB263" t="s">
        <v>58</v>
      </c>
      <c r="AC263" s="1">
        <v>0</v>
      </c>
      <c r="AD263" s="16">
        <v>0</v>
      </c>
      <c r="AE263" s="1">
        <v>0</v>
      </c>
      <c r="AF263" s="1">
        <v>24000</v>
      </c>
      <c r="AG263" s="1">
        <v>0</v>
      </c>
      <c r="AH263" s="1">
        <v>19986.8</v>
      </c>
      <c r="AI263" s="1">
        <v>19986.8</v>
      </c>
      <c r="AJ263" s="1">
        <v>0</v>
      </c>
      <c r="AK263" s="1">
        <v>0</v>
      </c>
      <c r="AL263" s="1">
        <f t="shared" si="18"/>
        <v>0</v>
      </c>
      <c r="AM263" s="1">
        <v>20000</v>
      </c>
      <c r="AN263" s="1"/>
      <c r="AO263" s="1">
        <v>0</v>
      </c>
      <c r="AP263" s="1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 s="1">
        <f t="shared" si="19"/>
        <v>0</v>
      </c>
      <c r="AW263" s="1">
        <v>0</v>
      </c>
      <c r="AY263" s="1">
        <f t="shared" si="20"/>
        <v>0</v>
      </c>
      <c r="BA263" t="s">
        <v>1256</v>
      </c>
    </row>
    <row r="264" spans="1:54" hidden="1" x14ac:dyDescent="0.35">
      <c r="A264" t="s">
        <v>812</v>
      </c>
      <c r="B264" t="s">
        <v>815</v>
      </c>
      <c r="C264" t="s">
        <v>1359</v>
      </c>
      <c r="D264" t="s">
        <v>1374</v>
      </c>
      <c r="E264" s="83" t="s">
        <v>111</v>
      </c>
      <c r="F264">
        <v>5</v>
      </c>
      <c r="G264" s="83" t="s">
        <v>810</v>
      </c>
      <c r="H264" s="83" t="s">
        <v>65</v>
      </c>
      <c r="I264" s="83" t="s">
        <v>1351</v>
      </c>
      <c r="J264" s="83" t="s">
        <v>47</v>
      </c>
      <c r="K264" s="83" t="s">
        <v>48</v>
      </c>
      <c r="L264">
        <v>4</v>
      </c>
      <c r="M264" t="s">
        <v>1291</v>
      </c>
      <c r="N264">
        <v>16</v>
      </c>
      <c r="O264" t="s">
        <v>355</v>
      </c>
      <c r="P264" t="s">
        <v>1296</v>
      </c>
      <c r="Q264" t="s">
        <v>355</v>
      </c>
      <c r="R264" t="s">
        <v>847</v>
      </c>
      <c r="S264" t="s">
        <v>848</v>
      </c>
      <c r="T264" t="s">
        <v>1299</v>
      </c>
      <c r="U264" t="s">
        <v>848</v>
      </c>
      <c r="V264" t="s">
        <v>1339</v>
      </c>
      <c r="W264">
        <v>2000</v>
      </c>
      <c r="X264" t="s">
        <v>105</v>
      </c>
      <c r="Y264">
        <v>2741</v>
      </c>
      <c r="Z264" t="s">
        <v>849</v>
      </c>
      <c r="AA264">
        <v>0</v>
      </c>
      <c r="AB264" t="s">
        <v>58</v>
      </c>
      <c r="AC264">
        <v>0</v>
      </c>
      <c r="AD264" s="16">
        <v>0</v>
      </c>
      <c r="AE264">
        <v>0</v>
      </c>
      <c r="AF264">
        <v>0</v>
      </c>
      <c r="AG264">
        <v>0</v>
      </c>
      <c r="AH264" s="16">
        <v>0</v>
      </c>
      <c r="AI264">
        <v>0</v>
      </c>
      <c r="AJ264" s="16">
        <v>15000</v>
      </c>
      <c r="AK264" s="1">
        <v>15000</v>
      </c>
      <c r="AL264" s="1">
        <f t="shared" si="18"/>
        <v>0</v>
      </c>
      <c r="AM264">
        <v>0</v>
      </c>
      <c r="AO264" s="16">
        <v>14647</v>
      </c>
      <c r="AP264" s="1">
        <v>14647</v>
      </c>
      <c r="AQ264" s="1">
        <v>14647</v>
      </c>
      <c r="AR264" s="1">
        <v>14647</v>
      </c>
      <c r="AS264" s="1">
        <v>14647</v>
      </c>
      <c r="AT264">
        <v>0</v>
      </c>
      <c r="AU264">
        <v>0</v>
      </c>
      <c r="AV264" s="1">
        <f t="shared" si="19"/>
        <v>353</v>
      </c>
      <c r="AW264" s="16">
        <v>0</v>
      </c>
      <c r="AY264" s="1">
        <f t="shared" si="20"/>
        <v>0</v>
      </c>
    </row>
    <row r="265" spans="1:54" hidden="1" x14ac:dyDescent="0.35">
      <c r="A265" s="13" t="s">
        <v>1451</v>
      </c>
      <c r="B265" t="s">
        <v>815</v>
      </c>
      <c r="C265" t="s">
        <v>1359</v>
      </c>
      <c r="D265" t="s">
        <v>1376</v>
      </c>
      <c r="E265" s="83" t="s">
        <v>870</v>
      </c>
      <c r="F265">
        <v>6</v>
      </c>
      <c r="G265" s="83" t="s">
        <v>164</v>
      </c>
      <c r="H265" s="83" t="s">
        <v>65</v>
      </c>
      <c r="I265" s="83" t="s">
        <v>1351</v>
      </c>
      <c r="J265" s="83" t="s">
        <v>155</v>
      </c>
      <c r="K265" s="83" t="s">
        <v>1302</v>
      </c>
      <c r="L265">
        <v>1</v>
      </c>
      <c r="M265" t="s">
        <v>1292</v>
      </c>
      <c r="N265">
        <v>19</v>
      </c>
      <c r="O265" t="s">
        <v>168</v>
      </c>
      <c r="P265" t="s">
        <v>1296</v>
      </c>
      <c r="Q265" t="s">
        <v>168</v>
      </c>
      <c r="R265" t="s">
        <v>869</v>
      </c>
      <c r="S265" t="s">
        <v>871</v>
      </c>
      <c r="T265" t="s">
        <v>1299</v>
      </c>
      <c r="U265" t="s">
        <v>871</v>
      </c>
      <c r="V265" t="s">
        <v>1339</v>
      </c>
      <c r="W265">
        <v>2000</v>
      </c>
      <c r="X265" t="s">
        <v>105</v>
      </c>
      <c r="Y265">
        <v>2751</v>
      </c>
      <c r="Z265" t="s">
        <v>709</v>
      </c>
      <c r="AA265">
        <v>0</v>
      </c>
      <c r="AB265" t="s">
        <v>58</v>
      </c>
      <c r="AC265" s="1">
        <v>0</v>
      </c>
      <c r="AD265" s="16">
        <v>0</v>
      </c>
      <c r="AE265" s="1">
        <v>0</v>
      </c>
      <c r="AF265" s="1">
        <v>10770.6</v>
      </c>
      <c r="AG265" s="1">
        <v>0</v>
      </c>
      <c r="AH265" s="1">
        <v>7551.6</v>
      </c>
      <c r="AI265" s="1">
        <v>0</v>
      </c>
      <c r="AJ265" s="1">
        <v>0</v>
      </c>
      <c r="AK265" s="1">
        <v>0</v>
      </c>
      <c r="AL265" s="1">
        <f t="shared" si="18"/>
        <v>0</v>
      </c>
      <c r="AM265" s="1">
        <v>0</v>
      </c>
      <c r="AN265" s="1"/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f t="shared" si="19"/>
        <v>0</v>
      </c>
      <c r="AW265" s="1">
        <v>0</v>
      </c>
      <c r="AY265" s="1">
        <f t="shared" si="20"/>
        <v>0</v>
      </c>
      <c r="BB265" s="1"/>
    </row>
    <row r="266" spans="1:54" hidden="1" x14ac:dyDescent="0.35">
      <c r="A266" t="s">
        <v>1361</v>
      </c>
      <c r="B266" t="s">
        <v>1360</v>
      </c>
      <c r="C266" t="s">
        <v>1359</v>
      </c>
      <c r="D266" t="s">
        <v>1376</v>
      </c>
      <c r="E266" s="83" t="s">
        <v>870</v>
      </c>
      <c r="F266">
        <v>6</v>
      </c>
      <c r="G266" s="83" t="s">
        <v>164</v>
      </c>
      <c r="H266" s="83" t="s">
        <v>65</v>
      </c>
      <c r="I266" s="83" t="s">
        <v>1351</v>
      </c>
      <c r="J266" s="83" t="s">
        <v>155</v>
      </c>
      <c r="K266" s="83" t="s">
        <v>1302</v>
      </c>
      <c r="L266">
        <v>1</v>
      </c>
      <c r="M266" t="s">
        <v>1292</v>
      </c>
      <c r="N266">
        <v>19</v>
      </c>
      <c r="O266" t="s">
        <v>168</v>
      </c>
      <c r="P266" t="s">
        <v>1296</v>
      </c>
      <c r="Q266" t="s">
        <v>168</v>
      </c>
      <c r="R266" t="s">
        <v>869</v>
      </c>
      <c r="S266" t="s">
        <v>871</v>
      </c>
      <c r="T266" t="s">
        <v>1299</v>
      </c>
      <c r="U266" t="s">
        <v>871</v>
      </c>
      <c r="V266" t="s">
        <v>1339</v>
      </c>
      <c r="W266">
        <v>2000</v>
      </c>
      <c r="X266" t="s">
        <v>105</v>
      </c>
      <c r="Y266">
        <v>2821</v>
      </c>
      <c r="Z266" t="s">
        <v>438</v>
      </c>
      <c r="AA266">
        <v>0</v>
      </c>
      <c r="AB266" t="s">
        <v>58</v>
      </c>
      <c r="AC266" s="1">
        <v>691916.1</v>
      </c>
      <c r="AD266" s="16">
        <v>231916.1</v>
      </c>
      <c r="AE266" s="1">
        <v>38567.300000000003</v>
      </c>
      <c r="AF266" s="1">
        <v>117000</v>
      </c>
      <c r="AG266" s="1">
        <v>900000</v>
      </c>
      <c r="AH266" s="1">
        <v>7912.59</v>
      </c>
      <c r="AI266" s="1">
        <v>7912.59</v>
      </c>
      <c r="AJ266" s="1">
        <v>2641259.6800000002</v>
      </c>
      <c r="AK266" s="1">
        <v>2641259.6800000002</v>
      </c>
      <c r="AL266" s="1">
        <f t="shared" si="18"/>
        <v>0</v>
      </c>
      <c r="AM266" s="1">
        <v>300000</v>
      </c>
      <c r="AN266" s="1"/>
      <c r="AO266" s="1">
        <v>2641241.48</v>
      </c>
      <c r="AP266" s="1">
        <v>2641241.48</v>
      </c>
      <c r="AQ266" s="1">
        <v>2641241.48</v>
      </c>
      <c r="AR266" s="1">
        <v>2641241.48</v>
      </c>
      <c r="AS266" s="1">
        <v>2641241.48</v>
      </c>
      <c r="AT266" s="1">
        <v>2641241.48</v>
      </c>
      <c r="AU266" s="1">
        <v>2641241.48</v>
      </c>
      <c r="AV266" s="1">
        <f t="shared" si="19"/>
        <v>18.200000000186265</v>
      </c>
      <c r="AW266" s="1">
        <v>500000</v>
      </c>
      <c r="AY266" s="1">
        <f t="shared" si="20"/>
        <v>500000</v>
      </c>
      <c r="BB266" t="s">
        <v>1396</v>
      </c>
    </row>
    <row r="267" spans="1:54" hidden="1" x14ac:dyDescent="0.35">
      <c r="A267" t="s">
        <v>1367</v>
      </c>
      <c r="B267" t="s">
        <v>1368</v>
      </c>
      <c r="C267" t="s">
        <v>1358</v>
      </c>
      <c r="D267" t="s">
        <v>1376</v>
      </c>
      <c r="E267" s="83" t="s">
        <v>870</v>
      </c>
      <c r="F267">
        <v>6</v>
      </c>
      <c r="G267" s="83" t="s">
        <v>164</v>
      </c>
      <c r="H267" s="83" t="s">
        <v>65</v>
      </c>
      <c r="I267" s="83" t="s">
        <v>1351</v>
      </c>
      <c r="J267" s="83" t="s">
        <v>155</v>
      </c>
      <c r="K267" s="83" t="s">
        <v>1302</v>
      </c>
      <c r="L267">
        <v>1</v>
      </c>
      <c r="M267" t="s">
        <v>1292</v>
      </c>
      <c r="N267">
        <v>19</v>
      </c>
      <c r="O267" t="s">
        <v>168</v>
      </c>
      <c r="P267" t="s">
        <v>1296</v>
      </c>
      <c r="Q267" t="s">
        <v>168</v>
      </c>
      <c r="R267" t="s">
        <v>869</v>
      </c>
      <c r="S267" t="s">
        <v>871</v>
      </c>
      <c r="T267" t="s">
        <v>1299</v>
      </c>
      <c r="U267" t="s">
        <v>871</v>
      </c>
      <c r="V267" t="s">
        <v>1339</v>
      </c>
      <c r="W267">
        <v>2000</v>
      </c>
      <c r="X267" t="s">
        <v>105</v>
      </c>
      <c r="Y267">
        <v>2831</v>
      </c>
      <c r="Z267" t="s">
        <v>170</v>
      </c>
      <c r="AA267">
        <v>0</v>
      </c>
      <c r="AB267" t="s">
        <v>58</v>
      </c>
      <c r="AC267" s="1">
        <v>3031060.3</v>
      </c>
      <c r="AD267" s="16">
        <v>3031060.3</v>
      </c>
      <c r="AE267" s="1">
        <v>2929792.28</v>
      </c>
      <c r="AF267" s="1">
        <v>3063560</v>
      </c>
      <c r="AG267" s="1">
        <v>3100000</v>
      </c>
      <c r="AH267" s="1">
        <v>3063560</v>
      </c>
      <c r="AI267" s="1">
        <v>2890720</v>
      </c>
      <c r="AJ267" s="1">
        <v>2100000</v>
      </c>
      <c r="AK267" s="1">
        <v>2100000</v>
      </c>
      <c r="AL267" s="1">
        <f t="shared" si="18"/>
        <v>0</v>
      </c>
      <c r="AM267" s="1">
        <v>3100000</v>
      </c>
      <c r="AN267" s="1"/>
      <c r="AO267" s="1">
        <v>2099990.5499999998</v>
      </c>
      <c r="AP267" s="1">
        <v>0</v>
      </c>
      <c r="AQ267" s="1">
        <v>99428.24</v>
      </c>
      <c r="AR267">
        <v>0</v>
      </c>
      <c r="AS267">
        <v>0</v>
      </c>
      <c r="AT267">
        <v>0</v>
      </c>
      <c r="AU267">
        <v>0</v>
      </c>
      <c r="AV267" s="1">
        <f t="shared" si="19"/>
        <v>9.4500000001862645</v>
      </c>
      <c r="AW267" s="1">
        <v>7200000</v>
      </c>
      <c r="AY267" s="1">
        <f t="shared" si="20"/>
        <v>7200000</v>
      </c>
      <c r="BB267" t="s">
        <v>1396</v>
      </c>
    </row>
    <row r="268" spans="1:54" hidden="1" x14ac:dyDescent="0.35">
      <c r="A268" s="13" t="s">
        <v>1451</v>
      </c>
      <c r="B268" t="s">
        <v>815</v>
      </c>
      <c r="C268" t="s">
        <v>1359</v>
      </c>
      <c r="D268" t="s">
        <v>1376</v>
      </c>
      <c r="E268" s="83" t="s">
        <v>870</v>
      </c>
      <c r="F268">
        <v>6</v>
      </c>
      <c r="G268" s="83" t="s">
        <v>164</v>
      </c>
      <c r="H268" s="83" t="s">
        <v>65</v>
      </c>
      <c r="I268" s="83" t="s">
        <v>1351</v>
      </c>
      <c r="J268" s="83" t="s">
        <v>155</v>
      </c>
      <c r="K268" s="83" t="s">
        <v>1302</v>
      </c>
      <c r="L268">
        <v>1</v>
      </c>
      <c r="M268" t="s">
        <v>1292</v>
      </c>
      <c r="N268">
        <v>19</v>
      </c>
      <c r="O268" t="s">
        <v>168</v>
      </c>
      <c r="P268" t="s">
        <v>1296</v>
      </c>
      <c r="Q268" t="s">
        <v>168</v>
      </c>
      <c r="R268" t="s">
        <v>869</v>
      </c>
      <c r="S268" t="s">
        <v>871</v>
      </c>
      <c r="T268" t="s">
        <v>1299</v>
      </c>
      <c r="U268" t="s">
        <v>871</v>
      </c>
      <c r="V268" t="s">
        <v>1339</v>
      </c>
      <c r="W268">
        <v>2000</v>
      </c>
      <c r="X268" t="s">
        <v>105</v>
      </c>
      <c r="Y268">
        <v>2831</v>
      </c>
      <c r="Z268" t="s">
        <v>170</v>
      </c>
      <c r="AA268">
        <v>0</v>
      </c>
      <c r="AB268" t="s">
        <v>58</v>
      </c>
      <c r="AC268" s="1">
        <v>430394.8</v>
      </c>
      <c r="AD268" s="16">
        <v>430394.8</v>
      </c>
      <c r="AE268" s="1">
        <v>430394.8</v>
      </c>
      <c r="AF268" s="1">
        <v>256424.48</v>
      </c>
      <c r="AG268" s="1">
        <v>264514.8</v>
      </c>
      <c r="AH268" s="1">
        <v>232468.29</v>
      </c>
      <c r="AI268" s="1">
        <v>74444.97</v>
      </c>
      <c r="AJ268" s="1">
        <v>0</v>
      </c>
      <c r="AK268" s="1">
        <v>0</v>
      </c>
      <c r="AL268" s="1">
        <f t="shared" si="18"/>
        <v>0</v>
      </c>
      <c r="AM268" s="1">
        <v>0</v>
      </c>
      <c r="AN268" s="1"/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f t="shared" si="19"/>
        <v>0</v>
      </c>
      <c r="AW268" s="1">
        <v>0</v>
      </c>
      <c r="AY268" s="1">
        <f t="shared" si="20"/>
        <v>0</v>
      </c>
      <c r="BB268" s="1"/>
    </row>
    <row r="269" spans="1:54" hidden="1" x14ac:dyDescent="0.35">
      <c r="A269" t="s">
        <v>1361</v>
      </c>
      <c r="B269" t="s">
        <v>1360</v>
      </c>
      <c r="C269" t="s">
        <v>1359</v>
      </c>
      <c r="D269" t="s">
        <v>1377</v>
      </c>
      <c r="E269" s="83" t="s">
        <v>857</v>
      </c>
      <c r="F269">
        <v>2</v>
      </c>
      <c r="G269" s="83" t="s">
        <v>148</v>
      </c>
      <c r="H269" s="83" t="s">
        <v>65</v>
      </c>
      <c r="I269" s="83" t="s">
        <v>1351</v>
      </c>
      <c r="J269" s="83" t="s">
        <v>47</v>
      </c>
      <c r="K269" s="83" t="s">
        <v>48</v>
      </c>
      <c r="L269">
        <v>2</v>
      </c>
      <c r="M269" t="s">
        <v>1293</v>
      </c>
      <c r="N269">
        <v>25</v>
      </c>
      <c r="O269" t="s">
        <v>404</v>
      </c>
      <c r="P269" t="s">
        <v>1296</v>
      </c>
      <c r="Q269" t="s">
        <v>404</v>
      </c>
      <c r="R269" t="s">
        <v>856</v>
      </c>
      <c r="S269" t="s">
        <v>858</v>
      </c>
      <c r="T269" t="s">
        <v>1299</v>
      </c>
      <c r="U269" t="s">
        <v>858</v>
      </c>
      <c r="V269" t="s">
        <v>1339</v>
      </c>
      <c r="W269">
        <v>2000</v>
      </c>
      <c r="X269" t="s">
        <v>105</v>
      </c>
      <c r="Y269">
        <v>2911</v>
      </c>
      <c r="Z269" t="s">
        <v>312</v>
      </c>
      <c r="AA269">
        <v>0</v>
      </c>
      <c r="AB269" t="s">
        <v>58</v>
      </c>
      <c r="AC269" s="1">
        <v>996230</v>
      </c>
      <c r="AD269" s="16">
        <v>378958.6</v>
      </c>
      <c r="AE269" s="1">
        <v>378958.6</v>
      </c>
      <c r="AF269" s="1">
        <v>885374.88</v>
      </c>
      <c r="AG269" s="1">
        <v>921350</v>
      </c>
      <c r="AH269" s="1">
        <v>563512.49</v>
      </c>
      <c r="AI269" s="1">
        <v>560648.22</v>
      </c>
      <c r="AJ269" s="1">
        <v>1181077.8900000001</v>
      </c>
      <c r="AK269" s="1">
        <v>1181077.8900000001</v>
      </c>
      <c r="AL269" s="1">
        <f t="shared" si="18"/>
        <v>0</v>
      </c>
      <c r="AM269" s="1">
        <v>1520000</v>
      </c>
      <c r="AN269" s="1"/>
      <c r="AO269" s="1">
        <v>1181077.8899999999</v>
      </c>
      <c r="AP269" s="1">
        <v>315591.45</v>
      </c>
      <c r="AQ269" s="1">
        <v>381894.73</v>
      </c>
      <c r="AR269" s="1">
        <v>305998.25</v>
      </c>
      <c r="AS269" s="1">
        <v>206397.75</v>
      </c>
      <c r="AT269" s="1">
        <v>17388.68</v>
      </c>
      <c r="AU269" s="1">
        <v>17388.68</v>
      </c>
      <c r="AV269" s="1">
        <f t="shared" si="19"/>
        <v>0</v>
      </c>
      <c r="AW269" s="1">
        <v>500000</v>
      </c>
      <c r="AY269" s="1">
        <f t="shared" si="20"/>
        <v>500000</v>
      </c>
    </row>
    <row r="270" spans="1:54" hidden="1" x14ac:dyDescent="0.35">
      <c r="A270" t="s">
        <v>1361</v>
      </c>
      <c r="B270" t="s">
        <v>1360</v>
      </c>
      <c r="C270" t="s">
        <v>1359</v>
      </c>
      <c r="D270" t="s">
        <v>1377</v>
      </c>
      <c r="E270" s="83" t="s">
        <v>857</v>
      </c>
      <c r="F270">
        <v>2</v>
      </c>
      <c r="G270" s="83" t="s">
        <v>148</v>
      </c>
      <c r="H270" s="83" t="s">
        <v>65</v>
      </c>
      <c r="I270" s="83" t="s">
        <v>1351</v>
      </c>
      <c r="J270" s="83" t="s">
        <v>47</v>
      </c>
      <c r="K270" s="83" t="s">
        <v>48</v>
      </c>
      <c r="L270">
        <v>2</v>
      </c>
      <c r="M270" t="s">
        <v>1293</v>
      </c>
      <c r="N270">
        <v>28</v>
      </c>
      <c r="O270" t="s">
        <v>415</v>
      </c>
      <c r="P270" t="s">
        <v>1296</v>
      </c>
      <c r="Q270" t="s">
        <v>415</v>
      </c>
      <c r="R270" t="s">
        <v>860</v>
      </c>
      <c r="S270" t="s">
        <v>861</v>
      </c>
      <c r="T270" t="s">
        <v>1299</v>
      </c>
      <c r="U270" t="s">
        <v>861</v>
      </c>
      <c r="V270" t="s">
        <v>1339</v>
      </c>
      <c r="W270">
        <v>2000</v>
      </c>
      <c r="X270" t="s">
        <v>105</v>
      </c>
      <c r="Y270">
        <v>2911</v>
      </c>
      <c r="Z270" t="s">
        <v>312</v>
      </c>
      <c r="AA270">
        <v>0</v>
      </c>
      <c r="AB270" t="s">
        <v>58</v>
      </c>
      <c r="AC270" s="1">
        <v>49938</v>
      </c>
      <c r="AD270" s="16">
        <v>49938</v>
      </c>
      <c r="AE270" s="1">
        <v>49938</v>
      </c>
      <c r="AF270" s="1">
        <v>198000</v>
      </c>
      <c r="AG270" s="1">
        <v>70000</v>
      </c>
      <c r="AH270" s="1">
        <v>88864.12</v>
      </c>
      <c r="AI270" s="1">
        <v>88864.12</v>
      </c>
      <c r="AJ270" s="1">
        <v>300000</v>
      </c>
      <c r="AK270" s="1">
        <v>300000</v>
      </c>
      <c r="AL270" s="1">
        <f t="shared" si="18"/>
        <v>0</v>
      </c>
      <c r="AM270" s="1">
        <v>300000</v>
      </c>
      <c r="AN270" s="1"/>
      <c r="AO270" s="1">
        <v>282945.44</v>
      </c>
      <c r="AP270" s="1">
        <v>142647.85</v>
      </c>
      <c r="AQ270" s="1">
        <v>142647.85</v>
      </c>
      <c r="AR270" s="1">
        <v>142647.85</v>
      </c>
      <c r="AS270">
        <v>0</v>
      </c>
      <c r="AT270">
        <v>0</v>
      </c>
      <c r="AU270">
        <v>0</v>
      </c>
      <c r="AV270" s="1">
        <f t="shared" si="19"/>
        <v>17054.559999999998</v>
      </c>
      <c r="AW270" s="16">
        <v>200000</v>
      </c>
      <c r="AY270" s="1">
        <f t="shared" si="20"/>
        <v>200000</v>
      </c>
    </row>
    <row r="271" spans="1:54" hidden="1" x14ac:dyDescent="0.35">
      <c r="A271" t="s">
        <v>1361</v>
      </c>
      <c r="B271" t="s">
        <v>1360</v>
      </c>
      <c r="C271" t="s">
        <v>1359</v>
      </c>
      <c r="D271" t="s">
        <v>1377</v>
      </c>
      <c r="E271" s="83" t="s">
        <v>857</v>
      </c>
      <c r="F271">
        <v>2</v>
      </c>
      <c r="G271" s="83" t="s">
        <v>148</v>
      </c>
      <c r="H271" s="83" t="s">
        <v>65</v>
      </c>
      <c r="I271" s="83" t="s">
        <v>1351</v>
      </c>
      <c r="J271" s="83" t="s">
        <v>194</v>
      </c>
      <c r="K271" s="83" t="s">
        <v>195</v>
      </c>
      <c r="L271">
        <v>3</v>
      </c>
      <c r="M271" t="s">
        <v>1294</v>
      </c>
      <c r="N271">
        <v>26</v>
      </c>
      <c r="O271" t="s">
        <v>200</v>
      </c>
      <c r="P271" t="s">
        <v>1296</v>
      </c>
      <c r="Q271" t="s">
        <v>200</v>
      </c>
      <c r="R271" t="s">
        <v>894</v>
      </c>
      <c r="S271" t="s">
        <v>201</v>
      </c>
      <c r="T271" t="s">
        <v>1299</v>
      </c>
      <c r="U271" t="s">
        <v>201</v>
      </c>
      <c r="V271" t="s">
        <v>1339</v>
      </c>
      <c r="W271">
        <v>2000</v>
      </c>
      <c r="X271" t="s">
        <v>105</v>
      </c>
      <c r="Y271">
        <v>2911</v>
      </c>
      <c r="Z271" t="s">
        <v>312</v>
      </c>
      <c r="AA271">
        <v>0</v>
      </c>
      <c r="AB271" t="s">
        <v>58</v>
      </c>
      <c r="AC271" s="1">
        <v>99012.87</v>
      </c>
      <c r="AD271" s="16">
        <v>99012.87</v>
      </c>
      <c r="AE271" s="1">
        <v>99012.87</v>
      </c>
      <c r="AF271" s="1">
        <v>150000</v>
      </c>
      <c r="AG271" s="1">
        <v>150000</v>
      </c>
      <c r="AH271" s="1">
        <v>126287.4</v>
      </c>
      <c r="AI271" s="1">
        <v>126287.4</v>
      </c>
      <c r="AJ271" s="1">
        <v>261000</v>
      </c>
      <c r="AK271" s="1">
        <v>261000</v>
      </c>
      <c r="AL271" s="1">
        <f t="shared" si="18"/>
        <v>0</v>
      </c>
      <c r="AM271" s="1">
        <v>225000</v>
      </c>
      <c r="AN271" s="1"/>
      <c r="AO271" s="1">
        <v>218936.27</v>
      </c>
      <c r="AP271" s="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 s="1">
        <f t="shared" si="19"/>
        <v>42063.73000000001</v>
      </c>
      <c r="AW271" s="1">
        <v>200000</v>
      </c>
      <c r="AY271" s="1">
        <f t="shared" si="20"/>
        <v>200000</v>
      </c>
    </row>
    <row r="272" spans="1:54" hidden="1" x14ac:dyDescent="0.35">
      <c r="A272" t="s">
        <v>1361</v>
      </c>
      <c r="B272" t="s">
        <v>1360</v>
      </c>
      <c r="C272" t="s">
        <v>1359</v>
      </c>
      <c r="D272" t="s">
        <v>1373</v>
      </c>
      <c r="E272" s="83" t="s">
        <v>835</v>
      </c>
      <c r="F272">
        <v>5</v>
      </c>
      <c r="G272" s="83" t="s">
        <v>810</v>
      </c>
      <c r="H272" s="83" t="s">
        <v>65</v>
      </c>
      <c r="I272" s="83" t="s">
        <v>1351</v>
      </c>
      <c r="J272" t="s">
        <v>47</v>
      </c>
      <c r="K272" t="s">
        <v>48</v>
      </c>
      <c r="L272">
        <v>4</v>
      </c>
      <c r="M272" t="s">
        <v>1291</v>
      </c>
      <c r="N272">
        <v>9</v>
      </c>
      <c r="O272" t="s">
        <v>120</v>
      </c>
      <c r="P272" t="s">
        <v>1296</v>
      </c>
      <c r="Q272" t="s">
        <v>120</v>
      </c>
      <c r="R272" t="s">
        <v>834</v>
      </c>
      <c r="S272" t="s">
        <v>836</v>
      </c>
      <c r="T272" t="s">
        <v>1299</v>
      </c>
      <c r="U272" t="s">
        <v>836</v>
      </c>
      <c r="V272" t="s">
        <v>1339</v>
      </c>
      <c r="W272">
        <v>2000</v>
      </c>
      <c r="X272" t="s">
        <v>105</v>
      </c>
      <c r="Y272">
        <v>2911</v>
      </c>
      <c r="Z272" t="s">
        <v>312</v>
      </c>
      <c r="AA272">
        <v>0</v>
      </c>
      <c r="AB272" t="s">
        <v>58</v>
      </c>
      <c r="AC272" s="1">
        <v>132539.53</v>
      </c>
      <c r="AD272" s="16">
        <v>122634.33</v>
      </c>
      <c r="AE272" s="1">
        <v>122634.33</v>
      </c>
      <c r="AF272" s="1">
        <v>447560.86</v>
      </c>
      <c r="AG272" s="1">
        <v>147560.85999999999</v>
      </c>
      <c r="AH272" s="1">
        <v>78844.06</v>
      </c>
      <c r="AI272" s="1">
        <v>76375.58</v>
      </c>
      <c r="AJ272" s="1">
        <v>218994</v>
      </c>
      <c r="AK272" s="1">
        <v>218994</v>
      </c>
      <c r="AL272" s="1">
        <f t="shared" si="18"/>
        <v>0</v>
      </c>
      <c r="AM272" s="1">
        <v>100000</v>
      </c>
      <c r="AN272" s="1"/>
      <c r="AO272" s="1">
        <v>131469.01</v>
      </c>
      <c r="AP272" s="1">
        <v>25999.62</v>
      </c>
      <c r="AQ272" s="1">
        <v>124064.02</v>
      </c>
      <c r="AR272" s="1">
        <v>18594.63</v>
      </c>
      <c r="AS272" s="1">
        <v>18594.63</v>
      </c>
      <c r="AT272" s="1">
        <v>12185.63</v>
      </c>
      <c r="AU272" s="1">
        <v>12185.63</v>
      </c>
      <c r="AV272" s="1">
        <f t="shared" si="19"/>
        <v>87524.989999999991</v>
      </c>
      <c r="AW272" s="1">
        <v>100000</v>
      </c>
      <c r="AY272" s="1">
        <f t="shared" si="20"/>
        <v>100000</v>
      </c>
    </row>
    <row r="273" spans="1:54" hidden="1" x14ac:dyDescent="0.35">
      <c r="A273" t="s">
        <v>1361</v>
      </c>
      <c r="B273" t="s">
        <v>1360</v>
      </c>
      <c r="C273" t="s">
        <v>1359</v>
      </c>
      <c r="D273" t="s">
        <v>1380</v>
      </c>
      <c r="E273" s="83" t="s">
        <v>948</v>
      </c>
      <c r="F273">
        <v>7</v>
      </c>
      <c r="G273" s="83" t="s">
        <v>567</v>
      </c>
      <c r="H273" s="83" t="s">
        <v>65</v>
      </c>
      <c r="I273" s="83" t="s">
        <v>1351</v>
      </c>
      <c r="J273" s="83" t="s">
        <v>959</v>
      </c>
      <c r="K273" s="83" t="s">
        <v>960</v>
      </c>
      <c r="L273">
        <v>5</v>
      </c>
      <c r="M273" t="s">
        <v>1295</v>
      </c>
      <c r="N273">
        <v>51</v>
      </c>
      <c r="O273" t="s">
        <v>962</v>
      </c>
      <c r="P273" t="s">
        <v>1296</v>
      </c>
      <c r="Q273" t="s">
        <v>1392</v>
      </c>
      <c r="R273" t="s">
        <v>961</v>
      </c>
      <c r="S273" t="s">
        <v>963</v>
      </c>
      <c r="T273" t="s">
        <v>1299</v>
      </c>
      <c r="U273" t="s">
        <v>963</v>
      </c>
      <c r="V273" t="s">
        <v>1339</v>
      </c>
      <c r="W273">
        <v>2000</v>
      </c>
      <c r="X273" t="s">
        <v>105</v>
      </c>
      <c r="Y273">
        <v>2911</v>
      </c>
      <c r="Z273" t="s">
        <v>312</v>
      </c>
      <c r="AA273">
        <v>0</v>
      </c>
      <c r="AB273" t="s">
        <v>58</v>
      </c>
      <c r="AC273" s="1">
        <v>160491.48000000001</v>
      </c>
      <c r="AD273" s="16">
        <v>160491.48000000001</v>
      </c>
      <c r="AE273" s="1">
        <v>160491.48000000001</v>
      </c>
      <c r="AF273" s="1">
        <v>0</v>
      </c>
      <c r="AG273" s="1">
        <v>150000</v>
      </c>
      <c r="AH273" s="1">
        <v>0</v>
      </c>
      <c r="AI273" s="1">
        <v>0</v>
      </c>
      <c r="AJ273" s="1">
        <v>60000</v>
      </c>
      <c r="AK273" s="1">
        <v>60000</v>
      </c>
      <c r="AL273" s="1">
        <f t="shared" si="18"/>
        <v>0</v>
      </c>
      <c r="AM273" s="1">
        <v>150000</v>
      </c>
      <c r="AN273" s="1"/>
      <c r="AO273" s="1">
        <v>53543.199999999997</v>
      </c>
      <c r="AP273" s="1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 s="1">
        <f t="shared" si="19"/>
        <v>6456.8000000000029</v>
      </c>
      <c r="AW273" s="1">
        <v>55000</v>
      </c>
      <c r="AY273" s="1">
        <f t="shared" si="20"/>
        <v>55000</v>
      </c>
    </row>
    <row r="274" spans="1:54" hidden="1" x14ac:dyDescent="0.35">
      <c r="A274" t="s">
        <v>1361</v>
      </c>
      <c r="B274" t="s">
        <v>1360</v>
      </c>
      <c r="C274" t="s">
        <v>1359</v>
      </c>
      <c r="D274" t="s">
        <v>1376</v>
      </c>
      <c r="E274" s="83" t="s">
        <v>870</v>
      </c>
      <c r="F274">
        <v>6</v>
      </c>
      <c r="G274" s="83" t="s">
        <v>164</v>
      </c>
      <c r="H274" s="83" t="s">
        <v>65</v>
      </c>
      <c r="I274" s="83" t="s">
        <v>1351</v>
      </c>
      <c r="J274" s="83" t="s">
        <v>173</v>
      </c>
      <c r="K274" s="83" t="s">
        <v>174</v>
      </c>
      <c r="L274">
        <v>6</v>
      </c>
      <c r="M274" t="s">
        <v>1290</v>
      </c>
      <c r="N274">
        <v>22</v>
      </c>
      <c r="O274" t="s">
        <v>443</v>
      </c>
      <c r="P274" t="s">
        <v>1296</v>
      </c>
      <c r="Q274" t="s">
        <v>443</v>
      </c>
      <c r="R274" t="s">
        <v>872</v>
      </c>
      <c r="S274" t="s">
        <v>873</v>
      </c>
      <c r="T274" t="s">
        <v>1299</v>
      </c>
      <c r="U274" t="s">
        <v>873</v>
      </c>
      <c r="V274" t="s">
        <v>1339</v>
      </c>
      <c r="W274">
        <v>2000</v>
      </c>
      <c r="X274" t="s">
        <v>105</v>
      </c>
      <c r="Y274">
        <v>2911</v>
      </c>
      <c r="Z274" t="s">
        <v>312</v>
      </c>
      <c r="AA274">
        <v>0</v>
      </c>
      <c r="AB274" t="s">
        <v>58</v>
      </c>
      <c r="AC274" s="1">
        <v>17650.86</v>
      </c>
      <c r="AD274" s="16">
        <v>17650.86</v>
      </c>
      <c r="AE274" s="1">
        <v>17650.86</v>
      </c>
      <c r="AF274" s="1">
        <v>70000</v>
      </c>
      <c r="AG274" s="1">
        <v>100000</v>
      </c>
      <c r="AH274" s="1">
        <v>45492.3</v>
      </c>
      <c r="AI274" s="1">
        <v>45492.3</v>
      </c>
      <c r="AJ274" s="1">
        <v>50000</v>
      </c>
      <c r="AK274" s="1">
        <v>50000</v>
      </c>
      <c r="AL274" s="1">
        <f t="shared" si="18"/>
        <v>0</v>
      </c>
      <c r="AM274" s="1">
        <v>50000</v>
      </c>
      <c r="AN274" s="1"/>
      <c r="AO274" s="1">
        <v>49416</v>
      </c>
      <c r="AP274" s="1">
        <v>0</v>
      </c>
      <c r="AQ274" s="1">
        <v>49416</v>
      </c>
      <c r="AR274">
        <v>0</v>
      </c>
      <c r="AS274">
        <v>0</v>
      </c>
      <c r="AT274">
        <v>0</v>
      </c>
      <c r="AU274">
        <v>0</v>
      </c>
      <c r="AV274" s="1">
        <f t="shared" si="19"/>
        <v>584</v>
      </c>
      <c r="AW274" s="1">
        <v>50000</v>
      </c>
      <c r="AY274" s="1">
        <f t="shared" si="20"/>
        <v>50000</v>
      </c>
    </row>
    <row r="275" spans="1:54" hidden="1" x14ac:dyDescent="0.35">
      <c r="A275" t="s">
        <v>812</v>
      </c>
      <c r="B275" t="s">
        <v>815</v>
      </c>
      <c r="C275" t="s">
        <v>1359</v>
      </c>
      <c r="D275" t="s">
        <v>1376</v>
      </c>
      <c r="E275" s="83" t="s">
        <v>870</v>
      </c>
      <c r="F275">
        <v>2</v>
      </c>
      <c r="G275" s="83" t="s">
        <v>148</v>
      </c>
      <c r="H275" s="83" t="s">
        <v>65</v>
      </c>
      <c r="I275" s="83" t="s">
        <v>1351</v>
      </c>
      <c r="J275" s="83" t="s">
        <v>480</v>
      </c>
      <c r="K275" s="83" t="s">
        <v>481</v>
      </c>
      <c r="L275">
        <v>2</v>
      </c>
      <c r="M275" t="s">
        <v>1293</v>
      </c>
      <c r="N275">
        <v>24</v>
      </c>
      <c r="O275" t="s">
        <v>484</v>
      </c>
      <c r="P275" t="s">
        <v>1296</v>
      </c>
      <c r="Q275" t="s">
        <v>484</v>
      </c>
      <c r="R275" t="s">
        <v>896</v>
      </c>
      <c r="S275" t="s">
        <v>897</v>
      </c>
      <c r="T275" t="s">
        <v>1299</v>
      </c>
      <c r="U275" t="s">
        <v>897</v>
      </c>
      <c r="V275" t="s">
        <v>1339</v>
      </c>
      <c r="W275">
        <v>2000</v>
      </c>
      <c r="X275" t="s">
        <v>105</v>
      </c>
      <c r="Y275">
        <v>2911</v>
      </c>
      <c r="Z275" t="s">
        <v>312</v>
      </c>
      <c r="AA275">
        <v>0</v>
      </c>
      <c r="AB275" t="s">
        <v>58</v>
      </c>
      <c r="AC275" s="1">
        <v>179634.79</v>
      </c>
      <c r="AD275" s="16">
        <v>166096.24</v>
      </c>
      <c r="AE275" s="1">
        <v>148799.01</v>
      </c>
      <c r="AF275" s="1">
        <v>200000</v>
      </c>
      <c r="AG275" s="1">
        <v>300000</v>
      </c>
      <c r="AH275" s="1">
        <v>172317.13</v>
      </c>
      <c r="AI275" s="1">
        <v>172317.13</v>
      </c>
      <c r="AJ275" s="1">
        <v>250000</v>
      </c>
      <c r="AK275" s="1">
        <v>250000</v>
      </c>
      <c r="AL275" s="1">
        <f t="shared" si="18"/>
        <v>0</v>
      </c>
      <c r="AM275" s="1">
        <v>250000</v>
      </c>
      <c r="AN275" s="1"/>
      <c r="AO275" s="1">
        <v>1725</v>
      </c>
      <c r="AP275" s="1">
        <v>1725</v>
      </c>
      <c r="AQ275" s="1">
        <v>1725</v>
      </c>
      <c r="AR275" s="1">
        <v>1725</v>
      </c>
      <c r="AS275" s="1">
        <v>1725</v>
      </c>
      <c r="AT275" s="1">
        <v>1725</v>
      </c>
      <c r="AU275" s="1">
        <v>1725</v>
      </c>
      <c r="AV275" s="1">
        <f t="shared" si="19"/>
        <v>248275</v>
      </c>
      <c r="AW275" s="1">
        <v>0</v>
      </c>
      <c r="AY275" s="1">
        <f t="shared" si="20"/>
        <v>0</v>
      </c>
    </row>
    <row r="276" spans="1:54" hidden="1" x14ac:dyDescent="0.35">
      <c r="A276" t="s">
        <v>812</v>
      </c>
      <c r="B276" t="s">
        <v>815</v>
      </c>
      <c r="C276" t="s">
        <v>1359</v>
      </c>
      <c r="D276" t="s">
        <v>1373</v>
      </c>
      <c r="E276" s="83" t="s">
        <v>835</v>
      </c>
      <c r="F276">
        <v>6</v>
      </c>
      <c r="G276" s="83" t="s">
        <v>164</v>
      </c>
      <c r="H276" s="83" t="s">
        <v>65</v>
      </c>
      <c r="I276" s="83" t="s">
        <v>1351</v>
      </c>
      <c r="J276" t="s">
        <v>47</v>
      </c>
      <c r="K276" t="s">
        <v>48</v>
      </c>
      <c r="L276">
        <v>1</v>
      </c>
      <c r="M276" t="s">
        <v>1292</v>
      </c>
      <c r="N276">
        <v>67</v>
      </c>
      <c r="O276" t="s">
        <v>172</v>
      </c>
      <c r="P276" t="s">
        <v>1296</v>
      </c>
      <c r="Q276" t="s">
        <v>172</v>
      </c>
      <c r="R276" t="s">
        <v>837</v>
      </c>
      <c r="S276" t="s">
        <v>836</v>
      </c>
      <c r="T276" t="s">
        <v>1299</v>
      </c>
      <c r="U276" t="s">
        <v>836</v>
      </c>
      <c r="V276" t="s">
        <v>1339</v>
      </c>
      <c r="W276">
        <v>2000</v>
      </c>
      <c r="X276" t="s">
        <v>105</v>
      </c>
      <c r="Y276">
        <v>2911</v>
      </c>
      <c r="Z276" t="s">
        <v>312</v>
      </c>
      <c r="AA276">
        <v>0</v>
      </c>
      <c r="AB276" t="s">
        <v>58</v>
      </c>
      <c r="AC276">
        <v>0</v>
      </c>
      <c r="AD276" s="1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 s="1">
        <v>0</v>
      </c>
      <c r="AK276" s="1">
        <v>0</v>
      </c>
      <c r="AL276" s="1">
        <f t="shared" si="18"/>
        <v>0</v>
      </c>
      <c r="AM276" s="1">
        <v>0</v>
      </c>
      <c r="AN276" s="1"/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f t="shared" si="19"/>
        <v>0</v>
      </c>
      <c r="AW276" s="1">
        <v>0</v>
      </c>
      <c r="AY276" s="1">
        <f t="shared" si="20"/>
        <v>0</v>
      </c>
      <c r="BB276" s="1"/>
    </row>
    <row r="277" spans="1:54" hidden="1" x14ac:dyDescent="0.35">
      <c r="A277" t="s">
        <v>812</v>
      </c>
      <c r="B277" t="s">
        <v>815</v>
      </c>
      <c r="C277" t="s">
        <v>1359</v>
      </c>
      <c r="D277" t="s">
        <v>1377</v>
      </c>
      <c r="E277" s="83" t="s">
        <v>857</v>
      </c>
      <c r="F277">
        <v>1</v>
      </c>
      <c r="G277" s="83" t="s">
        <v>472</v>
      </c>
      <c r="H277" s="83" t="s">
        <v>65</v>
      </c>
      <c r="I277" s="83" t="s">
        <v>1351</v>
      </c>
      <c r="J277" s="83" t="s">
        <v>1303</v>
      </c>
      <c r="K277" s="83" t="s">
        <v>1304</v>
      </c>
      <c r="L277" s="86">
        <v>6</v>
      </c>
      <c r="M277" s="86" t="s">
        <v>1290</v>
      </c>
      <c r="N277">
        <v>29</v>
      </c>
      <c r="O277" t="s">
        <v>473</v>
      </c>
      <c r="P277" t="s">
        <v>1296</v>
      </c>
      <c r="Q277" t="s">
        <v>473</v>
      </c>
      <c r="R277" t="s">
        <v>884</v>
      </c>
      <c r="S277" t="s">
        <v>891</v>
      </c>
      <c r="T277" t="s">
        <v>1299</v>
      </c>
      <c r="U277" t="s">
        <v>891</v>
      </c>
      <c r="V277" t="s">
        <v>1339</v>
      </c>
      <c r="W277">
        <v>2000</v>
      </c>
      <c r="X277" t="s">
        <v>105</v>
      </c>
      <c r="Y277">
        <v>2911</v>
      </c>
      <c r="Z277" t="s">
        <v>312</v>
      </c>
      <c r="AA277">
        <v>0</v>
      </c>
      <c r="AB277" t="s">
        <v>58</v>
      </c>
      <c r="AC277" s="1">
        <v>1690149.83</v>
      </c>
      <c r="AD277" s="16">
        <v>0</v>
      </c>
      <c r="AE277" s="1">
        <v>1568349.83</v>
      </c>
      <c r="AF277" s="1">
        <v>5472017.1500000004</v>
      </c>
      <c r="AG277" s="1">
        <v>1650000</v>
      </c>
      <c r="AH277" s="1">
        <v>0</v>
      </c>
      <c r="AI277" s="1">
        <v>5472017.1299999999</v>
      </c>
      <c r="AJ277" s="1">
        <v>0</v>
      </c>
      <c r="AK277" s="1">
        <v>0</v>
      </c>
      <c r="AL277" s="1">
        <f t="shared" si="18"/>
        <v>0</v>
      </c>
      <c r="AM277" s="1">
        <v>2300000</v>
      </c>
      <c r="AN277" s="1"/>
      <c r="AO277" s="1">
        <v>0</v>
      </c>
      <c r="AP277" s="1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 s="1">
        <f t="shared" si="19"/>
        <v>0</v>
      </c>
      <c r="AW277" s="1">
        <v>0</v>
      </c>
      <c r="AY277" s="1">
        <f t="shared" si="20"/>
        <v>0</v>
      </c>
      <c r="BB277" s="1"/>
    </row>
    <row r="278" spans="1:54" hidden="1" x14ac:dyDescent="0.35">
      <c r="A278" t="s">
        <v>812</v>
      </c>
      <c r="B278" t="s">
        <v>815</v>
      </c>
      <c r="C278" t="s">
        <v>1359</v>
      </c>
      <c r="D278" t="s">
        <v>1378</v>
      </c>
      <c r="E278" s="83" t="s">
        <v>900</v>
      </c>
      <c r="F278">
        <v>0</v>
      </c>
      <c r="G278" s="83" t="s">
        <v>255</v>
      </c>
      <c r="H278" s="83" t="s">
        <v>65</v>
      </c>
      <c r="I278" s="83" t="s">
        <v>1351</v>
      </c>
      <c r="J278" s="83" t="s">
        <v>492</v>
      </c>
      <c r="K278" s="83" t="s">
        <v>493</v>
      </c>
      <c r="L278">
        <v>2</v>
      </c>
      <c r="M278" t="s">
        <v>1293</v>
      </c>
      <c r="N278">
        <v>37</v>
      </c>
      <c r="O278" t="s">
        <v>496</v>
      </c>
      <c r="P278" t="s">
        <v>1296</v>
      </c>
      <c r="Q278" t="s">
        <v>496</v>
      </c>
      <c r="R278" t="s">
        <v>899</v>
      </c>
      <c r="S278" t="s">
        <v>901</v>
      </c>
      <c r="T278" t="s">
        <v>1299</v>
      </c>
      <c r="U278" t="s">
        <v>901</v>
      </c>
      <c r="V278" t="s">
        <v>1339</v>
      </c>
      <c r="W278">
        <v>2000</v>
      </c>
      <c r="X278" t="s">
        <v>105</v>
      </c>
      <c r="Y278">
        <v>2911</v>
      </c>
      <c r="Z278" t="s">
        <v>312</v>
      </c>
      <c r="AA278">
        <v>0</v>
      </c>
      <c r="AB278" t="s">
        <v>58</v>
      </c>
      <c r="AC278" s="1">
        <v>3263.13</v>
      </c>
      <c r="AD278" s="16">
        <v>3263.13</v>
      </c>
      <c r="AE278" s="1">
        <v>3263.13</v>
      </c>
      <c r="AF278" s="1">
        <v>3500</v>
      </c>
      <c r="AG278" s="1">
        <v>3500</v>
      </c>
      <c r="AH278" s="1">
        <v>0</v>
      </c>
      <c r="AI278" s="1">
        <v>0</v>
      </c>
      <c r="AJ278" s="1">
        <v>3500</v>
      </c>
      <c r="AK278" s="1">
        <v>3500</v>
      </c>
      <c r="AL278" s="1">
        <f t="shared" si="18"/>
        <v>0</v>
      </c>
      <c r="AM278" s="1">
        <v>3500</v>
      </c>
      <c r="AN278" s="1"/>
      <c r="AO278" s="1">
        <v>0</v>
      </c>
      <c r="AP278" s="1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 s="1">
        <f t="shared" si="19"/>
        <v>3500</v>
      </c>
      <c r="AW278">
        <v>0</v>
      </c>
      <c r="AY278" s="1">
        <f t="shared" si="20"/>
        <v>0</v>
      </c>
      <c r="BB278" s="1"/>
    </row>
    <row r="279" spans="1:54" hidden="1" x14ac:dyDescent="0.35">
      <c r="A279" t="s">
        <v>812</v>
      </c>
      <c r="B279" t="s">
        <v>815</v>
      </c>
      <c r="C279" t="s">
        <v>1359</v>
      </c>
      <c r="D279" t="s">
        <v>1378</v>
      </c>
      <c r="E279" s="83" t="s">
        <v>900</v>
      </c>
      <c r="F279">
        <v>0</v>
      </c>
      <c r="G279" s="83" t="s">
        <v>255</v>
      </c>
      <c r="H279" s="83" t="s">
        <v>65</v>
      </c>
      <c r="I279" s="83" t="s">
        <v>1351</v>
      </c>
      <c r="J279" s="83" t="s">
        <v>47</v>
      </c>
      <c r="K279" s="83" t="s">
        <v>48</v>
      </c>
      <c r="L279">
        <v>1</v>
      </c>
      <c r="M279" t="s">
        <v>1292</v>
      </c>
      <c r="N279">
        <v>36</v>
      </c>
      <c r="O279" t="s">
        <v>931</v>
      </c>
      <c r="P279" t="s">
        <v>1296</v>
      </c>
      <c r="Q279" t="s">
        <v>931</v>
      </c>
      <c r="R279" t="s">
        <v>930</v>
      </c>
      <c r="S279" t="s">
        <v>932</v>
      </c>
      <c r="T279" t="s">
        <v>1299</v>
      </c>
      <c r="U279" t="s">
        <v>932</v>
      </c>
      <c r="V279" t="s">
        <v>1339</v>
      </c>
      <c r="W279">
        <v>2000</v>
      </c>
      <c r="X279" t="s">
        <v>105</v>
      </c>
      <c r="Y279">
        <v>2911</v>
      </c>
      <c r="Z279" t="s">
        <v>312</v>
      </c>
      <c r="AA279">
        <v>0</v>
      </c>
      <c r="AB279" t="s">
        <v>58</v>
      </c>
      <c r="AC279" s="1">
        <v>0</v>
      </c>
      <c r="AD279" s="16">
        <v>0</v>
      </c>
      <c r="AE279" s="1">
        <v>0</v>
      </c>
      <c r="AF279" s="1">
        <v>30300</v>
      </c>
      <c r="AG279" s="1">
        <v>0</v>
      </c>
      <c r="AH279" s="1">
        <v>15025.71</v>
      </c>
      <c r="AI279" s="1">
        <v>15025.71</v>
      </c>
      <c r="AJ279" s="1">
        <v>53000</v>
      </c>
      <c r="AK279" s="1">
        <v>53000</v>
      </c>
      <c r="AL279" s="1">
        <f t="shared" si="18"/>
        <v>0</v>
      </c>
      <c r="AM279" s="1">
        <v>15000</v>
      </c>
      <c r="AN279" s="1"/>
      <c r="AO279" s="1">
        <v>50181.5</v>
      </c>
      <c r="AP279" s="1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 s="1">
        <f t="shared" si="19"/>
        <v>2818.5</v>
      </c>
      <c r="AW279" s="1">
        <v>0</v>
      </c>
      <c r="AY279" s="1">
        <f t="shared" si="20"/>
        <v>0</v>
      </c>
      <c r="BA279" t="s">
        <v>1256</v>
      </c>
      <c r="BB279" s="1"/>
    </row>
    <row r="280" spans="1:54" hidden="1" x14ac:dyDescent="0.35">
      <c r="A280" t="s">
        <v>812</v>
      </c>
      <c r="B280" t="s">
        <v>815</v>
      </c>
      <c r="C280" t="s">
        <v>1359</v>
      </c>
      <c r="D280" t="s">
        <v>1378</v>
      </c>
      <c r="E280" s="83" t="s">
        <v>900</v>
      </c>
      <c r="F280">
        <v>0</v>
      </c>
      <c r="G280" s="83" t="s">
        <v>255</v>
      </c>
      <c r="H280" s="83" t="s">
        <v>217</v>
      </c>
      <c r="I280" s="83" t="s">
        <v>1352</v>
      </c>
      <c r="J280" s="83" t="s">
        <v>47</v>
      </c>
      <c r="K280" s="83" t="s">
        <v>48</v>
      </c>
      <c r="L280">
        <v>2</v>
      </c>
      <c r="M280" t="s">
        <v>1293</v>
      </c>
      <c r="N280">
        <v>41</v>
      </c>
      <c r="O280" t="s">
        <v>925</v>
      </c>
      <c r="P280" t="s">
        <v>1296</v>
      </c>
      <c r="Q280" t="s">
        <v>925</v>
      </c>
      <c r="R280" t="s">
        <v>908</v>
      </c>
      <c r="S280" t="s">
        <v>909</v>
      </c>
      <c r="T280" t="s">
        <v>1299</v>
      </c>
      <c r="U280" t="s">
        <v>909</v>
      </c>
      <c r="V280" t="s">
        <v>1339</v>
      </c>
      <c r="W280">
        <v>2000</v>
      </c>
      <c r="X280" t="s">
        <v>105</v>
      </c>
      <c r="Y280">
        <v>2911</v>
      </c>
      <c r="Z280" t="s">
        <v>312</v>
      </c>
      <c r="AA280">
        <v>0</v>
      </c>
      <c r="AB280" t="s">
        <v>58</v>
      </c>
      <c r="AC280" s="1">
        <v>167622.94</v>
      </c>
      <c r="AD280" s="16">
        <v>157935.96</v>
      </c>
      <c r="AE280" s="1">
        <v>157935.96</v>
      </c>
      <c r="AF280" s="1">
        <v>27600</v>
      </c>
      <c r="AG280" s="1">
        <v>70000</v>
      </c>
      <c r="AH280" s="1">
        <v>26217.68</v>
      </c>
      <c r="AI280" s="1">
        <v>26217.68</v>
      </c>
      <c r="AJ280" s="1">
        <v>200000</v>
      </c>
      <c r="AK280" s="1">
        <v>200000</v>
      </c>
      <c r="AL280" s="1">
        <f t="shared" si="18"/>
        <v>0</v>
      </c>
      <c r="AM280">
        <v>0</v>
      </c>
      <c r="AO280" s="1">
        <v>0</v>
      </c>
      <c r="AP280" s="1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 s="1">
        <f t="shared" si="19"/>
        <v>200000</v>
      </c>
      <c r="AW280" s="1"/>
      <c r="AY280" s="1">
        <f t="shared" si="20"/>
        <v>0</v>
      </c>
      <c r="BA280" t="s">
        <v>1162</v>
      </c>
      <c r="BB280" s="1"/>
    </row>
    <row r="281" spans="1:54" hidden="1" x14ac:dyDescent="0.35">
      <c r="A281" t="s">
        <v>1361</v>
      </c>
      <c r="B281" t="s">
        <v>1360</v>
      </c>
      <c r="C281" t="s">
        <v>1359</v>
      </c>
      <c r="D281" t="s">
        <v>1377</v>
      </c>
      <c r="E281" s="83" t="s">
        <v>857</v>
      </c>
      <c r="F281">
        <v>2</v>
      </c>
      <c r="G281" s="83" t="s">
        <v>148</v>
      </c>
      <c r="H281" s="83" t="s">
        <v>65</v>
      </c>
      <c r="I281" s="83" t="s">
        <v>1351</v>
      </c>
      <c r="J281" s="83" t="s">
        <v>185</v>
      </c>
      <c r="K281" s="83" t="s">
        <v>186</v>
      </c>
      <c r="L281">
        <v>3</v>
      </c>
      <c r="M281" t="s">
        <v>1294</v>
      </c>
      <c r="N281">
        <v>27</v>
      </c>
      <c r="O281" t="s">
        <v>881</v>
      </c>
      <c r="P281" t="s">
        <v>1296</v>
      </c>
      <c r="Q281" t="s">
        <v>881</v>
      </c>
      <c r="R281" t="s">
        <v>880</v>
      </c>
      <c r="S281" t="s">
        <v>192</v>
      </c>
      <c r="T281" t="s">
        <v>1299</v>
      </c>
      <c r="U281" t="s">
        <v>192</v>
      </c>
      <c r="V281" t="s">
        <v>1339</v>
      </c>
      <c r="W281">
        <v>2000</v>
      </c>
      <c r="X281" t="s">
        <v>105</v>
      </c>
      <c r="Y281">
        <v>2911</v>
      </c>
      <c r="Z281" t="s">
        <v>312</v>
      </c>
      <c r="AA281">
        <v>0</v>
      </c>
      <c r="AB281" t="s">
        <v>58</v>
      </c>
      <c r="AC281">
        <v>0</v>
      </c>
      <c r="AD281" s="16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 s="1">
        <v>0</v>
      </c>
      <c r="AK281" s="1">
        <v>0</v>
      </c>
      <c r="AL281" s="1">
        <f t="shared" si="18"/>
        <v>0</v>
      </c>
      <c r="AM281" s="1">
        <v>50000</v>
      </c>
      <c r="AN281" s="1"/>
      <c r="AO281" s="1">
        <v>0</v>
      </c>
      <c r="AP281" s="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 s="1">
        <f t="shared" si="19"/>
        <v>0</v>
      </c>
      <c r="AW281" s="16">
        <v>100000</v>
      </c>
      <c r="AY281" s="1">
        <f t="shared" si="20"/>
        <v>100000</v>
      </c>
      <c r="BB281" s="1"/>
    </row>
    <row r="282" spans="1:54" hidden="1" x14ac:dyDescent="0.35">
      <c r="A282" t="s">
        <v>812</v>
      </c>
      <c r="B282" t="s">
        <v>815</v>
      </c>
      <c r="C282" t="s">
        <v>1359</v>
      </c>
      <c r="D282" t="s">
        <v>1372</v>
      </c>
      <c r="E282" s="83" t="s">
        <v>60</v>
      </c>
      <c r="F282">
        <v>5</v>
      </c>
      <c r="G282" s="83" t="s">
        <v>810</v>
      </c>
      <c r="H282" s="83" t="s">
        <v>65</v>
      </c>
      <c r="I282" s="83" t="s">
        <v>1351</v>
      </c>
      <c r="J282" t="s">
        <v>47</v>
      </c>
      <c r="K282" t="s">
        <v>48</v>
      </c>
      <c r="L282">
        <v>4</v>
      </c>
      <c r="M282" t="s">
        <v>1291</v>
      </c>
      <c r="N282">
        <v>5</v>
      </c>
      <c r="O282" t="s">
        <v>297</v>
      </c>
      <c r="P282" t="s">
        <v>1296</v>
      </c>
      <c r="Q282" t="s">
        <v>297</v>
      </c>
      <c r="R282" t="s">
        <v>817</v>
      </c>
      <c r="S282" t="s">
        <v>298</v>
      </c>
      <c r="T282" t="s">
        <v>1299</v>
      </c>
      <c r="U282" t="s">
        <v>298</v>
      </c>
      <c r="V282" t="s">
        <v>1339</v>
      </c>
      <c r="W282">
        <v>2000</v>
      </c>
      <c r="X282" t="s">
        <v>105</v>
      </c>
      <c r="Y282">
        <v>2911</v>
      </c>
      <c r="Z282" t="s">
        <v>312</v>
      </c>
      <c r="AA282">
        <v>0</v>
      </c>
      <c r="AB282" t="s">
        <v>58</v>
      </c>
      <c r="AC282" s="1">
        <v>16582.150000000001</v>
      </c>
      <c r="AD282" s="16">
        <v>8082.15</v>
      </c>
      <c r="AE282" s="1">
        <v>8082.15</v>
      </c>
      <c r="AF282" s="1">
        <v>7923.97</v>
      </c>
      <c r="AG282" s="1">
        <v>350</v>
      </c>
      <c r="AH282" s="1">
        <v>7923.57</v>
      </c>
      <c r="AI282" s="1">
        <v>7923.57</v>
      </c>
      <c r="AJ282" s="1">
        <v>10000</v>
      </c>
      <c r="AK282" s="1">
        <v>10000</v>
      </c>
      <c r="AL282" s="1">
        <f t="shared" si="18"/>
        <v>0</v>
      </c>
      <c r="AM282" s="1">
        <v>10000</v>
      </c>
      <c r="AN282" s="1"/>
      <c r="AO282" s="1">
        <v>0</v>
      </c>
      <c r="AP282" s="1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 s="1">
        <f t="shared" si="19"/>
        <v>10000</v>
      </c>
      <c r="AW282" s="16">
        <v>0</v>
      </c>
      <c r="AX282" s="16"/>
      <c r="AY282" s="1">
        <f t="shared" si="20"/>
        <v>0</v>
      </c>
    </row>
    <row r="283" spans="1:54" hidden="1" x14ac:dyDescent="0.35">
      <c r="A283" t="s">
        <v>812</v>
      </c>
      <c r="B283" t="s">
        <v>815</v>
      </c>
      <c r="C283" t="s">
        <v>1359</v>
      </c>
      <c r="D283" s="85" t="s">
        <v>1379</v>
      </c>
      <c r="E283" s="83" t="s">
        <v>824</v>
      </c>
      <c r="F283">
        <v>1</v>
      </c>
      <c r="G283" s="83" t="s">
        <v>472</v>
      </c>
      <c r="H283" s="83" t="s">
        <v>65</v>
      </c>
      <c r="I283" s="83" t="s">
        <v>1351</v>
      </c>
      <c r="J283" s="83" t="s">
        <v>1303</v>
      </c>
      <c r="K283" s="83" t="s">
        <v>1304</v>
      </c>
      <c r="L283">
        <v>6</v>
      </c>
      <c r="M283" t="s">
        <v>1290</v>
      </c>
      <c r="N283">
        <v>63</v>
      </c>
      <c r="O283" t="s">
        <v>890</v>
      </c>
      <c r="P283" t="s">
        <v>1296</v>
      </c>
      <c r="Q283" t="s">
        <v>1452</v>
      </c>
      <c r="R283" t="s">
        <v>888</v>
      </c>
      <c r="S283" t="s">
        <v>891</v>
      </c>
      <c r="T283" t="s">
        <v>1299</v>
      </c>
      <c r="U283" t="s">
        <v>1453</v>
      </c>
      <c r="V283" t="s">
        <v>1339</v>
      </c>
      <c r="W283">
        <v>2000</v>
      </c>
      <c r="X283" t="s">
        <v>105</v>
      </c>
      <c r="Y283">
        <v>2911</v>
      </c>
      <c r="Z283" t="s">
        <v>312</v>
      </c>
      <c r="AA283">
        <v>0</v>
      </c>
      <c r="AB283" t="s">
        <v>58</v>
      </c>
      <c r="AC283">
        <v>0</v>
      </c>
      <c r="AD283" s="16">
        <v>0</v>
      </c>
      <c r="AE283">
        <v>0</v>
      </c>
      <c r="AF283">
        <v>0</v>
      </c>
      <c r="AG283">
        <v>0</v>
      </c>
      <c r="AH283" s="16">
        <v>0</v>
      </c>
      <c r="AI283">
        <v>0</v>
      </c>
      <c r="AJ283" s="1">
        <v>100000</v>
      </c>
      <c r="AK283" s="1">
        <v>100000</v>
      </c>
      <c r="AL283" s="1">
        <f t="shared" si="18"/>
        <v>0</v>
      </c>
      <c r="AM283">
        <v>0</v>
      </c>
      <c r="AO283" s="1">
        <v>0</v>
      </c>
      <c r="AP283" s="1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 s="1">
        <f t="shared" si="19"/>
        <v>100000</v>
      </c>
      <c r="AW283" s="1">
        <v>0</v>
      </c>
      <c r="AY283" s="1">
        <f t="shared" si="20"/>
        <v>0</v>
      </c>
    </row>
    <row r="284" spans="1:54" hidden="1" x14ac:dyDescent="0.35">
      <c r="A284" t="s">
        <v>1361</v>
      </c>
      <c r="B284" t="s">
        <v>1360</v>
      </c>
      <c r="C284" t="s">
        <v>1359</v>
      </c>
      <c r="D284" t="s">
        <v>1377</v>
      </c>
      <c r="E284" s="83" t="s">
        <v>857</v>
      </c>
      <c r="F284">
        <v>3</v>
      </c>
      <c r="G284" s="83" t="s">
        <v>453</v>
      </c>
      <c r="H284" s="83" t="s">
        <v>1349</v>
      </c>
      <c r="I284" s="83" t="s">
        <v>1350</v>
      </c>
      <c r="J284" s="83" t="s">
        <v>445</v>
      </c>
      <c r="K284" s="83" t="s">
        <v>446</v>
      </c>
      <c r="L284">
        <v>6</v>
      </c>
      <c r="M284" t="s">
        <v>1290</v>
      </c>
      <c r="N284">
        <v>30</v>
      </c>
      <c r="O284" t="s">
        <v>454</v>
      </c>
      <c r="P284" t="s">
        <v>1296</v>
      </c>
      <c r="Q284" t="s">
        <v>454</v>
      </c>
      <c r="R284" t="s">
        <v>882</v>
      </c>
      <c r="S284" t="s">
        <v>883</v>
      </c>
      <c r="T284" t="s">
        <v>1299</v>
      </c>
      <c r="U284" t="s">
        <v>883</v>
      </c>
      <c r="V284" t="s">
        <v>1339</v>
      </c>
      <c r="W284">
        <v>2000</v>
      </c>
      <c r="X284" t="s">
        <v>105</v>
      </c>
      <c r="Y284">
        <v>2911</v>
      </c>
      <c r="Z284" t="s">
        <v>312</v>
      </c>
      <c r="AA284">
        <v>0</v>
      </c>
      <c r="AB284" t="s">
        <v>58</v>
      </c>
      <c r="AC284" s="1">
        <v>21019.33</v>
      </c>
      <c r="AD284" s="16">
        <v>21019.33</v>
      </c>
      <c r="AE284" s="1">
        <v>21019.33</v>
      </c>
      <c r="AF284" s="1">
        <v>20000</v>
      </c>
      <c r="AG284" s="1">
        <v>20000</v>
      </c>
      <c r="AH284" s="1">
        <v>3810.6</v>
      </c>
      <c r="AI284" s="1">
        <v>3810.6</v>
      </c>
      <c r="AJ284" s="1">
        <v>150000</v>
      </c>
      <c r="AK284" s="1">
        <v>150000</v>
      </c>
      <c r="AL284" s="1">
        <f t="shared" si="18"/>
        <v>0</v>
      </c>
      <c r="AM284" s="1">
        <v>150000</v>
      </c>
      <c r="AN284" s="1"/>
      <c r="AO284" s="1">
        <v>0</v>
      </c>
      <c r="AP284" s="1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 s="1">
        <f t="shared" si="19"/>
        <v>150000</v>
      </c>
      <c r="AW284" s="1">
        <v>50000</v>
      </c>
      <c r="AY284" s="1">
        <f t="shared" si="20"/>
        <v>50000</v>
      </c>
    </row>
    <row r="285" spans="1:54" hidden="1" x14ac:dyDescent="0.35">
      <c r="A285" t="s">
        <v>812</v>
      </c>
      <c r="B285" t="s">
        <v>815</v>
      </c>
      <c r="C285" t="s">
        <v>1359</v>
      </c>
      <c r="D285" t="s">
        <v>1381</v>
      </c>
      <c r="E285" s="83" t="s">
        <v>984</v>
      </c>
      <c r="F285">
        <v>5</v>
      </c>
      <c r="G285" s="83" t="s">
        <v>810</v>
      </c>
      <c r="H285" s="83" t="s">
        <v>1398</v>
      </c>
      <c r="I285" s="83" t="s">
        <v>1399</v>
      </c>
      <c r="J285" s="83" t="s">
        <v>204</v>
      </c>
      <c r="K285" s="83" t="s">
        <v>1306</v>
      </c>
      <c r="L285">
        <v>4</v>
      </c>
      <c r="M285" t="s">
        <v>1291</v>
      </c>
      <c r="N285">
        <v>55</v>
      </c>
      <c r="O285" t="s">
        <v>601</v>
      </c>
      <c r="P285" t="s">
        <v>1296</v>
      </c>
      <c r="Q285" t="s">
        <v>601</v>
      </c>
      <c r="R285" t="s">
        <v>983</v>
      </c>
      <c r="S285" t="s">
        <v>985</v>
      </c>
      <c r="T285" t="s">
        <v>1299</v>
      </c>
      <c r="U285" t="s">
        <v>985</v>
      </c>
      <c r="V285" t="s">
        <v>1339</v>
      </c>
      <c r="W285">
        <v>2000</v>
      </c>
      <c r="X285" t="s">
        <v>105</v>
      </c>
      <c r="Y285">
        <v>2911</v>
      </c>
      <c r="Z285" t="s">
        <v>312</v>
      </c>
      <c r="AA285">
        <v>0</v>
      </c>
      <c r="AB285" t="s">
        <v>58</v>
      </c>
      <c r="AC285" s="1">
        <v>36627.620000000003</v>
      </c>
      <c r="AD285" s="16">
        <v>36627.620000000003</v>
      </c>
      <c r="AE285" s="1">
        <v>36627.620000000003</v>
      </c>
      <c r="AF285" s="1">
        <v>72519</v>
      </c>
      <c r="AG285" s="1">
        <v>44519</v>
      </c>
      <c r="AH285" s="1">
        <v>47681.919999999998</v>
      </c>
      <c r="AI285" s="1">
        <v>47681.919999999998</v>
      </c>
      <c r="AJ285" s="1">
        <v>300000</v>
      </c>
      <c r="AK285" s="1">
        <v>300000</v>
      </c>
      <c r="AL285" s="1">
        <f t="shared" si="18"/>
        <v>0</v>
      </c>
      <c r="AM285" s="1">
        <v>500000</v>
      </c>
      <c r="AN285" s="1"/>
      <c r="AO285" s="1">
        <v>0</v>
      </c>
      <c r="AP285" s="1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 s="1">
        <f t="shared" si="19"/>
        <v>300000</v>
      </c>
      <c r="AW285" s="1">
        <v>0</v>
      </c>
      <c r="AY285" s="1">
        <f t="shared" si="20"/>
        <v>0</v>
      </c>
    </row>
    <row r="286" spans="1:54" hidden="1" x14ac:dyDescent="0.35">
      <c r="A286" t="s">
        <v>1361</v>
      </c>
      <c r="B286" t="s">
        <v>1360</v>
      </c>
      <c r="C286" t="s">
        <v>1359</v>
      </c>
      <c r="D286" s="85" t="s">
        <v>1379</v>
      </c>
      <c r="E286" s="83" t="s">
        <v>824</v>
      </c>
      <c r="F286">
        <v>1</v>
      </c>
      <c r="G286" s="83" t="s">
        <v>472</v>
      </c>
      <c r="H286" s="83" t="s">
        <v>65</v>
      </c>
      <c r="I286" s="83" t="s">
        <v>1351</v>
      </c>
      <c r="J286" s="83" t="s">
        <v>1303</v>
      </c>
      <c r="K286" s="83" t="s">
        <v>1304</v>
      </c>
      <c r="L286">
        <v>6</v>
      </c>
      <c r="M286" t="s">
        <v>1290</v>
      </c>
      <c r="N286">
        <v>68</v>
      </c>
      <c r="O286" t="s">
        <v>473</v>
      </c>
      <c r="P286" t="s">
        <v>1296</v>
      </c>
      <c r="Q286" t="s">
        <v>1452</v>
      </c>
      <c r="R286" t="s">
        <v>893</v>
      </c>
      <c r="S286" t="s">
        <v>1132</v>
      </c>
      <c r="T286" t="s">
        <v>1299</v>
      </c>
      <c r="U286" t="s">
        <v>1453</v>
      </c>
      <c r="V286" t="s">
        <v>1339</v>
      </c>
      <c r="W286">
        <v>2000</v>
      </c>
      <c r="X286" t="s">
        <v>105</v>
      </c>
      <c r="Y286">
        <v>2911</v>
      </c>
      <c r="Z286" t="s">
        <v>312</v>
      </c>
      <c r="AA286">
        <v>0</v>
      </c>
      <c r="AB286" t="s">
        <v>58</v>
      </c>
      <c r="AC286">
        <v>0</v>
      </c>
      <c r="AD286" s="16">
        <v>1568349.83</v>
      </c>
      <c r="AE286">
        <v>0</v>
      </c>
      <c r="AF286">
        <v>0</v>
      </c>
      <c r="AG286">
        <v>0</v>
      </c>
      <c r="AH286" s="16">
        <v>5472017.1299999999</v>
      </c>
      <c r="AI286">
        <v>0</v>
      </c>
      <c r="AJ286" s="1">
        <v>1290543.49</v>
      </c>
      <c r="AK286" s="1">
        <v>1290543.49</v>
      </c>
      <c r="AL286" s="1">
        <f t="shared" ref="AL286:AL305" si="21">AJ286-AK286</f>
        <v>0</v>
      </c>
      <c r="AM286">
        <v>0</v>
      </c>
      <c r="AO286" s="1">
        <v>0</v>
      </c>
      <c r="AP286" s="1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 s="1">
        <f t="shared" ref="AV286:AV305" si="22">AK286-AO286</f>
        <v>1290543.49</v>
      </c>
      <c r="AW286" s="1">
        <v>500000</v>
      </c>
      <c r="AY286" s="1">
        <f t="shared" ref="AY286:AY307" si="23">AW286</f>
        <v>500000</v>
      </c>
    </row>
    <row r="287" spans="1:54" hidden="1" x14ac:dyDescent="0.35">
      <c r="A287" t="s">
        <v>1361</v>
      </c>
      <c r="B287" t="s">
        <v>1360</v>
      </c>
      <c r="C287" t="s">
        <v>1359</v>
      </c>
      <c r="D287" t="s">
        <v>1373</v>
      </c>
      <c r="E287" s="83" t="s">
        <v>835</v>
      </c>
      <c r="F287">
        <v>5</v>
      </c>
      <c r="G287" s="83" t="s">
        <v>810</v>
      </c>
      <c r="H287" s="83" t="s">
        <v>65</v>
      </c>
      <c r="I287" s="83" t="s">
        <v>1351</v>
      </c>
      <c r="J287" t="s">
        <v>47</v>
      </c>
      <c r="K287" t="s">
        <v>48</v>
      </c>
      <c r="L287">
        <v>4</v>
      </c>
      <c r="M287" t="s">
        <v>1291</v>
      </c>
      <c r="N287">
        <v>9</v>
      </c>
      <c r="O287" t="s">
        <v>120</v>
      </c>
      <c r="P287" t="s">
        <v>1296</v>
      </c>
      <c r="Q287" t="s">
        <v>120</v>
      </c>
      <c r="R287" t="s">
        <v>834</v>
      </c>
      <c r="S287" t="s">
        <v>836</v>
      </c>
      <c r="T287" t="s">
        <v>1299</v>
      </c>
      <c r="U287" t="s">
        <v>836</v>
      </c>
      <c r="V287" t="s">
        <v>1339</v>
      </c>
      <c r="W287">
        <v>2000</v>
      </c>
      <c r="X287" t="s">
        <v>105</v>
      </c>
      <c r="Y287">
        <v>2921</v>
      </c>
      <c r="Z287" t="s">
        <v>378</v>
      </c>
      <c r="AA287">
        <v>0</v>
      </c>
      <c r="AB287" t="s">
        <v>58</v>
      </c>
      <c r="AC287" s="1">
        <v>96085.94</v>
      </c>
      <c r="AD287" s="16">
        <v>88499.08</v>
      </c>
      <c r="AE287" s="1">
        <v>88499.08</v>
      </c>
      <c r="AF287" s="1">
        <v>45000</v>
      </c>
      <c r="AG287" s="1">
        <v>45000</v>
      </c>
      <c r="AH287" s="1">
        <v>32427.26</v>
      </c>
      <c r="AI287" s="1">
        <v>30292.86</v>
      </c>
      <c r="AJ287" s="1">
        <v>160000</v>
      </c>
      <c r="AK287" s="1">
        <v>160000</v>
      </c>
      <c r="AL287" s="1">
        <f t="shared" si="21"/>
        <v>0</v>
      </c>
      <c r="AM287" s="1">
        <v>50000</v>
      </c>
      <c r="AN287" s="1"/>
      <c r="AO287" s="1">
        <v>114313.86</v>
      </c>
      <c r="AP287" s="1">
        <v>5499.13</v>
      </c>
      <c r="AQ287" s="1">
        <v>108814.73</v>
      </c>
      <c r="AR287">
        <v>0</v>
      </c>
      <c r="AS287">
        <v>0</v>
      </c>
      <c r="AT287">
        <v>0</v>
      </c>
      <c r="AU287">
        <v>0</v>
      </c>
      <c r="AV287" s="1">
        <f t="shared" si="22"/>
        <v>45686.14</v>
      </c>
      <c r="AW287" s="1">
        <v>120000</v>
      </c>
      <c r="AY287" s="1">
        <f t="shared" si="23"/>
        <v>120000</v>
      </c>
    </row>
    <row r="288" spans="1:54" hidden="1" x14ac:dyDescent="0.35">
      <c r="A288" t="s">
        <v>1361</v>
      </c>
      <c r="B288" t="s">
        <v>1360</v>
      </c>
      <c r="C288" t="s">
        <v>1359</v>
      </c>
      <c r="D288" t="s">
        <v>1372</v>
      </c>
      <c r="E288" s="83" t="s">
        <v>60</v>
      </c>
      <c r="F288">
        <v>5</v>
      </c>
      <c r="G288" s="83" t="s">
        <v>810</v>
      </c>
      <c r="H288" s="83" t="s">
        <v>65</v>
      </c>
      <c r="I288" s="83" t="s">
        <v>1351</v>
      </c>
      <c r="J288" t="s">
        <v>47</v>
      </c>
      <c r="K288" t="s">
        <v>48</v>
      </c>
      <c r="L288">
        <v>4</v>
      </c>
      <c r="M288" t="s">
        <v>1291</v>
      </c>
      <c r="N288">
        <v>5</v>
      </c>
      <c r="O288" t="s">
        <v>297</v>
      </c>
      <c r="P288" t="s">
        <v>1296</v>
      </c>
      <c r="Q288" t="s">
        <v>297</v>
      </c>
      <c r="R288" t="s">
        <v>817</v>
      </c>
      <c r="S288" t="s">
        <v>298</v>
      </c>
      <c r="T288" t="s">
        <v>1299</v>
      </c>
      <c r="U288" t="s">
        <v>298</v>
      </c>
      <c r="V288" t="s">
        <v>1339</v>
      </c>
      <c r="W288">
        <v>2000</v>
      </c>
      <c r="X288" t="s">
        <v>105</v>
      </c>
      <c r="Y288">
        <v>2921</v>
      </c>
      <c r="Z288" t="s">
        <v>378</v>
      </c>
      <c r="AA288">
        <v>0</v>
      </c>
      <c r="AB288" t="s">
        <v>58</v>
      </c>
      <c r="AC288" s="1">
        <v>0</v>
      </c>
      <c r="AD288" s="16">
        <v>0</v>
      </c>
      <c r="AE288" s="1">
        <v>0</v>
      </c>
      <c r="AF288" s="1">
        <v>953</v>
      </c>
      <c r="AG288" s="1">
        <v>0</v>
      </c>
      <c r="AH288" s="1">
        <v>952.82</v>
      </c>
      <c r="AI288" s="1">
        <v>952.82</v>
      </c>
      <c r="AJ288" s="1">
        <v>3000</v>
      </c>
      <c r="AK288" s="1">
        <v>3000</v>
      </c>
      <c r="AL288" s="1">
        <f t="shared" si="21"/>
        <v>0</v>
      </c>
      <c r="AM288" s="1">
        <v>1000</v>
      </c>
      <c r="AN288" s="1"/>
      <c r="AO288" s="1">
        <v>2591</v>
      </c>
      <c r="AP288" s="1">
        <v>2591</v>
      </c>
      <c r="AQ288" s="1">
        <v>2591</v>
      </c>
      <c r="AR288" s="1">
        <v>2591</v>
      </c>
      <c r="AS288" s="1">
        <v>2591</v>
      </c>
      <c r="AT288" s="1">
        <v>2591</v>
      </c>
      <c r="AU288" s="1">
        <v>2591</v>
      </c>
      <c r="AV288" s="1">
        <f t="shared" si="22"/>
        <v>409</v>
      </c>
      <c r="AW288" s="16">
        <v>3000</v>
      </c>
      <c r="AX288" s="16"/>
      <c r="AY288" s="1">
        <f t="shared" si="23"/>
        <v>3000</v>
      </c>
    </row>
    <row r="289" spans="1:55" hidden="1" x14ac:dyDescent="0.35">
      <c r="A289" t="s">
        <v>812</v>
      </c>
      <c r="B289" t="s">
        <v>815</v>
      </c>
      <c r="C289" t="s">
        <v>1359</v>
      </c>
      <c r="D289" t="s">
        <v>1376</v>
      </c>
      <c r="E289" s="83" t="s">
        <v>870</v>
      </c>
      <c r="F289">
        <v>6</v>
      </c>
      <c r="G289" s="83" t="s">
        <v>164</v>
      </c>
      <c r="H289" s="83" t="s">
        <v>65</v>
      </c>
      <c r="I289" s="83" t="s">
        <v>1351</v>
      </c>
      <c r="J289" s="83" t="s">
        <v>155</v>
      </c>
      <c r="K289" s="83" t="s">
        <v>1302</v>
      </c>
      <c r="L289">
        <v>1</v>
      </c>
      <c r="M289" t="s">
        <v>1292</v>
      </c>
      <c r="N289">
        <v>19</v>
      </c>
      <c r="O289" t="s">
        <v>168</v>
      </c>
      <c r="P289" t="s">
        <v>1296</v>
      </c>
      <c r="Q289" t="s">
        <v>168</v>
      </c>
      <c r="R289" t="s">
        <v>869</v>
      </c>
      <c r="S289" t="s">
        <v>871</v>
      </c>
      <c r="T289" t="s">
        <v>1299</v>
      </c>
      <c r="U289" t="s">
        <v>871</v>
      </c>
      <c r="V289" t="s">
        <v>1339</v>
      </c>
      <c r="W289">
        <v>2000</v>
      </c>
      <c r="X289" t="s">
        <v>105</v>
      </c>
      <c r="Y289">
        <v>2921</v>
      </c>
      <c r="Z289" t="s">
        <v>378</v>
      </c>
      <c r="AA289">
        <v>0</v>
      </c>
      <c r="AB289" t="s">
        <v>58</v>
      </c>
      <c r="AC289">
        <v>0</v>
      </c>
      <c r="AD289" s="16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 s="1">
        <v>218.74</v>
      </c>
      <c r="AK289" s="1">
        <v>218.74</v>
      </c>
      <c r="AL289" s="1">
        <f t="shared" si="21"/>
        <v>0</v>
      </c>
      <c r="AM289">
        <v>0</v>
      </c>
      <c r="AO289" s="1">
        <v>218.74</v>
      </c>
      <c r="AP289" s="1">
        <v>218.74</v>
      </c>
      <c r="AQ289">
        <v>218.74</v>
      </c>
      <c r="AR289">
        <v>218.74</v>
      </c>
      <c r="AS289">
        <v>218.74</v>
      </c>
      <c r="AT289">
        <v>218.74</v>
      </c>
      <c r="AU289">
        <v>218.74</v>
      </c>
      <c r="AV289" s="1">
        <f t="shared" si="22"/>
        <v>0</v>
      </c>
      <c r="AW289" s="1">
        <v>0</v>
      </c>
      <c r="AY289" s="1">
        <f t="shared" si="23"/>
        <v>0</v>
      </c>
    </row>
    <row r="290" spans="1:55" hidden="1" x14ac:dyDescent="0.35">
      <c r="A290" s="13" t="s">
        <v>1451</v>
      </c>
      <c r="B290" t="s">
        <v>1360</v>
      </c>
      <c r="C290" t="s">
        <v>1359</v>
      </c>
      <c r="D290" t="s">
        <v>1376</v>
      </c>
      <c r="E290" s="83" t="s">
        <v>870</v>
      </c>
      <c r="F290">
        <v>6</v>
      </c>
      <c r="G290" s="83" t="s">
        <v>164</v>
      </c>
      <c r="H290" s="83" t="s">
        <v>65</v>
      </c>
      <c r="I290" s="83" t="s">
        <v>1351</v>
      </c>
      <c r="J290" s="83" t="s">
        <v>173</v>
      </c>
      <c r="K290" s="83" t="s">
        <v>174</v>
      </c>
      <c r="L290">
        <v>6</v>
      </c>
      <c r="M290" t="s">
        <v>1290</v>
      </c>
      <c r="N290">
        <v>21</v>
      </c>
      <c r="O290" t="s">
        <v>440</v>
      </c>
      <c r="P290" t="s">
        <v>1296</v>
      </c>
      <c r="Q290" t="s">
        <v>440</v>
      </c>
      <c r="R290" t="s">
        <v>872</v>
      </c>
      <c r="S290" t="s">
        <v>1320</v>
      </c>
      <c r="T290" t="s">
        <v>1299</v>
      </c>
      <c r="U290" t="s">
        <v>873</v>
      </c>
      <c r="V290" t="s">
        <v>1339</v>
      </c>
      <c r="W290">
        <v>2000</v>
      </c>
      <c r="X290" t="s">
        <v>105</v>
      </c>
      <c r="Y290">
        <v>2711</v>
      </c>
      <c r="Z290" t="s">
        <v>106</v>
      </c>
      <c r="AA290">
        <v>0</v>
      </c>
      <c r="AB290" t="s">
        <v>58</v>
      </c>
      <c r="AC290" s="1">
        <v>126.97</v>
      </c>
      <c r="AD290" s="16">
        <v>126.97</v>
      </c>
      <c r="AE290" s="1">
        <v>126.97</v>
      </c>
      <c r="AF290" s="1">
        <v>1000</v>
      </c>
      <c r="AG290" s="1">
        <v>1000</v>
      </c>
      <c r="AH290" s="1">
        <v>0</v>
      </c>
      <c r="AI290" s="1">
        <v>0</v>
      </c>
      <c r="AJ290" s="1">
        <v>0</v>
      </c>
      <c r="AK290" s="1">
        <v>0</v>
      </c>
      <c r="AL290" s="1">
        <f t="shared" si="21"/>
        <v>0</v>
      </c>
      <c r="AM290" s="1">
        <v>0</v>
      </c>
      <c r="AN290" s="1"/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f t="shared" si="22"/>
        <v>0</v>
      </c>
      <c r="AW290" s="1">
        <v>1500000</v>
      </c>
      <c r="AY290" s="1">
        <f t="shared" si="23"/>
        <v>1500000</v>
      </c>
      <c r="BB290" s="1"/>
    </row>
    <row r="291" spans="1:55" hidden="1" x14ac:dyDescent="0.35">
      <c r="A291" t="s">
        <v>812</v>
      </c>
      <c r="B291" t="s">
        <v>815</v>
      </c>
      <c r="C291" t="s">
        <v>1359</v>
      </c>
      <c r="D291" t="s">
        <v>1378</v>
      </c>
      <c r="E291" s="83" t="s">
        <v>900</v>
      </c>
      <c r="F291">
        <v>0</v>
      </c>
      <c r="G291" s="83" t="s">
        <v>255</v>
      </c>
      <c r="H291" s="83" t="s">
        <v>65</v>
      </c>
      <c r="I291" s="83" t="s">
        <v>1351</v>
      </c>
      <c r="J291" s="83" t="s">
        <v>47</v>
      </c>
      <c r="K291" s="83" t="s">
        <v>48</v>
      </c>
      <c r="L291">
        <v>1</v>
      </c>
      <c r="M291" t="s">
        <v>1292</v>
      </c>
      <c r="N291">
        <v>36</v>
      </c>
      <c r="O291" t="s">
        <v>931</v>
      </c>
      <c r="P291" t="s">
        <v>1296</v>
      </c>
      <c r="Q291" t="s">
        <v>931</v>
      </c>
      <c r="R291" t="s">
        <v>930</v>
      </c>
      <c r="S291" t="s">
        <v>932</v>
      </c>
      <c r="T291" t="s">
        <v>1299</v>
      </c>
      <c r="U291" t="s">
        <v>932</v>
      </c>
      <c r="V291" t="s">
        <v>1339</v>
      </c>
      <c r="W291">
        <v>2000</v>
      </c>
      <c r="X291" t="s">
        <v>105</v>
      </c>
      <c r="Y291">
        <v>2921</v>
      </c>
      <c r="Z291" t="s">
        <v>378</v>
      </c>
      <c r="AA291">
        <v>0</v>
      </c>
      <c r="AB291" t="s">
        <v>58</v>
      </c>
      <c r="AC291" s="1">
        <v>0</v>
      </c>
      <c r="AD291" s="16">
        <v>0</v>
      </c>
      <c r="AE291" s="1">
        <v>0</v>
      </c>
      <c r="AF291" s="1">
        <v>0</v>
      </c>
      <c r="AG291" s="1">
        <v>50000</v>
      </c>
      <c r="AH291" s="1">
        <v>0</v>
      </c>
      <c r="AI291" s="1">
        <v>0</v>
      </c>
      <c r="AJ291" s="1">
        <v>4500</v>
      </c>
      <c r="AK291" s="1">
        <v>4500</v>
      </c>
      <c r="AL291" s="1">
        <f t="shared" si="21"/>
        <v>0</v>
      </c>
      <c r="AM291">
        <v>0</v>
      </c>
      <c r="AO291" s="1">
        <v>2739.52</v>
      </c>
      <c r="AP291" s="1">
        <v>2739.52</v>
      </c>
      <c r="AQ291">
        <v>0</v>
      </c>
      <c r="AR291">
        <v>0</v>
      </c>
      <c r="AS291">
        <v>0</v>
      </c>
      <c r="AT291">
        <v>0</v>
      </c>
      <c r="AU291">
        <v>0</v>
      </c>
      <c r="AV291" s="1">
        <f t="shared" si="22"/>
        <v>1760.48</v>
      </c>
      <c r="AW291" s="1">
        <v>0</v>
      </c>
      <c r="AY291" s="1">
        <f t="shared" si="23"/>
        <v>0</v>
      </c>
      <c r="BA291" t="s">
        <v>1256</v>
      </c>
      <c r="BB291" s="1"/>
    </row>
    <row r="292" spans="1:55" hidden="1" x14ac:dyDescent="0.35">
      <c r="A292" t="s">
        <v>812</v>
      </c>
      <c r="B292" t="s">
        <v>815</v>
      </c>
      <c r="C292" t="s">
        <v>1359</v>
      </c>
      <c r="D292" t="s">
        <v>1373</v>
      </c>
      <c r="E292" s="83" t="s">
        <v>835</v>
      </c>
      <c r="F292">
        <v>5</v>
      </c>
      <c r="G292" s="83" t="s">
        <v>810</v>
      </c>
      <c r="H292" s="83" t="s">
        <v>65</v>
      </c>
      <c r="I292" s="83" t="s">
        <v>1351</v>
      </c>
      <c r="J292" t="s">
        <v>47</v>
      </c>
      <c r="K292" t="s">
        <v>48</v>
      </c>
      <c r="L292">
        <v>4</v>
      </c>
      <c r="M292" t="s">
        <v>1291</v>
      </c>
      <c r="N292">
        <v>66</v>
      </c>
      <c r="O292" t="s">
        <v>71</v>
      </c>
      <c r="P292" t="s">
        <v>1296</v>
      </c>
      <c r="Q292" t="s">
        <v>71</v>
      </c>
      <c r="R292" t="s">
        <v>837</v>
      </c>
      <c r="S292" t="s">
        <v>838</v>
      </c>
      <c r="T292" t="s">
        <v>1299</v>
      </c>
      <c r="U292" t="s">
        <v>838</v>
      </c>
      <c r="V292" t="s">
        <v>1339</v>
      </c>
      <c r="W292">
        <v>2000</v>
      </c>
      <c r="X292" t="s">
        <v>105</v>
      </c>
      <c r="Y292">
        <v>2931</v>
      </c>
      <c r="Z292" t="s">
        <v>649</v>
      </c>
      <c r="AA292">
        <v>0</v>
      </c>
      <c r="AB292" t="s">
        <v>58</v>
      </c>
      <c r="AC292">
        <v>0</v>
      </c>
      <c r="AD292" s="16">
        <v>0</v>
      </c>
      <c r="AE292">
        <v>0</v>
      </c>
      <c r="AF292">
        <v>0</v>
      </c>
      <c r="AG292">
        <v>5000</v>
      </c>
      <c r="AH292">
        <v>0</v>
      </c>
      <c r="AI292">
        <v>0</v>
      </c>
      <c r="AJ292" s="1">
        <v>10000</v>
      </c>
      <c r="AK292" s="1">
        <v>10000</v>
      </c>
      <c r="AL292" s="1">
        <f t="shared" si="21"/>
        <v>0</v>
      </c>
      <c r="AM292">
        <v>0</v>
      </c>
      <c r="AO292" s="1">
        <v>10000</v>
      </c>
      <c r="AP292" s="1">
        <v>10000</v>
      </c>
      <c r="AQ292" s="1">
        <v>10000</v>
      </c>
      <c r="AR292" s="1">
        <v>10000</v>
      </c>
      <c r="AS292">
        <v>0</v>
      </c>
      <c r="AT292">
        <v>0</v>
      </c>
      <c r="AU292">
        <v>0</v>
      </c>
      <c r="AV292" s="1">
        <f t="shared" si="22"/>
        <v>0</v>
      </c>
      <c r="AW292" s="1">
        <v>0</v>
      </c>
      <c r="AY292" s="1">
        <f t="shared" si="23"/>
        <v>0</v>
      </c>
      <c r="BA292" t="s">
        <v>1454</v>
      </c>
    </row>
    <row r="293" spans="1:55" hidden="1" x14ac:dyDescent="0.35">
      <c r="A293" t="s">
        <v>812</v>
      </c>
      <c r="B293" t="s">
        <v>815</v>
      </c>
      <c r="C293" t="s">
        <v>1359</v>
      </c>
      <c r="D293" t="s">
        <v>1372</v>
      </c>
      <c r="E293" s="83" t="s">
        <v>60</v>
      </c>
      <c r="F293">
        <v>5</v>
      </c>
      <c r="G293" s="83" t="s">
        <v>810</v>
      </c>
      <c r="H293" s="83" t="s">
        <v>65</v>
      </c>
      <c r="I293" s="83" t="s">
        <v>1351</v>
      </c>
      <c r="J293" t="s">
        <v>47</v>
      </c>
      <c r="K293" t="s">
        <v>48</v>
      </c>
      <c r="L293">
        <v>4</v>
      </c>
      <c r="M293" t="s">
        <v>1291</v>
      </c>
      <c r="N293">
        <v>5</v>
      </c>
      <c r="O293" t="s">
        <v>297</v>
      </c>
      <c r="P293" t="s">
        <v>1296</v>
      </c>
      <c r="Q293" t="s">
        <v>297</v>
      </c>
      <c r="R293" t="s">
        <v>817</v>
      </c>
      <c r="S293" t="s">
        <v>298</v>
      </c>
      <c r="T293" t="s">
        <v>1299</v>
      </c>
      <c r="U293" t="s">
        <v>298</v>
      </c>
      <c r="V293" t="s">
        <v>1339</v>
      </c>
      <c r="W293">
        <v>2000</v>
      </c>
      <c r="X293" t="s">
        <v>105</v>
      </c>
      <c r="Y293">
        <v>2931</v>
      </c>
      <c r="Z293" t="s">
        <v>649</v>
      </c>
      <c r="AA293">
        <v>0</v>
      </c>
      <c r="AB293" t="s">
        <v>58</v>
      </c>
      <c r="AC293" s="1">
        <v>0</v>
      </c>
      <c r="AD293" s="16">
        <v>0</v>
      </c>
      <c r="AE293" s="1">
        <v>0</v>
      </c>
      <c r="AF293" s="1">
        <v>26170.03</v>
      </c>
      <c r="AG293" s="1">
        <v>0</v>
      </c>
      <c r="AH293" s="1">
        <v>19140</v>
      </c>
      <c r="AI293" s="1">
        <v>19140</v>
      </c>
      <c r="AJ293" s="1">
        <v>20000</v>
      </c>
      <c r="AK293" s="1">
        <v>20000</v>
      </c>
      <c r="AL293" s="1">
        <f t="shared" si="21"/>
        <v>0</v>
      </c>
      <c r="AM293" s="1">
        <v>20000</v>
      </c>
      <c r="AN293" s="1"/>
      <c r="AO293" s="1">
        <v>0</v>
      </c>
      <c r="AP293" s="1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 s="1">
        <f t="shared" si="22"/>
        <v>20000</v>
      </c>
      <c r="AW293" s="16">
        <v>0</v>
      </c>
      <c r="AX293" s="16"/>
      <c r="AY293" s="1">
        <f t="shared" si="23"/>
        <v>0</v>
      </c>
    </row>
    <row r="294" spans="1:55" hidden="1" x14ac:dyDescent="0.35">
      <c r="A294" t="s">
        <v>1361</v>
      </c>
      <c r="B294" t="s">
        <v>1360</v>
      </c>
      <c r="C294" t="s">
        <v>1359</v>
      </c>
      <c r="D294" t="s">
        <v>1381</v>
      </c>
      <c r="E294" s="83" t="s">
        <v>984</v>
      </c>
      <c r="F294">
        <v>5</v>
      </c>
      <c r="G294" s="83" t="s">
        <v>810</v>
      </c>
      <c r="H294" s="83" t="s">
        <v>1398</v>
      </c>
      <c r="I294" s="83" t="s">
        <v>1399</v>
      </c>
      <c r="J294" s="83" t="s">
        <v>204</v>
      </c>
      <c r="K294" s="83" t="s">
        <v>1306</v>
      </c>
      <c r="L294">
        <v>4</v>
      </c>
      <c r="M294" t="s">
        <v>1291</v>
      </c>
      <c r="N294">
        <v>55</v>
      </c>
      <c r="O294" t="s">
        <v>601</v>
      </c>
      <c r="P294" t="s">
        <v>1296</v>
      </c>
      <c r="Q294" t="s">
        <v>601</v>
      </c>
      <c r="R294" t="s">
        <v>983</v>
      </c>
      <c r="S294" t="s">
        <v>985</v>
      </c>
      <c r="T294" t="s">
        <v>1299</v>
      </c>
      <c r="U294" t="s">
        <v>985</v>
      </c>
      <c r="V294" t="s">
        <v>1339</v>
      </c>
      <c r="W294">
        <v>2000</v>
      </c>
      <c r="X294" t="s">
        <v>105</v>
      </c>
      <c r="Y294">
        <v>2941</v>
      </c>
      <c r="Z294" t="s">
        <v>313</v>
      </c>
      <c r="AA294">
        <v>0</v>
      </c>
      <c r="AB294" t="s">
        <v>58</v>
      </c>
      <c r="AC294" s="1">
        <v>227120.72</v>
      </c>
      <c r="AD294" s="16">
        <v>224196.77</v>
      </c>
      <c r="AE294" s="1">
        <v>224196.77</v>
      </c>
      <c r="AF294" s="1">
        <v>1099000</v>
      </c>
      <c r="AG294" s="1">
        <v>1137000</v>
      </c>
      <c r="AH294" s="1">
        <v>1030548.59</v>
      </c>
      <c r="AI294" s="1">
        <v>1002307</v>
      </c>
      <c r="AJ294" s="1">
        <v>600000</v>
      </c>
      <c r="AK294" s="1">
        <v>600000</v>
      </c>
      <c r="AL294" s="1">
        <f t="shared" si="21"/>
        <v>0</v>
      </c>
      <c r="AM294">
        <v>0</v>
      </c>
      <c r="AO294" s="1">
        <v>498327.3</v>
      </c>
      <c r="AP294" s="1">
        <v>498327.3</v>
      </c>
      <c r="AQ294" s="1">
        <v>498327.3</v>
      </c>
      <c r="AR294" s="1">
        <v>498327.3</v>
      </c>
      <c r="AS294" s="1">
        <v>498327.3</v>
      </c>
      <c r="AT294">
        <v>0</v>
      </c>
      <c r="AU294">
        <v>0</v>
      </c>
      <c r="AV294" s="1">
        <f t="shared" si="22"/>
        <v>101672.70000000001</v>
      </c>
      <c r="AW294" s="1">
        <v>500000</v>
      </c>
      <c r="AY294" s="1">
        <f t="shared" si="23"/>
        <v>500000</v>
      </c>
    </row>
    <row r="295" spans="1:55" hidden="1" x14ac:dyDescent="0.35">
      <c r="A295" t="s">
        <v>1361</v>
      </c>
      <c r="B295" t="s">
        <v>1360</v>
      </c>
      <c r="C295" t="s">
        <v>1359</v>
      </c>
      <c r="D295" t="s">
        <v>1372</v>
      </c>
      <c r="E295" s="83" t="s">
        <v>60</v>
      </c>
      <c r="F295">
        <v>5</v>
      </c>
      <c r="G295" s="83" t="s">
        <v>810</v>
      </c>
      <c r="H295" s="83" t="s">
        <v>65</v>
      </c>
      <c r="I295" s="83" t="s">
        <v>1351</v>
      </c>
      <c r="J295" t="s">
        <v>47</v>
      </c>
      <c r="K295" t="s">
        <v>48</v>
      </c>
      <c r="L295">
        <v>4</v>
      </c>
      <c r="M295" t="s">
        <v>1291</v>
      </c>
      <c r="N295">
        <v>5</v>
      </c>
      <c r="O295" t="s">
        <v>297</v>
      </c>
      <c r="P295" t="s">
        <v>1296</v>
      </c>
      <c r="Q295" t="s">
        <v>297</v>
      </c>
      <c r="R295" t="s">
        <v>817</v>
      </c>
      <c r="S295" t="s">
        <v>298</v>
      </c>
      <c r="T295" t="s">
        <v>1299</v>
      </c>
      <c r="U295" t="s">
        <v>298</v>
      </c>
      <c r="V295" t="s">
        <v>1339</v>
      </c>
      <c r="W295">
        <v>2000</v>
      </c>
      <c r="X295" t="s">
        <v>105</v>
      </c>
      <c r="Y295">
        <v>2941</v>
      </c>
      <c r="Z295" t="s">
        <v>313</v>
      </c>
      <c r="AA295">
        <v>0</v>
      </c>
      <c r="AB295" t="s">
        <v>58</v>
      </c>
      <c r="AC295" s="1">
        <v>199</v>
      </c>
      <c r="AD295" s="16">
        <v>199</v>
      </c>
      <c r="AE295" s="1">
        <v>199</v>
      </c>
      <c r="AF295" s="1">
        <v>600</v>
      </c>
      <c r="AG295" s="1">
        <v>0</v>
      </c>
      <c r="AH295" s="1">
        <v>0</v>
      </c>
      <c r="AI295" s="1">
        <v>0</v>
      </c>
      <c r="AJ295" s="1">
        <v>27000</v>
      </c>
      <c r="AK295" s="1">
        <v>27000</v>
      </c>
      <c r="AL295" s="1">
        <f t="shared" si="21"/>
        <v>0</v>
      </c>
      <c r="AM295" s="1">
        <v>1000</v>
      </c>
      <c r="AN295" s="1"/>
      <c r="AO295" s="1">
        <v>12006.27</v>
      </c>
      <c r="AP295" s="1">
        <v>12006.27</v>
      </c>
      <c r="AQ295" s="1">
        <v>11131.27</v>
      </c>
      <c r="AR295" s="1">
        <v>11131.27</v>
      </c>
      <c r="AS295" s="1">
        <v>11131.27</v>
      </c>
      <c r="AT295" s="1">
        <v>8762.26</v>
      </c>
      <c r="AU295" s="1">
        <v>8762.26</v>
      </c>
      <c r="AV295" s="1">
        <f t="shared" si="22"/>
        <v>14993.73</v>
      </c>
      <c r="AW295" s="16">
        <v>15000</v>
      </c>
      <c r="AX295" s="16"/>
      <c r="AY295" s="1">
        <f t="shared" si="23"/>
        <v>15000</v>
      </c>
      <c r="BB295" t="s">
        <v>1167</v>
      </c>
      <c r="BC295">
        <v>564219.99</v>
      </c>
    </row>
    <row r="296" spans="1:55" hidden="1" x14ac:dyDescent="0.35">
      <c r="A296" s="13" t="s">
        <v>1451</v>
      </c>
      <c r="B296" t="s">
        <v>815</v>
      </c>
      <c r="C296" t="s">
        <v>1359</v>
      </c>
      <c r="D296" t="s">
        <v>1373</v>
      </c>
      <c r="E296" s="83" t="s">
        <v>835</v>
      </c>
      <c r="F296">
        <v>5</v>
      </c>
      <c r="G296" s="83" t="s">
        <v>810</v>
      </c>
      <c r="H296" s="83" t="s">
        <v>65</v>
      </c>
      <c r="I296" s="83" t="s">
        <v>1351</v>
      </c>
      <c r="J296" t="s">
        <v>47</v>
      </c>
      <c r="K296" t="s">
        <v>48</v>
      </c>
      <c r="L296">
        <v>4</v>
      </c>
      <c r="M296" t="s">
        <v>1291</v>
      </c>
      <c r="N296">
        <v>9</v>
      </c>
      <c r="O296" t="s">
        <v>120</v>
      </c>
      <c r="P296" t="s">
        <v>1296</v>
      </c>
      <c r="Q296" t="s">
        <v>120</v>
      </c>
      <c r="R296" t="s">
        <v>834</v>
      </c>
      <c r="S296" t="s">
        <v>836</v>
      </c>
      <c r="T296" t="s">
        <v>1299</v>
      </c>
      <c r="U296" t="s">
        <v>836</v>
      </c>
      <c r="V296" t="s">
        <v>1339</v>
      </c>
      <c r="W296">
        <v>2000</v>
      </c>
      <c r="X296" t="s">
        <v>105</v>
      </c>
      <c r="Y296">
        <v>2941</v>
      </c>
      <c r="Z296" t="s">
        <v>313</v>
      </c>
      <c r="AA296">
        <v>0</v>
      </c>
      <c r="AB296" t="s">
        <v>58</v>
      </c>
      <c r="AC296" s="1">
        <v>0</v>
      </c>
      <c r="AD296" s="16">
        <v>0</v>
      </c>
      <c r="AE296" s="1">
        <v>0</v>
      </c>
      <c r="AF296" s="1">
        <v>1050</v>
      </c>
      <c r="AG296" s="1">
        <v>0</v>
      </c>
      <c r="AH296" s="1">
        <v>1040</v>
      </c>
      <c r="AI296" s="1">
        <v>1040</v>
      </c>
      <c r="AJ296" s="1">
        <v>0</v>
      </c>
      <c r="AK296" s="1">
        <v>0</v>
      </c>
      <c r="AL296" s="1">
        <f t="shared" si="21"/>
        <v>0</v>
      </c>
      <c r="AM296" s="1">
        <v>0</v>
      </c>
      <c r="AN296" s="1"/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f t="shared" si="22"/>
        <v>0</v>
      </c>
      <c r="AW296" s="1">
        <v>0</v>
      </c>
      <c r="AY296" s="1">
        <f t="shared" si="23"/>
        <v>0</v>
      </c>
      <c r="BB296" s="1"/>
    </row>
    <row r="297" spans="1:55" hidden="1" x14ac:dyDescent="0.35">
      <c r="A297" t="s">
        <v>812</v>
      </c>
      <c r="B297" t="s">
        <v>815</v>
      </c>
      <c r="C297" t="s">
        <v>1359</v>
      </c>
      <c r="D297" t="s">
        <v>1374</v>
      </c>
      <c r="E297" s="83" t="s">
        <v>111</v>
      </c>
      <c r="F297">
        <v>5</v>
      </c>
      <c r="G297" s="83" t="s">
        <v>810</v>
      </c>
      <c r="H297" s="83" t="s">
        <v>65</v>
      </c>
      <c r="I297" s="83" t="s">
        <v>1351</v>
      </c>
      <c r="J297" s="83" t="s">
        <v>47</v>
      </c>
      <c r="K297" s="83" t="s">
        <v>48</v>
      </c>
      <c r="L297">
        <v>4</v>
      </c>
      <c r="M297" t="s">
        <v>1291</v>
      </c>
      <c r="N297">
        <v>14</v>
      </c>
      <c r="O297" t="s">
        <v>843</v>
      </c>
      <c r="P297" t="s">
        <v>1296</v>
      </c>
      <c r="Q297" t="s">
        <v>843</v>
      </c>
      <c r="R297" t="s">
        <v>842</v>
      </c>
      <c r="S297" t="s">
        <v>110</v>
      </c>
      <c r="T297" t="s">
        <v>1299</v>
      </c>
      <c r="U297" t="s">
        <v>110</v>
      </c>
      <c r="V297" t="s">
        <v>1339</v>
      </c>
      <c r="W297">
        <v>2000</v>
      </c>
      <c r="X297" t="s">
        <v>105</v>
      </c>
      <c r="Y297">
        <v>2941</v>
      </c>
      <c r="Z297" t="s">
        <v>313</v>
      </c>
      <c r="AA297">
        <v>0</v>
      </c>
      <c r="AB297" t="s">
        <v>58</v>
      </c>
      <c r="AC297">
        <v>0</v>
      </c>
      <c r="AD297" s="16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 s="1">
        <v>0</v>
      </c>
      <c r="AK297" s="1">
        <v>0</v>
      </c>
      <c r="AL297" s="1">
        <f t="shared" si="21"/>
        <v>0</v>
      </c>
      <c r="AM297" s="1">
        <v>0</v>
      </c>
      <c r="AN297" s="1"/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f t="shared" si="22"/>
        <v>0</v>
      </c>
      <c r="AW297" s="1">
        <v>0</v>
      </c>
      <c r="AY297" s="1">
        <f t="shared" si="23"/>
        <v>0</v>
      </c>
      <c r="BB297" s="1"/>
    </row>
    <row r="298" spans="1:55" hidden="1" x14ac:dyDescent="0.35">
      <c r="A298" t="s">
        <v>812</v>
      </c>
      <c r="B298" t="s">
        <v>815</v>
      </c>
      <c r="C298" t="s">
        <v>1359</v>
      </c>
      <c r="D298" t="s">
        <v>1378</v>
      </c>
      <c r="E298" s="83" t="s">
        <v>900</v>
      </c>
      <c r="F298">
        <v>0</v>
      </c>
      <c r="G298" s="83" t="s">
        <v>255</v>
      </c>
      <c r="H298" s="83" t="s">
        <v>65</v>
      </c>
      <c r="I298" s="83" t="s">
        <v>1351</v>
      </c>
      <c r="J298" s="83" t="s">
        <v>47</v>
      </c>
      <c r="K298" s="83" t="s">
        <v>48</v>
      </c>
      <c r="L298">
        <v>1</v>
      </c>
      <c r="M298" t="s">
        <v>1292</v>
      </c>
      <c r="N298">
        <v>36</v>
      </c>
      <c r="O298" t="s">
        <v>931</v>
      </c>
      <c r="P298" t="s">
        <v>1296</v>
      </c>
      <c r="Q298" t="s">
        <v>931</v>
      </c>
      <c r="R298" t="s">
        <v>930</v>
      </c>
      <c r="S298" t="s">
        <v>932</v>
      </c>
      <c r="T298" t="s">
        <v>1299</v>
      </c>
      <c r="U298" t="s">
        <v>932</v>
      </c>
      <c r="V298" t="s">
        <v>1339</v>
      </c>
      <c r="W298">
        <v>2000</v>
      </c>
      <c r="X298" t="s">
        <v>105</v>
      </c>
      <c r="Y298">
        <v>2941</v>
      </c>
      <c r="Z298" t="s">
        <v>313</v>
      </c>
      <c r="AA298">
        <v>0</v>
      </c>
      <c r="AB298" t="s">
        <v>58</v>
      </c>
      <c r="AC298">
        <v>0</v>
      </c>
      <c r="AD298" s="16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 s="1">
        <v>4000</v>
      </c>
      <c r="AK298" s="1">
        <v>4000</v>
      </c>
      <c r="AL298" s="1">
        <f t="shared" si="21"/>
        <v>0</v>
      </c>
      <c r="AM298">
        <v>0</v>
      </c>
      <c r="AO298" s="1">
        <v>3938</v>
      </c>
      <c r="AP298" s="1">
        <v>3938</v>
      </c>
      <c r="AQ298" s="1">
        <v>3938</v>
      </c>
      <c r="AR298" s="1">
        <v>3938</v>
      </c>
      <c r="AS298">
        <v>0</v>
      </c>
      <c r="AT298">
        <v>0</v>
      </c>
      <c r="AU298">
        <v>0</v>
      </c>
      <c r="AV298" s="1">
        <f t="shared" si="22"/>
        <v>62</v>
      </c>
      <c r="AW298" s="1">
        <v>0</v>
      </c>
      <c r="AY298" s="1">
        <f t="shared" si="23"/>
        <v>0</v>
      </c>
      <c r="BA298" t="s">
        <v>1256</v>
      </c>
      <c r="BB298" s="1"/>
    </row>
    <row r="299" spans="1:55" hidden="1" x14ac:dyDescent="0.35">
      <c r="A299" t="s">
        <v>1361</v>
      </c>
      <c r="B299" t="s">
        <v>1360</v>
      </c>
      <c r="C299" t="s">
        <v>1359</v>
      </c>
      <c r="D299" t="s">
        <v>1373</v>
      </c>
      <c r="E299" s="83" t="s">
        <v>835</v>
      </c>
      <c r="F299">
        <v>5</v>
      </c>
      <c r="G299" s="83" t="s">
        <v>810</v>
      </c>
      <c r="H299" s="83" t="s">
        <v>65</v>
      </c>
      <c r="I299" s="83" t="s">
        <v>1351</v>
      </c>
      <c r="J299" t="s">
        <v>47</v>
      </c>
      <c r="K299" t="s">
        <v>48</v>
      </c>
      <c r="L299">
        <v>4</v>
      </c>
      <c r="M299" t="s">
        <v>1291</v>
      </c>
      <c r="N299">
        <v>9</v>
      </c>
      <c r="O299" t="s">
        <v>120</v>
      </c>
      <c r="P299" t="s">
        <v>1296</v>
      </c>
      <c r="Q299" t="s">
        <v>120</v>
      </c>
      <c r="R299" t="s">
        <v>834</v>
      </c>
      <c r="S299" t="s">
        <v>836</v>
      </c>
      <c r="T299" t="s">
        <v>1299</v>
      </c>
      <c r="U299" t="s">
        <v>836</v>
      </c>
      <c r="V299" t="s">
        <v>1339</v>
      </c>
      <c r="W299">
        <v>2000</v>
      </c>
      <c r="X299" t="s">
        <v>105</v>
      </c>
      <c r="Y299">
        <v>2961</v>
      </c>
      <c r="Z299" t="s">
        <v>379</v>
      </c>
      <c r="AA299">
        <v>0</v>
      </c>
      <c r="AB299" t="s">
        <v>58</v>
      </c>
      <c r="AC299" s="1">
        <v>385463.67</v>
      </c>
      <c r="AD299" s="16">
        <v>370583.19</v>
      </c>
      <c r="AE299" s="1">
        <v>370583.19</v>
      </c>
      <c r="AF299" s="1">
        <v>1156938.6399999999</v>
      </c>
      <c r="AG299" s="1">
        <v>1000000</v>
      </c>
      <c r="AH299" s="1">
        <v>930682.22</v>
      </c>
      <c r="AI299" s="1">
        <v>655766.91</v>
      </c>
      <c r="AJ299" s="1">
        <v>2430000</v>
      </c>
      <c r="AK299" s="1">
        <v>2430000</v>
      </c>
      <c r="AL299" s="1">
        <f t="shared" si="21"/>
        <v>0</v>
      </c>
      <c r="AM299" s="1">
        <v>400000</v>
      </c>
      <c r="AN299" s="1"/>
      <c r="AO299" s="1">
        <v>1859484.86</v>
      </c>
      <c r="AP299" s="1">
        <v>1859484.86</v>
      </c>
      <c r="AQ299" s="1">
        <v>1829300.86</v>
      </c>
      <c r="AR299" s="1">
        <v>1829300.86</v>
      </c>
      <c r="AS299" s="1">
        <v>70731.34</v>
      </c>
      <c r="AT299" s="1">
        <v>58651.28</v>
      </c>
      <c r="AU299" s="1">
        <v>58651.28</v>
      </c>
      <c r="AV299" s="1">
        <f t="shared" si="22"/>
        <v>570515.1399999999</v>
      </c>
      <c r="AW299" s="1">
        <v>1900000</v>
      </c>
      <c r="AY299" s="1">
        <f t="shared" si="23"/>
        <v>1900000</v>
      </c>
    </row>
    <row r="300" spans="1:55" hidden="1" x14ac:dyDescent="0.35">
      <c r="A300" t="s">
        <v>1361</v>
      </c>
      <c r="B300" t="s">
        <v>1360</v>
      </c>
      <c r="C300" t="s">
        <v>1359</v>
      </c>
      <c r="D300" t="s">
        <v>1376</v>
      </c>
      <c r="E300" s="83" t="s">
        <v>870</v>
      </c>
      <c r="F300">
        <v>6</v>
      </c>
      <c r="G300" s="83" t="s">
        <v>164</v>
      </c>
      <c r="H300" s="83" t="s">
        <v>65</v>
      </c>
      <c r="I300" s="83" t="s">
        <v>1351</v>
      </c>
      <c r="J300" s="83" t="s">
        <v>173</v>
      </c>
      <c r="K300" s="83" t="s">
        <v>174</v>
      </c>
      <c r="L300">
        <v>6</v>
      </c>
      <c r="M300" t="s">
        <v>1290</v>
      </c>
      <c r="N300">
        <v>21</v>
      </c>
      <c r="O300" t="s">
        <v>440</v>
      </c>
      <c r="P300" t="s">
        <v>1296</v>
      </c>
      <c r="Q300" t="s">
        <v>440</v>
      </c>
      <c r="R300" t="s">
        <v>872</v>
      </c>
      <c r="S300" t="s">
        <v>873</v>
      </c>
      <c r="T300" t="s">
        <v>1299</v>
      </c>
      <c r="U300" t="s">
        <v>873</v>
      </c>
      <c r="V300" t="s">
        <v>1339</v>
      </c>
      <c r="W300">
        <v>2000</v>
      </c>
      <c r="X300" t="s">
        <v>105</v>
      </c>
      <c r="Y300">
        <v>2961</v>
      </c>
      <c r="Z300" t="s">
        <v>379</v>
      </c>
      <c r="AA300">
        <v>0</v>
      </c>
      <c r="AB300" t="s">
        <v>58</v>
      </c>
      <c r="AC300" s="1">
        <v>13722.8</v>
      </c>
      <c r="AD300" s="16">
        <v>13722.8</v>
      </c>
      <c r="AE300" s="1">
        <v>12690.4</v>
      </c>
      <c r="AF300" s="1">
        <v>50000</v>
      </c>
      <c r="AG300" s="1">
        <v>0</v>
      </c>
      <c r="AH300" s="1">
        <v>9918</v>
      </c>
      <c r="AI300" s="1">
        <v>9918</v>
      </c>
      <c r="AJ300" s="1">
        <v>50000</v>
      </c>
      <c r="AK300" s="1">
        <v>50000</v>
      </c>
      <c r="AL300" s="1">
        <f t="shared" si="21"/>
        <v>0</v>
      </c>
      <c r="AM300" s="1">
        <v>50000</v>
      </c>
      <c r="AN300" s="1"/>
      <c r="AO300" s="1">
        <v>13474.85</v>
      </c>
      <c r="AP300" s="1">
        <v>13474.85</v>
      </c>
      <c r="AQ300" s="1">
        <v>13474.85</v>
      </c>
      <c r="AR300" s="1">
        <v>13474.85</v>
      </c>
      <c r="AS300" s="1">
        <v>13474.85</v>
      </c>
      <c r="AT300" s="1">
        <v>13474.85</v>
      </c>
      <c r="AU300" s="1">
        <v>13474.85</v>
      </c>
      <c r="AV300" s="1">
        <f t="shared" si="22"/>
        <v>36525.15</v>
      </c>
      <c r="AW300" s="1">
        <v>25000</v>
      </c>
      <c r="AY300" s="1">
        <f t="shared" si="23"/>
        <v>25000</v>
      </c>
    </row>
    <row r="301" spans="1:55" hidden="1" x14ac:dyDescent="0.35">
      <c r="A301" t="s">
        <v>1361</v>
      </c>
      <c r="B301" t="s">
        <v>1360</v>
      </c>
      <c r="C301" t="s">
        <v>1359</v>
      </c>
      <c r="D301" t="s">
        <v>1372</v>
      </c>
      <c r="E301" s="83" t="s">
        <v>60</v>
      </c>
      <c r="F301">
        <v>5</v>
      </c>
      <c r="G301" s="83" t="s">
        <v>810</v>
      </c>
      <c r="H301" s="83" t="s">
        <v>65</v>
      </c>
      <c r="I301" s="83" t="s">
        <v>1351</v>
      </c>
      <c r="J301" t="s">
        <v>47</v>
      </c>
      <c r="K301" t="s">
        <v>48</v>
      </c>
      <c r="L301">
        <v>4</v>
      </c>
      <c r="M301" t="s">
        <v>1291</v>
      </c>
      <c r="N301">
        <v>5</v>
      </c>
      <c r="O301" t="s">
        <v>297</v>
      </c>
      <c r="P301" t="s">
        <v>1296</v>
      </c>
      <c r="Q301" t="s">
        <v>297</v>
      </c>
      <c r="R301" t="s">
        <v>817</v>
      </c>
      <c r="S301" t="s">
        <v>298</v>
      </c>
      <c r="T301" t="s">
        <v>1299</v>
      </c>
      <c r="U301" t="s">
        <v>298</v>
      </c>
      <c r="V301" t="s">
        <v>1339</v>
      </c>
      <c r="W301">
        <v>2000</v>
      </c>
      <c r="X301" t="s">
        <v>105</v>
      </c>
      <c r="Y301">
        <v>2961</v>
      </c>
      <c r="Z301" t="s">
        <v>379</v>
      </c>
      <c r="AA301">
        <v>0</v>
      </c>
      <c r="AB301" t="s">
        <v>58</v>
      </c>
      <c r="AC301" s="1">
        <v>0</v>
      </c>
      <c r="AD301" s="16">
        <v>0</v>
      </c>
      <c r="AE301" s="1">
        <v>0</v>
      </c>
      <c r="AF301" s="1">
        <v>130</v>
      </c>
      <c r="AG301" s="1">
        <v>0</v>
      </c>
      <c r="AH301" s="1">
        <v>129</v>
      </c>
      <c r="AI301" s="1">
        <v>129</v>
      </c>
      <c r="AJ301" s="1">
        <v>9000</v>
      </c>
      <c r="AK301" s="1">
        <v>9000</v>
      </c>
      <c r="AL301" s="1">
        <f t="shared" si="21"/>
        <v>0</v>
      </c>
      <c r="AM301">
        <v>0</v>
      </c>
      <c r="AO301" s="1">
        <v>7760</v>
      </c>
      <c r="AP301" s="1">
        <v>7760</v>
      </c>
      <c r="AQ301" s="1">
        <v>3910</v>
      </c>
      <c r="AR301" s="1">
        <v>3910</v>
      </c>
      <c r="AS301" s="1">
        <v>3910</v>
      </c>
      <c r="AT301" s="1">
        <v>1310</v>
      </c>
      <c r="AU301" s="1">
        <v>1310</v>
      </c>
      <c r="AV301" s="1">
        <f t="shared" si="22"/>
        <v>1240</v>
      </c>
      <c r="AW301" s="16">
        <v>8000</v>
      </c>
      <c r="AX301" s="16"/>
      <c r="AY301" s="1">
        <f t="shared" si="23"/>
        <v>8000</v>
      </c>
    </row>
    <row r="302" spans="1:55" hidden="1" x14ac:dyDescent="0.35">
      <c r="A302" t="s">
        <v>812</v>
      </c>
      <c r="B302" t="s">
        <v>815</v>
      </c>
      <c r="C302" t="s">
        <v>1359</v>
      </c>
      <c r="D302" t="s">
        <v>1376</v>
      </c>
      <c r="E302" s="83" t="s">
        <v>870</v>
      </c>
      <c r="F302">
        <v>6</v>
      </c>
      <c r="G302" s="83" t="s">
        <v>164</v>
      </c>
      <c r="H302" s="83" t="s">
        <v>65</v>
      </c>
      <c r="I302" s="83" t="s">
        <v>1351</v>
      </c>
      <c r="J302" s="83" t="s">
        <v>155</v>
      </c>
      <c r="K302" s="83" t="s">
        <v>1302</v>
      </c>
      <c r="L302">
        <v>1</v>
      </c>
      <c r="M302" t="s">
        <v>1292</v>
      </c>
      <c r="N302">
        <v>19</v>
      </c>
      <c r="O302" t="s">
        <v>168</v>
      </c>
      <c r="P302" t="s">
        <v>1296</v>
      </c>
      <c r="Q302" t="s">
        <v>168</v>
      </c>
      <c r="R302" t="s">
        <v>869</v>
      </c>
      <c r="S302" t="s">
        <v>871</v>
      </c>
      <c r="T302" t="s">
        <v>1299</v>
      </c>
      <c r="U302" t="s">
        <v>871</v>
      </c>
      <c r="V302" t="s">
        <v>1339</v>
      </c>
      <c r="W302">
        <v>2000</v>
      </c>
      <c r="X302" t="s">
        <v>105</v>
      </c>
      <c r="Y302">
        <v>2961</v>
      </c>
      <c r="Z302" t="s">
        <v>379</v>
      </c>
      <c r="AA302">
        <v>0</v>
      </c>
      <c r="AB302" t="s">
        <v>58</v>
      </c>
      <c r="AC302" s="1">
        <v>0</v>
      </c>
      <c r="AD302" s="16">
        <v>0</v>
      </c>
      <c r="AE302" s="1">
        <v>0</v>
      </c>
      <c r="AF302" s="1">
        <v>3631</v>
      </c>
      <c r="AG302" s="1">
        <v>0</v>
      </c>
      <c r="AH302" s="1">
        <v>3630.62</v>
      </c>
      <c r="AI302" s="1">
        <v>3630.62</v>
      </c>
      <c r="AJ302" s="1">
        <v>973.28</v>
      </c>
      <c r="AK302" s="1">
        <v>973.28</v>
      </c>
      <c r="AL302" s="1">
        <f t="shared" si="21"/>
        <v>0</v>
      </c>
      <c r="AM302">
        <v>0</v>
      </c>
      <c r="AO302" s="1">
        <v>967.28</v>
      </c>
      <c r="AP302" s="1">
        <v>967.28</v>
      </c>
      <c r="AQ302">
        <v>967.28</v>
      </c>
      <c r="AR302">
        <v>967.28</v>
      </c>
      <c r="AS302">
        <v>967.28</v>
      </c>
      <c r="AT302">
        <v>967.28</v>
      </c>
      <c r="AU302">
        <v>967.28</v>
      </c>
      <c r="AV302" s="1">
        <f t="shared" si="22"/>
        <v>6</v>
      </c>
      <c r="AW302" s="1">
        <v>0</v>
      </c>
      <c r="AY302" s="1">
        <f t="shared" si="23"/>
        <v>0</v>
      </c>
    </row>
    <row r="303" spans="1:55" hidden="1" x14ac:dyDescent="0.35">
      <c r="A303" s="13" t="s">
        <v>1451</v>
      </c>
      <c r="B303" t="s">
        <v>815</v>
      </c>
      <c r="C303" t="s">
        <v>1359</v>
      </c>
      <c r="D303" t="s">
        <v>1376</v>
      </c>
      <c r="E303" s="83" t="s">
        <v>870</v>
      </c>
      <c r="F303">
        <v>6</v>
      </c>
      <c r="G303" s="83" t="s">
        <v>164</v>
      </c>
      <c r="H303" s="83" t="s">
        <v>65</v>
      </c>
      <c r="I303" s="83" t="s">
        <v>1351</v>
      </c>
      <c r="J303" s="83" t="s">
        <v>155</v>
      </c>
      <c r="K303" s="83" t="s">
        <v>1302</v>
      </c>
      <c r="L303">
        <v>1</v>
      </c>
      <c r="M303" t="s">
        <v>1292</v>
      </c>
      <c r="N303">
        <v>19</v>
      </c>
      <c r="O303" t="s">
        <v>168</v>
      </c>
      <c r="P303" t="s">
        <v>1296</v>
      </c>
      <c r="Q303" t="s">
        <v>168</v>
      </c>
      <c r="R303" t="s">
        <v>869</v>
      </c>
      <c r="S303" t="s">
        <v>871</v>
      </c>
      <c r="T303" t="s">
        <v>1299</v>
      </c>
      <c r="U303" t="s">
        <v>871</v>
      </c>
      <c r="V303" t="s">
        <v>1339</v>
      </c>
      <c r="W303">
        <v>2000</v>
      </c>
      <c r="X303" t="s">
        <v>105</v>
      </c>
      <c r="Y303">
        <v>2971</v>
      </c>
      <c r="Z303" t="s">
        <v>408</v>
      </c>
      <c r="AA303">
        <v>0</v>
      </c>
      <c r="AB303" t="s">
        <v>58</v>
      </c>
      <c r="AC303" s="1">
        <v>0</v>
      </c>
      <c r="AD303" s="16">
        <v>0</v>
      </c>
      <c r="AE303" s="1">
        <v>0</v>
      </c>
      <c r="AF303" s="1">
        <v>5800</v>
      </c>
      <c r="AG303" s="1">
        <v>0</v>
      </c>
      <c r="AH303" s="1">
        <v>5800</v>
      </c>
      <c r="AI303" s="1">
        <v>5800</v>
      </c>
      <c r="AJ303" s="1">
        <v>0</v>
      </c>
      <c r="AK303" s="1">
        <v>0</v>
      </c>
      <c r="AL303" s="1">
        <f t="shared" si="21"/>
        <v>0</v>
      </c>
      <c r="AM303" s="1">
        <v>0</v>
      </c>
      <c r="AN303" s="1"/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f t="shared" si="22"/>
        <v>0</v>
      </c>
      <c r="AW303" s="1">
        <v>0</v>
      </c>
      <c r="AY303" s="1">
        <f t="shared" si="23"/>
        <v>0</v>
      </c>
      <c r="BB303" s="1"/>
    </row>
    <row r="304" spans="1:55" hidden="1" x14ac:dyDescent="0.35">
      <c r="A304" s="13" t="s">
        <v>1451</v>
      </c>
      <c r="B304" t="s">
        <v>815</v>
      </c>
      <c r="C304" t="s">
        <v>1359</v>
      </c>
      <c r="D304" t="s">
        <v>1377</v>
      </c>
      <c r="E304" s="83" t="s">
        <v>857</v>
      </c>
      <c r="F304">
        <v>3</v>
      </c>
      <c r="G304" s="83" t="s">
        <v>453</v>
      </c>
      <c r="H304" s="83" t="s">
        <v>1349</v>
      </c>
      <c r="I304" s="83" t="s">
        <v>1350</v>
      </c>
      <c r="J304" s="83" t="s">
        <v>445</v>
      </c>
      <c r="K304" s="83" t="s">
        <v>446</v>
      </c>
      <c r="L304">
        <v>6</v>
      </c>
      <c r="M304" t="s">
        <v>1290</v>
      </c>
      <c r="N304">
        <v>30</v>
      </c>
      <c r="O304" t="s">
        <v>454</v>
      </c>
      <c r="P304" t="s">
        <v>1296</v>
      </c>
      <c r="Q304" t="s">
        <v>454</v>
      </c>
      <c r="R304" t="s">
        <v>882</v>
      </c>
      <c r="S304" t="s">
        <v>883</v>
      </c>
      <c r="T304" t="s">
        <v>1299</v>
      </c>
      <c r="U304" t="s">
        <v>883</v>
      </c>
      <c r="V304" t="s">
        <v>1339</v>
      </c>
      <c r="W304">
        <v>2000</v>
      </c>
      <c r="X304" t="s">
        <v>105</v>
      </c>
      <c r="Y304">
        <v>2971</v>
      </c>
      <c r="Z304" t="s">
        <v>408</v>
      </c>
      <c r="AA304">
        <v>0</v>
      </c>
      <c r="AB304" t="s">
        <v>58</v>
      </c>
      <c r="AC304" s="1">
        <v>11066.4</v>
      </c>
      <c r="AD304" s="16">
        <v>11066.4</v>
      </c>
      <c r="AE304" s="1">
        <v>11066.4</v>
      </c>
      <c r="AF304" s="1">
        <v>500</v>
      </c>
      <c r="AG304" s="1">
        <v>60000</v>
      </c>
      <c r="AH304" s="1">
        <v>0</v>
      </c>
      <c r="AI304" s="1">
        <v>0</v>
      </c>
      <c r="AJ304" s="1">
        <v>0</v>
      </c>
      <c r="AK304" s="1">
        <v>0</v>
      </c>
      <c r="AL304" s="1">
        <f t="shared" si="21"/>
        <v>0</v>
      </c>
      <c r="AM304" s="1">
        <v>0</v>
      </c>
      <c r="AN304" s="1"/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f t="shared" si="22"/>
        <v>0</v>
      </c>
      <c r="AW304" s="1">
        <v>0</v>
      </c>
      <c r="AY304" s="1">
        <f t="shared" si="23"/>
        <v>0</v>
      </c>
      <c r="BB304" s="1"/>
    </row>
    <row r="305" spans="1:54" hidden="1" x14ac:dyDescent="0.35">
      <c r="A305" t="s">
        <v>1361</v>
      </c>
      <c r="B305" t="s">
        <v>1360</v>
      </c>
      <c r="C305" t="s">
        <v>1359</v>
      </c>
      <c r="D305" t="s">
        <v>1377</v>
      </c>
      <c r="E305" s="83" t="s">
        <v>857</v>
      </c>
      <c r="F305">
        <v>2</v>
      </c>
      <c r="G305" s="83" t="s">
        <v>148</v>
      </c>
      <c r="H305" s="83" t="s">
        <v>65</v>
      </c>
      <c r="I305" s="83" t="s">
        <v>1351</v>
      </c>
      <c r="J305" s="83" t="s">
        <v>47</v>
      </c>
      <c r="K305" s="83" t="s">
        <v>48</v>
      </c>
      <c r="L305">
        <v>2</v>
      </c>
      <c r="M305" t="s">
        <v>1293</v>
      </c>
      <c r="N305">
        <v>25</v>
      </c>
      <c r="O305" t="s">
        <v>404</v>
      </c>
      <c r="P305" t="s">
        <v>1296</v>
      </c>
      <c r="Q305" t="s">
        <v>404</v>
      </c>
      <c r="R305" t="s">
        <v>856</v>
      </c>
      <c r="S305" t="s">
        <v>858</v>
      </c>
      <c r="T305" t="s">
        <v>1299</v>
      </c>
      <c r="U305" t="s">
        <v>858</v>
      </c>
      <c r="V305" t="s">
        <v>1339</v>
      </c>
      <c r="W305">
        <v>2000</v>
      </c>
      <c r="X305" t="s">
        <v>105</v>
      </c>
      <c r="Y305">
        <v>2981</v>
      </c>
      <c r="Z305" t="s">
        <v>380</v>
      </c>
      <c r="AA305">
        <v>0</v>
      </c>
      <c r="AB305" t="s">
        <v>58</v>
      </c>
      <c r="AC305" s="1">
        <v>0</v>
      </c>
      <c r="AD305" s="16">
        <v>0</v>
      </c>
      <c r="AE305" s="1">
        <v>0</v>
      </c>
      <c r="AF305" s="1" t="s">
        <v>1146</v>
      </c>
      <c r="AG305" s="1">
        <v>0</v>
      </c>
      <c r="AH305" s="1">
        <v>1344.42</v>
      </c>
      <c r="AI305" s="1">
        <v>1344.42</v>
      </c>
      <c r="AJ305" s="1">
        <v>3607393.45</v>
      </c>
      <c r="AK305" s="1">
        <v>3607393.45</v>
      </c>
      <c r="AL305" s="1">
        <f t="shared" si="21"/>
        <v>0</v>
      </c>
      <c r="AM305">
        <v>0</v>
      </c>
      <c r="AO305" s="1">
        <v>3585246.86</v>
      </c>
      <c r="AP305" s="1">
        <v>1633674.4</v>
      </c>
      <c r="AQ305" s="1">
        <v>1633674.4</v>
      </c>
      <c r="AR305" s="1">
        <v>1633674.4</v>
      </c>
      <c r="AS305">
        <v>0</v>
      </c>
      <c r="AT305">
        <v>0</v>
      </c>
      <c r="AU305">
        <v>0</v>
      </c>
      <c r="AV305" s="1">
        <f t="shared" si="22"/>
        <v>22146.590000000317</v>
      </c>
      <c r="AW305" s="1">
        <v>500000</v>
      </c>
      <c r="AY305" s="1">
        <f t="shared" si="23"/>
        <v>500000</v>
      </c>
    </row>
    <row r="306" spans="1:54" hidden="1" x14ac:dyDescent="0.35">
      <c r="A306" t="s">
        <v>1361</v>
      </c>
      <c r="B306" t="s">
        <v>1360</v>
      </c>
      <c r="C306" t="s">
        <v>1359</v>
      </c>
      <c r="D306" s="85" t="s">
        <v>1379</v>
      </c>
      <c r="E306" s="83" t="s">
        <v>824</v>
      </c>
      <c r="F306">
        <v>1</v>
      </c>
      <c r="G306" s="83" t="s">
        <v>472</v>
      </c>
      <c r="H306" s="83" t="s">
        <v>65</v>
      </c>
      <c r="I306" s="83" t="s">
        <v>1351</v>
      </c>
      <c r="J306" s="83" t="s">
        <v>1303</v>
      </c>
      <c r="K306" s="83" t="s">
        <v>1304</v>
      </c>
      <c r="L306">
        <v>6</v>
      </c>
      <c r="M306" t="s">
        <v>1290</v>
      </c>
      <c r="N306">
        <v>68</v>
      </c>
      <c r="O306" t="s">
        <v>473</v>
      </c>
      <c r="P306" t="s">
        <v>1296</v>
      </c>
      <c r="Q306" t="s">
        <v>1452</v>
      </c>
      <c r="R306" t="s">
        <v>893</v>
      </c>
      <c r="S306" t="s">
        <v>1132</v>
      </c>
      <c r="T306" t="s">
        <v>1299</v>
      </c>
      <c r="U306" t="s">
        <v>1453</v>
      </c>
      <c r="V306" t="s">
        <v>1339</v>
      </c>
      <c r="W306">
        <v>2000</v>
      </c>
      <c r="X306" t="s">
        <v>105</v>
      </c>
      <c r="Y306">
        <v>2981</v>
      </c>
      <c r="Z306" t="s">
        <v>380</v>
      </c>
      <c r="AA306">
        <v>0</v>
      </c>
      <c r="AB306" t="s">
        <v>58</v>
      </c>
      <c r="AC306" s="1"/>
      <c r="AD306" s="16">
        <v>87672.8</v>
      </c>
      <c r="AE306" s="1"/>
      <c r="AF306" s="1"/>
      <c r="AG306" s="1"/>
      <c r="AH306" s="16">
        <v>0</v>
      </c>
      <c r="AI306" s="1"/>
      <c r="AJ306" s="1">
        <v>812000</v>
      </c>
      <c r="AK306" s="1"/>
      <c r="AL306" s="1"/>
      <c r="AM306">
        <v>0</v>
      </c>
      <c r="AO306" s="1">
        <v>812000</v>
      </c>
      <c r="AP306" s="1"/>
      <c r="AQ306" s="1"/>
      <c r="AR306" s="1"/>
      <c r="AV306" s="1"/>
      <c r="AW306" s="1">
        <v>500000</v>
      </c>
      <c r="AY306" s="1">
        <f t="shared" si="23"/>
        <v>500000</v>
      </c>
    </row>
    <row r="307" spans="1:54" hidden="1" x14ac:dyDescent="0.35">
      <c r="A307" t="s">
        <v>812</v>
      </c>
      <c r="B307" t="s">
        <v>815</v>
      </c>
      <c r="C307" t="s">
        <v>1359</v>
      </c>
      <c r="D307" t="s">
        <v>1377</v>
      </c>
      <c r="E307" s="83" t="s">
        <v>857</v>
      </c>
      <c r="F307">
        <v>1</v>
      </c>
      <c r="G307" s="83" t="s">
        <v>472</v>
      </c>
      <c r="H307" s="83" t="s">
        <v>65</v>
      </c>
      <c r="I307" s="83" t="s">
        <v>1351</v>
      </c>
      <c r="J307" s="83" t="s">
        <v>1303</v>
      </c>
      <c r="K307" s="83" t="s">
        <v>1304</v>
      </c>
      <c r="L307" s="86">
        <v>6</v>
      </c>
      <c r="M307" s="86" t="s">
        <v>1290</v>
      </c>
      <c r="N307">
        <v>29</v>
      </c>
      <c r="O307" t="s">
        <v>473</v>
      </c>
      <c r="P307" t="s">
        <v>1296</v>
      </c>
      <c r="Q307" t="s">
        <v>473</v>
      </c>
      <c r="R307" t="s">
        <v>884</v>
      </c>
      <c r="S307" t="s">
        <v>891</v>
      </c>
      <c r="T307" t="s">
        <v>1299</v>
      </c>
      <c r="U307" t="s">
        <v>891</v>
      </c>
      <c r="V307" t="s">
        <v>1339</v>
      </c>
      <c r="W307">
        <v>2000</v>
      </c>
      <c r="X307" t="s">
        <v>105</v>
      </c>
      <c r="Y307">
        <v>2981</v>
      </c>
      <c r="Z307" t="s">
        <v>380</v>
      </c>
      <c r="AA307">
        <v>0</v>
      </c>
      <c r="AB307" t="s">
        <v>58</v>
      </c>
      <c r="AC307" s="1">
        <v>87672.8</v>
      </c>
      <c r="AD307" s="16">
        <v>0</v>
      </c>
      <c r="AE307" s="1">
        <v>87672.8</v>
      </c>
      <c r="AF307" s="1">
        <v>200000</v>
      </c>
      <c r="AG307" s="1">
        <v>200000</v>
      </c>
      <c r="AH307" s="1">
        <v>0</v>
      </c>
      <c r="AI307" s="1">
        <v>0</v>
      </c>
      <c r="AJ307" s="1">
        <v>0</v>
      </c>
      <c r="AK307" s="1">
        <v>812000</v>
      </c>
      <c r="AL307" s="1">
        <f>AJ307-AK307</f>
        <v>-812000</v>
      </c>
      <c r="AM307" s="1">
        <v>264000</v>
      </c>
      <c r="AN307" s="1"/>
      <c r="AO307" s="1">
        <v>0</v>
      </c>
      <c r="AP307" s="1">
        <v>812000</v>
      </c>
      <c r="AQ307" s="1">
        <v>812000</v>
      </c>
      <c r="AR307" s="1">
        <v>812000</v>
      </c>
      <c r="AS307" s="1">
        <v>812000</v>
      </c>
      <c r="AT307" s="1">
        <v>812000</v>
      </c>
      <c r="AU307" s="1">
        <v>812000</v>
      </c>
      <c r="AV307" s="1">
        <f>AK307-AO307</f>
        <v>812000</v>
      </c>
      <c r="AW307" s="1">
        <v>0</v>
      </c>
      <c r="AY307" s="1">
        <f t="shared" si="23"/>
        <v>0</v>
      </c>
    </row>
    <row r="308" spans="1:54" hidden="1" x14ac:dyDescent="0.35">
      <c r="A308" t="s">
        <v>1361</v>
      </c>
      <c r="B308" t="s">
        <v>1360</v>
      </c>
      <c r="C308" t="s">
        <v>1359</v>
      </c>
      <c r="D308" t="s">
        <v>1373</v>
      </c>
      <c r="E308" s="83" t="s">
        <v>835</v>
      </c>
      <c r="F308">
        <v>5</v>
      </c>
      <c r="G308" s="83" t="s">
        <v>810</v>
      </c>
      <c r="H308" s="83" t="s">
        <v>65</v>
      </c>
      <c r="I308" s="83" t="s">
        <v>1351</v>
      </c>
      <c r="J308" t="s">
        <v>47</v>
      </c>
      <c r="K308" t="s">
        <v>48</v>
      </c>
      <c r="L308">
        <v>4</v>
      </c>
      <c r="M308" t="s">
        <v>1291</v>
      </c>
      <c r="N308">
        <v>9</v>
      </c>
      <c r="O308" t="s">
        <v>120</v>
      </c>
      <c r="P308" t="s">
        <v>1296</v>
      </c>
      <c r="Q308" t="s">
        <v>120</v>
      </c>
      <c r="R308" t="s">
        <v>834</v>
      </c>
      <c r="S308" t="s">
        <v>836</v>
      </c>
      <c r="T308" t="s">
        <v>1299</v>
      </c>
      <c r="U308" t="s">
        <v>836</v>
      </c>
      <c r="V308" t="s">
        <v>1339</v>
      </c>
      <c r="W308">
        <v>2000</v>
      </c>
      <c r="X308" t="s">
        <v>105</v>
      </c>
      <c r="Y308">
        <v>2981</v>
      </c>
      <c r="Z308" t="s">
        <v>380</v>
      </c>
      <c r="AA308">
        <v>0</v>
      </c>
      <c r="AB308" t="s">
        <v>58</v>
      </c>
      <c r="AC308" s="1">
        <v>809327.38</v>
      </c>
      <c r="AD308" s="16">
        <v>649649.64</v>
      </c>
      <c r="AE308" s="1">
        <v>649649.64</v>
      </c>
      <c r="AF308" s="1">
        <v>2030670.53</v>
      </c>
      <c r="AG308" s="1">
        <v>698350.4</v>
      </c>
      <c r="AH308" s="1">
        <v>2004512.53</v>
      </c>
      <c r="AI308" s="1">
        <v>503836.57</v>
      </c>
      <c r="AJ308" s="1">
        <v>500000</v>
      </c>
      <c r="AK308" s="1">
        <v>500000</v>
      </c>
      <c r="AL308" s="1">
        <f>AJ308-AK308</f>
        <v>0</v>
      </c>
      <c r="AM308" s="1">
        <v>500000</v>
      </c>
      <c r="AN308" s="1"/>
      <c r="AO308" s="1">
        <v>496738.27</v>
      </c>
      <c r="AP308" s="1">
        <v>353521.57</v>
      </c>
      <c r="AQ308" s="1">
        <v>496768.66</v>
      </c>
      <c r="AR308" s="1">
        <v>353551.96</v>
      </c>
      <c r="AS308" s="1">
        <v>116449.79</v>
      </c>
      <c r="AT308" s="1">
        <v>86368.65</v>
      </c>
      <c r="AU308" s="1">
        <v>86368.65</v>
      </c>
      <c r="AV308" s="1">
        <f>AK308-AO308</f>
        <v>3261.7299999999814</v>
      </c>
      <c r="AW308" s="1">
        <v>500000</v>
      </c>
      <c r="AY308" s="1">
        <v>1500000</v>
      </c>
    </row>
    <row r="309" spans="1:54" hidden="1" x14ac:dyDescent="0.35">
      <c r="A309" t="s">
        <v>812</v>
      </c>
      <c r="B309" t="s">
        <v>815</v>
      </c>
      <c r="C309" t="s">
        <v>1359</v>
      </c>
      <c r="D309" s="85" t="s">
        <v>1379</v>
      </c>
      <c r="E309" s="83" t="s">
        <v>824</v>
      </c>
      <c r="F309">
        <v>1</v>
      </c>
      <c r="G309" s="83" t="s">
        <v>472</v>
      </c>
      <c r="H309" s="83" t="s">
        <v>65</v>
      </c>
      <c r="I309" s="83" t="s">
        <v>1351</v>
      </c>
      <c r="J309" s="83" t="s">
        <v>1303</v>
      </c>
      <c r="K309" s="83" t="s">
        <v>1304</v>
      </c>
      <c r="L309">
        <v>6</v>
      </c>
      <c r="M309" t="s">
        <v>1290</v>
      </c>
      <c r="N309">
        <v>63</v>
      </c>
      <c r="O309" t="s">
        <v>890</v>
      </c>
      <c r="P309" t="s">
        <v>1296</v>
      </c>
      <c r="Q309" t="s">
        <v>1452</v>
      </c>
      <c r="R309" t="s">
        <v>888</v>
      </c>
      <c r="S309" t="s">
        <v>891</v>
      </c>
      <c r="T309" t="s">
        <v>1299</v>
      </c>
      <c r="U309" t="s">
        <v>1453</v>
      </c>
      <c r="V309" t="s">
        <v>1339</v>
      </c>
      <c r="W309">
        <v>2000</v>
      </c>
      <c r="X309" t="s">
        <v>105</v>
      </c>
      <c r="Y309">
        <v>2981</v>
      </c>
      <c r="Z309" t="s">
        <v>380</v>
      </c>
      <c r="AA309">
        <v>0</v>
      </c>
      <c r="AB309" t="s">
        <v>58</v>
      </c>
      <c r="AC309">
        <v>0</v>
      </c>
      <c r="AD309" s="16">
        <v>0</v>
      </c>
      <c r="AE309">
        <v>0</v>
      </c>
      <c r="AF309">
        <v>0</v>
      </c>
      <c r="AG309">
        <v>0</v>
      </c>
      <c r="AH309" s="16">
        <v>0</v>
      </c>
      <c r="AI309">
        <v>0</v>
      </c>
      <c r="AJ309" s="1">
        <v>1000000</v>
      </c>
      <c r="AK309" s="1">
        <v>1000000</v>
      </c>
      <c r="AL309" s="1">
        <f>AJ309-AK309</f>
        <v>0</v>
      </c>
      <c r="AM309">
        <v>0</v>
      </c>
      <c r="AO309" s="1">
        <v>0</v>
      </c>
      <c r="AP309" s="1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 s="1">
        <f>AK309-AO309</f>
        <v>1000000</v>
      </c>
      <c r="AW309" s="1">
        <v>0</v>
      </c>
      <c r="AY309" s="1">
        <f>AW309</f>
        <v>0</v>
      </c>
    </row>
    <row r="310" spans="1:54" hidden="1" x14ac:dyDescent="0.35">
      <c r="A310" t="s">
        <v>812</v>
      </c>
      <c r="B310" t="s">
        <v>815</v>
      </c>
      <c r="C310" t="s">
        <v>1359</v>
      </c>
      <c r="D310" t="s">
        <v>1373</v>
      </c>
      <c r="E310" s="83" t="s">
        <v>835</v>
      </c>
      <c r="F310">
        <v>5</v>
      </c>
      <c r="G310" s="83" t="s">
        <v>810</v>
      </c>
      <c r="H310" s="83" t="s">
        <v>65</v>
      </c>
      <c r="I310" s="83" t="s">
        <v>1351</v>
      </c>
      <c r="J310" t="s">
        <v>47</v>
      </c>
      <c r="K310" t="s">
        <v>48</v>
      </c>
      <c r="L310">
        <v>4</v>
      </c>
      <c r="M310" t="s">
        <v>1291</v>
      </c>
      <c r="N310">
        <v>9</v>
      </c>
      <c r="O310" t="s">
        <v>120</v>
      </c>
      <c r="P310" t="s">
        <v>1296</v>
      </c>
      <c r="Q310" t="s">
        <v>120</v>
      </c>
      <c r="R310" t="s">
        <v>834</v>
      </c>
      <c r="S310" t="s">
        <v>836</v>
      </c>
      <c r="T310" t="s">
        <v>1299</v>
      </c>
      <c r="U310" t="s">
        <v>836</v>
      </c>
      <c r="V310" t="s">
        <v>1339</v>
      </c>
      <c r="W310">
        <v>2000</v>
      </c>
      <c r="X310" t="s">
        <v>105</v>
      </c>
      <c r="Y310">
        <v>2991</v>
      </c>
      <c r="Z310" t="s">
        <v>311</v>
      </c>
      <c r="AA310">
        <v>0</v>
      </c>
      <c r="AB310" t="s">
        <v>58</v>
      </c>
      <c r="AC310" s="1">
        <v>0</v>
      </c>
      <c r="AD310" s="16">
        <v>0</v>
      </c>
      <c r="AE310" s="1">
        <v>0</v>
      </c>
      <c r="AF310" s="1">
        <v>423400</v>
      </c>
      <c r="AG310" s="1">
        <v>0</v>
      </c>
      <c r="AH310" s="1">
        <v>423400</v>
      </c>
      <c r="AI310" s="1">
        <v>423400</v>
      </c>
      <c r="AJ310" s="1">
        <v>154192</v>
      </c>
      <c r="AK310" s="1">
        <v>154192</v>
      </c>
      <c r="AL310" s="1">
        <f>AJ310-AK310</f>
        <v>0</v>
      </c>
      <c r="AM310" s="1">
        <v>450000</v>
      </c>
      <c r="AN310" s="1"/>
      <c r="AO310" s="1">
        <v>0</v>
      </c>
      <c r="AP310" s="1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 s="1">
        <f>AK310-AO310</f>
        <v>154192</v>
      </c>
      <c r="AW310" s="1">
        <v>0</v>
      </c>
      <c r="AY310" s="1">
        <f>AW310</f>
        <v>0</v>
      </c>
    </row>
    <row r="311" spans="1:54" hidden="1" x14ac:dyDescent="0.35">
      <c r="A311" t="s">
        <v>812</v>
      </c>
      <c r="B311" t="s">
        <v>815</v>
      </c>
      <c r="C311" t="s">
        <v>1359</v>
      </c>
      <c r="D311" t="s">
        <v>1381</v>
      </c>
      <c r="E311" s="83" t="s">
        <v>984</v>
      </c>
      <c r="F311">
        <v>5</v>
      </c>
      <c r="G311" s="83" t="s">
        <v>810</v>
      </c>
      <c r="H311" s="83" t="s">
        <v>1398</v>
      </c>
      <c r="I311" s="83" t="s">
        <v>1399</v>
      </c>
      <c r="J311" s="83" t="s">
        <v>204</v>
      </c>
      <c r="K311" s="83" t="s">
        <v>1306</v>
      </c>
      <c r="L311">
        <v>4</v>
      </c>
      <c r="M311" t="s">
        <v>1291</v>
      </c>
      <c r="N311">
        <v>55</v>
      </c>
      <c r="O311" t="s">
        <v>601</v>
      </c>
      <c r="P311" t="s">
        <v>1296</v>
      </c>
      <c r="Q311" t="s">
        <v>601</v>
      </c>
      <c r="R311" t="s">
        <v>983</v>
      </c>
      <c r="S311" t="s">
        <v>985</v>
      </c>
      <c r="T311" t="s">
        <v>1299</v>
      </c>
      <c r="U311" t="s">
        <v>985</v>
      </c>
      <c r="V311" t="s">
        <v>1339</v>
      </c>
      <c r="W311">
        <v>2000</v>
      </c>
      <c r="X311" t="s">
        <v>105</v>
      </c>
      <c r="Y311">
        <v>2991</v>
      </c>
      <c r="Z311" t="s">
        <v>311</v>
      </c>
      <c r="AA311">
        <v>0</v>
      </c>
      <c r="AB311" t="s">
        <v>58</v>
      </c>
      <c r="AC311" s="1">
        <v>1624</v>
      </c>
      <c r="AD311" s="16">
        <v>0</v>
      </c>
      <c r="AE311" s="1">
        <v>0</v>
      </c>
      <c r="AF311" s="1">
        <v>21624</v>
      </c>
      <c r="AG311" s="1">
        <v>1624</v>
      </c>
      <c r="AH311" s="1">
        <v>3542.35</v>
      </c>
      <c r="AI311" s="1">
        <v>3542.35</v>
      </c>
      <c r="AJ311" s="1">
        <v>600000</v>
      </c>
      <c r="AK311" s="1">
        <v>600000</v>
      </c>
      <c r="AL311" s="1">
        <f t="shared" ref="AL311:AL374" si="24">AJ311-AK311</f>
        <v>0</v>
      </c>
      <c r="AM311" s="1">
        <v>900000</v>
      </c>
      <c r="AN311" s="1"/>
      <c r="AO311" s="1">
        <v>0</v>
      </c>
      <c r="AP311" s="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 s="1">
        <f t="shared" ref="AV311:AV374" si="25">AK311-AO311</f>
        <v>600000</v>
      </c>
      <c r="AW311" s="1">
        <v>0</v>
      </c>
      <c r="AY311" s="1">
        <f t="shared" ref="AY311:AY361" si="26">AW311</f>
        <v>0</v>
      </c>
    </row>
    <row r="312" spans="1:54" hidden="1" x14ac:dyDescent="0.35">
      <c r="A312" t="s">
        <v>812</v>
      </c>
      <c r="B312" t="s">
        <v>815</v>
      </c>
      <c r="C312" t="s">
        <v>1359</v>
      </c>
      <c r="D312" t="s">
        <v>1377</v>
      </c>
      <c r="E312" s="83" t="s">
        <v>857</v>
      </c>
      <c r="F312">
        <v>1</v>
      </c>
      <c r="G312" s="83" t="s">
        <v>472</v>
      </c>
      <c r="H312" s="83" t="s">
        <v>65</v>
      </c>
      <c r="I312" s="83" t="s">
        <v>1351</v>
      </c>
      <c r="J312" s="83" t="s">
        <v>1303</v>
      </c>
      <c r="K312" s="83" t="s">
        <v>1304</v>
      </c>
      <c r="L312" s="86">
        <v>6</v>
      </c>
      <c r="M312" s="86" t="s">
        <v>1290</v>
      </c>
      <c r="N312">
        <v>29</v>
      </c>
      <c r="O312" t="s">
        <v>473</v>
      </c>
      <c r="P312" t="s">
        <v>1296</v>
      </c>
      <c r="Q312" t="s">
        <v>473</v>
      </c>
      <c r="R312" t="s">
        <v>884</v>
      </c>
      <c r="S312" t="s">
        <v>891</v>
      </c>
      <c r="T312" t="s">
        <v>1299</v>
      </c>
      <c r="U312" t="s">
        <v>891</v>
      </c>
      <c r="V312" t="s">
        <v>1339</v>
      </c>
      <c r="W312">
        <v>3000</v>
      </c>
      <c r="X312" t="s">
        <v>56</v>
      </c>
      <c r="Y312">
        <v>3111</v>
      </c>
      <c r="Z312" t="s">
        <v>199</v>
      </c>
      <c r="AA312">
        <v>0</v>
      </c>
      <c r="AB312" t="s">
        <v>58</v>
      </c>
      <c r="AC312" s="1">
        <v>206935575.06999999</v>
      </c>
      <c r="AD312" s="16">
        <v>0</v>
      </c>
      <c r="AE312" s="1">
        <v>206935575.06999999</v>
      </c>
      <c r="AF312" s="1">
        <v>138106236</v>
      </c>
      <c r="AG312" s="1">
        <v>180000000</v>
      </c>
      <c r="AH312" s="1">
        <v>0</v>
      </c>
      <c r="AI312" s="1">
        <v>137341509.84</v>
      </c>
      <c r="AJ312" s="1">
        <v>0</v>
      </c>
      <c r="AK312" s="1">
        <v>146580205.30000001</v>
      </c>
      <c r="AL312" s="1">
        <f t="shared" si="24"/>
        <v>-146580205.30000001</v>
      </c>
      <c r="AM312" s="1">
        <v>248334549.97</v>
      </c>
      <c r="AN312" s="1"/>
      <c r="AO312" s="1">
        <v>0</v>
      </c>
      <c r="AP312" s="1">
        <v>146580205.30000001</v>
      </c>
      <c r="AQ312" s="1">
        <v>146580205.30000001</v>
      </c>
      <c r="AR312" s="1">
        <v>146580205.30000001</v>
      </c>
      <c r="AS312" s="1">
        <v>146580205.30000001</v>
      </c>
      <c r="AT312" s="1">
        <v>146580205.30000001</v>
      </c>
      <c r="AU312" s="1">
        <v>146580205.30000001</v>
      </c>
      <c r="AV312" s="1">
        <f t="shared" si="25"/>
        <v>146580205.30000001</v>
      </c>
      <c r="AW312" s="1">
        <v>0</v>
      </c>
      <c r="AX312" s="1">
        <v>0</v>
      </c>
      <c r="AY312" s="1">
        <f t="shared" si="26"/>
        <v>0</v>
      </c>
    </row>
    <row r="313" spans="1:54" hidden="1" x14ac:dyDescent="0.35">
      <c r="A313" t="s">
        <v>1367</v>
      </c>
      <c r="B313" t="s">
        <v>1368</v>
      </c>
      <c r="C313" t="s">
        <v>1358</v>
      </c>
      <c r="D313" t="s">
        <v>1377</v>
      </c>
      <c r="E313" s="83" t="s">
        <v>857</v>
      </c>
      <c r="F313">
        <v>2</v>
      </c>
      <c r="G313" s="83" t="s">
        <v>148</v>
      </c>
      <c r="H313" s="83" t="s">
        <v>65</v>
      </c>
      <c r="I313" s="83" t="s">
        <v>1351</v>
      </c>
      <c r="J313" s="83" t="s">
        <v>194</v>
      </c>
      <c r="K313" s="83" t="s">
        <v>195</v>
      </c>
      <c r="L313">
        <v>3</v>
      </c>
      <c r="M313" t="s">
        <v>1294</v>
      </c>
      <c r="N313">
        <v>26</v>
      </c>
      <c r="O313" t="s">
        <v>200</v>
      </c>
      <c r="P313" t="s">
        <v>1296</v>
      </c>
      <c r="Q313" t="s">
        <v>200</v>
      </c>
      <c r="R313" t="s">
        <v>894</v>
      </c>
      <c r="S313" t="s">
        <v>201</v>
      </c>
      <c r="T313" t="s">
        <v>1299</v>
      </c>
      <c r="U313" t="s">
        <v>201</v>
      </c>
      <c r="V313" t="s">
        <v>1339</v>
      </c>
      <c r="W313">
        <v>3000</v>
      </c>
      <c r="X313" t="s">
        <v>56</v>
      </c>
      <c r="Y313">
        <v>3111</v>
      </c>
      <c r="Z313" t="s">
        <v>199</v>
      </c>
      <c r="AA313">
        <v>0</v>
      </c>
      <c r="AB313" t="s">
        <v>58</v>
      </c>
      <c r="AC313" s="1">
        <v>80155711.950000003</v>
      </c>
      <c r="AD313" s="16">
        <v>96655871.060000002</v>
      </c>
      <c r="AE313" s="1">
        <v>80155711.950000003</v>
      </c>
      <c r="AF313" s="1">
        <v>91297557</v>
      </c>
      <c r="AG313" s="1">
        <v>75088733.549999997</v>
      </c>
      <c r="AH313" s="1">
        <v>99052069</v>
      </c>
      <c r="AI313" s="1">
        <v>90715574</v>
      </c>
      <c r="AJ313" s="1">
        <v>93713465.25</v>
      </c>
      <c r="AK313" s="1">
        <v>71248673.609999999</v>
      </c>
      <c r="AL313" s="1">
        <f t="shared" si="24"/>
        <v>22464791.640000001</v>
      </c>
      <c r="AM313" s="1">
        <v>62000000</v>
      </c>
      <c r="AN313" s="1"/>
      <c r="AO313" s="1">
        <v>93643375.25</v>
      </c>
      <c r="AP313" s="1">
        <v>71248673.609999999</v>
      </c>
      <c r="AQ313" s="1">
        <v>64828269</v>
      </c>
      <c r="AR313" s="1">
        <v>64828269</v>
      </c>
      <c r="AS313" s="1">
        <v>64680988</v>
      </c>
      <c r="AT313" s="1">
        <v>64652488</v>
      </c>
      <c r="AU313" s="1">
        <v>64652488</v>
      </c>
      <c r="AV313" s="1">
        <f t="shared" si="25"/>
        <v>-22394701.640000001</v>
      </c>
      <c r="AW313" s="1">
        <v>60000000</v>
      </c>
      <c r="AY313" s="1">
        <f t="shared" si="26"/>
        <v>60000000</v>
      </c>
    </row>
    <row r="314" spans="1:54" hidden="1" x14ac:dyDescent="0.35">
      <c r="A314" t="s">
        <v>987</v>
      </c>
      <c r="B314" t="s">
        <v>1364</v>
      </c>
      <c r="C314" t="s">
        <v>1359</v>
      </c>
      <c r="D314" s="85" t="s">
        <v>1379</v>
      </c>
      <c r="E314" s="83" t="s">
        <v>824</v>
      </c>
      <c r="F314">
        <v>1</v>
      </c>
      <c r="G314" s="83" t="s">
        <v>472</v>
      </c>
      <c r="H314" s="83" t="s">
        <v>65</v>
      </c>
      <c r="I314" s="83" t="s">
        <v>1351</v>
      </c>
      <c r="J314" s="83" t="s">
        <v>1303</v>
      </c>
      <c r="K314" s="83" t="s">
        <v>1304</v>
      </c>
      <c r="L314">
        <v>6</v>
      </c>
      <c r="M314" t="s">
        <v>1290</v>
      </c>
      <c r="N314">
        <v>68</v>
      </c>
      <c r="O314" t="s">
        <v>473</v>
      </c>
      <c r="P314" t="s">
        <v>1296</v>
      </c>
      <c r="Q314" t="s">
        <v>1452</v>
      </c>
      <c r="R314" t="s">
        <v>893</v>
      </c>
      <c r="S314" t="s">
        <v>1132</v>
      </c>
      <c r="T314" t="s">
        <v>1299</v>
      </c>
      <c r="U314" t="s">
        <v>1453</v>
      </c>
      <c r="V314" t="s">
        <v>1339</v>
      </c>
      <c r="W314">
        <v>3000</v>
      </c>
      <c r="X314" t="s">
        <v>56</v>
      </c>
      <c r="Y314">
        <v>3111</v>
      </c>
      <c r="Z314" t="s">
        <v>199</v>
      </c>
      <c r="AA314">
        <v>0</v>
      </c>
      <c r="AB314" t="s">
        <v>58</v>
      </c>
      <c r="AC314">
        <v>0</v>
      </c>
      <c r="AD314" s="16">
        <v>227063202.06999999</v>
      </c>
      <c r="AE314">
        <v>0</v>
      </c>
      <c r="AF314">
        <v>0</v>
      </c>
      <c r="AG314">
        <v>0</v>
      </c>
      <c r="AH314" s="16">
        <v>246829456.60000002</v>
      </c>
      <c r="AI314">
        <v>0</v>
      </c>
      <c r="AJ314" s="1">
        <v>256008603.80000001</v>
      </c>
      <c r="AK314" s="1">
        <v>65922737.5</v>
      </c>
      <c r="AL314" s="1">
        <f t="shared" si="24"/>
        <v>190085866.30000001</v>
      </c>
      <c r="AM314">
        <v>0</v>
      </c>
      <c r="AO314" s="1">
        <v>211181672.30000001</v>
      </c>
      <c r="AP314" s="1">
        <v>43595806</v>
      </c>
      <c r="AQ314" s="1">
        <v>21247196</v>
      </c>
      <c r="AR314">
        <v>0</v>
      </c>
      <c r="AS314">
        <v>0</v>
      </c>
      <c r="AT314">
        <v>0</v>
      </c>
      <c r="AU314">
        <v>0</v>
      </c>
      <c r="AV314" s="1">
        <f t="shared" si="25"/>
        <v>-145258934.80000001</v>
      </c>
      <c r="AW314" s="1">
        <v>207924759.05594921</v>
      </c>
      <c r="AY314" s="1">
        <f t="shared" si="26"/>
        <v>207924759.05594921</v>
      </c>
    </row>
    <row r="315" spans="1:54" hidden="1" x14ac:dyDescent="0.35">
      <c r="A315" t="s">
        <v>1002</v>
      </c>
      <c r="B315" t="s">
        <v>1003</v>
      </c>
      <c r="C315" t="s">
        <v>1359</v>
      </c>
      <c r="D315" t="s">
        <v>1377</v>
      </c>
      <c r="E315" s="83" t="s">
        <v>857</v>
      </c>
      <c r="F315">
        <v>2</v>
      </c>
      <c r="G315" s="83" t="s">
        <v>148</v>
      </c>
      <c r="H315" s="83" t="s">
        <v>65</v>
      </c>
      <c r="I315" s="83" t="s">
        <v>1351</v>
      </c>
      <c r="J315" s="83" t="s">
        <v>194</v>
      </c>
      <c r="K315" s="83" t="s">
        <v>195</v>
      </c>
      <c r="L315">
        <v>3</v>
      </c>
      <c r="M315" t="s">
        <v>1294</v>
      </c>
      <c r="N315">
        <v>26</v>
      </c>
      <c r="O315" t="s">
        <v>200</v>
      </c>
      <c r="P315" t="s">
        <v>1296</v>
      </c>
      <c r="Q315" t="s">
        <v>200</v>
      </c>
      <c r="R315" t="s">
        <v>894</v>
      </c>
      <c r="S315" t="s">
        <v>201</v>
      </c>
      <c r="T315" t="s">
        <v>1299</v>
      </c>
      <c r="U315" t="s">
        <v>201</v>
      </c>
      <c r="V315" t="s">
        <v>1339</v>
      </c>
      <c r="W315">
        <v>3000</v>
      </c>
      <c r="X315" t="s">
        <v>56</v>
      </c>
      <c r="Y315">
        <v>3111</v>
      </c>
      <c r="Z315" t="s">
        <v>199</v>
      </c>
      <c r="AA315">
        <v>0</v>
      </c>
      <c r="AB315" t="s">
        <v>58</v>
      </c>
      <c r="AC315">
        <v>0</v>
      </c>
      <c r="AD315" s="16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 s="1">
        <v>0</v>
      </c>
      <c r="AK315" s="1">
        <v>22259503.640000001</v>
      </c>
      <c r="AL315" s="1">
        <f t="shared" si="24"/>
        <v>-22259503.640000001</v>
      </c>
      <c r="AM315">
        <v>0</v>
      </c>
      <c r="AO315" s="1">
        <v>0</v>
      </c>
      <c r="AP315" s="1">
        <v>22259503.640000001</v>
      </c>
      <c r="AQ315" s="1">
        <v>7419503</v>
      </c>
      <c r="AR315" s="1">
        <v>7419503</v>
      </c>
      <c r="AS315" s="1">
        <v>7419503</v>
      </c>
      <c r="AT315" s="1">
        <v>7419503</v>
      </c>
      <c r="AU315">
        <v>0</v>
      </c>
      <c r="AV315" s="1">
        <f t="shared" si="25"/>
        <v>22259503.640000001</v>
      </c>
      <c r="AW315" s="1">
        <v>0</v>
      </c>
      <c r="AY315" s="1">
        <f t="shared" si="26"/>
        <v>0</v>
      </c>
    </row>
    <row r="316" spans="1:54" hidden="1" x14ac:dyDescent="0.35">
      <c r="A316" t="s">
        <v>987</v>
      </c>
      <c r="B316" t="s">
        <v>988</v>
      </c>
      <c r="C316" t="s">
        <v>1359</v>
      </c>
      <c r="D316" t="s">
        <v>1377</v>
      </c>
      <c r="E316" s="83" t="s">
        <v>857</v>
      </c>
      <c r="F316">
        <v>1</v>
      </c>
      <c r="G316" s="83" t="s">
        <v>472</v>
      </c>
      <c r="H316" s="83" t="s">
        <v>65</v>
      </c>
      <c r="I316" s="83" t="s">
        <v>1351</v>
      </c>
      <c r="J316" s="83" t="s">
        <v>1303</v>
      </c>
      <c r="K316" s="83" t="s">
        <v>1304</v>
      </c>
      <c r="L316" s="86">
        <v>6</v>
      </c>
      <c r="M316" s="86" t="s">
        <v>1290</v>
      </c>
      <c r="N316">
        <v>29</v>
      </c>
      <c r="O316" t="s">
        <v>473</v>
      </c>
      <c r="P316" t="s">
        <v>1296</v>
      </c>
      <c r="Q316" t="s">
        <v>473</v>
      </c>
      <c r="R316" t="s">
        <v>884</v>
      </c>
      <c r="S316" t="s">
        <v>891</v>
      </c>
      <c r="T316" t="s">
        <v>1299</v>
      </c>
      <c r="U316" t="s">
        <v>891</v>
      </c>
      <c r="V316" t="s">
        <v>1339</v>
      </c>
      <c r="W316">
        <v>3000</v>
      </c>
      <c r="X316" t="s">
        <v>56</v>
      </c>
      <c r="Y316">
        <v>3111</v>
      </c>
      <c r="Z316" t="s">
        <v>199</v>
      </c>
      <c r="AA316">
        <v>0</v>
      </c>
      <c r="AB316" t="s">
        <v>58</v>
      </c>
      <c r="AC316" s="1">
        <v>0</v>
      </c>
      <c r="AD316" s="16">
        <v>0</v>
      </c>
      <c r="AE316" s="1">
        <v>0</v>
      </c>
      <c r="AF316" s="1">
        <v>109487946.76000001</v>
      </c>
      <c r="AG316" s="1">
        <v>0</v>
      </c>
      <c r="AH316" s="1">
        <v>0</v>
      </c>
      <c r="AI316" s="1">
        <v>109487946.76000001</v>
      </c>
      <c r="AJ316" s="1">
        <v>0</v>
      </c>
      <c r="AK316" s="1">
        <v>21005661</v>
      </c>
      <c r="AL316" s="1">
        <f t="shared" si="24"/>
        <v>-21005661</v>
      </c>
      <c r="AM316">
        <v>0</v>
      </c>
      <c r="AO316" s="1">
        <v>0</v>
      </c>
      <c r="AP316" s="1">
        <v>21005661</v>
      </c>
      <c r="AQ316" s="1">
        <v>21005661</v>
      </c>
      <c r="AR316" s="1">
        <v>21005661</v>
      </c>
      <c r="AS316" s="1">
        <v>21005661</v>
      </c>
      <c r="AT316" s="1">
        <v>21005661</v>
      </c>
      <c r="AU316" s="1">
        <v>21005661</v>
      </c>
      <c r="AV316" s="1">
        <f t="shared" si="25"/>
        <v>21005661</v>
      </c>
      <c r="AW316" s="1">
        <v>0</v>
      </c>
      <c r="AY316" s="1">
        <f t="shared" si="26"/>
        <v>0</v>
      </c>
    </row>
    <row r="317" spans="1:54" hidden="1" x14ac:dyDescent="0.35">
      <c r="A317" t="s">
        <v>1361</v>
      </c>
      <c r="B317" t="s">
        <v>1360</v>
      </c>
      <c r="C317" t="s">
        <v>1359</v>
      </c>
      <c r="D317" t="s">
        <v>1373</v>
      </c>
      <c r="E317" s="83" t="s">
        <v>835</v>
      </c>
      <c r="F317">
        <v>5</v>
      </c>
      <c r="G317" s="83" t="s">
        <v>810</v>
      </c>
      <c r="H317" s="83" t="s">
        <v>65</v>
      </c>
      <c r="I317" s="83" t="s">
        <v>1351</v>
      </c>
      <c r="J317" t="s">
        <v>47</v>
      </c>
      <c r="K317" t="s">
        <v>48</v>
      </c>
      <c r="L317">
        <v>4</v>
      </c>
      <c r="M317" t="s">
        <v>1291</v>
      </c>
      <c r="N317">
        <v>9</v>
      </c>
      <c r="O317" t="s">
        <v>120</v>
      </c>
      <c r="P317" t="s">
        <v>1296</v>
      </c>
      <c r="Q317" t="s">
        <v>120</v>
      </c>
      <c r="R317" t="s">
        <v>834</v>
      </c>
      <c r="S317" t="s">
        <v>836</v>
      </c>
      <c r="T317" t="s">
        <v>1299</v>
      </c>
      <c r="U317" t="s">
        <v>836</v>
      </c>
      <c r="V317" t="s">
        <v>1339</v>
      </c>
      <c r="W317">
        <v>3000</v>
      </c>
      <c r="X317" t="s">
        <v>56</v>
      </c>
      <c r="Y317">
        <v>3111</v>
      </c>
      <c r="Z317" t="s">
        <v>199</v>
      </c>
      <c r="AA317">
        <v>0</v>
      </c>
      <c r="AB317" t="s">
        <v>58</v>
      </c>
      <c r="AC317" s="1">
        <v>6601207.9199999999</v>
      </c>
      <c r="AD317" s="16">
        <v>6487775.0099999998</v>
      </c>
      <c r="AE317" s="1">
        <v>6487775.0099999998</v>
      </c>
      <c r="AF317" s="1">
        <v>7773300</v>
      </c>
      <c r="AG317" s="1">
        <v>5820000</v>
      </c>
      <c r="AH317" s="1">
        <v>6883732.9900000002</v>
      </c>
      <c r="AI317" s="1">
        <v>6883732.9900000002</v>
      </c>
      <c r="AJ317" s="1">
        <v>9250000</v>
      </c>
      <c r="AK317" s="1">
        <v>9250000</v>
      </c>
      <c r="AL317" s="1">
        <f t="shared" si="24"/>
        <v>0</v>
      </c>
      <c r="AM317" s="1">
        <v>6500000</v>
      </c>
      <c r="AN317" s="1"/>
      <c r="AO317" s="1">
        <v>9241906.4900000002</v>
      </c>
      <c r="AP317" s="1">
        <v>9241906.4900000002</v>
      </c>
      <c r="AQ317" s="1">
        <v>9226336.4900000002</v>
      </c>
      <c r="AR317" s="1">
        <v>9226336.4900000002</v>
      </c>
      <c r="AS317" s="1">
        <v>7078839.7300000004</v>
      </c>
      <c r="AT317" s="1">
        <v>7052502.7300000004</v>
      </c>
      <c r="AU317" s="1">
        <v>7052502.7300000004</v>
      </c>
      <c r="AV317" s="1">
        <f t="shared" si="25"/>
        <v>8093.5099999997765</v>
      </c>
      <c r="AW317" s="1">
        <v>9000000</v>
      </c>
      <c r="AY317" s="1">
        <f t="shared" si="26"/>
        <v>9000000</v>
      </c>
      <c r="BA317" t="s">
        <v>1257</v>
      </c>
    </row>
    <row r="318" spans="1:54" x14ac:dyDescent="0.35">
      <c r="A318" t="s">
        <v>1361</v>
      </c>
      <c r="B318" t="s">
        <v>1360</v>
      </c>
      <c r="C318" t="s">
        <v>1359</v>
      </c>
      <c r="D318" t="s">
        <v>1377</v>
      </c>
      <c r="E318" s="83" t="s">
        <v>857</v>
      </c>
      <c r="F318">
        <v>2</v>
      </c>
      <c r="G318" s="83" t="s">
        <v>148</v>
      </c>
      <c r="H318" s="83" t="s">
        <v>65</v>
      </c>
      <c r="I318" s="83" t="s">
        <v>1351</v>
      </c>
      <c r="J318" s="83" t="s">
        <v>194</v>
      </c>
      <c r="K318" s="83" t="s">
        <v>195</v>
      </c>
      <c r="L318">
        <v>3</v>
      </c>
      <c r="M318" t="s">
        <v>1294</v>
      </c>
      <c r="N318">
        <v>26</v>
      </c>
      <c r="O318" t="s">
        <v>200</v>
      </c>
      <c r="P318" t="s">
        <v>1296</v>
      </c>
      <c r="Q318" t="s">
        <v>200</v>
      </c>
      <c r="R318" t="s">
        <v>894</v>
      </c>
      <c r="S318" t="s">
        <v>201</v>
      </c>
      <c r="T318" t="s">
        <v>1299</v>
      </c>
      <c r="U318" t="s">
        <v>201</v>
      </c>
      <c r="V318" t="s">
        <v>1339</v>
      </c>
      <c r="W318">
        <v>3000</v>
      </c>
      <c r="X318" t="s">
        <v>56</v>
      </c>
      <c r="Y318">
        <v>3571</v>
      </c>
      <c r="Z318" t="s">
        <v>392</v>
      </c>
      <c r="AA318">
        <v>0</v>
      </c>
      <c r="AB318" t="s">
        <v>58</v>
      </c>
      <c r="AC318" s="1">
        <v>16500159.109999999</v>
      </c>
      <c r="AD318" s="16">
        <v>0</v>
      </c>
      <c r="AE318" s="1">
        <v>16500159.109999999</v>
      </c>
      <c r="AF318" s="1">
        <v>8336495</v>
      </c>
      <c r="AG318" s="1">
        <v>8000000</v>
      </c>
      <c r="AH318" s="1">
        <v>0</v>
      </c>
      <c r="AI318" s="1">
        <v>8336495</v>
      </c>
      <c r="AJ318" s="1">
        <v>0</v>
      </c>
      <c r="AK318" s="1">
        <v>205288</v>
      </c>
      <c r="AL318" s="1">
        <f t="shared" si="24"/>
        <v>-205288</v>
      </c>
      <c r="AM318">
        <v>0</v>
      </c>
      <c r="AO318" s="1">
        <v>0</v>
      </c>
      <c r="AP318" s="1">
        <v>135198</v>
      </c>
      <c r="AQ318" s="1">
        <v>131392</v>
      </c>
      <c r="AR318" s="1">
        <v>131392</v>
      </c>
      <c r="AS318" s="1">
        <v>131392</v>
      </c>
      <c r="AT318" s="1">
        <v>131392</v>
      </c>
      <c r="AU318" s="1">
        <v>131392</v>
      </c>
      <c r="AV318" s="1">
        <f t="shared" si="25"/>
        <v>205288</v>
      </c>
      <c r="AW318" s="1">
        <v>2100000</v>
      </c>
      <c r="AX318" s="1">
        <v>0</v>
      </c>
      <c r="AY318" s="1">
        <f t="shared" si="26"/>
        <v>2100000</v>
      </c>
    </row>
    <row r="319" spans="1:54" hidden="1" x14ac:dyDescent="0.35">
      <c r="A319" t="s">
        <v>1002</v>
      </c>
      <c r="B319" t="s">
        <v>1003</v>
      </c>
      <c r="C319" t="s">
        <v>1359</v>
      </c>
      <c r="D319" s="85" t="s">
        <v>1379</v>
      </c>
      <c r="E319" s="83" t="s">
        <v>824</v>
      </c>
      <c r="F319">
        <v>1</v>
      </c>
      <c r="G319" s="83" t="s">
        <v>472</v>
      </c>
      <c r="H319" s="83" t="s">
        <v>65</v>
      </c>
      <c r="I319" s="83" t="s">
        <v>1351</v>
      </c>
      <c r="J319" s="83" t="s">
        <v>1303</v>
      </c>
      <c r="K319" s="83" t="s">
        <v>1304</v>
      </c>
      <c r="L319">
        <v>6</v>
      </c>
      <c r="M319" t="s">
        <v>1290</v>
      </c>
      <c r="N319">
        <v>68</v>
      </c>
      <c r="O319" t="s">
        <v>473</v>
      </c>
      <c r="P319" t="s">
        <v>1296</v>
      </c>
      <c r="Q319" t="s">
        <v>1452</v>
      </c>
      <c r="R319" t="s">
        <v>893</v>
      </c>
      <c r="S319" t="s">
        <v>1132</v>
      </c>
      <c r="T319" t="s">
        <v>1299</v>
      </c>
      <c r="U319" t="s">
        <v>1453</v>
      </c>
      <c r="V319" t="s">
        <v>1339</v>
      </c>
      <c r="W319">
        <v>3000</v>
      </c>
      <c r="X319" t="s">
        <v>56</v>
      </c>
      <c r="Y319">
        <v>3111</v>
      </c>
      <c r="Z319" t="s">
        <v>199</v>
      </c>
      <c r="AA319">
        <v>0</v>
      </c>
      <c r="AB319" t="s">
        <v>58</v>
      </c>
      <c r="AC319">
        <v>0</v>
      </c>
      <c r="AD319" s="16">
        <v>0</v>
      </c>
      <c r="AE319">
        <v>0</v>
      </c>
      <c r="AF319">
        <v>0</v>
      </c>
      <c r="AG319">
        <v>0</v>
      </c>
      <c r="AH319" s="16">
        <v>0</v>
      </c>
      <c r="AI319">
        <v>0</v>
      </c>
      <c r="AJ319" s="1">
        <v>0</v>
      </c>
      <c r="AK319" s="1">
        <v>0</v>
      </c>
      <c r="AL319" s="1">
        <f t="shared" si="24"/>
        <v>0</v>
      </c>
      <c r="AM319" s="1">
        <v>0</v>
      </c>
      <c r="AN319" s="1"/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f t="shared" si="25"/>
        <v>0</v>
      </c>
      <c r="AW319" s="1">
        <v>0</v>
      </c>
      <c r="AY319" s="1">
        <f t="shared" si="26"/>
        <v>0</v>
      </c>
    </row>
    <row r="320" spans="1:54" hidden="1" x14ac:dyDescent="0.35">
      <c r="A320" s="13" t="s">
        <v>1451</v>
      </c>
      <c r="B320" t="s">
        <v>815</v>
      </c>
      <c r="C320" t="s">
        <v>1359</v>
      </c>
      <c r="D320" t="s">
        <v>1377</v>
      </c>
      <c r="E320" s="83" t="s">
        <v>857</v>
      </c>
      <c r="F320">
        <v>1</v>
      </c>
      <c r="G320" s="83" t="s">
        <v>472</v>
      </c>
      <c r="H320" s="83" t="s">
        <v>65</v>
      </c>
      <c r="I320" s="83" t="s">
        <v>1351</v>
      </c>
      <c r="J320" s="83" t="s">
        <v>1303</v>
      </c>
      <c r="K320" s="83" t="s">
        <v>1304</v>
      </c>
      <c r="L320" s="86">
        <v>6</v>
      </c>
      <c r="M320" s="86" t="s">
        <v>1290</v>
      </c>
      <c r="N320">
        <v>29</v>
      </c>
      <c r="O320" t="s">
        <v>473</v>
      </c>
      <c r="P320" t="s">
        <v>1296</v>
      </c>
      <c r="Q320" t="s">
        <v>473</v>
      </c>
      <c r="R320" t="s">
        <v>884</v>
      </c>
      <c r="S320" t="s">
        <v>891</v>
      </c>
      <c r="T320" t="s">
        <v>1299</v>
      </c>
      <c r="U320" t="s">
        <v>891</v>
      </c>
      <c r="V320" t="s">
        <v>1339</v>
      </c>
      <c r="W320">
        <v>3000</v>
      </c>
      <c r="X320" t="s">
        <v>56</v>
      </c>
      <c r="Y320">
        <v>3111</v>
      </c>
      <c r="Z320" t="s">
        <v>199</v>
      </c>
      <c r="AA320">
        <v>71</v>
      </c>
      <c r="AB320" t="s">
        <v>477</v>
      </c>
      <c r="AC320" s="1">
        <v>20127627</v>
      </c>
      <c r="AD320" s="16">
        <v>0</v>
      </c>
      <c r="AE320" s="1">
        <v>20127627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f t="shared" si="24"/>
        <v>0</v>
      </c>
      <c r="AM320" s="1">
        <v>0</v>
      </c>
      <c r="AN320" s="1"/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f t="shared" si="25"/>
        <v>0</v>
      </c>
      <c r="AW320" s="1">
        <v>0</v>
      </c>
      <c r="AY320" s="1">
        <f t="shared" si="26"/>
        <v>0</v>
      </c>
      <c r="BB320" s="1"/>
    </row>
    <row r="321" spans="1:55" hidden="1" x14ac:dyDescent="0.35">
      <c r="A321" t="s">
        <v>812</v>
      </c>
      <c r="B321" t="s">
        <v>815</v>
      </c>
      <c r="C321" t="s">
        <v>1359</v>
      </c>
      <c r="D321" s="85" t="s">
        <v>1379</v>
      </c>
      <c r="E321" s="83" t="s">
        <v>824</v>
      </c>
      <c r="F321">
        <v>1</v>
      </c>
      <c r="G321" s="83" t="s">
        <v>472</v>
      </c>
      <c r="H321" s="83" t="s">
        <v>65</v>
      </c>
      <c r="I321" s="83" t="s">
        <v>1351</v>
      </c>
      <c r="J321" s="83" t="s">
        <v>1303</v>
      </c>
      <c r="K321" s="83" t="s">
        <v>1304</v>
      </c>
      <c r="L321">
        <v>6</v>
      </c>
      <c r="M321" t="s">
        <v>1290</v>
      </c>
      <c r="N321">
        <v>68</v>
      </c>
      <c r="O321" t="s">
        <v>473</v>
      </c>
      <c r="P321" t="s">
        <v>1296</v>
      </c>
      <c r="Q321" t="s">
        <v>1452</v>
      </c>
      <c r="R321" t="s">
        <v>893</v>
      </c>
      <c r="S321" t="s">
        <v>1132</v>
      </c>
      <c r="T321" t="s">
        <v>1299</v>
      </c>
      <c r="U321" t="s">
        <v>1453</v>
      </c>
      <c r="V321" t="s">
        <v>1339</v>
      </c>
      <c r="W321">
        <v>3000</v>
      </c>
      <c r="X321" t="s">
        <v>56</v>
      </c>
      <c r="Y321">
        <v>3111</v>
      </c>
      <c r="Z321" t="s">
        <v>199</v>
      </c>
      <c r="AA321">
        <v>0</v>
      </c>
      <c r="AB321" t="s">
        <v>58</v>
      </c>
      <c r="AC321">
        <v>0</v>
      </c>
      <c r="AD321" s="16">
        <v>0</v>
      </c>
      <c r="AE321">
        <v>0</v>
      </c>
      <c r="AF321">
        <v>0</v>
      </c>
      <c r="AG321">
        <v>0</v>
      </c>
      <c r="AH321" s="16">
        <v>0</v>
      </c>
      <c r="AI321">
        <v>0</v>
      </c>
      <c r="AJ321" s="1">
        <v>0</v>
      </c>
      <c r="AK321" s="1">
        <v>22500000</v>
      </c>
      <c r="AL321" s="1">
        <f t="shared" si="24"/>
        <v>-22500000</v>
      </c>
      <c r="AM321">
        <v>0</v>
      </c>
      <c r="AO321" s="1">
        <v>0</v>
      </c>
      <c r="AP321" s="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 s="1">
        <f t="shared" si="25"/>
        <v>22500000</v>
      </c>
      <c r="AW321" s="1">
        <v>0</v>
      </c>
      <c r="AY321" s="1">
        <f t="shared" si="26"/>
        <v>0</v>
      </c>
    </row>
    <row r="322" spans="1:55" hidden="1" x14ac:dyDescent="0.35">
      <c r="A322" t="s">
        <v>1361</v>
      </c>
      <c r="B322" t="s">
        <v>1360</v>
      </c>
      <c r="C322" t="s">
        <v>1359</v>
      </c>
      <c r="D322" t="s">
        <v>1381</v>
      </c>
      <c r="E322" s="83" t="s">
        <v>984</v>
      </c>
      <c r="F322">
        <v>5</v>
      </c>
      <c r="G322" s="83" t="s">
        <v>810</v>
      </c>
      <c r="H322" s="83" t="s">
        <v>1398</v>
      </c>
      <c r="I322" s="83" t="s">
        <v>1399</v>
      </c>
      <c r="J322" s="83" t="s">
        <v>204</v>
      </c>
      <c r="K322" s="83" t="s">
        <v>1306</v>
      </c>
      <c r="L322">
        <v>4</v>
      </c>
      <c r="M322" t="s">
        <v>1291</v>
      </c>
      <c r="N322">
        <v>55</v>
      </c>
      <c r="O322" t="s">
        <v>601</v>
      </c>
      <c r="P322" t="s">
        <v>1296</v>
      </c>
      <c r="Q322" t="s">
        <v>601</v>
      </c>
      <c r="R322" t="s">
        <v>983</v>
      </c>
      <c r="S322" t="s">
        <v>985</v>
      </c>
      <c r="T322" t="s">
        <v>1299</v>
      </c>
      <c r="U322" t="s">
        <v>985</v>
      </c>
      <c r="V322" t="s">
        <v>1339</v>
      </c>
      <c r="W322">
        <v>3000</v>
      </c>
      <c r="X322" t="s">
        <v>56</v>
      </c>
      <c r="Y322">
        <v>3141</v>
      </c>
      <c r="Z322" t="s">
        <v>381</v>
      </c>
      <c r="AA322">
        <v>0</v>
      </c>
      <c r="AB322" t="s">
        <v>58</v>
      </c>
      <c r="AC322" s="1">
        <v>1741466.24</v>
      </c>
      <c r="AD322" s="16">
        <v>1741466.24</v>
      </c>
      <c r="AE322" s="1">
        <v>1593192.72</v>
      </c>
      <c r="AF322" s="1">
        <v>1617810.24</v>
      </c>
      <c r="AG322" s="1">
        <v>1000000</v>
      </c>
      <c r="AH322" s="1">
        <v>1617810.24</v>
      </c>
      <c r="AI322" s="1">
        <v>1249897.68</v>
      </c>
      <c r="AJ322" s="1">
        <v>1200000</v>
      </c>
      <c r="AK322" s="1">
        <v>1200000</v>
      </c>
      <c r="AL322" s="1">
        <f t="shared" si="24"/>
        <v>0</v>
      </c>
      <c r="AM322" s="1">
        <v>1200000</v>
      </c>
      <c r="AN322" s="1"/>
      <c r="AO322" s="1">
        <v>1068596.6399999999</v>
      </c>
      <c r="AP322" s="1">
        <v>1068596.6399999999</v>
      </c>
      <c r="AQ322" s="1">
        <v>1068596.6399999999</v>
      </c>
      <c r="AR322" s="1">
        <v>1068596.6399999999</v>
      </c>
      <c r="AS322" s="1">
        <v>1068596.6399999999</v>
      </c>
      <c r="AT322">
        <v>0</v>
      </c>
      <c r="AU322">
        <v>0</v>
      </c>
      <c r="AV322" s="1">
        <f t="shared" si="25"/>
        <v>131403.3600000001</v>
      </c>
      <c r="AW322" s="1">
        <v>1200000</v>
      </c>
      <c r="AY322" s="1">
        <f t="shared" si="26"/>
        <v>1200000</v>
      </c>
    </row>
    <row r="323" spans="1:55" hidden="1" x14ac:dyDescent="0.35">
      <c r="A323" t="s">
        <v>1361</v>
      </c>
      <c r="B323" t="s">
        <v>1360</v>
      </c>
      <c r="C323" t="s">
        <v>1359</v>
      </c>
      <c r="D323" t="s">
        <v>1373</v>
      </c>
      <c r="E323" s="83" t="s">
        <v>835</v>
      </c>
      <c r="F323">
        <v>5</v>
      </c>
      <c r="G323" s="83" t="s">
        <v>810</v>
      </c>
      <c r="H323" s="83" t="s">
        <v>65</v>
      </c>
      <c r="I323" s="83" t="s">
        <v>1351</v>
      </c>
      <c r="J323" t="s">
        <v>47</v>
      </c>
      <c r="K323" t="s">
        <v>48</v>
      </c>
      <c r="L323">
        <v>4</v>
      </c>
      <c r="M323" t="s">
        <v>1291</v>
      </c>
      <c r="N323">
        <v>9</v>
      </c>
      <c r="O323" t="s">
        <v>120</v>
      </c>
      <c r="P323" t="s">
        <v>1296</v>
      </c>
      <c r="Q323" t="s">
        <v>120</v>
      </c>
      <c r="R323" t="s">
        <v>834</v>
      </c>
      <c r="S323" t="s">
        <v>836</v>
      </c>
      <c r="T323" t="s">
        <v>1299</v>
      </c>
      <c r="U323" t="s">
        <v>836</v>
      </c>
      <c r="V323" t="s">
        <v>1339</v>
      </c>
      <c r="W323">
        <v>3000</v>
      </c>
      <c r="X323" t="s">
        <v>56</v>
      </c>
      <c r="Y323">
        <v>3141</v>
      </c>
      <c r="Z323" t="s">
        <v>381</v>
      </c>
      <c r="AA323">
        <v>0</v>
      </c>
      <c r="AB323" t="s">
        <v>58</v>
      </c>
      <c r="AC323" s="1">
        <v>599999.56000000006</v>
      </c>
      <c r="AD323" s="16">
        <v>558291.85</v>
      </c>
      <c r="AE323" s="1">
        <v>558291.85</v>
      </c>
      <c r="AF323" s="1">
        <v>696000</v>
      </c>
      <c r="AG323" s="1">
        <v>720000</v>
      </c>
      <c r="AH323" s="1">
        <v>555855.89</v>
      </c>
      <c r="AI323" s="1">
        <v>555855.89</v>
      </c>
      <c r="AJ323" s="1">
        <v>700000</v>
      </c>
      <c r="AK323" s="1">
        <v>0</v>
      </c>
      <c r="AL323" s="1">
        <f t="shared" si="24"/>
        <v>700000</v>
      </c>
      <c r="AM323" s="1">
        <v>700000</v>
      </c>
      <c r="AN323" s="1"/>
      <c r="AO323" s="1">
        <v>699480</v>
      </c>
      <c r="AP323" s="1">
        <v>699480</v>
      </c>
      <c r="AQ323" s="1">
        <v>699480</v>
      </c>
      <c r="AR323" s="1">
        <v>699480</v>
      </c>
      <c r="AS323" s="1">
        <v>417594.03</v>
      </c>
      <c r="AT323" s="1">
        <v>371355.32</v>
      </c>
      <c r="AU323" s="1">
        <v>371355.32</v>
      </c>
      <c r="AV323" s="1">
        <f t="shared" si="25"/>
        <v>-699480</v>
      </c>
      <c r="AW323" s="16">
        <v>700000</v>
      </c>
      <c r="AY323" s="1">
        <f t="shared" si="26"/>
        <v>700000</v>
      </c>
      <c r="BA323" t="s">
        <v>1158</v>
      </c>
      <c r="BB323" s="16"/>
    </row>
    <row r="324" spans="1:55" hidden="1" x14ac:dyDescent="0.35">
      <c r="A324" s="13" t="s">
        <v>1451</v>
      </c>
      <c r="B324" t="s">
        <v>815</v>
      </c>
      <c r="C324" t="s">
        <v>1359</v>
      </c>
      <c r="D324" t="s">
        <v>1381</v>
      </c>
      <c r="E324" s="83" t="s">
        <v>984</v>
      </c>
      <c r="F324">
        <v>5</v>
      </c>
      <c r="G324" s="83" t="s">
        <v>810</v>
      </c>
      <c r="H324" s="83" t="s">
        <v>1398</v>
      </c>
      <c r="I324" s="83" t="s">
        <v>1399</v>
      </c>
      <c r="J324" s="83" t="s">
        <v>204</v>
      </c>
      <c r="K324" s="83" t="s">
        <v>1306</v>
      </c>
      <c r="L324">
        <v>4</v>
      </c>
      <c r="M324" t="s">
        <v>1291</v>
      </c>
      <c r="N324">
        <v>55</v>
      </c>
      <c r="O324" t="s">
        <v>601</v>
      </c>
      <c r="P324" t="s">
        <v>1296</v>
      </c>
      <c r="Q324" t="s">
        <v>601</v>
      </c>
      <c r="R324" t="s">
        <v>983</v>
      </c>
      <c r="S324" t="s">
        <v>985</v>
      </c>
      <c r="T324" t="s">
        <v>1299</v>
      </c>
      <c r="U324" t="s">
        <v>985</v>
      </c>
      <c r="V324" t="s">
        <v>1339</v>
      </c>
      <c r="W324">
        <v>3000</v>
      </c>
      <c r="X324" t="s">
        <v>56</v>
      </c>
      <c r="Y324">
        <v>3151</v>
      </c>
      <c r="Z324" t="s">
        <v>771</v>
      </c>
      <c r="AA324">
        <v>0</v>
      </c>
      <c r="AB324" t="s">
        <v>58</v>
      </c>
      <c r="AC324" s="1">
        <v>0</v>
      </c>
      <c r="AD324" s="16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f t="shared" si="24"/>
        <v>0</v>
      </c>
      <c r="AM324" s="1">
        <v>0</v>
      </c>
      <c r="AN324" s="1"/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f t="shared" si="25"/>
        <v>0</v>
      </c>
      <c r="AW324" s="1">
        <v>0</v>
      </c>
      <c r="AY324" s="1">
        <f t="shared" si="26"/>
        <v>0</v>
      </c>
      <c r="BB324" s="1"/>
    </row>
    <row r="325" spans="1:55" hidden="1" x14ac:dyDescent="0.35">
      <c r="A325" t="s">
        <v>1361</v>
      </c>
      <c r="B325" t="s">
        <v>1360</v>
      </c>
      <c r="C325" t="s">
        <v>1359</v>
      </c>
      <c r="D325" t="s">
        <v>1373</v>
      </c>
      <c r="E325" s="83" t="s">
        <v>835</v>
      </c>
      <c r="F325">
        <v>5</v>
      </c>
      <c r="G325" s="83" t="s">
        <v>810</v>
      </c>
      <c r="H325" s="83" t="s">
        <v>65</v>
      </c>
      <c r="I325" s="83" t="s">
        <v>1351</v>
      </c>
      <c r="J325" t="s">
        <v>47</v>
      </c>
      <c r="K325" t="s">
        <v>48</v>
      </c>
      <c r="L325">
        <v>4</v>
      </c>
      <c r="M325" t="s">
        <v>1291</v>
      </c>
      <c r="N325">
        <v>9</v>
      </c>
      <c r="O325" t="s">
        <v>120</v>
      </c>
      <c r="P325" t="s">
        <v>1296</v>
      </c>
      <c r="Q325" t="s">
        <v>120</v>
      </c>
      <c r="R325" t="s">
        <v>834</v>
      </c>
      <c r="S325" t="s">
        <v>836</v>
      </c>
      <c r="T325" t="s">
        <v>1299</v>
      </c>
      <c r="U325" t="s">
        <v>836</v>
      </c>
      <c r="V325" t="s">
        <v>1339</v>
      </c>
      <c r="W325">
        <v>3000</v>
      </c>
      <c r="X325" t="s">
        <v>56</v>
      </c>
      <c r="Y325">
        <v>3161</v>
      </c>
      <c r="Z325" t="s">
        <v>247</v>
      </c>
      <c r="AA325">
        <v>0</v>
      </c>
      <c r="AB325" t="s">
        <v>58</v>
      </c>
      <c r="AC325" s="1">
        <v>2643141.2000000002</v>
      </c>
      <c r="AD325" s="16">
        <v>2643141.2000000002</v>
      </c>
      <c r="AE325" s="1">
        <v>2643141.2000000002</v>
      </c>
      <c r="AF325" s="1">
        <v>2210840</v>
      </c>
      <c r="AG325" s="1">
        <v>2700000</v>
      </c>
      <c r="AH325" s="1">
        <v>1371700</v>
      </c>
      <c r="AI325" s="1">
        <v>1371700</v>
      </c>
      <c r="AJ325" s="1">
        <v>2641206</v>
      </c>
      <c r="AK325" s="1">
        <v>2641206</v>
      </c>
      <c r="AL325" s="1">
        <f t="shared" si="24"/>
        <v>0</v>
      </c>
      <c r="AM325" s="1">
        <v>2800000</v>
      </c>
      <c r="AN325" s="1"/>
      <c r="AO325" s="1">
        <v>2641205.16</v>
      </c>
      <c r="AP325" s="1">
        <v>2641205.16</v>
      </c>
      <c r="AQ325" s="1">
        <v>2641205.16</v>
      </c>
      <c r="AR325" s="1">
        <v>2641205.16</v>
      </c>
      <c r="AS325" s="1">
        <v>1626903.48</v>
      </c>
      <c r="AT325" s="1">
        <v>1386793.92</v>
      </c>
      <c r="AU325" s="1">
        <v>1386793.92</v>
      </c>
      <c r="AV325" s="1">
        <f t="shared" si="25"/>
        <v>0.83999999985098839</v>
      </c>
      <c r="AW325" s="1">
        <v>2800000</v>
      </c>
      <c r="AX325" s="1">
        <v>2800000</v>
      </c>
      <c r="AY325" s="1">
        <f t="shared" si="26"/>
        <v>2800000</v>
      </c>
      <c r="BA325" t="s">
        <v>1165</v>
      </c>
    </row>
    <row r="326" spans="1:55" hidden="1" x14ac:dyDescent="0.35">
      <c r="A326" t="s">
        <v>1361</v>
      </c>
      <c r="B326" t="s">
        <v>1360</v>
      </c>
      <c r="C326" t="s">
        <v>1359</v>
      </c>
      <c r="D326" t="s">
        <v>1376</v>
      </c>
      <c r="E326" s="83" t="s">
        <v>870</v>
      </c>
      <c r="F326">
        <v>6</v>
      </c>
      <c r="G326" s="83" t="s">
        <v>164</v>
      </c>
      <c r="H326" s="83" t="s">
        <v>65</v>
      </c>
      <c r="I326" s="83" t="s">
        <v>1351</v>
      </c>
      <c r="J326" s="83" t="s">
        <v>155</v>
      </c>
      <c r="K326" s="83" t="s">
        <v>1302</v>
      </c>
      <c r="L326">
        <v>1</v>
      </c>
      <c r="M326" t="s">
        <v>1292</v>
      </c>
      <c r="N326">
        <v>19</v>
      </c>
      <c r="O326" t="s">
        <v>168</v>
      </c>
      <c r="P326" t="s">
        <v>1296</v>
      </c>
      <c r="Q326" t="s">
        <v>168</v>
      </c>
      <c r="R326" t="s">
        <v>869</v>
      </c>
      <c r="S326" t="s">
        <v>871</v>
      </c>
      <c r="T326" t="s">
        <v>1299</v>
      </c>
      <c r="U326" t="s">
        <v>871</v>
      </c>
      <c r="V326" t="s">
        <v>1339</v>
      </c>
      <c r="W326">
        <v>3000</v>
      </c>
      <c r="X326" t="s">
        <v>56</v>
      </c>
      <c r="Y326">
        <v>3161</v>
      </c>
      <c r="Z326" t="s">
        <v>247</v>
      </c>
      <c r="AA326">
        <v>0</v>
      </c>
      <c r="AB326" t="s">
        <v>58</v>
      </c>
      <c r="AC326" s="1">
        <v>163881.9</v>
      </c>
      <c r="AD326" s="16">
        <v>163881.9</v>
      </c>
      <c r="AE326" s="1">
        <v>145672.79999999999</v>
      </c>
      <c r="AF326" s="1">
        <v>222904.44</v>
      </c>
      <c r="AG326" s="1">
        <v>230000</v>
      </c>
      <c r="AH326" s="1">
        <v>222904.44</v>
      </c>
      <c r="AI326" s="1">
        <v>163881.9</v>
      </c>
      <c r="AJ326" s="1">
        <v>411700</v>
      </c>
      <c r="AK326" s="1">
        <v>411700</v>
      </c>
      <c r="AL326" s="1">
        <f t="shared" si="24"/>
        <v>0</v>
      </c>
      <c r="AM326" s="1">
        <v>200000</v>
      </c>
      <c r="AN326" s="1"/>
      <c r="AO326" s="1">
        <v>411689.57</v>
      </c>
      <c r="AP326" s="1">
        <v>411689.57</v>
      </c>
      <c r="AQ326" s="1">
        <v>411689.57</v>
      </c>
      <c r="AR326" s="1">
        <v>411689.57</v>
      </c>
      <c r="AS326" s="1">
        <v>217154.76</v>
      </c>
      <c r="AT326" s="1">
        <v>217154.76</v>
      </c>
      <c r="AU326" s="1">
        <v>217154.76</v>
      </c>
      <c r="AV326" s="1">
        <f t="shared" si="25"/>
        <v>10.429999999993015</v>
      </c>
      <c r="AW326" s="1">
        <v>400000</v>
      </c>
      <c r="AY326" s="1">
        <f t="shared" si="26"/>
        <v>400000</v>
      </c>
    </row>
    <row r="327" spans="1:55" hidden="1" x14ac:dyDescent="0.35">
      <c r="A327" t="s">
        <v>1361</v>
      </c>
      <c r="B327" t="s">
        <v>1360</v>
      </c>
      <c r="C327" t="s">
        <v>1359</v>
      </c>
      <c r="D327" t="s">
        <v>1381</v>
      </c>
      <c r="E327" s="83" t="s">
        <v>984</v>
      </c>
      <c r="F327">
        <v>5</v>
      </c>
      <c r="G327" s="83" t="s">
        <v>810</v>
      </c>
      <c r="H327" s="83" t="s">
        <v>1398</v>
      </c>
      <c r="I327" s="83" t="s">
        <v>1399</v>
      </c>
      <c r="J327" s="83" t="s">
        <v>204</v>
      </c>
      <c r="K327" s="83" t="s">
        <v>1306</v>
      </c>
      <c r="L327">
        <v>4</v>
      </c>
      <c r="M327" t="s">
        <v>1291</v>
      </c>
      <c r="N327">
        <v>55</v>
      </c>
      <c r="O327" t="s">
        <v>601</v>
      </c>
      <c r="P327" t="s">
        <v>1296</v>
      </c>
      <c r="Q327" t="s">
        <v>601</v>
      </c>
      <c r="R327" t="s">
        <v>983</v>
      </c>
      <c r="S327" t="s">
        <v>985</v>
      </c>
      <c r="T327" t="s">
        <v>1299</v>
      </c>
      <c r="U327" t="s">
        <v>985</v>
      </c>
      <c r="V327" t="s">
        <v>1339</v>
      </c>
      <c r="W327">
        <v>3000</v>
      </c>
      <c r="X327" t="s">
        <v>56</v>
      </c>
      <c r="Y327">
        <v>3161</v>
      </c>
      <c r="Z327" t="s">
        <v>247</v>
      </c>
      <c r="AA327">
        <v>0</v>
      </c>
      <c r="AB327" t="s">
        <v>58</v>
      </c>
      <c r="AC327" s="1">
        <v>97022.399999999994</v>
      </c>
      <c r="AD327" s="16">
        <v>27422.400000000001</v>
      </c>
      <c r="AE327" s="1">
        <v>24680.16</v>
      </c>
      <c r="AF327" s="1">
        <v>127601.60000000001</v>
      </c>
      <c r="AG327" s="1">
        <v>1000000</v>
      </c>
      <c r="AH327" s="1">
        <v>99607.92</v>
      </c>
      <c r="AI327" s="1">
        <v>88007.92</v>
      </c>
      <c r="AJ327" s="1">
        <v>69600</v>
      </c>
      <c r="AK327" s="1">
        <v>69600</v>
      </c>
      <c r="AL327" s="1">
        <f t="shared" si="24"/>
        <v>0</v>
      </c>
      <c r="AM327" s="1">
        <v>13200</v>
      </c>
      <c r="AN327" s="1"/>
      <c r="AO327" s="1">
        <v>69600</v>
      </c>
      <c r="AP327" s="1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 s="1">
        <f t="shared" si="25"/>
        <v>0</v>
      </c>
      <c r="AW327" s="1">
        <v>70000</v>
      </c>
      <c r="AY327" s="1">
        <f t="shared" si="26"/>
        <v>70000</v>
      </c>
    </row>
    <row r="328" spans="1:55" hidden="1" x14ac:dyDescent="0.35">
      <c r="A328" t="s">
        <v>1367</v>
      </c>
      <c r="B328" t="s">
        <v>1368</v>
      </c>
      <c r="C328" t="s">
        <v>1358</v>
      </c>
      <c r="D328" t="s">
        <v>1381</v>
      </c>
      <c r="E328" s="83" t="s">
        <v>984</v>
      </c>
      <c r="F328">
        <v>5</v>
      </c>
      <c r="G328" s="83" t="s">
        <v>810</v>
      </c>
      <c r="H328" s="83" t="s">
        <v>1398</v>
      </c>
      <c r="I328" s="83" t="s">
        <v>1399</v>
      </c>
      <c r="J328" s="83" t="s">
        <v>204</v>
      </c>
      <c r="K328" s="83" t="s">
        <v>1306</v>
      </c>
      <c r="L328">
        <v>4</v>
      </c>
      <c r="M328" t="s">
        <v>1291</v>
      </c>
      <c r="N328">
        <v>56</v>
      </c>
      <c r="O328" t="s">
        <v>212</v>
      </c>
      <c r="P328" t="s">
        <v>1296</v>
      </c>
      <c r="Q328" t="s">
        <v>212</v>
      </c>
      <c r="R328" t="s">
        <v>983</v>
      </c>
      <c r="S328" t="s">
        <v>985</v>
      </c>
      <c r="T328" t="s">
        <v>1299</v>
      </c>
      <c r="U328" t="s">
        <v>985</v>
      </c>
      <c r="V328" t="s">
        <v>1339</v>
      </c>
      <c r="W328">
        <v>3000</v>
      </c>
      <c r="X328" t="s">
        <v>56</v>
      </c>
      <c r="Y328">
        <v>3171</v>
      </c>
      <c r="Z328" t="s">
        <v>772</v>
      </c>
      <c r="AA328">
        <v>43</v>
      </c>
      <c r="AB328" t="s">
        <v>828</v>
      </c>
      <c r="AC328" s="1">
        <v>1779.43</v>
      </c>
      <c r="AD328" s="16">
        <v>1779.43</v>
      </c>
      <c r="AE328" s="1">
        <v>1779.43</v>
      </c>
      <c r="AF328" s="1">
        <v>1158.31</v>
      </c>
      <c r="AG328" s="1">
        <v>0</v>
      </c>
      <c r="AH328" s="1">
        <v>1158.31</v>
      </c>
      <c r="AI328" s="1">
        <v>1158.31</v>
      </c>
      <c r="AJ328" s="1">
        <v>40000000</v>
      </c>
      <c r="AK328" s="1">
        <v>40000000</v>
      </c>
      <c r="AL328" s="1">
        <f t="shared" si="24"/>
        <v>0</v>
      </c>
      <c r="AM328" s="1">
        <v>40000002.520000003</v>
      </c>
      <c r="AN328" s="1"/>
      <c r="AO328" s="1">
        <v>39818262.57</v>
      </c>
      <c r="AP328" s="1">
        <v>39818262.57</v>
      </c>
      <c r="AQ328" s="1">
        <v>39818262.57</v>
      </c>
      <c r="AR328" s="1">
        <v>39818262.57</v>
      </c>
      <c r="AS328" s="1">
        <v>39818262.57</v>
      </c>
      <c r="AT328">
        <v>0</v>
      </c>
      <c r="AU328">
        <v>0</v>
      </c>
      <c r="AV328" s="1">
        <f t="shared" si="25"/>
        <v>181737.4299999997</v>
      </c>
      <c r="AW328" s="1">
        <v>40000000</v>
      </c>
      <c r="AY328" s="1">
        <f t="shared" si="26"/>
        <v>40000000</v>
      </c>
      <c r="BA328" t="s">
        <v>1271</v>
      </c>
      <c r="BB328" t="s">
        <v>1396</v>
      </c>
      <c r="BC328" t="s">
        <v>1313</v>
      </c>
    </row>
    <row r="329" spans="1:55" hidden="1" x14ac:dyDescent="0.35">
      <c r="A329" t="s">
        <v>1361</v>
      </c>
      <c r="B329" t="s">
        <v>1360</v>
      </c>
      <c r="C329" t="s">
        <v>1359</v>
      </c>
      <c r="D329" t="s">
        <v>1381</v>
      </c>
      <c r="E329" s="83" t="s">
        <v>984</v>
      </c>
      <c r="F329">
        <v>5</v>
      </c>
      <c r="G329" s="83" t="s">
        <v>810</v>
      </c>
      <c r="H329" s="83" t="s">
        <v>1398</v>
      </c>
      <c r="I329" s="83" t="s">
        <v>1399</v>
      </c>
      <c r="J329" s="83" t="s">
        <v>204</v>
      </c>
      <c r="K329" s="83" t="s">
        <v>1306</v>
      </c>
      <c r="L329">
        <v>4</v>
      </c>
      <c r="M329" t="s">
        <v>1291</v>
      </c>
      <c r="N329">
        <v>56</v>
      </c>
      <c r="O329" t="s">
        <v>212</v>
      </c>
      <c r="P329" t="s">
        <v>1296</v>
      </c>
      <c r="Q329" t="s">
        <v>212</v>
      </c>
      <c r="R329" t="s">
        <v>983</v>
      </c>
      <c r="S329" t="s">
        <v>985</v>
      </c>
      <c r="T329" t="s">
        <v>1299</v>
      </c>
      <c r="U329" t="s">
        <v>985</v>
      </c>
      <c r="V329" t="s">
        <v>1339</v>
      </c>
      <c r="W329">
        <v>3000</v>
      </c>
      <c r="X329" t="s">
        <v>56</v>
      </c>
      <c r="Y329">
        <v>3171</v>
      </c>
      <c r="Z329" t="s">
        <v>772</v>
      </c>
      <c r="AA329">
        <v>43</v>
      </c>
      <c r="AB329" t="s">
        <v>828</v>
      </c>
      <c r="AC329" s="1">
        <v>0</v>
      </c>
      <c r="AD329" s="16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5950230.4699999997</v>
      </c>
      <c r="AK329" s="1">
        <v>5950230.4699999997</v>
      </c>
      <c r="AL329" s="1">
        <f t="shared" si="24"/>
        <v>0</v>
      </c>
      <c r="AM329" s="1">
        <v>10075347.949999999</v>
      </c>
      <c r="AN329" s="1"/>
      <c r="AO329" s="1">
        <v>5824244.7800000003</v>
      </c>
      <c r="AP329" s="1">
        <v>5824244.7800000003</v>
      </c>
      <c r="AQ329" s="1">
        <v>5824244.7800000003</v>
      </c>
      <c r="AR329" s="1">
        <v>5824244.7800000003</v>
      </c>
      <c r="AS329" s="1">
        <v>4945080</v>
      </c>
      <c r="AT329">
        <v>0</v>
      </c>
      <c r="AU329">
        <v>0</v>
      </c>
      <c r="AV329" s="1">
        <f t="shared" si="25"/>
        <v>125985.68999999948</v>
      </c>
      <c r="AW329" s="1">
        <v>6000000</v>
      </c>
      <c r="AY329" s="1">
        <f t="shared" si="26"/>
        <v>6000000</v>
      </c>
      <c r="BB329" t="s">
        <v>1396</v>
      </c>
    </row>
    <row r="330" spans="1:55" hidden="1" x14ac:dyDescent="0.35">
      <c r="A330" s="13" t="s">
        <v>1451</v>
      </c>
      <c r="B330" t="s">
        <v>815</v>
      </c>
      <c r="C330" t="s">
        <v>1359</v>
      </c>
      <c r="D330" t="s">
        <v>1381</v>
      </c>
      <c r="E330" s="83" t="s">
        <v>984</v>
      </c>
      <c r="F330">
        <v>5</v>
      </c>
      <c r="G330" s="83" t="s">
        <v>810</v>
      </c>
      <c r="H330" s="83" t="s">
        <v>1398</v>
      </c>
      <c r="I330" s="83" t="s">
        <v>1399</v>
      </c>
      <c r="J330" s="83" t="s">
        <v>204</v>
      </c>
      <c r="K330" s="83" t="s">
        <v>1306</v>
      </c>
      <c r="L330">
        <v>4</v>
      </c>
      <c r="M330" t="s">
        <v>1291</v>
      </c>
      <c r="N330">
        <v>55</v>
      </c>
      <c r="O330" t="s">
        <v>601</v>
      </c>
      <c r="P330" t="s">
        <v>1296</v>
      </c>
      <c r="Q330" t="s">
        <v>601</v>
      </c>
      <c r="R330" t="s">
        <v>983</v>
      </c>
      <c r="S330" t="s">
        <v>985</v>
      </c>
      <c r="T330" t="s">
        <v>1299</v>
      </c>
      <c r="U330" t="s">
        <v>985</v>
      </c>
      <c r="V330" t="s">
        <v>1339</v>
      </c>
      <c r="W330">
        <v>3000</v>
      </c>
      <c r="X330" t="s">
        <v>56</v>
      </c>
      <c r="Y330">
        <v>3171</v>
      </c>
      <c r="Z330" t="s">
        <v>772</v>
      </c>
      <c r="AA330">
        <v>0</v>
      </c>
      <c r="AB330" t="s">
        <v>58</v>
      </c>
      <c r="AC330" s="1">
        <v>0</v>
      </c>
      <c r="AD330" s="16">
        <v>0</v>
      </c>
      <c r="AE330" s="1">
        <v>0</v>
      </c>
      <c r="AF330" s="1">
        <v>13070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f t="shared" si="24"/>
        <v>0</v>
      </c>
      <c r="AM330" s="1">
        <v>0</v>
      </c>
      <c r="AN330" s="1"/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f t="shared" si="25"/>
        <v>0</v>
      </c>
      <c r="AW330" s="1">
        <v>0</v>
      </c>
      <c r="AY330" s="1">
        <f t="shared" si="26"/>
        <v>0</v>
      </c>
      <c r="BB330" s="1"/>
    </row>
    <row r="331" spans="1:55" hidden="1" x14ac:dyDescent="0.35">
      <c r="A331" t="s">
        <v>1361</v>
      </c>
      <c r="B331" t="s">
        <v>1360</v>
      </c>
      <c r="C331" t="s">
        <v>1359</v>
      </c>
      <c r="D331" t="s">
        <v>1372</v>
      </c>
      <c r="E331" s="83" t="s">
        <v>60</v>
      </c>
      <c r="F331">
        <v>5</v>
      </c>
      <c r="G331" s="83" t="s">
        <v>810</v>
      </c>
      <c r="H331" s="83" t="s">
        <v>65</v>
      </c>
      <c r="I331" s="83" t="s">
        <v>1351</v>
      </c>
      <c r="J331" t="s">
        <v>47</v>
      </c>
      <c r="K331" t="s">
        <v>48</v>
      </c>
      <c r="L331">
        <v>4</v>
      </c>
      <c r="M331" t="s">
        <v>1291</v>
      </c>
      <c r="N331">
        <v>5</v>
      </c>
      <c r="O331" t="s">
        <v>297</v>
      </c>
      <c r="P331" t="s">
        <v>1296</v>
      </c>
      <c r="Q331" t="s">
        <v>297</v>
      </c>
      <c r="R331" t="s">
        <v>817</v>
      </c>
      <c r="S331" t="s">
        <v>298</v>
      </c>
      <c r="T331" t="s">
        <v>1299</v>
      </c>
      <c r="U331" t="s">
        <v>298</v>
      </c>
      <c r="V331" t="s">
        <v>1339</v>
      </c>
      <c r="W331">
        <v>3000</v>
      </c>
      <c r="X331" t="s">
        <v>56</v>
      </c>
      <c r="Y331">
        <v>3181</v>
      </c>
      <c r="Z331" t="s">
        <v>314</v>
      </c>
      <c r="AA331">
        <v>0</v>
      </c>
      <c r="AB331" t="s">
        <v>58</v>
      </c>
      <c r="AC331" s="1">
        <v>3274.18</v>
      </c>
      <c r="AD331" s="16">
        <v>3274.18</v>
      </c>
      <c r="AE331" s="1">
        <v>3274.18</v>
      </c>
      <c r="AF331" s="1">
        <v>11770.97</v>
      </c>
      <c r="AG331" s="1">
        <v>5500</v>
      </c>
      <c r="AH331" s="1">
        <v>11770.8</v>
      </c>
      <c r="AI331" s="1">
        <v>11770.8</v>
      </c>
      <c r="AJ331" s="1">
        <v>15000</v>
      </c>
      <c r="AK331" s="1">
        <v>15000</v>
      </c>
      <c r="AL331" s="1">
        <f t="shared" si="24"/>
        <v>0</v>
      </c>
      <c r="AM331" s="1">
        <v>15000</v>
      </c>
      <c r="AN331" s="1"/>
      <c r="AO331" s="1">
        <v>5919.08</v>
      </c>
      <c r="AP331" s="1">
        <v>5919.08</v>
      </c>
      <c r="AQ331" s="1">
        <v>5456.24</v>
      </c>
      <c r="AR331" s="1">
        <v>5456.24</v>
      </c>
      <c r="AS331" s="1">
        <v>5456.24</v>
      </c>
      <c r="AT331" s="1">
        <v>5456.24</v>
      </c>
      <c r="AU331" s="1">
        <v>5456.24</v>
      </c>
      <c r="AV331" s="1">
        <f t="shared" si="25"/>
        <v>9080.92</v>
      </c>
      <c r="AW331" s="16">
        <v>7000</v>
      </c>
      <c r="AX331" s="16"/>
      <c r="AY331" s="1">
        <f t="shared" si="26"/>
        <v>7000</v>
      </c>
    </row>
    <row r="332" spans="1:55" hidden="1" x14ac:dyDescent="0.35">
      <c r="A332" s="13" t="s">
        <v>1451</v>
      </c>
      <c r="B332" t="s">
        <v>815</v>
      </c>
      <c r="C332" t="s">
        <v>1359</v>
      </c>
      <c r="D332" t="s">
        <v>1373</v>
      </c>
      <c r="E332" s="83" t="s">
        <v>835</v>
      </c>
      <c r="F332">
        <v>5</v>
      </c>
      <c r="G332" s="83" t="s">
        <v>810</v>
      </c>
      <c r="H332" s="83" t="s">
        <v>65</v>
      </c>
      <c r="I332" s="83" t="s">
        <v>1351</v>
      </c>
      <c r="J332" t="s">
        <v>47</v>
      </c>
      <c r="K332" t="s">
        <v>48</v>
      </c>
      <c r="L332">
        <v>4</v>
      </c>
      <c r="M332" t="s">
        <v>1291</v>
      </c>
      <c r="N332">
        <v>9</v>
      </c>
      <c r="O332" t="s">
        <v>120</v>
      </c>
      <c r="P332" t="s">
        <v>1296</v>
      </c>
      <c r="Q332" t="s">
        <v>120</v>
      </c>
      <c r="R332" t="s">
        <v>834</v>
      </c>
      <c r="S332" t="s">
        <v>836</v>
      </c>
      <c r="T332" t="s">
        <v>1299</v>
      </c>
      <c r="U332" t="s">
        <v>836</v>
      </c>
      <c r="V332" t="s">
        <v>1339</v>
      </c>
      <c r="W332">
        <v>3000</v>
      </c>
      <c r="X332" t="s">
        <v>56</v>
      </c>
      <c r="Y332">
        <v>3181</v>
      </c>
      <c r="Z332" t="s">
        <v>314</v>
      </c>
      <c r="AA332">
        <v>0</v>
      </c>
      <c r="AB332" t="s">
        <v>58</v>
      </c>
      <c r="AC332" s="1">
        <v>0</v>
      </c>
      <c r="AD332" s="16">
        <v>0</v>
      </c>
      <c r="AE332" s="1">
        <v>0</v>
      </c>
      <c r="AF332" s="1">
        <v>362</v>
      </c>
      <c r="AG332" s="1">
        <v>0</v>
      </c>
      <c r="AH332" s="1">
        <v>361.98</v>
      </c>
      <c r="AI332" s="1">
        <v>361.98</v>
      </c>
      <c r="AJ332" s="1">
        <v>0</v>
      </c>
      <c r="AK332" s="1">
        <v>0</v>
      </c>
      <c r="AL332" s="1">
        <f t="shared" si="24"/>
        <v>0</v>
      </c>
      <c r="AM332" s="1">
        <v>0</v>
      </c>
      <c r="AN332" s="1"/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f t="shared" si="25"/>
        <v>0</v>
      </c>
      <c r="AW332" s="1">
        <v>0</v>
      </c>
      <c r="AY332" s="1">
        <f t="shared" si="26"/>
        <v>0</v>
      </c>
      <c r="BB332" s="1"/>
    </row>
    <row r="333" spans="1:55" hidden="1" x14ac:dyDescent="0.35">
      <c r="A333" s="13" t="s">
        <v>1451</v>
      </c>
      <c r="B333" t="s">
        <v>815</v>
      </c>
      <c r="C333" t="s">
        <v>1359</v>
      </c>
      <c r="D333" t="s">
        <v>1376</v>
      </c>
      <c r="E333" s="83" t="s">
        <v>870</v>
      </c>
      <c r="F333">
        <v>6</v>
      </c>
      <c r="G333" s="83" t="s">
        <v>164</v>
      </c>
      <c r="H333" s="83" t="s">
        <v>65</v>
      </c>
      <c r="I333" s="83" t="s">
        <v>1351</v>
      </c>
      <c r="J333" s="83" t="s">
        <v>155</v>
      </c>
      <c r="K333" s="83" t="s">
        <v>1302</v>
      </c>
      <c r="L333">
        <v>1</v>
      </c>
      <c r="M333" t="s">
        <v>1292</v>
      </c>
      <c r="N333">
        <v>19</v>
      </c>
      <c r="O333" t="s">
        <v>168</v>
      </c>
      <c r="P333" t="s">
        <v>1296</v>
      </c>
      <c r="Q333" t="s">
        <v>168</v>
      </c>
      <c r="R333" t="s">
        <v>869</v>
      </c>
      <c r="S333" t="s">
        <v>871</v>
      </c>
      <c r="T333" t="s">
        <v>1299</v>
      </c>
      <c r="U333" t="s">
        <v>871</v>
      </c>
      <c r="V333" t="s">
        <v>1339</v>
      </c>
      <c r="W333">
        <v>3000</v>
      </c>
      <c r="X333" t="s">
        <v>56</v>
      </c>
      <c r="Y333">
        <v>3181</v>
      </c>
      <c r="Z333" t="s">
        <v>314</v>
      </c>
      <c r="AA333">
        <v>0</v>
      </c>
      <c r="AB333" t="s">
        <v>58</v>
      </c>
      <c r="AC333" s="1">
        <v>1733</v>
      </c>
      <c r="AD333" s="16">
        <v>1732.28</v>
      </c>
      <c r="AE333" s="1">
        <v>1732.28</v>
      </c>
      <c r="AF333" s="1">
        <v>1093.76</v>
      </c>
      <c r="AG333" s="1">
        <v>10000</v>
      </c>
      <c r="AH333" s="1">
        <v>1093.76</v>
      </c>
      <c r="AI333" s="1">
        <v>1093.76</v>
      </c>
      <c r="AJ333" s="1">
        <v>0</v>
      </c>
      <c r="AK333" s="1">
        <v>0</v>
      </c>
      <c r="AL333" s="1">
        <f t="shared" si="24"/>
        <v>0</v>
      </c>
      <c r="AM333" s="1">
        <v>0</v>
      </c>
      <c r="AN333" s="1"/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f t="shared" si="25"/>
        <v>0</v>
      </c>
      <c r="AW333" s="1">
        <v>0</v>
      </c>
      <c r="AY333" s="1">
        <f t="shared" si="26"/>
        <v>0</v>
      </c>
      <c r="BB333" s="1"/>
    </row>
    <row r="334" spans="1:55" hidden="1" x14ac:dyDescent="0.35">
      <c r="A334" t="s">
        <v>812</v>
      </c>
      <c r="B334" t="s">
        <v>815</v>
      </c>
      <c r="C334" t="s">
        <v>1359</v>
      </c>
      <c r="D334" t="s">
        <v>1374</v>
      </c>
      <c r="E334" s="83" t="s">
        <v>111</v>
      </c>
      <c r="F334">
        <v>5</v>
      </c>
      <c r="G334" s="83" t="s">
        <v>810</v>
      </c>
      <c r="H334" s="83" t="s">
        <v>65</v>
      </c>
      <c r="I334" s="83" t="s">
        <v>1351</v>
      </c>
      <c r="J334" s="83" t="s">
        <v>47</v>
      </c>
      <c r="K334" s="83" t="s">
        <v>48</v>
      </c>
      <c r="L334">
        <v>4</v>
      </c>
      <c r="M334" t="s">
        <v>1291</v>
      </c>
      <c r="N334">
        <v>13</v>
      </c>
      <c r="O334" t="s">
        <v>238</v>
      </c>
      <c r="P334" t="s">
        <v>1296</v>
      </c>
      <c r="Q334" t="s">
        <v>238</v>
      </c>
      <c r="R334" t="s">
        <v>840</v>
      </c>
      <c r="S334" t="s">
        <v>841</v>
      </c>
      <c r="T334" t="s">
        <v>1299</v>
      </c>
      <c r="U334" t="s">
        <v>841</v>
      </c>
      <c r="V334" t="s">
        <v>1339</v>
      </c>
      <c r="W334">
        <v>3000</v>
      </c>
      <c r="X334" t="s">
        <v>56</v>
      </c>
      <c r="Y334">
        <v>3181</v>
      </c>
      <c r="Z334" t="s">
        <v>314</v>
      </c>
      <c r="AA334">
        <v>0</v>
      </c>
      <c r="AB334" t="s">
        <v>58</v>
      </c>
      <c r="AC334" s="1">
        <v>0</v>
      </c>
      <c r="AD334" s="16">
        <v>0</v>
      </c>
      <c r="AE334" s="1">
        <v>0</v>
      </c>
      <c r="AF334" s="1">
        <v>0</v>
      </c>
      <c r="AG334" s="1">
        <v>5000</v>
      </c>
      <c r="AH334" s="1">
        <v>0</v>
      </c>
      <c r="AI334" s="1">
        <v>0</v>
      </c>
      <c r="AJ334" s="1">
        <v>5000</v>
      </c>
      <c r="AK334" s="1">
        <v>5000</v>
      </c>
      <c r="AL334" s="1">
        <f t="shared" si="24"/>
        <v>0</v>
      </c>
      <c r="AM334" s="1">
        <v>5000</v>
      </c>
      <c r="AN334" s="1"/>
      <c r="AO334" s="1">
        <v>0</v>
      </c>
      <c r="AP334" s="1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 s="1">
        <f t="shared" si="25"/>
        <v>5000</v>
      </c>
      <c r="AY334" s="1">
        <f t="shared" si="26"/>
        <v>0</v>
      </c>
      <c r="BB334">
        <v>109464792.40000001</v>
      </c>
    </row>
    <row r="335" spans="1:55" hidden="1" x14ac:dyDescent="0.35">
      <c r="A335" t="s">
        <v>812</v>
      </c>
      <c r="B335" t="s">
        <v>815</v>
      </c>
      <c r="C335" t="s">
        <v>1359</v>
      </c>
      <c r="D335" t="s">
        <v>1381</v>
      </c>
      <c r="E335" s="83" t="s">
        <v>984</v>
      </c>
      <c r="F335">
        <v>5</v>
      </c>
      <c r="G335" s="83" t="s">
        <v>810</v>
      </c>
      <c r="H335" s="83" t="s">
        <v>1398</v>
      </c>
      <c r="I335" s="83" t="s">
        <v>1399</v>
      </c>
      <c r="J335" s="83" t="s">
        <v>204</v>
      </c>
      <c r="K335" s="83" t="s">
        <v>1306</v>
      </c>
      <c r="L335">
        <v>4</v>
      </c>
      <c r="M335" t="s">
        <v>1291</v>
      </c>
      <c r="N335">
        <v>55</v>
      </c>
      <c r="O335" t="s">
        <v>601</v>
      </c>
      <c r="P335" t="s">
        <v>1296</v>
      </c>
      <c r="Q335" t="s">
        <v>601</v>
      </c>
      <c r="R335" t="s">
        <v>983</v>
      </c>
      <c r="S335" t="s">
        <v>985</v>
      </c>
      <c r="T335" t="s">
        <v>1299</v>
      </c>
      <c r="U335" t="s">
        <v>985</v>
      </c>
      <c r="V335" t="s">
        <v>1339</v>
      </c>
      <c r="W335">
        <v>3000</v>
      </c>
      <c r="X335" t="s">
        <v>56</v>
      </c>
      <c r="Y335">
        <v>3181</v>
      </c>
      <c r="Z335" t="s">
        <v>314</v>
      </c>
      <c r="AA335">
        <v>0</v>
      </c>
      <c r="AB335" t="s">
        <v>58</v>
      </c>
      <c r="AC335" s="1">
        <v>0</v>
      </c>
      <c r="AD335" s="16">
        <v>0</v>
      </c>
      <c r="AE335" s="1">
        <v>0</v>
      </c>
      <c r="AF335" s="1">
        <v>1158.31</v>
      </c>
      <c r="AG335" s="1">
        <v>0</v>
      </c>
      <c r="AH335" s="1">
        <v>1158.31</v>
      </c>
      <c r="AI335" s="1">
        <v>1158.31</v>
      </c>
      <c r="AJ335" s="1">
        <v>30000</v>
      </c>
      <c r="AK335" s="1">
        <v>30000</v>
      </c>
      <c r="AL335" s="1">
        <f t="shared" si="24"/>
        <v>0</v>
      </c>
      <c r="AM335" s="1">
        <v>30000</v>
      </c>
      <c r="AN335" s="1"/>
      <c r="AO335" s="1">
        <v>0</v>
      </c>
      <c r="AP335" s="1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 s="1">
        <f t="shared" si="25"/>
        <v>30000</v>
      </c>
      <c r="AW335" s="1">
        <v>0</v>
      </c>
      <c r="AY335" s="1">
        <f t="shared" si="26"/>
        <v>0</v>
      </c>
    </row>
    <row r="336" spans="1:55" hidden="1" x14ac:dyDescent="0.35">
      <c r="A336" t="s">
        <v>1361</v>
      </c>
      <c r="B336" t="s">
        <v>1360</v>
      </c>
      <c r="C336" t="s">
        <v>1359</v>
      </c>
      <c r="D336" t="s">
        <v>1373</v>
      </c>
      <c r="E336" s="83" t="s">
        <v>835</v>
      </c>
      <c r="F336">
        <v>5</v>
      </c>
      <c r="G336" s="83" t="s">
        <v>810</v>
      </c>
      <c r="H336" s="83" t="s">
        <v>65</v>
      </c>
      <c r="I336" s="83" t="s">
        <v>1351</v>
      </c>
      <c r="J336" t="s">
        <v>47</v>
      </c>
      <c r="K336" t="s">
        <v>48</v>
      </c>
      <c r="L336">
        <v>4</v>
      </c>
      <c r="M336" t="s">
        <v>1291</v>
      </c>
      <c r="N336">
        <v>9</v>
      </c>
      <c r="O336" t="s">
        <v>120</v>
      </c>
      <c r="P336" t="s">
        <v>1296</v>
      </c>
      <c r="Q336" t="s">
        <v>120</v>
      </c>
      <c r="R336" t="s">
        <v>834</v>
      </c>
      <c r="S336" t="s">
        <v>836</v>
      </c>
      <c r="T336" t="s">
        <v>1299</v>
      </c>
      <c r="U336" t="s">
        <v>836</v>
      </c>
      <c r="V336" t="s">
        <v>1339</v>
      </c>
      <c r="W336">
        <v>3000</v>
      </c>
      <c r="X336" t="s">
        <v>56</v>
      </c>
      <c r="Y336">
        <v>3221</v>
      </c>
      <c r="Z336" t="s">
        <v>382</v>
      </c>
      <c r="AA336">
        <v>0</v>
      </c>
      <c r="AB336" t="s">
        <v>58</v>
      </c>
      <c r="AC336" s="1">
        <v>2273560.91</v>
      </c>
      <c r="AD336" s="16">
        <v>2247799.9</v>
      </c>
      <c r="AE336" s="1">
        <v>2247799.9</v>
      </c>
      <c r="AF336" s="1">
        <v>2397854.16</v>
      </c>
      <c r="AG336" s="1">
        <v>1500000</v>
      </c>
      <c r="AH336" s="1">
        <v>1837770.34</v>
      </c>
      <c r="AI336" s="1">
        <v>1637368.27</v>
      </c>
      <c r="AJ336" s="1">
        <v>5819421.5499999998</v>
      </c>
      <c r="AK336" s="1">
        <v>5819421.5499999998</v>
      </c>
      <c r="AL336" s="1">
        <f t="shared" si="24"/>
        <v>0</v>
      </c>
      <c r="AM336" s="1">
        <v>2500000</v>
      </c>
      <c r="AN336" s="1"/>
      <c r="AO336" s="1">
        <v>5737484.6900000004</v>
      </c>
      <c r="AP336" s="1">
        <v>5570444.6900000004</v>
      </c>
      <c r="AQ336" s="1">
        <v>5570444.6900000004</v>
      </c>
      <c r="AR336" s="1">
        <v>5570444.6900000004</v>
      </c>
      <c r="AS336" s="1">
        <v>3751236.64</v>
      </c>
      <c r="AT336" s="1">
        <v>3605076.64</v>
      </c>
      <c r="AU336" s="1">
        <v>3598696.64</v>
      </c>
      <c r="AV336" s="1">
        <f t="shared" si="25"/>
        <v>81936.859999999404</v>
      </c>
      <c r="AW336" s="1">
        <v>5820000</v>
      </c>
      <c r="AY336" s="1">
        <f t="shared" si="26"/>
        <v>5820000</v>
      </c>
    </row>
    <row r="337" spans="1:57" hidden="1" x14ac:dyDescent="0.35">
      <c r="A337" s="13" t="s">
        <v>1451</v>
      </c>
      <c r="B337" t="s">
        <v>815</v>
      </c>
      <c r="C337" t="s">
        <v>1359</v>
      </c>
      <c r="D337" t="s">
        <v>1378</v>
      </c>
      <c r="E337" s="83" t="s">
        <v>900</v>
      </c>
      <c r="F337">
        <v>0</v>
      </c>
      <c r="G337" s="83" t="s">
        <v>255</v>
      </c>
      <c r="H337" s="83" t="s">
        <v>65</v>
      </c>
      <c r="I337" s="83" t="s">
        <v>1351</v>
      </c>
      <c r="J337" s="83" t="s">
        <v>492</v>
      </c>
      <c r="K337" s="83" t="s">
        <v>493</v>
      </c>
      <c r="L337">
        <v>2</v>
      </c>
      <c r="M337" t="s">
        <v>1293</v>
      </c>
      <c r="N337">
        <v>37</v>
      </c>
      <c r="O337" t="s">
        <v>496</v>
      </c>
      <c r="P337" t="s">
        <v>1296</v>
      </c>
      <c r="Q337" t="s">
        <v>496</v>
      </c>
      <c r="R337" t="s">
        <v>899</v>
      </c>
      <c r="S337" t="s">
        <v>901</v>
      </c>
      <c r="T337" t="s">
        <v>1299</v>
      </c>
      <c r="U337" t="s">
        <v>901</v>
      </c>
      <c r="V337" t="s">
        <v>1339</v>
      </c>
      <c r="W337">
        <v>3000</v>
      </c>
      <c r="X337" t="s">
        <v>56</v>
      </c>
      <c r="Y337">
        <v>3221</v>
      </c>
      <c r="Z337" t="s">
        <v>382</v>
      </c>
      <c r="AA337">
        <v>0</v>
      </c>
      <c r="AB337" t="s">
        <v>58</v>
      </c>
      <c r="AC337" s="1">
        <v>0</v>
      </c>
      <c r="AD337" s="16">
        <v>0</v>
      </c>
      <c r="AE337" s="1">
        <v>0</v>
      </c>
      <c r="AF337" s="1">
        <v>0</v>
      </c>
      <c r="AG337" s="1">
        <v>348000</v>
      </c>
      <c r="AH337" s="1">
        <v>0</v>
      </c>
      <c r="AI337" s="1">
        <v>0</v>
      </c>
      <c r="AJ337" s="1">
        <v>0</v>
      </c>
      <c r="AK337" s="1">
        <v>0</v>
      </c>
      <c r="AL337" s="1">
        <f t="shared" si="24"/>
        <v>0</v>
      </c>
      <c r="AM337" s="1">
        <v>0</v>
      </c>
      <c r="AN337" s="1"/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f t="shared" si="25"/>
        <v>0</v>
      </c>
      <c r="AW337" s="1">
        <v>0</v>
      </c>
      <c r="AY337" s="1">
        <f t="shared" si="26"/>
        <v>0</v>
      </c>
    </row>
    <row r="338" spans="1:57" hidden="1" x14ac:dyDescent="0.35">
      <c r="A338" t="s">
        <v>1361</v>
      </c>
      <c r="B338" t="s">
        <v>1360</v>
      </c>
      <c r="C338" t="s">
        <v>1359</v>
      </c>
      <c r="D338" t="s">
        <v>1381</v>
      </c>
      <c r="E338" s="83" t="s">
        <v>984</v>
      </c>
      <c r="F338">
        <v>5</v>
      </c>
      <c r="G338" s="83" t="s">
        <v>810</v>
      </c>
      <c r="H338" s="83" t="s">
        <v>1398</v>
      </c>
      <c r="I338" s="83" t="s">
        <v>1399</v>
      </c>
      <c r="J338" s="83" t="s">
        <v>204</v>
      </c>
      <c r="K338" s="83" t="s">
        <v>1306</v>
      </c>
      <c r="L338">
        <v>4</v>
      </c>
      <c r="M338" t="s">
        <v>1291</v>
      </c>
      <c r="N338">
        <v>55</v>
      </c>
      <c r="O338" t="s">
        <v>601</v>
      </c>
      <c r="P338" t="s">
        <v>1296</v>
      </c>
      <c r="Q338" t="s">
        <v>601</v>
      </c>
      <c r="R338" t="s">
        <v>983</v>
      </c>
      <c r="S338" t="s">
        <v>985</v>
      </c>
      <c r="T338" t="s">
        <v>1299</v>
      </c>
      <c r="U338" t="s">
        <v>985</v>
      </c>
      <c r="V338" t="s">
        <v>1339</v>
      </c>
      <c r="W338">
        <v>3000</v>
      </c>
      <c r="X338" t="s">
        <v>56</v>
      </c>
      <c r="Y338">
        <v>3231</v>
      </c>
      <c r="Z338" t="s">
        <v>383</v>
      </c>
      <c r="AA338">
        <v>0</v>
      </c>
      <c r="AB338" t="s">
        <v>58</v>
      </c>
      <c r="AC338">
        <v>0</v>
      </c>
      <c r="AD338" s="16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 s="1">
        <v>22115400</v>
      </c>
      <c r="AK338" s="1">
        <v>22115400</v>
      </c>
      <c r="AL338" s="1">
        <f t="shared" si="24"/>
        <v>0</v>
      </c>
      <c r="AM338" s="1">
        <v>6900000</v>
      </c>
      <c r="AN338" s="1"/>
      <c r="AO338" s="1">
        <v>15150314.880000001</v>
      </c>
      <c r="AP338" s="1">
        <v>15150314.880000001</v>
      </c>
      <c r="AQ338" s="1">
        <v>15150314.880000001</v>
      </c>
      <c r="AR338" s="1">
        <v>15150314.880000001</v>
      </c>
      <c r="AS338">
        <v>0</v>
      </c>
      <c r="AT338">
        <v>0</v>
      </c>
      <c r="AU338">
        <v>0</v>
      </c>
      <c r="AV338" s="1">
        <f t="shared" si="25"/>
        <v>6965085.1199999992</v>
      </c>
      <c r="AW338" s="1">
        <v>37000000</v>
      </c>
      <c r="AX338" s="1">
        <v>37000000</v>
      </c>
      <c r="AY338" s="1">
        <f t="shared" si="26"/>
        <v>37000000</v>
      </c>
      <c r="BA338" t="s">
        <v>1166</v>
      </c>
    </row>
    <row r="339" spans="1:57" hidden="1" x14ac:dyDescent="0.35">
      <c r="A339" t="s">
        <v>1361</v>
      </c>
      <c r="B339" t="s">
        <v>1360</v>
      </c>
      <c r="C339" t="s">
        <v>1359</v>
      </c>
      <c r="D339" t="s">
        <v>1381</v>
      </c>
      <c r="E339" s="83" t="s">
        <v>984</v>
      </c>
      <c r="F339">
        <v>5</v>
      </c>
      <c r="G339" s="83" t="s">
        <v>810</v>
      </c>
      <c r="H339" s="83" t="s">
        <v>1398</v>
      </c>
      <c r="I339" s="83" t="s">
        <v>1399</v>
      </c>
      <c r="J339" s="83" t="s">
        <v>204</v>
      </c>
      <c r="K339" s="83" t="s">
        <v>1306</v>
      </c>
      <c r="L339">
        <v>4</v>
      </c>
      <c r="M339" t="s">
        <v>1291</v>
      </c>
      <c r="N339">
        <v>56</v>
      </c>
      <c r="O339" t="s">
        <v>212</v>
      </c>
      <c r="P339" t="s">
        <v>1296</v>
      </c>
      <c r="Q339" t="s">
        <v>212</v>
      </c>
      <c r="R339" t="s">
        <v>983</v>
      </c>
      <c r="S339" t="s">
        <v>985</v>
      </c>
      <c r="T339" t="s">
        <v>1299</v>
      </c>
      <c r="U339" t="s">
        <v>985</v>
      </c>
      <c r="V339" t="s">
        <v>1339</v>
      </c>
      <c r="W339">
        <v>3000</v>
      </c>
      <c r="X339" t="s">
        <v>56</v>
      </c>
      <c r="Y339">
        <v>3231</v>
      </c>
      <c r="Z339" t="s">
        <v>383</v>
      </c>
      <c r="AA339">
        <v>0</v>
      </c>
      <c r="AB339" t="s">
        <v>58</v>
      </c>
      <c r="AC339" s="1">
        <v>5445182.6299999999</v>
      </c>
      <c r="AD339" s="16">
        <v>5432424.96</v>
      </c>
      <c r="AE339" s="1">
        <v>5370608.5599999996</v>
      </c>
      <c r="AF339" s="1">
        <v>6803749.3300000001</v>
      </c>
      <c r="AG339" s="1">
        <v>1000000</v>
      </c>
      <c r="AH339" s="1">
        <v>5164496.97</v>
      </c>
      <c r="AI339" s="1">
        <v>4092973.01</v>
      </c>
      <c r="AJ339" s="1">
        <v>5194000</v>
      </c>
      <c r="AK339" s="1">
        <v>5194000</v>
      </c>
      <c r="AL339" s="1">
        <f t="shared" si="24"/>
        <v>0</v>
      </c>
      <c r="AM339" s="1">
        <v>4200000</v>
      </c>
      <c r="AN339" s="1"/>
      <c r="AO339" s="1">
        <v>5191046.4000000004</v>
      </c>
      <c r="AP339" s="1">
        <v>5191046.4000000004</v>
      </c>
      <c r="AQ339" s="1">
        <v>5191046.4000000004</v>
      </c>
      <c r="AR339" s="1">
        <v>5191046.4000000004</v>
      </c>
      <c r="AS339" s="1">
        <v>792790.04</v>
      </c>
      <c r="AT339" s="1">
        <v>710058.84</v>
      </c>
      <c r="AU339" s="1">
        <v>710058.84</v>
      </c>
      <c r="AV339" s="1">
        <f t="shared" si="25"/>
        <v>2953.5999999996275</v>
      </c>
      <c r="AW339" s="1">
        <v>4200000</v>
      </c>
      <c r="AX339" s="1">
        <v>4200000</v>
      </c>
      <c r="AY339" s="1">
        <f t="shared" si="26"/>
        <v>4200000</v>
      </c>
      <c r="BA339" t="s">
        <v>1168</v>
      </c>
      <c r="BB339" t="s">
        <v>1314</v>
      </c>
    </row>
    <row r="340" spans="1:57" hidden="1" x14ac:dyDescent="0.35">
      <c r="A340" s="13" t="s">
        <v>1451</v>
      </c>
      <c r="B340" t="s">
        <v>815</v>
      </c>
      <c r="C340" t="s">
        <v>1359</v>
      </c>
      <c r="D340" t="s">
        <v>1373</v>
      </c>
      <c r="E340" s="83" t="s">
        <v>835</v>
      </c>
      <c r="F340">
        <v>5</v>
      </c>
      <c r="G340" s="83" t="s">
        <v>810</v>
      </c>
      <c r="H340" s="83" t="s">
        <v>65</v>
      </c>
      <c r="I340" s="83" t="s">
        <v>1351</v>
      </c>
      <c r="J340" t="s">
        <v>47</v>
      </c>
      <c r="K340" t="s">
        <v>48</v>
      </c>
      <c r="L340">
        <v>4</v>
      </c>
      <c r="M340" t="s">
        <v>1291</v>
      </c>
      <c r="N340">
        <v>9</v>
      </c>
      <c r="O340" t="s">
        <v>120</v>
      </c>
      <c r="P340" t="s">
        <v>1296</v>
      </c>
      <c r="Q340" t="s">
        <v>120</v>
      </c>
      <c r="R340" t="s">
        <v>834</v>
      </c>
      <c r="S340" t="s">
        <v>836</v>
      </c>
      <c r="T340" t="s">
        <v>1299</v>
      </c>
      <c r="U340" t="s">
        <v>836</v>
      </c>
      <c r="V340" t="s">
        <v>1339</v>
      </c>
      <c r="W340">
        <v>3000</v>
      </c>
      <c r="X340" t="s">
        <v>56</v>
      </c>
      <c r="Y340">
        <v>3231</v>
      </c>
      <c r="Z340" t="s">
        <v>383</v>
      </c>
      <c r="AA340">
        <v>0</v>
      </c>
      <c r="AB340" t="s">
        <v>58</v>
      </c>
      <c r="AC340" s="1">
        <v>0</v>
      </c>
      <c r="AD340" s="16">
        <v>0</v>
      </c>
      <c r="AE340" s="1">
        <v>0</v>
      </c>
      <c r="AF340" s="1">
        <v>0</v>
      </c>
      <c r="AG340" s="1">
        <v>3000000</v>
      </c>
      <c r="AH340" s="1">
        <v>0</v>
      </c>
      <c r="AI340" s="1">
        <v>0</v>
      </c>
      <c r="AJ340" s="1">
        <v>0</v>
      </c>
      <c r="AK340" s="1">
        <v>0</v>
      </c>
      <c r="AL340" s="1">
        <f t="shared" si="24"/>
        <v>0</v>
      </c>
      <c r="AM340" s="1">
        <v>0</v>
      </c>
      <c r="AN340" s="1"/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f t="shared" si="25"/>
        <v>0</v>
      </c>
      <c r="AW340" s="1">
        <v>0</v>
      </c>
      <c r="AY340" s="1">
        <f t="shared" si="26"/>
        <v>0</v>
      </c>
      <c r="BB340" s="1"/>
    </row>
    <row r="341" spans="1:57" hidden="1" x14ac:dyDescent="0.35">
      <c r="A341" t="s">
        <v>1367</v>
      </c>
      <c r="B341" t="s">
        <v>1368</v>
      </c>
      <c r="C341" t="s">
        <v>1358</v>
      </c>
      <c r="D341" t="s">
        <v>1373</v>
      </c>
      <c r="E341" s="83" t="s">
        <v>835</v>
      </c>
      <c r="F341">
        <v>6</v>
      </c>
      <c r="G341" s="83" t="s">
        <v>164</v>
      </c>
      <c r="H341" s="83" t="s">
        <v>65</v>
      </c>
      <c r="I341" s="83" t="s">
        <v>1351</v>
      </c>
      <c r="J341" t="s">
        <v>47</v>
      </c>
      <c r="K341" t="s">
        <v>48</v>
      </c>
      <c r="L341">
        <v>1</v>
      </c>
      <c r="M341" t="s">
        <v>1292</v>
      </c>
      <c r="N341">
        <v>10</v>
      </c>
      <c r="O341" t="s">
        <v>172</v>
      </c>
      <c r="P341" t="s">
        <v>1296</v>
      </c>
      <c r="Q341" t="s">
        <v>172</v>
      </c>
      <c r="R341" t="s">
        <v>834</v>
      </c>
      <c r="S341" t="s">
        <v>836</v>
      </c>
      <c r="T341" t="s">
        <v>1299</v>
      </c>
      <c r="U341" t="s">
        <v>836</v>
      </c>
      <c r="V341" t="s">
        <v>1339</v>
      </c>
      <c r="W341">
        <v>3000</v>
      </c>
      <c r="X341" t="s">
        <v>56</v>
      </c>
      <c r="Y341">
        <v>3251</v>
      </c>
      <c r="Z341" t="s">
        <v>137</v>
      </c>
      <c r="AA341">
        <v>0</v>
      </c>
      <c r="AB341" t="s">
        <v>58</v>
      </c>
      <c r="AC341">
        <v>0</v>
      </c>
      <c r="AD341" s="16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 s="1">
        <v>68958396.859999999</v>
      </c>
      <c r="AK341" s="1">
        <v>68958396.859999999</v>
      </c>
      <c r="AL341" s="1">
        <f t="shared" si="24"/>
        <v>0</v>
      </c>
      <c r="AM341" s="1">
        <v>64000000</v>
      </c>
      <c r="AN341" s="1"/>
      <c r="AO341" s="1">
        <v>68958396.859999999</v>
      </c>
      <c r="AP341" s="1">
        <v>68958396.859999999</v>
      </c>
      <c r="AQ341" s="1">
        <v>68958396.859999999</v>
      </c>
      <c r="AR341" s="1">
        <v>68958396.859999999</v>
      </c>
      <c r="AS341" s="1">
        <v>40225731.560000002</v>
      </c>
      <c r="AT341" s="1">
        <v>34479198.479999997</v>
      </c>
      <c r="AU341" s="1">
        <v>34479198.479999997</v>
      </c>
      <c r="AV341" s="1">
        <f t="shared" si="25"/>
        <v>0</v>
      </c>
      <c r="AW341" s="1">
        <v>68958396.960000008</v>
      </c>
      <c r="AX341" s="1">
        <v>68958396.960000008</v>
      </c>
      <c r="AY341" s="1">
        <f t="shared" si="26"/>
        <v>68958396.960000008</v>
      </c>
      <c r="BA341" t="s">
        <v>1170</v>
      </c>
      <c r="BB341" t="s">
        <v>1396</v>
      </c>
    </row>
    <row r="342" spans="1:57" hidden="1" x14ac:dyDescent="0.35">
      <c r="A342" t="s">
        <v>1367</v>
      </c>
      <c r="B342" t="s">
        <v>1368</v>
      </c>
      <c r="C342" t="s">
        <v>1358</v>
      </c>
      <c r="D342" t="s">
        <v>1373</v>
      </c>
      <c r="E342" s="83" t="s">
        <v>835</v>
      </c>
      <c r="F342">
        <v>5</v>
      </c>
      <c r="G342" s="83" t="s">
        <v>810</v>
      </c>
      <c r="H342" s="83" t="s">
        <v>65</v>
      </c>
      <c r="I342" s="83" t="s">
        <v>1351</v>
      </c>
      <c r="J342" t="s">
        <v>47</v>
      </c>
      <c r="K342" t="s">
        <v>48</v>
      </c>
      <c r="L342">
        <v>4</v>
      </c>
      <c r="M342" t="s">
        <v>1291</v>
      </c>
      <c r="N342">
        <v>9</v>
      </c>
      <c r="O342" t="s">
        <v>120</v>
      </c>
      <c r="P342" t="s">
        <v>1296</v>
      </c>
      <c r="Q342" t="s">
        <v>120</v>
      </c>
      <c r="R342" t="s">
        <v>834</v>
      </c>
      <c r="S342" t="s">
        <v>836</v>
      </c>
      <c r="T342" t="s">
        <v>1299</v>
      </c>
      <c r="U342" t="s">
        <v>836</v>
      </c>
      <c r="V342" t="s">
        <v>1339</v>
      </c>
      <c r="W342">
        <v>3000</v>
      </c>
      <c r="X342" t="s">
        <v>56</v>
      </c>
      <c r="Y342">
        <v>3251</v>
      </c>
      <c r="Z342" t="s">
        <v>137</v>
      </c>
      <c r="AA342">
        <v>0</v>
      </c>
      <c r="AB342" t="s">
        <v>58</v>
      </c>
      <c r="AC342" s="1">
        <v>104900381.19</v>
      </c>
      <c r="AD342" s="16">
        <v>104900381.19</v>
      </c>
      <c r="AE342" s="1">
        <v>104900381.19</v>
      </c>
      <c r="AF342" s="1">
        <v>79522472.739999995</v>
      </c>
      <c r="AG342" s="1">
        <v>75218705.450000003</v>
      </c>
      <c r="AH342" s="1">
        <v>79522472.739999995</v>
      </c>
      <c r="AI342" s="1">
        <v>79522472.739999995</v>
      </c>
      <c r="AJ342" s="1">
        <v>36184929.439999998</v>
      </c>
      <c r="AK342" s="1">
        <v>36184929.439999998</v>
      </c>
      <c r="AL342" s="1">
        <f t="shared" si="24"/>
        <v>0</v>
      </c>
      <c r="AM342" s="1">
        <v>63000000</v>
      </c>
      <c r="AN342" s="1"/>
      <c r="AO342" s="1">
        <v>36184929.439999998</v>
      </c>
      <c r="AP342" s="1">
        <v>36184929.439999998</v>
      </c>
      <c r="AQ342" s="1">
        <v>36564779.609999999</v>
      </c>
      <c r="AR342" s="1">
        <v>33810866.020000003</v>
      </c>
      <c r="AS342" s="1">
        <v>18470358.949999999</v>
      </c>
      <c r="AT342" s="1">
        <v>18470358.949999999</v>
      </c>
      <c r="AU342" s="1">
        <v>18470358.949999999</v>
      </c>
      <c r="AV342" s="1">
        <f t="shared" si="25"/>
        <v>0</v>
      </c>
      <c r="AW342" s="16">
        <v>44329640</v>
      </c>
      <c r="AX342" s="1">
        <f>37600000+6800000-41000-29360</f>
        <v>44329640</v>
      </c>
      <c r="AY342" s="1">
        <f t="shared" si="26"/>
        <v>44329640</v>
      </c>
      <c r="BA342" t="s">
        <v>1169</v>
      </c>
    </row>
    <row r="343" spans="1:57" hidden="1" x14ac:dyDescent="0.35">
      <c r="A343" t="s">
        <v>1367</v>
      </c>
      <c r="B343" t="s">
        <v>1368</v>
      </c>
      <c r="C343" t="s">
        <v>1358</v>
      </c>
      <c r="D343" t="s">
        <v>1376</v>
      </c>
      <c r="E343" s="83" t="s">
        <v>870</v>
      </c>
      <c r="F343">
        <v>6</v>
      </c>
      <c r="G343" s="83" t="s">
        <v>164</v>
      </c>
      <c r="H343" s="83" t="s">
        <v>65</v>
      </c>
      <c r="I343" s="83" t="s">
        <v>1351</v>
      </c>
      <c r="J343" s="83" t="s">
        <v>173</v>
      </c>
      <c r="K343" s="83" t="s">
        <v>174</v>
      </c>
      <c r="L343">
        <v>6</v>
      </c>
      <c r="M343" t="s">
        <v>1290</v>
      </c>
      <c r="N343">
        <v>23</v>
      </c>
      <c r="O343" t="s">
        <v>179</v>
      </c>
      <c r="P343" t="s">
        <v>1296</v>
      </c>
      <c r="Q343" t="s">
        <v>179</v>
      </c>
      <c r="R343" t="s">
        <v>872</v>
      </c>
      <c r="S343" t="s">
        <v>873</v>
      </c>
      <c r="T343" t="s">
        <v>1299</v>
      </c>
      <c r="U343" t="s">
        <v>873</v>
      </c>
      <c r="V343" t="s">
        <v>1339</v>
      </c>
      <c r="W343">
        <v>3000</v>
      </c>
      <c r="X343" t="s">
        <v>56</v>
      </c>
      <c r="Y343">
        <v>3251</v>
      </c>
      <c r="Z343" t="s">
        <v>137</v>
      </c>
      <c r="AA343">
        <v>0</v>
      </c>
      <c r="AB343" t="s">
        <v>58</v>
      </c>
      <c r="AC343" s="1">
        <v>9003456</v>
      </c>
      <c r="AD343" s="16">
        <v>9003456</v>
      </c>
      <c r="AE343" s="1">
        <v>9003456</v>
      </c>
      <c r="AF343" s="1">
        <v>7202764.7999999998</v>
      </c>
      <c r="AG343" s="1">
        <v>9003456</v>
      </c>
      <c r="AH343" s="1">
        <v>6602534.4000000004</v>
      </c>
      <c r="AI343" s="1">
        <v>6602534.4000000004</v>
      </c>
      <c r="AJ343" s="1">
        <v>6934480</v>
      </c>
      <c r="AK343" s="1">
        <v>6934480</v>
      </c>
      <c r="AL343" s="1">
        <f t="shared" si="24"/>
        <v>0</v>
      </c>
      <c r="AM343" s="1">
        <v>7000000</v>
      </c>
      <c r="AN343" s="1"/>
      <c r="AO343" s="1">
        <v>6934480</v>
      </c>
      <c r="AP343" s="1">
        <v>6934480</v>
      </c>
      <c r="AQ343" s="1">
        <v>6934480</v>
      </c>
      <c r="AR343" s="1">
        <v>6934480</v>
      </c>
      <c r="AS343" s="1">
        <v>6183244.6399999997</v>
      </c>
      <c r="AT343" s="1">
        <v>5723304.6399999997</v>
      </c>
      <c r="AU343" s="1">
        <v>5723304.6399999997</v>
      </c>
      <c r="AV343" s="1">
        <f t="shared" si="25"/>
        <v>0</v>
      </c>
      <c r="AW343" s="1">
        <v>7000000</v>
      </c>
      <c r="AY343" s="1">
        <f t="shared" si="26"/>
        <v>7000000</v>
      </c>
    </row>
    <row r="344" spans="1:57" hidden="1" x14ac:dyDescent="0.35">
      <c r="A344" s="13" t="s">
        <v>1451</v>
      </c>
      <c r="B344" t="s">
        <v>815</v>
      </c>
      <c r="C344" t="s">
        <v>1359</v>
      </c>
      <c r="D344" t="s">
        <v>1378</v>
      </c>
      <c r="E344" s="83" t="s">
        <v>900</v>
      </c>
      <c r="F344">
        <v>0</v>
      </c>
      <c r="G344" s="83" t="s">
        <v>255</v>
      </c>
      <c r="H344" s="83" t="s">
        <v>65</v>
      </c>
      <c r="I344" s="83" t="s">
        <v>1351</v>
      </c>
      <c r="J344" s="83" t="s">
        <v>47</v>
      </c>
      <c r="K344" s="83" t="s">
        <v>48</v>
      </c>
      <c r="L344">
        <v>1</v>
      </c>
      <c r="M344" t="s">
        <v>1292</v>
      </c>
      <c r="N344">
        <v>65</v>
      </c>
      <c r="O344" t="s">
        <v>996</v>
      </c>
      <c r="P344" t="s">
        <v>1296</v>
      </c>
      <c r="Q344" t="s">
        <v>996</v>
      </c>
      <c r="R344" t="s">
        <v>995</v>
      </c>
      <c r="S344" t="s">
        <v>226</v>
      </c>
      <c r="T344" t="s">
        <v>1299</v>
      </c>
      <c r="U344" t="s">
        <v>226</v>
      </c>
      <c r="V344" t="s">
        <v>1339</v>
      </c>
      <c r="W344">
        <v>3000</v>
      </c>
      <c r="X344" t="s">
        <v>56</v>
      </c>
      <c r="Y344">
        <v>3251</v>
      </c>
      <c r="Z344" t="s">
        <v>137</v>
      </c>
      <c r="AA344">
        <v>0</v>
      </c>
      <c r="AB344" t="s">
        <v>58</v>
      </c>
      <c r="AC344" s="1">
        <v>0</v>
      </c>
      <c r="AD344" s="16">
        <v>0</v>
      </c>
      <c r="AE344" s="1">
        <v>0</v>
      </c>
      <c r="AF344" s="1">
        <v>0</v>
      </c>
      <c r="AG344" s="1">
        <v>100000</v>
      </c>
      <c r="AH344" s="1">
        <v>0</v>
      </c>
      <c r="AI344" s="1">
        <v>0</v>
      </c>
      <c r="AJ344" s="1">
        <v>0</v>
      </c>
      <c r="AK344" s="1">
        <v>0</v>
      </c>
      <c r="AL344" s="1">
        <f t="shared" si="24"/>
        <v>0</v>
      </c>
      <c r="AM344" s="1">
        <v>0</v>
      </c>
      <c r="AN344" s="1"/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f t="shared" si="25"/>
        <v>0</v>
      </c>
      <c r="AW344" s="1">
        <v>0</v>
      </c>
      <c r="AY344" s="1">
        <f t="shared" si="26"/>
        <v>0</v>
      </c>
    </row>
    <row r="345" spans="1:57" hidden="1" x14ac:dyDescent="0.35">
      <c r="A345" t="s">
        <v>812</v>
      </c>
      <c r="B345" t="s">
        <v>815</v>
      </c>
      <c r="C345" t="s">
        <v>1359</v>
      </c>
      <c r="D345" t="s">
        <v>1373</v>
      </c>
      <c r="E345" s="83" t="s">
        <v>835</v>
      </c>
      <c r="F345">
        <v>5</v>
      </c>
      <c r="G345" s="83" t="s">
        <v>810</v>
      </c>
      <c r="H345" s="83" t="s">
        <v>65</v>
      </c>
      <c r="I345" s="83" t="s">
        <v>1351</v>
      </c>
      <c r="J345" t="s">
        <v>47</v>
      </c>
      <c r="K345" t="s">
        <v>48</v>
      </c>
      <c r="L345">
        <v>4</v>
      </c>
      <c r="M345" t="s">
        <v>1291</v>
      </c>
      <c r="N345">
        <v>9</v>
      </c>
      <c r="O345" t="s">
        <v>120</v>
      </c>
      <c r="P345" t="s">
        <v>1296</v>
      </c>
      <c r="Q345" t="s">
        <v>120</v>
      </c>
      <c r="R345" t="s">
        <v>834</v>
      </c>
      <c r="S345" t="s">
        <v>836</v>
      </c>
      <c r="T345" t="s">
        <v>1299</v>
      </c>
      <c r="U345" t="s">
        <v>836</v>
      </c>
      <c r="V345" t="s">
        <v>1339</v>
      </c>
      <c r="W345">
        <v>3000</v>
      </c>
      <c r="X345" t="s">
        <v>56</v>
      </c>
      <c r="Y345">
        <v>3251</v>
      </c>
      <c r="Z345" t="s">
        <v>137</v>
      </c>
      <c r="AA345">
        <v>0</v>
      </c>
      <c r="AB345" t="s">
        <v>58</v>
      </c>
      <c r="AC345" s="1">
        <v>7089180.0300000003</v>
      </c>
      <c r="AD345" s="16">
        <v>260352.75</v>
      </c>
      <c r="AE345" s="1">
        <v>260352.75</v>
      </c>
      <c r="AF345" s="1">
        <v>41221201.450000003</v>
      </c>
      <c r="AG345" s="1">
        <v>0</v>
      </c>
      <c r="AH345" s="1">
        <v>41221201.450000003</v>
      </c>
      <c r="AI345" s="1">
        <v>7209301.6799999997</v>
      </c>
      <c r="AJ345" s="1">
        <v>2000000</v>
      </c>
      <c r="AK345" s="1">
        <v>2000000</v>
      </c>
      <c r="AL345" s="1">
        <f t="shared" si="24"/>
        <v>0</v>
      </c>
      <c r="AM345">
        <v>0</v>
      </c>
      <c r="AO345" s="1">
        <v>0</v>
      </c>
      <c r="AP345" s="1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 s="1">
        <f t="shared" si="25"/>
        <v>2000000</v>
      </c>
      <c r="AW345" s="1">
        <v>0</v>
      </c>
      <c r="AY345" s="1">
        <f t="shared" si="26"/>
        <v>0</v>
      </c>
      <c r="BE345" s="16">
        <v>5746533.0800000001</v>
      </c>
    </row>
    <row r="346" spans="1:57" hidden="1" x14ac:dyDescent="0.35">
      <c r="A346" t="s">
        <v>1361</v>
      </c>
      <c r="B346" t="s">
        <v>1360</v>
      </c>
      <c r="C346" t="s">
        <v>1359</v>
      </c>
      <c r="D346" t="s">
        <v>1373</v>
      </c>
      <c r="E346" s="83" t="s">
        <v>835</v>
      </c>
      <c r="F346">
        <v>5</v>
      </c>
      <c r="G346" s="83" t="s">
        <v>810</v>
      </c>
      <c r="H346" s="83" t="s">
        <v>65</v>
      </c>
      <c r="I346" s="83" t="s">
        <v>1351</v>
      </c>
      <c r="J346" t="s">
        <v>47</v>
      </c>
      <c r="K346" t="s">
        <v>48</v>
      </c>
      <c r="L346">
        <v>4</v>
      </c>
      <c r="M346" t="s">
        <v>1291</v>
      </c>
      <c r="N346">
        <v>9</v>
      </c>
      <c r="O346" t="s">
        <v>120</v>
      </c>
      <c r="P346" t="s">
        <v>1296</v>
      </c>
      <c r="Q346" t="s">
        <v>120</v>
      </c>
      <c r="R346" t="s">
        <v>834</v>
      </c>
      <c r="S346" t="s">
        <v>836</v>
      </c>
      <c r="T346" t="s">
        <v>1299</v>
      </c>
      <c r="U346" t="s">
        <v>836</v>
      </c>
      <c r="V346" t="s">
        <v>1339</v>
      </c>
      <c r="W346">
        <v>3000</v>
      </c>
      <c r="X346" t="s">
        <v>56</v>
      </c>
      <c r="Y346">
        <v>3261</v>
      </c>
      <c r="Z346" t="s">
        <v>409</v>
      </c>
      <c r="AA346">
        <v>0</v>
      </c>
      <c r="AB346" t="s">
        <v>58</v>
      </c>
      <c r="AC346">
        <v>0</v>
      </c>
      <c r="AD346" s="1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 s="1">
        <v>79100000</v>
      </c>
      <c r="AK346" s="1">
        <v>79100000</v>
      </c>
      <c r="AL346" s="1">
        <f t="shared" si="24"/>
        <v>0</v>
      </c>
      <c r="AM346">
        <v>0</v>
      </c>
      <c r="AO346" s="1">
        <v>79083735.439999998</v>
      </c>
      <c r="AP346" s="1">
        <v>79083735.439999998</v>
      </c>
      <c r="AQ346" s="1">
        <v>79083735.439999998</v>
      </c>
      <c r="AR346" s="1">
        <v>79083735.439999998</v>
      </c>
      <c r="AS346" s="1">
        <v>36270295.43</v>
      </c>
      <c r="AT346" s="1">
        <v>34105443.520000003</v>
      </c>
      <c r="AU346" s="1">
        <v>34105443.520000003</v>
      </c>
      <c r="AV346" s="1">
        <f t="shared" si="25"/>
        <v>16264.560000002384</v>
      </c>
      <c r="AW346" s="1">
        <v>109386058.31999999</v>
      </c>
      <c r="AX346" s="1">
        <v>109386058.31999999</v>
      </c>
      <c r="AY346" s="1">
        <f t="shared" si="26"/>
        <v>109386058.31999999</v>
      </c>
      <c r="BA346" t="s">
        <v>1172</v>
      </c>
    </row>
    <row r="347" spans="1:57" hidden="1" x14ac:dyDescent="0.35">
      <c r="A347" t="s">
        <v>812</v>
      </c>
      <c r="B347" t="s">
        <v>815</v>
      </c>
      <c r="C347" t="s">
        <v>1359</v>
      </c>
      <c r="D347" t="s">
        <v>1377</v>
      </c>
      <c r="E347" s="83" t="s">
        <v>857</v>
      </c>
      <c r="F347">
        <v>1</v>
      </c>
      <c r="G347" s="83" t="s">
        <v>472</v>
      </c>
      <c r="H347" s="83" t="s">
        <v>65</v>
      </c>
      <c r="I347" s="83" t="s">
        <v>1351</v>
      </c>
      <c r="J347" s="83" t="s">
        <v>1303</v>
      </c>
      <c r="K347" s="83" t="s">
        <v>1304</v>
      </c>
      <c r="L347" s="86">
        <v>6</v>
      </c>
      <c r="M347" s="86" t="s">
        <v>1290</v>
      </c>
      <c r="N347">
        <v>29</v>
      </c>
      <c r="O347" t="s">
        <v>473</v>
      </c>
      <c r="P347" t="s">
        <v>1296</v>
      </c>
      <c r="Q347" t="s">
        <v>473</v>
      </c>
      <c r="R347" t="s">
        <v>884</v>
      </c>
      <c r="S347" t="s">
        <v>891</v>
      </c>
      <c r="T347" t="s">
        <v>1299</v>
      </c>
      <c r="U347" t="s">
        <v>891</v>
      </c>
      <c r="V347" t="s">
        <v>1339</v>
      </c>
      <c r="W347">
        <v>3000</v>
      </c>
      <c r="X347" t="s">
        <v>56</v>
      </c>
      <c r="Y347">
        <v>3261</v>
      </c>
      <c r="Z347" t="s">
        <v>409</v>
      </c>
      <c r="AA347">
        <v>0</v>
      </c>
      <c r="AB347" t="s">
        <v>58</v>
      </c>
      <c r="AC347" s="1">
        <v>63236455.759999998</v>
      </c>
      <c r="AD347" s="16">
        <v>0</v>
      </c>
      <c r="AE347" s="1">
        <v>62861961.359999999</v>
      </c>
      <c r="AF347" s="1">
        <v>94280000</v>
      </c>
      <c r="AG347" s="1">
        <v>65000000</v>
      </c>
      <c r="AH347" s="1">
        <v>0</v>
      </c>
      <c r="AI347" s="1">
        <v>79322512.159999996</v>
      </c>
      <c r="AJ347" s="1">
        <v>0</v>
      </c>
      <c r="AK347" s="1">
        <v>45922462.799999997</v>
      </c>
      <c r="AL347" s="1">
        <f t="shared" si="24"/>
        <v>-45922462.799999997</v>
      </c>
      <c r="AM347" s="1">
        <v>50000000</v>
      </c>
      <c r="AN347" s="1"/>
      <c r="AO347" s="1">
        <v>0</v>
      </c>
      <c r="AP347" s="1">
        <v>45922462.799999997</v>
      </c>
      <c r="AQ347" s="1">
        <v>45922462.799999997</v>
      </c>
      <c r="AR347" s="1">
        <v>45922462.799999997</v>
      </c>
      <c r="AS347" s="1">
        <v>45922462.799999997</v>
      </c>
      <c r="AT347" s="1">
        <v>45922462.799999997</v>
      </c>
      <c r="AU347" s="1">
        <v>45922462.799999997</v>
      </c>
      <c r="AV347" s="1">
        <f t="shared" si="25"/>
        <v>45922462.799999997</v>
      </c>
      <c r="AW347" s="1">
        <v>0</v>
      </c>
      <c r="AY347" s="1">
        <f t="shared" si="26"/>
        <v>0</v>
      </c>
      <c r="BE347" s="16">
        <f>BE345*12</f>
        <v>68958396.960000008</v>
      </c>
    </row>
    <row r="348" spans="1:57" hidden="1" x14ac:dyDescent="0.35">
      <c r="A348" t="s">
        <v>1361</v>
      </c>
      <c r="B348" t="s">
        <v>1360</v>
      </c>
      <c r="C348" t="s">
        <v>1359</v>
      </c>
      <c r="D348" s="85" t="s">
        <v>1379</v>
      </c>
      <c r="E348" s="83" t="s">
        <v>824</v>
      </c>
      <c r="F348">
        <v>1</v>
      </c>
      <c r="G348" s="83" t="s">
        <v>472</v>
      </c>
      <c r="H348" s="83" t="s">
        <v>65</v>
      </c>
      <c r="I348" s="83" t="s">
        <v>1351</v>
      </c>
      <c r="J348" s="83" t="s">
        <v>1303</v>
      </c>
      <c r="K348" s="83" t="s">
        <v>1304</v>
      </c>
      <c r="L348">
        <v>6</v>
      </c>
      <c r="M348" t="s">
        <v>1290</v>
      </c>
      <c r="N348">
        <v>68</v>
      </c>
      <c r="O348" t="s">
        <v>473</v>
      </c>
      <c r="P348" t="s">
        <v>1296</v>
      </c>
      <c r="Q348" t="s">
        <v>1452</v>
      </c>
      <c r="R348" t="s">
        <v>893</v>
      </c>
      <c r="S348" t="s">
        <v>1132</v>
      </c>
      <c r="T348" t="s">
        <v>1299</v>
      </c>
      <c r="U348" t="s">
        <v>1453</v>
      </c>
      <c r="V348" t="s">
        <v>1339</v>
      </c>
      <c r="W348">
        <v>3000</v>
      </c>
      <c r="X348" t="s">
        <v>56</v>
      </c>
      <c r="Y348">
        <v>3261</v>
      </c>
      <c r="Z348" t="s">
        <v>409</v>
      </c>
      <c r="AA348">
        <v>0</v>
      </c>
      <c r="AB348" t="s">
        <v>58</v>
      </c>
      <c r="AC348">
        <v>0</v>
      </c>
      <c r="AD348" s="16">
        <v>62932118.159999996</v>
      </c>
      <c r="AE348">
        <v>0</v>
      </c>
      <c r="AF348">
        <v>0</v>
      </c>
      <c r="AG348">
        <v>0</v>
      </c>
      <c r="AH348" s="16">
        <v>90225873</v>
      </c>
      <c r="AI348">
        <v>0</v>
      </c>
      <c r="AJ348" s="1">
        <v>89321000</v>
      </c>
      <c r="AK348" s="1">
        <v>38077537.200000003</v>
      </c>
      <c r="AL348" s="1">
        <f t="shared" si="24"/>
        <v>51243462.799999997</v>
      </c>
      <c r="AM348">
        <v>0</v>
      </c>
      <c r="AO348" s="1">
        <v>89320782.400000006</v>
      </c>
      <c r="AP348" s="1">
        <v>13608319.6</v>
      </c>
      <c r="AQ348" s="1">
        <v>13608319.6</v>
      </c>
      <c r="AR348" s="1">
        <v>3683197.2</v>
      </c>
      <c r="AS348">
        <v>0</v>
      </c>
      <c r="AT348">
        <v>0</v>
      </c>
      <c r="AU348">
        <v>0</v>
      </c>
      <c r="AV348" s="1">
        <f t="shared" si="25"/>
        <v>-51243245.200000003</v>
      </c>
      <c r="AW348" s="1">
        <v>50000000</v>
      </c>
      <c r="AY348" s="1">
        <f t="shared" si="26"/>
        <v>50000000</v>
      </c>
      <c r="BA348" t="s">
        <v>1267</v>
      </c>
    </row>
    <row r="349" spans="1:57" hidden="1" x14ac:dyDescent="0.35">
      <c r="A349" t="s">
        <v>812</v>
      </c>
      <c r="B349" t="s">
        <v>815</v>
      </c>
      <c r="C349" t="s">
        <v>1359</v>
      </c>
      <c r="D349" s="85" t="s">
        <v>1379</v>
      </c>
      <c r="E349" s="83" t="s">
        <v>824</v>
      </c>
      <c r="F349">
        <v>1</v>
      </c>
      <c r="G349" s="83" t="s">
        <v>472</v>
      </c>
      <c r="H349" s="83" t="s">
        <v>65</v>
      </c>
      <c r="I349" s="83" t="s">
        <v>1351</v>
      </c>
      <c r="J349" s="83" t="s">
        <v>1303</v>
      </c>
      <c r="K349" s="83" t="s">
        <v>1304</v>
      </c>
      <c r="L349">
        <v>6</v>
      </c>
      <c r="M349" t="s">
        <v>1290</v>
      </c>
      <c r="N349">
        <v>63</v>
      </c>
      <c r="O349" t="s">
        <v>890</v>
      </c>
      <c r="P349" t="s">
        <v>1296</v>
      </c>
      <c r="Q349" t="s">
        <v>1452</v>
      </c>
      <c r="R349" t="s">
        <v>888</v>
      </c>
      <c r="S349" t="s">
        <v>891</v>
      </c>
      <c r="T349" t="s">
        <v>1299</v>
      </c>
      <c r="U349" t="s">
        <v>1453</v>
      </c>
      <c r="V349" t="s">
        <v>1339</v>
      </c>
      <c r="W349">
        <v>3000</v>
      </c>
      <c r="X349" t="s">
        <v>56</v>
      </c>
      <c r="Y349">
        <v>3261</v>
      </c>
      <c r="Z349" t="s">
        <v>409</v>
      </c>
      <c r="AA349">
        <v>0</v>
      </c>
      <c r="AB349" t="s">
        <v>58</v>
      </c>
      <c r="AC349">
        <v>0</v>
      </c>
      <c r="AD349" s="16">
        <v>0</v>
      </c>
      <c r="AE349">
        <v>0</v>
      </c>
      <c r="AF349">
        <v>0</v>
      </c>
      <c r="AG349">
        <v>0</v>
      </c>
      <c r="AH349" s="16">
        <v>0</v>
      </c>
      <c r="AI349">
        <v>0</v>
      </c>
      <c r="AJ349" s="1">
        <v>0</v>
      </c>
      <c r="AK349" s="1">
        <v>5321000</v>
      </c>
      <c r="AL349" s="1">
        <f t="shared" si="24"/>
        <v>-5321000</v>
      </c>
      <c r="AM349" s="1">
        <v>0</v>
      </c>
      <c r="AN349" s="1"/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f t="shared" si="25"/>
        <v>5321000</v>
      </c>
      <c r="AW349" s="1">
        <v>0</v>
      </c>
      <c r="AY349" s="1">
        <f t="shared" si="26"/>
        <v>0</v>
      </c>
    </row>
    <row r="350" spans="1:57" hidden="1" x14ac:dyDescent="0.35">
      <c r="A350" t="s">
        <v>1361</v>
      </c>
      <c r="B350" t="s">
        <v>1360</v>
      </c>
      <c r="C350" t="s">
        <v>1359</v>
      </c>
      <c r="D350" t="s">
        <v>1380</v>
      </c>
      <c r="E350" s="83" t="s">
        <v>948</v>
      </c>
      <c r="F350">
        <v>7</v>
      </c>
      <c r="G350" s="83" t="s">
        <v>567</v>
      </c>
      <c r="H350" s="83" t="s">
        <v>65</v>
      </c>
      <c r="I350" s="83" t="s">
        <v>1351</v>
      </c>
      <c r="J350" s="83" t="s">
        <v>592</v>
      </c>
      <c r="K350" s="83" t="s">
        <v>591</v>
      </c>
      <c r="L350">
        <v>5</v>
      </c>
      <c r="M350" t="s">
        <v>1295</v>
      </c>
      <c r="N350">
        <v>53</v>
      </c>
      <c r="O350" t="s">
        <v>970</v>
      </c>
      <c r="P350" t="s">
        <v>1296</v>
      </c>
      <c r="Q350" t="s">
        <v>970</v>
      </c>
      <c r="R350" t="s">
        <v>969</v>
      </c>
      <c r="S350" t="s">
        <v>971</v>
      </c>
      <c r="T350" t="s">
        <v>1299</v>
      </c>
      <c r="U350" t="s">
        <v>971</v>
      </c>
      <c r="V350" t="s">
        <v>1339</v>
      </c>
      <c r="W350">
        <v>3000</v>
      </c>
      <c r="X350" t="s">
        <v>56</v>
      </c>
      <c r="Y350">
        <v>3261</v>
      </c>
      <c r="Z350" t="s">
        <v>409</v>
      </c>
      <c r="AA350">
        <v>8</v>
      </c>
      <c r="AB350" t="s">
        <v>580</v>
      </c>
      <c r="AC350" s="1">
        <v>495088</v>
      </c>
      <c r="AD350" s="16">
        <v>495088</v>
      </c>
      <c r="AE350" s="1">
        <v>495088</v>
      </c>
      <c r="AF350" s="1">
        <v>586960</v>
      </c>
      <c r="AG350" s="1">
        <v>800000</v>
      </c>
      <c r="AH350" s="1">
        <v>586960</v>
      </c>
      <c r="AI350" s="1">
        <v>586960</v>
      </c>
      <c r="AJ350" s="1">
        <v>556568</v>
      </c>
      <c r="AK350" s="1">
        <v>556568</v>
      </c>
      <c r="AL350" s="1">
        <f t="shared" si="24"/>
        <v>0</v>
      </c>
      <c r="AM350" s="1">
        <v>600000</v>
      </c>
      <c r="AN350" s="1"/>
      <c r="AO350" s="1">
        <v>556568</v>
      </c>
      <c r="AP350" s="1">
        <v>556568</v>
      </c>
      <c r="AQ350" s="1">
        <v>556568</v>
      </c>
      <c r="AR350" s="1">
        <v>556568</v>
      </c>
      <c r="AS350" s="1">
        <v>556568</v>
      </c>
      <c r="AT350" s="1">
        <v>556568</v>
      </c>
      <c r="AU350" s="1">
        <v>556568</v>
      </c>
      <c r="AV350" s="1">
        <f t="shared" si="25"/>
        <v>0</v>
      </c>
      <c r="AW350" s="1">
        <v>560000</v>
      </c>
      <c r="AY350" s="1">
        <f t="shared" si="26"/>
        <v>560000</v>
      </c>
    </row>
    <row r="351" spans="1:57" hidden="1" x14ac:dyDescent="0.35">
      <c r="A351" t="s">
        <v>812</v>
      </c>
      <c r="B351" t="s">
        <v>815</v>
      </c>
      <c r="C351" t="s">
        <v>1359</v>
      </c>
      <c r="D351" t="s">
        <v>1377</v>
      </c>
      <c r="E351" s="83" t="s">
        <v>857</v>
      </c>
      <c r="F351">
        <v>2</v>
      </c>
      <c r="G351" s="83" t="s">
        <v>148</v>
      </c>
      <c r="H351" s="83" t="s">
        <v>65</v>
      </c>
      <c r="I351" s="83" t="s">
        <v>1351</v>
      </c>
      <c r="J351" s="83" t="s">
        <v>47</v>
      </c>
      <c r="K351" s="83" t="s">
        <v>48</v>
      </c>
      <c r="L351">
        <v>2</v>
      </c>
      <c r="M351" t="s">
        <v>1293</v>
      </c>
      <c r="N351">
        <v>25</v>
      </c>
      <c r="O351" t="s">
        <v>404</v>
      </c>
      <c r="P351" t="s">
        <v>1296</v>
      </c>
      <c r="Q351" t="s">
        <v>404</v>
      </c>
      <c r="R351" t="s">
        <v>856</v>
      </c>
      <c r="S351" t="s">
        <v>858</v>
      </c>
      <c r="T351" t="s">
        <v>1299</v>
      </c>
      <c r="U351" t="s">
        <v>858</v>
      </c>
      <c r="V351" t="s">
        <v>1339</v>
      </c>
      <c r="W351">
        <v>3000</v>
      </c>
      <c r="X351" t="s">
        <v>56</v>
      </c>
      <c r="Y351">
        <v>3261</v>
      </c>
      <c r="Z351" t="s">
        <v>409</v>
      </c>
      <c r="AA351">
        <v>0</v>
      </c>
      <c r="AB351" t="s">
        <v>58</v>
      </c>
      <c r="AC351" s="1">
        <v>17015992.559999999</v>
      </c>
      <c r="AD351" s="16">
        <v>14523230.16</v>
      </c>
      <c r="AE351" s="1">
        <v>14523230.16</v>
      </c>
      <c r="AF351" s="1">
        <v>25271817.420000002</v>
      </c>
      <c r="AG351" s="1">
        <v>5000000</v>
      </c>
      <c r="AH351" s="1">
        <v>22306710.800000001</v>
      </c>
      <c r="AI351" s="1">
        <v>21364790.800000001</v>
      </c>
      <c r="AJ351" s="1">
        <v>0</v>
      </c>
      <c r="AK351" s="1">
        <v>0</v>
      </c>
      <c r="AL351" s="1">
        <f t="shared" si="24"/>
        <v>0</v>
      </c>
      <c r="AM351" s="1">
        <v>20000000</v>
      </c>
      <c r="AN351" s="1"/>
      <c r="AO351" s="1">
        <v>0</v>
      </c>
      <c r="AP351" s="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 s="1">
        <f t="shared" si="25"/>
        <v>0</v>
      </c>
      <c r="AW351" s="1">
        <v>0</v>
      </c>
      <c r="AY351" s="1">
        <f t="shared" si="26"/>
        <v>0</v>
      </c>
      <c r="BB351" s="1"/>
    </row>
    <row r="352" spans="1:57" hidden="1" x14ac:dyDescent="0.35">
      <c r="A352" t="s">
        <v>812</v>
      </c>
      <c r="B352" t="s">
        <v>815</v>
      </c>
      <c r="C352" t="s">
        <v>1359</v>
      </c>
      <c r="D352" t="s">
        <v>1372</v>
      </c>
      <c r="E352" s="83" t="s">
        <v>60</v>
      </c>
      <c r="F352">
        <v>5</v>
      </c>
      <c r="G352" s="83" t="s">
        <v>810</v>
      </c>
      <c r="H352" s="83" t="s">
        <v>65</v>
      </c>
      <c r="I352" s="83" t="s">
        <v>1351</v>
      </c>
      <c r="J352" t="s">
        <v>47</v>
      </c>
      <c r="K352" t="s">
        <v>48</v>
      </c>
      <c r="L352">
        <v>4</v>
      </c>
      <c r="M352" t="s">
        <v>1291</v>
      </c>
      <c r="N352">
        <v>5</v>
      </c>
      <c r="O352" t="s">
        <v>297</v>
      </c>
      <c r="P352" t="s">
        <v>1296</v>
      </c>
      <c r="Q352" t="s">
        <v>297</v>
      </c>
      <c r="R352" t="s">
        <v>817</v>
      </c>
      <c r="S352" t="s">
        <v>298</v>
      </c>
      <c r="T352" t="s">
        <v>1299</v>
      </c>
      <c r="U352" t="s">
        <v>298</v>
      </c>
      <c r="V352" t="s">
        <v>1339</v>
      </c>
      <c r="W352">
        <v>3000</v>
      </c>
      <c r="X352" t="s">
        <v>56</v>
      </c>
      <c r="Y352">
        <v>3271</v>
      </c>
      <c r="Z352" t="s">
        <v>653</v>
      </c>
      <c r="AA352">
        <v>0</v>
      </c>
      <c r="AB352" t="s">
        <v>58</v>
      </c>
      <c r="AC352" s="1">
        <v>0</v>
      </c>
      <c r="AD352" s="16">
        <v>0</v>
      </c>
      <c r="AE352" s="1">
        <v>0</v>
      </c>
      <c r="AF352" s="1">
        <v>406000</v>
      </c>
      <c r="AG352" s="1">
        <v>0</v>
      </c>
      <c r="AH352" s="1">
        <v>406000</v>
      </c>
      <c r="AI352" s="1">
        <v>406000</v>
      </c>
      <c r="AJ352" s="1">
        <v>410000</v>
      </c>
      <c r="AK352" s="1">
        <v>410000</v>
      </c>
      <c r="AL352" s="1">
        <f t="shared" si="24"/>
        <v>0</v>
      </c>
      <c r="AM352" s="1">
        <v>410000</v>
      </c>
      <c r="AN352" s="1"/>
      <c r="AO352" s="1">
        <v>0</v>
      </c>
      <c r="AP352" s="1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 s="1">
        <f t="shared" si="25"/>
        <v>410000</v>
      </c>
      <c r="AW352" s="16">
        <v>0</v>
      </c>
      <c r="AX352" s="16"/>
      <c r="AY352" s="1">
        <f t="shared" si="26"/>
        <v>0</v>
      </c>
    </row>
    <row r="353" spans="1:54" hidden="1" x14ac:dyDescent="0.35">
      <c r="A353" t="s">
        <v>812</v>
      </c>
      <c r="B353" t="s">
        <v>815</v>
      </c>
      <c r="C353" t="s">
        <v>1359</v>
      </c>
      <c r="D353" t="s">
        <v>1374</v>
      </c>
      <c r="E353" s="83" t="s">
        <v>111</v>
      </c>
      <c r="F353">
        <v>5</v>
      </c>
      <c r="G353" s="83" t="s">
        <v>810</v>
      </c>
      <c r="H353" s="83" t="s">
        <v>65</v>
      </c>
      <c r="I353" s="83" t="s">
        <v>1351</v>
      </c>
      <c r="J353" s="83" t="s">
        <v>47</v>
      </c>
      <c r="K353" s="83" t="s">
        <v>48</v>
      </c>
      <c r="L353">
        <v>4</v>
      </c>
      <c r="M353" t="s">
        <v>1291</v>
      </c>
      <c r="N353">
        <v>16</v>
      </c>
      <c r="O353" t="s">
        <v>355</v>
      </c>
      <c r="P353" t="s">
        <v>1296</v>
      </c>
      <c r="Q353" t="s">
        <v>355</v>
      </c>
      <c r="R353" t="s">
        <v>847</v>
      </c>
      <c r="S353" t="s">
        <v>848</v>
      </c>
      <c r="T353" t="s">
        <v>1299</v>
      </c>
      <c r="U353" t="s">
        <v>848</v>
      </c>
      <c r="V353" t="s">
        <v>1339</v>
      </c>
      <c r="W353">
        <v>3000</v>
      </c>
      <c r="X353" t="s">
        <v>56</v>
      </c>
      <c r="Y353">
        <v>3291</v>
      </c>
      <c r="Z353" t="s">
        <v>315</v>
      </c>
      <c r="AA353">
        <v>0</v>
      </c>
      <c r="AB353" t="s">
        <v>58</v>
      </c>
      <c r="AC353">
        <v>321686</v>
      </c>
      <c r="AD353" s="16">
        <v>311686</v>
      </c>
      <c r="AE353">
        <v>311686</v>
      </c>
      <c r="AF353">
        <v>376710.40000000002</v>
      </c>
      <c r="AG353">
        <v>500000</v>
      </c>
      <c r="AH353" s="16">
        <v>335634.4</v>
      </c>
      <c r="AI353">
        <v>335634.4</v>
      </c>
      <c r="AJ353" s="16">
        <v>1044179.2</v>
      </c>
      <c r="AK353" s="1">
        <v>499179.2</v>
      </c>
      <c r="AL353" s="1">
        <f t="shared" si="24"/>
        <v>545000</v>
      </c>
      <c r="AM353" s="1">
        <v>500000</v>
      </c>
      <c r="AN353" s="1"/>
      <c r="AO353" s="16">
        <v>870665.86</v>
      </c>
      <c r="AP353" s="1">
        <v>206944.41</v>
      </c>
      <c r="AQ353" s="1">
        <v>46400</v>
      </c>
      <c r="AR353" s="1">
        <v>46400</v>
      </c>
      <c r="AS353" s="1">
        <v>46400</v>
      </c>
      <c r="AT353" s="1">
        <v>46400</v>
      </c>
      <c r="AU353" s="1">
        <v>46400</v>
      </c>
      <c r="AV353" s="1">
        <f t="shared" si="25"/>
        <v>-371486.66</v>
      </c>
      <c r="AW353" s="16">
        <v>0</v>
      </c>
      <c r="AY353" s="1">
        <f t="shared" si="26"/>
        <v>0</v>
      </c>
    </row>
    <row r="354" spans="1:54" hidden="1" x14ac:dyDescent="0.35">
      <c r="A354" t="s">
        <v>1361</v>
      </c>
      <c r="B354" t="s">
        <v>1360</v>
      </c>
      <c r="C354" t="s">
        <v>1359</v>
      </c>
      <c r="D354" t="s">
        <v>1373</v>
      </c>
      <c r="E354" s="83" t="s">
        <v>835</v>
      </c>
      <c r="F354">
        <v>5</v>
      </c>
      <c r="G354" s="83" t="s">
        <v>810</v>
      </c>
      <c r="H354" s="83" t="s">
        <v>65</v>
      </c>
      <c r="I354" s="83" t="s">
        <v>1351</v>
      </c>
      <c r="J354" t="s">
        <v>47</v>
      </c>
      <c r="K354" t="s">
        <v>48</v>
      </c>
      <c r="L354">
        <v>4</v>
      </c>
      <c r="M354" t="s">
        <v>1291</v>
      </c>
      <c r="N354">
        <v>9</v>
      </c>
      <c r="O354" t="s">
        <v>120</v>
      </c>
      <c r="P354" t="s">
        <v>1296</v>
      </c>
      <c r="Q354" t="s">
        <v>120</v>
      </c>
      <c r="R354" t="s">
        <v>834</v>
      </c>
      <c r="S354" t="s">
        <v>836</v>
      </c>
      <c r="T354" t="s">
        <v>1299</v>
      </c>
      <c r="U354" t="s">
        <v>836</v>
      </c>
      <c r="V354" t="s">
        <v>1339</v>
      </c>
      <c r="W354">
        <v>3000</v>
      </c>
      <c r="X354" t="s">
        <v>56</v>
      </c>
      <c r="Y354">
        <v>3291</v>
      </c>
      <c r="Z354" t="s">
        <v>315</v>
      </c>
      <c r="AA354">
        <v>0</v>
      </c>
      <c r="AB354" t="s">
        <v>58</v>
      </c>
      <c r="AC354" s="1">
        <v>10000</v>
      </c>
      <c r="AD354" s="16">
        <v>9280</v>
      </c>
      <c r="AE354" s="1">
        <v>9280</v>
      </c>
      <c r="AF354" s="1">
        <v>64194</v>
      </c>
      <c r="AG354" s="1">
        <v>10000</v>
      </c>
      <c r="AH354" s="1">
        <v>17864</v>
      </c>
      <c r="AI354" s="1">
        <v>0</v>
      </c>
      <c r="AJ354" s="1">
        <v>22330</v>
      </c>
      <c r="AK354" s="1">
        <v>22330</v>
      </c>
      <c r="AL354" s="1">
        <f t="shared" si="24"/>
        <v>0</v>
      </c>
      <c r="AM354">
        <v>0</v>
      </c>
      <c r="AO354" s="1">
        <v>22330</v>
      </c>
      <c r="AP354" s="1">
        <v>22330</v>
      </c>
      <c r="AQ354" s="1">
        <v>22330</v>
      </c>
      <c r="AR354" s="1">
        <v>22330</v>
      </c>
      <c r="AS354">
        <v>0</v>
      </c>
      <c r="AT354">
        <v>0</v>
      </c>
      <c r="AU354">
        <v>0</v>
      </c>
      <c r="AV354" s="1">
        <f t="shared" si="25"/>
        <v>0</v>
      </c>
      <c r="AW354" s="1">
        <v>25000</v>
      </c>
      <c r="AY354" s="1">
        <f t="shared" si="26"/>
        <v>25000</v>
      </c>
    </row>
    <row r="355" spans="1:54" hidden="1" x14ac:dyDescent="0.35">
      <c r="A355" t="s">
        <v>812</v>
      </c>
      <c r="B355" t="s">
        <v>815</v>
      </c>
      <c r="C355" t="s">
        <v>1359</v>
      </c>
      <c r="D355" t="s">
        <v>1377</v>
      </c>
      <c r="E355" s="83" t="s">
        <v>857</v>
      </c>
      <c r="F355">
        <v>2</v>
      </c>
      <c r="G355" s="83" t="s">
        <v>148</v>
      </c>
      <c r="H355" s="83" t="s">
        <v>65</v>
      </c>
      <c r="I355" s="83" t="s">
        <v>1351</v>
      </c>
      <c r="J355" s="83" t="s">
        <v>47</v>
      </c>
      <c r="K355" s="83" t="s">
        <v>48</v>
      </c>
      <c r="L355">
        <v>2</v>
      </c>
      <c r="M355" t="s">
        <v>1293</v>
      </c>
      <c r="N355">
        <v>25</v>
      </c>
      <c r="O355" t="s">
        <v>404</v>
      </c>
      <c r="P355" t="s">
        <v>1296</v>
      </c>
      <c r="Q355" t="s">
        <v>404</v>
      </c>
      <c r="R355" t="s">
        <v>856</v>
      </c>
      <c r="S355" t="s">
        <v>858</v>
      </c>
      <c r="T355" t="s">
        <v>1299</v>
      </c>
      <c r="U355" t="s">
        <v>858</v>
      </c>
      <c r="V355" t="s">
        <v>1339</v>
      </c>
      <c r="W355">
        <v>3000</v>
      </c>
      <c r="X355" t="s">
        <v>56</v>
      </c>
      <c r="Y355">
        <v>3291</v>
      </c>
      <c r="Z355" t="s">
        <v>315</v>
      </c>
      <c r="AA355">
        <v>0</v>
      </c>
      <c r="AB355" t="s">
        <v>58</v>
      </c>
      <c r="AC355">
        <v>0</v>
      </c>
      <c r="AD355" s="16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 s="1">
        <v>3299333.1599999997</v>
      </c>
      <c r="AK355" s="1">
        <v>54218.26</v>
      </c>
      <c r="AL355" s="1">
        <f t="shared" si="24"/>
        <v>3245114.9</v>
      </c>
      <c r="AM355" s="1">
        <v>0</v>
      </c>
      <c r="AN355" s="1"/>
      <c r="AO355" s="1">
        <v>0</v>
      </c>
      <c r="AP355" s="1">
        <v>54218.26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f t="shared" si="25"/>
        <v>54218.26</v>
      </c>
      <c r="AW355" s="1">
        <v>0</v>
      </c>
      <c r="AY355" s="1">
        <f t="shared" si="26"/>
        <v>0</v>
      </c>
      <c r="BB355" s="1"/>
    </row>
    <row r="356" spans="1:54" hidden="1" x14ac:dyDescent="0.35">
      <c r="A356" s="13" t="s">
        <v>1451</v>
      </c>
      <c r="B356" t="s">
        <v>815</v>
      </c>
      <c r="C356" t="s">
        <v>1359</v>
      </c>
      <c r="D356" t="s">
        <v>1380</v>
      </c>
      <c r="E356" s="83" t="s">
        <v>948</v>
      </c>
      <c r="F356">
        <v>7</v>
      </c>
      <c r="G356" s="83" t="s">
        <v>567</v>
      </c>
      <c r="H356" s="83" t="s">
        <v>65</v>
      </c>
      <c r="I356" s="83" t="s">
        <v>1351</v>
      </c>
      <c r="J356" s="83" t="s">
        <v>592</v>
      </c>
      <c r="K356" s="83" t="s">
        <v>591</v>
      </c>
      <c r="L356">
        <v>5</v>
      </c>
      <c r="M356" t="s">
        <v>1295</v>
      </c>
      <c r="N356">
        <v>53</v>
      </c>
      <c r="O356" t="s">
        <v>970</v>
      </c>
      <c r="P356" t="s">
        <v>1296</v>
      </c>
      <c r="Q356" t="s">
        <v>970</v>
      </c>
      <c r="R356" t="s">
        <v>969</v>
      </c>
      <c r="S356" t="s">
        <v>971</v>
      </c>
      <c r="T356" t="s">
        <v>1299</v>
      </c>
      <c r="U356" t="s">
        <v>971</v>
      </c>
      <c r="V356" t="s">
        <v>1339</v>
      </c>
      <c r="W356">
        <v>3000</v>
      </c>
      <c r="X356" t="s">
        <v>56</v>
      </c>
      <c r="Y356">
        <v>3291</v>
      </c>
      <c r="Z356" t="s">
        <v>315</v>
      </c>
      <c r="AA356">
        <v>0</v>
      </c>
      <c r="AB356" t="s">
        <v>58</v>
      </c>
      <c r="AC356" s="1">
        <v>0</v>
      </c>
      <c r="AD356" s="16">
        <v>0</v>
      </c>
      <c r="AE356" s="1">
        <v>0</v>
      </c>
      <c r="AF356" s="1">
        <v>0</v>
      </c>
      <c r="AG356" s="1">
        <v>42000</v>
      </c>
      <c r="AH356" s="1">
        <v>0</v>
      </c>
      <c r="AI356" s="1">
        <v>0</v>
      </c>
      <c r="AJ356" s="1">
        <v>0</v>
      </c>
      <c r="AK356" s="1">
        <v>0</v>
      </c>
      <c r="AL356" s="1">
        <f t="shared" si="24"/>
        <v>0</v>
      </c>
      <c r="AM356" s="1">
        <v>0</v>
      </c>
      <c r="AN356" s="1"/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f t="shared" si="25"/>
        <v>0</v>
      </c>
      <c r="AW356" s="1">
        <v>0</v>
      </c>
      <c r="AY356" s="1">
        <f t="shared" si="26"/>
        <v>0</v>
      </c>
      <c r="BB356" s="1"/>
    </row>
    <row r="357" spans="1:54" hidden="1" x14ac:dyDescent="0.35">
      <c r="A357" t="s">
        <v>812</v>
      </c>
      <c r="B357" t="s">
        <v>815</v>
      </c>
      <c r="C357" t="s">
        <v>1359</v>
      </c>
      <c r="D357" t="s">
        <v>1372</v>
      </c>
      <c r="E357" s="83" t="s">
        <v>60</v>
      </c>
      <c r="F357">
        <v>5</v>
      </c>
      <c r="G357" s="83" t="s">
        <v>810</v>
      </c>
      <c r="H357" s="83" t="s">
        <v>65</v>
      </c>
      <c r="I357" s="83" t="s">
        <v>1351</v>
      </c>
      <c r="J357" t="s">
        <v>47</v>
      </c>
      <c r="K357" t="s">
        <v>48</v>
      </c>
      <c r="L357">
        <v>4</v>
      </c>
      <c r="M357" t="s">
        <v>1291</v>
      </c>
      <c r="N357">
        <v>5</v>
      </c>
      <c r="O357" t="s">
        <v>297</v>
      </c>
      <c r="P357" t="s">
        <v>1296</v>
      </c>
      <c r="Q357" t="s">
        <v>297</v>
      </c>
      <c r="R357" t="s">
        <v>817</v>
      </c>
      <c r="S357" t="s">
        <v>298</v>
      </c>
      <c r="T357" t="s">
        <v>1299</v>
      </c>
      <c r="U357" t="s">
        <v>298</v>
      </c>
      <c r="V357" t="s">
        <v>1339</v>
      </c>
      <c r="W357">
        <v>3000</v>
      </c>
      <c r="X357" t="s">
        <v>56</v>
      </c>
      <c r="Y357">
        <v>3291</v>
      </c>
      <c r="Z357" t="s">
        <v>315</v>
      </c>
      <c r="AA357">
        <v>0</v>
      </c>
      <c r="AB357" t="s">
        <v>58</v>
      </c>
      <c r="AC357" s="1">
        <v>208297.02</v>
      </c>
      <c r="AD357" s="16">
        <v>206403.72</v>
      </c>
      <c r="AE357" s="1">
        <v>126633</v>
      </c>
      <c r="AF357" s="1">
        <v>102909.42</v>
      </c>
      <c r="AG357" s="1">
        <v>140000</v>
      </c>
      <c r="AH357" s="1">
        <v>84394.17</v>
      </c>
      <c r="AI357" s="1">
        <v>56775.05</v>
      </c>
      <c r="AJ357" s="1">
        <v>95490.8</v>
      </c>
      <c r="AK357" s="1">
        <v>95490.8</v>
      </c>
      <c r="AL357" s="1">
        <f t="shared" si="24"/>
        <v>0</v>
      </c>
      <c r="AM357" s="1">
        <v>140000</v>
      </c>
      <c r="AN357" s="1"/>
      <c r="AO357" s="1">
        <v>0</v>
      </c>
      <c r="AP357" s="1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 s="1">
        <f t="shared" si="25"/>
        <v>95490.8</v>
      </c>
      <c r="AW357" s="16">
        <v>0</v>
      </c>
      <c r="AX357" s="16"/>
      <c r="AY357" s="1">
        <f t="shared" si="26"/>
        <v>0</v>
      </c>
    </row>
    <row r="358" spans="1:54" hidden="1" x14ac:dyDescent="0.35">
      <c r="A358" t="s">
        <v>1361</v>
      </c>
      <c r="B358" t="s">
        <v>1360</v>
      </c>
      <c r="C358" t="s">
        <v>1359</v>
      </c>
      <c r="D358" t="s">
        <v>1373</v>
      </c>
      <c r="E358" s="83" t="s">
        <v>835</v>
      </c>
      <c r="F358">
        <v>5</v>
      </c>
      <c r="G358" s="83" t="s">
        <v>810</v>
      </c>
      <c r="H358" s="83" t="s">
        <v>65</v>
      </c>
      <c r="I358" s="83" t="s">
        <v>1351</v>
      </c>
      <c r="J358" t="s">
        <v>47</v>
      </c>
      <c r="K358" t="s">
        <v>48</v>
      </c>
      <c r="L358">
        <v>4</v>
      </c>
      <c r="M358" t="s">
        <v>1291</v>
      </c>
      <c r="N358">
        <v>9</v>
      </c>
      <c r="O358" t="s">
        <v>120</v>
      </c>
      <c r="P358" t="s">
        <v>1296</v>
      </c>
      <c r="Q358" t="s">
        <v>120</v>
      </c>
      <c r="R358" t="s">
        <v>834</v>
      </c>
      <c r="S358" t="s">
        <v>836</v>
      </c>
      <c r="T358" t="s">
        <v>1299</v>
      </c>
      <c r="U358" t="s">
        <v>836</v>
      </c>
      <c r="V358" t="s">
        <v>1339</v>
      </c>
      <c r="W358">
        <v>3000</v>
      </c>
      <c r="X358" t="s">
        <v>56</v>
      </c>
      <c r="Y358">
        <v>3311</v>
      </c>
      <c r="Z358" t="s">
        <v>316</v>
      </c>
      <c r="AA358">
        <v>0</v>
      </c>
      <c r="AB358" t="s">
        <v>58</v>
      </c>
      <c r="AC358" s="1">
        <v>225620</v>
      </c>
      <c r="AD358" s="16">
        <v>225620</v>
      </c>
      <c r="AE358" s="1">
        <v>225620</v>
      </c>
      <c r="AF358" s="1">
        <v>231420</v>
      </c>
      <c r="AG358" s="1">
        <v>250000</v>
      </c>
      <c r="AH358" s="1">
        <v>231420</v>
      </c>
      <c r="AI358" s="1">
        <v>231420</v>
      </c>
      <c r="AJ358" s="1">
        <v>3090000</v>
      </c>
      <c r="AK358" s="1">
        <v>3090000</v>
      </c>
      <c r="AL358" s="1">
        <f t="shared" si="24"/>
        <v>0</v>
      </c>
      <c r="AM358" s="1">
        <v>2000000</v>
      </c>
      <c r="AN358" s="1"/>
      <c r="AO358" s="1">
        <v>2808360</v>
      </c>
      <c r="AP358" s="1">
        <v>2808360</v>
      </c>
      <c r="AQ358" s="1">
        <v>2808360</v>
      </c>
      <c r="AR358" s="1">
        <v>2808360</v>
      </c>
      <c r="AS358" s="1">
        <v>1280640</v>
      </c>
      <c r="AT358" s="1">
        <v>1280640</v>
      </c>
      <c r="AU358" s="1">
        <v>1280640</v>
      </c>
      <c r="AV358" s="1">
        <f t="shared" si="25"/>
        <v>281640</v>
      </c>
      <c r="AW358" s="1">
        <v>300000</v>
      </c>
      <c r="AY358" s="1">
        <f t="shared" si="26"/>
        <v>300000</v>
      </c>
    </row>
    <row r="359" spans="1:54" hidden="1" x14ac:dyDescent="0.35">
      <c r="A359" t="s">
        <v>1361</v>
      </c>
      <c r="B359" t="s">
        <v>1360</v>
      </c>
      <c r="C359" t="s">
        <v>1359</v>
      </c>
      <c r="D359" t="s">
        <v>1371</v>
      </c>
      <c r="E359" t="s">
        <v>434</v>
      </c>
      <c r="F359">
        <v>5</v>
      </c>
      <c r="G359" s="83" t="s">
        <v>810</v>
      </c>
      <c r="H359" s="83" t="s">
        <v>65</v>
      </c>
      <c r="I359" s="83" t="s">
        <v>1351</v>
      </c>
      <c r="J359" t="s">
        <v>429</v>
      </c>
      <c r="K359" t="s">
        <v>1305</v>
      </c>
      <c r="L359">
        <v>6</v>
      </c>
      <c r="M359" t="s">
        <v>1290</v>
      </c>
      <c r="N359">
        <v>4</v>
      </c>
      <c r="O359" t="s">
        <v>435</v>
      </c>
      <c r="P359" t="s">
        <v>1296</v>
      </c>
      <c r="Q359" t="s">
        <v>435</v>
      </c>
      <c r="R359" t="s">
        <v>814</v>
      </c>
      <c r="S359" t="s">
        <v>816</v>
      </c>
      <c r="T359" t="s">
        <v>1299</v>
      </c>
      <c r="U359" t="s">
        <v>816</v>
      </c>
      <c r="V359" t="s">
        <v>1339</v>
      </c>
      <c r="W359">
        <v>3000</v>
      </c>
      <c r="X359" t="s">
        <v>56</v>
      </c>
      <c r="Y359">
        <v>3311</v>
      </c>
      <c r="Z359" t="s">
        <v>316</v>
      </c>
      <c r="AA359">
        <v>0</v>
      </c>
      <c r="AB359" t="s">
        <v>58</v>
      </c>
      <c r="AC359" s="1">
        <v>1844400</v>
      </c>
      <c r="AD359" s="16">
        <v>1844400</v>
      </c>
      <c r="AE359" s="1">
        <v>1693600</v>
      </c>
      <c r="AF359" s="1">
        <v>1357200</v>
      </c>
      <c r="AG359" s="1">
        <v>2367000</v>
      </c>
      <c r="AH359" s="1">
        <v>1357200</v>
      </c>
      <c r="AI359" s="1">
        <v>1357200</v>
      </c>
      <c r="AJ359" s="1">
        <v>2380000</v>
      </c>
      <c r="AK359" s="1">
        <v>2380000</v>
      </c>
      <c r="AL359" s="1">
        <f t="shared" si="24"/>
        <v>0</v>
      </c>
      <c r="AM359" s="1">
        <v>2000000</v>
      </c>
      <c r="AN359" s="1"/>
      <c r="AO359" s="1">
        <v>2296960</v>
      </c>
      <c r="AP359" s="1">
        <v>2296960</v>
      </c>
      <c r="AQ359" s="1">
        <v>2303440</v>
      </c>
      <c r="AR359" s="1">
        <v>2303440</v>
      </c>
      <c r="AS359" s="1">
        <v>1567600</v>
      </c>
      <c r="AT359" s="1">
        <v>1027600</v>
      </c>
      <c r="AU359" s="1">
        <v>1027600</v>
      </c>
      <c r="AV359" s="1">
        <f t="shared" si="25"/>
        <v>83040</v>
      </c>
      <c r="AW359" s="1">
        <v>3200000</v>
      </c>
      <c r="AY359" s="1">
        <f t="shared" si="26"/>
        <v>3200000</v>
      </c>
    </row>
    <row r="360" spans="1:54" hidden="1" x14ac:dyDescent="0.35">
      <c r="A360" t="s">
        <v>1361</v>
      </c>
      <c r="B360" t="s">
        <v>1360</v>
      </c>
      <c r="C360" t="s">
        <v>1359</v>
      </c>
      <c r="D360" t="s">
        <v>1375</v>
      </c>
      <c r="E360" s="83" t="s">
        <v>852</v>
      </c>
      <c r="F360">
        <v>5</v>
      </c>
      <c r="G360" s="83" t="s">
        <v>810</v>
      </c>
      <c r="H360" s="83" t="s">
        <v>1353</v>
      </c>
      <c r="I360" s="83" t="s">
        <v>1354</v>
      </c>
      <c r="J360" t="s">
        <v>47</v>
      </c>
      <c r="K360" t="s">
        <v>48</v>
      </c>
      <c r="L360">
        <v>4</v>
      </c>
      <c r="M360" t="s">
        <v>1291</v>
      </c>
      <c r="N360">
        <v>17</v>
      </c>
      <c r="O360" t="s">
        <v>853</v>
      </c>
      <c r="P360" t="s">
        <v>1296</v>
      </c>
      <c r="Q360" t="s">
        <v>1400</v>
      </c>
      <c r="R360" t="s">
        <v>851</v>
      </c>
      <c r="S360" t="s">
        <v>854</v>
      </c>
      <c r="T360" t="s">
        <v>1299</v>
      </c>
      <c r="U360" t="s">
        <v>854</v>
      </c>
      <c r="V360" t="s">
        <v>1339</v>
      </c>
      <c r="W360">
        <v>3000</v>
      </c>
      <c r="X360" t="s">
        <v>56</v>
      </c>
      <c r="Y360">
        <v>3311</v>
      </c>
      <c r="Z360" t="s">
        <v>316</v>
      </c>
      <c r="AA360">
        <v>0</v>
      </c>
      <c r="AB360" t="s">
        <v>58</v>
      </c>
      <c r="AC360">
        <v>0</v>
      </c>
      <c r="AD360" s="16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 s="1">
        <v>1894499.99</v>
      </c>
      <c r="AK360" s="1">
        <v>1894499.99</v>
      </c>
      <c r="AL360" s="1">
        <f t="shared" si="24"/>
        <v>0</v>
      </c>
      <c r="AM360" s="1">
        <v>1500000</v>
      </c>
      <c r="AN360" s="1"/>
      <c r="AO360" s="1">
        <v>1888480</v>
      </c>
      <c r="AP360" s="1">
        <v>1888480</v>
      </c>
      <c r="AQ360" s="1">
        <v>1485594.02</v>
      </c>
      <c r="AR360" s="1">
        <v>1070680</v>
      </c>
      <c r="AS360" s="1">
        <v>471540</v>
      </c>
      <c r="AT360" s="1">
        <v>401360</v>
      </c>
      <c r="AU360" s="1">
        <v>401360</v>
      </c>
      <c r="AV360" s="1">
        <f t="shared" si="25"/>
        <v>6019.9899999999907</v>
      </c>
      <c r="AW360" s="1">
        <v>1500000</v>
      </c>
      <c r="AY360" s="1">
        <f t="shared" si="26"/>
        <v>1500000</v>
      </c>
    </row>
    <row r="361" spans="1:54" hidden="1" x14ac:dyDescent="0.35">
      <c r="A361" t="s">
        <v>1361</v>
      </c>
      <c r="B361" t="s">
        <v>1360</v>
      </c>
      <c r="C361" t="s">
        <v>1359</v>
      </c>
      <c r="D361" t="s">
        <v>1372</v>
      </c>
      <c r="E361" s="83" t="s">
        <v>60</v>
      </c>
      <c r="F361">
        <v>5</v>
      </c>
      <c r="G361" s="83" t="s">
        <v>810</v>
      </c>
      <c r="H361" s="83" t="s">
        <v>65</v>
      </c>
      <c r="I361" s="83" t="s">
        <v>1351</v>
      </c>
      <c r="J361" t="s">
        <v>47</v>
      </c>
      <c r="K361" t="s">
        <v>48</v>
      </c>
      <c r="L361">
        <v>4</v>
      </c>
      <c r="M361" t="s">
        <v>1291</v>
      </c>
      <c r="N361">
        <v>5</v>
      </c>
      <c r="O361" t="s">
        <v>297</v>
      </c>
      <c r="P361" t="s">
        <v>1296</v>
      </c>
      <c r="Q361" t="s">
        <v>297</v>
      </c>
      <c r="R361" t="s">
        <v>817</v>
      </c>
      <c r="S361" t="s">
        <v>298</v>
      </c>
      <c r="T361" t="s">
        <v>1299</v>
      </c>
      <c r="U361" t="s">
        <v>298</v>
      </c>
      <c r="V361" t="s">
        <v>1339</v>
      </c>
      <c r="W361">
        <v>3000</v>
      </c>
      <c r="X361" t="s">
        <v>56</v>
      </c>
      <c r="Y361">
        <v>3311</v>
      </c>
      <c r="Z361" t="s">
        <v>316</v>
      </c>
      <c r="AA361">
        <v>0</v>
      </c>
      <c r="AB361" t="s">
        <v>58</v>
      </c>
      <c r="AC361" s="1">
        <v>645538.11</v>
      </c>
      <c r="AD361" s="16">
        <v>645538.11</v>
      </c>
      <c r="AE361" s="1">
        <v>645538.11</v>
      </c>
      <c r="AF361" s="1">
        <v>232000</v>
      </c>
      <c r="AG361" s="1">
        <v>1500000</v>
      </c>
      <c r="AH361" s="1">
        <v>232000</v>
      </c>
      <c r="AI361" s="1">
        <v>232000</v>
      </c>
      <c r="AJ361" s="1">
        <v>900000</v>
      </c>
      <c r="AK361" s="1">
        <v>900000</v>
      </c>
      <c r="AL361" s="1">
        <f t="shared" si="24"/>
        <v>0</v>
      </c>
      <c r="AM361" s="1">
        <v>700000</v>
      </c>
      <c r="AN361" s="1"/>
      <c r="AO361" s="1">
        <v>521543.36</v>
      </c>
      <c r="AP361" s="1">
        <v>521543.36</v>
      </c>
      <c r="AQ361" s="1">
        <v>521543.36</v>
      </c>
      <c r="AR361" s="1">
        <v>521543.36</v>
      </c>
      <c r="AS361" s="1">
        <v>295343.35999999999</v>
      </c>
      <c r="AT361" s="1">
        <v>295343.35999999999</v>
      </c>
      <c r="AU361" s="1">
        <v>295343.35999999999</v>
      </c>
      <c r="AV361" s="1">
        <f t="shared" si="25"/>
        <v>378456.64</v>
      </c>
      <c r="AW361" s="16">
        <v>550000</v>
      </c>
      <c r="AX361" s="16"/>
      <c r="AY361" s="1">
        <f t="shared" si="26"/>
        <v>550000</v>
      </c>
    </row>
    <row r="362" spans="1:54" hidden="1" x14ac:dyDescent="0.35">
      <c r="A362" t="s">
        <v>1361</v>
      </c>
      <c r="B362" t="s">
        <v>1360</v>
      </c>
      <c r="C362" t="s">
        <v>1359</v>
      </c>
      <c r="D362" s="85" t="s">
        <v>1379</v>
      </c>
      <c r="E362" s="83" t="s">
        <v>824</v>
      </c>
      <c r="F362">
        <v>1</v>
      </c>
      <c r="G362" s="83" t="s">
        <v>472</v>
      </c>
      <c r="H362" s="83" t="s">
        <v>65</v>
      </c>
      <c r="I362" s="83" t="s">
        <v>1351</v>
      </c>
      <c r="J362" s="83" t="s">
        <v>1303</v>
      </c>
      <c r="K362" s="83" t="s">
        <v>1304</v>
      </c>
      <c r="L362">
        <v>6</v>
      </c>
      <c r="M362" t="s">
        <v>1290</v>
      </c>
      <c r="N362">
        <v>68</v>
      </c>
      <c r="O362" t="s">
        <v>473</v>
      </c>
      <c r="P362" t="s">
        <v>1296</v>
      </c>
      <c r="Q362" t="s">
        <v>1452</v>
      </c>
      <c r="R362" t="s">
        <v>893</v>
      </c>
      <c r="S362" t="s">
        <v>1132</v>
      </c>
      <c r="T362" t="s">
        <v>1299</v>
      </c>
      <c r="U362" t="s">
        <v>1453</v>
      </c>
      <c r="V362" t="s">
        <v>1339</v>
      </c>
      <c r="W362">
        <v>3000</v>
      </c>
      <c r="X362" t="s">
        <v>56</v>
      </c>
      <c r="Y362">
        <v>3311</v>
      </c>
      <c r="Z362" t="s">
        <v>316</v>
      </c>
      <c r="AA362">
        <v>0</v>
      </c>
      <c r="AB362" t="s">
        <v>58</v>
      </c>
      <c r="AC362" s="1"/>
      <c r="AD362" s="16">
        <v>3132000</v>
      </c>
      <c r="AE362" s="1"/>
      <c r="AF362" s="1"/>
      <c r="AG362" s="1"/>
      <c r="AH362" s="16">
        <v>2958000</v>
      </c>
      <c r="AI362" s="1"/>
      <c r="AJ362" s="1">
        <v>2000000</v>
      </c>
      <c r="AK362" s="1"/>
      <c r="AL362" s="1"/>
      <c r="AM362" s="1"/>
      <c r="AN362" s="1"/>
      <c r="AO362" s="1">
        <v>0</v>
      </c>
      <c r="AP362" s="1"/>
      <c r="AQ362" s="1"/>
      <c r="AR362" s="1"/>
      <c r="AS362" s="1"/>
      <c r="AT362" s="1"/>
      <c r="AU362" s="1"/>
      <c r="AV362" s="1"/>
      <c r="AW362" s="1">
        <v>2000000</v>
      </c>
    </row>
    <row r="363" spans="1:54" hidden="1" x14ac:dyDescent="0.35">
      <c r="A363" t="s">
        <v>812</v>
      </c>
      <c r="B363" t="s">
        <v>815</v>
      </c>
      <c r="C363" t="s">
        <v>1359</v>
      </c>
      <c r="D363" t="s">
        <v>1377</v>
      </c>
      <c r="E363" s="83" t="s">
        <v>857</v>
      </c>
      <c r="F363">
        <v>1</v>
      </c>
      <c r="G363" s="83" t="s">
        <v>472</v>
      </c>
      <c r="H363" s="83" t="s">
        <v>65</v>
      </c>
      <c r="I363" s="83" t="s">
        <v>1351</v>
      </c>
      <c r="J363" s="83" t="s">
        <v>1303</v>
      </c>
      <c r="K363" s="83" t="s">
        <v>1304</v>
      </c>
      <c r="L363" s="86">
        <v>6</v>
      </c>
      <c r="M363" s="86" t="s">
        <v>1290</v>
      </c>
      <c r="N363">
        <v>29</v>
      </c>
      <c r="O363" t="s">
        <v>473</v>
      </c>
      <c r="P363" t="s">
        <v>1296</v>
      </c>
      <c r="Q363" t="s">
        <v>473</v>
      </c>
      <c r="R363" t="s">
        <v>884</v>
      </c>
      <c r="S363" t="s">
        <v>891</v>
      </c>
      <c r="T363" t="s">
        <v>1299</v>
      </c>
      <c r="U363" t="s">
        <v>891</v>
      </c>
      <c r="V363" t="s">
        <v>1339</v>
      </c>
      <c r="W363">
        <v>3000</v>
      </c>
      <c r="X363" t="s">
        <v>56</v>
      </c>
      <c r="Y363">
        <v>3311</v>
      </c>
      <c r="Z363" t="s">
        <v>316</v>
      </c>
      <c r="AA363">
        <v>0</v>
      </c>
      <c r="AB363" t="s">
        <v>58</v>
      </c>
      <c r="AC363" s="1">
        <v>3480000</v>
      </c>
      <c r="AD363" s="16">
        <v>0</v>
      </c>
      <c r="AE363" s="1">
        <v>3132000</v>
      </c>
      <c r="AF363" s="1">
        <v>2958000</v>
      </c>
      <c r="AG363" s="1">
        <v>1500000</v>
      </c>
      <c r="AH363" s="1">
        <v>0</v>
      </c>
      <c r="AI363" s="1">
        <v>2958000</v>
      </c>
      <c r="AJ363" s="1">
        <v>0</v>
      </c>
      <c r="AK363" s="1">
        <v>0</v>
      </c>
      <c r="AL363" s="1">
        <f t="shared" si="24"/>
        <v>0</v>
      </c>
      <c r="AM363" s="1">
        <v>3150000</v>
      </c>
      <c r="AN363" s="1"/>
      <c r="AO363" s="1">
        <v>0</v>
      </c>
      <c r="AP363" s="1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 s="1">
        <f t="shared" si="25"/>
        <v>0</v>
      </c>
      <c r="AW363" s="1">
        <v>0</v>
      </c>
      <c r="AY363" s="1">
        <f t="shared" ref="AY363:AY393" si="27">AW363</f>
        <v>0</v>
      </c>
      <c r="BB363" s="1"/>
    </row>
    <row r="364" spans="1:54" hidden="1" x14ac:dyDescent="0.35">
      <c r="A364" s="13" t="s">
        <v>1451</v>
      </c>
      <c r="B364" t="s">
        <v>815</v>
      </c>
      <c r="C364" t="s">
        <v>1359</v>
      </c>
      <c r="D364" t="s">
        <v>1381</v>
      </c>
      <c r="E364" s="83" t="s">
        <v>984</v>
      </c>
      <c r="F364">
        <v>5</v>
      </c>
      <c r="G364" s="83" t="s">
        <v>810</v>
      </c>
      <c r="H364" s="83" t="s">
        <v>1398</v>
      </c>
      <c r="I364" s="83" t="s">
        <v>1399</v>
      </c>
      <c r="J364" s="83" t="s">
        <v>204</v>
      </c>
      <c r="K364" s="83" t="s">
        <v>1306</v>
      </c>
      <c r="L364">
        <v>4</v>
      </c>
      <c r="M364" t="s">
        <v>1291</v>
      </c>
      <c r="N364">
        <v>55</v>
      </c>
      <c r="O364" t="s">
        <v>601</v>
      </c>
      <c r="P364" t="s">
        <v>1296</v>
      </c>
      <c r="Q364" t="s">
        <v>601</v>
      </c>
      <c r="R364" t="s">
        <v>983</v>
      </c>
      <c r="S364" t="s">
        <v>985</v>
      </c>
      <c r="T364" t="s">
        <v>1299</v>
      </c>
      <c r="U364" t="s">
        <v>985</v>
      </c>
      <c r="V364" t="s">
        <v>1339</v>
      </c>
      <c r="W364">
        <v>3000</v>
      </c>
      <c r="X364" t="s">
        <v>56</v>
      </c>
      <c r="Y364">
        <v>3311</v>
      </c>
      <c r="Z364" t="s">
        <v>316</v>
      </c>
      <c r="AA364">
        <v>0</v>
      </c>
      <c r="AB364" t="s">
        <v>58</v>
      </c>
      <c r="AC364" s="1">
        <v>0</v>
      </c>
      <c r="AD364" s="16">
        <v>0</v>
      </c>
      <c r="AE364" s="1">
        <v>0</v>
      </c>
      <c r="AF364" s="1">
        <v>13070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f t="shared" si="24"/>
        <v>0</v>
      </c>
      <c r="AM364" s="1">
        <v>0</v>
      </c>
      <c r="AN364" s="1"/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f t="shared" si="25"/>
        <v>0</v>
      </c>
      <c r="AW364" s="1">
        <v>0</v>
      </c>
      <c r="AY364" s="1">
        <f t="shared" si="27"/>
        <v>0</v>
      </c>
      <c r="BB364" s="1"/>
    </row>
    <row r="365" spans="1:54" hidden="1" x14ac:dyDescent="0.35">
      <c r="A365" t="s">
        <v>812</v>
      </c>
      <c r="B365" t="s">
        <v>815</v>
      </c>
      <c r="C365" t="s">
        <v>1359</v>
      </c>
      <c r="D365" s="85" t="s">
        <v>1379</v>
      </c>
      <c r="E365" s="83" t="s">
        <v>824</v>
      </c>
      <c r="F365">
        <v>1</v>
      </c>
      <c r="G365" s="83" t="s">
        <v>472</v>
      </c>
      <c r="H365" s="83" t="s">
        <v>65</v>
      </c>
      <c r="I365" s="83" t="s">
        <v>1351</v>
      </c>
      <c r="J365" s="83" t="s">
        <v>1303</v>
      </c>
      <c r="K365" s="83" t="s">
        <v>1304</v>
      </c>
      <c r="L365">
        <v>6</v>
      </c>
      <c r="M365" t="s">
        <v>1290</v>
      </c>
      <c r="N365">
        <v>63</v>
      </c>
      <c r="O365" t="s">
        <v>890</v>
      </c>
      <c r="P365" t="s">
        <v>1296</v>
      </c>
      <c r="Q365" t="s">
        <v>1452</v>
      </c>
      <c r="R365" t="s">
        <v>888</v>
      </c>
      <c r="S365" t="s">
        <v>891</v>
      </c>
      <c r="T365" t="s">
        <v>1299</v>
      </c>
      <c r="U365" t="s">
        <v>1453</v>
      </c>
      <c r="V365" t="s">
        <v>1339</v>
      </c>
      <c r="W365">
        <v>3000</v>
      </c>
      <c r="X365" t="s">
        <v>56</v>
      </c>
      <c r="Y365">
        <v>3311</v>
      </c>
      <c r="Z365" t="s">
        <v>316</v>
      </c>
      <c r="AA365">
        <v>0</v>
      </c>
      <c r="AB365" t="s">
        <v>58</v>
      </c>
      <c r="AC365">
        <v>0</v>
      </c>
      <c r="AD365" s="16">
        <v>0</v>
      </c>
      <c r="AE365">
        <v>0</v>
      </c>
      <c r="AF365">
        <v>0</v>
      </c>
      <c r="AG365">
        <v>0</v>
      </c>
      <c r="AH365" s="16">
        <v>0</v>
      </c>
      <c r="AI365">
        <v>0</v>
      </c>
      <c r="AJ365" s="1">
        <v>0</v>
      </c>
      <c r="AK365" s="1">
        <v>2000000</v>
      </c>
      <c r="AL365" s="1">
        <f t="shared" si="24"/>
        <v>-2000000</v>
      </c>
      <c r="AM365">
        <v>0</v>
      </c>
      <c r="AO365" s="1">
        <v>0</v>
      </c>
      <c r="AP365" s="1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 s="1">
        <f t="shared" si="25"/>
        <v>2000000</v>
      </c>
      <c r="AW365" s="1">
        <v>0</v>
      </c>
      <c r="AY365" s="1">
        <f t="shared" si="27"/>
        <v>0</v>
      </c>
    </row>
    <row r="366" spans="1:54" hidden="1" x14ac:dyDescent="0.35">
      <c r="A366" t="s">
        <v>1361</v>
      </c>
      <c r="B366" t="s">
        <v>1360</v>
      </c>
      <c r="C366" t="s">
        <v>1359</v>
      </c>
      <c r="D366" s="85" t="s">
        <v>1379</v>
      </c>
      <c r="E366" s="83" t="s">
        <v>824</v>
      </c>
      <c r="F366">
        <v>1</v>
      </c>
      <c r="G366" s="83" t="s">
        <v>472</v>
      </c>
      <c r="H366" s="83" t="s">
        <v>65</v>
      </c>
      <c r="I366" s="83" t="s">
        <v>1351</v>
      </c>
      <c r="J366" s="83" t="s">
        <v>1303</v>
      </c>
      <c r="K366" s="83" t="s">
        <v>1304</v>
      </c>
      <c r="L366">
        <v>6</v>
      </c>
      <c r="M366" t="s">
        <v>1290</v>
      </c>
      <c r="N366">
        <v>68</v>
      </c>
      <c r="O366" t="s">
        <v>473</v>
      </c>
      <c r="P366" t="s">
        <v>1296</v>
      </c>
      <c r="Q366" t="s">
        <v>1452</v>
      </c>
      <c r="R366" t="s">
        <v>893</v>
      </c>
      <c r="S366" t="s">
        <v>1132</v>
      </c>
      <c r="T366" t="s">
        <v>1299</v>
      </c>
      <c r="U366" t="s">
        <v>1453</v>
      </c>
      <c r="V366" t="s">
        <v>1339</v>
      </c>
      <c r="W366">
        <v>3000</v>
      </c>
      <c r="X366" t="s">
        <v>56</v>
      </c>
      <c r="Y366">
        <v>3321</v>
      </c>
      <c r="Z366" t="s">
        <v>245</v>
      </c>
      <c r="AA366">
        <v>0</v>
      </c>
      <c r="AB366" t="s">
        <v>58</v>
      </c>
      <c r="AD366" s="16">
        <v>6327644.5599999996</v>
      </c>
      <c r="AH366" s="16">
        <v>5315963.32</v>
      </c>
      <c r="AJ366" s="1">
        <v>23536580</v>
      </c>
      <c r="AK366" s="1"/>
      <c r="AL366" s="1"/>
      <c r="AO366" s="1">
        <v>17536579.559999999</v>
      </c>
      <c r="AP366" s="1"/>
      <c r="AV366" s="1"/>
      <c r="AW366" s="1">
        <v>8500000</v>
      </c>
      <c r="AY366" s="1">
        <f t="shared" si="27"/>
        <v>8500000</v>
      </c>
      <c r="BA366" t="s">
        <v>1268</v>
      </c>
    </row>
    <row r="367" spans="1:54" hidden="1" x14ac:dyDescent="0.35">
      <c r="A367" t="s">
        <v>812</v>
      </c>
      <c r="B367" t="s">
        <v>815</v>
      </c>
      <c r="C367" t="s">
        <v>1359</v>
      </c>
      <c r="D367" t="s">
        <v>1377</v>
      </c>
      <c r="E367" s="83" t="s">
        <v>857</v>
      </c>
      <c r="F367">
        <v>1</v>
      </c>
      <c r="G367" s="83" t="s">
        <v>472</v>
      </c>
      <c r="H367" s="83" t="s">
        <v>65</v>
      </c>
      <c r="I367" s="83" t="s">
        <v>1351</v>
      </c>
      <c r="J367" s="83" t="s">
        <v>1303</v>
      </c>
      <c r="K367" s="83" t="s">
        <v>1304</v>
      </c>
      <c r="L367" s="86">
        <v>6</v>
      </c>
      <c r="M367" s="86" t="s">
        <v>1290</v>
      </c>
      <c r="N367">
        <v>29</v>
      </c>
      <c r="O367" t="s">
        <v>473</v>
      </c>
      <c r="P367" t="s">
        <v>1296</v>
      </c>
      <c r="Q367" t="s">
        <v>473</v>
      </c>
      <c r="R367" t="s">
        <v>884</v>
      </c>
      <c r="S367" t="s">
        <v>891</v>
      </c>
      <c r="T367" t="s">
        <v>1299</v>
      </c>
      <c r="U367" t="s">
        <v>891</v>
      </c>
      <c r="V367" t="s">
        <v>1339</v>
      </c>
      <c r="W367">
        <v>3000</v>
      </c>
      <c r="X367" t="s">
        <v>56</v>
      </c>
      <c r="Y367">
        <v>3321</v>
      </c>
      <c r="Z367" t="s">
        <v>245</v>
      </c>
      <c r="AA367">
        <v>0</v>
      </c>
      <c r="AB367" t="s">
        <v>58</v>
      </c>
      <c r="AC367" s="1">
        <v>6327644.5599999996</v>
      </c>
      <c r="AD367" s="16">
        <v>0</v>
      </c>
      <c r="AE367" s="1">
        <v>6327644.5599999996</v>
      </c>
      <c r="AF367" s="1">
        <v>5315963.32</v>
      </c>
      <c r="AG367" s="1">
        <v>2500000</v>
      </c>
      <c r="AH367" s="1">
        <v>0</v>
      </c>
      <c r="AI367" s="1">
        <v>5315963.32</v>
      </c>
      <c r="AJ367" s="1">
        <v>0</v>
      </c>
      <c r="AK367" s="1">
        <v>17536580</v>
      </c>
      <c r="AL367" s="1">
        <f t="shared" si="24"/>
        <v>-17536580</v>
      </c>
      <c r="AM367" s="1">
        <v>5400000</v>
      </c>
      <c r="AN367" s="1"/>
      <c r="AO367" s="1">
        <v>0</v>
      </c>
      <c r="AP367" s="1">
        <v>8356292</v>
      </c>
      <c r="AQ367" s="1">
        <v>17536579.559999999</v>
      </c>
      <c r="AR367" s="1">
        <v>8356292</v>
      </c>
      <c r="AS367">
        <v>0</v>
      </c>
      <c r="AT367">
        <v>0</v>
      </c>
      <c r="AU367">
        <v>0</v>
      </c>
      <c r="AV367" s="1">
        <f t="shared" si="25"/>
        <v>17536580</v>
      </c>
      <c r="AW367" s="1">
        <v>0</v>
      </c>
      <c r="AY367" s="1">
        <f t="shared" si="27"/>
        <v>0</v>
      </c>
    </row>
    <row r="368" spans="1:54" hidden="1" x14ac:dyDescent="0.35">
      <c r="A368" t="s">
        <v>812</v>
      </c>
      <c r="B368" t="s">
        <v>815</v>
      </c>
      <c r="C368" t="s">
        <v>1359</v>
      </c>
      <c r="D368" s="85" t="s">
        <v>1379</v>
      </c>
      <c r="E368" s="83" t="s">
        <v>824</v>
      </c>
      <c r="F368">
        <v>1</v>
      </c>
      <c r="G368" s="83" t="s">
        <v>472</v>
      </c>
      <c r="H368" s="83" t="s">
        <v>65</v>
      </c>
      <c r="I368" s="83" t="s">
        <v>1351</v>
      </c>
      <c r="J368" s="83" t="s">
        <v>1303</v>
      </c>
      <c r="K368" s="83" t="s">
        <v>1304</v>
      </c>
      <c r="L368">
        <v>6</v>
      </c>
      <c r="M368" t="s">
        <v>1290</v>
      </c>
      <c r="N368">
        <v>63</v>
      </c>
      <c r="O368" t="s">
        <v>890</v>
      </c>
      <c r="P368" t="s">
        <v>1296</v>
      </c>
      <c r="Q368" t="s">
        <v>1452</v>
      </c>
      <c r="R368" t="s">
        <v>888</v>
      </c>
      <c r="S368" t="s">
        <v>891</v>
      </c>
      <c r="T368" t="s">
        <v>1299</v>
      </c>
      <c r="U368" t="s">
        <v>1453</v>
      </c>
      <c r="V368" t="s">
        <v>1339</v>
      </c>
      <c r="W368">
        <v>3000</v>
      </c>
      <c r="X368" t="s">
        <v>56</v>
      </c>
      <c r="Y368">
        <v>3321</v>
      </c>
      <c r="Z368" t="s">
        <v>245</v>
      </c>
      <c r="AA368">
        <v>0</v>
      </c>
      <c r="AB368" t="s">
        <v>58</v>
      </c>
      <c r="AC368">
        <v>0</v>
      </c>
      <c r="AD368" s="16">
        <v>0</v>
      </c>
      <c r="AE368">
        <v>0</v>
      </c>
      <c r="AF368">
        <v>0</v>
      </c>
      <c r="AG368">
        <v>0</v>
      </c>
      <c r="AH368" s="16">
        <v>0</v>
      </c>
      <c r="AI368">
        <v>0</v>
      </c>
      <c r="AJ368" s="1">
        <v>0</v>
      </c>
      <c r="AK368" s="1">
        <v>6000000</v>
      </c>
      <c r="AL368" s="1">
        <f t="shared" si="24"/>
        <v>-6000000</v>
      </c>
      <c r="AM368">
        <v>0</v>
      </c>
      <c r="AO368" s="1">
        <v>0</v>
      </c>
      <c r="AP368" s="1">
        <v>2621913.0499999998</v>
      </c>
      <c r="AQ368" s="1">
        <v>2615564.5099999998</v>
      </c>
      <c r="AR368">
        <v>0</v>
      </c>
      <c r="AS368">
        <v>0</v>
      </c>
      <c r="AT368">
        <v>0</v>
      </c>
      <c r="AU368">
        <v>0</v>
      </c>
      <c r="AV368" s="1">
        <f t="shared" si="25"/>
        <v>6000000</v>
      </c>
      <c r="AW368" s="1">
        <v>0</v>
      </c>
      <c r="AY368" s="1">
        <f t="shared" si="27"/>
        <v>0</v>
      </c>
    </row>
    <row r="369" spans="1:54" hidden="1" x14ac:dyDescent="0.35">
      <c r="A369" s="13" t="s">
        <v>1451</v>
      </c>
      <c r="B369" t="s">
        <v>815</v>
      </c>
      <c r="C369" t="s">
        <v>1359</v>
      </c>
      <c r="D369" t="s">
        <v>1373</v>
      </c>
      <c r="E369" s="83" t="s">
        <v>835</v>
      </c>
      <c r="F369">
        <v>5</v>
      </c>
      <c r="G369" s="83" t="s">
        <v>810</v>
      </c>
      <c r="H369" s="83" t="s">
        <v>65</v>
      </c>
      <c r="I369" s="83" t="s">
        <v>1351</v>
      </c>
      <c r="J369" t="s">
        <v>47</v>
      </c>
      <c r="K369" t="s">
        <v>48</v>
      </c>
      <c r="L369">
        <v>4</v>
      </c>
      <c r="M369" t="s">
        <v>1291</v>
      </c>
      <c r="N369">
        <v>9</v>
      </c>
      <c r="O369" t="s">
        <v>120</v>
      </c>
      <c r="P369" t="s">
        <v>1296</v>
      </c>
      <c r="Q369" t="s">
        <v>120</v>
      </c>
      <c r="R369" t="s">
        <v>834</v>
      </c>
      <c r="S369" t="s">
        <v>836</v>
      </c>
      <c r="T369" t="s">
        <v>1299</v>
      </c>
      <c r="U369" t="s">
        <v>836</v>
      </c>
      <c r="V369" t="s">
        <v>1339</v>
      </c>
      <c r="W369">
        <v>3000</v>
      </c>
      <c r="X369" t="s">
        <v>56</v>
      </c>
      <c r="Y369">
        <v>3321</v>
      </c>
      <c r="Z369" t="s">
        <v>245</v>
      </c>
      <c r="AA369">
        <v>0</v>
      </c>
      <c r="AB369" t="s">
        <v>58</v>
      </c>
      <c r="AC369" s="1">
        <v>68987.75</v>
      </c>
      <c r="AD369" s="16">
        <v>68987.75</v>
      </c>
      <c r="AE369" s="1">
        <v>68987.75</v>
      </c>
      <c r="AF369" s="1">
        <v>0</v>
      </c>
      <c r="AG369" s="1">
        <v>69408</v>
      </c>
      <c r="AH369" s="1">
        <v>0</v>
      </c>
      <c r="AI369" s="1">
        <v>0</v>
      </c>
      <c r="AJ369" s="1">
        <v>0</v>
      </c>
      <c r="AK369" s="1">
        <v>0</v>
      </c>
      <c r="AL369" s="1">
        <f t="shared" si="24"/>
        <v>0</v>
      </c>
      <c r="AM369" s="1">
        <v>0</v>
      </c>
      <c r="AN369" s="1"/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f t="shared" si="25"/>
        <v>0</v>
      </c>
      <c r="AW369" s="1">
        <v>0</v>
      </c>
      <c r="AY369" s="1">
        <f t="shared" si="27"/>
        <v>0</v>
      </c>
      <c r="BB369" s="1"/>
    </row>
    <row r="370" spans="1:54" hidden="1" x14ac:dyDescent="0.35">
      <c r="A370" t="s">
        <v>1361</v>
      </c>
      <c r="B370" t="s">
        <v>1360</v>
      </c>
      <c r="C370" t="s">
        <v>1359</v>
      </c>
      <c r="D370" t="s">
        <v>1381</v>
      </c>
      <c r="E370" s="83" t="s">
        <v>984</v>
      </c>
      <c r="F370">
        <v>5</v>
      </c>
      <c r="G370" s="83" t="s">
        <v>810</v>
      </c>
      <c r="H370" s="83" t="s">
        <v>1398</v>
      </c>
      <c r="I370" s="83" t="s">
        <v>1399</v>
      </c>
      <c r="J370" s="83" t="s">
        <v>204</v>
      </c>
      <c r="K370" s="83" t="s">
        <v>1306</v>
      </c>
      <c r="L370">
        <v>4</v>
      </c>
      <c r="M370" t="s">
        <v>1291</v>
      </c>
      <c r="N370">
        <v>56</v>
      </c>
      <c r="O370" t="s">
        <v>212</v>
      </c>
      <c r="P370" t="s">
        <v>1296</v>
      </c>
      <c r="Q370" t="s">
        <v>212</v>
      </c>
      <c r="R370" t="s">
        <v>983</v>
      </c>
      <c r="S370" t="s">
        <v>985</v>
      </c>
      <c r="T370" t="s">
        <v>1299</v>
      </c>
      <c r="U370" t="s">
        <v>985</v>
      </c>
      <c r="V370" t="s">
        <v>1339</v>
      </c>
      <c r="W370">
        <v>3000</v>
      </c>
      <c r="X370" t="s">
        <v>56</v>
      </c>
      <c r="Y370">
        <v>3331</v>
      </c>
      <c r="Z370" t="s">
        <v>317</v>
      </c>
      <c r="AA370">
        <v>0</v>
      </c>
      <c r="AB370" t="s">
        <v>58</v>
      </c>
      <c r="AC370" s="1">
        <v>10493919.99</v>
      </c>
      <c r="AD370" s="16">
        <v>8966919.9900000002</v>
      </c>
      <c r="AE370" s="1">
        <v>8457370</v>
      </c>
      <c r="AF370" s="1">
        <v>4503029.4000000004</v>
      </c>
      <c r="AG370" s="1">
        <v>500000</v>
      </c>
      <c r="AH370" s="1">
        <v>4461029.6900000004</v>
      </c>
      <c r="AI370" s="1">
        <v>2907354.4</v>
      </c>
      <c r="AJ370" s="1">
        <v>7142252</v>
      </c>
      <c r="AK370" s="1">
        <v>7142252</v>
      </c>
      <c r="AL370" s="1">
        <f t="shared" si="24"/>
        <v>0</v>
      </c>
      <c r="AM370" s="1">
        <v>4800000</v>
      </c>
      <c r="AN370" s="1"/>
      <c r="AO370" s="1">
        <v>7135260</v>
      </c>
      <c r="AP370" s="1">
        <v>6994900</v>
      </c>
      <c r="AQ370" s="1">
        <v>6994900</v>
      </c>
      <c r="AR370" s="1">
        <v>6994900</v>
      </c>
      <c r="AS370" s="1">
        <v>4785000</v>
      </c>
      <c r="AT370" s="1">
        <v>3349500</v>
      </c>
      <c r="AU370" s="1">
        <v>3349500</v>
      </c>
      <c r="AV370" s="1">
        <f t="shared" si="25"/>
        <v>6992</v>
      </c>
      <c r="AW370" s="1">
        <v>4800000</v>
      </c>
      <c r="AY370" s="1">
        <v>3000000</v>
      </c>
      <c r="BA370" t="s">
        <v>1315</v>
      </c>
    </row>
    <row r="371" spans="1:54" hidden="1" x14ac:dyDescent="0.35">
      <c r="A371" t="s">
        <v>1361</v>
      </c>
      <c r="B371" t="s">
        <v>1360</v>
      </c>
      <c r="C371" t="s">
        <v>1359</v>
      </c>
      <c r="D371" s="85" t="s">
        <v>1379</v>
      </c>
      <c r="E371" s="83" t="s">
        <v>824</v>
      </c>
      <c r="F371">
        <v>3</v>
      </c>
      <c r="G371" s="83" t="s">
        <v>453</v>
      </c>
      <c r="H371" s="83" t="s">
        <v>65</v>
      </c>
      <c r="I371" s="83" t="s">
        <v>1351</v>
      </c>
      <c r="J371" s="83" t="s">
        <v>47</v>
      </c>
      <c r="K371" s="83" t="s">
        <v>48</v>
      </c>
      <c r="L371">
        <v>6</v>
      </c>
      <c r="M371" t="s">
        <v>1290</v>
      </c>
      <c r="N371">
        <v>64</v>
      </c>
      <c r="O371" t="s">
        <v>944</v>
      </c>
      <c r="P371" t="s">
        <v>1296</v>
      </c>
      <c r="Q371" t="s">
        <v>944</v>
      </c>
      <c r="R371" t="s">
        <v>943</v>
      </c>
      <c r="S371" t="s">
        <v>945</v>
      </c>
      <c r="T371" t="s">
        <v>1299</v>
      </c>
      <c r="U371" t="s">
        <v>945</v>
      </c>
      <c r="V371" t="s">
        <v>1339</v>
      </c>
      <c r="W371">
        <v>3000</v>
      </c>
      <c r="X371" t="s">
        <v>56</v>
      </c>
      <c r="Y371">
        <v>3331</v>
      </c>
      <c r="Z371" t="s">
        <v>317</v>
      </c>
      <c r="AA371">
        <v>0</v>
      </c>
      <c r="AB371" t="s">
        <v>58</v>
      </c>
      <c r="AC371">
        <v>0</v>
      </c>
      <c r="AD371" s="16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 s="1">
        <v>3770000</v>
      </c>
      <c r="AK371" s="1">
        <v>3770000</v>
      </c>
      <c r="AL371" s="1">
        <f t="shared" si="24"/>
        <v>0</v>
      </c>
      <c r="AM371">
        <v>0</v>
      </c>
      <c r="AO371" s="1">
        <v>3767435.24</v>
      </c>
      <c r="AP371" s="1">
        <v>3767435.24</v>
      </c>
      <c r="AQ371" s="1">
        <v>3767435.24</v>
      </c>
      <c r="AR371" s="1">
        <v>3767435.24</v>
      </c>
      <c r="AS371" s="1">
        <v>1724183.25</v>
      </c>
      <c r="AT371">
        <v>0</v>
      </c>
      <c r="AU371">
        <v>0</v>
      </c>
      <c r="AV371" s="1">
        <f t="shared" si="25"/>
        <v>2564.7599999997765</v>
      </c>
      <c r="AW371" s="1">
        <v>300000</v>
      </c>
      <c r="AY371" s="1">
        <f t="shared" si="27"/>
        <v>300000</v>
      </c>
      <c r="BA371" t="s">
        <v>1277</v>
      </c>
    </row>
    <row r="372" spans="1:54" hidden="1" x14ac:dyDescent="0.35">
      <c r="A372" t="s">
        <v>1361</v>
      </c>
      <c r="B372" t="s">
        <v>1360</v>
      </c>
      <c r="C372" t="s">
        <v>1359</v>
      </c>
      <c r="D372" t="s">
        <v>1372</v>
      </c>
      <c r="E372" s="83" t="s">
        <v>60</v>
      </c>
      <c r="F372">
        <v>5</v>
      </c>
      <c r="G372" s="83" t="s">
        <v>810</v>
      </c>
      <c r="H372" s="83" t="s">
        <v>65</v>
      </c>
      <c r="I372" s="83" t="s">
        <v>1351</v>
      </c>
      <c r="J372" t="s">
        <v>47</v>
      </c>
      <c r="K372" t="s">
        <v>48</v>
      </c>
      <c r="L372">
        <v>4</v>
      </c>
      <c r="M372" t="s">
        <v>1291</v>
      </c>
      <c r="N372">
        <v>5</v>
      </c>
      <c r="O372" t="s">
        <v>297</v>
      </c>
      <c r="P372" t="s">
        <v>1296</v>
      </c>
      <c r="Q372" t="s">
        <v>297</v>
      </c>
      <c r="R372" t="s">
        <v>817</v>
      </c>
      <c r="S372" t="s">
        <v>298</v>
      </c>
      <c r="T372" t="s">
        <v>1299</v>
      </c>
      <c r="U372" t="s">
        <v>298</v>
      </c>
      <c r="V372" t="s">
        <v>1339</v>
      </c>
      <c r="W372">
        <v>3000</v>
      </c>
      <c r="X372" t="s">
        <v>56</v>
      </c>
      <c r="Y372">
        <v>3331</v>
      </c>
      <c r="Z372" t="s">
        <v>317</v>
      </c>
      <c r="AA372">
        <v>0</v>
      </c>
      <c r="AB372" t="s">
        <v>58</v>
      </c>
      <c r="AC372" s="1">
        <v>2605267.2000000002</v>
      </c>
      <c r="AD372" s="16">
        <v>2605267.2000000002</v>
      </c>
      <c r="AE372" s="1">
        <v>2559116.6</v>
      </c>
      <c r="AF372" s="1">
        <v>2252201</v>
      </c>
      <c r="AG372" s="1">
        <v>1000000</v>
      </c>
      <c r="AH372" s="1">
        <v>693007.2</v>
      </c>
      <c r="AI372" s="1">
        <v>554555.4</v>
      </c>
      <c r="AJ372" s="1">
        <v>1478636.04</v>
      </c>
      <c r="AK372" s="1">
        <v>1478636.04</v>
      </c>
      <c r="AL372" s="1">
        <f t="shared" si="24"/>
        <v>0</v>
      </c>
      <c r="AM372" s="1">
        <v>8358220.3600000003</v>
      </c>
      <c r="AN372" s="1"/>
      <c r="AO372" s="1">
        <v>694747.2</v>
      </c>
      <c r="AP372" s="1">
        <v>694747.2</v>
      </c>
      <c r="AQ372" s="1">
        <v>694747.2</v>
      </c>
      <c r="AR372" s="1">
        <v>694747.2</v>
      </c>
      <c r="AS372" s="1">
        <v>416848.32</v>
      </c>
      <c r="AT372" s="1">
        <v>347373.6</v>
      </c>
      <c r="AU372" s="1">
        <v>347373.6</v>
      </c>
      <c r="AV372" s="1">
        <f t="shared" si="25"/>
        <v>783888.84000000008</v>
      </c>
      <c r="AW372" s="16">
        <v>1000000</v>
      </c>
      <c r="AX372" s="16"/>
      <c r="AY372" s="1">
        <f t="shared" si="27"/>
        <v>1000000</v>
      </c>
    </row>
    <row r="373" spans="1:54" hidden="1" x14ac:dyDescent="0.35">
      <c r="A373" t="s">
        <v>1361</v>
      </c>
      <c r="B373" t="s">
        <v>1360</v>
      </c>
      <c r="C373" t="s">
        <v>1359</v>
      </c>
      <c r="D373" t="s">
        <v>1373</v>
      </c>
      <c r="E373" s="83" t="s">
        <v>835</v>
      </c>
      <c r="F373">
        <v>5</v>
      </c>
      <c r="G373" s="83" t="s">
        <v>810</v>
      </c>
      <c r="H373" s="83" t="s">
        <v>65</v>
      </c>
      <c r="I373" s="83" t="s">
        <v>1351</v>
      </c>
      <c r="J373" t="s">
        <v>47</v>
      </c>
      <c r="K373" t="s">
        <v>48</v>
      </c>
      <c r="L373">
        <v>4</v>
      </c>
      <c r="M373" t="s">
        <v>1291</v>
      </c>
      <c r="N373">
        <v>9</v>
      </c>
      <c r="O373" t="s">
        <v>120</v>
      </c>
      <c r="P373" t="s">
        <v>1296</v>
      </c>
      <c r="Q373" t="s">
        <v>120</v>
      </c>
      <c r="R373" t="s">
        <v>834</v>
      </c>
      <c r="S373" t="s">
        <v>836</v>
      </c>
      <c r="T373" t="s">
        <v>1299</v>
      </c>
      <c r="U373" t="s">
        <v>836</v>
      </c>
      <c r="V373" t="s">
        <v>1339</v>
      </c>
      <c r="W373">
        <v>3000</v>
      </c>
      <c r="X373" t="s">
        <v>56</v>
      </c>
      <c r="Y373">
        <v>3331</v>
      </c>
      <c r="Z373" t="s">
        <v>317</v>
      </c>
      <c r="AA373">
        <v>0</v>
      </c>
      <c r="AB373" t="s">
        <v>58</v>
      </c>
      <c r="AC373" s="1">
        <v>69600</v>
      </c>
      <c r="AD373" s="16">
        <v>69600</v>
      </c>
      <c r="AE373" s="1">
        <v>69600</v>
      </c>
      <c r="AF373" s="1">
        <v>57028.3</v>
      </c>
      <c r="AG373" s="1">
        <v>100000</v>
      </c>
      <c r="AH373" s="1">
        <v>56076.3</v>
      </c>
      <c r="AI373" s="1">
        <v>36588.300000000003</v>
      </c>
      <c r="AJ373" s="1">
        <v>231500</v>
      </c>
      <c r="AK373" s="1">
        <v>231500</v>
      </c>
      <c r="AL373" s="1">
        <f t="shared" si="24"/>
        <v>0</v>
      </c>
      <c r="AM373" s="1">
        <v>50000</v>
      </c>
      <c r="AN373" s="1"/>
      <c r="AO373" s="1">
        <v>194880</v>
      </c>
      <c r="AP373" s="1">
        <v>194880</v>
      </c>
      <c r="AQ373" s="1">
        <v>194880</v>
      </c>
      <c r="AR373" s="1">
        <v>194880</v>
      </c>
      <c r="AS373" s="1">
        <v>194880</v>
      </c>
      <c r="AT373" s="1">
        <v>194880</v>
      </c>
      <c r="AU373" s="1">
        <v>194880</v>
      </c>
      <c r="AV373" s="1">
        <f t="shared" si="25"/>
        <v>36620</v>
      </c>
      <c r="AW373" s="1">
        <v>150000</v>
      </c>
      <c r="AY373" s="1">
        <f t="shared" si="27"/>
        <v>150000</v>
      </c>
    </row>
    <row r="374" spans="1:54" hidden="1" x14ac:dyDescent="0.35">
      <c r="A374" s="13" t="s">
        <v>1451</v>
      </c>
      <c r="B374" t="s">
        <v>815</v>
      </c>
      <c r="C374" t="s">
        <v>1359</v>
      </c>
      <c r="D374" t="s">
        <v>1370</v>
      </c>
      <c r="E374" s="83" t="s">
        <v>178</v>
      </c>
      <c r="F374">
        <v>5</v>
      </c>
      <c r="G374" s="83" t="s">
        <v>810</v>
      </c>
      <c r="H374" s="83" t="s">
        <v>65</v>
      </c>
      <c r="I374" s="83" t="s">
        <v>1351</v>
      </c>
      <c r="J374" t="s">
        <v>47</v>
      </c>
      <c r="K374" t="s">
        <v>48</v>
      </c>
      <c r="L374">
        <v>4</v>
      </c>
      <c r="M374" t="s">
        <v>1291</v>
      </c>
      <c r="N374">
        <v>3</v>
      </c>
      <c r="O374" t="s">
        <v>691</v>
      </c>
      <c r="P374" t="s">
        <v>1296</v>
      </c>
      <c r="Q374" t="s">
        <v>691</v>
      </c>
      <c r="R374" t="s">
        <v>830</v>
      </c>
      <c r="S374" t="s">
        <v>832</v>
      </c>
      <c r="T374" t="s">
        <v>1299</v>
      </c>
      <c r="U374" t="s">
        <v>832</v>
      </c>
      <c r="V374" t="s">
        <v>1339</v>
      </c>
      <c r="W374">
        <v>3000</v>
      </c>
      <c r="X374" t="s">
        <v>56</v>
      </c>
      <c r="Y374">
        <v>3331</v>
      </c>
      <c r="Z374" t="s">
        <v>317</v>
      </c>
      <c r="AA374">
        <v>0</v>
      </c>
      <c r="AB374" t="s">
        <v>58</v>
      </c>
      <c r="AC374" s="1">
        <v>0</v>
      </c>
      <c r="AD374" s="16">
        <v>0</v>
      </c>
      <c r="AE374" s="1">
        <v>0</v>
      </c>
      <c r="AF374" s="1">
        <v>0</v>
      </c>
      <c r="AG374" s="1">
        <v>340000</v>
      </c>
      <c r="AH374" s="1">
        <v>0</v>
      </c>
      <c r="AI374" s="1">
        <v>0</v>
      </c>
      <c r="AJ374" s="1">
        <v>0</v>
      </c>
      <c r="AK374" s="1">
        <v>0</v>
      </c>
      <c r="AL374" s="1">
        <f t="shared" si="24"/>
        <v>0</v>
      </c>
      <c r="AM374" s="1">
        <v>0</v>
      </c>
      <c r="AN374" s="1"/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f t="shared" si="25"/>
        <v>0</v>
      </c>
      <c r="AW374" s="1">
        <v>0</v>
      </c>
      <c r="AY374" s="1">
        <f t="shared" si="27"/>
        <v>0</v>
      </c>
      <c r="BB374" s="1"/>
    </row>
    <row r="375" spans="1:54" hidden="1" x14ac:dyDescent="0.35">
      <c r="A375" t="s">
        <v>1367</v>
      </c>
      <c r="B375" t="s">
        <v>1368</v>
      </c>
      <c r="C375" t="s">
        <v>1358</v>
      </c>
      <c r="D375" t="s">
        <v>1376</v>
      </c>
      <c r="E375" s="83" t="s">
        <v>870</v>
      </c>
      <c r="F375">
        <v>6</v>
      </c>
      <c r="G375" s="83" t="s">
        <v>164</v>
      </c>
      <c r="H375" s="83" t="s">
        <v>65</v>
      </c>
      <c r="I375" s="83" t="s">
        <v>1351</v>
      </c>
      <c r="J375" s="83" t="s">
        <v>155</v>
      </c>
      <c r="K375" s="83" t="s">
        <v>1302</v>
      </c>
      <c r="L375">
        <v>1</v>
      </c>
      <c r="M375" t="s">
        <v>1292</v>
      </c>
      <c r="N375">
        <v>18</v>
      </c>
      <c r="O375" t="s">
        <v>165</v>
      </c>
      <c r="P375" t="s">
        <v>1296</v>
      </c>
      <c r="Q375" t="s">
        <v>165</v>
      </c>
      <c r="R375" t="s">
        <v>869</v>
      </c>
      <c r="S375" t="s">
        <v>871</v>
      </c>
      <c r="T375" t="s">
        <v>1299</v>
      </c>
      <c r="U375" t="s">
        <v>871</v>
      </c>
      <c r="V375" t="s">
        <v>1339</v>
      </c>
      <c r="W375">
        <v>3000</v>
      </c>
      <c r="X375" t="s">
        <v>56</v>
      </c>
      <c r="Y375">
        <v>3341</v>
      </c>
      <c r="Z375" t="s">
        <v>162</v>
      </c>
      <c r="AA375">
        <v>0</v>
      </c>
      <c r="AB375" t="s">
        <v>58</v>
      </c>
      <c r="AC375" s="1">
        <v>2963000</v>
      </c>
      <c r="AD375" s="16">
        <v>2963000</v>
      </c>
      <c r="AE375" s="1">
        <v>2963000</v>
      </c>
      <c r="AF375" s="1">
        <v>2973000</v>
      </c>
      <c r="AG375" s="1">
        <v>3000000</v>
      </c>
      <c r="AH375" s="1">
        <v>2973000</v>
      </c>
      <c r="AI375" s="1">
        <v>1787000</v>
      </c>
      <c r="AJ375" s="1">
        <v>6000000</v>
      </c>
      <c r="AK375" s="1">
        <v>6000000</v>
      </c>
      <c r="AL375" s="1">
        <f t="shared" ref="AL375:AL438" si="28">AJ375-AK375</f>
        <v>0</v>
      </c>
      <c r="AM375" s="1">
        <v>3000000</v>
      </c>
      <c r="AN375" s="1"/>
      <c r="AO375" s="1">
        <v>5999000</v>
      </c>
      <c r="AP375" s="1">
        <v>5999000</v>
      </c>
      <c r="AQ375" s="1">
        <v>5999000</v>
      </c>
      <c r="AR375" s="1">
        <v>5999000</v>
      </c>
      <c r="AS375">
        <v>0</v>
      </c>
      <c r="AT375">
        <v>0</v>
      </c>
      <c r="AU375">
        <v>0</v>
      </c>
      <c r="AV375" s="1">
        <f t="shared" ref="AV375:AV438" si="29">AK375-AO375</f>
        <v>1000</v>
      </c>
      <c r="AW375" s="1">
        <v>3000000</v>
      </c>
      <c r="AY375" s="1">
        <f t="shared" si="27"/>
        <v>3000000</v>
      </c>
      <c r="BB375" t="s">
        <v>1396</v>
      </c>
    </row>
    <row r="376" spans="1:54" hidden="1" x14ac:dyDescent="0.35">
      <c r="A376" t="s">
        <v>1361</v>
      </c>
      <c r="B376" t="s">
        <v>1360</v>
      </c>
      <c r="C376" t="s">
        <v>1359</v>
      </c>
      <c r="D376" t="s">
        <v>1373</v>
      </c>
      <c r="E376" s="83" t="s">
        <v>835</v>
      </c>
      <c r="F376">
        <v>5</v>
      </c>
      <c r="G376" s="83" t="s">
        <v>810</v>
      </c>
      <c r="H376" s="83" t="s">
        <v>65</v>
      </c>
      <c r="I376" s="83" t="s">
        <v>1351</v>
      </c>
      <c r="J376" t="s">
        <v>47</v>
      </c>
      <c r="K376" t="s">
        <v>48</v>
      </c>
      <c r="L376">
        <v>4</v>
      </c>
      <c r="M376" t="s">
        <v>1291</v>
      </c>
      <c r="N376">
        <v>9</v>
      </c>
      <c r="O376" t="s">
        <v>120</v>
      </c>
      <c r="P376" t="s">
        <v>1296</v>
      </c>
      <c r="Q376" t="s">
        <v>120</v>
      </c>
      <c r="R376" t="s">
        <v>834</v>
      </c>
      <c r="S376" t="s">
        <v>836</v>
      </c>
      <c r="T376" t="s">
        <v>1299</v>
      </c>
      <c r="U376" t="s">
        <v>836</v>
      </c>
      <c r="V376" t="s">
        <v>1339</v>
      </c>
      <c r="W376">
        <v>3000</v>
      </c>
      <c r="X376" t="s">
        <v>56</v>
      </c>
      <c r="Y376">
        <v>3341</v>
      </c>
      <c r="Z376" t="s">
        <v>162</v>
      </c>
      <c r="AA376">
        <v>0</v>
      </c>
      <c r="AB376" t="s">
        <v>58</v>
      </c>
      <c r="AC376" s="1">
        <v>0</v>
      </c>
      <c r="AD376" s="16">
        <v>0</v>
      </c>
      <c r="AE376" s="1">
        <v>0</v>
      </c>
      <c r="AF376" s="1">
        <v>578882.6</v>
      </c>
      <c r="AG376" s="1">
        <v>735486</v>
      </c>
      <c r="AH376" s="1">
        <v>567282.6</v>
      </c>
      <c r="AI376" s="1">
        <v>567282.6</v>
      </c>
      <c r="AJ376" s="1">
        <v>2796004.92</v>
      </c>
      <c r="AK376" s="1">
        <v>2796004.92</v>
      </c>
      <c r="AL376" s="1">
        <f t="shared" si="28"/>
        <v>0</v>
      </c>
      <c r="AM376" s="1">
        <v>1500000</v>
      </c>
      <c r="AN376" s="1"/>
      <c r="AO376" s="1">
        <v>2410016</v>
      </c>
      <c r="AP376" s="1">
        <v>2375216</v>
      </c>
      <c r="AQ376" s="1">
        <v>2375216</v>
      </c>
      <c r="AR376" s="1">
        <v>2375216</v>
      </c>
      <c r="AS376" s="1">
        <v>11600</v>
      </c>
      <c r="AT376" s="1">
        <v>11600</v>
      </c>
      <c r="AU376" s="1">
        <v>11600</v>
      </c>
      <c r="AV376" s="1">
        <f t="shared" si="29"/>
        <v>385988.91999999993</v>
      </c>
      <c r="AW376" s="1">
        <v>500000</v>
      </c>
      <c r="AY376" s="1">
        <f t="shared" si="27"/>
        <v>500000</v>
      </c>
    </row>
    <row r="377" spans="1:54" hidden="1" x14ac:dyDescent="0.35">
      <c r="A377" t="s">
        <v>1361</v>
      </c>
      <c r="B377" t="s">
        <v>1360</v>
      </c>
      <c r="C377" t="s">
        <v>1359</v>
      </c>
      <c r="D377" t="s">
        <v>1375</v>
      </c>
      <c r="E377" s="83" t="s">
        <v>852</v>
      </c>
      <c r="F377">
        <v>5</v>
      </c>
      <c r="G377" s="83" t="s">
        <v>810</v>
      </c>
      <c r="H377" s="83" t="s">
        <v>1353</v>
      </c>
      <c r="I377" s="83" t="s">
        <v>1354</v>
      </c>
      <c r="J377" t="s">
        <v>47</v>
      </c>
      <c r="K377" t="s">
        <v>48</v>
      </c>
      <c r="L377">
        <v>4</v>
      </c>
      <c r="M377" t="s">
        <v>1291</v>
      </c>
      <c r="N377">
        <v>17</v>
      </c>
      <c r="O377" t="s">
        <v>853</v>
      </c>
      <c r="P377" t="s">
        <v>1296</v>
      </c>
      <c r="Q377" t="s">
        <v>1400</v>
      </c>
      <c r="R377" t="s">
        <v>851</v>
      </c>
      <c r="S377" t="s">
        <v>854</v>
      </c>
      <c r="T377" t="s">
        <v>1299</v>
      </c>
      <c r="U377" t="s">
        <v>854</v>
      </c>
      <c r="V377" t="s">
        <v>1339</v>
      </c>
      <c r="W377">
        <v>3000</v>
      </c>
      <c r="X377" t="s">
        <v>56</v>
      </c>
      <c r="Y377">
        <v>3341</v>
      </c>
      <c r="Z377" t="s">
        <v>162</v>
      </c>
      <c r="AA377">
        <v>0</v>
      </c>
      <c r="AB377" t="s">
        <v>58</v>
      </c>
      <c r="AC377">
        <v>0</v>
      </c>
      <c r="AD377" s="16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 s="1">
        <v>505500.01</v>
      </c>
      <c r="AK377" s="1">
        <v>505500.01</v>
      </c>
      <c r="AL377" s="1">
        <f t="shared" si="28"/>
        <v>0</v>
      </c>
      <c r="AM377" s="1">
        <v>500000</v>
      </c>
      <c r="AN377" s="1"/>
      <c r="AO377" s="1">
        <v>505500.01</v>
      </c>
      <c r="AP377" s="1">
        <v>505500.01</v>
      </c>
      <c r="AQ377" s="1">
        <v>505500.01</v>
      </c>
      <c r="AR377" s="1">
        <v>505500.01</v>
      </c>
      <c r="AS377" s="1">
        <v>46000.01</v>
      </c>
      <c r="AT377" s="1">
        <v>46000.01</v>
      </c>
      <c r="AU377" s="1">
        <v>46000.01</v>
      </c>
      <c r="AV377" s="1">
        <f t="shared" si="29"/>
        <v>0</v>
      </c>
      <c r="AW377" s="1">
        <v>500000</v>
      </c>
      <c r="AY377" s="1">
        <f t="shared" si="27"/>
        <v>500000</v>
      </c>
    </row>
    <row r="378" spans="1:54" hidden="1" x14ac:dyDescent="0.35">
      <c r="A378" t="s">
        <v>1361</v>
      </c>
      <c r="B378" t="s">
        <v>1360</v>
      </c>
      <c r="C378" t="s">
        <v>1359</v>
      </c>
      <c r="D378" t="s">
        <v>1376</v>
      </c>
      <c r="E378" s="83" t="s">
        <v>870</v>
      </c>
      <c r="F378">
        <v>6</v>
      </c>
      <c r="G378" s="83" t="s">
        <v>164</v>
      </c>
      <c r="H378" s="83" t="s">
        <v>65</v>
      </c>
      <c r="I378" s="83" t="s">
        <v>1351</v>
      </c>
      <c r="J378" s="83" t="s">
        <v>155</v>
      </c>
      <c r="K378" s="83" t="s">
        <v>1302</v>
      </c>
      <c r="L378">
        <v>1</v>
      </c>
      <c r="M378" t="s">
        <v>1292</v>
      </c>
      <c r="N378">
        <v>18</v>
      </c>
      <c r="O378" t="s">
        <v>165</v>
      </c>
      <c r="P378" t="s">
        <v>1296</v>
      </c>
      <c r="Q378" t="s">
        <v>165</v>
      </c>
      <c r="R378" t="s">
        <v>869</v>
      </c>
      <c r="S378" t="s">
        <v>871</v>
      </c>
      <c r="T378" t="s">
        <v>1299</v>
      </c>
      <c r="U378" t="s">
        <v>871</v>
      </c>
      <c r="V378" t="s">
        <v>1339</v>
      </c>
      <c r="W378">
        <v>3000</v>
      </c>
      <c r="X378" t="s">
        <v>56</v>
      </c>
      <c r="Y378">
        <v>3341</v>
      </c>
      <c r="Z378" t="s">
        <v>162</v>
      </c>
      <c r="AA378">
        <v>0</v>
      </c>
      <c r="AB378" t="s">
        <v>58</v>
      </c>
      <c r="AC378" s="1">
        <v>0</v>
      </c>
      <c r="AD378" s="16">
        <v>0</v>
      </c>
      <c r="AE378" s="1">
        <v>0</v>
      </c>
      <c r="AF378" s="1">
        <v>42000</v>
      </c>
      <c r="AG378" s="1">
        <v>0</v>
      </c>
      <c r="AH378" s="1">
        <v>42000</v>
      </c>
      <c r="AI378" s="1">
        <v>0</v>
      </c>
      <c r="AJ378" s="1">
        <v>417000</v>
      </c>
      <c r="AK378" s="1">
        <v>308540</v>
      </c>
      <c r="AL378" s="1">
        <f t="shared" si="28"/>
        <v>108460</v>
      </c>
      <c r="AM378">
        <v>600000</v>
      </c>
      <c r="AO378" s="1">
        <v>308459.82</v>
      </c>
      <c r="AP378" s="1">
        <v>108460</v>
      </c>
      <c r="AQ378" s="1">
        <v>108460</v>
      </c>
      <c r="AR378" s="1">
        <v>108460</v>
      </c>
      <c r="AS378" s="1">
        <v>108460</v>
      </c>
      <c r="AT378" s="1">
        <v>108460</v>
      </c>
      <c r="AU378" s="1">
        <v>108460</v>
      </c>
      <c r="AV378" s="1">
        <f t="shared" si="29"/>
        <v>80.179999999993015</v>
      </c>
      <c r="AW378" s="1">
        <v>600000</v>
      </c>
      <c r="AY378" s="1">
        <f t="shared" si="27"/>
        <v>600000</v>
      </c>
    </row>
    <row r="379" spans="1:54" hidden="1" x14ac:dyDescent="0.35">
      <c r="A379" s="13" t="s">
        <v>1451</v>
      </c>
      <c r="B379" t="s">
        <v>815</v>
      </c>
      <c r="C379" t="s">
        <v>1359</v>
      </c>
      <c r="D379" t="s">
        <v>1373</v>
      </c>
      <c r="E379" s="83" t="s">
        <v>835</v>
      </c>
      <c r="F379">
        <v>5</v>
      </c>
      <c r="G379" s="83" t="s">
        <v>810</v>
      </c>
      <c r="H379" s="83" t="s">
        <v>65</v>
      </c>
      <c r="I379" s="83" t="s">
        <v>1351</v>
      </c>
      <c r="J379" t="s">
        <v>47</v>
      </c>
      <c r="K379" t="s">
        <v>48</v>
      </c>
      <c r="L379">
        <v>4</v>
      </c>
      <c r="M379" t="s">
        <v>1291</v>
      </c>
      <c r="N379">
        <v>9</v>
      </c>
      <c r="O379" t="s">
        <v>120</v>
      </c>
      <c r="P379" t="s">
        <v>1296</v>
      </c>
      <c r="Q379" t="s">
        <v>120</v>
      </c>
      <c r="R379" t="s">
        <v>834</v>
      </c>
      <c r="S379" t="s">
        <v>836</v>
      </c>
      <c r="T379" t="s">
        <v>1299</v>
      </c>
      <c r="U379" t="s">
        <v>836</v>
      </c>
      <c r="V379" t="s">
        <v>1339</v>
      </c>
      <c r="W379">
        <v>3000</v>
      </c>
      <c r="X379" t="s">
        <v>56</v>
      </c>
      <c r="Y379">
        <v>3341</v>
      </c>
      <c r="Z379" t="s">
        <v>162</v>
      </c>
      <c r="AA379">
        <v>33</v>
      </c>
      <c r="AB379" t="s">
        <v>384</v>
      </c>
      <c r="AC379" s="1">
        <v>139200</v>
      </c>
      <c r="AD379" s="16">
        <v>139200</v>
      </c>
      <c r="AE379" s="1">
        <v>125280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f t="shared" si="28"/>
        <v>0</v>
      </c>
      <c r="AM379" s="1">
        <v>0</v>
      </c>
      <c r="AN379" s="1"/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f t="shared" si="29"/>
        <v>0</v>
      </c>
      <c r="AW379" s="1">
        <v>0</v>
      </c>
      <c r="AY379" s="1">
        <f t="shared" si="27"/>
        <v>0</v>
      </c>
      <c r="BB379" s="1"/>
    </row>
    <row r="380" spans="1:54" hidden="1" x14ac:dyDescent="0.35">
      <c r="A380" s="13" t="s">
        <v>1451</v>
      </c>
      <c r="B380" t="s">
        <v>815</v>
      </c>
      <c r="C380" t="s">
        <v>1359</v>
      </c>
      <c r="D380" t="s">
        <v>1373</v>
      </c>
      <c r="E380" s="83" t="s">
        <v>835</v>
      </c>
      <c r="F380">
        <v>5</v>
      </c>
      <c r="G380" s="83" t="s">
        <v>810</v>
      </c>
      <c r="H380" s="83" t="s">
        <v>65</v>
      </c>
      <c r="I380" s="83" t="s">
        <v>1351</v>
      </c>
      <c r="J380" t="s">
        <v>47</v>
      </c>
      <c r="K380" t="s">
        <v>48</v>
      </c>
      <c r="L380">
        <v>4</v>
      </c>
      <c r="M380" t="s">
        <v>1291</v>
      </c>
      <c r="N380">
        <v>9</v>
      </c>
      <c r="O380" t="s">
        <v>120</v>
      </c>
      <c r="P380" t="s">
        <v>1296</v>
      </c>
      <c r="Q380" t="s">
        <v>120</v>
      </c>
      <c r="R380" t="s">
        <v>834</v>
      </c>
      <c r="S380" t="s">
        <v>836</v>
      </c>
      <c r="T380" t="s">
        <v>1299</v>
      </c>
      <c r="U380" t="s">
        <v>836</v>
      </c>
      <c r="V380" t="s">
        <v>1339</v>
      </c>
      <c r="W380">
        <v>3000</v>
      </c>
      <c r="X380" t="s">
        <v>56</v>
      </c>
      <c r="Y380">
        <v>3341</v>
      </c>
      <c r="Z380" t="s">
        <v>162</v>
      </c>
      <c r="AA380">
        <v>34</v>
      </c>
      <c r="AB380" t="s">
        <v>385</v>
      </c>
      <c r="AC380" s="1">
        <v>591855.19999999995</v>
      </c>
      <c r="AD380" s="16">
        <v>591855.19999999995</v>
      </c>
      <c r="AE380" s="1">
        <v>551719.19999999995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f t="shared" si="28"/>
        <v>0</v>
      </c>
      <c r="AM380" s="1">
        <v>0</v>
      </c>
      <c r="AN380" s="1"/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f t="shared" si="29"/>
        <v>0</v>
      </c>
      <c r="AW380" s="1">
        <v>0</v>
      </c>
      <c r="AY380" s="1">
        <f t="shared" si="27"/>
        <v>0</v>
      </c>
      <c r="BB380" s="1"/>
    </row>
    <row r="381" spans="1:54" hidden="1" x14ac:dyDescent="0.35">
      <c r="A381" s="13" t="s">
        <v>1451</v>
      </c>
      <c r="B381" t="s">
        <v>815</v>
      </c>
      <c r="C381" t="s">
        <v>1359</v>
      </c>
      <c r="D381" t="s">
        <v>1373</v>
      </c>
      <c r="E381" s="83" t="s">
        <v>835</v>
      </c>
      <c r="F381">
        <v>5</v>
      </c>
      <c r="G381" s="83" t="s">
        <v>810</v>
      </c>
      <c r="H381" s="83" t="s">
        <v>65</v>
      </c>
      <c r="I381" s="83" t="s">
        <v>1351</v>
      </c>
      <c r="J381" t="s">
        <v>47</v>
      </c>
      <c r="K381" t="s">
        <v>48</v>
      </c>
      <c r="L381">
        <v>4</v>
      </c>
      <c r="M381" t="s">
        <v>1291</v>
      </c>
      <c r="N381">
        <v>9</v>
      </c>
      <c r="O381" t="s">
        <v>120</v>
      </c>
      <c r="P381" t="s">
        <v>1296</v>
      </c>
      <c r="Q381" t="s">
        <v>120</v>
      </c>
      <c r="R381" t="s">
        <v>834</v>
      </c>
      <c r="S381" t="s">
        <v>836</v>
      </c>
      <c r="T381" t="s">
        <v>1299</v>
      </c>
      <c r="U381" t="s">
        <v>836</v>
      </c>
      <c r="V381" t="s">
        <v>1339</v>
      </c>
      <c r="W381">
        <v>3000</v>
      </c>
      <c r="X381" t="s">
        <v>56</v>
      </c>
      <c r="Y381">
        <v>3341</v>
      </c>
      <c r="Z381" t="s">
        <v>162</v>
      </c>
      <c r="AA381">
        <v>35</v>
      </c>
      <c r="AB381" t="s">
        <v>386</v>
      </c>
      <c r="AC381" s="1">
        <v>72348.5</v>
      </c>
      <c r="AD381" s="16">
        <v>72348.5</v>
      </c>
      <c r="AE381" s="1">
        <v>62604.5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f t="shared" si="28"/>
        <v>0</v>
      </c>
      <c r="AM381" s="1">
        <v>0</v>
      </c>
      <c r="AN381" s="1"/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f t="shared" si="29"/>
        <v>0</v>
      </c>
      <c r="AW381" s="1">
        <v>0</v>
      </c>
      <c r="AY381" s="1">
        <f t="shared" si="27"/>
        <v>0</v>
      </c>
      <c r="BB381" s="1"/>
    </row>
    <row r="382" spans="1:54" hidden="1" x14ac:dyDescent="0.35">
      <c r="A382" t="s">
        <v>1361</v>
      </c>
      <c r="B382" t="s">
        <v>1360</v>
      </c>
      <c r="C382" t="s">
        <v>1359</v>
      </c>
      <c r="D382" t="s">
        <v>1378</v>
      </c>
      <c r="E382" s="83" t="s">
        <v>900</v>
      </c>
      <c r="F382">
        <v>0</v>
      </c>
      <c r="G382" s="83" t="s">
        <v>255</v>
      </c>
      <c r="H382" s="83" t="s">
        <v>65</v>
      </c>
      <c r="I382" s="83" t="s">
        <v>1351</v>
      </c>
      <c r="J382" s="83" t="s">
        <v>492</v>
      </c>
      <c r="K382" s="83" t="s">
        <v>493</v>
      </c>
      <c r="L382">
        <v>2</v>
      </c>
      <c r="M382" t="s">
        <v>1293</v>
      </c>
      <c r="N382">
        <v>37</v>
      </c>
      <c r="O382" t="s">
        <v>496</v>
      </c>
      <c r="P382" t="s">
        <v>1296</v>
      </c>
      <c r="Q382" t="s">
        <v>496</v>
      </c>
      <c r="R382" t="s">
        <v>899</v>
      </c>
      <c r="S382" t="s">
        <v>901</v>
      </c>
      <c r="T382" t="s">
        <v>1299</v>
      </c>
      <c r="U382" t="s">
        <v>901</v>
      </c>
      <c r="V382" t="s">
        <v>1339</v>
      </c>
      <c r="W382">
        <v>3000</v>
      </c>
      <c r="X382" t="s">
        <v>56</v>
      </c>
      <c r="Y382">
        <v>3341</v>
      </c>
      <c r="Z382" t="s">
        <v>162</v>
      </c>
      <c r="AA382">
        <v>0</v>
      </c>
      <c r="AB382" t="s">
        <v>58</v>
      </c>
      <c r="AC382">
        <v>0</v>
      </c>
      <c r="AD382" s="16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 s="1">
        <v>212976.68</v>
      </c>
      <c r="AK382" s="1">
        <v>212976.68</v>
      </c>
      <c r="AL382" s="1">
        <f t="shared" si="28"/>
        <v>0</v>
      </c>
      <c r="AM382">
        <v>0</v>
      </c>
      <c r="AO382" s="1">
        <v>212976.09</v>
      </c>
      <c r="AP382" s="1">
        <v>212976.09</v>
      </c>
      <c r="AQ382" s="1">
        <v>212976.09</v>
      </c>
      <c r="AR382" s="1">
        <v>212976.09</v>
      </c>
      <c r="AS382">
        <v>0</v>
      </c>
      <c r="AT382">
        <v>0</v>
      </c>
      <c r="AU382">
        <v>0</v>
      </c>
      <c r="AV382" s="1">
        <f t="shared" si="29"/>
        <v>0.58999999999650754</v>
      </c>
      <c r="AW382" s="1">
        <v>230000</v>
      </c>
      <c r="AY382" s="1">
        <f t="shared" si="27"/>
        <v>230000</v>
      </c>
      <c r="BA382" t="s">
        <v>1270</v>
      </c>
      <c r="BB382" s="1"/>
    </row>
    <row r="383" spans="1:54" hidden="1" x14ac:dyDescent="0.35">
      <c r="A383" t="s">
        <v>812</v>
      </c>
      <c r="B383" t="s">
        <v>815</v>
      </c>
      <c r="C383" t="s">
        <v>1359</v>
      </c>
      <c r="D383" t="s">
        <v>1376</v>
      </c>
      <c r="E383" s="83" t="s">
        <v>870</v>
      </c>
      <c r="F383">
        <v>6</v>
      </c>
      <c r="G383" s="83" t="s">
        <v>164</v>
      </c>
      <c r="H383" s="83" t="s">
        <v>65</v>
      </c>
      <c r="I383" s="83" t="s">
        <v>1351</v>
      </c>
      <c r="J383" s="83" t="s">
        <v>155</v>
      </c>
      <c r="K383" s="83" t="s">
        <v>1302</v>
      </c>
      <c r="L383">
        <v>1</v>
      </c>
      <c r="M383" t="s">
        <v>1292</v>
      </c>
      <c r="N383">
        <v>18</v>
      </c>
      <c r="O383" t="s">
        <v>165</v>
      </c>
      <c r="P383" t="s">
        <v>1296</v>
      </c>
      <c r="Q383" t="s">
        <v>165</v>
      </c>
      <c r="R383" t="s">
        <v>869</v>
      </c>
      <c r="S383" t="s">
        <v>1318</v>
      </c>
      <c r="T383" t="s">
        <v>1299</v>
      </c>
      <c r="U383" t="s">
        <v>871</v>
      </c>
      <c r="V383" t="s">
        <v>1339</v>
      </c>
      <c r="W383">
        <v>3000</v>
      </c>
      <c r="X383" t="s">
        <v>56</v>
      </c>
      <c r="Y383">
        <v>3341</v>
      </c>
      <c r="Z383" t="s">
        <v>162</v>
      </c>
      <c r="AA383">
        <v>0</v>
      </c>
      <c r="AB383">
        <v>0</v>
      </c>
      <c r="AC383">
        <v>0</v>
      </c>
      <c r="AD383" s="16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 s="1">
        <v>0</v>
      </c>
      <c r="AK383" s="1">
        <v>108460</v>
      </c>
      <c r="AL383" s="1">
        <f t="shared" si="28"/>
        <v>-108460</v>
      </c>
      <c r="AM383" s="1">
        <v>0</v>
      </c>
      <c r="AN383" s="1"/>
      <c r="AO383" s="1">
        <v>0</v>
      </c>
      <c r="AP383" s="1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 s="1">
        <f t="shared" si="29"/>
        <v>108460</v>
      </c>
      <c r="AW383" s="1">
        <v>0</v>
      </c>
      <c r="AY383" s="1">
        <f t="shared" si="27"/>
        <v>0</v>
      </c>
    </row>
    <row r="384" spans="1:54" hidden="1" x14ac:dyDescent="0.35">
      <c r="A384" t="s">
        <v>812</v>
      </c>
      <c r="B384" t="s">
        <v>815</v>
      </c>
      <c r="C384" t="s">
        <v>1359</v>
      </c>
      <c r="D384" t="s">
        <v>1378</v>
      </c>
      <c r="E384" s="83" t="s">
        <v>900</v>
      </c>
      <c r="F384">
        <v>0</v>
      </c>
      <c r="G384" s="83" t="s">
        <v>255</v>
      </c>
      <c r="H384" s="83" t="s">
        <v>217</v>
      </c>
      <c r="I384" s="83" t="s">
        <v>1352</v>
      </c>
      <c r="J384" s="83" t="s">
        <v>47</v>
      </c>
      <c r="K384" s="83" t="s">
        <v>48</v>
      </c>
      <c r="L384">
        <v>2</v>
      </c>
      <c r="M384" t="s">
        <v>1293</v>
      </c>
      <c r="N384">
        <v>43</v>
      </c>
      <c r="O384" t="s">
        <v>926</v>
      </c>
      <c r="P384" t="s">
        <v>1296</v>
      </c>
      <c r="Q384" t="s">
        <v>926</v>
      </c>
      <c r="R384" t="s">
        <v>908</v>
      </c>
      <c r="S384" t="s">
        <v>909</v>
      </c>
      <c r="T384" t="s">
        <v>1299</v>
      </c>
      <c r="U384" t="s">
        <v>909</v>
      </c>
      <c r="V384" t="s">
        <v>1339</v>
      </c>
      <c r="W384">
        <v>3000</v>
      </c>
      <c r="X384" t="s">
        <v>56</v>
      </c>
      <c r="Y384">
        <v>3351</v>
      </c>
      <c r="Z384" t="s">
        <v>545</v>
      </c>
      <c r="AA384">
        <v>0</v>
      </c>
      <c r="AB384" t="s">
        <v>58</v>
      </c>
      <c r="AC384" s="1">
        <v>462979.2</v>
      </c>
      <c r="AD384" s="16">
        <v>462979.2</v>
      </c>
      <c r="AE384" s="1">
        <v>462979.2</v>
      </c>
      <c r="AF384" s="1">
        <v>516780</v>
      </c>
      <c r="AG384" s="1">
        <v>470000</v>
      </c>
      <c r="AH384" s="1">
        <v>513115.56</v>
      </c>
      <c r="AI384" s="1">
        <v>513115.56</v>
      </c>
      <c r="AJ384" s="1">
        <v>0</v>
      </c>
      <c r="AK384" s="1">
        <v>0</v>
      </c>
      <c r="AL384" s="1">
        <f t="shared" si="28"/>
        <v>0</v>
      </c>
      <c r="AM384" s="1">
        <v>516780</v>
      </c>
      <c r="AN384" s="1"/>
      <c r="AO384" s="1">
        <v>0</v>
      </c>
      <c r="AP384" s="1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 s="1">
        <f t="shared" si="29"/>
        <v>0</v>
      </c>
      <c r="AW384" s="1"/>
      <c r="AY384" s="1">
        <f t="shared" si="27"/>
        <v>0</v>
      </c>
    </row>
    <row r="385" spans="1:54" hidden="1" x14ac:dyDescent="0.35">
      <c r="A385" t="s">
        <v>1361</v>
      </c>
      <c r="B385" t="s">
        <v>1360</v>
      </c>
      <c r="C385" t="s">
        <v>1359</v>
      </c>
      <c r="D385" t="s">
        <v>1374</v>
      </c>
      <c r="E385" s="83" t="s">
        <v>111</v>
      </c>
      <c r="F385">
        <v>5</v>
      </c>
      <c r="G385" s="83" t="s">
        <v>810</v>
      </c>
      <c r="H385" s="83" t="s">
        <v>65</v>
      </c>
      <c r="I385" s="83" t="s">
        <v>1351</v>
      </c>
      <c r="J385" s="83" t="s">
        <v>47</v>
      </c>
      <c r="K385" s="83" t="s">
        <v>48</v>
      </c>
      <c r="L385">
        <v>4</v>
      </c>
      <c r="M385" t="s">
        <v>1291</v>
      </c>
      <c r="N385">
        <v>14</v>
      </c>
      <c r="O385" t="s">
        <v>843</v>
      </c>
      <c r="P385" t="s">
        <v>1296</v>
      </c>
      <c r="Q385" t="s">
        <v>843</v>
      </c>
      <c r="R385" t="s">
        <v>842</v>
      </c>
      <c r="S385" t="s">
        <v>110</v>
      </c>
      <c r="T385" t="s">
        <v>1299</v>
      </c>
      <c r="U385" t="s">
        <v>110</v>
      </c>
      <c r="V385" t="s">
        <v>1339</v>
      </c>
      <c r="W385">
        <v>3000</v>
      </c>
      <c r="X385" t="s">
        <v>56</v>
      </c>
      <c r="Y385">
        <v>3361</v>
      </c>
      <c r="Z385" t="s">
        <v>114</v>
      </c>
      <c r="AA385">
        <v>0</v>
      </c>
      <c r="AB385" t="s">
        <v>58</v>
      </c>
      <c r="AC385" s="1">
        <v>14735184.92</v>
      </c>
      <c r="AD385" s="16">
        <v>13530408.92</v>
      </c>
      <c r="AE385" s="1">
        <v>13530408.92</v>
      </c>
      <c r="AF385" s="1">
        <v>32115265</v>
      </c>
      <c r="AG385" s="1">
        <v>10500000</v>
      </c>
      <c r="AH385" s="1">
        <v>29637070.670000002</v>
      </c>
      <c r="AI385" s="1">
        <v>29637070.670000002</v>
      </c>
      <c r="AJ385" s="1">
        <v>15000000</v>
      </c>
      <c r="AK385" s="1">
        <v>15000000</v>
      </c>
      <c r="AL385" s="1">
        <f t="shared" si="28"/>
        <v>0</v>
      </c>
      <c r="AM385" s="1">
        <v>15000000</v>
      </c>
      <c r="AN385" s="1"/>
      <c r="AO385" s="1">
        <v>10800155.380000001</v>
      </c>
      <c r="AP385" s="1">
        <v>10678355.380000001</v>
      </c>
      <c r="AQ385" s="1">
        <v>7083970.7599999998</v>
      </c>
      <c r="AR385" s="1">
        <v>6960587.3600000003</v>
      </c>
      <c r="AS385" s="1">
        <v>6960587.3600000003</v>
      </c>
      <c r="AT385" s="1">
        <v>6316878.7599999998</v>
      </c>
      <c r="AU385" s="1">
        <v>6206078.1200000001</v>
      </c>
      <c r="AV385" s="1">
        <f t="shared" si="29"/>
        <v>4199844.6199999992</v>
      </c>
      <c r="AW385" s="16">
        <v>10000000</v>
      </c>
      <c r="AX385" s="1">
        <v>10000000</v>
      </c>
      <c r="AY385" s="1">
        <f t="shared" si="27"/>
        <v>10000000</v>
      </c>
      <c r="BA385" t="s">
        <v>1226</v>
      </c>
    </row>
    <row r="386" spans="1:54" hidden="1" x14ac:dyDescent="0.35">
      <c r="A386" t="s">
        <v>1361</v>
      </c>
      <c r="B386" t="s">
        <v>1360</v>
      </c>
      <c r="C386" t="s">
        <v>1359</v>
      </c>
      <c r="D386" t="s">
        <v>1376</v>
      </c>
      <c r="E386" s="83" t="s">
        <v>870</v>
      </c>
      <c r="F386">
        <v>6</v>
      </c>
      <c r="G386" s="83" t="s">
        <v>164</v>
      </c>
      <c r="H386" s="83" t="s">
        <v>65</v>
      </c>
      <c r="I386" s="83" t="s">
        <v>1351</v>
      </c>
      <c r="J386" s="83" t="s">
        <v>155</v>
      </c>
      <c r="K386" s="83" t="s">
        <v>1302</v>
      </c>
      <c r="L386">
        <v>1</v>
      </c>
      <c r="M386" t="s">
        <v>1292</v>
      </c>
      <c r="N386">
        <v>19</v>
      </c>
      <c r="O386" t="s">
        <v>168</v>
      </c>
      <c r="P386" t="s">
        <v>1296</v>
      </c>
      <c r="Q386" t="s">
        <v>168</v>
      </c>
      <c r="R386" t="s">
        <v>869</v>
      </c>
      <c r="S386" t="s">
        <v>871</v>
      </c>
      <c r="T386" t="s">
        <v>1299</v>
      </c>
      <c r="U386" t="s">
        <v>871</v>
      </c>
      <c r="V386" t="s">
        <v>1339</v>
      </c>
      <c r="W386">
        <v>3000</v>
      </c>
      <c r="X386" t="s">
        <v>56</v>
      </c>
      <c r="Y386">
        <v>3361</v>
      </c>
      <c r="Z386" t="s">
        <v>114</v>
      </c>
      <c r="AA386">
        <v>0</v>
      </c>
      <c r="AB386" t="s">
        <v>710</v>
      </c>
      <c r="AC386" s="1">
        <v>7424</v>
      </c>
      <c r="AD386" s="16">
        <v>7424</v>
      </c>
      <c r="AE386" s="1">
        <v>0</v>
      </c>
      <c r="AF386" s="1">
        <v>1205170.3999999999</v>
      </c>
      <c r="AG386" s="1">
        <v>30000</v>
      </c>
      <c r="AH386" s="1">
        <v>1205170.3999999999</v>
      </c>
      <c r="AI386" s="1">
        <v>1195469.8999999999</v>
      </c>
      <c r="AJ386" s="1">
        <v>1049120</v>
      </c>
      <c r="AK386" s="1">
        <v>1049120</v>
      </c>
      <c r="AL386" s="1">
        <f t="shared" si="28"/>
        <v>0</v>
      </c>
      <c r="AM386" s="1">
        <v>1300000</v>
      </c>
      <c r="AN386" s="1"/>
      <c r="AO386" s="1">
        <v>1032757.67</v>
      </c>
      <c r="AP386" s="1">
        <v>1013927</v>
      </c>
      <c r="AQ386" s="1">
        <v>1047257.67</v>
      </c>
      <c r="AR386" s="1">
        <v>19401</v>
      </c>
      <c r="AS386" s="1">
        <v>19401</v>
      </c>
      <c r="AT386" s="1">
        <v>19401</v>
      </c>
      <c r="AU386" s="1">
        <v>19401</v>
      </c>
      <c r="AV386" s="1">
        <f t="shared" si="29"/>
        <v>16362.329999999958</v>
      </c>
      <c r="AW386" s="1">
        <v>1050000</v>
      </c>
      <c r="AY386" s="1">
        <f t="shared" si="27"/>
        <v>1050000</v>
      </c>
    </row>
    <row r="387" spans="1:54" hidden="1" x14ac:dyDescent="0.35">
      <c r="A387" t="s">
        <v>1361</v>
      </c>
      <c r="B387" t="s">
        <v>1360</v>
      </c>
      <c r="C387" t="s">
        <v>1359</v>
      </c>
      <c r="D387" t="s">
        <v>1372</v>
      </c>
      <c r="E387" s="83" t="s">
        <v>60</v>
      </c>
      <c r="F387">
        <v>5</v>
      </c>
      <c r="G387" s="83" t="s">
        <v>810</v>
      </c>
      <c r="H387" s="83" t="s">
        <v>65</v>
      </c>
      <c r="I387" s="83" t="s">
        <v>1351</v>
      </c>
      <c r="J387" t="s">
        <v>47</v>
      </c>
      <c r="K387" t="s">
        <v>48</v>
      </c>
      <c r="L387">
        <v>4</v>
      </c>
      <c r="M387" t="s">
        <v>1291</v>
      </c>
      <c r="N387">
        <v>5</v>
      </c>
      <c r="O387" t="s">
        <v>297</v>
      </c>
      <c r="P387" t="s">
        <v>1296</v>
      </c>
      <c r="Q387" t="s">
        <v>297</v>
      </c>
      <c r="R387" t="s">
        <v>817</v>
      </c>
      <c r="S387" t="s">
        <v>298</v>
      </c>
      <c r="T387" t="s">
        <v>1299</v>
      </c>
      <c r="U387" t="s">
        <v>298</v>
      </c>
      <c r="V387" t="s">
        <v>1339</v>
      </c>
      <c r="W387">
        <v>3000</v>
      </c>
      <c r="X387" t="s">
        <v>56</v>
      </c>
      <c r="Y387">
        <v>3361</v>
      </c>
      <c r="Z387" t="s">
        <v>114</v>
      </c>
      <c r="AA387">
        <v>0</v>
      </c>
      <c r="AB387" t="s">
        <v>58</v>
      </c>
      <c r="AC387" s="1">
        <v>4566</v>
      </c>
      <c r="AD387" s="16">
        <v>4566</v>
      </c>
      <c r="AE387" s="1">
        <v>4566</v>
      </c>
      <c r="AF387" s="1">
        <v>6863015.1399999997</v>
      </c>
      <c r="AG387" s="1">
        <v>9566</v>
      </c>
      <c r="AH387" s="1">
        <v>6863015.1399999997</v>
      </c>
      <c r="AI387" s="1">
        <v>3092200.76</v>
      </c>
      <c r="AJ387" s="1">
        <v>10000</v>
      </c>
      <c r="AK387" s="1">
        <v>10000</v>
      </c>
      <c r="AL387" s="1">
        <f t="shared" si="28"/>
        <v>0</v>
      </c>
      <c r="AM387">
        <v>0</v>
      </c>
      <c r="AO387" s="1">
        <v>6228.2</v>
      </c>
      <c r="AP387" s="1">
        <v>6228.2</v>
      </c>
      <c r="AQ387" s="1">
        <v>6228.2</v>
      </c>
      <c r="AR387" s="1">
        <v>6228.2</v>
      </c>
      <c r="AS387" s="1">
        <v>6228.2</v>
      </c>
      <c r="AT387" s="1">
        <v>6228.2</v>
      </c>
      <c r="AU387" s="1">
        <v>6228.2</v>
      </c>
      <c r="AV387" s="1">
        <f t="shared" si="29"/>
        <v>3771.8</v>
      </c>
      <c r="AW387" s="16">
        <v>10000</v>
      </c>
      <c r="AX387" s="16"/>
      <c r="AY387" s="1">
        <f t="shared" si="27"/>
        <v>10000</v>
      </c>
    </row>
    <row r="388" spans="1:54" hidden="1" x14ac:dyDescent="0.35">
      <c r="A388" s="13" t="s">
        <v>1451</v>
      </c>
      <c r="B388" t="s">
        <v>815</v>
      </c>
      <c r="C388" t="s">
        <v>1359</v>
      </c>
      <c r="D388" s="85" t="s">
        <v>1379</v>
      </c>
      <c r="E388" t="s">
        <v>824</v>
      </c>
      <c r="F388">
        <v>2</v>
      </c>
      <c r="G388" t="s">
        <v>148</v>
      </c>
      <c r="H388" s="83" t="s">
        <v>65</v>
      </c>
      <c r="I388" s="83" t="s">
        <v>1351</v>
      </c>
      <c r="J388" s="83" t="s">
        <v>47</v>
      </c>
      <c r="K388" s="83" t="s">
        <v>48</v>
      </c>
      <c r="L388">
        <v>1</v>
      </c>
      <c r="M388" t="s">
        <v>1292</v>
      </c>
      <c r="N388">
        <v>49</v>
      </c>
      <c r="O388" t="s">
        <v>149</v>
      </c>
      <c r="P388" t="s">
        <v>1296</v>
      </c>
      <c r="Q388" t="s">
        <v>149</v>
      </c>
      <c r="R388" t="s">
        <v>823</v>
      </c>
      <c r="S388" t="s">
        <v>825</v>
      </c>
      <c r="T388" t="s">
        <v>1299</v>
      </c>
      <c r="U388" t="s">
        <v>825</v>
      </c>
      <c r="V388" t="s">
        <v>1339</v>
      </c>
      <c r="W388">
        <v>3000</v>
      </c>
      <c r="X388" t="s">
        <v>56</v>
      </c>
      <c r="Y388">
        <v>3361</v>
      </c>
      <c r="Z388" t="s">
        <v>114</v>
      </c>
      <c r="AA388">
        <v>0</v>
      </c>
      <c r="AB388" t="s">
        <v>58</v>
      </c>
      <c r="AC388" s="1">
        <v>12318.5</v>
      </c>
      <c r="AD388" s="16">
        <v>12318.5</v>
      </c>
      <c r="AE388" s="1">
        <v>12318.5</v>
      </c>
      <c r="AF388" s="1">
        <v>0</v>
      </c>
      <c r="AG388" s="1">
        <v>20000</v>
      </c>
      <c r="AH388" s="1">
        <v>0</v>
      </c>
      <c r="AI388" s="1">
        <v>0</v>
      </c>
      <c r="AJ388" s="1">
        <v>0</v>
      </c>
      <c r="AK388" s="1">
        <v>0</v>
      </c>
      <c r="AL388" s="1">
        <f t="shared" si="28"/>
        <v>0</v>
      </c>
      <c r="AM388" s="1">
        <v>0</v>
      </c>
      <c r="AN388" s="1"/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f t="shared" si="29"/>
        <v>0</v>
      </c>
      <c r="AW388" s="1">
        <v>0</v>
      </c>
      <c r="AY388" s="1">
        <f t="shared" si="27"/>
        <v>0</v>
      </c>
      <c r="BB388">
        <v>542448</v>
      </c>
    </row>
    <row r="389" spans="1:54" hidden="1" x14ac:dyDescent="0.35">
      <c r="A389" t="s">
        <v>812</v>
      </c>
      <c r="B389" t="s">
        <v>815</v>
      </c>
      <c r="C389" t="s">
        <v>1359</v>
      </c>
      <c r="D389" t="s">
        <v>1381</v>
      </c>
      <c r="E389" s="83" t="s">
        <v>984</v>
      </c>
      <c r="F389">
        <v>5</v>
      </c>
      <c r="G389" s="83" t="s">
        <v>810</v>
      </c>
      <c r="H389" s="83" t="s">
        <v>1398</v>
      </c>
      <c r="I389" s="83" t="s">
        <v>1399</v>
      </c>
      <c r="J389" s="83" t="s">
        <v>204</v>
      </c>
      <c r="K389" s="83" t="s">
        <v>1306</v>
      </c>
      <c r="L389">
        <v>4</v>
      </c>
      <c r="M389" t="s">
        <v>1291</v>
      </c>
      <c r="N389">
        <v>56</v>
      </c>
      <c r="O389" t="s">
        <v>212</v>
      </c>
      <c r="P389" t="s">
        <v>1296</v>
      </c>
      <c r="Q389" t="s">
        <v>212</v>
      </c>
      <c r="R389" t="s">
        <v>983</v>
      </c>
      <c r="S389" t="s">
        <v>985</v>
      </c>
      <c r="T389" t="s">
        <v>1299</v>
      </c>
      <c r="U389" t="s">
        <v>985</v>
      </c>
      <c r="V389" t="s">
        <v>1339</v>
      </c>
      <c r="W389">
        <v>3000</v>
      </c>
      <c r="X389" t="s">
        <v>56</v>
      </c>
      <c r="Y389">
        <v>3361</v>
      </c>
      <c r="Z389" t="s">
        <v>114</v>
      </c>
      <c r="AA389">
        <v>0</v>
      </c>
      <c r="AB389" t="s">
        <v>58</v>
      </c>
      <c r="AC389" s="1">
        <v>0</v>
      </c>
      <c r="AD389" s="16">
        <v>0</v>
      </c>
      <c r="AE389" s="1">
        <v>0</v>
      </c>
      <c r="AF389" s="1">
        <v>15080000</v>
      </c>
      <c r="AG389" s="1">
        <v>0</v>
      </c>
      <c r="AH389" s="1">
        <v>14783672.779999999</v>
      </c>
      <c r="AI389" s="1">
        <v>8117940.4199999999</v>
      </c>
      <c r="AJ389" s="1">
        <v>0</v>
      </c>
      <c r="AK389" s="1">
        <v>0</v>
      </c>
      <c r="AL389" s="1">
        <f t="shared" si="28"/>
        <v>0</v>
      </c>
      <c r="AM389" s="1">
        <v>818496</v>
      </c>
      <c r="AN389" s="1"/>
      <c r="AO389" s="1">
        <v>0</v>
      </c>
      <c r="AP389" s="1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 s="1">
        <f t="shared" si="29"/>
        <v>0</v>
      </c>
      <c r="AW389" s="1">
        <v>0</v>
      </c>
      <c r="AY389" s="1">
        <f t="shared" si="27"/>
        <v>0</v>
      </c>
      <c r="BB389" s="1"/>
    </row>
    <row r="390" spans="1:54" hidden="1" x14ac:dyDescent="0.35">
      <c r="A390" s="13" t="s">
        <v>1451</v>
      </c>
      <c r="B390" t="s">
        <v>815</v>
      </c>
      <c r="C390" t="s">
        <v>1359</v>
      </c>
      <c r="D390" t="s">
        <v>1376</v>
      </c>
      <c r="E390" s="83" t="s">
        <v>870</v>
      </c>
      <c r="F390">
        <v>6</v>
      </c>
      <c r="G390" s="83" t="s">
        <v>164</v>
      </c>
      <c r="H390" s="83" t="s">
        <v>65</v>
      </c>
      <c r="I390" s="83" t="s">
        <v>1351</v>
      </c>
      <c r="J390" s="83" t="s">
        <v>155</v>
      </c>
      <c r="K390" s="83" t="s">
        <v>1302</v>
      </c>
      <c r="L390">
        <v>1</v>
      </c>
      <c r="M390" t="s">
        <v>1292</v>
      </c>
      <c r="N390">
        <v>18</v>
      </c>
      <c r="O390" t="s">
        <v>165</v>
      </c>
      <c r="P390" t="s">
        <v>1296</v>
      </c>
      <c r="Q390" t="s">
        <v>165</v>
      </c>
      <c r="R390" t="s">
        <v>869</v>
      </c>
      <c r="S390" t="s">
        <v>871</v>
      </c>
      <c r="T390" t="s">
        <v>1299</v>
      </c>
      <c r="U390" t="s">
        <v>871</v>
      </c>
      <c r="V390" t="s">
        <v>1339</v>
      </c>
      <c r="W390">
        <v>3000</v>
      </c>
      <c r="X390" t="s">
        <v>56</v>
      </c>
      <c r="Y390">
        <v>3361</v>
      </c>
      <c r="Z390" t="s">
        <v>114</v>
      </c>
      <c r="AA390">
        <v>0</v>
      </c>
      <c r="AB390" t="s">
        <v>58</v>
      </c>
      <c r="AC390" s="1">
        <v>3780</v>
      </c>
      <c r="AD390" s="16">
        <v>3780</v>
      </c>
      <c r="AE390" s="1">
        <v>3780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f t="shared" si="28"/>
        <v>0</v>
      </c>
      <c r="AM390" s="1">
        <v>0</v>
      </c>
      <c r="AN390" s="1"/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f t="shared" si="29"/>
        <v>0</v>
      </c>
      <c r="AW390" s="1">
        <v>0</v>
      </c>
      <c r="AY390" s="1">
        <f t="shared" si="27"/>
        <v>0</v>
      </c>
    </row>
    <row r="391" spans="1:54" hidden="1" x14ac:dyDescent="0.35">
      <c r="A391" t="s">
        <v>812</v>
      </c>
      <c r="B391" t="s">
        <v>815</v>
      </c>
      <c r="C391" t="s">
        <v>1359</v>
      </c>
      <c r="D391" t="s">
        <v>1377</v>
      </c>
      <c r="E391" s="83" t="s">
        <v>857</v>
      </c>
      <c r="F391">
        <v>2</v>
      </c>
      <c r="G391" s="83" t="s">
        <v>148</v>
      </c>
      <c r="H391" s="83" t="s">
        <v>65</v>
      </c>
      <c r="I391" s="83" t="s">
        <v>1351</v>
      </c>
      <c r="J391" s="83" t="s">
        <v>47</v>
      </c>
      <c r="K391" s="83" t="s">
        <v>48</v>
      </c>
      <c r="L391">
        <v>2</v>
      </c>
      <c r="M391" t="s">
        <v>1293</v>
      </c>
      <c r="N391">
        <v>25</v>
      </c>
      <c r="O391" t="s">
        <v>404</v>
      </c>
      <c r="P391" t="s">
        <v>1296</v>
      </c>
      <c r="Q391" t="s">
        <v>404</v>
      </c>
      <c r="R391" t="s">
        <v>856</v>
      </c>
      <c r="S391" t="s">
        <v>858</v>
      </c>
      <c r="T391" t="s">
        <v>1299</v>
      </c>
      <c r="U391" t="s">
        <v>858</v>
      </c>
      <c r="V391" t="s">
        <v>1339</v>
      </c>
      <c r="W391">
        <v>3000</v>
      </c>
      <c r="X391" t="s">
        <v>56</v>
      </c>
      <c r="Y391">
        <v>3371</v>
      </c>
      <c r="Z391" t="s">
        <v>387</v>
      </c>
      <c r="AA391">
        <v>0</v>
      </c>
      <c r="AB391" t="s">
        <v>58</v>
      </c>
      <c r="AC391" s="1">
        <v>5005632</v>
      </c>
      <c r="AD391" s="16">
        <v>5005632</v>
      </c>
      <c r="AE391" s="1">
        <v>5005632</v>
      </c>
      <c r="AF391" s="1">
        <v>6034289.3899999997</v>
      </c>
      <c r="AG391" s="1">
        <v>5006935</v>
      </c>
      <c r="AH391" s="1">
        <v>5200017.4000000004</v>
      </c>
      <c r="AI391" s="1">
        <v>4326868.32</v>
      </c>
      <c r="AJ391" s="1">
        <v>6556818.1600000001</v>
      </c>
      <c r="AK391" s="1">
        <v>6556818.1600000001</v>
      </c>
      <c r="AL391" s="1">
        <f t="shared" si="28"/>
        <v>0</v>
      </c>
      <c r="AM391" s="1">
        <v>5000000</v>
      </c>
      <c r="AN391" s="1"/>
      <c r="AO391" s="1">
        <v>6556818.1600000001</v>
      </c>
      <c r="AP391" s="1">
        <v>6556818.1600000001</v>
      </c>
      <c r="AQ391" s="1">
        <v>6556818.1600000001</v>
      </c>
      <c r="AR391" s="1">
        <v>6556818.1600000001</v>
      </c>
      <c r="AS391" s="1">
        <v>2353309.08</v>
      </c>
      <c r="AT391" s="1">
        <v>1916734.54</v>
      </c>
      <c r="AU391" s="1">
        <v>1916734.54</v>
      </c>
      <c r="AV391" s="1">
        <f t="shared" si="29"/>
        <v>0</v>
      </c>
      <c r="AW391" s="1">
        <v>0</v>
      </c>
      <c r="AY391" s="1">
        <f t="shared" si="27"/>
        <v>0</v>
      </c>
      <c r="BA391" t="s">
        <v>1455</v>
      </c>
    </row>
    <row r="392" spans="1:54" hidden="1" x14ac:dyDescent="0.35">
      <c r="A392" s="13" t="s">
        <v>1451</v>
      </c>
      <c r="B392" t="s">
        <v>815</v>
      </c>
      <c r="C392" t="s">
        <v>1359</v>
      </c>
      <c r="D392" t="s">
        <v>1373</v>
      </c>
      <c r="E392" s="83" t="s">
        <v>835</v>
      </c>
      <c r="F392">
        <v>5</v>
      </c>
      <c r="G392" s="83" t="s">
        <v>810</v>
      </c>
      <c r="H392" s="83" t="s">
        <v>65</v>
      </c>
      <c r="I392" s="83" t="s">
        <v>1351</v>
      </c>
      <c r="J392" t="s">
        <v>47</v>
      </c>
      <c r="K392" t="s">
        <v>48</v>
      </c>
      <c r="L392">
        <v>4</v>
      </c>
      <c r="M392" t="s">
        <v>1291</v>
      </c>
      <c r="N392">
        <v>9</v>
      </c>
      <c r="O392" t="s">
        <v>120</v>
      </c>
      <c r="P392" t="s">
        <v>1296</v>
      </c>
      <c r="Q392" t="s">
        <v>120</v>
      </c>
      <c r="R392" t="s">
        <v>834</v>
      </c>
      <c r="S392" t="s">
        <v>836</v>
      </c>
      <c r="T392" t="s">
        <v>1299</v>
      </c>
      <c r="U392" t="s">
        <v>836</v>
      </c>
      <c r="V392" t="s">
        <v>1339</v>
      </c>
      <c r="W392">
        <v>3000</v>
      </c>
      <c r="X392" t="s">
        <v>56</v>
      </c>
      <c r="Y392">
        <v>3371</v>
      </c>
      <c r="Z392" s="89" t="s">
        <v>387</v>
      </c>
      <c r="AA392">
        <v>0</v>
      </c>
      <c r="AB392" t="s">
        <v>58</v>
      </c>
      <c r="AC392" s="1">
        <v>20885568</v>
      </c>
      <c r="AD392" s="16">
        <v>20885568</v>
      </c>
      <c r="AE392" s="1">
        <v>20885568</v>
      </c>
      <c r="AF392" s="1">
        <v>20896724.579999998</v>
      </c>
      <c r="AG392" s="1">
        <v>20000000</v>
      </c>
      <c r="AH392" s="1">
        <v>20818134.579999998</v>
      </c>
      <c r="AI392" s="1">
        <v>18996564.960000001</v>
      </c>
      <c r="AJ392" s="1">
        <v>0</v>
      </c>
      <c r="AK392" s="1">
        <v>0</v>
      </c>
      <c r="AL392" s="1">
        <f t="shared" si="28"/>
        <v>0</v>
      </c>
      <c r="AM392" s="1">
        <v>0</v>
      </c>
      <c r="AN392" s="1"/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f t="shared" si="29"/>
        <v>0</v>
      </c>
      <c r="AW392" s="1">
        <v>0</v>
      </c>
      <c r="AY392" s="1">
        <f t="shared" si="27"/>
        <v>0</v>
      </c>
      <c r="BB392" s="1"/>
    </row>
    <row r="393" spans="1:54" hidden="1" x14ac:dyDescent="0.35">
      <c r="A393" t="s">
        <v>1361</v>
      </c>
      <c r="B393" t="s">
        <v>1360</v>
      </c>
      <c r="C393" t="s">
        <v>1359</v>
      </c>
      <c r="D393" t="s">
        <v>1373</v>
      </c>
      <c r="E393" s="83" t="s">
        <v>835</v>
      </c>
      <c r="F393">
        <v>5</v>
      </c>
      <c r="G393" s="83" t="s">
        <v>810</v>
      </c>
      <c r="H393" s="83" t="s">
        <v>65</v>
      </c>
      <c r="I393" s="83" t="s">
        <v>1351</v>
      </c>
      <c r="J393" t="s">
        <v>47</v>
      </c>
      <c r="K393" t="s">
        <v>48</v>
      </c>
      <c r="L393">
        <v>4</v>
      </c>
      <c r="M393" t="s">
        <v>1291</v>
      </c>
      <c r="N393">
        <v>9</v>
      </c>
      <c r="O393" t="s">
        <v>120</v>
      </c>
      <c r="P393" t="s">
        <v>1296</v>
      </c>
      <c r="Q393" t="s">
        <v>120</v>
      </c>
      <c r="R393" t="s">
        <v>834</v>
      </c>
      <c r="S393" t="s">
        <v>836</v>
      </c>
      <c r="T393" t="s">
        <v>1299</v>
      </c>
      <c r="U393" t="s">
        <v>836</v>
      </c>
      <c r="V393" t="s">
        <v>1339</v>
      </c>
      <c r="W393">
        <v>3000</v>
      </c>
      <c r="X393" t="s">
        <v>56</v>
      </c>
      <c r="Y393">
        <v>3381</v>
      </c>
      <c r="Z393" s="89" t="s">
        <v>478</v>
      </c>
      <c r="AA393">
        <v>0</v>
      </c>
      <c r="AB393" t="s">
        <v>58</v>
      </c>
      <c r="AC393">
        <v>0</v>
      </c>
      <c r="AD393" s="16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 s="1">
        <v>39848671.939999998</v>
      </c>
      <c r="AK393" s="1">
        <v>39848671.939999998</v>
      </c>
      <c r="AL393" s="1">
        <f t="shared" si="28"/>
        <v>0</v>
      </c>
      <c r="AM393">
        <v>0</v>
      </c>
      <c r="AO393" s="1">
        <v>33503383.079999998</v>
      </c>
      <c r="AP393" s="1">
        <v>9107848.0999999996</v>
      </c>
      <c r="AQ393" s="1">
        <v>3643139.24</v>
      </c>
      <c r="AR393" s="1">
        <v>3643139.24</v>
      </c>
      <c r="AS393" s="1">
        <v>3643139.24</v>
      </c>
      <c r="AT393">
        <v>0</v>
      </c>
      <c r="AU393">
        <v>0</v>
      </c>
      <c r="AV393" s="1">
        <f t="shared" si="29"/>
        <v>6345288.8599999994</v>
      </c>
      <c r="AW393" s="1">
        <v>77442266.879999995</v>
      </c>
      <c r="AX393" s="1">
        <v>77442266.879999995</v>
      </c>
      <c r="AY393" s="1">
        <f t="shared" si="27"/>
        <v>77442266.879999995</v>
      </c>
      <c r="BA393" t="s">
        <v>1283</v>
      </c>
    </row>
    <row r="394" spans="1:54" hidden="1" x14ac:dyDescent="0.35">
      <c r="A394" t="s">
        <v>812</v>
      </c>
      <c r="B394" t="s">
        <v>815</v>
      </c>
      <c r="C394" t="s">
        <v>1359</v>
      </c>
      <c r="D394" s="85" t="s">
        <v>1379</v>
      </c>
      <c r="E394" s="83" t="s">
        <v>824</v>
      </c>
      <c r="F394">
        <v>1</v>
      </c>
      <c r="G394" s="83" t="s">
        <v>472</v>
      </c>
      <c r="H394" s="83" t="s">
        <v>65</v>
      </c>
      <c r="I394" s="83" t="s">
        <v>1351</v>
      </c>
      <c r="J394" s="83" t="s">
        <v>1303</v>
      </c>
      <c r="K394" s="83" t="s">
        <v>1304</v>
      </c>
      <c r="L394">
        <v>6</v>
      </c>
      <c r="M394" t="s">
        <v>1290</v>
      </c>
      <c r="N394">
        <v>68</v>
      </c>
      <c r="O394" t="s">
        <v>473</v>
      </c>
      <c r="P394" t="s">
        <v>1296</v>
      </c>
      <c r="Q394" t="s">
        <v>1452</v>
      </c>
      <c r="R394" t="s">
        <v>893</v>
      </c>
      <c r="S394" t="s">
        <v>1132</v>
      </c>
      <c r="T394" t="s">
        <v>1299</v>
      </c>
      <c r="U394" t="s">
        <v>1453</v>
      </c>
      <c r="V394" t="s">
        <v>1339</v>
      </c>
      <c r="W394">
        <v>3000</v>
      </c>
      <c r="X394" t="s">
        <v>56</v>
      </c>
      <c r="Y394">
        <v>3381</v>
      </c>
      <c r="Z394" t="s">
        <v>478</v>
      </c>
      <c r="AA394">
        <v>0</v>
      </c>
      <c r="AB394" t="s">
        <v>58</v>
      </c>
      <c r="AD394" s="16">
        <v>44932600</v>
      </c>
      <c r="AH394" s="16">
        <v>47611466.899999999</v>
      </c>
      <c r="AJ394" s="1">
        <v>11101338.060000001</v>
      </c>
      <c r="AK394" s="1"/>
      <c r="AL394" s="1"/>
      <c r="AO394" s="1">
        <v>11101328.07</v>
      </c>
      <c r="AP394" s="1"/>
      <c r="AQ394" s="1"/>
      <c r="AR394" s="1"/>
      <c r="AS394" s="1"/>
      <c r="AV394" s="1"/>
      <c r="AW394" s="1">
        <v>0</v>
      </c>
      <c r="BA394" t="s">
        <v>1455</v>
      </c>
    </row>
    <row r="395" spans="1:54" hidden="1" x14ac:dyDescent="0.35">
      <c r="A395" t="s">
        <v>812</v>
      </c>
      <c r="B395" t="s">
        <v>815</v>
      </c>
      <c r="C395" t="s">
        <v>1359</v>
      </c>
      <c r="D395" t="s">
        <v>1377</v>
      </c>
      <c r="E395" s="83" t="s">
        <v>857</v>
      </c>
      <c r="F395">
        <v>1</v>
      </c>
      <c r="G395" s="83" t="s">
        <v>472</v>
      </c>
      <c r="H395" s="83" t="s">
        <v>65</v>
      </c>
      <c r="I395" s="83" t="s">
        <v>1351</v>
      </c>
      <c r="J395" s="83" t="s">
        <v>1303</v>
      </c>
      <c r="K395" s="83" t="s">
        <v>1304</v>
      </c>
      <c r="L395" s="86">
        <v>6</v>
      </c>
      <c r="M395" s="86" t="s">
        <v>1290</v>
      </c>
      <c r="N395">
        <v>29</v>
      </c>
      <c r="O395" t="s">
        <v>473</v>
      </c>
      <c r="P395" t="s">
        <v>1296</v>
      </c>
      <c r="Q395" t="s">
        <v>473</v>
      </c>
      <c r="R395" t="s">
        <v>884</v>
      </c>
      <c r="S395" t="s">
        <v>891</v>
      </c>
      <c r="T395" t="s">
        <v>1299</v>
      </c>
      <c r="U395" t="s">
        <v>891</v>
      </c>
      <c r="V395" t="s">
        <v>1339</v>
      </c>
      <c r="W395">
        <v>3000</v>
      </c>
      <c r="X395" t="s">
        <v>56</v>
      </c>
      <c r="Y395">
        <v>3381</v>
      </c>
      <c r="Z395" s="89" t="s">
        <v>478</v>
      </c>
      <c r="AA395">
        <v>0</v>
      </c>
      <c r="AB395" t="s">
        <v>58</v>
      </c>
      <c r="AC395" s="1">
        <v>44932600</v>
      </c>
      <c r="AD395" s="16">
        <v>0</v>
      </c>
      <c r="AE395" s="1">
        <v>44932600</v>
      </c>
      <c r="AF395" s="1">
        <v>47914257.600000001</v>
      </c>
      <c r="AG395" s="1">
        <v>42000000</v>
      </c>
      <c r="AH395" s="1">
        <v>0</v>
      </c>
      <c r="AI395" s="1">
        <v>36510138.829999998</v>
      </c>
      <c r="AJ395" s="1">
        <v>0</v>
      </c>
      <c r="AK395" s="1">
        <v>11101338.060000001</v>
      </c>
      <c r="AL395" s="1">
        <f t="shared" si="28"/>
        <v>-11101338.060000001</v>
      </c>
      <c r="AM395" s="1">
        <v>20000000</v>
      </c>
      <c r="AN395" s="1"/>
      <c r="AO395" s="1">
        <v>0</v>
      </c>
      <c r="AP395" s="1">
        <v>11101328.07</v>
      </c>
      <c r="AQ395" s="1">
        <v>11101328.07</v>
      </c>
      <c r="AR395" s="1">
        <v>11101328.07</v>
      </c>
      <c r="AS395" s="1">
        <v>11101328.07</v>
      </c>
      <c r="AT395" s="1">
        <v>11101328.07</v>
      </c>
      <c r="AU395" s="1">
        <v>11101328.07</v>
      </c>
      <c r="AV395" s="1">
        <f t="shared" si="29"/>
        <v>11101338.060000001</v>
      </c>
      <c r="AW395" s="1">
        <v>0</v>
      </c>
      <c r="AY395" s="1">
        <f t="shared" ref="AY395:AY458" si="30">AW395</f>
        <v>0</v>
      </c>
    </row>
    <row r="396" spans="1:54" hidden="1" x14ac:dyDescent="0.35">
      <c r="A396" t="s">
        <v>812</v>
      </c>
      <c r="B396" t="s">
        <v>815</v>
      </c>
      <c r="C396" t="s">
        <v>1359</v>
      </c>
      <c r="D396" t="s">
        <v>1378</v>
      </c>
      <c r="E396" s="83" t="s">
        <v>900</v>
      </c>
      <c r="F396">
        <v>0</v>
      </c>
      <c r="G396" s="83" t="s">
        <v>255</v>
      </c>
      <c r="H396" s="83" t="s">
        <v>65</v>
      </c>
      <c r="I396" s="83" t="s">
        <v>1351</v>
      </c>
      <c r="J396" s="83" t="s">
        <v>47</v>
      </c>
      <c r="K396" s="83" t="s">
        <v>48</v>
      </c>
      <c r="L396">
        <v>1</v>
      </c>
      <c r="M396" t="s">
        <v>1292</v>
      </c>
      <c r="N396">
        <v>36</v>
      </c>
      <c r="O396" t="s">
        <v>931</v>
      </c>
      <c r="P396" t="s">
        <v>1296</v>
      </c>
      <c r="Q396" t="s">
        <v>931</v>
      </c>
      <c r="R396" t="s">
        <v>930</v>
      </c>
      <c r="S396" t="s">
        <v>932</v>
      </c>
      <c r="T396" t="s">
        <v>1299</v>
      </c>
      <c r="U396" t="s">
        <v>932</v>
      </c>
      <c r="V396" t="s">
        <v>1339</v>
      </c>
      <c r="W396">
        <v>3000</v>
      </c>
      <c r="X396" t="s">
        <v>56</v>
      </c>
      <c r="Y396">
        <v>3381</v>
      </c>
      <c r="Z396" t="s">
        <v>478</v>
      </c>
      <c r="AA396">
        <v>0</v>
      </c>
      <c r="AB396" t="s">
        <v>58</v>
      </c>
      <c r="AC396" s="1">
        <v>0</v>
      </c>
      <c r="AD396" s="16">
        <v>0</v>
      </c>
      <c r="AE396" s="1">
        <v>0</v>
      </c>
      <c r="AF396" s="1">
        <v>5271504</v>
      </c>
      <c r="AG396" s="1">
        <v>1000000</v>
      </c>
      <c r="AH396" s="1">
        <v>5271504</v>
      </c>
      <c r="AI396" s="1">
        <v>4366472</v>
      </c>
      <c r="AJ396" s="1">
        <v>0</v>
      </c>
      <c r="AK396" s="1">
        <v>0</v>
      </c>
      <c r="AL396" s="1">
        <f t="shared" si="28"/>
        <v>0</v>
      </c>
      <c r="AM396" s="1">
        <v>5000000</v>
      </c>
      <c r="AN396" s="1"/>
      <c r="AO396" s="1">
        <v>0</v>
      </c>
      <c r="AP396" s="1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 s="1">
        <f t="shared" si="29"/>
        <v>0</v>
      </c>
      <c r="AW396" s="1">
        <v>0</v>
      </c>
      <c r="AY396" s="1">
        <f t="shared" si="30"/>
        <v>0</v>
      </c>
      <c r="BA396" t="s">
        <v>1256</v>
      </c>
    </row>
    <row r="397" spans="1:54" hidden="1" x14ac:dyDescent="0.35">
      <c r="A397" t="s">
        <v>812</v>
      </c>
      <c r="B397" t="s">
        <v>815</v>
      </c>
      <c r="C397" t="s">
        <v>1359</v>
      </c>
      <c r="D397" s="85" t="s">
        <v>1379</v>
      </c>
      <c r="E397" s="83" t="s">
        <v>824</v>
      </c>
      <c r="F397">
        <v>1</v>
      </c>
      <c r="G397" s="83" t="s">
        <v>472</v>
      </c>
      <c r="H397" s="83" t="s">
        <v>65</v>
      </c>
      <c r="I397" s="83" t="s">
        <v>1351</v>
      </c>
      <c r="J397" s="83" t="s">
        <v>1303</v>
      </c>
      <c r="K397" s="83" t="s">
        <v>1304</v>
      </c>
      <c r="L397">
        <v>6</v>
      </c>
      <c r="M397" t="s">
        <v>1290</v>
      </c>
      <c r="N397">
        <v>63</v>
      </c>
      <c r="O397" t="s">
        <v>890</v>
      </c>
      <c r="P397" t="s">
        <v>1296</v>
      </c>
      <c r="Q397" t="s">
        <v>1452</v>
      </c>
      <c r="R397" t="s">
        <v>888</v>
      </c>
      <c r="S397" t="s">
        <v>891</v>
      </c>
      <c r="T397" t="s">
        <v>1299</v>
      </c>
      <c r="U397" t="s">
        <v>1453</v>
      </c>
      <c r="V397" t="s">
        <v>1339</v>
      </c>
      <c r="W397">
        <v>3000</v>
      </c>
      <c r="X397" t="s">
        <v>56</v>
      </c>
      <c r="Y397">
        <v>3381</v>
      </c>
      <c r="Z397" t="s">
        <v>478</v>
      </c>
      <c r="AA397">
        <v>0</v>
      </c>
      <c r="AB397" t="s">
        <v>58</v>
      </c>
      <c r="AC397">
        <v>0</v>
      </c>
      <c r="AD397" s="16">
        <v>0</v>
      </c>
      <c r="AE397">
        <v>0</v>
      </c>
      <c r="AF397">
        <v>0</v>
      </c>
      <c r="AG397">
        <v>0</v>
      </c>
      <c r="AH397" s="16">
        <v>0</v>
      </c>
      <c r="AI397">
        <v>0</v>
      </c>
      <c r="AJ397" s="1">
        <v>0</v>
      </c>
      <c r="AK397" s="1">
        <v>0</v>
      </c>
      <c r="AL397" s="1">
        <f t="shared" si="28"/>
        <v>0</v>
      </c>
      <c r="AM397" s="1">
        <v>0</v>
      </c>
      <c r="AN397" s="1"/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f t="shared" si="29"/>
        <v>0</v>
      </c>
      <c r="AW397" s="1">
        <v>0</v>
      </c>
      <c r="AY397" s="1">
        <f t="shared" si="30"/>
        <v>0</v>
      </c>
      <c r="BB397" s="1"/>
    </row>
    <row r="398" spans="1:54" hidden="1" x14ac:dyDescent="0.35">
      <c r="A398" t="s">
        <v>1361</v>
      </c>
      <c r="B398" t="s">
        <v>1360</v>
      </c>
      <c r="C398" t="s">
        <v>1359</v>
      </c>
      <c r="D398" t="s">
        <v>1372</v>
      </c>
      <c r="E398" s="83" t="s">
        <v>60</v>
      </c>
      <c r="F398">
        <v>5</v>
      </c>
      <c r="G398" s="83" t="s">
        <v>810</v>
      </c>
      <c r="H398" s="83" t="s">
        <v>65</v>
      </c>
      <c r="I398" s="83" t="s">
        <v>1351</v>
      </c>
      <c r="J398" t="s">
        <v>47</v>
      </c>
      <c r="K398" t="s">
        <v>48</v>
      </c>
      <c r="L398">
        <v>4</v>
      </c>
      <c r="M398" t="s">
        <v>1291</v>
      </c>
      <c r="N398">
        <v>6</v>
      </c>
      <c r="O398" t="s">
        <v>819</v>
      </c>
      <c r="P398" t="s">
        <v>1296</v>
      </c>
      <c r="Q398" t="s">
        <v>819</v>
      </c>
      <c r="R398" t="s">
        <v>817</v>
      </c>
      <c r="S398" t="s">
        <v>298</v>
      </c>
      <c r="T398" t="s">
        <v>1299</v>
      </c>
      <c r="U398" t="s">
        <v>298</v>
      </c>
      <c r="V398" t="s">
        <v>1339</v>
      </c>
      <c r="W398">
        <v>3000</v>
      </c>
      <c r="X398" t="s">
        <v>56</v>
      </c>
      <c r="Y398">
        <v>3391</v>
      </c>
      <c r="Z398" t="s">
        <v>129</v>
      </c>
      <c r="AA398">
        <v>0</v>
      </c>
      <c r="AB398" t="s">
        <v>58</v>
      </c>
      <c r="AC398" s="1">
        <v>0</v>
      </c>
      <c r="AD398" s="16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22600000</v>
      </c>
      <c r="AK398" s="1">
        <v>22600000</v>
      </c>
      <c r="AL398" s="1">
        <f t="shared" si="28"/>
        <v>0</v>
      </c>
      <c r="AM398" s="1">
        <v>17000000</v>
      </c>
      <c r="AN398" s="1"/>
      <c r="AO398" s="1">
        <v>17000000</v>
      </c>
      <c r="AP398" s="1">
        <v>17000000</v>
      </c>
      <c r="AQ398" s="1">
        <v>17000000</v>
      </c>
      <c r="AR398" s="1">
        <v>17000000</v>
      </c>
      <c r="AS398" s="1">
        <v>11333333.359999999</v>
      </c>
      <c r="AT398" s="1">
        <v>9916666.6899999995</v>
      </c>
      <c r="AU398" s="1">
        <v>9916666.6899999995</v>
      </c>
      <c r="AV398" s="1">
        <f t="shared" si="29"/>
        <v>5600000</v>
      </c>
      <c r="AW398" s="16">
        <v>17000000</v>
      </c>
      <c r="AX398" s="16">
        <v>17000000</v>
      </c>
      <c r="AY398" s="1">
        <f t="shared" si="30"/>
        <v>17000000</v>
      </c>
      <c r="BA398" t="s">
        <v>1232</v>
      </c>
    </row>
    <row r="399" spans="1:54" hidden="1" x14ac:dyDescent="0.35">
      <c r="A399" t="s">
        <v>1361</v>
      </c>
      <c r="B399" t="s">
        <v>1360</v>
      </c>
      <c r="C399" t="s">
        <v>1359</v>
      </c>
      <c r="D399" t="s">
        <v>1376</v>
      </c>
      <c r="E399" s="83" t="s">
        <v>870</v>
      </c>
      <c r="F399">
        <v>2</v>
      </c>
      <c r="G399" s="83" t="s">
        <v>148</v>
      </c>
      <c r="H399" s="83" t="s">
        <v>65</v>
      </c>
      <c r="I399" s="83" t="s">
        <v>1351</v>
      </c>
      <c r="J399" s="83" t="s">
        <v>480</v>
      </c>
      <c r="K399" s="83" t="s">
        <v>481</v>
      </c>
      <c r="L399">
        <v>2</v>
      </c>
      <c r="M399" t="s">
        <v>1293</v>
      </c>
      <c r="N399">
        <v>24</v>
      </c>
      <c r="O399" t="s">
        <v>484</v>
      </c>
      <c r="P399" t="s">
        <v>1296</v>
      </c>
      <c r="Q399" t="s">
        <v>484</v>
      </c>
      <c r="R399" t="s">
        <v>896</v>
      </c>
      <c r="S399" t="s">
        <v>897</v>
      </c>
      <c r="T399" t="s">
        <v>1299</v>
      </c>
      <c r="U399" t="s">
        <v>897</v>
      </c>
      <c r="V399" t="s">
        <v>1339</v>
      </c>
      <c r="W399">
        <v>3000</v>
      </c>
      <c r="X399" t="s">
        <v>56</v>
      </c>
      <c r="Y399">
        <v>3391</v>
      </c>
      <c r="Z399" t="s">
        <v>129</v>
      </c>
      <c r="AA399">
        <v>0</v>
      </c>
      <c r="AB399" t="s">
        <v>58</v>
      </c>
      <c r="AC399" s="1">
        <v>10788552.82</v>
      </c>
      <c r="AD399" s="90">
        <v>10570692.279999999</v>
      </c>
      <c r="AE399" s="1">
        <v>10570692.289999999</v>
      </c>
      <c r="AF399" s="1">
        <v>9689450.6899999995</v>
      </c>
      <c r="AG399" s="1">
        <v>4000000</v>
      </c>
      <c r="AH399" s="76">
        <v>9630196.0899999999</v>
      </c>
      <c r="AI399" s="1">
        <v>8504358.7400000002</v>
      </c>
      <c r="AJ399" s="76">
        <v>11500000</v>
      </c>
      <c r="AK399" s="1">
        <v>11500000</v>
      </c>
      <c r="AL399" s="1">
        <f t="shared" si="28"/>
        <v>0</v>
      </c>
      <c r="AM399" s="1">
        <v>12000000</v>
      </c>
      <c r="AN399" s="1"/>
      <c r="AO399" s="76">
        <v>11063947.119999999</v>
      </c>
      <c r="AP399" s="1">
        <v>10865141.68</v>
      </c>
      <c r="AQ399" s="1">
        <v>9744758.9600000009</v>
      </c>
      <c r="AR399" s="1">
        <v>9508642.1199999992</v>
      </c>
      <c r="AS399" s="1">
        <v>4916126.72</v>
      </c>
      <c r="AT399" s="1">
        <v>1887717.19</v>
      </c>
      <c r="AU399" s="1">
        <v>1887717.19</v>
      </c>
      <c r="AV399" s="1">
        <f t="shared" si="29"/>
        <v>436052.88000000082</v>
      </c>
      <c r="AW399" s="76">
        <v>10000000</v>
      </c>
      <c r="AX399" s="1">
        <v>0</v>
      </c>
      <c r="AY399" s="1">
        <f t="shared" si="30"/>
        <v>10000000</v>
      </c>
      <c r="BA399" s="77" t="s">
        <v>1251</v>
      </c>
    </row>
    <row r="400" spans="1:54" hidden="1" x14ac:dyDescent="0.35">
      <c r="A400" t="s">
        <v>1361</v>
      </c>
      <c r="B400" t="s">
        <v>1360</v>
      </c>
      <c r="C400" t="s">
        <v>1359</v>
      </c>
      <c r="D400" s="85" t="s">
        <v>1379</v>
      </c>
      <c r="E400" s="83" t="s">
        <v>824</v>
      </c>
      <c r="F400">
        <v>3</v>
      </c>
      <c r="G400" s="83" t="s">
        <v>453</v>
      </c>
      <c r="H400" s="83" t="s">
        <v>65</v>
      </c>
      <c r="I400" s="83" t="s">
        <v>1351</v>
      </c>
      <c r="J400" s="83" t="s">
        <v>47</v>
      </c>
      <c r="K400" s="83" t="s">
        <v>48</v>
      </c>
      <c r="L400">
        <v>6</v>
      </c>
      <c r="M400" t="s">
        <v>1290</v>
      </c>
      <c r="N400">
        <v>64</v>
      </c>
      <c r="O400" t="s">
        <v>944</v>
      </c>
      <c r="P400" t="s">
        <v>1296</v>
      </c>
      <c r="Q400" t="s">
        <v>944</v>
      </c>
      <c r="R400" t="s">
        <v>943</v>
      </c>
      <c r="S400" t="s">
        <v>945</v>
      </c>
      <c r="T400" t="s">
        <v>1299</v>
      </c>
      <c r="U400" t="s">
        <v>945</v>
      </c>
      <c r="V400" t="s">
        <v>1339</v>
      </c>
      <c r="W400">
        <v>3000</v>
      </c>
      <c r="X400" t="s">
        <v>56</v>
      </c>
      <c r="Y400">
        <v>3391</v>
      </c>
      <c r="Z400" t="s">
        <v>129</v>
      </c>
      <c r="AA400">
        <v>0</v>
      </c>
      <c r="AB400" t="s">
        <v>58</v>
      </c>
      <c r="AC400" s="1">
        <v>0</v>
      </c>
      <c r="AD400" s="16">
        <v>0</v>
      </c>
      <c r="AE400" s="1">
        <v>0</v>
      </c>
      <c r="AF400" s="1">
        <v>0</v>
      </c>
      <c r="AG400" s="1">
        <v>600000</v>
      </c>
      <c r="AH400" s="1">
        <v>0</v>
      </c>
      <c r="AI400" s="1">
        <v>0</v>
      </c>
      <c r="AJ400" s="1">
        <v>5180000</v>
      </c>
      <c r="AK400" s="1">
        <v>5180000</v>
      </c>
      <c r="AL400" s="1">
        <f t="shared" si="28"/>
        <v>0</v>
      </c>
      <c r="AM400">
        <v>0</v>
      </c>
      <c r="AO400" s="1">
        <v>5100468.96</v>
      </c>
      <c r="AP400" s="1">
        <v>5100468.96</v>
      </c>
      <c r="AQ400" s="1">
        <v>5100468.96</v>
      </c>
      <c r="AR400" s="1">
        <v>5100468.96</v>
      </c>
      <c r="AS400" s="1">
        <v>1682000</v>
      </c>
      <c r="AT400">
        <v>0</v>
      </c>
      <c r="AU400">
        <v>0</v>
      </c>
      <c r="AV400" s="1">
        <f t="shared" si="29"/>
        <v>79531.040000000037</v>
      </c>
      <c r="AW400" s="1">
        <v>300000</v>
      </c>
      <c r="AY400" s="1">
        <f t="shared" si="30"/>
        <v>300000</v>
      </c>
      <c r="BA400" t="s">
        <v>1277</v>
      </c>
    </row>
    <row r="401" spans="1:56" hidden="1" x14ac:dyDescent="0.35">
      <c r="A401" t="s">
        <v>1361</v>
      </c>
      <c r="B401" t="s">
        <v>1360</v>
      </c>
      <c r="C401" t="s">
        <v>1359</v>
      </c>
      <c r="D401" t="s">
        <v>1374</v>
      </c>
      <c r="E401" s="83" t="s">
        <v>111</v>
      </c>
      <c r="F401">
        <v>5</v>
      </c>
      <c r="G401" s="83" t="s">
        <v>810</v>
      </c>
      <c r="H401" s="83" t="s">
        <v>65</v>
      </c>
      <c r="I401" s="83" t="s">
        <v>1351</v>
      </c>
      <c r="J401" s="83" t="s">
        <v>47</v>
      </c>
      <c r="K401" s="83" t="s">
        <v>48</v>
      </c>
      <c r="L401">
        <v>4</v>
      </c>
      <c r="M401" t="s">
        <v>1291</v>
      </c>
      <c r="N401">
        <v>15</v>
      </c>
      <c r="O401" t="s">
        <v>422</v>
      </c>
      <c r="P401" t="s">
        <v>1296</v>
      </c>
      <c r="Q401" t="s">
        <v>422</v>
      </c>
      <c r="R401" t="s">
        <v>845</v>
      </c>
      <c r="S401" t="s">
        <v>846</v>
      </c>
      <c r="T401" t="s">
        <v>1299</v>
      </c>
      <c r="U401" t="s">
        <v>846</v>
      </c>
      <c r="V401" t="s">
        <v>1339</v>
      </c>
      <c r="W401">
        <v>3000</v>
      </c>
      <c r="X401" t="s">
        <v>56</v>
      </c>
      <c r="Y401">
        <v>3391</v>
      </c>
      <c r="Z401" t="s">
        <v>129</v>
      </c>
      <c r="AA401">
        <v>0</v>
      </c>
      <c r="AB401" t="s">
        <v>58</v>
      </c>
      <c r="AC401" s="1">
        <v>2111015.56</v>
      </c>
      <c r="AD401" s="16">
        <v>1732776.01</v>
      </c>
      <c r="AE401" s="1">
        <v>1732776.01</v>
      </c>
      <c r="AF401" s="1">
        <v>2582239.5499999998</v>
      </c>
      <c r="AG401" s="1">
        <v>1570000</v>
      </c>
      <c r="AH401" s="1">
        <v>2582239.5499999998</v>
      </c>
      <c r="AI401" s="1">
        <v>2582239.5499999998</v>
      </c>
      <c r="AJ401" s="1">
        <v>3613264.12</v>
      </c>
      <c r="AK401" s="1">
        <v>3613264.12</v>
      </c>
      <c r="AL401" s="1">
        <f t="shared" si="28"/>
        <v>0</v>
      </c>
      <c r="AM401" s="1">
        <v>2000000</v>
      </c>
      <c r="AN401" s="1"/>
      <c r="AO401" s="1">
        <v>2511476.73</v>
      </c>
      <c r="AP401" s="1">
        <v>1989476.35</v>
      </c>
      <c r="AQ401" s="1">
        <v>1989476.35</v>
      </c>
      <c r="AR401" s="1">
        <v>1989476.35</v>
      </c>
      <c r="AS401">
        <v>0</v>
      </c>
      <c r="AT401">
        <v>0</v>
      </c>
      <c r="AU401">
        <v>0</v>
      </c>
      <c r="AV401" s="1">
        <f t="shared" si="29"/>
        <v>1101787.3900000001</v>
      </c>
      <c r="AW401" s="1">
        <v>1500000</v>
      </c>
      <c r="AY401" s="1">
        <f t="shared" si="30"/>
        <v>1500000</v>
      </c>
    </row>
    <row r="402" spans="1:56" hidden="1" x14ac:dyDescent="0.35">
      <c r="A402" t="s">
        <v>1361</v>
      </c>
      <c r="B402" t="s">
        <v>1360</v>
      </c>
      <c r="C402" t="s">
        <v>1359</v>
      </c>
      <c r="D402" t="s">
        <v>1376</v>
      </c>
      <c r="E402" s="83" t="s">
        <v>870</v>
      </c>
      <c r="F402">
        <v>6</v>
      </c>
      <c r="G402" s="83" t="s">
        <v>164</v>
      </c>
      <c r="H402" s="83" t="s">
        <v>65</v>
      </c>
      <c r="I402" s="83" t="s">
        <v>1351</v>
      </c>
      <c r="J402" s="83" t="s">
        <v>155</v>
      </c>
      <c r="K402" s="83" t="s">
        <v>1302</v>
      </c>
      <c r="L402">
        <v>1</v>
      </c>
      <c r="M402" t="s">
        <v>1292</v>
      </c>
      <c r="N402">
        <v>19</v>
      </c>
      <c r="O402" t="s">
        <v>168</v>
      </c>
      <c r="P402" t="s">
        <v>1296</v>
      </c>
      <c r="Q402" t="s">
        <v>168</v>
      </c>
      <c r="R402" t="s">
        <v>869</v>
      </c>
      <c r="S402" t="s">
        <v>871</v>
      </c>
      <c r="T402" t="s">
        <v>1299</v>
      </c>
      <c r="U402" t="s">
        <v>871</v>
      </c>
      <c r="V402" t="s">
        <v>1339</v>
      </c>
      <c r="W402">
        <v>3000</v>
      </c>
      <c r="X402" t="s">
        <v>56</v>
      </c>
      <c r="Y402">
        <v>3391</v>
      </c>
      <c r="Z402" t="s">
        <v>129</v>
      </c>
      <c r="AA402">
        <v>0</v>
      </c>
      <c r="AB402" t="s">
        <v>58</v>
      </c>
      <c r="AC402" s="1">
        <v>1900000</v>
      </c>
      <c r="AD402" s="16">
        <v>1500000</v>
      </c>
      <c r="AE402" s="1">
        <v>1500000</v>
      </c>
      <c r="AF402" s="1">
        <v>1281010</v>
      </c>
      <c r="AG402" s="1">
        <v>1900000</v>
      </c>
      <c r="AH402" s="1">
        <v>1281010</v>
      </c>
      <c r="AI402" s="1">
        <v>1281010</v>
      </c>
      <c r="AJ402" s="1">
        <v>2385500</v>
      </c>
      <c r="AK402" s="1">
        <v>2385500</v>
      </c>
      <c r="AL402" s="1">
        <f t="shared" si="28"/>
        <v>0</v>
      </c>
      <c r="AM402" s="1">
        <v>2000000</v>
      </c>
      <c r="AN402" s="1"/>
      <c r="AO402" s="1">
        <v>2262480</v>
      </c>
      <c r="AP402" s="1">
        <v>2262480</v>
      </c>
      <c r="AQ402" s="1">
        <v>2262480</v>
      </c>
      <c r="AR402" s="1">
        <v>2262480</v>
      </c>
      <c r="AS402" s="1">
        <v>2262480</v>
      </c>
      <c r="AT402" s="1">
        <v>1998000</v>
      </c>
      <c r="AU402" s="1">
        <v>1998000</v>
      </c>
      <c r="AV402" s="1">
        <f t="shared" si="29"/>
        <v>123020</v>
      </c>
      <c r="AW402" s="1">
        <v>2300000</v>
      </c>
      <c r="AY402" s="1">
        <f t="shared" si="30"/>
        <v>2300000</v>
      </c>
      <c r="BA402" t="s">
        <v>1282</v>
      </c>
      <c r="BB402" t="s">
        <v>1396</v>
      </c>
    </row>
    <row r="403" spans="1:56" hidden="1" x14ac:dyDescent="0.35">
      <c r="A403" t="s">
        <v>812</v>
      </c>
      <c r="B403" t="s">
        <v>815</v>
      </c>
      <c r="C403" t="s">
        <v>1359</v>
      </c>
      <c r="D403" t="s">
        <v>1374</v>
      </c>
      <c r="E403" s="83" t="s">
        <v>111</v>
      </c>
      <c r="F403">
        <v>5</v>
      </c>
      <c r="G403" s="83" t="s">
        <v>810</v>
      </c>
      <c r="H403" s="83" t="s">
        <v>65</v>
      </c>
      <c r="I403" s="83" t="s">
        <v>1351</v>
      </c>
      <c r="J403" s="83" t="s">
        <v>47</v>
      </c>
      <c r="K403" s="83" t="s">
        <v>48</v>
      </c>
      <c r="L403">
        <v>4</v>
      </c>
      <c r="M403" t="s">
        <v>1291</v>
      </c>
      <c r="N403">
        <v>14</v>
      </c>
      <c r="O403" t="s">
        <v>843</v>
      </c>
      <c r="P403" t="s">
        <v>1296</v>
      </c>
      <c r="Q403" t="s">
        <v>843</v>
      </c>
      <c r="R403" t="s">
        <v>842</v>
      </c>
      <c r="S403" t="s">
        <v>110</v>
      </c>
      <c r="T403" t="s">
        <v>1299</v>
      </c>
      <c r="U403" t="s">
        <v>110</v>
      </c>
      <c r="V403" t="s">
        <v>1339</v>
      </c>
      <c r="W403">
        <v>3000</v>
      </c>
      <c r="X403" t="s">
        <v>56</v>
      </c>
      <c r="Y403">
        <v>3391</v>
      </c>
      <c r="Z403" t="s">
        <v>129</v>
      </c>
      <c r="AA403">
        <v>0</v>
      </c>
      <c r="AB403" t="s">
        <v>58</v>
      </c>
      <c r="AC403">
        <v>18400.04</v>
      </c>
      <c r="AD403" s="16">
        <v>18400.04</v>
      </c>
      <c r="AE403">
        <v>18400.04</v>
      </c>
      <c r="AF403">
        <v>14707.69</v>
      </c>
      <c r="AG403">
        <v>14707.69</v>
      </c>
      <c r="AH403">
        <v>2554.1799999999998</v>
      </c>
      <c r="AI403">
        <v>2554.1799999999998</v>
      </c>
      <c r="AJ403" s="1">
        <v>2300330</v>
      </c>
      <c r="AK403" s="1">
        <v>2300330</v>
      </c>
      <c r="AL403" s="1">
        <f t="shared" si="28"/>
        <v>0</v>
      </c>
      <c r="AM403">
        <v>0</v>
      </c>
      <c r="AO403" s="1">
        <v>2210194.9900000002</v>
      </c>
      <c r="AP403" s="1">
        <v>1044000</v>
      </c>
      <c r="AQ403" s="1">
        <v>1044000</v>
      </c>
      <c r="AR403" s="1">
        <v>1044000</v>
      </c>
      <c r="AS403" s="1">
        <v>1044000</v>
      </c>
      <c r="AT403" s="1">
        <v>1044000</v>
      </c>
      <c r="AU403" s="1">
        <v>1044000</v>
      </c>
      <c r="AV403" s="1">
        <f t="shared" si="29"/>
        <v>90135.009999999776</v>
      </c>
      <c r="AW403" s="1">
        <v>0</v>
      </c>
      <c r="AY403" s="1">
        <f t="shared" si="30"/>
        <v>0</v>
      </c>
    </row>
    <row r="404" spans="1:56" hidden="1" x14ac:dyDescent="0.35">
      <c r="A404" t="s">
        <v>1361</v>
      </c>
      <c r="B404" t="s">
        <v>1360</v>
      </c>
      <c r="C404" t="s">
        <v>1359</v>
      </c>
      <c r="D404" t="s">
        <v>1381</v>
      </c>
      <c r="E404" s="83" t="s">
        <v>984</v>
      </c>
      <c r="F404">
        <v>5</v>
      </c>
      <c r="G404" s="83" t="s">
        <v>810</v>
      </c>
      <c r="H404" s="83" t="s">
        <v>1398</v>
      </c>
      <c r="I404" s="83" t="s">
        <v>1399</v>
      </c>
      <c r="J404" s="83" t="s">
        <v>204</v>
      </c>
      <c r="K404" s="83" t="s">
        <v>1306</v>
      </c>
      <c r="L404">
        <v>4</v>
      </c>
      <c r="M404" t="s">
        <v>1291</v>
      </c>
      <c r="N404">
        <v>55</v>
      </c>
      <c r="O404" t="s">
        <v>601</v>
      </c>
      <c r="P404" t="s">
        <v>1296</v>
      </c>
      <c r="Q404" t="s">
        <v>601</v>
      </c>
      <c r="R404" t="s">
        <v>983</v>
      </c>
      <c r="S404" t="s">
        <v>985</v>
      </c>
      <c r="T404" t="s">
        <v>1299</v>
      </c>
      <c r="U404" t="s">
        <v>985</v>
      </c>
      <c r="V404" t="s">
        <v>1339</v>
      </c>
      <c r="W404">
        <v>3000</v>
      </c>
      <c r="X404" t="s">
        <v>56</v>
      </c>
      <c r="Y404">
        <v>3391</v>
      </c>
      <c r="Z404" t="s">
        <v>129</v>
      </c>
      <c r="AA404">
        <v>0</v>
      </c>
      <c r="AB404" t="s">
        <v>58</v>
      </c>
      <c r="AC404">
        <v>0</v>
      </c>
      <c r="AD404" s="16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 s="1">
        <v>1949364</v>
      </c>
      <c r="AK404" s="1">
        <v>1949364</v>
      </c>
      <c r="AL404" s="1">
        <f t="shared" si="28"/>
        <v>0</v>
      </c>
      <c r="AM404" s="1">
        <v>2200000</v>
      </c>
      <c r="AN404" s="1"/>
      <c r="AO404" s="1">
        <v>1022428.64</v>
      </c>
      <c r="AP404" s="1">
        <v>1022428.64</v>
      </c>
      <c r="AQ404" s="1">
        <v>1022428.64</v>
      </c>
      <c r="AR404" s="1">
        <v>1022428.64</v>
      </c>
      <c r="AS404" s="1">
        <v>1018368.64</v>
      </c>
      <c r="AT404">
        <v>0</v>
      </c>
      <c r="AU404">
        <v>0</v>
      </c>
      <c r="AV404" s="1">
        <f t="shared" si="29"/>
        <v>926935.36</v>
      </c>
      <c r="AW404" s="1">
        <v>1800000</v>
      </c>
      <c r="AY404" s="1">
        <f t="shared" si="30"/>
        <v>1800000</v>
      </c>
      <c r="BA404" t="s">
        <v>1278</v>
      </c>
    </row>
    <row r="405" spans="1:56" hidden="1" x14ac:dyDescent="0.35">
      <c r="A405" t="s">
        <v>1361</v>
      </c>
      <c r="B405" t="s">
        <v>1360</v>
      </c>
      <c r="C405" t="s">
        <v>1359</v>
      </c>
      <c r="D405" t="s">
        <v>1374</v>
      </c>
      <c r="E405" s="83" t="s">
        <v>111</v>
      </c>
      <c r="F405">
        <v>5</v>
      </c>
      <c r="G405" s="83" t="s">
        <v>810</v>
      </c>
      <c r="H405" s="83" t="s">
        <v>65</v>
      </c>
      <c r="I405" s="83" t="s">
        <v>1351</v>
      </c>
      <c r="J405" s="83" t="s">
        <v>47</v>
      </c>
      <c r="K405" s="83" t="s">
        <v>48</v>
      </c>
      <c r="L405">
        <v>4</v>
      </c>
      <c r="M405" t="s">
        <v>1291</v>
      </c>
      <c r="N405">
        <v>13</v>
      </c>
      <c r="O405" t="s">
        <v>238</v>
      </c>
      <c r="P405" t="s">
        <v>1296</v>
      </c>
      <c r="Q405" t="s">
        <v>238</v>
      </c>
      <c r="R405" t="s">
        <v>840</v>
      </c>
      <c r="S405" t="s">
        <v>841</v>
      </c>
      <c r="T405" t="s">
        <v>1299</v>
      </c>
      <c r="U405" t="s">
        <v>841</v>
      </c>
      <c r="V405" t="s">
        <v>1339</v>
      </c>
      <c r="W405">
        <v>3000</v>
      </c>
      <c r="X405" t="s">
        <v>56</v>
      </c>
      <c r="Y405">
        <v>3391</v>
      </c>
      <c r="Z405" t="s">
        <v>129</v>
      </c>
      <c r="AA405">
        <v>0</v>
      </c>
      <c r="AB405" t="s">
        <v>58</v>
      </c>
      <c r="AC405" s="1">
        <v>350400</v>
      </c>
      <c r="AD405" s="16">
        <v>350400</v>
      </c>
      <c r="AE405" s="1">
        <v>321200</v>
      </c>
      <c r="AF405" s="1">
        <v>1284800</v>
      </c>
      <c r="AG405" s="1">
        <v>450000</v>
      </c>
      <c r="AH405" s="1">
        <v>756300</v>
      </c>
      <c r="AI405" s="1">
        <v>262800</v>
      </c>
      <c r="AJ405" s="1">
        <v>826605</v>
      </c>
      <c r="AK405" s="1">
        <v>826605</v>
      </c>
      <c r="AL405" s="1">
        <f t="shared" si="28"/>
        <v>0</v>
      </c>
      <c r="AM405" s="1">
        <v>450000</v>
      </c>
      <c r="AN405" s="1"/>
      <c r="AO405" s="1">
        <v>811099.99</v>
      </c>
      <c r="AP405" s="1">
        <v>811099.99</v>
      </c>
      <c r="AQ405" s="1">
        <v>811099.99</v>
      </c>
      <c r="AR405" s="1">
        <v>811099.99</v>
      </c>
      <c r="AS405" s="1">
        <v>643427.29</v>
      </c>
      <c r="AT405" s="1">
        <v>643427.29</v>
      </c>
      <c r="AU405" s="1">
        <v>643427.29</v>
      </c>
      <c r="AV405" s="1">
        <f t="shared" si="29"/>
        <v>15505.010000000009</v>
      </c>
      <c r="AW405" s="1">
        <v>850000</v>
      </c>
      <c r="AY405" s="1">
        <f t="shared" si="30"/>
        <v>850000</v>
      </c>
    </row>
    <row r="406" spans="1:56" hidden="1" x14ac:dyDescent="0.35">
      <c r="A406" s="13" t="s">
        <v>1451</v>
      </c>
      <c r="B406" t="s">
        <v>815</v>
      </c>
      <c r="C406" t="s">
        <v>1359</v>
      </c>
      <c r="D406" t="s">
        <v>1378</v>
      </c>
      <c r="E406" s="83" t="s">
        <v>900</v>
      </c>
      <c r="F406">
        <v>0</v>
      </c>
      <c r="G406" s="83" t="s">
        <v>255</v>
      </c>
      <c r="H406" s="83" t="s">
        <v>65</v>
      </c>
      <c r="I406" s="83" t="s">
        <v>1351</v>
      </c>
      <c r="J406" s="83" t="s">
        <v>47</v>
      </c>
      <c r="K406" s="83" t="s">
        <v>48</v>
      </c>
      <c r="L406">
        <v>1</v>
      </c>
      <c r="M406" t="s">
        <v>1292</v>
      </c>
      <c r="N406">
        <v>65</v>
      </c>
      <c r="O406" t="s">
        <v>996</v>
      </c>
      <c r="P406" t="s">
        <v>1296</v>
      </c>
      <c r="Q406" t="s">
        <v>996</v>
      </c>
      <c r="R406" t="s">
        <v>995</v>
      </c>
      <c r="S406" t="s">
        <v>226</v>
      </c>
      <c r="T406" t="s">
        <v>1299</v>
      </c>
      <c r="U406" t="s">
        <v>226</v>
      </c>
      <c r="V406" t="s">
        <v>1339</v>
      </c>
      <c r="W406">
        <v>3000</v>
      </c>
      <c r="X406" t="s">
        <v>56</v>
      </c>
      <c r="Y406">
        <v>3391</v>
      </c>
      <c r="Z406" t="s">
        <v>129</v>
      </c>
      <c r="AA406">
        <v>0</v>
      </c>
      <c r="AB406" t="s">
        <v>58</v>
      </c>
      <c r="AC406" s="1">
        <v>1070960</v>
      </c>
      <c r="AD406" s="16">
        <v>1050960</v>
      </c>
      <c r="AE406" s="1">
        <v>0</v>
      </c>
      <c r="AF406" s="1">
        <v>584640</v>
      </c>
      <c r="AG406" s="1">
        <v>500000</v>
      </c>
      <c r="AH406" s="1">
        <v>584640</v>
      </c>
      <c r="AI406" s="1">
        <v>584640</v>
      </c>
      <c r="AJ406" s="1">
        <v>0</v>
      </c>
      <c r="AK406" s="1">
        <v>0</v>
      </c>
      <c r="AL406" s="1">
        <f t="shared" si="28"/>
        <v>0</v>
      </c>
      <c r="AM406" s="1">
        <v>0</v>
      </c>
      <c r="AN406" s="1"/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f t="shared" si="29"/>
        <v>0</v>
      </c>
      <c r="AW406" s="1">
        <v>0</v>
      </c>
      <c r="AY406" s="1">
        <f t="shared" si="30"/>
        <v>0</v>
      </c>
      <c r="BD406" s="1"/>
    </row>
    <row r="407" spans="1:56" hidden="1" x14ac:dyDescent="0.35">
      <c r="A407" s="13" t="s">
        <v>1451</v>
      </c>
      <c r="B407" t="s">
        <v>815</v>
      </c>
      <c r="C407" t="s">
        <v>1359</v>
      </c>
      <c r="D407" t="s">
        <v>1372</v>
      </c>
      <c r="E407" s="83" t="s">
        <v>60</v>
      </c>
      <c r="F407">
        <v>5</v>
      </c>
      <c r="G407" s="83" t="s">
        <v>810</v>
      </c>
      <c r="H407" s="83" t="s">
        <v>65</v>
      </c>
      <c r="I407" s="83" t="s">
        <v>1351</v>
      </c>
      <c r="J407" t="s">
        <v>47</v>
      </c>
      <c r="K407" t="s">
        <v>48</v>
      </c>
      <c r="L407">
        <v>4</v>
      </c>
      <c r="M407" t="s">
        <v>1291</v>
      </c>
      <c r="N407">
        <v>5</v>
      </c>
      <c r="O407" t="s">
        <v>297</v>
      </c>
      <c r="P407" t="s">
        <v>1296</v>
      </c>
      <c r="Q407" t="s">
        <v>297</v>
      </c>
      <c r="R407" t="s">
        <v>817</v>
      </c>
      <c r="S407" t="s">
        <v>298</v>
      </c>
      <c r="T407" t="s">
        <v>1299</v>
      </c>
      <c r="U407" t="s">
        <v>298</v>
      </c>
      <c r="V407" t="s">
        <v>1339</v>
      </c>
      <c r="W407">
        <v>3000</v>
      </c>
      <c r="X407" t="s">
        <v>56</v>
      </c>
      <c r="Y407">
        <v>3391</v>
      </c>
      <c r="Z407" t="s">
        <v>129</v>
      </c>
      <c r="AA407">
        <v>0</v>
      </c>
      <c r="AB407" t="s">
        <v>58</v>
      </c>
      <c r="AC407" s="1">
        <v>10000</v>
      </c>
      <c r="AD407" s="16">
        <v>9725.44</v>
      </c>
      <c r="AE407" s="1">
        <v>9725.44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f t="shared" si="28"/>
        <v>0</v>
      </c>
      <c r="AM407" s="1">
        <v>0</v>
      </c>
      <c r="AN407" s="1"/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f t="shared" si="29"/>
        <v>0</v>
      </c>
      <c r="AW407" s="16">
        <v>0</v>
      </c>
      <c r="AX407" s="16"/>
      <c r="AY407" s="1">
        <f t="shared" si="30"/>
        <v>0</v>
      </c>
      <c r="BB407" s="1"/>
    </row>
    <row r="408" spans="1:56" hidden="1" x14ac:dyDescent="0.35">
      <c r="A408" s="13" t="s">
        <v>1451</v>
      </c>
      <c r="B408" t="s">
        <v>815</v>
      </c>
      <c r="C408" t="s">
        <v>1359</v>
      </c>
      <c r="D408" t="s">
        <v>1380</v>
      </c>
      <c r="E408" s="83" t="s">
        <v>948</v>
      </c>
      <c r="F408">
        <v>7</v>
      </c>
      <c r="G408" s="83" t="s">
        <v>567</v>
      </c>
      <c r="H408" s="83" t="s">
        <v>65</v>
      </c>
      <c r="I408" s="83" t="s">
        <v>1351</v>
      </c>
      <c r="J408" s="83" t="s">
        <v>592</v>
      </c>
      <c r="K408" s="83" t="s">
        <v>591</v>
      </c>
      <c r="L408">
        <v>5</v>
      </c>
      <c r="M408" t="s">
        <v>1295</v>
      </c>
      <c r="N408">
        <v>53</v>
      </c>
      <c r="O408" t="s">
        <v>970</v>
      </c>
      <c r="P408" t="s">
        <v>1296</v>
      </c>
      <c r="Q408" t="s">
        <v>970</v>
      </c>
      <c r="R408" t="s">
        <v>969</v>
      </c>
      <c r="S408" t="s">
        <v>971</v>
      </c>
      <c r="T408" t="s">
        <v>1299</v>
      </c>
      <c r="U408" t="s">
        <v>971</v>
      </c>
      <c r="V408" t="s">
        <v>1339</v>
      </c>
      <c r="W408">
        <v>3000</v>
      </c>
      <c r="X408" t="s">
        <v>56</v>
      </c>
      <c r="Y408">
        <v>3391</v>
      </c>
      <c r="Z408" t="s">
        <v>129</v>
      </c>
      <c r="AA408">
        <v>0</v>
      </c>
      <c r="AB408" t="s">
        <v>58</v>
      </c>
      <c r="AC408" s="1">
        <v>41064</v>
      </c>
      <c r="AD408" s="16">
        <v>41064</v>
      </c>
      <c r="AE408" s="1">
        <v>41064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f t="shared" si="28"/>
        <v>0</v>
      </c>
      <c r="AM408" s="1">
        <v>0</v>
      </c>
      <c r="AN408" s="1"/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f t="shared" si="29"/>
        <v>0</v>
      </c>
      <c r="AW408" s="1">
        <v>0</v>
      </c>
      <c r="AY408" s="1">
        <f t="shared" si="30"/>
        <v>0</v>
      </c>
      <c r="BB408" s="1"/>
    </row>
    <row r="409" spans="1:56" hidden="1" x14ac:dyDescent="0.35">
      <c r="A409" s="13" t="s">
        <v>1451</v>
      </c>
      <c r="B409" t="s">
        <v>815</v>
      </c>
      <c r="C409" t="s">
        <v>1359</v>
      </c>
      <c r="D409" t="s">
        <v>1381</v>
      </c>
      <c r="E409" s="83" t="s">
        <v>984</v>
      </c>
      <c r="F409">
        <v>5</v>
      </c>
      <c r="G409" s="83" t="s">
        <v>810</v>
      </c>
      <c r="H409" s="83" t="s">
        <v>1398</v>
      </c>
      <c r="I409" s="83" t="s">
        <v>1399</v>
      </c>
      <c r="J409" s="83" t="s">
        <v>204</v>
      </c>
      <c r="K409" s="83" t="s">
        <v>1306</v>
      </c>
      <c r="L409">
        <v>4</v>
      </c>
      <c r="M409" t="s">
        <v>1291</v>
      </c>
      <c r="N409">
        <v>56</v>
      </c>
      <c r="O409" t="s">
        <v>212</v>
      </c>
      <c r="P409" t="s">
        <v>1296</v>
      </c>
      <c r="Q409" t="s">
        <v>212</v>
      </c>
      <c r="R409" t="s">
        <v>983</v>
      </c>
      <c r="S409" t="s">
        <v>985</v>
      </c>
      <c r="T409" t="s">
        <v>1299</v>
      </c>
      <c r="U409" t="s">
        <v>985</v>
      </c>
      <c r="V409" t="s">
        <v>1339</v>
      </c>
      <c r="W409">
        <v>3000</v>
      </c>
      <c r="X409" t="s">
        <v>56</v>
      </c>
      <c r="Y409">
        <v>3391</v>
      </c>
      <c r="Z409" t="s">
        <v>129</v>
      </c>
      <c r="AA409">
        <v>0</v>
      </c>
      <c r="AB409" t="s">
        <v>58</v>
      </c>
      <c r="AC409" s="1">
        <v>487200</v>
      </c>
      <c r="AD409" s="16">
        <v>487200</v>
      </c>
      <c r="AE409" s="1">
        <v>0</v>
      </c>
      <c r="AF409" s="1">
        <v>599140</v>
      </c>
      <c r="AG409" s="1">
        <v>600000</v>
      </c>
      <c r="AH409" s="1">
        <v>599140</v>
      </c>
      <c r="AI409" s="1">
        <v>0</v>
      </c>
      <c r="AJ409" s="1">
        <v>0</v>
      </c>
      <c r="AK409" s="1">
        <v>0</v>
      </c>
      <c r="AL409" s="1">
        <f t="shared" si="28"/>
        <v>0</v>
      </c>
      <c r="AM409" s="1">
        <v>0</v>
      </c>
      <c r="AN409" s="1"/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f t="shared" si="29"/>
        <v>0</v>
      </c>
      <c r="AW409" s="1">
        <v>0</v>
      </c>
      <c r="AY409" s="1">
        <f t="shared" si="30"/>
        <v>0</v>
      </c>
      <c r="BB409" s="1"/>
    </row>
    <row r="410" spans="1:56" hidden="1" x14ac:dyDescent="0.35">
      <c r="A410" t="s">
        <v>812</v>
      </c>
      <c r="B410" t="s">
        <v>815</v>
      </c>
      <c r="C410" t="s">
        <v>1359</v>
      </c>
      <c r="D410" t="s">
        <v>1370</v>
      </c>
      <c r="E410" s="83" t="s">
        <v>178</v>
      </c>
      <c r="F410">
        <v>5</v>
      </c>
      <c r="G410" s="83" t="s">
        <v>810</v>
      </c>
      <c r="H410" s="83" t="s">
        <v>65</v>
      </c>
      <c r="I410" s="83" t="s">
        <v>1351</v>
      </c>
      <c r="J410" t="s">
        <v>47</v>
      </c>
      <c r="K410" t="s">
        <v>48</v>
      </c>
      <c r="L410">
        <v>4</v>
      </c>
      <c r="M410" t="s">
        <v>1291</v>
      </c>
      <c r="N410">
        <v>3</v>
      </c>
      <c r="O410" t="s">
        <v>691</v>
      </c>
      <c r="P410" t="s">
        <v>1296</v>
      </c>
      <c r="Q410" t="s">
        <v>691</v>
      </c>
      <c r="R410" t="s">
        <v>830</v>
      </c>
      <c r="S410" t="s">
        <v>832</v>
      </c>
      <c r="T410" t="s">
        <v>1299</v>
      </c>
      <c r="U410" t="s">
        <v>832</v>
      </c>
      <c r="V410" t="s">
        <v>1339</v>
      </c>
      <c r="W410">
        <v>3000</v>
      </c>
      <c r="X410" t="s">
        <v>56</v>
      </c>
      <c r="Y410">
        <v>3391</v>
      </c>
      <c r="Z410" t="s">
        <v>129</v>
      </c>
      <c r="AA410">
        <v>0</v>
      </c>
      <c r="AB410" t="s">
        <v>58</v>
      </c>
      <c r="AC410" s="1">
        <v>1447508.01</v>
      </c>
      <c r="AD410" s="16">
        <v>1447508</v>
      </c>
      <c r="AE410" s="1">
        <v>726508</v>
      </c>
      <c r="AF410" s="1">
        <v>0</v>
      </c>
      <c r="AG410" s="1">
        <v>500000</v>
      </c>
      <c r="AH410" s="1">
        <v>0</v>
      </c>
      <c r="AI410" s="1">
        <v>0</v>
      </c>
      <c r="AJ410" s="1">
        <v>0</v>
      </c>
      <c r="AK410" s="1">
        <v>0</v>
      </c>
      <c r="AL410" s="1">
        <f t="shared" si="28"/>
        <v>0</v>
      </c>
      <c r="AM410" s="1">
        <v>200000</v>
      </c>
      <c r="AN410" s="1"/>
      <c r="AO410" s="1">
        <v>0</v>
      </c>
      <c r="AP410" s="1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 s="1">
        <f t="shared" si="29"/>
        <v>0</v>
      </c>
      <c r="AW410" s="1">
        <v>0</v>
      </c>
      <c r="AY410" s="1">
        <f t="shared" si="30"/>
        <v>0</v>
      </c>
      <c r="BB410" s="1"/>
    </row>
    <row r="411" spans="1:56" hidden="1" x14ac:dyDescent="0.35">
      <c r="A411" t="s">
        <v>1361</v>
      </c>
      <c r="B411" t="s">
        <v>1360</v>
      </c>
      <c r="C411" t="s">
        <v>1359</v>
      </c>
      <c r="D411" t="s">
        <v>1378</v>
      </c>
      <c r="E411" s="83" t="s">
        <v>900</v>
      </c>
      <c r="F411">
        <v>0</v>
      </c>
      <c r="G411" s="83" t="s">
        <v>255</v>
      </c>
      <c r="H411" s="83" t="s">
        <v>65</v>
      </c>
      <c r="I411" s="83" t="s">
        <v>1351</v>
      </c>
      <c r="J411" s="83" t="s">
        <v>47</v>
      </c>
      <c r="K411" s="83" t="s">
        <v>48</v>
      </c>
      <c r="L411">
        <v>1</v>
      </c>
      <c r="M411" t="s">
        <v>1292</v>
      </c>
      <c r="N411">
        <v>36</v>
      </c>
      <c r="O411" t="s">
        <v>931</v>
      </c>
      <c r="P411" t="s">
        <v>1296</v>
      </c>
      <c r="Q411" t="s">
        <v>931</v>
      </c>
      <c r="R411" t="s">
        <v>930</v>
      </c>
      <c r="S411" t="s">
        <v>932</v>
      </c>
      <c r="T411" t="s">
        <v>1299</v>
      </c>
      <c r="U411" t="s">
        <v>932</v>
      </c>
      <c r="V411" t="s">
        <v>1339</v>
      </c>
      <c r="W411">
        <v>3000</v>
      </c>
      <c r="X411" t="s">
        <v>56</v>
      </c>
      <c r="Y411">
        <v>3391</v>
      </c>
      <c r="Z411" t="s">
        <v>129</v>
      </c>
      <c r="AA411">
        <v>0</v>
      </c>
      <c r="AB411" t="s">
        <v>58</v>
      </c>
      <c r="AC411" s="1">
        <v>0</v>
      </c>
      <c r="AD411" s="16">
        <v>0</v>
      </c>
      <c r="AE411" s="1">
        <v>0</v>
      </c>
      <c r="AF411" s="1">
        <v>428320</v>
      </c>
      <c r="AG411" s="1">
        <v>500000</v>
      </c>
      <c r="AH411" s="1">
        <v>428320</v>
      </c>
      <c r="AI411" s="1">
        <v>428320</v>
      </c>
      <c r="AJ411" s="1">
        <v>2890908.69</v>
      </c>
      <c r="AK411" s="1">
        <v>2890908.69</v>
      </c>
      <c r="AL411" s="1">
        <f t="shared" si="28"/>
        <v>0</v>
      </c>
      <c r="AM411" s="1">
        <v>1400000</v>
      </c>
      <c r="AN411" s="1"/>
      <c r="AO411" s="1">
        <v>2890908.69</v>
      </c>
      <c r="AP411" s="1">
        <v>2890908.69</v>
      </c>
      <c r="AQ411" s="1">
        <v>2890908.69</v>
      </c>
      <c r="AR411">
        <v>0</v>
      </c>
      <c r="AS411">
        <v>0</v>
      </c>
      <c r="AT411">
        <v>0</v>
      </c>
      <c r="AU411">
        <v>0</v>
      </c>
      <c r="AV411" s="1">
        <f t="shared" si="29"/>
        <v>0</v>
      </c>
      <c r="AW411" s="1">
        <v>500000</v>
      </c>
      <c r="AY411" s="1">
        <f t="shared" si="30"/>
        <v>500000</v>
      </c>
      <c r="BA411" t="s">
        <v>1256</v>
      </c>
    </row>
    <row r="412" spans="1:56" hidden="1" x14ac:dyDescent="0.35">
      <c r="A412" t="s">
        <v>1361</v>
      </c>
      <c r="B412" t="s">
        <v>1360</v>
      </c>
      <c r="C412" t="s">
        <v>1359</v>
      </c>
      <c r="D412" t="s">
        <v>1372</v>
      </c>
      <c r="E412" s="83" t="s">
        <v>60</v>
      </c>
      <c r="F412">
        <v>5</v>
      </c>
      <c r="G412" s="83" t="s">
        <v>810</v>
      </c>
      <c r="H412" s="83" t="s">
        <v>65</v>
      </c>
      <c r="I412" s="83" t="s">
        <v>1351</v>
      </c>
      <c r="J412" t="s">
        <v>47</v>
      </c>
      <c r="K412" t="s">
        <v>48</v>
      </c>
      <c r="L412">
        <v>4</v>
      </c>
      <c r="M412" t="s">
        <v>1291</v>
      </c>
      <c r="N412">
        <v>5</v>
      </c>
      <c r="O412" t="s">
        <v>297</v>
      </c>
      <c r="P412" t="s">
        <v>1296</v>
      </c>
      <c r="Q412" t="s">
        <v>297</v>
      </c>
      <c r="R412" t="s">
        <v>817</v>
      </c>
      <c r="S412" t="s">
        <v>298</v>
      </c>
      <c r="T412" t="s">
        <v>1299</v>
      </c>
      <c r="U412" t="s">
        <v>298</v>
      </c>
      <c r="V412" t="s">
        <v>1339</v>
      </c>
      <c r="W412">
        <v>3000</v>
      </c>
      <c r="X412" t="s">
        <v>56</v>
      </c>
      <c r="Y412">
        <v>3411</v>
      </c>
      <c r="Z412" t="s">
        <v>319</v>
      </c>
      <c r="AA412">
        <v>0</v>
      </c>
      <c r="AB412" t="s">
        <v>58</v>
      </c>
      <c r="AC412" s="1">
        <v>12885209.890000001</v>
      </c>
      <c r="AD412" s="16">
        <v>12885209.890000001</v>
      </c>
      <c r="AE412" s="1">
        <v>12885209.890000001</v>
      </c>
      <c r="AF412" s="1">
        <v>18286105.68</v>
      </c>
      <c r="AG412" s="1">
        <v>7000000</v>
      </c>
      <c r="AH412" s="1">
        <v>14981184.48</v>
      </c>
      <c r="AI412" s="1">
        <v>14981184.48</v>
      </c>
      <c r="AJ412" s="1">
        <v>31715986.490000002</v>
      </c>
      <c r="AK412" s="1">
        <v>31715986.490000002</v>
      </c>
      <c r="AL412" s="1">
        <f t="shared" si="28"/>
        <v>0</v>
      </c>
      <c r="AM412" s="1">
        <v>17204100</v>
      </c>
      <c r="AN412" s="1"/>
      <c r="AO412" s="1">
        <v>13931541.380000001</v>
      </c>
      <c r="AP412" s="1">
        <v>13931541.380000001</v>
      </c>
      <c r="AQ412" s="1">
        <v>13583814.789999999</v>
      </c>
      <c r="AR412" s="1">
        <v>13583814.789999999</v>
      </c>
      <c r="AS412" s="1">
        <v>13583814.789999999</v>
      </c>
      <c r="AT412" s="1">
        <v>13583814.789999999</v>
      </c>
      <c r="AU412" s="1">
        <v>13583814.789999999</v>
      </c>
      <c r="AV412" s="1">
        <f t="shared" si="29"/>
        <v>17784445.109999999</v>
      </c>
      <c r="AW412" s="16">
        <v>25000000</v>
      </c>
      <c r="AX412" s="16"/>
      <c r="AY412" s="1">
        <f t="shared" si="30"/>
        <v>25000000</v>
      </c>
    </row>
    <row r="413" spans="1:56" hidden="1" x14ac:dyDescent="0.35">
      <c r="A413" t="s">
        <v>1361</v>
      </c>
      <c r="B413" t="s">
        <v>1360</v>
      </c>
      <c r="C413" t="s">
        <v>1359</v>
      </c>
      <c r="D413" t="s">
        <v>1370</v>
      </c>
      <c r="E413" s="83" t="s">
        <v>178</v>
      </c>
      <c r="F413">
        <v>5</v>
      </c>
      <c r="G413" s="83" t="s">
        <v>810</v>
      </c>
      <c r="H413" s="83" t="s">
        <v>65</v>
      </c>
      <c r="I413" s="83" t="s">
        <v>1351</v>
      </c>
      <c r="J413" t="s">
        <v>47</v>
      </c>
      <c r="K413" t="s">
        <v>48</v>
      </c>
      <c r="L413">
        <v>4</v>
      </c>
      <c r="M413" t="s">
        <v>1291</v>
      </c>
      <c r="N413">
        <v>3</v>
      </c>
      <c r="O413" t="s">
        <v>691</v>
      </c>
      <c r="P413" t="s">
        <v>1296</v>
      </c>
      <c r="Q413" t="s">
        <v>691</v>
      </c>
      <c r="R413" t="s">
        <v>830</v>
      </c>
      <c r="S413" t="s">
        <v>832</v>
      </c>
      <c r="T413" t="s">
        <v>1299</v>
      </c>
      <c r="U413" t="s">
        <v>832</v>
      </c>
      <c r="V413" t="s">
        <v>1339</v>
      </c>
      <c r="W413">
        <v>3000</v>
      </c>
      <c r="X413" t="s">
        <v>56</v>
      </c>
      <c r="Y413">
        <v>3411</v>
      </c>
      <c r="Z413" t="s">
        <v>319</v>
      </c>
      <c r="AA413">
        <v>0</v>
      </c>
      <c r="AB413" t="s">
        <v>58</v>
      </c>
      <c r="AC413" s="1">
        <v>2096912.6</v>
      </c>
      <c r="AD413" s="16">
        <v>2096912.6</v>
      </c>
      <c r="AE413" s="1">
        <v>2096912.6</v>
      </c>
      <c r="AF413" s="1">
        <v>966883.28</v>
      </c>
      <c r="AG413" s="1">
        <v>1000000</v>
      </c>
      <c r="AH413" s="1">
        <v>966883.28</v>
      </c>
      <c r="AI413" s="1">
        <v>966883.28</v>
      </c>
      <c r="AJ413" s="1">
        <v>1400000</v>
      </c>
      <c r="AK413" s="1">
        <v>1400000</v>
      </c>
      <c r="AL413" s="1">
        <f t="shared" si="28"/>
        <v>0</v>
      </c>
      <c r="AM413" s="1">
        <v>1200000</v>
      </c>
      <c r="AN413" s="1"/>
      <c r="AO413" s="1">
        <v>1265552.71</v>
      </c>
      <c r="AP413" s="1">
        <v>1230752.71</v>
      </c>
      <c r="AQ413" s="1">
        <v>1019324.64</v>
      </c>
      <c r="AR413" s="1">
        <v>880936.64</v>
      </c>
      <c r="AS413" s="1">
        <v>880936.64</v>
      </c>
      <c r="AT413" s="1">
        <v>439245.73</v>
      </c>
      <c r="AU413" s="1">
        <v>439245.73</v>
      </c>
      <c r="AV413" s="1">
        <f t="shared" si="29"/>
        <v>134447.29000000004</v>
      </c>
      <c r="AW413" s="1">
        <v>2000000</v>
      </c>
      <c r="AY413" s="1">
        <f t="shared" si="30"/>
        <v>2000000</v>
      </c>
    </row>
    <row r="414" spans="1:56" hidden="1" x14ac:dyDescent="0.35">
      <c r="A414" t="s">
        <v>1361</v>
      </c>
      <c r="B414" t="s">
        <v>1360</v>
      </c>
      <c r="C414" t="s">
        <v>1359</v>
      </c>
      <c r="D414" t="s">
        <v>1371</v>
      </c>
      <c r="E414" t="s">
        <v>434</v>
      </c>
      <c r="F414">
        <v>5</v>
      </c>
      <c r="G414" s="83" t="s">
        <v>810</v>
      </c>
      <c r="H414" s="83" t="s">
        <v>65</v>
      </c>
      <c r="I414" s="83" t="s">
        <v>1351</v>
      </c>
      <c r="J414" t="s">
        <v>429</v>
      </c>
      <c r="K414" t="s">
        <v>1305</v>
      </c>
      <c r="L414">
        <v>6</v>
      </c>
      <c r="M414" t="s">
        <v>1290</v>
      </c>
      <c r="N414">
        <v>4</v>
      </c>
      <c r="O414" t="s">
        <v>435</v>
      </c>
      <c r="P414" t="s">
        <v>1296</v>
      </c>
      <c r="Q414" t="s">
        <v>435</v>
      </c>
      <c r="R414" t="s">
        <v>814</v>
      </c>
      <c r="S414" t="s">
        <v>816</v>
      </c>
      <c r="T414" t="s">
        <v>1299</v>
      </c>
      <c r="U414" t="s">
        <v>816</v>
      </c>
      <c r="V414" t="s">
        <v>1339</v>
      </c>
      <c r="W414">
        <v>3000</v>
      </c>
      <c r="X414" t="s">
        <v>56</v>
      </c>
      <c r="Y414">
        <v>3411</v>
      </c>
      <c r="Z414" t="s">
        <v>319</v>
      </c>
      <c r="AA414">
        <v>0</v>
      </c>
      <c r="AB414" t="s">
        <v>58</v>
      </c>
      <c r="AC414" s="1">
        <v>0</v>
      </c>
      <c r="AD414" s="16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75000</v>
      </c>
      <c r="AK414" s="1">
        <v>75000</v>
      </c>
      <c r="AL414" s="1">
        <f t="shared" si="28"/>
        <v>0</v>
      </c>
      <c r="AM414" s="1">
        <v>0</v>
      </c>
      <c r="AN414" s="1"/>
      <c r="AO414" s="1">
        <v>48720</v>
      </c>
      <c r="AP414" s="1">
        <v>23200</v>
      </c>
      <c r="AQ414" s="1">
        <v>23200</v>
      </c>
      <c r="AR414" s="1">
        <v>23200</v>
      </c>
      <c r="AS414" s="1">
        <v>23200</v>
      </c>
      <c r="AT414" s="1">
        <v>23200</v>
      </c>
      <c r="AU414" s="1">
        <v>23200</v>
      </c>
      <c r="AV414" s="1">
        <f t="shared" si="29"/>
        <v>26280</v>
      </c>
      <c r="AW414" s="1">
        <v>50000</v>
      </c>
      <c r="AY414" s="1">
        <f t="shared" si="30"/>
        <v>50000</v>
      </c>
      <c r="BD414" s="1"/>
    </row>
    <row r="415" spans="1:56" hidden="1" x14ac:dyDescent="0.35">
      <c r="A415" s="13" t="s">
        <v>1451</v>
      </c>
      <c r="B415" t="s">
        <v>815</v>
      </c>
      <c r="C415" t="s">
        <v>1359</v>
      </c>
      <c r="D415" t="s">
        <v>1372</v>
      </c>
      <c r="E415" s="83" t="s">
        <v>60</v>
      </c>
      <c r="F415">
        <v>5</v>
      </c>
      <c r="G415" s="83" t="s">
        <v>810</v>
      </c>
      <c r="H415" s="83" t="s">
        <v>65</v>
      </c>
      <c r="I415" s="83" t="s">
        <v>1351</v>
      </c>
      <c r="J415" t="s">
        <v>47</v>
      </c>
      <c r="K415" t="s">
        <v>48</v>
      </c>
      <c r="L415">
        <v>4</v>
      </c>
      <c r="M415" t="s">
        <v>1291</v>
      </c>
      <c r="N415">
        <v>5</v>
      </c>
      <c r="O415" t="s">
        <v>297</v>
      </c>
      <c r="P415" t="s">
        <v>1296</v>
      </c>
      <c r="Q415" t="s">
        <v>297</v>
      </c>
      <c r="R415" t="s">
        <v>817</v>
      </c>
      <c r="S415" t="s">
        <v>298</v>
      </c>
      <c r="T415" t="s">
        <v>1299</v>
      </c>
      <c r="U415" t="s">
        <v>298</v>
      </c>
      <c r="V415" t="s">
        <v>1339</v>
      </c>
      <c r="W415">
        <v>3000</v>
      </c>
      <c r="X415" t="s">
        <v>56</v>
      </c>
      <c r="Y415">
        <v>3411</v>
      </c>
      <c r="Z415" t="s">
        <v>319</v>
      </c>
      <c r="AA415">
        <v>61</v>
      </c>
      <c r="AB415" t="s">
        <v>320</v>
      </c>
      <c r="AC415" s="1">
        <v>638092.61</v>
      </c>
      <c r="AD415" s="16">
        <v>638092.61</v>
      </c>
      <c r="AE415" s="1">
        <v>638092.61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f t="shared" si="28"/>
        <v>0</v>
      </c>
      <c r="AM415" s="1">
        <v>0</v>
      </c>
      <c r="AN415" s="1"/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f t="shared" si="29"/>
        <v>0</v>
      </c>
      <c r="AW415" s="16">
        <v>0</v>
      </c>
      <c r="AX415" s="16"/>
      <c r="AY415" s="1">
        <f t="shared" si="30"/>
        <v>0</v>
      </c>
      <c r="BB415" s="1"/>
      <c r="BD415" s="1"/>
    </row>
    <row r="416" spans="1:56" hidden="1" x14ac:dyDescent="0.35">
      <c r="A416" s="13" t="s">
        <v>1451</v>
      </c>
      <c r="B416" t="s">
        <v>815</v>
      </c>
      <c r="C416" t="s">
        <v>1359</v>
      </c>
      <c r="D416" t="s">
        <v>1373</v>
      </c>
      <c r="E416" s="83" t="s">
        <v>835</v>
      </c>
      <c r="F416">
        <v>5</v>
      </c>
      <c r="G416" s="83" t="s">
        <v>810</v>
      </c>
      <c r="H416" s="83" t="s">
        <v>65</v>
      </c>
      <c r="I416" s="83" t="s">
        <v>1351</v>
      </c>
      <c r="J416" t="s">
        <v>47</v>
      </c>
      <c r="K416" t="s">
        <v>48</v>
      </c>
      <c r="L416">
        <v>4</v>
      </c>
      <c r="M416" t="s">
        <v>1291</v>
      </c>
      <c r="N416">
        <v>9</v>
      </c>
      <c r="O416" t="s">
        <v>120</v>
      </c>
      <c r="P416" t="s">
        <v>1296</v>
      </c>
      <c r="Q416" t="s">
        <v>120</v>
      </c>
      <c r="R416" t="s">
        <v>834</v>
      </c>
      <c r="S416" t="s">
        <v>836</v>
      </c>
      <c r="T416" t="s">
        <v>1299</v>
      </c>
      <c r="U416" t="s">
        <v>836</v>
      </c>
      <c r="V416" t="s">
        <v>1339</v>
      </c>
      <c r="W416">
        <v>3000</v>
      </c>
      <c r="X416" t="s">
        <v>56</v>
      </c>
      <c r="Y416">
        <v>3411</v>
      </c>
      <c r="Z416" t="s">
        <v>319</v>
      </c>
      <c r="AA416">
        <v>0</v>
      </c>
      <c r="AB416" t="s">
        <v>58</v>
      </c>
      <c r="AC416" s="1">
        <v>0</v>
      </c>
      <c r="AD416" s="16">
        <v>0</v>
      </c>
      <c r="AE416" s="1">
        <v>0</v>
      </c>
      <c r="AF416" s="1">
        <v>121.3</v>
      </c>
      <c r="AG416" s="1">
        <v>0</v>
      </c>
      <c r="AH416" s="1">
        <v>121.3</v>
      </c>
      <c r="AI416" s="1">
        <v>121.3</v>
      </c>
      <c r="AJ416" s="1">
        <v>0</v>
      </c>
      <c r="AK416" s="1">
        <v>0</v>
      </c>
      <c r="AL416" s="1">
        <f t="shared" si="28"/>
        <v>0</v>
      </c>
      <c r="AM416" s="1">
        <v>0</v>
      </c>
      <c r="AN416" s="1"/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f t="shared" si="29"/>
        <v>0</v>
      </c>
      <c r="AW416" s="1">
        <v>0</v>
      </c>
      <c r="AY416" s="1">
        <f t="shared" si="30"/>
        <v>0</v>
      </c>
    </row>
    <row r="417" spans="1:56" hidden="1" x14ac:dyDescent="0.35">
      <c r="A417" t="s">
        <v>1361</v>
      </c>
      <c r="B417" t="s">
        <v>1360</v>
      </c>
      <c r="C417" t="s">
        <v>1359</v>
      </c>
      <c r="D417" t="s">
        <v>1372</v>
      </c>
      <c r="E417" s="83" t="s">
        <v>60</v>
      </c>
      <c r="F417">
        <v>5</v>
      </c>
      <c r="G417" s="83" t="s">
        <v>810</v>
      </c>
      <c r="H417" s="83" t="s">
        <v>65</v>
      </c>
      <c r="I417" s="83" t="s">
        <v>1351</v>
      </c>
      <c r="J417" t="s">
        <v>47</v>
      </c>
      <c r="K417" t="s">
        <v>48</v>
      </c>
      <c r="L417">
        <v>4</v>
      </c>
      <c r="M417" t="s">
        <v>1291</v>
      </c>
      <c r="N417">
        <v>5</v>
      </c>
      <c r="O417" t="s">
        <v>297</v>
      </c>
      <c r="P417" t="s">
        <v>1296</v>
      </c>
      <c r="Q417" t="s">
        <v>297</v>
      </c>
      <c r="R417" t="s">
        <v>817</v>
      </c>
      <c r="S417" t="s">
        <v>298</v>
      </c>
      <c r="T417" t="s">
        <v>1299</v>
      </c>
      <c r="U417" t="s">
        <v>298</v>
      </c>
      <c r="V417" t="s">
        <v>1339</v>
      </c>
      <c r="W417">
        <v>3000</v>
      </c>
      <c r="X417" t="s">
        <v>56</v>
      </c>
      <c r="Y417">
        <v>3421</v>
      </c>
      <c r="Z417" t="s">
        <v>321</v>
      </c>
      <c r="AA417">
        <v>0</v>
      </c>
      <c r="AB417" t="s">
        <v>58</v>
      </c>
      <c r="AC417" s="1">
        <v>64859142.780000001</v>
      </c>
      <c r="AD417" s="16">
        <v>62464392.420000002</v>
      </c>
      <c r="AE417" s="1">
        <v>62464392.420000002</v>
      </c>
      <c r="AF417" s="1">
        <v>46412152.75</v>
      </c>
      <c r="AG417" s="1">
        <v>30000000</v>
      </c>
      <c r="AH417" s="1">
        <v>43893483.119999997</v>
      </c>
      <c r="AI417" s="1">
        <v>43893483.119999997</v>
      </c>
      <c r="AJ417" s="1">
        <v>40000000</v>
      </c>
      <c r="AK417" s="1">
        <v>40000000</v>
      </c>
      <c r="AL417" s="1">
        <f t="shared" si="28"/>
        <v>0</v>
      </c>
      <c r="AM417" s="1">
        <v>40000000</v>
      </c>
      <c r="AN417" s="1"/>
      <c r="AO417" s="1">
        <v>25068281.309999999</v>
      </c>
      <c r="AP417" s="1">
        <v>24968281.309999999</v>
      </c>
      <c r="AQ417" s="1">
        <v>19984448.800000001</v>
      </c>
      <c r="AR417" s="1">
        <v>19984448.800000001</v>
      </c>
      <c r="AS417" s="1">
        <v>19984448.800000001</v>
      </c>
      <c r="AT417" s="1">
        <v>19984448.800000001</v>
      </c>
      <c r="AU417" s="1">
        <v>17558114.02</v>
      </c>
      <c r="AV417" s="1">
        <f t="shared" si="29"/>
        <v>14931718.690000001</v>
      </c>
      <c r="AW417" s="16">
        <v>40000000</v>
      </c>
      <c r="AX417" s="16">
        <v>40000000</v>
      </c>
      <c r="AY417" s="1">
        <f t="shared" si="30"/>
        <v>40000000</v>
      </c>
      <c r="BA417" t="s">
        <v>1227</v>
      </c>
      <c r="BD417" s="1"/>
    </row>
    <row r="418" spans="1:56" hidden="1" x14ac:dyDescent="0.35">
      <c r="A418" t="s">
        <v>1361</v>
      </c>
      <c r="B418" t="s">
        <v>1360</v>
      </c>
      <c r="C418" t="s">
        <v>1359</v>
      </c>
      <c r="D418" t="s">
        <v>1372</v>
      </c>
      <c r="E418" s="83" t="s">
        <v>60</v>
      </c>
      <c r="F418">
        <v>5</v>
      </c>
      <c r="G418" s="83" t="s">
        <v>810</v>
      </c>
      <c r="H418" s="83" t="s">
        <v>65</v>
      </c>
      <c r="I418" s="83" t="s">
        <v>1351</v>
      </c>
      <c r="J418" t="s">
        <v>47</v>
      </c>
      <c r="K418" t="s">
        <v>48</v>
      </c>
      <c r="L418">
        <v>4</v>
      </c>
      <c r="M418" t="s">
        <v>1291</v>
      </c>
      <c r="N418">
        <v>5</v>
      </c>
      <c r="O418" t="s">
        <v>297</v>
      </c>
      <c r="P418" t="s">
        <v>1296</v>
      </c>
      <c r="Q418" t="s">
        <v>297</v>
      </c>
      <c r="R418" t="s">
        <v>817</v>
      </c>
      <c r="S418" t="s">
        <v>298</v>
      </c>
      <c r="T418" t="s">
        <v>1299</v>
      </c>
      <c r="U418" t="s">
        <v>298</v>
      </c>
      <c r="V418" t="s">
        <v>1339</v>
      </c>
      <c r="W418">
        <v>3000</v>
      </c>
      <c r="X418" t="s">
        <v>56</v>
      </c>
      <c r="Y418">
        <v>3431</v>
      </c>
      <c r="Z418" t="s">
        <v>322</v>
      </c>
      <c r="AA418">
        <v>0</v>
      </c>
      <c r="AB418" t="s">
        <v>58</v>
      </c>
      <c r="AC418" s="1">
        <v>1700000</v>
      </c>
      <c r="AD418" s="16">
        <v>1592837.36</v>
      </c>
      <c r="AE418" s="1">
        <v>1592837.36</v>
      </c>
      <c r="AF418" s="1">
        <v>2230000</v>
      </c>
      <c r="AG418" s="1">
        <v>850000</v>
      </c>
      <c r="AH418" s="1">
        <v>1402317.92</v>
      </c>
      <c r="AI418" s="1">
        <v>1056614.52</v>
      </c>
      <c r="AJ418" s="1">
        <v>2702616</v>
      </c>
      <c r="AK418" s="1">
        <v>2702616</v>
      </c>
      <c r="AL418" s="1">
        <f t="shared" si="28"/>
        <v>0</v>
      </c>
      <c r="AM418">
        <v>0</v>
      </c>
      <c r="AO418" s="1">
        <v>2702616</v>
      </c>
      <c r="AP418" s="1">
        <v>2702616</v>
      </c>
      <c r="AQ418">
        <v>0</v>
      </c>
      <c r="AR418">
        <v>0</v>
      </c>
      <c r="AS418">
        <v>0</v>
      </c>
      <c r="AT418">
        <v>0</v>
      </c>
      <c r="AU418">
        <v>0</v>
      </c>
      <c r="AV418" s="1">
        <f t="shared" si="29"/>
        <v>0</v>
      </c>
      <c r="AW418" s="16">
        <v>6000000</v>
      </c>
      <c r="AX418" s="16"/>
      <c r="AY418" s="1">
        <f t="shared" si="30"/>
        <v>6000000</v>
      </c>
      <c r="BB418" t="s">
        <v>1286</v>
      </c>
    </row>
    <row r="419" spans="1:56" hidden="1" x14ac:dyDescent="0.35">
      <c r="A419" t="s">
        <v>1361</v>
      </c>
      <c r="B419" t="s">
        <v>1360</v>
      </c>
      <c r="C419" t="s">
        <v>1359</v>
      </c>
      <c r="D419" t="s">
        <v>1373</v>
      </c>
      <c r="E419" s="83" t="s">
        <v>835</v>
      </c>
      <c r="F419">
        <v>5</v>
      </c>
      <c r="G419" s="83" t="s">
        <v>810</v>
      </c>
      <c r="H419" s="83" t="s">
        <v>65</v>
      </c>
      <c r="I419" s="83" t="s">
        <v>1351</v>
      </c>
      <c r="J419" t="s">
        <v>47</v>
      </c>
      <c r="K419" t="s">
        <v>48</v>
      </c>
      <c r="L419">
        <v>4</v>
      </c>
      <c r="M419" t="s">
        <v>1291</v>
      </c>
      <c r="N419">
        <v>9</v>
      </c>
      <c r="O419" t="s">
        <v>120</v>
      </c>
      <c r="P419" t="s">
        <v>1296</v>
      </c>
      <c r="Q419" t="s">
        <v>120</v>
      </c>
      <c r="R419" t="s">
        <v>834</v>
      </c>
      <c r="S419" t="s">
        <v>836</v>
      </c>
      <c r="T419" t="s">
        <v>1299</v>
      </c>
      <c r="U419" t="s">
        <v>836</v>
      </c>
      <c r="V419" t="s">
        <v>1339</v>
      </c>
      <c r="W419">
        <v>3000</v>
      </c>
      <c r="X419" t="s">
        <v>56</v>
      </c>
      <c r="Y419">
        <v>3441</v>
      </c>
      <c r="Z419" t="s">
        <v>388</v>
      </c>
      <c r="AA419">
        <v>0</v>
      </c>
      <c r="AB419" t="s">
        <v>58</v>
      </c>
      <c r="AC419" s="1">
        <v>138003.72</v>
      </c>
      <c r="AD419" s="16">
        <v>126403.72</v>
      </c>
      <c r="AE419" s="1">
        <v>126403.72</v>
      </c>
      <c r="AF419" s="1">
        <v>298329</v>
      </c>
      <c r="AG419" s="1">
        <v>160000</v>
      </c>
      <c r="AH419" s="1">
        <v>138599.44</v>
      </c>
      <c r="AI419" s="1">
        <v>138599.44</v>
      </c>
      <c r="AJ419" s="1">
        <v>340718.88</v>
      </c>
      <c r="AK419" s="1">
        <v>340718.88</v>
      </c>
      <c r="AL419" s="1">
        <f t="shared" si="28"/>
        <v>0</v>
      </c>
      <c r="AM419" s="1">
        <v>150000</v>
      </c>
      <c r="AN419" s="1"/>
      <c r="AO419" s="1">
        <v>290718.88</v>
      </c>
      <c r="AP419" s="1">
        <v>290718.88</v>
      </c>
      <c r="AQ419" s="1">
        <v>290718.88</v>
      </c>
      <c r="AR419" s="1">
        <v>290718.88</v>
      </c>
      <c r="AS419" s="1">
        <v>213905.82</v>
      </c>
      <c r="AT419" s="1">
        <v>128699.48</v>
      </c>
      <c r="AU419" s="1">
        <v>128699.48</v>
      </c>
      <c r="AV419" s="1">
        <f t="shared" si="29"/>
        <v>50000</v>
      </c>
      <c r="AW419" s="1">
        <v>300000</v>
      </c>
      <c r="AY419" s="1">
        <f t="shared" si="30"/>
        <v>300000</v>
      </c>
      <c r="BD419" s="1"/>
    </row>
    <row r="420" spans="1:56" hidden="1" x14ac:dyDescent="0.35">
      <c r="A420" t="s">
        <v>1361</v>
      </c>
      <c r="B420" t="s">
        <v>1360</v>
      </c>
      <c r="C420" t="s">
        <v>1359</v>
      </c>
      <c r="D420" t="s">
        <v>1371</v>
      </c>
      <c r="E420" t="s">
        <v>434</v>
      </c>
      <c r="F420">
        <v>5</v>
      </c>
      <c r="G420" s="83" t="s">
        <v>810</v>
      </c>
      <c r="H420" s="83" t="s">
        <v>65</v>
      </c>
      <c r="I420" s="83" t="s">
        <v>1351</v>
      </c>
      <c r="J420" t="s">
        <v>429</v>
      </c>
      <c r="K420" t="s">
        <v>1305</v>
      </c>
      <c r="L420">
        <v>6</v>
      </c>
      <c r="M420" t="s">
        <v>1290</v>
      </c>
      <c r="N420">
        <v>4</v>
      </c>
      <c r="O420" t="s">
        <v>435</v>
      </c>
      <c r="P420" t="s">
        <v>1296</v>
      </c>
      <c r="Q420" t="s">
        <v>435</v>
      </c>
      <c r="R420" t="s">
        <v>814</v>
      </c>
      <c r="S420" t="s">
        <v>816</v>
      </c>
      <c r="T420" t="s">
        <v>1299</v>
      </c>
      <c r="U420" t="s">
        <v>816</v>
      </c>
      <c r="V420" t="s">
        <v>1339</v>
      </c>
      <c r="W420">
        <v>3000</v>
      </c>
      <c r="X420" t="s">
        <v>56</v>
      </c>
      <c r="Y420">
        <v>3441</v>
      </c>
      <c r="Z420" t="s">
        <v>388</v>
      </c>
      <c r="AA420">
        <v>0</v>
      </c>
      <c r="AB420" t="s">
        <v>58</v>
      </c>
      <c r="AC420" s="1">
        <v>0</v>
      </c>
      <c r="AD420" s="16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10000</v>
      </c>
      <c r="AK420" s="1">
        <v>10000</v>
      </c>
      <c r="AL420" s="1">
        <f t="shared" si="28"/>
        <v>0</v>
      </c>
      <c r="AM420" s="1">
        <v>0</v>
      </c>
      <c r="AN420" s="1"/>
      <c r="AO420" s="1">
        <v>2192.4</v>
      </c>
      <c r="AP420" s="1">
        <v>2192.4</v>
      </c>
      <c r="AQ420" s="1">
        <v>2192.4</v>
      </c>
      <c r="AR420" s="1">
        <v>2192.4</v>
      </c>
      <c r="AS420" s="1">
        <v>2192.4</v>
      </c>
      <c r="AT420" s="1">
        <v>0</v>
      </c>
      <c r="AU420" s="1">
        <v>0</v>
      </c>
      <c r="AV420" s="1">
        <f t="shared" si="29"/>
        <v>7807.6</v>
      </c>
      <c r="AW420" s="1">
        <v>5000</v>
      </c>
      <c r="AY420" s="1">
        <f t="shared" si="30"/>
        <v>5000</v>
      </c>
    </row>
    <row r="421" spans="1:56" hidden="1" x14ac:dyDescent="0.35">
      <c r="A421" t="s">
        <v>1361</v>
      </c>
      <c r="B421" t="s">
        <v>1360</v>
      </c>
      <c r="C421" t="s">
        <v>1359</v>
      </c>
      <c r="D421" t="s">
        <v>1373</v>
      </c>
      <c r="E421" s="83" t="s">
        <v>835</v>
      </c>
      <c r="F421">
        <v>5</v>
      </c>
      <c r="G421" s="83" t="s">
        <v>810</v>
      </c>
      <c r="H421" s="83" t="s">
        <v>65</v>
      </c>
      <c r="I421" s="83" t="s">
        <v>1351</v>
      </c>
      <c r="J421" t="s">
        <v>47</v>
      </c>
      <c r="K421" t="s">
        <v>48</v>
      </c>
      <c r="L421">
        <v>4</v>
      </c>
      <c r="M421" t="s">
        <v>1291</v>
      </c>
      <c r="N421">
        <v>9</v>
      </c>
      <c r="O421" t="s">
        <v>120</v>
      </c>
      <c r="P421" t="s">
        <v>1296</v>
      </c>
      <c r="Q421" t="s">
        <v>120</v>
      </c>
      <c r="R421" t="s">
        <v>834</v>
      </c>
      <c r="S421" t="s">
        <v>836</v>
      </c>
      <c r="T421" t="s">
        <v>1299</v>
      </c>
      <c r="U421" t="s">
        <v>836</v>
      </c>
      <c r="V421" t="s">
        <v>1339</v>
      </c>
      <c r="W421">
        <v>3000</v>
      </c>
      <c r="X421" t="s">
        <v>56</v>
      </c>
      <c r="Y421">
        <v>3451</v>
      </c>
      <c r="Z421" t="s">
        <v>389</v>
      </c>
      <c r="AA421">
        <v>0</v>
      </c>
      <c r="AB421" t="s">
        <v>58</v>
      </c>
      <c r="AC421" s="1">
        <v>5375561.7699999996</v>
      </c>
      <c r="AD421" s="16">
        <v>5374582.1200000001</v>
      </c>
      <c r="AE421" s="1">
        <v>5374582.1200000001</v>
      </c>
      <c r="AF421" s="1">
        <v>5914360.3300000001</v>
      </c>
      <c r="AG421" s="1">
        <v>6000000</v>
      </c>
      <c r="AH421" s="1">
        <v>5910904.25</v>
      </c>
      <c r="AI421" s="1">
        <v>4706853.3600000003</v>
      </c>
      <c r="AJ421" s="1">
        <v>8712506.8399999999</v>
      </c>
      <c r="AK421" s="1">
        <v>8712506.8399999999</v>
      </c>
      <c r="AL421" s="1">
        <f t="shared" si="28"/>
        <v>0</v>
      </c>
      <c r="AM421" s="1">
        <v>5000000</v>
      </c>
      <c r="AN421" s="1"/>
      <c r="AO421" s="1">
        <v>8504238.8399999999</v>
      </c>
      <c r="AP421" s="1">
        <v>8504238.8399999999</v>
      </c>
      <c r="AQ421" s="1">
        <v>8692875.9399999995</v>
      </c>
      <c r="AR421" s="1">
        <v>8112506.8399999999</v>
      </c>
      <c r="AS421" s="1">
        <v>8109050.7599999998</v>
      </c>
      <c r="AT421" s="1">
        <v>8109050.7599999998</v>
      </c>
      <c r="AU421" s="1">
        <v>8109050.7599999998</v>
      </c>
      <c r="AV421" s="1">
        <f t="shared" si="29"/>
        <v>208268</v>
      </c>
      <c r="AW421" s="1">
        <v>8732945.1600000001</v>
      </c>
      <c r="AX421" s="1">
        <v>8732945.1600000001</v>
      </c>
      <c r="AY421" s="1">
        <f t="shared" si="30"/>
        <v>8732945.1600000001</v>
      </c>
      <c r="BA421" s="67" t="s">
        <v>1171</v>
      </c>
    </row>
    <row r="422" spans="1:56" hidden="1" x14ac:dyDescent="0.35">
      <c r="A422" t="s">
        <v>812</v>
      </c>
      <c r="B422" t="s">
        <v>815</v>
      </c>
      <c r="C422" t="s">
        <v>1359</v>
      </c>
      <c r="D422" t="s">
        <v>1378</v>
      </c>
      <c r="E422" s="83" t="s">
        <v>900</v>
      </c>
      <c r="F422">
        <v>0</v>
      </c>
      <c r="G422" s="83" t="s">
        <v>255</v>
      </c>
      <c r="H422" s="83" t="s">
        <v>217</v>
      </c>
      <c r="I422" s="83" t="s">
        <v>1352</v>
      </c>
      <c r="J422" s="83" t="s">
        <v>47</v>
      </c>
      <c r="K422" s="83" t="s">
        <v>48</v>
      </c>
      <c r="L422">
        <v>2</v>
      </c>
      <c r="M422" t="s">
        <v>1293</v>
      </c>
      <c r="N422">
        <v>44</v>
      </c>
      <c r="O422" s="83" t="s">
        <v>928</v>
      </c>
      <c r="P422" t="s">
        <v>1296</v>
      </c>
      <c r="Q422" s="83" t="s">
        <v>928</v>
      </c>
      <c r="R422" t="s">
        <v>908</v>
      </c>
      <c r="S422" t="s">
        <v>909</v>
      </c>
      <c r="T422" t="s">
        <v>1299</v>
      </c>
      <c r="U422" t="s">
        <v>909</v>
      </c>
      <c r="V422" t="s">
        <v>1339</v>
      </c>
      <c r="W422">
        <v>3000</v>
      </c>
      <c r="X422" t="s">
        <v>56</v>
      </c>
      <c r="Y422">
        <v>3461</v>
      </c>
      <c r="Z422" t="s">
        <v>927</v>
      </c>
      <c r="AA422">
        <v>0</v>
      </c>
      <c r="AB422" t="s">
        <v>58</v>
      </c>
      <c r="AC422">
        <v>0</v>
      </c>
      <c r="AD422" s="16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 s="1">
        <v>17016040</v>
      </c>
      <c r="AK422" s="1">
        <v>17016040</v>
      </c>
      <c r="AL422" s="1">
        <f t="shared" si="28"/>
        <v>0</v>
      </c>
      <c r="AM422">
        <v>0</v>
      </c>
      <c r="AO422" s="1">
        <v>17016040</v>
      </c>
      <c r="AP422" s="1">
        <v>17016040</v>
      </c>
      <c r="AQ422" s="1">
        <v>17016040</v>
      </c>
      <c r="AR422" s="1">
        <v>17016040</v>
      </c>
      <c r="AS422" s="1">
        <v>17016040</v>
      </c>
      <c r="AT422" s="1">
        <v>8508020</v>
      </c>
      <c r="AU422" s="1">
        <v>8508020</v>
      </c>
      <c r="AV422" s="1">
        <f t="shared" si="29"/>
        <v>0</v>
      </c>
      <c r="AW422" s="1">
        <v>0</v>
      </c>
      <c r="AY422" s="1">
        <f t="shared" si="30"/>
        <v>0</v>
      </c>
      <c r="BA422" t="s">
        <v>1159</v>
      </c>
    </row>
    <row r="423" spans="1:56" hidden="1" x14ac:dyDescent="0.35">
      <c r="A423" s="13" t="s">
        <v>1451</v>
      </c>
      <c r="B423" t="s">
        <v>815</v>
      </c>
      <c r="C423" t="s">
        <v>1359</v>
      </c>
      <c r="D423" t="s">
        <v>1381</v>
      </c>
      <c r="E423" s="83" t="s">
        <v>984</v>
      </c>
      <c r="F423">
        <v>5</v>
      </c>
      <c r="G423" s="83" t="s">
        <v>810</v>
      </c>
      <c r="H423" s="83" t="s">
        <v>1398</v>
      </c>
      <c r="I423" s="83" t="s">
        <v>1399</v>
      </c>
      <c r="J423" s="83" t="s">
        <v>204</v>
      </c>
      <c r="K423" s="83" t="s">
        <v>1306</v>
      </c>
      <c r="L423">
        <v>4</v>
      </c>
      <c r="M423" t="s">
        <v>1291</v>
      </c>
      <c r="N423">
        <v>55</v>
      </c>
      <c r="O423" t="s">
        <v>601</v>
      </c>
      <c r="P423" t="s">
        <v>1296</v>
      </c>
      <c r="Q423" t="s">
        <v>601</v>
      </c>
      <c r="R423" t="s">
        <v>983</v>
      </c>
      <c r="S423" t="s">
        <v>985</v>
      </c>
      <c r="T423" t="s">
        <v>1299</v>
      </c>
      <c r="U423" t="s">
        <v>985</v>
      </c>
      <c r="V423" t="s">
        <v>1339</v>
      </c>
      <c r="W423">
        <v>3000</v>
      </c>
      <c r="X423" t="s">
        <v>56</v>
      </c>
      <c r="Y423">
        <v>3471</v>
      </c>
      <c r="Z423" t="s">
        <v>603</v>
      </c>
      <c r="AA423">
        <v>0</v>
      </c>
      <c r="AB423" t="s">
        <v>58</v>
      </c>
      <c r="AC423" s="1">
        <v>6960</v>
      </c>
      <c r="AD423" s="16">
        <v>6960</v>
      </c>
      <c r="AE423" s="1">
        <v>6960</v>
      </c>
      <c r="AF423" s="1">
        <v>0</v>
      </c>
      <c r="AG423" s="1">
        <v>400000</v>
      </c>
      <c r="AH423" s="1">
        <v>0</v>
      </c>
      <c r="AI423" s="1">
        <v>0</v>
      </c>
      <c r="AJ423" s="1">
        <v>0</v>
      </c>
      <c r="AK423" s="1">
        <v>0</v>
      </c>
      <c r="AL423" s="1">
        <f t="shared" si="28"/>
        <v>0</v>
      </c>
      <c r="AM423" s="1">
        <v>0</v>
      </c>
      <c r="AN423" s="1"/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f t="shared" si="29"/>
        <v>0</v>
      </c>
      <c r="AW423" s="1">
        <v>0</v>
      </c>
      <c r="AY423" s="1">
        <f t="shared" si="30"/>
        <v>0</v>
      </c>
    </row>
    <row r="424" spans="1:56" hidden="1" x14ac:dyDescent="0.35">
      <c r="A424" t="s">
        <v>1361</v>
      </c>
      <c r="B424" t="s">
        <v>1360</v>
      </c>
      <c r="C424" t="s">
        <v>1359</v>
      </c>
      <c r="D424" t="s">
        <v>1373</v>
      </c>
      <c r="E424" s="83" t="s">
        <v>835</v>
      </c>
      <c r="F424">
        <v>5</v>
      </c>
      <c r="G424" s="83" t="s">
        <v>810</v>
      </c>
      <c r="H424" s="83" t="s">
        <v>65</v>
      </c>
      <c r="I424" s="83" t="s">
        <v>1351</v>
      </c>
      <c r="J424" t="s">
        <v>47</v>
      </c>
      <c r="K424" t="s">
        <v>48</v>
      </c>
      <c r="L424">
        <v>4</v>
      </c>
      <c r="M424" t="s">
        <v>1291</v>
      </c>
      <c r="N424">
        <v>9</v>
      </c>
      <c r="O424" t="s">
        <v>120</v>
      </c>
      <c r="P424" t="s">
        <v>1296</v>
      </c>
      <c r="Q424" t="s">
        <v>120</v>
      </c>
      <c r="R424" t="s">
        <v>834</v>
      </c>
      <c r="S424" t="s">
        <v>836</v>
      </c>
      <c r="T424" t="s">
        <v>1299</v>
      </c>
      <c r="U424" t="s">
        <v>836</v>
      </c>
      <c r="V424" t="s">
        <v>1339</v>
      </c>
      <c r="W424">
        <v>3000</v>
      </c>
      <c r="X424" t="s">
        <v>56</v>
      </c>
      <c r="Y424">
        <v>3481</v>
      </c>
      <c r="Z424" t="s">
        <v>390</v>
      </c>
      <c r="AA424">
        <v>0</v>
      </c>
      <c r="AB424" t="s">
        <v>58</v>
      </c>
      <c r="AC424" s="1">
        <v>1039983.8</v>
      </c>
      <c r="AD424" s="16">
        <v>1039983.8</v>
      </c>
      <c r="AE424" s="1">
        <v>1039983.8</v>
      </c>
      <c r="AF424" s="1">
        <v>855031.6</v>
      </c>
      <c r="AG424" s="1">
        <v>1180000</v>
      </c>
      <c r="AH424" s="1">
        <v>855031.59</v>
      </c>
      <c r="AI424" s="1">
        <v>799651.49</v>
      </c>
      <c r="AJ424" s="1">
        <v>350000</v>
      </c>
      <c r="AK424" s="1">
        <v>350000</v>
      </c>
      <c r="AL424" s="1">
        <f t="shared" si="28"/>
        <v>0</v>
      </c>
      <c r="AM424" s="1">
        <v>100000</v>
      </c>
      <c r="AN424" s="1"/>
      <c r="AO424" s="1">
        <v>211654.72</v>
      </c>
      <c r="AP424" s="1">
        <v>211654.72</v>
      </c>
      <c r="AQ424" s="1">
        <v>211654.72</v>
      </c>
      <c r="AR424" s="1">
        <v>211654.72</v>
      </c>
      <c r="AS424" s="1">
        <v>211654.72</v>
      </c>
      <c r="AT424" s="1">
        <v>111266.19</v>
      </c>
      <c r="AU424" s="1">
        <v>111266.19</v>
      </c>
      <c r="AV424" s="1">
        <f t="shared" si="29"/>
        <v>138345.28</v>
      </c>
      <c r="AW424" s="1">
        <v>350000</v>
      </c>
      <c r="AY424" s="1">
        <f t="shared" si="30"/>
        <v>350000</v>
      </c>
    </row>
    <row r="425" spans="1:56" hidden="1" x14ac:dyDescent="0.35">
      <c r="A425" t="s">
        <v>1361</v>
      </c>
      <c r="B425" t="s">
        <v>1360</v>
      </c>
      <c r="C425" t="s">
        <v>1359</v>
      </c>
      <c r="D425" t="s">
        <v>1372</v>
      </c>
      <c r="E425" s="83" t="s">
        <v>60</v>
      </c>
      <c r="F425">
        <v>5</v>
      </c>
      <c r="G425" s="83" t="s">
        <v>810</v>
      </c>
      <c r="H425" s="83" t="s">
        <v>65</v>
      </c>
      <c r="I425" s="83" t="s">
        <v>1351</v>
      </c>
      <c r="J425" t="s">
        <v>47</v>
      </c>
      <c r="K425" t="s">
        <v>48</v>
      </c>
      <c r="L425">
        <v>4</v>
      </c>
      <c r="M425" t="s">
        <v>1291</v>
      </c>
      <c r="N425">
        <v>5</v>
      </c>
      <c r="O425" t="s">
        <v>297</v>
      </c>
      <c r="P425" t="s">
        <v>1296</v>
      </c>
      <c r="Q425" t="s">
        <v>297</v>
      </c>
      <c r="R425" t="s">
        <v>817</v>
      </c>
      <c r="S425" t="s">
        <v>298</v>
      </c>
      <c r="T425" t="s">
        <v>1299</v>
      </c>
      <c r="U425" t="s">
        <v>298</v>
      </c>
      <c r="V425" t="s">
        <v>1339</v>
      </c>
      <c r="W425">
        <v>3000</v>
      </c>
      <c r="X425" t="s">
        <v>56</v>
      </c>
      <c r="Y425">
        <v>3511</v>
      </c>
      <c r="Z425" t="s">
        <v>323</v>
      </c>
      <c r="AA425">
        <v>10</v>
      </c>
      <c r="AB425" t="s">
        <v>305</v>
      </c>
      <c r="AC425" s="1">
        <v>17977837.739999998</v>
      </c>
      <c r="AD425" s="16">
        <v>17977837.739999998</v>
      </c>
      <c r="AE425" s="1">
        <v>17977837.739999998</v>
      </c>
      <c r="AF425" s="1">
        <v>21370861</v>
      </c>
      <c r="AG425" s="1">
        <v>18000000</v>
      </c>
      <c r="AH425" s="1">
        <v>18976257.59</v>
      </c>
      <c r="AI425" s="1">
        <v>18976257.59</v>
      </c>
      <c r="AJ425" s="1">
        <v>20000000</v>
      </c>
      <c r="AK425" s="1">
        <v>20000000</v>
      </c>
      <c r="AL425" s="1">
        <f t="shared" si="28"/>
        <v>0</v>
      </c>
      <c r="AM425" s="1">
        <v>20000000</v>
      </c>
      <c r="AN425" s="1"/>
      <c r="AO425" s="1">
        <v>16711130.460000001</v>
      </c>
      <c r="AP425" s="1">
        <v>16711130.460000001</v>
      </c>
      <c r="AQ425" s="1">
        <v>13337966.439999999</v>
      </c>
      <c r="AR425" s="1">
        <v>13337966.439999999</v>
      </c>
      <c r="AS425" s="1">
        <v>13337966.439999999</v>
      </c>
      <c r="AT425" s="1">
        <v>13337966.439999999</v>
      </c>
      <c r="AU425" s="1">
        <v>13337966.439999999</v>
      </c>
      <c r="AV425" s="1">
        <f t="shared" si="29"/>
        <v>3288869.5399999991</v>
      </c>
      <c r="AW425" s="16">
        <v>21000000</v>
      </c>
      <c r="AX425" s="16"/>
      <c r="AY425" s="1">
        <f t="shared" si="30"/>
        <v>21000000</v>
      </c>
    </row>
    <row r="426" spans="1:56" hidden="1" x14ac:dyDescent="0.35">
      <c r="A426" t="s">
        <v>1361</v>
      </c>
      <c r="B426" t="s">
        <v>1360</v>
      </c>
      <c r="C426" t="s">
        <v>1359</v>
      </c>
      <c r="D426" t="s">
        <v>1377</v>
      </c>
      <c r="E426" s="83" t="s">
        <v>857</v>
      </c>
      <c r="F426">
        <v>2</v>
      </c>
      <c r="G426" s="83" t="s">
        <v>148</v>
      </c>
      <c r="H426" s="83" t="s">
        <v>65</v>
      </c>
      <c r="I426" s="83" t="s">
        <v>1351</v>
      </c>
      <c r="J426" s="83" t="s">
        <v>47</v>
      </c>
      <c r="K426" s="83" t="s">
        <v>48</v>
      </c>
      <c r="L426">
        <v>2</v>
      </c>
      <c r="M426" t="s">
        <v>1293</v>
      </c>
      <c r="N426">
        <v>25</v>
      </c>
      <c r="O426" t="s">
        <v>404</v>
      </c>
      <c r="P426" t="s">
        <v>1296</v>
      </c>
      <c r="Q426" t="s">
        <v>404</v>
      </c>
      <c r="R426" t="s">
        <v>856</v>
      </c>
      <c r="S426" t="s">
        <v>858</v>
      </c>
      <c r="T426" t="s">
        <v>1299</v>
      </c>
      <c r="U426" t="s">
        <v>858</v>
      </c>
      <c r="V426" t="s">
        <v>1339</v>
      </c>
      <c r="W426">
        <v>3000</v>
      </c>
      <c r="X426" t="s">
        <v>56</v>
      </c>
      <c r="Y426">
        <v>3511</v>
      </c>
      <c r="Z426" t="s">
        <v>323</v>
      </c>
      <c r="AA426">
        <v>0</v>
      </c>
      <c r="AB426" t="s">
        <v>58</v>
      </c>
      <c r="AC426">
        <v>0</v>
      </c>
      <c r="AD426" s="1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 s="1">
        <v>4349720</v>
      </c>
      <c r="AK426" s="1">
        <v>4349720</v>
      </c>
      <c r="AL426" s="1">
        <f t="shared" si="28"/>
        <v>0</v>
      </c>
      <c r="AM426">
        <v>0</v>
      </c>
      <c r="AO426" s="1">
        <v>1654160</v>
      </c>
      <c r="AP426" s="1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 s="1">
        <f t="shared" si="29"/>
        <v>2695560</v>
      </c>
      <c r="AW426" s="1">
        <v>5000000</v>
      </c>
      <c r="AY426" s="1">
        <v>5000000</v>
      </c>
      <c r="BA426" t="s">
        <v>1258</v>
      </c>
    </row>
    <row r="427" spans="1:56" hidden="1" x14ac:dyDescent="0.35">
      <c r="A427" t="s">
        <v>1361</v>
      </c>
      <c r="B427" t="s">
        <v>1360</v>
      </c>
      <c r="C427" t="s">
        <v>1359</v>
      </c>
      <c r="D427" t="s">
        <v>1373</v>
      </c>
      <c r="E427" s="83" t="s">
        <v>835</v>
      </c>
      <c r="F427">
        <v>5</v>
      </c>
      <c r="G427" s="83" t="s">
        <v>810</v>
      </c>
      <c r="H427" s="83" t="s">
        <v>65</v>
      </c>
      <c r="I427" s="83" t="s">
        <v>1351</v>
      </c>
      <c r="J427" t="s">
        <v>47</v>
      </c>
      <c r="K427" t="s">
        <v>48</v>
      </c>
      <c r="L427">
        <v>4</v>
      </c>
      <c r="M427" t="s">
        <v>1291</v>
      </c>
      <c r="N427">
        <v>9</v>
      </c>
      <c r="O427" t="s">
        <v>120</v>
      </c>
      <c r="P427" t="s">
        <v>1296</v>
      </c>
      <c r="Q427" t="s">
        <v>120</v>
      </c>
      <c r="R427" t="s">
        <v>834</v>
      </c>
      <c r="S427" t="s">
        <v>836</v>
      </c>
      <c r="T427" t="s">
        <v>1299</v>
      </c>
      <c r="U427" t="s">
        <v>836</v>
      </c>
      <c r="V427" t="s">
        <v>1339</v>
      </c>
      <c r="W427">
        <v>3000</v>
      </c>
      <c r="X427" t="s">
        <v>56</v>
      </c>
      <c r="Y427">
        <v>3511</v>
      </c>
      <c r="Z427" t="s">
        <v>323</v>
      </c>
      <c r="AA427">
        <v>0</v>
      </c>
      <c r="AB427" t="s">
        <v>58</v>
      </c>
      <c r="AC427" s="1">
        <v>126578.04</v>
      </c>
      <c r="AD427" s="16">
        <v>126578.04</v>
      </c>
      <c r="AE427" s="1">
        <v>126578.04</v>
      </c>
      <c r="AF427" s="1">
        <v>175579</v>
      </c>
      <c r="AG427" s="1">
        <v>685740</v>
      </c>
      <c r="AH427" s="1">
        <v>94933.53</v>
      </c>
      <c r="AI427" s="1">
        <v>94933.53</v>
      </c>
      <c r="AJ427" s="1">
        <v>1800000</v>
      </c>
      <c r="AK427" s="1">
        <v>1800000</v>
      </c>
      <c r="AL427" s="1">
        <f t="shared" si="28"/>
        <v>0</v>
      </c>
      <c r="AM427" s="1">
        <v>1000000</v>
      </c>
      <c r="AN427" s="1"/>
      <c r="AO427" s="1">
        <v>235248.88</v>
      </c>
      <c r="AP427" s="1">
        <v>119709.4</v>
      </c>
      <c r="AQ427" s="1">
        <v>235248.88</v>
      </c>
      <c r="AR427" s="1">
        <v>42683.08</v>
      </c>
      <c r="AS427" s="1">
        <v>31300.94</v>
      </c>
      <c r="AT427" s="1">
        <v>31300.94</v>
      </c>
      <c r="AU427" s="1">
        <v>31300.94</v>
      </c>
      <c r="AV427" s="1">
        <f t="shared" si="29"/>
        <v>1564751.12</v>
      </c>
      <c r="AW427" s="1">
        <v>8250000</v>
      </c>
      <c r="AY427" s="1">
        <f t="shared" si="30"/>
        <v>8250000</v>
      </c>
      <c r="BA427" t="s">
        <v>1288</v>
      </c>
    </row>
    <row r="428" spans="1:56" hidden="1" x14ac:dyDescent="0.35">
      <c r="A428" t="s">
        <v>1361</v>
      </c>
      <c r="B428" t="s">
        <v>1360</v>
      </c>
      <c r="C428" t="s">
        <v>1359</v>
      </c>
      <c r="D428" t="s">
        <v>1378</v>
      </c>
      <c r="E428" s="83" t="s">
        <v>900</v>
      </c>
      <c r="F428">
        <v>0</v>
      </c>
      <c r="G428" s="83" t="s">
        <v>255</v>
      </c>
      <c r="H428" s="83" t="s">
        <v>65</v>
      </c>
      <c r="I428" s="83" t="s">
        <v>1351</v>
      </c>
      <c r="J428" s="83" t="s">
        <v>47</v>
      </c>
      <c r="K428" s="83" t="s">
        <v>48</v>
      </c>
      <c r="L428" s="83">
        <v>1</v>
      </c>
      <c r="M428" t="s">
        <v>1292</v>
      </c>
      <c r="N428">
        <v>39</v>
      </c>
      <c r="O428" t="s">
        <v>939</v>
      </c>
      <c r="P428" t="s">
        <v>1296</v>
      </c>
      <c r="Q428" t="s">
        <v>939</v>
      </c>
      <c r="R428" t="s">
        <v>933</v>
      </c>
      <c r="S428" t="s">
        <v>934</v>
      </c>
      <c r="T428" t="s">
        <v>1299</v>
      </c>
      <c r="U428" t="s">
        <v>934</v>
      </c>
      <c r="V428" t="s">
        <v>1339</v>
      </c>
      <c r="W428">
        <v>3000</v>
      </c>
      <c r="X428" t="s">
        <v>56</v>
      </c>
      <c r="Y428">
        <v>3511</v>
      </c>
      <c r="Z428" t="s">
        <v>323</v>
      </c>
      <c r="AA428">
        <v>0</v>
      </c>
      <c r="AB428" t="s">
        <v>58</v>
      </c>
      <c r="AC428">
        <v>0</v>
      </c>
      <c r="AD428" s="16">
        <v>0</v>
      </c>
      <c r="AE428">
        <v>0</v>
      </c>
      <c r="AF428">
        <v>0</v>
      </c>
      <c r="AG428">
        <v>0</v>
      </c>
      <c r="AH428" s="1">
        <v>3915000</v>
      </c>
      <c r="AI428">
        <v>0</v>
      </c>
      <c r="AJ428" s="1">
        <v>30226080</v>
      </c>
      <c r="AK428" s="1">
        <v>30226080</v>
      </c>
      <c r="AL428" s="1">
        <f t="shared" si="28"/>
        <v>0</v>
      </c>
      <c r="AM428" s="1">
        <v>30226080</v>
      </c>
      <c r="AN428" s="1"/>
      <c r="AO428" s="1">
        <v>17052000</v>
      </c>
      <c r="AP428" s="1">
        <v>17052000</v>
      </c>
      <c r="AQ428" s="1">
        <v>17052000</v>
      </c>
      <c r="AR428" s="1">
        <v>17052000</v>
      </c>
      <c r="AS428" s="1">
        <v>17052000</v>
      </c>
      <c r="AT428" s="1">
        <v>14616000</v>
      </c>
      <c r="AU428" s="1">
        <v>14616000</v>
      </c>
      <c r="AV428" s="1">
        <f t="shared" si="29"/>
        <v>13174080</v>
      </c>
      <c r="AW428" s="16">
        <v>29232000</v>
      </c>
      <c r="AX428" s="1">
        <v>29232000</v>
      </c>
      <c r="AY428" s="1">
        <f t="shared" si="30"/>
        <v>29232000</v>
      </c>
      <c r="BA428" s="67" t="s">
        <v>1228</v>
      </c>
    </row>
    <row r="429" spans="1:56" hidden="1" x14ac:dyDescent="0.35">
      <c r="A429" t="s">
        <v>1361</v>
      </c>
      <c r="B429" t="s">
        <v>1360</v>
      </c>
      <c r="C429" t="s">
        <v>1359</v>
      </c>
      <c r="D429" t="s">
        <v>1373</v>
      </c>
      <c r="E429" s="83" t="s">
        <v>835</v>
      </c>
      <c r="F429">
        <v>5</v>
      </c>
      <c r="G429" s="83" t="s">
        <v>810</v>
      </c>
      <c r="H429" s="83" t="s">
        <v>65</v>
      </c>
      <c r="I429" s="83" t="s">
        <v>1351</v>
      </c>
      <c r="J429" t="s">
        <v>47</v>
      </c>
      <c r="K429" t="s">
        <v>48</v>
      </c>
      <c r="L429">
        <v>4</v>
      </c>
      <c r="M429" t="s">
        <v>1291</v>
      </c>
      <c r="N429">
        <v>9</v>
      </c>
      <c r="O429" t="s">
        <v>120</v>
      </c>
      <c r="P429" t="s">
        <v>1296</v>
      </c>
      <c r="Q429" t="s">
        <v>120</v>
      </c>
      <c r="R429" t="s">
        <v>834</v>
      </c>
      <c r="S429" t="s">
        <v>836</v>
      </c>
      <c r="T429" t="s">
        <v>1299</v>
      </c>
      <c r="U429" t="s">
        <v>836</v>
      </c>
      <c r="V429" t="s">
        <v>1339</v>
      </c>
      <c r="W429">
        <v>3000</v>
      </c>
      <c r="X429" t="s">
        <v>56</v>
      </c>
      <c r="Y429">
        <v>3521</v>
      </c>
      <c r="Z429" t="s">
        <v>391</v>
      </c>
      <c r="AA429">
        <v>0</v>
      </c>
      <c r="AB429" t="s">
        <v>58</v>
      </c>
      <c r="AC429" s="1">
        <v>14913.43</v>
      </c>
      <c r="AD429" s="16">
        <v>14913.42</v>
      </c>
      <c r="AE429" s="1">
        <v>14913.42</v>
      </c>
      <c r="AF429" s="1">
        <v>25438.799999999999</v>
      </c>
      <c r="AG429" s="1">
        <v>26000</v>
      </c>
      <c r="AH429" s="1">
        <v>0</v>
      </c>
      <c r="AI429" s="1">
        <v>0</v>
      </c>
      <c r="AJ429" s="1">
        <v>68600</v>
      </c>
      <c r="AK429" s="1">
        <v>68600</v>
      </c>
      <c r="AL429" s="1">
        <f t="shared" si="28"/>
        <v>0</v>
      </c>
      <c r="AM429">
        <v>0</v>
      </c>
      <c r="AO429" s="1">
        <v>61248</v>
      </c>
      <c r="AP429" s="1">
        <v>61248</v>
      </c>
      <c r="AQ429" s="1">
        <v>61248</v>
      </c>
      <c r="AR429" s="1">
        <v>61248</v>
      </c>
      <c r="AS429">
        <v>0</v>
      </c>
      <c r="AT429">
        <v>0</v>
      </c>
      <c r="AU429">
        <v>0</v>
      </c>
      <c r="AV429" s="1">
        <f t="shared" si="29"/>
        <v>7352</v>
      </c>
      <c r="AW429" s="1">
        <v>40000</v>
      </c>
      <c r="AY429" s="1">
        <f t="shared" si="30"/>
        <v>40000</v>
      </c>
    </row>
    <row r="430" spans="1:56" hidden="1" x14ac:dyDescent="0.35">
      <c r="A430" t="s">
        <v>1361</v>
      </c>
      <c r="B430" t="s">
        <v>1360</v>
      </c>
      <c r="C430" t="s">
        <v>1359</v>
      </c>
      <c r="D430" t="s">
        <v>1381</v>
      </c>
      <c r="E430" s="83" t="s">
        <v>984</v>
      </c>
      <c r="F430">
        <v>5</v>
      </c>
      <c r="G430" s="83" t="s">
        <v>810</v>
      </c>
      <c r="H430" s="83" t="s">
        <v>1398</v>
      </c>
      <c r="I430" s="83" t="s">
        <v>1399</v>
      </c>
      <c r="J430" s="83" t="s">
        <v>204</v>
      </c>
      <c r="K430" s="83" t="s">
        <v>1306</v>
      </c>
      <c r="L430">
        <v>4</v>
      </c>
      <c r="M430" t="s">
        <v>1291</v>
      </c>
      <c r="N430">
        <v>55</v>
      </c>
      <c r="O430" t="s">
        <v>601</v>
      </c>
      <c r="P430" t="s">
        <v>1296</v>
      </c>
      <c r="Q430" t="s">
        <v>601</v>
      </c>
      <c r="R430" t="s">
        <v>983</v>
      </c>
      <c r="S430" t="s">
        <v>985</v>
      </c>
      <c r="T430" t="s">
        <v>1299</v>
      </c>
      <c r="U430" t="s">
        <v>985</v>
      </c>
      <c r="V430" t="s">
        <v>1339</v>
      </c>
      <c r="W430">
        <v>3000</v>
      </c>
      <c r="X430" t="s">
        <v>56</v>
      </c>
      <c r="Y430">
        <v>3521</v>
      </c>
      <c r="Z430" t="s">
        <v>391</v>
      </c>
      <c r="AA430">
        <v>0</v>
      </c>
      <c r="AB430" t="s">
        <v>58</v>
      </c>
      <c r="AC430" s="1">
        <v>4988</v>
      </c>
      <c r="AD430" s="16">
        <v>4988</v>
      </c>
      <c r="AE430" s="1">
        <v>4988</v>
      </c>
      <c r="AF430" s="1">
        <v>44684</v>
      </c>
      <c r="AG430" s="1">
        <v>25000</v>
      </c>
      <c r="AH430" s="1">
        <v>44684</v>
      </c>
      <c r="AI430" s="1">
        <v>44684</v>
      </c>
      <c r="AJ430" s="1">
        <v>28200</v>
      </c>
      <c r="AK430" s="1">
        <v>28200</v>
      </c>
      <c r="AL430" s="1">
        <f t="shared" si="28"/>
        <v>0</v>
      </c>
      <c r="AM430">
        <v>0</v>
      </c>
      <c r="AO430" s="1">
        <v>28188</v>
      </c>
      <c r="AP430" s="1">
        <v>28188</v>
      </c>
      <c r="AQ430" s="1">
        <v>28199.599999999999</v>
      </c>
      <c r="AR430">
        <v>0</v>
      </c>
      <c r="AS430">
        <v>0</v>
      </c>
      <c r="AT430">
        <v>0</v>
      </c>
      <c r="AU430">
        <v>0</v>
      </c>
      <c r="AV430" s="1">
        <f t="shared" si="29"/>
        <v>12</v>
      </c>
      <c r="AW430" s="1">
        <v>30000</v>
      </c>
      <c r="AY430" s="1">
        <f t="shared" si="30"/>
        <v>30000</v>
      </c>
    </row>
    <row r="431" spans="1:56" hidden="1" x14ac:dyDescent="0.35">
      <c r="A431" t="s">
        <v>1361</v>
      </c>
      <c r="B431" t="s">
        <v>1360</v>
      </c>
      <c r="C431" t="s">
        <v>1359</v>
      </c>
      <c r="D431" t="s">
        <v>1376</v>
      </c>
      <c r="E431" s="83" t="s">
        <v>870</v>
      </c>
      <c r="F431">
        <v>6</v>
      </c>
      <c r="G431" s="83" t="s">
        <v>164</v>
      </c>
      <c r="H431" s="83" t="s">
        <v>65</v>
      </c>
      <c r="I431" s="83" t="s">
        <v>1351</v>
      </c>
      <c r="J431" s="83" t="s">
        <v>173</v>
      </c>
      <c r="K431" s="83" t="s">
        <v>174</v>
      </c>
      <c r="L431">
        <v>6</v>
      </c>
      <c r="M431" t="s">
        <v>1290</v>
      </c>
      <c r="N431">
        <v>21</v>
      </c>
      <c r="O431" t="s">
        <v>440</v>
      </c>
      <c r="P431" t="s">
        <v>1296</v>
      </c>
      <c r="Q431" t="s">
        <v>440</v>
      </c>
      <c r="R431" t="s">
        <v>872</v>
      </c>
      <c r="S431" t="s">
        <v>873</v>
      </c>
      <c r="T431" t="s">
        <v>1299</v>
      </c>
      <c r="U431" t="s">
        <v>873</v>
      </c>
      <c r="V431" t="s">
        <v>1339</v>
      </c>
      <c r="W431">
        <v>3000</v>
      </c>
      <c r="X431" t="s">
        <v>56</v>
      </c>
      <c r="Y431">
        <v>3521</v>
      </c>
      <c r="Z431" t="s">
        <v>391</v>
      </c>
      <c r="AA431">
        <v>0</v>
      </c>
      <c r="AB431" t="s">
        <v>58</v>
      </c>
      <c r="AC431" s="1">
        <v>0</v>
      </c>
      <c r="AD431" s="16">
        <v>0</v>
      </c>
      <c r="AE431" s="1">
        <v>0</v>
      </c>
      <c r="AF431" s="1">
        <v>22177.05</v>
      </c>
      <c r="AG431" s="1">
        <v>0</v>
      </c>
      <c r="AH431" s="1">
        <v>22177.05</v>
      </c>
      <c r="AI431" s="1">
        <v>22177.05</v>
      </c>
      <c r="AJ431" s="1">
        <v>40000</v>
      </c>
      <c r="AK431" s="1">
        <v>40000</v>
      </c>
      <c r="AL431" s="1">
        <f t="shared" si="28"/>
        <v>0</v>
      </c>
      <c r="AM431" s="1">
        <v>40000</v>
      </c>
      <c r="AN431" s="1"/>
      <c r="AO431" s="1">
        <v>10579.2</v>
      </c>
      <c r="AP431" s="1">
        <v>0</v>
      </c>
      <c r="AQ431" s="1">
        <v>10579.2</v>
      </c>
      <c r="AR431">
        <v>0</v>
      </c>
      <c r="AS431">
        <v>0</v>
      </c>
      <c r="AT431">
        <v>0</v>
      </c>
      <c r="AU431">
        <v>0</v>
      </c>
      <c r="AV431" s="1">
        <f t="shared" si="29"/>
        <v>29420.799999999999</v>
      </c>
      <c r="AW431" s="1">
        <v>15000</v>
      </c>
      <c r="AY431" s="1">
        <f t="shared" si="30"/>
        <v>15000</v>
      </c>
      <c r="BC431">
        <v>6800000</v>
      </c>
    </row>
    <row r="432" spans="1:56" hidden="1" x14ac:dyDescent="0.35">
      <c r="A432" s="13" t="s">
        <v>1451</v>
      </c>
      <c r="B432" t="s">
        <v>815</v>
      </c>
      <c r="C432" t="s">
        <v>1359</v>
      </c>
      <c r="D432" t="s">
        <v>1371</v>
      </c>
      <c r="E432" s="88" t="s">
        <v>434</v>
      </c>
      <c r="F432">
        <v>5</v>
      </c>
      <c r="G432" s="83" t="s">
        <v>810</v>
      </c>
      <c r="H432" s="83" t="s">
        <v>65</v>
      </c>
      <c r="I432" s="83" t="s">
        <v>1351</v>
      </c>
      <c r="J432" t="s">
        <v>429</v>
      </c>
      <c r="K432" t="s">
        <v>1305</v>
      </c>
      <c r="L432">
        <v>6</v>
      </c>
      <c r="M432" t="s">
        <v>1290</v>
      </c>
      <c r="N432">
        <v>4</v>
      </c>
      <c r="O432" t="s">
        <v>435</v>
      </c>
      <c r="P432" t="s">
        <v>1296</v>
      </c>
      <c r="Q432" t="s">
        <v>435</v>
      </c>
      <c r="R432" t="s">
        <v>814</v>
      </c>
      <c r="S432" t="s">
        <v>816</v>
      </c>
      <c r="T432" t="s">
        <v>1299</v>
      </c>
      <c r="U432" t="s">
        <v>816</v>
      </c>
      <c r="V432" t="s">
        <v>1339</v>
      </c>
      <c r="W432">
        <v>3000</v>
      </c>
      <c r="X432" t="s">
        <v>56</v>
      </c>
      <c r="Y432">
        <v>3521</v>
      </c>
      <c r="Z432" t="s">
        <v>391</v>
      </c>
      <c r="AA432">
        <v>0</v>
      </c>
      <c r="AB432" t="s">
        <v>58</v>
      </c>
      <c r="AC432" s="1">
        <v>7656</v>
      </c>
      <c r="AD432" s="16">
        <v>0</v>
      </c>
      <c r="AE432" s="1">
        <v>0</v>
      </c>
      <c r="AF432" s="1">
        <v>0</v>
      </c>
      <c r="AG432" s="1">
        <v>8000</v>
      </c>
      <c r="AH432" s="1">
        <v>0</v>
      </c>
      <c r="AI432" s="1">
        <v>0</v>
      </c>
      <c r="AJ432" s="1">
        <v>0</v>
      </c>
      <c r="AK432" s="1">
        <v>0</v>
      </c>
      <c r="AL432" s="1">
        <f t="shared" si="28"/>
        <v>0</v>
      </c>
      <c r="AM432" s="1">
        <v>0</v>
      </c>
      <c r="AN432" s="1"/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f t="shared" si="29"/>
        <v>0</v>
      </c>
      <c r="AW432" s="1">
        <v>0</v>
      </c>
      <c r="AY432" s="1">
        <f t="shared" si="30"/>
        <v>0</v>
      </c>
      <c r="BB432" s="1"/>
    </row>
    <row r="433" spans="1:54" hidden="1" x14ac:dyDescent="0.35">
      <c r="A433" s="13" t="s">
        <v>1451</v>
      </c>
      <c r="B433" t="s">
        <v>815</v>
      </c>
      <c r="C433" t="s">
        <v>1359</v>
      </c>
      <c r="D433" t="s">
        <v>1372</v>
      </c>
      <c r="E433" s="83" t="s">
        <v>60</v>
      </c>
      <c r="F433">
        <v>5</v>
      </c>
      <c r="G433" s="83" t="s">
        <v>810</v>
      </c>
      <c r="H433" s="83" t="s">
        <v>65</v>
      </c>
      <c r="I433" s="83" t="s">
        <v>1351</v>
      </c>
      <c r="J433" t="s">
        <v>47</v>
      </c>
      <c r="K433" t="s">
        <v>48</v>
      </c>
      <c r="L433">
        <v>4</v>
      </c>
      <c r="M433" t="s">
        <v>1291</v>
      </c>
      <c r="N433">
        <v>5</v>
      </c>
      <c r="O433" t="s">
        <v>297</v>
      </c>
      <c r="P433" t="s">
        <v>1296</v>
      </c>
      <c r="Q433" t="s">
        <v>297</v>
      </c>
      <c r="R433" t="s">
        <v>817</v>
      </c>
      <c r="S433" t="s">
        <v>298</v>
      </c>
      <c r="T433" t="s">
        <v>1299</v>
      </c>
      <c r="U433" t="s">
        <v>298</v>
      </c>
      <c r="V433" t="s">
        <v>1339</v>
      </c>
      <c r="W433">
        <v>3000</v>
      </c>
      <c r="X433" t="s">
        <v>56</v>
      </c>
      <c r="Y433">
        <v>3521</v>
      </c>
      <c r="Z433" t="s">
        <v>391</v>
      </c>
      <c r="AA433">
        <v>0</v>
      </c>
      <c r="AB433" t="s">
        <v>58</v>
      </c>
      <c r="AC433" s="1">
        <v>0</v>
      </c>
      <c r="AD433" s="16">
        <v>0</v>
      </c>
      <c r="AE433" s="1">
        <v>0</v>
      </c>
      <c r="AF433" s="1">
        <v>348</v>
      </c>
      <c r="AG433" s="1">
        <v>0</v>
      </c>
      <c r="AH433" s="1">
        <v>348</v>
      </c>
      <c r="AI433" s="1">
        <v>348</v>
      </c>
      <c r="AJ433" s="1">
        <v>0</v>
      </c>
      <c r="AK433" s="1">
        <v>0</v>
      </c>
      <c r="AL433" s="1">
        <f t="shared" si="28"/>
        <v>0</v>
      </c>
      <c r="AM433" s="1">
        <v>0</v>
      </c>
      <c r="AN433" s="1"/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f t="shared" si="29"/>
        <v>0</v>
      </c>
      <c r="AW433" s="16">
        <v>0</v>
      </c>
      <c r="AX433" s="16"/>
      <c r="AY433" s="1">
        <f t="shared" si="30"/>
        <v>0</v>
      </c>
      <c r="BB433" s="1"/>
    </row>
    <row r="434" spans="1:54" hidden="1" x14ac:dyDescent="0.35">
      <c r="A434" t="s">
        <v>1361</v>
      </c>
      <c r="B434" t="s">
        <v>1360</v>
      </c>
      <c r="C434" t="s">
        <v>1359</v>
      </c>
      <c r="D434" t="s">
        <v>1381</v>
      </c>
      <c r="E434" s="83" t="s">
        <v>984</v>
      </c>
      <c r="F434">
        <v>5</v>
      </c>
      <c r="G434" s="83" t="s">
        <v>810</v>
      </c>
      <c r="H434" s="83" t="s">
        <v>1398</v>
      </c>
      <c r="I434" s="83" t="s">
        <v>1399</v>
      </c>
      <c r="J434" s="83" t="s">
        <v>204</v>
      </c>
      <c r="K434" s="83" t="s">
        <v>1306</v>
      </c>
      <c r="L434">
        <v>4</v>
      </c>
      <c r="M434" t="s">
        <v>1291</v>
      </c>
      <c r="N434">
        <v>55</v>
      </c>
      <c r="O434" t="s">
        <v>601</v>
      </c>
      <c r="P434" t="s">
        <v>1296</v>
      </c>
      <c r="Q434" t="s">
        <v>601</v>
      </c>
      <c r="R434" t="s">
        <v>983</v>
      </c>
      <c r="S434" t="s">
        <v>985</v>
      </c>
      <c r="T434" t="s">
        <v>1299</v>
      </c>
      <c r="U434" t="s">
        <v>985</v>
      </c>
      <c r="V434" t="s">
        <v>1339</v>
      </c>
      <c r="W434">
        <v>3000</v>
      </c>
      <c r="X434" t="s">
        <v>56</v>
      </c>
      <c r="Y434">
        <v>3531</v>
      </c>
      <c r="Z434" t="s">
        <v>604</v>
      </c>
      <c r="AA434">
        <v>0</v>
      </c>
      <c r="AB434" t="s">
        <v>58</v>
      </c>
      <c r="AC434" s="1">
        <v>128155.02</v>
      </c>
      <c r="AD434" s="16">
        <v>105169.62</v>
      </c>
      <c r="AE434" s="1">
        <v>2995.12</v>
      </c>
      <c r="AF434" s="1">
        <v>594574.73</v>
      </c>
      <c r="AG434" s="1">
        <v>129193</v>
      </c>
      <c r="AH434" s="1">
        <v>593814.73</v>
      </c>
      <c r="AI434" s="1">
        <v>593814.73</v>
      </c>
      <c r="AJ434" s="1">
        <v>3596520</v>
      </c>
      <c r="AK434" s="1">
        <v>3596520</v>
      </c>
      <c r="AL434" s="1">
        <f t="shared" si="28"/>
        <v>0</v>
      </c>
      <c r="AM434" s="1">
        <v>3738520</v>
      </c>
      <c r="AN434" s="1"/>
      <c r="AO434" s="1">
        <v>1460564</v>
      </c>
      <c r="AP434" s="1">
        <v>1460564</v>
      </c>
      <c r="AQ434" s="1">
        <v>1460564</v>
      </c>
      <c r="AR434" s="1">
        <v>1460564</v>
      </c>
      <c r="AS434" s="1">
        <v>1112564</v>
      </c>
      <c r="AT434" s="1">
        <v>1034869.51</v>
      </c>
      <c r="AU434" s="1">
        <v>1034869.51</v>
      </c>
      <c r="AV434" s="1">
        <f t="shared" si="29"/>
        <v>2135956</v>
      </c>
      <c r="AW434" s="1">
        <v>1500000</v>
      </c>
      <c r="AY434" s="1">
        <v>500000</v>
      </c>
    </row>
    <row r="435" spans="1:54" hidden="1" x14ac:dyDescent="0.35">
      <c r="A435" t="s">
        <v>1361</v>
      </c>
      <c r="B435" t="s">
        <v>1360</v>
      </c>
      <c r="C435" t="s">
        <v>1359</v>
      </c>
      <c r="D435" t="s">
        <v>1376</v>
      </c>
      <c r="E435" s="83" t="s">
        <v>870</v>
      </c>
      <c r="F435">
        <v>2</v>
      </c>
      <c r="G435" s="83" t="s">
        <v>148</v>
      </c>
      <c r="H435" s="83" t="s">
        <v>65</v>
      </c>
      <c r="I435" s="83" t="s">
        <v>1351</v>
      </c>
      <c r="J435" s="83" t="s">
        <v>480</v>
      </c>
      <c r="K435" s="83" t="s">
        <v>481</v>
      </c>
      <c r="L435">
        <v>2</v>
      </c>
      <c r="M435" t="s">
        <v>1293</v>
      </c>
      <c r="N435">
        <v>24</v>
      </c>
      <c r="O435" t="s">
        <v>484</v>
      </c>
      <c r="P435" t="s">
        <v>1296</v>
      </c>
      <c r="Q435" t="s">
        <v>484</v>
      </c>
      <c r="R435" t="s">
        <v>896</v>
      </c>
      <c r="S435" t="s">
        <v>897</v>
      </c>
      <c r="T435" t="s">
        <v>1299</v>
      </c>
      <c r="U435" t="s">
        <v>897</v>
      </c>
      <c r="V435" t="s">
        <v>1339</v>
      </c>
      <c r="W435">
        <v>3000</v>
      </c>
      <c r="X435" t="s">
        <v>56</v>
      </c>
      <c r="Y435">
        <v>3541</v>
      </c>
      <c r="Z435" t="s">
        <v>489</v>
      </c>
      <c r="AA435">
        <v>0</v>
      </c>
      <c r="AB435" t="s">
        <v>58</v>
      </c>
      <c r="AC435" s="1">
        <v>626843.77</v>
      </c>
      <c r="AD435" s="16">
        <v>625973.76000000001</v>
      </c>
      <c r="AE435" s="1">
        <v>573881.78</v>
      </c>
      <c r="AF435" s="1">
        <v>468827.83</v>
      </c>
      <c r="AG435" s="1">
        <v>650000</v>
      </c>
      <c r="AH435" s="1">
        <v>468827.82</v>
      </c>
      <c r="AI435" s="1">
        <v>364643.86</v>
      </c>
      <c r="AJ435" s="1">
        <v>1200000</v>
      </c>
      <c r="AK435" s="1">
        <v>1200000</v>
      </c>
      <c r="AL435" s="1">
        <f t="shared" si="28"/>
        <v>0</v>
      </c>
      <c r="AM435" s="1">
        <v>700000</v>
      </c>
      <c r="AN435" s="1"/>
      <c r="AO435" s="1">
        <v>907861.36</v>
      </c>
      <c r="AP435" s="1">
        <v>907861.36</v>
      </c>
      <c r="AQ435" s="1">
        <v>907861.36</v>
      </c>
      <c r="AR435" s="1">
        <v>907861.36</v>
      </c>
      <c r="AS435" s="1">
        <v>280974.15999999997</v>
      </c>
      <c r="AT435" s="1">
        <v>155596.72</v>
      </c>
      <c r="AU435" s="1">
        <v>155596.72</v>
      </c>
      <c r="AV435" s="1">
        <f t="shared" si="29"/>
        <v>292138.64</v>
      </c>
      <c r="AW435" s="1">
        <v>700000</v>
      </c>
      <c r="AY435" s="1">
        <f t="shared" si="30"/>
        <v>700000</v>
      </c>
    </row>
    <row r="436" spans="1:54" hidden="1" x14ac:dyDescent="0.35">
      <c r="A436" t="s">
        <v>1361</v>
      </c>
      <c r="B436" t="s">
        <v>1360</v>
      </c>
      <c r="C436" t="s">
        <v>1359</v>
      </c>
      <c r="D436" t="s">
        <v>1373</v>
      </c>
      <c r="E436" s="83" t="s">
        <v>835</v>
      </c>
      <c r="F436">
        <v>5</v>
      </c>
      <c r="G436" s="83" t="s">
        <v>810</v>
      </c>
      <c r="H436" s="83" t="s">
        <v>65</v>
      </c>
      <c r="I436" s="83" t="s">
        <v>1351</v>
      </c>
      <c r="J436" t="s">
        <v>47</v>
      </c>
      <c r="K436" t="s">
        <v>48</v>
      </c>
      <c r="L436">
        <v>4</v>
      </c>
      <c r="M436" t="s">
        <v>1291</v>
      </c>
      <c r="N436">
        <v>9</v>
      </c>
      <c r="O436" t="s">
        <v>120</v>
      </c>
      <c r="P436" t="s">
        <v>1296</v>
      </c>
      <c r="Q436" t="s">
        <v>120</v>
      </c>
      <c r="R436" t="s">
        <v>834</v>
      </c>
      <c r="S436" t="s">
        <v>836</v>
      </c>
      <c r="T436" t="s">
        <v>1299</v>
      </c>
      <c r="U436" t="s">
        <v>836</v>
      </c>
      <c r="V436" t="s">
        <v>1339</v>
      </c>
      <c r="W436">
        <v>3000</v>
      </c>
      <c r="X436" t="s">
        <v>56</v>
      </c>
      <c r="Y436">
        <v>3551</v>
      </c>
      <c r="Z436" t="s">
        <v>243</v>
      </c>
      <c r="AA436">
        <v>0</v>
      </c>
      <c r="AB436" t="s">
        <v>58</v>
      </c>
      <c r="AC436" s="1">
        <v>14398484.73</v>
      </c>
      <c r="AD436" s="16">
        <v>14340111.109999999</v>
      </c>
      <c r="AE436" s="1">
        <v>14176384.289999999</v>
      </c>
      <c r="AF436" s="1">
        <v>19745692.09</v>
      </c>
      <c r="AG436" s="1">
        <v>7000000</v>
      </c>
      <c r="AH436" s="1">
        <v>18245692.16</v>
      </c>
      <c r="AI436" s="1">
        <v>18245692.16</v>
      </c>
      <c r="AJ436" s="1">
        <v>25300000</v>
      </c>
      <c r="AK436" s="1">
        <v>25300000</v>
      </c>
      <c r="AL436" s="1">
        <f t="shared" si="28"/>
        <v>0</v>
      </c>
      <c r="AM436" s="1">
        <v>20000000</v>
      </c>
      <c r="AN436" s="1"/>
      <c r="AO436" s="1">
        <v>11824806.98</v>
      </c>
      <c r="AP436" s="1">
        <v>9775399.6300000008</v>
      </c>
      <c r="AQ436" s="1">
        <v>6935718.3600000003</v>
      </c>
      <c r="AR436" s="1">
        <v>6121532.0199999996</v>
      </c>
      <c r="AS436" s="1">
        <v>5587649.0099999998</v>
      </c>
      <c r="AT436" s="1">
        <v>5171984.78</v>
      </c>
      <c r="AU436" s="1">
        <v>5062712.51</v>
      </c>
      <c r="AV436" s="1">
        <f t="shared" si="29"/>
        <v>13475193.02</v>
      </c>
      <c r="AW436" s="1">
        <v>20000000</v>
      </c>
      <c r="AY436" s="1">
        <f t="shared" si="30"/>
        <v>20000000</v>
      </c>
      <c r="BA436" t="s">
        <v>1234</v>
      </c>
    </row>
    <row r="437" spans="1:54" hidden="1" x14ac:dyDescent="0.35">
      <c r="A437" s="13" t="s">
        <v>1451</v>
      </c>
      <c r="B437" t="s">
        <v>815</v>
      </c>
      <c r="C437" t="s">
        <v>1359</v>
      </c>
      <c r="D437" t="s">
        <v>1376</v>
      </c>
      <c r="E437" s="83" t="s">
        <v>870</v>
      </c>
      <c r="F437">
        <v>6</v>
      </c>
      <c r="G437" s="83" t="s">
        <v>164</v>
      </c>
      <c r="H437" s="83" t="s">
        <v>65</v>
      </c>
      <c r="I437" s="83" t="s">
        <v>1351</v>
      </c>
      <c r="J437" s="83" t="s">
        <v>155</v>
      </c>
      <c r="K437" s="83" t="s">
        <v>1302</v>
      </c>
      <c r="L437">
        <v>1</v>
      </c>
      <c r="M437" t="s">
        <v>1292</v>
      </c>
      <c r="N437">
        <v>19</v>
      </c>
      <c r="O437" t="s">
        <v>168</v>
      </c>
      <c r="P437" t="s">
        <v>1296</v>
      </c>
      <c r="Q437" t="s">
        <v>168</v>
      </c>
      <c r="R437" t="s">
        <v>869</v>
      </c>
      <c r="S437" t="s">
        <v>871</v>
      </c>
      <c r="T437" t="s">
        <v>1299</v>
      </c>
      <c r="U437" t="s">
        <v>871</v>
      </c>
      <c r="V437" t="s">
        <v>1339</v>
      </c>
      <c r="W437">
        <v>3000</v>
      </c>
      <c r="X437" t="s">
        <v>56</v>
      </c>
      <c r="Y437">
        <v>3551</v>
      </c>
      <c r="Z437" t="s">
        <v>243</v>
      </c>
      <c r="AA437">
        <v>0</v>
      </c>
      <c r="AB437" t="s">
        <v>58</v>
      </c>
      <c r="AC437" s="1">
        <v>0</v>
      </c>
      <c r="AD437" s="16">
        <v>0</v>
      </c>
      <c r="AE437" s="1">
        <v>0</v>
      </c>
      <c r="AF437" s="1">
        <v>1276</v>
      </c>
      <c r="AG437" s="1">
        <v>0</v>
      </c>
      <c r="AH437" s="1">
        <v>1276</v>
      </c>
      <c r="AI437" s="1">
        <v>1276</v>
      </c>
      <c r="AJ437" s="1">
        <v>0</v>
      </c>
      <c r="AK437" s="1">
        <v>0</v>
      </c>
      <c r="AL437" s="1">
        <f t="shared" si="28"/>
        <v>0</v>
      </c>
      <c r="AM437" s="1">
        <v>0</v>
      </c>
      <c r="AN437" s="1"/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f t="shared" si="29"/>
        <v>0</v>
      </c>
      <c r="AW437" s="1">
        <v>0</v>
      </c>
      <c r="AY437" s="1">
        <f t="shared" si="30"/>
        <v>0</v>
      </c>
      <c r="BB437" s="1"/>
    </row>
    <row r="438" spans="1:54" hidden="1" x14ac:dyDescent="0.35">
      <c r="A438" t="s">
        <v>812</v>
      </c>
      <c r="B438" t="s">
        <v>815</v>
      </c>
      <c r="C438" t="s">
        <v>1359</v>
      </c>
      <c r="D438" t="s">
        <v>1376</v>
      </c>
      <c r="E438" s="83" t="s">
        <v>870</v>
      </c>
      <c r="F438">
        <v>2</v>
      </c>
      <c r="G438" s="83" t="s">
        <v>148</v>
      </c>
      <c r="H438" s="83" t="s">
        <v>65</v>
      </c>
      <c r="I438" s="83" t="s">
        <v>1351</v>
      </c>
      <c r="J438" s="83" t="s">
        <v>480</v>
      </c>
      <c r="K438" s="83" t="s">
        <v>481</v>
      </c>
      <c r="L438">
        <v>2</v>
      </c>
      <c r="M438" t="s">
        <v>1293</v>
      </c>
      <c r="N438">
        <v>24</v>
      </c>
      <c r="O438" t="s">
        <v>484</v>
      </c>
      <c r="P438" t="s">
        <v>1296</v>
      </c>
      <c r="Q438" t="s">
        <v>484</v>
      </c>
      <c r="R438" t="s">
        <v>896</v>
      </c>
      <c r="S438" t="s">
        <v>897</v>
      </c>
      <c r="T438" t="s">
        <v>1299</v>
      </c>
      <c r="U438" t="s">
        <v>897</v>
      </c>
      <c r="V438" t="s">
        <v>1339</v>
      </c>
      <c r="W438">
        <v>3000</v>
      </c>
      <c r="X438" t="s">
        <v>56</v>
      </c>
      <c r="Y438">
        <v>3561</v>
      </c>
      <c r="Z438" t="s">
        <v>490</v>
      </c>
      <c r="AA438">
        <v>0</v>
      </c>
      <c r="AB438" t="s">
        <v>58</v>
      </c>
      <c r="AC438" s="1">
        <v>13058.12</v>
      </c>
      <c r="AD438" s="16">
        <v>13058.12</v>
      </c>
      <c r="AE438" s="1">
        <v>13058.12</v>
      </c>
      <c r="AF438" s="1">
        <v>11109.32</v>
      </c>
      <c r="AG438" s="1">
        <v>30000</v>
      </c>
      <c r="AH438" s="1">
        <v>8209.32</v>
      </c>
      <c r="AI438" s="1">
        <v>0</v>
      </c>
      <c r="AJ438" s="1">
        <v>50000</v>
      </c>
      <c r="AK438" s="1">
        <v>50000</v>
      </c>
      <c r="AL438" s="1">
        <f t="shared" si="28"/>
        <v>0</v>
      </c>
      <c r="AM438" s="1">
        <v>50000</v>
      </c>
      <c r="AN438" s="1"/>
      <c r="AO438" s="1">
        <v>1624</v>
      </c>
      <c r="AP438" s="1">
        <v>1624</v>
      </c>
      <c r="AQ438" s="1">
        <v>1624</v>
      </c>
      <c r="AR438" s="1">
        <v>1624</v>
      </c>
      <c r="AS438" s="1">
        <v>1624</v>
      </c>
      <c r="AT438" s="1">
        <v>1624</v>
      </c>
      <c r="AU438" s="1">
        <v>1624</v>
      </c>
      <c r="AV438" s="1">
        <f t="shared" si="29"/>
        <v>48376</v>
      </c>
      <c r="AW438" s="1">
        <v>0</v>
      </c>
      <c r="AY438" s="1">
        <f t="shared" si="30"/>
        <v>0</v>
      </c>
    </row>
    <row r="439" spans="1:54" hidden="1" x14ac:dyDescent="0.35">
      <c r="A439" t="s">
        <v>1361</v>
      </c>
      <c r="B439" t="s">
        <v>1360</v>
      </c>
      <c r="C439" t="s">
        <v>1359</v>
      </c>
      <c r="D439" s="85" t="s">
        <v>1379</v>
      </c>
      <c r="E439" s="83" t="s">
        <v>824</v>
      </c>
      <c r="F439">
        <v>1</v>
      </c>
      <c r="G439" s="83" t="s">
        <v>472</v>
      </c>
      <c r="H439" s="83" t="s">
        <v>65</v>
      </c>
      <c r="I439" s="83" t="s">
        <v>1351</v>
      </c>
      <c r="J439" s="83" t="s">
        <v>1303</v>
      </c>
      <c r="K439" s="83" t="s">
        <v>1304</v>
      </c>
      <c r="L439">
        <v>6</v>
      </c>
      <c r="M439" t="s">
        <v>1290</v>
      </c>
      <c r="N439">
        <v>63</v>
      </c>
      <c r="O439" t="s">
        <v>890</v>
      </c>
      <c r="P439" t="s">
        <v>1296</v>
      </c>
      <c r="Q439" t="s">
        <v>1452</v>
      </c>
      <c r="R439" t="s">
        <v>888</v>
      </c>
      <c r="S439" t="s">
        <v>891</v>
      </c>
      <c r="T439" t="s">
        <v>1299</v>
      </c>
      <c r="U439" t="s">
        <v>1453</v>
      </c>
      <c r="V439" t="s">
        <v>1339</v>
      </c>
      <c r="W439">
        <v>3000</v>
      </c>
      <c r="X439" t="s">
        <v>56</v>
      </c>
      <c r="Y439">
        <v>3571</v>
      </c>
      <c r="Z439" t="s">
        <v>392</v>
      </c>
      <c r="AA439">
        <v>0</v>
      </c>
      <c r="AB439" t="s">
        <v>58</v>
      </c>
      <c r="AC439">
        <v>0</v>
      </c>
      <c r="AD439" s="16">
        <v>210431209.46000001</v>
      </c>
      <c r="AE439">
        <v>0</v>
      </c>
      <c r="AF439">
        <v>0</v>
      </c>
      <c r="AG439">
        <v>0</v>
      </c>
      <c r="AH439" s="16">
        <v>257572643.41</v>
      </c>
      <c r="AI439">
        <v>0</v>
      </c>
      <c r="AJ439" s="1">
        <v>196179000</v>
      </c>
      <c r="AK439" s="1">
        <v>194679000</v>
      </c>
      <c r="AL439" s="1">
        <f t="shared" ref="AL439:AL502" si="31">AJ439-AK439</f>
        <v>1500000</v>
      </c>
      <c r="AM439">
        <v>0</v>
      </c>
      <c r="AO439" s="1">
        <v>189616649.19999999</v>
      </c>
      <c r="AP439" s="1">
        <v>157616652.91</v>
      </c>
      <c r="AQ439" s="1">
        <v>62848782.700000003</v>
      </c>
      <c r="AR439" s="1">
        <v>62848782.700000003</v>
      </c>
      <c r="AS439" s="1">
        <v>62848782.689999998</v>
      </c>
      <c r="AT439" s="1">
        <v>40125540.82</v>
      </c>
      <c r="AU439" s="1">
        <v>40125540.82</v>
      </c>
      <c r="AV439" s="1">
        <f t="shared" ref="AV439:AV502" si="32">AK439-AO439</f>
        <v>5062350.8000000119</v>
      </c>
      <c r="AW439" s="1">
        <v>170000000</v>
      </c>
      <c r="AX439" s="1">
        <v>200000000</v>
      </c>
      <c r="AY439" s="1">
        <f t="shared" si="30"/>
        <v>170000000</v>
      </c>
      <c r="BA439" t="s">
        <v>1229</v>
      </c>
    </row>
    <row r="440" spans="1:54" hidden="1" x14ac:dyDescent="0.35">
      <c r="A440" t="s">
        <v>1361</v>
      </c>
      <c r="B440" t="s">
        <v>1360</v>
      </c>
      <c r="C440" t="s">
        <v>1359</v>
      </c>
      <c r="D440" t="s">
        <v>1373</v>
      </c>
      <c r="E440" s="83" t="s">
        <v>835</v>
      </c>
      <c r="F440">
        <v>5</v>
      </c>
      <c r="G440" s="83" t="s">
        <v>810</v>
      </c>
      <c r="H440" s="83" t="s">
        <v>65</v>
      </c>
      <c r="I440" s="83" t="s">
        <v>1351</v>
      </c>
      <c r="J440" t="s">
        <v>47</v>
      </c>
      <c r="K440" t="s">
        <v>48</v>
      </c>
      <c r="L440">
        <v>4</v>
      </c>
      <c r="M440" t="s">
        <v>1291</v>
      </c>
      <c r="N440">
        <v>9</v>
      </c>
      <c r="O440" t="s">
        <v>120</v>
      </c>
      <c r="P440" t="s">
        <v>1296</v>
      </c>
      <c r="Q440" t="s">
        <v>120</v>
      </c>
      <c r="R440" t="s">
        <v>834</v>
      </c>
      <c r="S440" t="s">
        <v>836</v>
      </c>
      <c r="T440" t="s">
        <v>1299</v>
      </c>
      <c r="U440" t="s">
        <v>836</v>
      </c>
      <c r="V440" t="s">
        <v>1339</v>
      </c>
      <c r="W440">
        <v>3000</v>
      </c>
      <c r="X440" t="s">
        <v>56</v>
      </c>
      <c r="Y440">
        <v>3571</v>
      </c>
      <c r="Z440" t="s">
        <v>392</v>
      </c>
      <c r="AA440">
        <v>0</v>
      </c>
      <c r="AB440" t="s">
        <v>58</v>
      </c>
      <c r="AC440" s="1">
        <v>31110042.100000001</v>
      </c>
      <c r="AD440" s="16">
        <v>30387685.75</v>
      </c>
      <c r="AE440" s="1">
        <v>25569578.77</v>
      </c>
      <c r="AF440" s="1">
        <v>23485319.600000001</v>
      </c>
      <c r="AG440" s="1">
        <v>10000000</v>
      </c>
      <c r="AH440" s="1">
        <v>20979339.420000002</v>
      </c>
      <c r="AI440" s="1">
        <v>19316202.960000001</v>
      </c>
      <c r="AJ440" s="1">
        <v>20158794</v>
      </c>
      <c r="AK440" s="1">
        <v>20158794</v>
      </c>
      <c r="AL440" s="1">
        <f t="shared" si="31"/>
        <v>0</v>
      </c>
      <c r="AM440" s="1">
        <v>20000000</v>
      </c>
      <c r="AN440" s="1"/>
      <c r="AO440" s="1">
        <v>18090629.66</v>
      </c>
      <c r="AP440" s="1">
        <v>17300851.170000002</v>
      </c>
      <c r="AQ440" s="1">
        <v>14762513.75</v>
      </c>
      <c r="AR440" s="1">
        <v>13972735.279999999</v>
      </c>
      <c r="AS440" s="1">
        <v>13046564.460000001</v>
      </c>
      <c r="AT440" s="1">
        <v>11543309.99</v>
      </c>
      <c r="AU440" s="1">
        <v>11239033.970000001</v>
      </c>
      <c r="AV440" s="1">
        <f t="shared" si="32"/>
        <v>2068164.3399999999</v>
      </c>
      <c r="AW440" s="1">
        <v>20000000</v>
      </c>
      <c r="AY440" s="1">
        <v>15000000</v>
      </c>
    </row>
    <row r="441" spans="1:54" hidden="1" x14ac:dyDescent="0.35">
      <c r="A441" t="s">
        <v>812</v>
      </c>
      <c r="B441" t="s">
        <v>815</v>
      </c>
      <c r="C441" t="s">
        <v>1359</v>
      </c>
      <c r="D441" t="s">
        <v>1372</v>
      </c>
      <c r="E441" s="83" t="s">
        <v>60</v>
      </c>
      <c r="F441">
        <v>5</v>
      </c>
      <c r="G441" s="83" t="s">
        <v>810</v>
      </c>
      <c r="H441" s="83" t="s">
        <v>65</v>
      </c>
      <c r="I441" s="83" t="s">
        <v>1351</v>
      </c>
      <c r="J441" t="s">
        <v>47</v>
      </c>
      <c r="K441" t="s">
        <v>48</v>
      </c>
      <c r="L441">
        <v>4</v>
      </c>
      <c r="M441" t="s">
        <v>1291</v>
      </c>
      <c r="N441">
        <v>5</v>
      </c>
      <c r="O441" t="s">
        <v>297</v>
      </c>
      <c r="P441" t="s">
        <v>1296</v>
      </c>
      <c r="Q441" t="s">
        <v>297</v>
      </c>
      <c r="R441" t="s">
        <v>817</v>
      </c>
      <c r="S441" t="s">
        <v>298</v>
      </c>
      <c r="T441" t="s">
        <v>1299</v>
      </c>
      <c r="U441" t="s">
        <v>298</v>
      </c>
      <c r="V441" t="s">
        <v>1339</v>
      </c>
      <c r="W441">
        <v>3000</v>
      </c>
      <c r="X441" t="s">
        <v>56</v>
      </c>
      <c r="Y441">
        <v>3571</v>
      </c>
      <c r="Z441" t="s">
        <v>392</v>
      </c>
      <c r="AA441">
        <v>51</v>
      </c>
      <c r="AB441" t="s">
        <v>818</v>
      </c>
      <c r="AC441" s="1">
        <v>0</v>
      </c>
      <c r="AD441" s="16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10000000</v>
      </c>
      <c r="AK441" s="1">
        <v>10000000</v>
      </c>
      <c r="AL441" s="1">
        <f t="shared" si="31"/>
        <v>0</v>
      </c>
      <c r="AM441">
        <v>0</v>
      </c>
      <c r="AO441" s="1">
        <v>10000000</v>
      </c>
      <c r="AP441" s="1">
        <v>10000000</v>
      </c>
      <c r="AQ441" s="1">
        <v>10000000</v>
      </c>
      <c r="AR441">
        <v>0</v>
      </c>
      <c r="AS441">
        <v>0</v>
      </c>
      <c r="AT441">
        <v>0</v>
      </c>
      <c r="AU441">
        <v>0</v>
      </c>
      <c r="AV441" s="1">
        <f t="shared" si="32"/>
        <v>0</v>
      </c>
      <c r="AW441" s="1">
        <v>0</v>
      </c>
      <c r="AY441" s="1">
        <f t="shared" si="30"/>
        <v>0</v>
      </c>
    </row>
    <row r="442" spans="1:54" x14ac:dyDescent="0.35">
      <c r="A442" t="s">
        <v>1361</v>
      </c>
      <c r="B442" t="s">
        <v>1360</v>
      </c>
      <c r="C442" t="s">
        <v>1359</v>
      </c>
      <c r="D442" t="s">
        <v>1377</v>
      </c>
      <c r="E442" s="83" t="s">
        <v>857</v>
      </c>
      <c r="F442">
        <v>2</v>
      </c>
      <c r="G442" s="83" t="s">
        <v>148</v>
      </c>
      <c r="H442" s="83" t="s">
        <v>65</v>
      </c>
      <c r="I442" s="83" t="s">
        <v>1351</v>
      </c>
      <c r="J442" s="83" t="s">
        <v>47</v>
      </c>
      <c r="K442" s="83" t="s">
        <v>48</v>
      </c>
      <c r="L442">
        <v>2</v>
      </c>
      <c r="M442" t="s">
        <v>1293</v>
      </c>
      <c r="N442">
        <v>28</v>
      </c>
      <c r="O442" t="s">
        <v>415</v>
      </c>
      <c r="P442" t="s">
        <v>1296</v>
      </c>
      <c r="Q442" t="s">
        <v>415</v>
      </c>
      <c r="R442" t="s">
        <v>860</v>
      </c>
      <c r="S442" t="s">
        <v>861</v>
      </c>
      <c r="T442" t="s">
        <v>1299</v>
      </c>
      <c r="U442" t="s">
        <v>861</v>
      </c>
      <c r="V442" t="s">
        <v>1339</v>
      </c>
      <c r="W442">
        <v>3000</v>
      </c>
      <c r="X442" t="s">
        <v>56</v>
      </c>
      <c r="Y442">
        <v>3571</v>
      </c>
      <c r="Z442" t="s">
        <v>392</v>
      </c>
      <c r="AA442">
        <v>0</v>
      </c>
      <c r="AB442" t="s">
        <v>58</v>
      </c>
      <c r="AC442" s="1">
        <v>197664</v>
      </c>
      <c r="AD442" s="16">
        <v>197664</v>
      </c>
      <c r="AE442" s="1">
        <v>197664</v>
      </c>
      <c r="AF442" s="1">
        <v>0</v>
      </c>
      <c r="AG442" s="1">
        <v>300000</v>
      </c>
      <c r="AH442" s="1">
        <v>0</v>
      </c>
      <c r="AI442" s="1">
        <v>0</v>
      </c>
      <c r="AJ442" s="1">
        <v>400000</v>
      </c>
      <c r="AK442" s="1">
        <v>400000</v>
      </c>
      <c r="AL442" s="1">
        <f t="shared" si="31"/>
        <v>0</v>
      </c>
      <c r="AM442" s="1">
        <v>400000</v>
      </c>
      <c r="AN442" s="1"/>
      <c r="AO442" s="1">
        <v>336197.66</v>
      </c>
      <c r="AP442" s="1">
        <v>0</v>
      </c>
      <c r="AQ442" s="1">
        <v>271022.40000000002</v>
      </c>
      <c r="AR442">
        <v>0</v>
      </c>
      <c r="AS442">
        <v>0</v>
      </c>
      <c r="AT442">
        <v>0</v>
      </c>
      <c r="AU442">
        <v>0</v>
      </c>
      <c r="AV442" s="1">
        <f t="shared" si="32"/>
        <v>63802.340000000026</v>
      </c>
      <c r="AW442" s="16">
        <v>400000</v>
      </c>
      <c r="AY442" s="1">
        <f t="shared" si="30"/>
        <v>400000</v>
      </c>
    </row>
    <row r="443" spans="1:54" hidden="1" x14ac:dyDescent="0.35">
      <c r="A443" t="s">
        <v>1361</v>
      </c>
      <c r="B443" t="s">
        <v>1360</v>
      </c>
      <c r="C443" t="s">
        <v>1359</v>
      </c>
      <c r="D443" t="s">
        <v>1376</v>
      </c>
      <c r="E443" s="83" t="s">
        <v>870</v>
      </c>
      <c r="F443">
        <v>6</v>
      </c>
      <c r="G443" s="83" t="s">
        <v>164</v>
      </c>
      <c r="H443" s="83" t="s">
        <v>65</v>
      </c>
      <c r="I443" s="83" t="s">
        <v>1351</v>
      </c>
      <c r="J443" s="83" t="s">
        <v>173</v>
      </c>
      <c r="K443" s="83" t="s">
        <v>174</v>
      </c>
      <c r="L443">
        <v>6</v>
      </c>
      <c r="M443" t="s">
        <v>1290</v>
      </c>
      <c r="N443">
        <v>21</v>
      </c>
      <c r="O443" t="s">
        <v>440</v>
      </c>
      <c r="P443" t="s">
        <v>1296</v>
      </c>
      <c r="Q443" t="s">
        <v>440</v>
      </c>
      <c r="R443" t="s">
        <v>872</v>
      </c>
      <c r="S443" t="s">
        <v>873</v>
      </c>
      <c r="T443" t="s">
        <v>1299</v>
      </c>
      <c r="U443" t="s">
        <v>873</v>
      </c>
      <c r="V443" t="s">
        <v>1339</v>
      </c>
      <c r="W443">
        <v>3000</v>
      </c>
      <c r="X443" t="s">
        <v>56</v>
      </c>
      <c r="Y443">
        <v>3571</v>
      </c>
      <c r="Z443" t="s">
        <v>392</v>
      </c>
      <c r="AA443">
        <v>0</v>
      </c>
      <c r="AB443" t="s">
        <v>58</v>
      </c>
      <c r="AC443" s="1">
        <v>20000</v>
      </c>
      <c r="AD443" s="16">
        <v>0</v>
      </c>
      <c r="AE443" s="1">
        <v>0</v>
      </c>
      <c r="AF443" s="1">
        <v>0</v>
      </c>
      <c r="AG443" s="1">
        <v>80000</v>
      </c>
      <c r="AH443" s="1">
        <v>0</v>
      </c>
      <c r="AI443" s="1">
        <v>0</v>
      </c>
      <c r="AJ443" s="1">
        <v>100000</v>
      </c>
      <c r="AK443" s="1">
        <v>100000</v>
      </c>
      <c r="AL443" s="1">
        <f t="shared" si="31"/>
        <v>0</v>
      </c>
      <c r="AM443" s="1">
        <v>100000</v>
      </c>
      <c r="AN443" s="1"/>
      <c r="AO443" s="1">
        <v>69659.100000000006</v>
      </c>
      <c r="AP443" s="1">
        <v>69659.100000000006</v>
      </c>
      <c r="AQ443" s="1">
        <v>69659.100000000006</v>
      </c>
      <c r="AR443" s="1">
        <v>69659.100000000006</v>
      </c>
      <c r="AS443" s="1">
        <v>69659.100000000006</v>
      </c>
      <c r="AT443" s="1">
        <v>69659.100000000006</v>
      </c>
      <c r="AU443" s="1">
        <v>69659.100000000006</v>
      </c>
      <c r="AV443" s="1">
        <f t="shared" si="32"/>
        <v>30340.899999999994</v>
      </c>
      <c r="AW443" s="1">
        <v>100000</v>
      </c>
      <c r="AY443" s="1">
        <f t="shared" si="30"/>
        <v>100000</v>
      </c>
    </row>
    <row r="444" spans="1:54" x14ac:dyDescent="0.35">
      <c r="A444" t="s">
        <v>812</v>
      </c>
      <c r="B444" t="s">
        <v>815</v>
      </c>
      <c r="C444" t="s">
        <v>1359</v>
      </c>
      <c r="D444" t="s">
        <v>1377</v>
      </c>
      <c r="E444" s="83" t="s">
        <v>857</v>
      </c>
      <c r="F444">
        <v>1</v>
      </c>
      <c r="G444" s="83" t="s">
        <v>472</v>
      </c>
      <c r="H444" s="83" t="s">
        <v>65</v>
      </c>
      <c r="I444" s="83" t="s">
        <v>1351</v>
      </c>
      <c r="J444" s="83" t="s">
        <v>1303</v>
      </c>
      <c r="K444" s="83" t="s">
        <v>1304</v>
      </c>
      <c r="L444" s="86">
        <v>6</v>
      </c>
      <c r="M444" s="86" t="s">
        <v>1290</v>
      </c>
      <c r="N444">
        <v>29</v>
      </c>
      <c r="O444" t="s">
        <v>473</v>
      </c>
      <c r="P444" t="s">
        <v>1296</v>
      </c>
      <c r="Q444" t="s">
        <v>473</v>
      </c>
      <c r="R444" t="s">
        <v>884</v>
      </c>
      <c r="S444" t="s">
        <v>891</v>
      </c>
      <c r="T444" t="s">
        <v>1299</v>
      </c>
      <c r="U444" t="s">
        <v>891</v>
      </c>
      <c r="V444" t="s">
        <v>1339</v>
      </c>
      <c r="W444">
        <v>3000</v>
      </c>
      <c r="X444" t="s">
        <v>56</v>
      </c>
      <c r="Y444">
        <v>3571</v>
      </c>
      <c r="Z444" t="s">
        <v>392</v>
      </c>
      <c r="AA444">
        <v>11</v>
      </c>
      <c r="AB444" t="s">
        <v>886</v>
      </c>
      <c r="AC444">
        <v>0</v>
      </c>
      <c r="AD444" s="16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 s="1">
        <v>0</v>
      </c>
      <c r="AK444" s="1">
        <v>0</v>
      </c>
      <c r="AL444" s="1">
        <f t="shared" si="31"/>
        <v>0</v>
      </c>
      <c r="AM444" s="1">
        <v>99999994.560000002</v>
      </c>
      <c r="AN444" s="1"/>
      <c r="AO444" s="1">
        <v>0</v>
      </c>
      <c r="AP444" s="1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 s="1">
        <f t="shared" si="32"/>
        <v>0</v>
      </c>
      <c r="AW444" s="1">
        <v>0</v>
      </c>
      <c r="AY444" s="1">
        <f t="shared" si="30"/>
        <v>0</v>
      </c>
      <c r="BB444" s="1"/>
    </row>
    <row r="445" spans="1:54" x14ac:dyDescent="0.35">
      <c r="A445" t="s">
        <v>812</v>
      </c>
      <c r="B445" t="s">
        <v>815</v>
      </c>
      <c r="C445" t="s">
        <v>1359</v>
      </c>
      <c r="D445" t="s">
        <v>1377</v>
      </c>
      <c r="E445" s="83" t="s">
        <v>857</v>
      </c>
      <c r="F445">
        <v>1</v>
      </c>
      <c r="G445" s="83" t="s">
        <v>472</v>
      </c>
      <c r="H445" s="83" t="s">
        <v>65</v>
      </c>
      <c r="I445" s="83" t="s">
        <v>1351</v>
      </c>
      <c r="J445" s="83" t="s">
        <v>1303</v>
      </c>
      <c r="K445" s="83" t="s">
        <v>1304</v>
      </c>
      <c r="L445" s="86">
        <v>6</v>
      </c>
      <c r="M445" s="86" t="s">
        <v>1290</v>
      </c>
      <c r="N445">
        <v>29</v>
      </c>
      <c r="O445" t="s">
        <v>473</v>
      </c>
      <c r="P445" t="s">
        <v>1296</v>
      </c>
      <c r="Q445" t="s">
        <v>473</v>
      </c>
      <c r="R445" t="s">
        <v>884</v>
      </c>
      <c r="S445" t="s">
        <v>891</v>
      </c>
      <c r="T445" t="s">
        <v>1299</v>
      </c>
      <c r="U445" t="s">
        <v>891</v>
      </c>
      <c r="V445" t="s">
        <v>1339</v>
      </c>
      <c r="W445">
        <v>3000</v>
      </c>
      <c r="X445" t="s">
        <v>56</v>
      </c>
      <c r="Y445">
        <v>3571</v>
      </c>
      <c r="Z445" t="s">
        <v>392</v>
      </c>
      <c r="AA445">
        <v>12</v>
      </c>
      <c r="AB445" t="s">
        <v>887</v>
      </c>
      <c r="AC445" s="1">
        <v>210431209.46000001</v>
      </c>
      <c r="AD445" s="16">
        <v>0</v>
      </c>
      <c r="AE445" s="1">
        <v>202275638.13</v>
      </c>
      <c r="AF445" s="1">
        <v>267175852.88</v>
      </c>
      <c r="AG445" s="1">
        <v>61975132.049999997</v>
      </c>
      <c r="AH445" s="1">
        <v>0</v>
      </c>
      <c r="AI445" s="1">
        <v>208860783.84</v>
      </c>
      <c r="AJ445" s="1">
        <v>0</v>
      </c>
      <c r="AK445" s="1">
        <v>0</v>
      </c>
      <c r="AL445" s="1">
        <f t="shared" si="31"/>
        <v>0</v>
      </c>
      <c r="AM445" s="1">
        <v>100000005.44</v>
      </c>
      <c r="AN445" s="1"/>
      <c r="AO445" s="1">
        <v>0</v>
      </c>
      <c r="AP445" s="1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 s="1">
        <f t="shared" si="32"/>
        <v>0</v>
      </c>
      <c r="AW445" s="1">
        <v>0</v>
      </c>
      <c r="AY445" s="1">
        <f t="shared" si="30"/>
        <v>0</v>
      </c>
      <c r="BB445" s="1"/>
    </row>
    <row r="446" spans="1:54" hidden="1" x14ac:dyDescent="0.35">
      <c r="A446" t="s">
        <v>1361</v>
      </c>
      <c r="B446" t="s">
        <v>1360</v>
      </c>
      <c r="C446" t="s">
        <v>1359</v>
      </c>
      <c r="D446" s="85" t="s">
        <v>1379</v>
      </c>
      <c r="E446" s="83" t="s">
        <v>824</v>
      </c>
      <c r="F446">
        <v>1</v>
      </c>
      <c r="G446" s="83" t="s">
        <v>472</v>
      </c>
      <c r="H446" s="83" t="s">
        <v>65</v>
      </c>
      <c r="I446" s="83" t="s">
        <v>1351</v>
      </c>
      <c r="J446" s="83" t="s">
        <v>1303</v>
      </c>
      <c r="K446" s="83" t="s">
        <v>1304</v>
      </c>
      <c r="L446">
        <v>6</v>
      </c>
      <c r="M446" t="s">
        <v>1290</v>
      </c>
      <c r="N446">
        <v>68</v>
      </c>
      <c r="O446" t="s">
        <v>473</v>
      </c>
      <c r="P446" t="s">
        <v>1296</v>
      </c>
      <c r="Q446" t="s">
        <v>1452</v>
      </c>
      <c r="R446" t="s">
        <v>893</v>
      </c>
      <c r="S446" t="s">
        <v>1132</v>
      </c>
      <c r="T446" t="s">
        <v>1299</v>
      </c>
      <c r="U446" t="s">
        <v>1453</v>
      </c>
      <c r="V446" t="s">
        <v>1339</v>
      </c>
      <c r="W446">
        <v>3000</v>
      </c>
      <c r="X446" t="s">
        <v>56</v>
      </c>
      <c r="Y446">
        <v>3571</v>
      </c>
      <c r="Z446" t="s">
        <v>392</v>
      </c>
      <c r="AA446">
        <v>12</v>
      </c>
      <c r="AB446" t="s">
        <v>887</v>
      </c>
      <c r="AC446">
        <v>0</v>
      </c>
      <c r="AD446" s="16">
        <v>0</v>
      </c>
      <c r="AE446">
        <v>0</v>
      </c>
      <c r="AF446">
        <v>0</v>
      </c>
      <c r="AG446">
        <v>0</v>
      </c>
      <c r="AH446" s="16">
        <v>0</v>
      </c>
      <c r="AI446">
        <v>0</v>
      </c>
      <c r="AJ446" s="1">
        <v>0</v>
      </c>
      <c r="AK446" s="1">
        <v>0</v>
      </c>
      <c r="AL446" s="1">
        <f t="shared" si="31"/>
        <v>0</v>
      </c>
      <c r="AM446">
        <v>0</v>
      </c>
      <c r="AO446" s="1">
        <v>0</v>
      </c>
      <c r="AP446" s="1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 s="1">
        <f t="shared" si="32"/>
        <v>0</v>
      </c>
      <c r="AW446" s="1">
        <v>100000000</v>
      </c>
      <c r="AY446" s="1">
        <f t="shared" si="30"/>
        <v>100000000</v>
      </c>
      <c r="BA446" t="s">
        <v>1328</v>
      </c>
      <c r="BB446" s="1"/>
    </row>
    <row r="447" spans="1:54" x14ac:dyDescent="0.35">
      <c r="A447" t="s">
        <v>1361</v>
      </c>
      <c r="B447" t="s">
        <v>1360</v>
      </c>
      <c r="C447" t="s">
        <v>1359</v>
      </c>
      <c r="D447" t="s">
        <v>1377</v>
      </c>
      <c r="E447" s="83" t="s">
        <v>857</v>
      </c>
      <c r="F447">
        <v>1</v>
      </c>
      <c r="G447" s="83" t="s">
        <v>472</v>
      </c>
      <c r="H447" s="83" t="s">
        <v>65</v>
      </c>
      <c r="I447" s="83" t="s">
        <v>1351</v>
      </c>
      <c r="J447" s="83" t="s">
        <v>47</v>
      </c>
      <c r="K447" s="83" t="s">
        <v>48</v>
      </c>
      <c r="L447">
        <v>2</v>
      </c>
      <c r="M447" t="s">
        <v>1293</v>
      </c>
      <c r="N447">
        <v>26</v>
      </c>
      <c r="O447" t="s">
        <v>200</v>
      </c>
      <c r="P447" t="s">
        <v>1296</v>
      </c>
      <c r="Q447" t="s">
        <v>200</v>
      </c>
      <c r="R447" t="s">
        <v>894</v>
      </c>
      <c r="S447" t="s">
        <v>858</v>
      </c>
      <c r="T447" t="s">
        <v>1299</v>
      </c>
      <c r="U447" t="s">
        <v>858</v>
      </c>
      <c r="V447" t="s">
        <v>1339</v>
      </c>
      <c r="W447">
        <v>3000</v>
      </c>
      <c r="X447" t="s">
        <v>56</v>
      </c>
      <c r="Y447">
        <v>3571</v>
      </c>
      <c r="Z447" t="s">
        <v>392</v>
      </c>
      <c r="AA447">
        <v>0</v>
      </c>
      <c r="AB447" t="s">
        <v>58</v>
      </c>
      <c r="AC447" s="1">
        <v>0</v>
      </c>
      <c r="AD447" s="16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139243.57999999999</v>
      </c>
      <c r="AL447" s="1">
        <f t="shared" si="31"/>
        <v>-139243.57999999999</v>
      </c>
      <c r="AM447" s="1">
        <v>0</v>
      </c>
      <c r="AN447" s="1"/>
      <c r="AO447" s="1">
        <v>0</v>
      </c>
      <c r="AP447" s="1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 s="1">
        <f t="shared" si="32"/>
        <v>139243.57999999999</v>
      </c>
      <c r="AW447" s="1">
        <v>2000000</v>
      </c>
      <c r="AY447" s="1">
        <f t="shared" si="30"/>
        <v>2000000</v>
      </c>
    </row>
    <row r="448" spans="1:54" hidden="1" x14ac:dyDescent="0.35">
      <c r="A448" t="s">
        <v>1367</v>
      </c>
      <c r="B448" t="s">
        <v>1368</v>
      </c>
      <c r="C448" t="s">
        <v>1358</v>
      </c>
      <c r="D448" t="s">
        <v>1377</v>
      </c>
      <c r="E448" s="83" t="s">
        <v>857</v>
      </c>
      <c r="F448">
        <v>2</v>
      </c>
      <c r="G448" s="83" t="s">
        <v>148</v>
      </c>
      <c r="H448" s="83" t="s">
        <v>65</v>
      </c>
      <c r="I448" s="83" t="s">
        <v>1351</v>
      </c>
      <c r="J448" s="83" t="s">
        <v>185</v>
      </c>
      <c r="K448" s="83" t="s">
        <v>186</v>
      </c>
      <c r="L448">
        <v>3</v>
      </c>
      <c r="M448" t="s">
        <v>1294</v>
      </c>
      <c r="N448">
        <v>27</v>
      </c>
      <c r="O448" t="s">
        <v>881</v>
      </c>
      <c r="P448" t="s">
        <v>1296</v>
      </c>
      <c r="Q448" t="s">
        <v>881</v>
      </c>
      <c r="R448" t="s">
        <v>880</v>
      </c>
      <c r="S448" t="s">
        <v>192</v>
      </c>
      <c r="T448" t="s">
        <v>1299</v>
      </c>
      <c r="U448" t="s">
        <v>192</v>
      </c>
      <c r="V448" t="s">
        <v>1339</v>
      </c>
      <c r="W448">
        <v>3000</v>
      </c>
      <c r="X448" t="s">
        <v>56</v>
      </c>
      <c r="Y448">
        <v>3581</v>
      </c>
      <c r="Z448" t="s">
        <v>190</v>
      </c>
      <c r="AA448">
        <v>0</v>
      </c>
      <c r="AB448" t="s">
        <v>58</v>
      </c>
      <c r="AC448" s="1">
        <v>132529588.31</v>
      </c>
      <c r="AD448" s="16">
        <v>195975926.37</v>
      </c>
      <c r="AE448" s="1">
        <v>132529588.31</v>
      </c>
      <c r="AF448" s="1">
        <v>191627198.15000001</v>
      </c>
      <c r="AG448" s="1">
        <v>100000000</v>
      </c>
      <c r="AH448" s="1">
        <v>243928141.09999999</v>
      </c>
      <c r="AI448" s="1">
        <v>191627198.13999999</v>
      </c>
      <c r="AJ448" s="1">
        <v>274843172.52999997</v>
      </c>
      <c r="AK448" s="1">
        <v>274843172.52999997</v>
      </c>
      <c r="AL448" s="1">
        <f t="shared" si="31"/>
        <v>0</v>
      </c>
      <c r="AM448" s="1">
        <v>260000000</v>
      </c>
      <c r="AN448" s="1"/>
      <c r="AO448" s="1">
        <v>224564083.87</v>
      </c>
      <c r="AP448" s="1">
        <v>224564083.87</v>
      </c>
      <c r="AQ448" s="1">
        <v>199164364.12</v>
      </c>
      <c r="AR448" s="1">
        <v>174569997.49000001</v>
      </c>
      <c r="AS448" s="1">
        <v>174569997.49000001</v>
      </c>
      <c r="AT448" s="1">
        <v>174569997.49000001</v>
      </c>
      <c r="AU448" s="1">
        <v>174569997.49000001</v>
      </c>
      <c r="AV448" s="1">
        <f t="shared" si="32"/>
        <v>50279088.659999967</v>
      </c>
      <c r="AW448" s="1">
        <v>220000000</v>
      </c>
      <c r="AY448" s="1">
        <f t="shared" si="30"/>
        <v>220000000</v>
      </c>
      <c r="BA448" t="s">
        <v>1259</v>
      </c>
    </row>
    <row r="449" spans="1:54" hidden="1" x14ac:dyDescent="0.35">
      <c r="A449" t="s">
        <v>1361</v>
      </c>
      <c r="B449" t="s">
        <v>1360</v>
      </c>
      <c r="C449" t="s">
        <v>1359</v>
      </c>
      <c r="D449" t="s">
        <v>1376</v>
      </c>
      <c r="E449" s="83" t="s">
        <v>870</v>
      </c>
      <c r="F449">
        <v>2</v>
      </c>
      <c r="G449" s="83" t="s">
        <v>148</v>
      </c>
      <c r="H449" s="83" t="s">
        <v>65</v>
      </c>
      <c r="I449" s="83" t="s">
        <v>1351</v>
      </c>
      <c r="J449" s="83" t="s">
        <v>480</v>
      </c>
      <c r="K449" s="83" t="s">
        <v>481</v>
      </c>
      <c r="L449">
        <v>2</v>
      </c>
      <c r="M449" t="s">
        <v>1293</v>
      </c>
      <c r="N449">
        <v>24</v>
      </c>
      <c r="O449" t="s">
        <v>484</v>
      </c>
      <c r="P449" t="s">
        <v>1296</v>
      </c>
      <c r="Q449" t="s">
        <v>484</v>
      </c>
      <c r="R449" t="s">
        <v>896</v>
      </c>
      <c r="S449" t="s">
        <v>897</v>
      </c>
      <c r="T449" t="s">
        <v>1299</v>
      </c>
      <c r="U449" t="s">
        <v>897</v>
      </c>
      <c r="V449" t="s">
        <v>1339</v>
      </c>
      <c r="W449">
        <v>3000</v>
      </c>
      <c r="X449" t="s">
        <v>56</v>
      </c>
      <c r="Y449">
        <v>3581</v>
      </c>
      <c r="Z449" t="s">
        <v>190</v>
      </c>
      <c r="AA449">
        <v>0</v>
      </c>
      <c r="AB449" t="s">
        <v>58</v>
      </c>
      <c r="AC449" s="1">
        <v>994604.12</v>
      </c>
      <c r="AD449" s="16">
        <v>744924.39</v>
      </c>
      <c r="AE449" s="1">
        <v>737906.39</v>
      </c>
      <c r="AF449" s="1">
        <v>1310921.07</v>
      </c>
      <c r="AG449" s="1">
        <v>1000000</v>
      </c>
      <c r="AH449" s="1">
        <v>686973.56</v>
      </c>
      <c r="AI449" s="1">
        <v>559254.92000000004</v>
      </c>
      <c r="AJ449" s="1">
        <v>1700000</v>
      </c>
      <c r="AK449" s="1">
        <v>1700000</v>
      </c>
      <c r="AL449" s="1">
        <f t="shared" si="31"/>
        <v>0</v>
      </c>
      <c r="AM449" s="1">
        <v>1200000</v>
      </c>
      <c r="AN449" s="1"/>
      <c r="AO449" s="1">
        <v>1435933.67</v>
      </c>
      <c r="AP449" s="1">
        <v>1435933.67</v>
      </c>
      <c r="AQ449" s="1">
        <v>1435933.67</v>
      </c>
      <c r="AR449" s="1">
        <v>1435933.67</v>
      </c>
      <c r="AS449" s="1">
        <v>487843.33</v>
      </c>
      <c r="AT449" s="1">
        <v>329418.06</v>
      </c>
      <c r="AU449" s="1">
        <v>329418.06</v>
      </c>
      <c r="AV449" s="1">
        <f t="shared" si="32"/>
        <v>264066.33000000007</v>
      </c>
      <c r="AW449" s="1">
        <v>800000</v>
      </c>
      <c r="AY449" s="1">
        <f t="shared" si="30"/>
        <v>800000</v>
      </c>
      <c r="BA449" t="s">
        <v>1281</v>
      </c>
    </row>
    <row r="450" spans="1:54" hidden="1" x14ac:dyDescent="0.35">
      <c r="A450" t="s">
        <v>1361</v>
      </c>
      <c r="B450" t="s">
        <v>1360</v>
      </c>
      <c r="C450" t="s">
        <v>1359</v>
      </c>
      <c r="D450" t="s">
        <v>1374</v>
      </c>
      <c r="E450" s="83" t="s">
        <v>111</v>
      </c>
      <c r="F450">
        <v>5</v>
      </c>
      <c r="G450" s="83" t="s">
        <v>810</v>
      </c>
      <c r="H450" s="83" t="s">
        <v>65</v>
      </c>
      <c r="I450" s="83" t="s">
        <v>1351</v>
      </c>
      <c r="J450" s="83" t="s">
        <v>47</v>
      </c>
      <c r="K450" s="83" t="s">
        <v>48</v>
      </c>
      <c r="L450">
        <v>4</v>
      </c>
      <c r="M450" t="s">
        <v>1291</v>
      </c>
      <c r="N450">
        <v>16</v>
      </c>
      <c r="O450" t="s">
        <v>355</v>
      </c>
      <c r="P450" t="s">
        <v>1296</v>
      </c>
      <c r="Q450" t="s">
        <v>843</v>
      </c>
      <c r="R450" t="s">
        <v>847</v>
      </c>
      <c r="S450" t="s">
        <v>848</v>
      </c>
      <c r="T450" t="s">
        <v>1299</v>
      </c>
      <c r="U450" t="s">
        <v>110</v>
      </c>
      <c r="V450" t="s">
        <v>1339</v>
      </c>
      <c r="W450">
        <v>3000</v>
      </c>
      <c r="X450" t="s">
        <v>56</v>
      </c>
      <c r="Y450">
        <v>3581</v>
      </c>
      <c r="Z450" t="s">
        <v>190</v>
      </c>
      <c r="AA450" t="s">
        <v>1296</v>
      </c>
      <c r="AB450" t="s">
        <v>1406</v>
      </c>
      <c r="AC450">
        <v>2295.84</v>
      </c>
      <c r="AD450" s="16">
        <v>2087.04</v>
      </c>
      <c r="AE450">
        <v>2087.04</v>
      </c>
      <c r="AF450">
        <v>820.82</v>
      </c>
      <c r="AG450">
        <v>15000</v>
      </c>
      <c r="AH450" s="16">
        <v>820.82</v>
      </c>
      <c r="AI450">
        <v>820.82</v>
      </c>
      <c r="AJ450" s="16">
        <v>10000</v>
      </c>
      <c r="AK450" s="1">
        <v>10000</v>
      </c>
      <c r="AL450" s="1">
        <f t="shared" si="31"/>
        <v>0</v>
      </c>
      <c r="AM450" s="1">
        <v>10000</v>
      </c>
      <c r="AN450" s="1"/>
      <c r="AO450" s="16">
        <v>2411.04</v>
      </c>
      <c r="AP450" s="1">
        <v>2411.04</v>
      </c>
      <c r="AQ450" s="1">
        <v>2411.04</v>
      </c>
      <c r="AR450" s="1">
        <v>2411.04</v>
      </c>
      <c r="AS450" s="1">
        <v>2411.04</v>
      </c>
      <c r="AT450" s="1">
        <v>2101.5500000000002</v>
      </c>
      <c r="AU450" s="1">
        <v>2101.5500000000002</v>
      </c>
      <c r="AV450" s="1">
        <f t="shared" si="32"/>
        <v>7588.96</v>
      </c>
      <c r="AW450" s="16">
        <v>3000</v>
      </c>
      <c r="AY450" s="1">
        <f t="shared" si="30"/>
        <v>3000</v>
      </c>
    </row>
    <row r="451" spans="1:54" hidden="1" x14ac:dyDescent="0.35">
      <c r="A451" t="s">
        <v>812</v>
      </c>
      <c r="B451" t="s">
        <v>815</v>
      </c>
      <c r="C451" t="s">
        <v>1359</v>
      </c>
      <c r="D451" t="s">
        <v>1377</v>
      </c>
      <c r="E451" s="83" t="s">
        <v>857</v>
      </c>
      <c r="F451">
        <v>2</v>
      </c>
      <c r="G451" s="83" t="s">
        <v>148</v>
      </c>
      <c r="H451" s="83" t="s">
        <v>65</v>
      </c>
      <c r="I451" s="83" t="s">
        <v>1351</v>
      </c>
      <c r="J451" s="83" t="s">
        <v>185</v>
      </c>
      <c r="K451" s="83" t="s">
        <v>186</v>
      </c>
      <c r="L451">
        <v>3</v>
      </c>
      <c r="M451" t="s">
        <v>1294</v>
      </c>
      <c r="N451">
        <v>27</v>
      </c>
      <c r="O451" t="s">
        <v>881</v>
      </c>
      <c r="P451" t="s">
        <v>1296</v>
      </c>
      <c r="Q451" t="s">
        <v>881</v>
      </c>
      <c r="R451" t="s">
        <v>880</v>
      </c>
      <c r="S451" t="s">
        <v>192</v>
      </c>
      <c r="T451" t="s">
        <v>1299</v>
      </c>
      <c r="U451" t="s">
        <v>192</v>
      </c>
      <c r="V451" t="s">
        <v>1339</v>
      </c>
      <c r="W451">
        <v>3000</v>
      </c>
      <c r="X451" t="s">
        <v>56</v>
      </c>
      <c r="Y451">
        <v>3581</v>
      </c>
      <c r="Z451" t="s">
        <v>190</v>
      </c>
      <c r="AA451">
        <v>0</v>
      </c>
      <c r="AB451" t="s">
        <v>58</v>
      </c>
      <c r="AC451" s="1">
        <v>63446338.829999998</v>
      </c>
      <c r="AD451" s="16">
        <v>0</v>
      </c>
      <c r="AE451" s="1">
        <v>62286339.219999999</v>
      </c>
      <c r="AF451" s="1">
        <v>54655830.439999998</v>
      </c>
      <c r="AG451" s="1">
        <v>10000000</v>
      </c>
      <c r="AH451" s="1">
        <v>0</v>
      </c>
      <c r="AI451" s="1">
        <v>52300942.960000001</v>
      </c>
      <c r="AJ451" s="1">
        <v>0</v>
      </c>
      <c r="AK451" s="1">
        <v>0</v>
      </c>
      <c r="AL451" s="1">
        <f t="shared" si="31"/>
        <v>0</v>
      </c>
      <c r="AM451">
        <v>0</v>
      </c>
      <c r="AO451" s="1">
        <v>0</v>
      </c>
      <c r="AP451" s="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 s="1">
        <f t="shared" si="32"/>
        <v>0</v>
      </c>
      <c r="AW451" s="1">
        <v>0</v>
      </c>
      <c r="AY451" s="1">
        <f t="shared" si="30"/>
        <v>0</v>
      </c>
      <c r="BB451">
        <v>812000</v>
      </c>
    </row>
    <row r="452" spans="1:54" hidden="1" x14ac:dyDescent="0.35">
      <c r="A452" s="13" t="s">
        <v>1451</v>
      </c>
      <c r="B452" t="s">
        <v>815</v>
      </c>
      <c r="C452" t="s">
        <v>1359</v>
      </c>
      <c r="D452" t="s">
        <v>1377</v>
      </c>
      <c r="E452" s="83" t="s">
        <v>857</v>
      </c>
      <c r="F452">
        <v>3</v>
      </c>
      <c r="G452" s="83" t="s">
        <v>453</v>
      </c>
      <c r="H452" s="83" t="s">
        <v>1349</v>
      </c>
      <c r="I452" s="83" t="s">
        <v>1350</v>
      </c>
      <c r="J452" s="83" t="s">
        <v>445</v>
      </c>
      <c r="K452" s="83" t="s">
        <v>446</v>
      </c>
      <c r="L452">
        <v>6</v>
      </c>
      <c r="M452" t="s">
        <v>1290</v>
      </c>
      <c r="N452">
        <v>30</v>
      </c>
      <c r="O452" t="s">
        <v>454</v>
      </c>
      <c r="P452" t="s">
        <v>1296</v>
      </c>
      <c r="Q452" t="s">
        <v>454</v>
      </c>
      <c r="R452" t="s">
        <v>882</v>
      </c>
      <c r="S452" t="s">
        <v>883</v>
      </c>
      <c r="T452" t="s">
        <v>1299</v>
      </c>
      <c r="U452" t="s">
        <v>883</v>
      </c>
      <c r="V452" t="s">
        <v>1339</v>
      </c>
      <c r="W452">
        <v>3000</v>
      </c>
      <c r="X452" t="s">
        <v>56</v>
      </c>
      <c r="Y452">
        <v>3581</v>
      </c>
      <c r="Z452" t="s">
        <v>190</v>
      </c>
      <c r="AA452">
        <v>0</v>
      </c>
      <c r="AB452" t="s">
        <v>58</v>
      </c>
      <c r="AC452" s="1">
        <v>0</v>
      </c>
      <c r="AD452" s="16">
        <v>0</v>
      </c>
      <c r="AE452" s="1">
        <v>0</v>
      </c>
      <c r="AF452" s="1">
        <v>0</v>
      </c>
      <c r="AG452" s="1">
        <v>80000</v>
      </c>
      <c r="AH452" s="1">
        <v>0</v>
      </c>
      <c r="AI452" s="1">
        <v>0</v>
      </c>
      <c r="AJ452" s="1">
        <v>0</v>
      </c>
      <c r="AK452" s="1">
        <v>0</v>
      </c>
      <c r="AL452" s="1">
        <f t="shared" si="31"/>
        <v>0</v>
      </c>
      <c r="AM452" s="1">
        <v>0</v>
      </c>
      <c r="AN452" s="1"/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f t="shared" si="32"/>
        <v>0</v>
      </c>
      <c r="AW452" s="1">
        <v>0</v>
      </c>
      <c r="AY452" s="1">
        <f t="shared" si="30"/>
        <v>0</v>
      </c>
      <c r="BB452" s="1"/>
    </row>
    <row r="453" spans="1:54" hidden="1" x14ac:dyDescent="0.35">
      <c r="A453" t="s">
        <v>812</v>
      </c>
      <c r="B453" t="s">
        <v>815</v>
      </c>
      <c r="C453" t="s">
        <v>1359</v>
      </c>
      <c r="D453" t="s">
        <v>1377</v>
      </c>
      <c r="E453" s="83" t="s">
        <v>857</v>
      </c>
      <c r="F453">
        <v>2</v>
      </c>
      <c r="G453" s="83" t="s">
        <v>148</v>
      </c>
      <c r="H453" s="83" t="s">
        <v>65</v>
      </c>
      <c r="I453" s="83" t="s">
        <v>1351</v>
      </c>
      <c r="J453" s="83" t="s">
        <v>47</v>
      </c>
      <c r="K453" s="83" t="s">
        <v>48</v>
      </c>
      <c r="L453">
        <v>2</v>
      </c>
      <c r="M453" t="s">
        <v>1293</v>
      </c>
      <c r="N453">
        <v>25</v>
      </c>
      <c r="O453" t="s">
        <v>404</v>
      </c>
      <c r="P453" t="s">
        <v>1296</v>
      </c>
      <c r="Q453" t="s">
        <v>404</v>
      </c>
      <c r="R453" t="s">
        <v>856</v>
      </c>
      <c r="S453" t="s">
        <v>858</v>
      </c>
      <c r="T453" t="s">
        <v>1299</v>
      </c>
      <c r="U453" t="s">
        <v>858</v>
      </c>
      <c r="V453" t="s">
        <v>1339</v>
      </c>
      <c r="W453">
        <v>3000</v>
      </c>
      <c r="X453" t="s">
        <v>56</v>
      </c>
      <c r="Y453">
        <v>3591</v>
      </c>
      <c r="Z453" t="s">
        <v>859</v>
      </c>
      <c r="AA453">
        <v>0</v>
      </c>
      <c r="AB453" t="s">
        <v>58</v>
      </c>
      <c r="AC453">
        <v>0</v>
      </c>
      <c r="AD453" s="16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 s="1">
        <v>17993224</v>
      </c>
      <c r="AK453" s="1">
        <v>17993224</v>
      </c>
      <c r="AL453" s="1">
        <f t="shared" si="31"/>
        <v>0</v>
      </c>
      <c r="AM453">
        <v>0</v>
      </c>
      <c r="AO453" s="1">
        <v>17993224</v>
      </c>
      <c r="AP453" s="1">
        <v>17993224</v>
      </c>
      <c r="AQ453" s="1">
        <v>17993224</v>
      </c>
      <c r="AR453" s="1">
        <v>17993224</v>
      </c>
      <c r="AS453">
        <v>0</v>
      </c>
      <c r="AT453">
        <v>0</v>
      </c>
      <c r="AU453">
        <v>0</v>
      </c>
      <c r="AV453" s="1">
        <f t="shared" si="32"/>
        <v>0</v>
      </c>
      <c r="AW453" s="1">
        <v>0</v>
      </c>
      <c r="AY453" s="1">
        <f t="shared" si="30"/>
        <v>0</v>
      </c>
      <c r="BA453" t="s">
        <v>1456</v>
      </c>
    </row>
    <row r="454" spans="1:54" hidden="1" x14ac:dyDescent="0.35">
      <c r="A454" t="s">
        <v>1361</v>
      </c>
      <c r="B454" t="s">
        <v>1360</v>
      </c>
      <c r="C454" t="s">
        <v>1359</v>
      </c>
      <c r="D454" t="s">
        <v>1374</v>
      </c>
      <c r="E454" s="83" t="s">
        <v>111</v>
      </c>
      <c r="F454">
        <v>5</v>
      </c>
      <c r="G454" s="83" t="s">
        <v>810</v>
      </c>
      <c r="H454" s="83" t="s">
        <v>65</v>
      </c>
      <c r="I454" s="83" t="s">
        <v>1351</v>
      </c>
      <c r="J454" s="83" t="s">
        <v>47</v>
      </c>
      <c r="K454" s="83" t="s">
        <v>48</v>
      </c>
      <c r="L454">
        <v>4</v>
      </c>
      <c r="M454" t="s">
        <v>1291</v>
      </c>
      <c r="N454">
        <v>13</v>
      </c>
      <c r="O454" t="s">
        <v>238</v>
      </c>
      <c r="P454" t="s">
        <v>1296</v>
      </c>
      <c r="Q454" t="s">
        <v>238</v>
      </c>
      <c r="R454" t="s">
        <v>840</v>
      </c>
      <c r="S454" t="s">
        <v>841</v>
      </c>
      <c r="T454" t="s">
        <v>1299</v>
      </c>
      <c r="U454" t="s">
        <v>841</v>
      </c>
      <c r="V454" t="s">
        <v>1339</v>
      </c>
      <c r="W454">
        <v>3000</v>
      </c>
      <c r="X454" t="s">
        <v>56</v>
      </c>
      <c r="Y454">
        <v>3611</v>
      </c>
      <c r="Z454" t="s">
        <v>241</v>
      </c>
      <c r="AA454">
        <v>0</v>
      </c>
      <c r="AB454" t="s">
        <v>58</v>
      </c>
      <c r="AC454" s="1">
        <v>33460043.5</v>
      </c>
      <c r="AD454" s="16">
        <v>33436725.870000001</v>
      </c>
      <c r="AE454" s="1">
        <v>33067672.539999999</v>
      </c>
      <c r="AF454" s="1">
        <v>29582163.629999999</v>
      </c>
      <c r="AG454" s="1">
        <v>27900000</v>
      </c>
      <c r="AH454" s="1">
        <v>27991302.420000002</v>
      </c>
      <c r="AI454" s="1">
        <v>25800610.370000001</v>
      </c>
      <c r="AJ454" s="1">
        <v>32506735.879999999</v>
      </c>
      <c r="AK454" s="1">
        <v>32506735.879999999</v>
      </c>
      <c r="AL454" s="1">
        <f t="shared" si="31"/>
        <v>0</v>
      </c>
      <c r="AM454" s="1">
        <v>30000000</v>
      </c>
      <c r="AN454" s="1"/>
      <c r="AO454" s="1">
        <v>31957589.579999998</v>
      </c>
      <c r="AP454" s="1">
        <v>31957589.579999998</v>
      </c>
      <c r="AQ454" s="1">
        <v>31957589.579999998</v>
      </c>
      <c r="AR454" s="1">
        <v>31957589.579999998</v>
      </c>
      <c r="AS454" s="1">
        <v>12750459.779999999</v>
      </c>
      <c r="AT454" s="1">
        <v>11301299.16</v>
      </c>
      <c r="AU454" s="1">
        <v>11264935.529999999</v>
      </c>
      <c r="AV454" s="1">
        <f t="shared" si="32"/>
        <v>549146.30000000075</v>
      </c>
      <c r="AW454" s="1">
        <v>32506735.879999999</v>
      </c>
      <c r="AY454" s="1">
        <f t="shared" si="30"/>
        <v>32506735.879999999</v>
      </c>
    </row>
    <row r="455" spans="1:54" hidden="1" x14ac:dyDescent="0.35">
      <c r="A455" t="s">
        <v>1361</v>
      </c>
      <c r="B455" t="s">
        <v>1360</v>
      </c>
      <c r="C455" t="s">
        <v>1359</v>
      </c>
      <c r="D455" t="s">
        <v>1374</v>
      </c>
      <c r="E455" s="83" t="s">
        <v>111</v>
      </c>
      <c r="F455">
        <v>5</v>
      </c>
      <c r="G455" s="83" t="s">
        <v>810</v>
      </c>
      <c r="H455" s="83" t="s">
        <v>65</v>
      </c>
      <c r="I455" s="83" t="s">
        <v>1351</v>
      </c>
      <c r="J455" s="83" t="s">
        <v>47</v>
      </c>
      <c r="K455" s="83" t="s">
        <v>48</v>
      </c>
      <c r="L455">
        <v>4</v>
      </c>
      <c r="M455" t="s">
        <v>1291</v>
      </c>
      <c r="N455">
        <v>13</v>
      </c>
      <c r="O455" t="s">
        <v>238</v>
      </c>
      <c r="P455" t="s">
        <v>1296</v>
      </c>
      <c r="Q455" t="s">
        <v>238</v>
      </c>
      <c r="R455" t="s">
        <v>840</v>
      </c>
      <c r="S455" t="s">
        <v>841</v>
      </c>
      <c r="T455" t="s">
        <v>1299</v>
      </c>
      <c r="U455" t="s">
        <v>841</v>
      </c>
      <c r="V455" t="s">
        <v>1339</v>
      </c>
      <c r="W455">
        <v>3000</v>
      </c>
      <c r="X455" t="s">
        <v>56</v>
      </c>
      <c r="Y455">
        <v>3631</v>
      </c>
      <c r="Z455" t="s">
        <v>393</v>
      </c>
      <c r="AA455">
        <v>0</v>
      </c>
      <c r="AB455" t="s">
        <v>58</v>
      </c>
      <c r="AC455">
        <v>0</v>
      </c>
      <c r="AD455" s="16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 s="1">
        <v>6600000</v>
      </c>
      <c r="AK455" s="1">
        <v>6600000</v>
      </c>
      <c r="AL455" s="1">
        <f t="shared" si="31"/>
        <v>0</v>
      </c>
      <c r="AM455" s="1">
        <v>4870000</v>
      </c>
      <c r="AN455" s="1"/>
      <c r="AO455" s="1">
        <v>6000000</v>
      </c>
      <c r="AP455" s="1">
        <v>6000000</v>
      </c>
      <c r="AQ455" s="1">
        <v>6000000</v>
      </c>
      <c r="AR455" s="1">
        <v>6000000</v>
      </c>
      <c r="AS455" s="1">
        <v>3600000</v>
      </c>
      <c r="AT455" s="1">
        <v>3600000</v>
      </c>
      <c r="AU455" s="1">
        <v>3600000</v>
      </c>
      <c r="AV455" s="1">
        <f t="shared" si="32"/>
        <v>600000</v>
      </c>
      <c r="AW455" s="1">
        <v>6600000</v>
      </c>
      <c r="AY455" s="1">
        <f t="shared" si="30"/>
        <v>6600000</v>
      </c>
    </row>
    <row r="456" spans="1:54" hidden="1" x14ac:dyDescent="0.35">
      <c r="A456" s="13" t="s">
        <v>1451</v>
      </c>
      <c r="B456" t="s">
        <v>815</v>
      </c>
      <c r="C456" t="s">
        <v>1359</v>
      </c>
      <c r="D456" t="s">
        <v>1373</v>
      </c>
      <c r="E456" s="83" t="s">
        <v>835</v>
      </c>
      <c r="F456">
        <v>5</v>
      </c>
      <c r="G456" s="83" t="s">
        <v>810</v>
      </c>
      <c r="H456" s="83" t="s">
        <v>65</v>
      </c>
      <c r="I456" s="83" t="s">
        <v>1351</v>
      </c>
      <c r="J456" t="s">
        <v>47</v>
      </c>
      <c r="K456" t="s">
        <v>48</v>
      </c>
      <c r="L456">
        <v>4</v>
      </c>
      <c r="M456" t="s">
        <v>1291</v>
      </c>
      <c r="N456">
        <v>9</v>
      </c>
      <c r="O456" t="s">
        <v>120</v>
      </c>
      <c r="P456" t="s">
        <v>1296</v>
      </c>
      <c r="Q456" t="s">
        <v>120</v>
      </c>
      <c r="R456" t="s">
        <v>834</v>
      </c>
      <c r="S456" t="s">
        <v>836</v>
      </c>
      <c r="T456" t="s">
        <v>1299</v>
      </c>
      <c r="U456" t="s">
        <v>836</v>
      </c>
      <c r="V456" t="s">
        <v>1339</v>
      </c>
      <c r="W456">
        <v>3000</v>
      </c>
      <c r="X456" t="s">
        <v>56</v>
      </c>
      <c r="Y456">
        <v>3631</v>
      </c>
      <c r="Z456" t="s">
        <v>393</v>
      </c>
      <c r="AA456">
        <v>0</v>
      </c>
      <c r="AB456" t="s">
        <v>58</v>
      </c>
      <c r="AC456" s="1">
        <v>4866666.5999999996</v>
      </c>
      <c r="AD456" s="16">
        <v>4866666.5999999996</v>
      </c>
      <c r="AE456" s="1">
        <v>4663888.83</v>
      </c>
      <c r="AF456" s="1">
        <v>4866666.5199999996</v>
      </c>
      <c r="AG456" s="1">
        <v>4866666.55</v>
      </c>
      <c r="AH456" s="1">
        <v>4866666.46</v>
      </c>
      <c r="AI456" s="1">
        <v>4461110.92</v>
      </c>
      <c r="AJ456" s="1">
        <v>0</v>
      </c>
      <c r="AK456" s="1">
        <v>0</v>
      </c>
      <c r="AL456" s="1">
        <f t="shared" si="31"/>
        <v>0</v>
      </c>
      <c r="AM456" s="1">
        <v>0</v>
      </c>
      <c r="AN456" s="1"/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f t="shared" si="32"/>
        <v>0</v>
      </c>
      <c r="AW456" s="1">
        <v>0</v>
      </c>
      <c r="AY456" s="1">
        <f t="shared" si="30"/>
        <v>0</v>
      </c>
      <c r="BA456" s="16"/>
      <c r="BB456" s="1"/>
    </row>
    <row r="457" spans="1:54" hidden="1" x14ac:dyDescent="0.35">
      <c r="A457" t="s">
        <v>1361</v>
      </c>
      <c r="B457" t="s">
        <v>1360</v>
      </c>
      <c r="C457" t="s">
        <v>1359</v>
      </c>
      <c r="D457" t="s">
        <v>1374</v>
      </c>
      <c r="E457" s="83" t="s">
        <v>111</v>
      </c>
      <c r="F457">
        <v>5</v>
      </c>
      <c r="G457" s="83" t="s">
        <v>810</v>
      </c>
      <c r="H457" s="83" t="s">
        <v>65</v>
      </c>
      <c r="I457" s="83" t="s">
        <v>1351</v>
      </c>
      <c r="J457" s="83" t="s">
        <v>47</v>
      </c>
      <c r="K457" s="83" t="s">
        <v>48</v>
      </c>
      <c r="L457">
        <v>4</v>
      </c>
      <c r="M457" t="s">
        <v>1291</v>
      </c>
      <c r="N457">
        <v>13</v>
      </c>
      <c r="O457" t="s">
        <v>238</v>
      </c>
      <c r="P457" t="s">
        <v>1296</v>
      </c>
      <c r="Q457" t="s">
        <v>238</v>
      </c>
      <c r="R457" t="s">
        <v>840</v>
      </c>
      <c r="S457" t="s">
        <v>841</v>
      </c>
      <c r="T457" t="s">
        <v>1299</v>
      </c>
      <c r="U457" t="s">
        <v>841</v>
      </c>
      <c r="V457" t="s">
        <v>1339</v>
      </c>
      <c r="W457">
        <v>3000</v>
      </c>
      <c r="X457" t="s">
        <v>56</v>
      </c>
      <c r="Y457">
        <v>3651</v>
      </c>
      <c r="Z457" t="s">
        <v>362</v>
      </c>
      <c r="AA457">
        <v>0</v>
      </c>
      <c r="AB457" t="s">
        <v>58</v>
      </c>
      <c r="AC457" s="1">
        <v>3115200</v>
      </c>
      <c r="AD457" s="16">
        <v>3115200</v>
      </c>
      <c r="AE457" s="1">
        <v>2596000</v>
      </c>
      <c r="AF457" s="1">
        <v>4728216</v>
      </c>
      <c r="AG457" s="1">
        <v>3000000</v>
      </c>
      <c r="AH457" s="1">
        <v>2336400</v>
      </c>
      <c r="AI457" s="1">
        <v>2336400</v>
      </c>
      <c r="AJ457" s="1">
        <v>4200000</v>
      </c>
      <c r="AK457" s="1">
        <v>4200000</v>
      </c>
      <c r="AL457" s="1">
        <f t="shared" si="31"/>
        <v>0</v>
      </c>
      <c r="AM457" s="1">
        <v>3200000</v>
      </c>
      <c r="AN457" s="1"/>
      <c r="AO457" s="1">
        <v>3818181.82</v>
      </c>
      <c r="AP457" s="1">
        <v>3818181.82</v>
      </c>
      <c r="AQ457" s="1">
        <v>3818181.82</v>
      </c>
      <c r="AR457" s="1">
        <v>3818181.82</v>
      </c>
      <c r="AS457" s="1">
        <v>2290909.08</v>
      </c>
      <c r="AT457" s="1">
        <v>2290909.08</v>
      </c>
      <c r="AU457" s="1">
        <v>2290909.08</v>
      </c>
      <c r="AV457" s="1">
        <f t="shared" si="32"/>
        <v>381818.18000000017</v>
      </c>
      <c r="AW457" s="1">
        <v>4200000</v>
      </c>
      <c r="AY457" s="1">
        <f t="shared" si="30"/>
        <v>4200000</v>
      </c>
    </row>
    <row r="458" spans="1:54" hidden="1" x14ac:dyDescent="0.35">
      <c r="A458" t="s">
        <v>1361</v>
      </c>
      <c r="B458" t="s">
        <v>1360</v>
      </c>
      <c r="C458" t="s">
        <v>1359</v>
      </c>
      <c r="D458" t="s">
        <v>1374</v>
      </c>
      <c r="E458" s="83" t="s">
        <v>111</v>
      </c>
      <c r="F458">
        <v>5</v>
      </c>
      <c r="G458" s="83" t="s">
        <v>810</v>
      </c>
      <c r="H458" s="83" t="s">
        <v>65</v>
      </c>
      <c r="I458" s="83" t="s">
        <v>1351</v>
      </c>
      <c r="J458" s="83" t="s">
        <v>47</v>
      </c>
      <c r="K458" s="83" t="s">
        <v>48</v>
      </c>
      <c r="L458">
        <v>4</v>
      </c>
      <c r="M458" t="s">
        <v>1291</v>
      </c>
      <c r="N458">
        <v>13</v>
      </c>
      <c r="O458" t="s">
        <v>238</v>
      </c>
      <c r="P458" t="s">
        <v>1296</v>
      </c>
      <c r="Q458" t="s">
        <v>238</v>
      </c>
      <c r="R458" t="s">
        <v>840</v>
      </c>
      <c r="S458" t="s">
        <v>841</v>
      </c>
      <c r="T458" t="s">
        <v>1299</v>
      </c>
      <c r="U458" t="s">
        <v>841</v>
      </c>
      <c r="V458" t="s">
        <v>1339</v>
      </c>
      <c r="W458">
        <v>3000</v>
      </c>
      <c r="X458" t="s">
        <v>56</v>
      </c>
      <c r="Y458">
        <v>3661</v>
      </c>
      <c r="Z458" t="s">
        <v>363</v>
      </c>
      <c r="AA458">
        <v>0</v>
      </c>
      <c r="AB458" t="s">
        <v>58</v>
      </c>
      <c r="AC458" s="1">
        <v>6171220.2999999998</v>
      </c>
      <c r="AD458" s="16">
        <v>6171220.2999999998</v>
      </c>
      <c r="AE458" s="1">
        <v>5633183.4000000004</v>
      </c>
      <c r="AF458" s="1">
        <v>8995784</v>
      </c>
      <c r="AG458" s="1">
        <v>7000000</v>
      </c>
      <c r="AH458" s="1">
        <v>6071165.96</v>
      </c>
      <c r="AI458" s="1">
        <v>5421165.96</v>
      </c>
      <c r="AJ458" s="1">
        <v>6223395</v>
      </c>
      <c r="AK458" s="1">
        <v>6223395</v>
      </c>
      <c r="AL458" s="1">
        <f t="shared" si="31"/>
        <v>0</v>
      </c>
      <c r="AM458" s="1">
        <v>6200000</v>
      </c>
      <c r="AN458" s="1"/>
      <c r="AO458" s="1">
        <v>6200000.0099999998</v>
      </c>
      <c r="AP458" s="1">
        <v>6200000.0099999998</v>
      </c>
      <c r="AQ458" s="1">
        <v>6200000.0099999998</v>
      </c>
      <c r="AR458" s="1">
        <v>6200000.0099999998</v>
      </c>
      <c r="AS458" s="1">
        <v>3833333.35</v>
      </c>
      <c r="AT458" s="1">
        <v>3833333.35</v>
      </c>
      <c r="AU458" s="1">
        <v>3833333.35</v>
      </c>
      <c r="AV458" s="1">
        <f t="shared" si="32"/>
        <v>23394.990000000224</v>
      </c>
      <c r="AW458" s="1">
        <v>6223395</v>
      </c>
      <c r="AY458" s="1">
        <f t="shared" si="30"/>
        <v>6223395</v>
      </c>
    </row>
    <row r="459" spans="1:54" hidden="1" x14ac:dyDescent="0.35">
      <c r="A459" t="s">
        <v>812</v>
      </c>
      <c r="B459" t="s">
        <v>815</v>
      </c>
      <c r="C459" t="s">
        <v>1359</v>
      </c>
      <c r="D459" t="s">
        <v>1376</v>
      </c>
      <c r="E459" s="83" t="s">
        <v>870</v>
      </c>
      <c r="F459">
        <v>6</v>
      </c>
      <c r="G459" s="83" t="s">
        <v>164</v>
      </c>
      <c r="H459" s="83" t="s">
        <v>65</v>
      </c>
      <c r="I459" s="83" t="s">
        <v>1351</v>
      </c>
      <c r="J459" s="83" t="s">
        <v>173</v>
      </c>
      <c r="K459" s="83" t="s">
        <v>174</v>
      </c>
      <c r="L459">
        <v>6</v>
      </c>
      <c r="M459" t="s">
        <v>1290</v>
      </c>
      <c r="N459">
        <v>21</v>
      </c>
      <c r="O459" t="s">
        <v>440</v>
      </c>
      <c r="P459" t="s">
        <v>1296</v>
      </c>
      <c r="Q459" t="s">
        <v>440</v>
      </c>
      <c r="R459" t="s">
        <v>872</v>
      </c>
      <c r="S459" t="s">
        <v>873</v>
      </c>
      <c r="T459" t="s">
        <v>1299</v>
      </c>
      <c r="U459" t="s">
        <v>873</v>
      </c>
      <c r="V459" t="s">
        <v>1339</v>
      </c>
      <c r="W459">
        <v>3000</v>
      </c>
      <c r="X459" t="s">
        <v>56</v>
      </c>
      <c r="Y459">
        <v>3711</v>
      </c>
      <c r="Z459" t="s">
        <v>278</v>
      </c>
      <c r="AA459">
        <v>0</v>
      </c>
      <c r="AB459" t="s">
        <v>58</v>
      </c>
      <c r="AC459" s="1">
        <v>0</v>
      </c>
      <c r="AD459" s="16">
        <v>0</v>
      </c>
      <c r="AE459" s="1">
        <v>0</v>
      </c>
      <c r="AF459" s="1">
        <v>84316</v>
      </c>
      <c r="AG459" s="1">
        <v>0</v>
      </c>
      <c r="AH459" s="1">
        <v>0</v>
      </c>
      <c r="AI459" s="1">
        <v>0</v>
      </c>
      <c r="AJ459" s="1">
        <v>54400</v>
      </c>
      <c r="AK459" s="1">
        <v>54400</v>
      </c>
      <c r="AL459" s="1">
        <f t="shared" si="31"/>
        <v>0</v>
      </c>
      <c r="AM459">
        <v>0</v>
      </c>
      <c r="AO459" s="1">
        <v>54400</v>
      </c>
      <c r="AP459" s="1">
        <v>54400</v>
      </c>
      <c r="AQ459">
        <v>0</v>
      </c>
      <c r="AR459">
        <v>0</v>
      </c>
      <c r="AS459">
        <v>0</v>
      </c>
      <c r="AT459">
        <v>0</v>
      </c>
      <c r="AU459">
        <v>0</v>
      </c>
      <c r="AV459" s="1">
        <f t="shared" si="32"/>
        <v>0</v>
      </c>
      <c r="AW459" s="1">
        <v>0</v>
      </c>
      <c r="AY459" s="1">
        <f t="shared" ref="AY459:AY522" si="33">AW459</f>
        <v>0</v>
      </c>
    </row>
    <row r="460" spans="1:54" hidden="1" x14ac:dyDescent="0.35">
      <c r="A460" s="13" t="s">
        <v>1451</v>
      </c>
      <c r="B460" t="s">
        <v>815</v>
      </c>
      <c r="C460" t="s">
        <v>1359</v>
      </c>
      <c r="D460" t="s">
        <v>1378</v>
      </c>
      <c r="E460" s="83" t="s">
        <v>900</v>
      </c>
      <c r="F460">
        <v>0</v>
      </c>
      <c r="G460" s="83" t="s">
        <v>255</v>
      </c>
      <c r="H460" s="83" t="s">
        <v>65</v>
      </c>
      <c r="I460" s="83" t="s">
        <v>1351</v>
      </c>
      <c r="J460" s="83" t="s">
        <v>47</v>
      </c>
      <c r="K460" s="83" t="s">
        <v>48</v>
      </c>
      <c r="L460">
        <v>1</v>
      </c>
      <c r="M460" t="s">
        <v>1292</v>
      </c>
      <c r="N460">
        <v>65</v>
      </c>
      <c r="O460" t="s">
        <v>996</v>
      </c>
      <c r="P460" t="s">
        <v>1296</v>
      </c>
      <c r="Q460" t="s">
        <v>996</v>
      </c>
      <c r="R460" t="s">
        <v>995</v>
      </c>
      <c r="S460" t="s">
        <v>226</v>
      </c>
      <c r="T460" t="s">
        <v>1299</v>
      </c>
      <c r="U460" t="s">
        <v>226</v>
      </c>
      <c r="V460" t="s">
        <v>1339</v>
      </c>
      <c r="W460">
        <v>3000</v>
      </c>
      <c r="X460" t="s">
        <v>56</v>
      </c>
      <c r="Y460">
        <v>3711</v>
      </c>
      <c r="Z460" t="s">
        <v>278</v>
      </c>
      <c r="AA460">
        <v>0</v>
      </c>
      <c r="AB460" t="s">
        <v>58</v>
      </c>
      <c r="AC460" s="1">
        <v>8710</v>
      </c>
      <c r="AD460" s="16">
        <v>8710</v>
      </c>
      <c r="AE460" s="1">
        <v>8710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f t="shared" si="31"/>
        <v>0</v>
      </c>
      <c r="AM460" s="1">
        <v>0</v>
      </c>
      <c r="AN460" s="1"/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f t="shared" si="32"/>
        <v>0</v>
      </c>
      <c r="AW460" s="1">
        <v>0</v>
      </c>
      <c r="AY460" s="1">
        <f t="shared" si="33"/>
        <v>0</v>
      </c>
    </row>
    <row r="461" spans="1:54" hidden="1" x14ac:dyDescent="0.35">
      <c r="A461" t="s">
        <v>812</v>
      </c>
      <c r="B461" t="s">
        <v>815</v>
      </c>
      <c r="C461" t="s">
        <v>1359</v>
      </c>
      <c r="D461" t="s">
        <v>1372</v>
      </c>
      <c r="E461" s="83" t="s">
        <v>60</v>
      </c>
      <c r="F461">
        <v>5</v>
      </c>
      <c r="G461" s="83" t="s">
        <v>810</v>
      </c>
      <c r="H461" s="83" t="s">
        <v>65</v>
      </c>
      <c r="I461" s="83" t="s">
        <v>1351</v>
      </c>
      <c r="J461" t="s">
        <v>47</v>
      </c>
      <c r="K461" t="s">
        <v>48</v>
      </c>
      <c r="L461">
        <v>4</v>
      </c>
      <c r="M461" t="s">
        <v>1291</v>
      </c>
      <c r="N461">
        <v>5</v>
      </c>
      <c r="O461" t="s">
        <v>297</v>
      </c>
      <c r="P461" t="s">
        <v>1296</v>
      </c>
      <c r="Q461" t="s">
        <v>297</v>
      </c>
      <c r="R461" t="s">
        <v>817</v>
      </c>
      <c r="S461" t="s">
        <v>298</v>
      </c>
      <c r="T461" t="s">
        <v>1299</v>
      </c>
      <c r="U461" t="s">
        <v>298</v>
      </c>
      <c r="V461" t="s">
        <v>1339</v>
      </c>
      <c r="W461">
        <v>3000</v>
      </c>
      <c r="X461" t="s">
        <v>56</v>
      </c>
      <c r="Y461">
        <v>3711</v>
      </c>
      <c r="Z461" t="s">
        <v>278</v>
      </c>
      <c r="AA461">
        <v>0</v>
      </c>
      <c r="AB461" t="s">
        <v>58</v>
      </c>
      <c r="AC461" s="1">
        <v>27083.9</v>
      </c>
      <c r="AD461" s="16">
        <v>27069.9</v>
      </c>
      <c r="AE461" s="1">
        <v>27069.9</v>
      </c>
      <c r="AF461" s="1">
        <v>8960</v>
      </c>
      <c r="AG461" s="1">
        <v>8960</v>
      </c>
      <c r="AH461" s="1">
        <v>0</v>
      </c>
      <c r="AI461" s="1">
        <v>0</v>
      </c>
      <c r="AJ461" s="1">
        <v>25000</v>
      </c>
      <c r="AK461" s="1">
        <v>25000</v>
      </c>
      <c r="AL461" s="1">
        <f t="shared" si="31"/>
        <v>0</v>
      </c>
      <c r="AM461" s="1">
        <v>25000</v>
      </c>
      <c r="AN461" s="1"/>
      <c r="AO461" s="1">
        <v>12628.33</v>
      </c>
      <c r="AP461" s="1">
        <v>12628.33</v>
      </c>
      <c r="AQ461" s="1">
        <v>12628.33</v>
      </c>
      <c r="AR461" s="1">
        <v>12628.33</v>
      </c>
      <c r="AS461" s="1">
        <v>12628.33</v>
      </c>
      <c r="AT461" s="1">
        <v>12628.33</v>
      </c>
      <c r="AU461" s="1">
        <v>12628.33</v>
      </c>
      <c r="AV461" s="1">
        <f t="shared" si="32"/>
        <v>12371.67</v>
      </c>
      <c r="AW461" s="16">
        <v>0</v>
      </c>
      <c r="AX461" s="16"/>
      <c r="AY461" s="1">
        <f t="shared" si="33"/>
        <v>0</v>
      </c>
    </row>
    <row r="462" spans="1:54" hidden="1" x14ac:dyDescent="0.35">
      <c r="A462" t="s">
        <v>812</v>
      </c>
      <c r="B462" t="s">
        <v>815</v>
      </c>
      <c r="C462" t="s">
        <v>1359</v>
      </c>
      <c r="D462" t="s">
        <v>1376</v>
      </c>
      <c r="E462" s="83" t="s">
        <v>870</v>
      </c>
      <c r="F462">
        <v>6</v>
      </c>
      <c r="G462" s="83" t="s">
        <v>164</v>
      </c>
      <c r="H462" s="83" t="s">
        <v>65</v>
      </c>
      <c r="I462" s="83" t="s">
        <v>1351</v>
      </c>
      <c r="J462" s="83" t="s">
        <v>155</v>
      </c>
      <c r="K462" s="83" t="s">
        <v>1302</v>
      </c>
      <c r="L462">
        <v>1</v>
      </c>
      <c r="M462" t="s">
        <v>1292</v>
      </c>
      <c r="N462">
        <v>19</v>
      </c>
      <c r="O462" t="s">
        <v>168</v>
      </c>
      <c r="P462" t="s">
        <v>1296</v>
      </c>
      <c r="Q462" t="s">
        <v>168</v>
      </c>
      <c r="R462" t="s">
        <v>869</v>
      </c>
      <c r="S462" t="s">
        <v>871</v>
      </c>
      <c r="T462" t="s">
        <v>1299</v>
      </c>
      <c r="U462" t="s">
        <v>871</v>
      </c>
      <c r="V462" t="s">
        <v>1339</v>
      </c>
      <c r="W462">
        <v>3000</v>
      </c>
      <c r="X462" t="s">
        <v>56</v>
      </c>
      <c r="Y462">
        <v>3711</v>
      </c>
      <c r="Z462" t="s">
        <v>278</v>
      </c>
      <c r="AA462">
        <v>0</v>
      </c>
      <c r="AB462" t="s">
        <v>58</v>
      </c>
      <c r="AC462" s="1">
        <v>6755</v>
      </c>
      <c r="AD462" s="16">
        <v>6755</v>
      </c>
      <c r="AE462" s="1">
        <v>6755</v>
      </c>
      <c r="AF462" s="1">
        <v>35000</v>
      </c>
      <c r="AG462" s="1">
        <v>0</v>
      </c>
      <c r="AH462" s="1">
        <v>25193.52</v>
      </c>
      <c r="AI462" s="1">
        <v>25193.52</v>
      </c>
      <c r="AJ462" s="1">
        <v>35000</v>
      </c>
      <c r="AK462" s="1">
        <v>35000</v>
      </c>
      <c r="AL462" s="1">
        <f t="shared" si="31"/>
        <v>0</v>
      </c>
      <c r="AM462" s="1">
        <v>35000</v>
      </c>
      <c r="AN462" s="1"/>
      <c r="AO462" s="1">
        <v>10627</v>
      </c>
      <c r="AP462" s="1">
        <v>10627</v>
      </c>
      <c r="AQ462" s="1">
        <v>10627</v>
      </c>
      <c r="AR462" s="1">
        <v>10627</v>
      </c>
      <c r="AS462" s="1">
        <v>10627</v>
      </c>
      <c r="AT462" s="1">
        <v>10627</v>
      </c>
      <c r="AU462" s="1">
        <v>10627</v>
      </c>
      <c r="AV462" s="1">
        <f t="shared" si="32"/>
        <v>24373</v>
      </c>
      <c r="AW462" s="1">
        <v>0</v>
      </c>
      <c r="AY462" s="1">
        <f t="shared" si="33"/>
        <v>0</v>
      </c>
    </row>
    <row r="463" spans="1:54" hidden="1" x14ac:dyDescent="0.35">
      <c r="A463" t="s">
        <v>812</v>
      </c>
      <c r="B463" t="s">
        <v>815</v>
      </c>
      <c r="C463" t="s">
        <v>1359</v>
      </c>
      <c r="D463" t="s">
        <v>1381</v>
      </c>
      <c r="E463" s="83" t="s">
        <v>984</v>
      </c>
      <c r="F463">
        <v>5</v>
      </c>
      <c r="G463" s="83" t="s">
        <v>810</v>
      </c>
      <c r="H463" s="83" t="s">
        <v>1398</v>
      </c>
      <c r="I463" s="83" t="s">
        <v>1399</v>
      </c>
      <c r="J463" s="83" t="s">
        <v>204</v>
      </c>
      <c r="K463" s="83" t="s">
        <v>1306</v>
      </c>
      <c r="L463">
        <v>4</v>
      </c>
      <c r="M463" t="s">
        <v>1291</v>
      </c>
      <c r="N463">
        <v>55</v>
      </c>
      <c r="O463" t="s">
        <v>601</v>
      </c>
      <c r="P463" t="s">
        <v>1296</v>
      </c>
      <c r="Q463" t="s">
        <v>601</v>
      </c>
      <c r="R463" t="s">
        <v>983</v>
      </c>
      <c r="S463" t="s">
        <v>985</v>
      </c>
      <c r="T463" t="s">
        <v>1299</v>
      </c>
      <c r="U463" t="s">
        <v>985</v>
      </c>
      <c r="V463" t="s">
        <v>1339</v>
      </c>
      <c r="W463">
        <v>3000</v>
      </c>
      <c r="X463" t="s">
        <v>56</v>
      </c>
      <c r="Y463">
        <v>3711</v>
      </c>
      <c r="Z463" t="s">
        <v>278</v>
      </c>
      <c r="AA463">
        <v>0</v>
      </c>
      <c r="AB463" t="s">
        <v>58</v>
      </c>
      <c r="AC463" s="1">
        <v>2839.3</v>
      </c>
      <c r="AD463" s="16">
        <v>2839.3</v>
      </c>
      <c r="AE463" s="1">
        <v>2839.3</v>
      </c>
      <c r="AF463" s="1">
        <v>40000</v>
      </c>
      <c r="AG463" s="1">
        <v>0</v>
      </c>
      <c r="AH463" s="1">
        <v>37829</v>
      </c>
      <c r="AI463" s="1">
        <v>37829</v>
      </c>
      <c r="AJ463" s="1">
        <v>30400</v>
      </c>
      <c r="AK463" s="1">
        <v>30400</v>
      </c>
      <c r="AL463" s="1">
        <f t="shared" si="31"/>
        <v>0</v>
      </c>
      <c r="AM463" s="1">
        <v>35000</v>
      </c>
      <c r="AN463" s="1"/>
      <c r="AO463" s="1">
        <v>9461</v>
      </c>
      <c r="AP463" s="1">
        <v>9461</v>
      </c>
      <c r="AQ463" s="1">
        <v>9450</v>
      </c>
      <c r="AR463" s="1">
        <v>9450</v>
      </c>
      <c r="AS463">
        <v>0</v>
      </c>
      <c r="AT463">
        <v>0</v>
      </c>
      <c r="AU463">
        <v>0</v>
      </c>
      <c r="AV463" s="1">
        <f t="shared" si="32"/>
        <v>20939</v>
      </c>
      <c r="AW463" s="1">
        <v>0</v>
      </c>
      <c r="AY463" s="1">
        <f t="shared" si="33"/>
        <v>0</v>
      </c>
    </row>
    <row r="464" spans="1:54" hidden="1" x14ac:dyDescent="0.35">
      <c r="A464" t="s">
        <v>1361</v>
      </c>
      <c r="B464" t="s">
        <v>1360</v>
      </c>
      <c r="C464" t="s">
        <v>1359</v>
      </c>
      <c r="D464" t="s">
        <v>1374</v>
      </c>
      <c r="E464" s="83" t="s">
        <v>111</v>
      </c>
      <c r="F464">
        <v>5</v>
      </c>
      <c r="G464" s="83" t="s">
        <v>810</v>
      </c>
      <c r="H464" s="83" t="s">
        <v>65</v>
      </c>
      <c r="I464" s="83" t="s">
        <v>1351</v>
      </c>
      <c r="J464" s="83" t="s">
        <v>47</v>
      </c>
      <c r="K464" s="83" t="s">
        <v>48</v>
      </c>
      <c r="L464">
        <v>4</v>
      </c>
      <c r="M464" t="s">
        <v>1291</v>
      </c>
      <c r="N464">
        <v>14</v>
      </c>
      <c r="O464" t="s">
        <v>843</v>
      </c>
      <c r="P464" t="s">
        <v>1296</v>
      </c>
      <c r="Q464" t="s">
        <v>843</v>
      </c>
      <c r="R464" t="s">
        <v>842</v>
      </c>
      <c r="S464" t="s">
        <v>110</v>
      </c>
      <c r="T464" t="s">
        <v>1299</v>
      </c>
      <c r="U464" t="s">
        <v>110</v>
      </c>
      <c r="V464" t="s">
        <v>1339</v>
      </c>
      <c r="W464">
        <v>3000</v>
      </c>
      <c r="X464" t="s">
        <v>56</v>
      </c>
      <c r="Y464">
        <v>3711</v>
      </c>
      <c r="Z464" t="s">
        <v>278</v>
      </c>
      <c r="AA464">
        <v>0</v>
      </c>
      <c r="AB464" t="s">
        <v>58</v>
      </c>
      <c r="AC464" s="1">
        <v>30710.02</v>
      </c>
      <c r="AD464" s="16">
        <v>30710.02</v>
      </c>
      <c r="AE464" s="1">
        <v>30710.02</v>
      </c>
      <c r="AF464" s="1">
        <v>26105.64</v>
      </c>
      <c r="AG464" s="1">
        <v>26105.64</v>
      </c>
      <c r="AH464" s="1">
        <v>6886.34</v>
      </c>
      <c r="AI464" s="1">
        <v>6886.34</v>
      </c>
      <c r="AJ464" s="1">
        <v>25000</v>
      </c>
      <c r="AK464" s="1">
        <v>25000</v>
      </c>
      <c r="AL464" s="1">
        <f t="shared" si="31"/>
        <v>0</v>
      </c>
      <c r="AM464" s="1">
        <v>25000</v>
      </c>
      <c r="AN464" s="1"/>
      <c r="AO464" s="1">
        <v>8338.15</v>
      </c>
      <c r="AP464" s="1">
        <v>8338.15</v>
      </c>
      <c r="AQ464" s="1">
        <v>17900</v>
      </c>
      <c r="AR464" s="1">
        <v>17900</v>
      </c>
      <c r="AS464">
        <v>0</v>
      </c>
      <c r="AT464">
        <v>0</v>
      </c>
      <c r="AU464">
        <v>0</v>
      </c>
      <c r="AV464" s="1">
        <f t="shared" si="32"/>
        <v>16661.849999999999</v>
      </c>
      <c r="AW464" s="1">
        <v>30000</v>
      </c>
      <c r="AY464" s="1">
        <f t="shared" si="33"/>
        <v>30000</v>
      </c>
    </row>
    <row r="465" spans="1:54" hidden="1" x14ac:dyDescent="0.35">
      <c r="A465" t="s">
        <v>812</v>
      </c>
      <c r="B465" t="s">
        <v>815</v>
      </c>
      <c r="C465" t="s">
        <v>1359</v>
      </c>
      <c r="D465" t="s">
        <v>1373</v>
      </c>
      <c r="E465" s="83" t="s">
        <v>835</v>
      </c>
      <c r="F465">
        <v>5</v>
      </c>
      <c r="G465" s="83" t="s">
        <v>810</v>
      </c>
      <c r="H465" s="83" t="s">
        <v>65</v>
      </c>
      <c r="I465" s="83" t="s">
        <v>1351</v>
      </c>
      <c r="J465" t="s">
        <v>47</v>
      </c>
      <c r="K465" t="s">
        <v>48</v>
      </c>
      <c r="L465">
        <v>4</v>
      </c>
      <c r="M465" t="s">
        <v>1291</v>
      </c>
      <c r="N465">
        <v>9</v>
      </c>
      <c r="O465" t="s">
        <v>120</v>
      </c>
      <c r="P465" t="s">
        <v>1296</v>
      </c>
      <c r="Q465" t="s">
        <v>120</v>
      </c>
      <c r="R465" t="s">
        <v>834</v>
      </c>
      <c r="S465" t="s">
        <v>836</v>
      </c>
      <c r="T465" t="s">
        <v>1299</v>
      </c>
      <c r="U465" t="s">
        <v>836</v>
      </c>
      <c r="V465" t="s">
        <v>1339</v>
      </c>
      <c r="W465">
        <v>3000</v>
      </c>
      <c r="X465" t="s">
        <v>56</v>
      </c>
      <c r="Y465">
        <v>3711</v>
      </c>
      <c r="Z465" t="s">
        <v>278</v>
      </c>
      <c r="AA465">
        <v>0</v>
      </c>
      <c r="AB465" t="s">
        <v>58</v>
      </c>
      <c r="AC465">
        <v>0</v>
      </c>
      <c r="AD465" s="16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 s="1">
        <v>10000</v>
      </c>
      <c r="AK465" s="1">
        <v>10000</v>
      </c>
      <c r="AL465" s="1">
        <f t="shared" si="31"/>
        <v>0</v>
      </c>
      <c r="AM465">
        <v>0</v>
      </c>
      <c r="AO465" s="1">
        <v>6555.96</v>
      </c>
      <c r="AP465" s="1">
        <v>6555.96</v>
      </c>
      <c r="AQ465" s="1">
        <v>6555.96</v>
      </c>
      <c r="AR465" s="1">
        <v>6555.96</v>
      </c>
      <c r="AS465" s="1">
        <v>6555.96</v>
      </c>
      <c r="AT465" s="1">
        <v>6555.96</v>
      </c>
      <c r="AU465" s="1">
        <v>6555.96</v>
      </c>
      <c r="AV465" s="1">
        <f t="shared" si="32"/>
        <v>3444.04</v>
      </c>
      <c r="AW465" s="1">
        <v>0</v>
      </c>
      <c r="AY465" s="1">
        <f t="shared" si="33"/>
        <v>0</v>
      </c>
      <c r="BA465" s="63"/>
    </row>
    <row r="466" spans="1:54" hidden="1" x14ac:dyDescent="0.35">
      <c r="A466" s="13" t="s">
        <v>1451</v>
      </c>
      <c r="B466" t="s">
        <v>815</v>
      </c>
      <c r="C466" t="s">
        <v>1359</v>
      </c>
      <c r="D466" t="s">
        <v>1374</v>
      </c>
      <c r="E466" s="83" t="s">
        <v>111</v>
      </c>
      <c r="F466">
        <v>5</v>
      </c>
      <c r="G466" s="83" t="s">
        <v>810</v>
      </c>
      <c r="H466" s="83" t="s">
        <v>65</v>
      </c>
      <c r="I466" s="83" t="s">
        <v>1351</v>
      </c>
      <c r="J466" s="83" t="s">
        <v>47</v>
      </c>
      <c r="K466" s="83" t="s">
        <v>48</v>
      </c>
      <c r="L466">
        <v>4</v>
      </c>
      <c r="M466" t="s">
        <v>1291</v>
      </c>
      <c r="N466">
        <v>15</v>
      </c>
      <c r="O466" t="s">
        <v>422</v>
      </c>
      <c r="P466" t="s">
        <v>1296</v>
      </c>
      <c r="Q466" t="s">
        <v>422</v>
      </c>
      <c r="R466" t="s">
        <v>845</v>
      </c>
      <c r="S466" t="s">
        <v>846</v>
      </c>
      <c r="T466" t="s">
        <v>1299</v>
      </c>
      <c r="U466" t="s">
        <v>846</v>
      </c>
      <c r="V466" t="s">
        <v>1339</v>
      </c>
      <c r="W466">
        <v>3000</v>
      </c>
      <c r="X466" t="s">
        <v>56</v>
      </c>
      <c r="Y466">
        <v>3711</v>
      </c>
      <c r="Z466" t="s">
        <v>278</v>
      </c>
      <c r="AA466">
        <v>0</v>
      </c>
      <c r="AB466" t="s">
        <v>58</v>
      </c>
      <c r="AC466" s="1">
        <v>0</v>
      </c>
      <c r="AD466" s="16">
        <v>0</v>
      </c>
      <c r="AE466" s="1">
        <v>0</v>
      </c>
      <c r="AF466" s="1">
        <v>18100</v>
      </c>
      <c r="AG466" s="1">
        <v>0</v>
      </c>
      <c r="AH466" s="1">
        <v>15804</v>
      </c>
      <c r="AI466" s="1">
        <v>15804</v>
      </c>
      <c r="AJ466" s="1">
        <v>0</v>
      </c>
      <c r="AK466" s="1">
        <v>0</v>
      </c>
      <c r="AL466" s="1">
        <f t="shared" si="31"/>
        <v>0</v>
      </c>
      <c r="AM466" s="1">
        <v>0</v>
      </c>
      <c r="AN466" s="1"/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f t="shared" si="32"/>
        <v>0</v>
      </c>
      <c r="AW466" s="1">
        <v>0</v>
      </c>
      <c r="AY466" s="1">
        <f t="shared" si="33"/>
        <v>0</v>
      </c>
      <c r="BB466">
        <v>900000</v>
      </c>
    </row>
    <row r="467" spans="1:54" hidden="1" x14ac:dyDescent="0.35">
      <c r="A467" s="13" t="s">
        <v>1451</v>
      </c>
      <c r="B467" t="s">
        <v>815</v>
      </c>
      <c r="C467" t="s">
        <v>1359</v>
      </c>
      <c r="D467" t="s">
        <v>1380</v>
      </c>
      <c r="E467" s="83" t="s">
        <v>948</v>
      </c>
      <c r="F467">
        <v>7</v>
      </c>
      <c r="G467" s="83" t="s">
        <v>567</v>
      </c>
      <c r="H467" s="83" t="s">
        <v>65</v>
      </c>
      <c r="I467" s="83" t="s">
        <v>1351</v>
      </c>
      <c r="J467" s="83" t="s">
        <v>592</v>
      </c>
      <c r="K467" s="83" t="s">
        <v>591</v>
      </c>
      <c r="L467">
        <v>5</v>
      </c>
      <c r="M467" t="s">
        <v>1295</v>
      </c>
      <c r="N467">
        <v>53</v>
      </c>
      <c r="O467" t="s">
        <v>970</v>
      </c>
      <c r="P467" t="s">
        <v>1296</v>
      </c>
      <c r="Q467" t="s">
        <v>970</v>
      </c>
      <c r="R467" t="s">
        <v>969</v>
      </c>
      <c r="S467" t="s">
        <v>971</v>
      </c>
      <c r="T467" t="s">
        <v>1299</v>
      </c>
      <c r="U467" t="s">
        <v>971</v>
      </c>
      <c r="V467" t="s">
        <v>1339</v>
      </c>
      <c r="W467">
        <v>3000</v>
      </c>
      <c r="X467" t="s">
        <v>56</v>
      </c>
      <c r="Y467">
        <v>3711</v>
      </c>
      <c r="Z467" t="s">
        <v>278</v>
      </c>
      <c r="AA467">
        <v>0</v>
      </c>
      <c r="AB467" t="s">
        <v>58</v>
      </c>
      <c r="AC467" s="1">
        <v>0</v>
      </c>
      <c r="AD467" s="16">
        <v>0</v>
      </c>
      <c r="AE467" s="1">
        <v>0</v>
      </c>
      <c r="AF467" s="1">
        <v>6000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f t="shared" si="31"/>
        <v>0</v>
      </c>
      <c r="AM467" s="1">
        <v>0</v>
      </c>
      <c r="AN467" s="1"/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f t="shared" si="32"/>
        <v>0</v>
      </c>
      <c r="AW467" s="1">
        <v>0</v>
      </c>
      <c r="AY467" s="1">
        <f t="shared" si="33"/>
        <v>0</v>
      </c>
      <c r="BB467">
        <v>900000</v>
      </c>
    </row>
    <row r="468" spans="1:54" hidden="1" x14ac:dyDescent="0.35">
      <c r="A468" t="s">
        <v>812</v>
      </c>
      <c r="B468" t="s">
        <v>815</v>
      </c>
      <c r="C468" t="s">
        <v>1359</v>
      </c>
      <c r="D468" t="s">
        <v>1370</v>
      </c>
      <c r="E468" s="83" t="s">
        <v>178</v>
      </c>
      <c r="F468">
        <v>5</v>
      </c>
      <c r="G468" s="83" t="s">
        <v>810</v>
      </c>
      <c r="H468" s="83" t="s">
        <v>65</v>
      </c>
      <c r="I468" s="83" t="s">
        <v>1351</v>
      </c>
      <c r="J468" t="s">
        <v>47</v>
      </c>
      <c r="K468" t="s">
        <v>48</v>
      </c>
      <c r="L468">
        <v>4</v>
      </c>
      <c r="M468" t="s">
        <v>1291</v>
      </c>
      <c r="N468">
        <v>3</v>
      </c>
      <c r="O468" t="s">
        <v>691</v>
      </c>
      <c r="P468" t="s">
        <v>1296</v>
      </c>
      <c r="Q468" t="s">
        <v>691</v>
      </c>
      <c r="R468" t="s">
        <v>830</v>
      </c>
      <c r="S468" t="s">
        <v>832</v>
      </c>
      <c r="T468" t="s">
        <v>1299</v>
      </c>
      <c r="U468" t="s">
        <v>832</v>
      </c>
      <c r="V468" t="s">
        <v>1339</v>
      </c>
      <c r="W468">
        <v>3000</v>
      </c>
      <c r="X468" t="s">
        <v>56</v>
      </c>
      <c r="Y468">
        <v>3711</v>
      </c>
      <c r="Z468" t="s">
        <v>278</v>
      </c>
      <c r="AA468">
        <v>0</v>
      </c>
      <c r="AB468" t="s">
        <v>58</v>
      </c>
      <c r="AC468" s="1">
        <v>0</v>
      </c>
      <c r="AD468" s="16">
        <v>0</v>
      </c>
      <c r="AE468" s="1">
        <v>0</v>
      </c>
      <c r="AF468" s="1">
        <v>7200</v>
      </c>
      <c r="AG468" s="1">
        <v>0</v>
      </c>
      <c r="AH468" s="1">
        <v>6250</v>
      </c>
      <c r="AI468" s="1">
        <v>6250</v>
      </c>
      <c r="AJ468" s="1">
        <v>7200</v>
      </c>
      <c r="AK468" s="1">
        <v>7200</v>
      </c>
      <c r="AL468" s="1">
        <f t="shared" si="31"/>
        <v>0</v>
      </c>
      <c r="AM468" s="1">
        <v>7200</v>
      </c>
      <c r="AN468" s="1"/>
      <c r="AO468" s="1">
        <v>0</v>
      </c>
      <c r="AP468" s="1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 s="1">
        <f t="shared" si="32"/>
        <v>7200</v>
      </c>
      <c r="AW468" s="1">
        <v>0</v>
      </c>
      <c r="AY468" s="1">
        <f t="shared" si="33"/>
        <v>0</v>
      </c>
      <c r="BB468" s="1"/>
    </row>
    <row r="469" spans="1:54" hidden="1" x14ac:dyDescent="0.35">
      <c r="A469" t="s">
        <v>812</v>
      </c>
      <c r="B469" t="s">
        <v>815</v>
      </c>
      <c r="C469" t="s">
        <v>1359</v>
      </c>
      <c r="D469" s="85" t="s">
        <v>1379</v>
      </c>
      <c r="E469" s="83" t="s">
        <v>824</v>
      </c>
      <c r="F469">
        <v>3</v>
      </c>
      <c r="G469" s="83" t="s">
        <v>453</v>
      </c>
      <c r="H469" s="83" t="s">
        <v>65</v>
      </c>
      <c r="I469" s="83" t="s">
        <v>1351</v>
      </c>
      <c r="J469" s="83" t="s">
        <v>47</v>
      </c>
      <c r="K469" s="83" t="s">
        <v>48</v>
      </c>
      <c r="L469">
        <v>6</v>
      </c>
      <c r="M469" t="s">
        <v>1290</v>
      </c>
      <c r="N469">
        <v>64</v>
      </c>
      <c r="O469" t="s">
        <v>944</v>
      </c>
      <c r="P469" t="s">
        <v>1296</v>
      </c>
      <c r="Q469" t="s">
        <v>944</v>
      </c>
      <c r="R469" t="s">
        <v>943</v>
      </c>
      <c r="S469" t="s">
        <v>945</v>
      </c>
      <c r="T469" t="s">
        <v>1299</v>
      </c>
      <c r="U469" t="s">
        <v>945</v>
      </c>
      <c r="V469" t="s">
        <v>1339</v>
      </c>
      <c r="W469">
        <v>3000</v>
      </c>
      <c r="X469" t="s">
        <v>56</v>
      </c>
      <c r="Y469">
        <v>3711</v>
      </c>
      <c r="Z469" t="s">
        <v>278</v>
      </c>
      <c r="AA469">
        <v>0</v>
      </c>
      <c r="AB469" t="s">
        <v>58</v>
      </c>
      <c r="AC469" s="1">
        <v>0</v>
      </c>
      <c r="AD469" s="16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10000</v>
      </c>
      <c r="AK469" s="1">
        <v>10000</v>
      </c>
      <c r="AL469" s="1">
        <f t="shared" si="31"/>
        <v>0</v>
      </c>
      <c r="AM469" s="1">
        <v>0</v>
      </c>
      <c r="AN469" s="1"/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f t="shared" si="32"/>
        <v>10000</v>
      </c>
      <c r="AW469" s="1">
        <v>0</v>
      </c>
      <c r="AY469" s="1">
        <f t="shared" si="33"/>
        <v>0</v>
      </c>
      <c r="BB469">
        <v>254394959.06999999</v>
      </c>
    </row>
    <row r="470" spans="1:54" hidden="1" x14ac:dyDescent="0.35">
      <c r="A470" s="13" t="s">
        <v>1451</v>
      </c>
      <c r="B470" t="s">
        <v>815</v>
      </c>
      <c r="C470" t="s">
        <v>1359</v>
      </c>
      <c r="D470" t="s">
        <v>1372</v>
      </c>
      <c r="E470" s="83" t="s">
        <v>60</v>
      </c>
      <c r="F470">
        <v>5</v>
      </c>
      <c r="G470" s="83" t="s">
        <v>810</v>
      </c>
      <c r="H470" s="83" t="s">
        <v>65</v>
      </c>
      <c r="I470" s="83" t="s">
        <v>1351</v>
      </c>
      <c r="J470" t="s">
        <v>47</v>
      </c>
      <c r="K470" t="s">
        <v>48</v>
      </c>
      <c r="L470">
        <v>4</v>
      </c>
      <c r="M470" t="s">
        <v>1291</v>
      </c>
      <c r="N470">
        <v>5</v>
      </c>
      <c r="O470" t="s">
        <v>297</v>
      </c>
      <c r="P470" t="s">
        <v>1296</v>
      </c>
      <c r="Q470" t="s">
        <v>297</v>
      </c>
      <c r="R470" t="s">
        <v>817</v>
      </c>
      <c r="S470" t="s">
        <v>298</v>
      </c>
      <c r="T470" t="s">
        <v>1299</v>
      </c>
      <c r="U470" t="s">
        <v>298</v>
      </c>
      <c r="V470" t="s">
        <v>1339</v>
      </c>
      <c r="W470">
        <v>3000</v>
      </c>
      <c r="X470" t="s">
        <v>56</v>
      </c>
      <c r="Y470">
        <v>3721</v>
      </c>
      <c r="Z470" t="s">
        <v>324</v>
      </c>
      <c r="AA470">
        <v>0</v>
      </c>
      <c r="AB470" t="s">
        <v>58</v>
      </c>
      <c r="AC470" s="1">
        <v>0</v>
      </c>
      <c r="AD470" s="16">
        <v>0</v>
      </c>
      <c r="AE470" s="1">
        <v>0</v>
      </c>
      <c r="AF470" s="1">
        <v>0</v>
      </c>
      <c r="AG470" s="1">
        <v>2480</v>
      </c>
      <c r="AH470" s="1">
        <v>0</v>
      </c>
      <c r="AI470" s="1">
        <v>0</v>
      </c>
      <c r="AJ470" s="1">
        <v>0</v>
      </c>
      <c r="AK470" s="1">
        <v>0</v>
      </c>
      <c r="AL470" s="1">
        <f t="shared" si="31"/>
        <v>0</v>
      </c>
      <c r="AM470" s="1">
        <v>0</v>
      </c>
      <c r="AN470" s="1"/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f t="shared" si="32"/>
        <v>0</v>
      </c>
      <c r="AW470" s="16">
        <v>0</v>
      </c>
      <c r="AX470" s="16"/>
      <c r="AY470" s="1">
        <f t="shared" si="33"/>
        <v>0</v>
      </c>
      <c r="BB470" s="1"/>
    </row>
    <row r="471" spans="1:54" hidden="1" x14ac:dyDescent="0.35">
      <c r="A471" s="13" t="s">
        <v>1451</v>
      </c>
      <c r="B471" t="s">
        <v>815</v>
      </c>
      <c r="C471" t="s">
        <v>1359</v>
      </c>
      <c r="D471" t="s">
        <v>1374</v>
      </c>
      <c r="E471" s="83" t="s">
        <v>111</v>
      </c>
      <c r="F471">
        <v>5</v>
      </c>
      <c r="G471" s="83" t="s">
        <v>810</v>
      </c>
      <c r="H471" s="83" t="s">
        <v>65</v>
      </c>
      <c r="I471" s="83" t="s">
        <v>1351</v>
      </c>
      <c r="J471" s="83" t="s">
        <v>47</v>
      </c>
      <c r="K471" s="83" t="s">
        <v>48</v>
      </c>
      <c r="L471">
        <v>4</v>
      </c>
      <c r="M471" t="s">
        <v>1291</v>
      </c>
      <c r="N471">
        <v>15</v>
      </c>
      <c r="O471" t="s">
        <v>422</v>
      </c>
      <c r="P471" t="s">
        <v>1296</v>
      </c>
      <c r="Q471" t="s">
        <v>422</v>
      </c>
      <c r="R471" t="s">
        <v>845</v>
      </c>
      <c r="S471" t="s">
        <v>846</v>
      </c>
      <c r="T471" t="s">
        <v>1299</v>
      </c>
      <c r="U471" t="s">
        <v>846</v>
      </c>
      <c r="V471" t="s">
        <v>1339</v>
      </c>
      <c r="W471">
        <v>3000</v>
      </c>
      <c r="X471" t="s">
        <v>56</v>
      </c>
      <c r="Y471">
        <v>3721</v>
      </c>
      <c r="Z471" t="s">
        <v>324</v>
      </c>
      <c r="AA471">
        <v>0</v>
      </c>
      <c r="AB471" t="s">
        <v>58</v>
      </c>
      <c r="AC471" s="1">
        <v>0</v>
      </c>
      <c r="AD471" s="16">
        <v>0</v>
      </c>
      <c r="AE471" s="1">
        <v>0</v>
      </c>
      <c r="AF471" s="1">
        <v>4617.5</v>
      </c>
      <c r="AG471" s="1">
        <v>0</v>
      </c>
      <c r="AH471" s="1">
        <v>4617</v>
      </c>
      <c r="AI471" s="1">
        <v>4617</v>
      </c>
      <c r="AJ471" s="1">
        <v>0</v>
      </c>
      <c r="AK471" s="1">
        <v>0</v>
      </c>
      <c r="AL471" s="1">
        <f t="shared" si="31"/>
        <v>0</v>
      </c>
      <c r="AM471" s="1">
        <v>0</v>
      </c>
      <c r="AN471" s="1"/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f t="shared" si="32"/>
        <v>0</v>
      </c>
      <c r="AW471" s="1">
        <v>0</v>
      </c>
      <c r="AY471" s="1">
        <f t="shared" si="33"/>
        <v>0</v>
      </c>
      <c r="BB471" s="1"/>
    </row>
    <row r="472" spans="1:54" hidden="1" x14ac:dyDescent="0.35">
      <c r="A472" t="s">
        <v>812</v>
      </c>
      <c r="B472" t="s">
        <v>815</v>
      </c>
      <c r="C472" t="s">
        <v>1359</v>
      </c>
      <c r="D472" t="s">
        <v>1374</v>
      </c>
      <c r="E472" s="83" t="s">
        <v>111</v>
      </c>
      <c r="F472">
        <v>5</v>
      </c>
      <c r="G472" s="83" t="s">
        <v>810</v>
      </c>
      <c r="H472" s="83" t="s">
        <v>65</v>
      </c>
      <c r="I472" s="83" t="s">
        <v>1351</v>
      </c>
      <c r="J472" s="83" t="s">
        <v>47</v>
      </c>
      <c r="K472" s="83" t="s">
        <v>48</v>
      </c>
      <c r="L472">
        <v>4</v>
      </c>
      <c r="M472" t="s">
        <v>1291</v>
      </c>
      <c r="N472">
        <v>14</v>
      </c>
      <c r="O472" t="s">
        <v>843</v>
      </c>
      <c r="P472" t="s">
        <v>1296</v>
      </c>
      <c r="Q472" t="s">
        <v>843</v>
      </c>
      <c r="R472" t="s">
        <v>842</v>
      </c>
      <c r="S472" t="s">
        <v>110</v>
      </c>
      <c r="T472" t="s">
        <v>1299</v>
      </c>
      <c r="U472" t="s">
        <v>110</v>
      </c>
      <c r="V472" t="s">
        <v>1339</v>
      </c>
      <c r="W472">
        <v>3000</v>
      </c>
      <c r="X472" t="s">
        <v>56</v>
      </c>
      <c r="Y472">
        <v>3721</v>
      </c>
      <c r="Z472" t="s">
        <v>324</v>
      </c>
      <c r="AA472">
        <v>0</v>
      </c>
      <c r="AB472" t="s">
        <v>58</v>
      </c>
      <c r="AC472" s="1">
        <v>0</v>
      </c>
      <c r="AD472" s="16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1164</v>
      </c>
      <c r="AK472" s="1">
        <v>1164</v>
      </c>
      <c r="AL472" s="1">
        <f t="shared" si="31"/>
        <v>0</v>
      </c>
      <c r="AM472" s="1">
        <v>0</v>
      </c>
      <c r="AN472" s="1"/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f t="shared" si="32"/>
        <v>1164</v>
      </c>
      <c r="AW472" s="1">
        <v>0</v>
      </c>
      <c r="AY472" s="1">
        <f t="shared" si="33"/>
        <v>0</v>
      </c>
      <c r="BB472" s="1"/>
    </row>
    <row r="473" spans="1:54" hidden="1" x14ac:dyDescent="0.35">
      <c r="A473" t="s">
        <v>812</v>
      </c>
      <c r="B473" t="s">
        <v>815</v>
      </c>
      <c r="C473" t="s">
        <v>1359</v>
      </c>
      <c r="D473" t="s">
        <v>1377</v>
      </c>
      <c r="E473" s="83" t="s">
        <v>857</v>
      </c>
      <c r="F473">
        <v>3</v>
      </c>
      <c r="G473" s="83" t="s">
        <v>453</v>
      </c>
      <c r="H473" s="83" t="s">
        <v>1349</v>
      </c>
      <c r="I473" s="83" t="s">
        <v>1350</v>
      </c>
      <c r="J473" s="83" t="s">
        <v>445</v>
      </c>
      <c r="K473" s="83" t="s">
        <v>446</v>
      </c>
      <c r="L473">
        <v>6</v>
      </c>
      <c r="M473" t="s">
        <v>1290</v>
      </c>
      <c r="N473">
        <v>30</v>
      </c>
      <c r="O473" t="s">
        <v>454</v>
      </c>
      <c r="P473" t="s">
        <v>1296</v>
      </c>
      <c r="Q473" t="s">
        <v>454</v>
      </c>
      <c r="R473" t="s">
        <v>882</v>
      </c>
      <c r="S473" t="s">
        <v>883</v>
      </c>
      <c r="T473" t="s">
        <v>1299</v>
      </c>
      <c r="U473" t="s">
        <v>883</v>
      </c>
      <c r="V473" t="s">
        <v>1339</v>
      </c>
      <c r="W473">
        <v>3000</v>
      </c>
      <c r="X473" t="s">
        <v>56</v>
      </c>
      <c r="Y473">
        <v>3721</v>
      </c>
      <c r="Z473" t="s">
        <v>324</v>
      </c>
      <c r="AA473">
        <v>0</v>
      </c>
      <c r="AB473" t="s">
        <v>58</v>
      </c>
      <c r="AC473" s="1">
        <v>0</v>
      </c>
      <c r="AD473" s="16">
        <v>0</v>
      </c>
      <c r="AE473" s="1">
        <v>0</v>
      </c>
      <c r="AF473" s="1">
        <v>2220</v>
      </c>
      <c r="AG473" s="1">
        <v>0</v>
      </c>
      <c r="AH473" s="1">
        <v>2220</v>
      </c>
      <c r="AI473" s="1">
        <v>2220</v>
      </c>
      <c r="AJ473" s="1">
        <v>3000</v>
      </c>
      <c r="AK473" s="1">
        <v>3000</v>
      </c>
      <c r="AL473" s="1">
        <f t="shared" si="31"/>
        <v>0</v>
      </c>
      <c r="AM473" s="1">
        <v>3000</v>
      </c>
      <c r="AN473" s="1"/>
      <c r="AO473" s="1">
        <v>0</v>
      </c>
      <c r="AP473" s="1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 s="1">
        <f t="shared" si="32"/>
        <v>3000</v>
      </c>
      <c r="AW473" s="1">
        <v>0</v>
      </c>
      <c r="AY473" s="1">
        <f t="shared" si="33"/>
        <v>0</v>
      </c>
      <c r="BB473" s="1"/>
    </row>
    <row r="474" spans="1:54" hidden="1" x14ac:dyDescent="0.35">
      <c r="A474" t="s">
        <v>812</v>
      </c>
      <c r="B474" t="s">
        <v>815</v>
      </c>
      <c r="C474" t="s">
        <v>1359</v>
      </c>
      <c r="D474" t="s">
        <v>1376</v>
      </c>
      <c r="E474" s="83" t="s">
        <v>870</v>
      </c>
      <c r="F474">
        <v>6</v>
      </c>
      <c r="G474" s="83" t="s">
        <v>164</v>
      </c>
      <c r="H474" s="83" t="s">
        <v>65</v>
      </c>
      <c r="I474" s="83" t="s">
        <v>1351</v>
      </c>
      <c r="J474" s="83" t="s">
        <v>155</v>
      </c>
      <c r="K474" s="83" t="s">
        <v>1302</v>
      </c>
      <c r="L474">
        <v>1</v>
      </c>
      <c r="M474" t="s">
        <v>1292</v>
      </c>
      <c r="N474">
        <v>18</v>
      </c>
      <c r="O474" t="s">
        <v>165</v>
      </c>
      <c r="P474" t="s">
        <v>1296</v>
      </c>
      <c r="Q474" t="s">
        <v>165</v>
      </c>
      <c r="R474" t="s">
        <v>869</v>
      </c>
      <c r="S474" t="s">
        <v>871</v>
      </c>
      <c r="T474" t="s">
        <v>1299</v>
      </c>
      <c r="U474" t="s">
        <v>871</v>
      </c>
      <c r="V474" t="s">
        <v>1339</v>
      </c>
      <c r="W474">
        <v>3000</v>
      </c>
      <c r="X474" t="s">
        <v>56</v>
      </c>
      <c r="Y474">
        <v>3721</v>
      </c>
      <c r="Z474" t="s">
        <v>324</v>
      </c>
      <c r="AA474">
        <v>0</v>
      </c>
      <c r="AB474" t="s">
        <v>58</v>
      </c>
      <c r="AC474" s="1">
        <v>0</v>
      </c>
      <c r="AD474" s="16">
        <v>0</v>
      </c>
      <c r="AE474" s="1">
        <v>0</v>
      </c>
      <c r="AF474" s="1">
        <v>6755.56</v>
      </c>
      <c r="AG474" s="1">
        <v>0</v>
      </c>
      <c r="AH474" s="1">
        <v>6755.56</v>
      </c>
      <c r="AI474" s="1">
        <v>6755.56</v>
      </c>
      <c r="AJ474" s="1">
        <v>15000</v>
      </c>
      <c r="AK474" s="1">
        <v>15000</v>
      </c>
      <c r="AL474" s="1">
        <f t="shared" si="31"/>
        <v>0</v>
      </c>
      <c r="AM474" s="1">
        <v>15000</v>
      </c>
      <c r="AN474" s="1"/>
      <c r="AO474" s="1">
        <v>0</v>
      </c>
      <c r="AP474" s="1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 s="1">
        <f t="shared" si="32"/>
        <v>15000</v>
      </c>
      <c r="AW474" s="1">
        <v>0</v>
      </c>
      <c r="AY474" s="1">
        <f t="shared" si="33"/>
        <v>0</v>
      </c>
    </row>
    <row r="475" spans="1:54" hidden="1" x14ac:dyDescent="0.35">
      <c r="A475" s="13" t="s">
        <v>1451</v>
      </c>
      <c r="B475" t="s">
        <v>815</v>
      </c>
      <c r="C475" t="s">
        <v>1359</v>
      </c>
      <c r="D475" t="s">
        <v>1378</v>
      </c>
      <c r="E475" s="83" t="s">
        <v>900</v>
      </c>
      <c r="F475">
        <v>0</v>
      </c>
      <c r="G475" s="83" t="s">
        <v>255</v>
      </c>
      <c r="H475" s="83" t="s">
        <v>65</v>
      </c>
      <c r="I475" s="83" t="s">
        <v>1351</v>
      </c>
      <c r="J475" s="83" t="s">
        <v>47</v>
      </c>
      <c r="K475" s="83" t="s">
        <v>48</v>
      </c>
      <c r="L475">
        <v>1</v>
      </c>
      <c r="M475" t="s">
        <v>1292</v>
      </c>
      <c r="N475">
        <v>65</v>
      </c>
      <c r="O475" t="s">
        <v>996</v>
      </c>
      <c r="P475" t="s">
        <v>1296</v>
      </c>
      <c r="Q475" t="s">
        <v>996</v>
      </c>
      <c r="R475" t="s">
        <v>995</v>
      </c>
      <c r="S475" t="s">
        <v>226</v>
      </c>
      <c r="T475" t="s">
        <v>1299</v>
      </c>
      <c r="U475" t="s">
        <v>226</v>
      </c>
      <c r="V475" t="s">
        <v>1339</v>
      </c>
      <c r="W475">
        <v>3000</v>
      </c>
      <c r="X475" t="s">
        <v>56</v>
      </c>
      <c r="Y475">
        <v>3751</v>
      </c>
      <c r="Z475" t="s">
        <v>279</v>
      </c>
      <c r="AA475">
        <v>0</v>
      </c>
      <c r="AB475" t="s">
        <v>58</v>
      </c>
      <c r="AC475" s="1">
        <v>1357.98</v>
      </c>
      <c r="AD475" s="16">
        <v>1357.98</v>
      </c>
      <c r="AE475" s="1">
        <v>1357.98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f t="shared" si="31"/>
        <v>0</v>
      </c>
      <c r="AM475" s="1">
        <v>0</v>
      </c>
      <c r="AN475" s="1"/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f t="shared" si="32"/>
        <v>0</v>
      </c>
      <c r="AW475" s="1">
        <v>0</v>
      </c>
      <c r="AY475" s="1">
        <f t="shared" si="33"/>
        <v>0</v>
      </c>
    </row>
    <row r="476" spans="1:54" hidden="1" x14ac:dyDescent="0.35">
      <c r="A476" t="s">
        <v>1361</v>
      </c>
      <c r="B476" t="s">
        <v>1360</v>
      </c>
      <c r="C476" t="s">
        <v>1359</v>
      </c>
      <c r="D476" t="s">
        <v>1374</v>
      </c>
      <c r="E476" s="83" t="s">
        <v>111</v>
      </c>
      <c r="F476">
        <v>5</v>
      </c>
      <c r="G476" s="83" t="s">
        <v>810</v>
      </c>
      <c r="H476" s="83" t="s">
        <v>65</v>
      </c>
      <c r="I476" s="83" t="s">
        <v>1351</v>
      </c>
      <c r="J476" s="83" t="s">
        <v>47</v>
      </c>
      <c r="K476" s="83" t="s">
        <v>48</v>
      </c>
      <c r="L476">
        <v>4</v>
      </c>
      <c r="M476" t="s">
        <v>1291</v>
      </c>
      <c r="N476">
        <v>14</v>
      </c>
      <c r="O476" t="s">
        <v>843</v>
      </c>
      <c r="P476" t="s">
        <v>1296</v>
      </c>
      <c r="Q476" t="s">
        <v>843</v>
      </c>
      <c r="R476" t="s">
        <v>842</v>
      </c>
      <c r="S476" t="s">
        <v>110</v>
      </c>
      <c r="T476" t="s">
        <v>1299</v>
      </c>
      <c r="U476" t="s">
        <v>110</v>
      </c>
      <c r="V476" t="s">
        <v>1339</v>
      </c>
      <c r="W476">
        <v>3000</v>
      </c>
      <c r="X476" t="s">
        <v>56</v>
      </c>
      <c r="Y476">
        <v>3751</v>
      </c>
      <c r="Z476" t="s">
        <v>279</v>
      </c>
      <c r="AA476">
        <v>0</v>
      </c>
      <c r="AB476" t="s">
        <v>58</v>
      </c>
      <c r="AC476" s="1">
        <v>12309.98</v>
      </c>
      <c r="AD476" s="16">
        <v>12309.98</v>
      </c>
      <c r="AE476" s="1">
        <v>12309.98</v>
      </c>
      <c r="AF476" s="1">
        <v>11397.95</v>
      </c>
      <c r="AG476" s="1">
        <v>11397.95</v>
      </c>
      <c r="AH476" s="1">
        <v>4332.16</v>
      </c>
      <c r="AI476" s="1">
        <v>4332.16</v>
      </c>
      <c r="AJ476" s="1">
        <v>18836</v>
      </c>
      <c r="AK476" s="1">
        <v>18836</v>
      </c>
      <c r="AL476" s="1">
        <f t="shared" si="31"/>
        <v>0</v>
      </c>
      <c r="AM476" s="1">
        <v>20000</v>
      </c>
      <c r="AN476" s="1"/>
      <c r="AO476" s="1">
        <v>8730</v>
      </c>
      <c r="AP476" s="1">
        <v>8730</v>
      </c>
      <c r="AQ476" s="1">
        <v>14730</v>
      </c>
      <c r="AR476" s="1">
        <v>14730</v>
      </c>
      <c r="AS476" s="1">
        <v>6630</v>
      </c>
      <c r="AT476" s="1">
        <v>6630</v>
      </c>
      <c r="AU476" s="1">
        <v>6630</v>
      </c>
      <c r="AV476" s="1">
        <f t="shared" si="32"/>
        <v>10106</v>
      </c>
      <c r="AW476" s="1">
        <v>50000</v>
      </c>
      <c r="AY476" s="1">
        <f t="shared" si="33"/>
        <v>50000</v>
      </c>
    </row>
    <row r="477" spans="1:54" hidden="1" x14ac:dyDescent="0.35">
      <c r="A477" t="s">
        <v>812</v>
      </c>
      <c r="B477" t="s">
        <v>815</v>
      </c>
      <c r="C477" t="s">
        <v>1359</v>
      </c>
      <c r="D477" t="s">
        <v>1381</v>
      </c>
      <c r="E477" s="83" t="s">
        <v>984</v>
      </c>
      <c r="F477">
        <v>5</v>
      </c>
      <c r="G477" s="83" t="s">
        <v>810</v>
      </c>
      <c r="H477" s="83" t="s">
        <v>1398</v>
      </c>
      <c r="I477" s="83" t="s">
        <v>1399</v>
      </c>
      <c r="J477" s="83" t="s">
        <v>204</v>
      </c>
      <c r="K477" s="83" t="s">
        <v>1306</v>
      </c>
      <c r="L477">
        <v>4</v>
      </c>
      <c r="M477" t="s">
        <v>1291</v>
      </c>
      <c r="N477">
        <v>55</v>
      </c>
      <c r="O477" t="s">
        <v>601</v>
      </c>
      <c r="P477" t="s">
        <v>1296</v>
      </c>
      <c r="Q477" t="s">
        <v>601</v>
      </c>
      <c r="R477" t="s">
        <v>983</v>
      </c>
      <c r="S477" t="s">
        <v>985</v>
      </c>
      <c r="T477" t="s">
        <v>1299</v>
      </c>
      <c r="U477" t="s">
        <v>985</v>
      </c>
      <c r="V477" t="s">
        <v>1339</v>
      </c>
      <c r="W477">
        <v>3000</v>
      </c>
      <c r="X477" t="s">
        <v>56</v>
      </c>
      <c r="Y477">
        <v>3751</v>
      </c>
      <c r="Z477" t="s">
        <v>279</v>
      </c>
      <c r="AA477">
        <v>0</v>
      </c>
      <c r="AB477" t="s">
        <v>58</v>
      </c>
      <c r="AC477" s="1">
        <v>2192.4</v>
      </c>
      <c r="AD477" s="16">
        <v>2192.4</v>
      </c>
      <c r="AE477" s="1">
        <v>2192.4</v>
      </c>
      <c r="AF477" s="1">
        <v>18006</v>
      </c>
      <c r="AG477" s="1">
        <v>0</v>
      </c>
      <c r="AH477" s="1">
        <v>16118.18</v>
      </c>
      <c r="AI477" s="1">
        <v>16118.18</v>
      </c>
      <c r="AJ477" s="1">
        <v>35000</v>
      </c>
      <c r="AK477" s="1">
        <v>35000</v>
      </c>
      <c r="AL477" s="1">
        <f t="shared" si="31"/>
        <v>0</v>
      </c>
      <c r="AM477" s="1">
        <v>35000</v>
      </c>
      <c r="AN477" s="1"/>
      <c r="AO477" s="1">
        <v>3680.21</v>
      </c>
      <c r="AP477" s="1">
        <v>3680.21</v>
      </c>
      <c r="AQ477">
        <v>0</v>
      </c>
      <c r="AR477">
        <v>0</v>
      </c>
      <c r="AS477">
        <v>0</v>
      </c>
      <c r="AT477">
        <v>0</v>
      </c>
      <c r="AU477">
        <v>0</v>
      </c>
      <c r="AV477" s="1">
        <f t="shared" si="32"/>
        <v>31319.79</v>
      </c>
      <c r="AW477" s="1">
        <v>0</v>
      </c>
      <c r="AY477" s="1">
        <f t="shared" si="33"/>
        <v>0</v>
      </c>
    </row>
    <row r="478" spans="1:54" hidden="1" x14ac:dyDescent="0.35">
      <c r="A478" t="s">
        <v>812</v>
      </c>
      <c r="B478" t="s">
        <v>815</v>
      </c>
      <c r="C478" t="s">
        <v>1359</v>
      </c>
      <c r="D478" t="s">
        <v>1376</v>
      </c>
      <c r="E478" s="83" t="s">
        <v>870</v>
      </c>
      <c r="F478">
        <v>6</v>
      </c>
      <c r="G478" s="83" t="s">
        <v>164</v>
      </c>
      <c r="H478" s="83" t="s">
        <v>65</v>
      </c>
      <c r="I478" s="83" t="s">
        <v>1351</v>
      </c>
      <c r="J478" s="83" t="s">
        <v>155</v>
      </c>
      <c r="K478" s="83" t="s">
        <v>1302</v>
      </c>
      <c r="L478">
        <v>1</v>
      </c>
      <c r="M478" t="s">
        <v>1292</v>
      </c>
      <c r="N478">
        <v>19</v>
      </c>
      <c r="O478" t="s">
        <v>168</v>
      </c>
      <c r="P478" t="s">
        <v>1296</v>
      </c>
      <c r="Q478" t="s">
        <v>168</v>
      </c>
      <c r="R478" t="s">
        <v>869</v>
      </c>
      <c r="S478" t="s">
        <v>871</v>
      </c>
      <c r="T478" t="s">
        <v>1299</v>
      </c>
      <c r="U478" t="s">
        <v>871</v>
      </c>
      <c r="V478" t="s">
        <v>1339</v>
      </c>
      <c r="W478">
        <v>3000</v>
      </c>
      <c r="X478" t="s">
        <v>56</v>
      </c>
      <c r="Y478">
        <v>3751</v>
      </c>
      <c r="Z478" t="s">
        <v>279</v>
      </c>
      <c r="AA478">
        <v>0</v>
      </c>
      <c r="AB478" t="s">
        <v>58</v>
      </c>
      <c r="AC478" s="1">
        <v>1036</v>
      </c>
      <c r="AD478" s="16">
        <v>1035</v>
      </c>
      <c r="AE478" s="1">
        <v>1035</v>
      </c>
      <c r="AF478" s="1">
        <v>31513.360000000001</v>
      </c>
      <c r="AG478" s="1">
        <v>0</v>
      </c>
      <c r="AH478" s="1">
        <v>19848.97</v>
      </c>
      <c r="AI478" s="1">
        <v>19848.97</v>
      </c>
      <c r="AJ478" s="1">
        <v>35000</v>
      </c>
      <c r="AK478" s="1">
        <v>35000</v>
      </c>
      <c r="AL478" s="1">
        <f t="shared" si="31"/>
        <v>0</v>
      </c>
      <c r="AM478" s="1">
        <v>35000</v>
      </c>
      <c r="AN478" s="1"/>
      <c r="AO478" s="1">
        <v>402</v>
      </c>
      <c r="AP478" s="1">
        <v>402</v>
      </c>
      <c r="AQ478">
        <v>402</v>
      </c>
      <c r="AR478">
        <v>402</v>
      </c>
      <c r="AS478">
        <v>402</v>
      </c>
      <c r="AT478">
        <v>402</v>
      </c>
      <c r="AU478">
        <v>402</v>
      </c>
      <c r="AV478" s="1">
        <f t="shared" si="32"/>
        <v>34598</v>
      </c>
      <c r="AW478" s="1">
        <v>0</v>
      </c>
      <c r="AY478" s="1">
        <f t="shared" si="33"/>
        <v>0</v>
      </c>
    </row>
    <row r="479" spans="1:54" hidden="1" x14ac:dyDescent="0.35">
      <c r="A479" t="s">
        <v>812</v>
      </c>
      <c r="B479" t="s">
        <v>815</v>
      </c>
      <c r="C479" t="s">
        <v>1359</v>
      </c>
      <c r="D479" t="s">
        <v>1372</v>
      </c>
      <c r="E479" s="83" t="s">
        <v>60</v>
      </c>
      <c r="F479">
        <v>5</v>
      </c>
      <c r="G479" s="83" t="s">
        <v>810</v>
      </c>
      <c r="H479" s="83" t="s">
        <v>65</v>
      </c>
      <c r="I479" s="83" t="s">
        <v>1351</v>
      </c>
      <c r="J479" t="s">
        <v>47</v>
      </c>
      <c r="K479" t="s">
        <v>48</v>
      </c>
      <c r="L479">
        <v>4</v>
      </c>
      <c r="M479" t="s">
        <v>1291</v>
      </c>
      <c r="N479">
        <v>5</v>
      </c>
      <c r="O479" t="s">
        <v>297</v>
      </c>
      <c r="P479" t="s">
        <v>1296</v>
      </c>
      <c r="Q479" t="s">
        <v>297</v>
      </c>
      <c r="R479" t="s">
        <v>817</v>
      </c>
      <c r="S479" t="s">
        <v>298</v>
      </c>
      <c r="T479" t="s">
        <v>1299</v>
      </c>
      <c r="U479" t="s">
        <v>298</v>
      </c>
      <c r="V479" t="s">
        <v>1339</v>
      </c>
      <c r="W479">
        <v>3000</v>
      </c>
      <c r="X479" t="s">
        <v>56</v>
      </c>
      <c r="Y479">
        <v>3751</v>
      </c>
      <c r="Z479" t="s">
        <v>279</v>
      </c>
      <c r="AA479">
        <v>0</v>
      </c>
      <c r="AB479" t="s">
        <v>58</v>
      </c>
      <c r="AC479" s="1">
        <v>5173.8900000000003</v>
      </c>
      <c r="AD479" s="16">
        <v>5173.8900000000003</v>
      </c>
      <c r="AE479" s="1">
        <v>5173.8900000000003</v>
      </c>
      <c r="AF479" s="1">
        <v>0</v>
      </c>
      <c r="AG479" s="1">
        <v>0</v>
      </c>
      <c r="AH479" s="1">
        <v>0</v>
      </c>
      <c r="AI479" s="1">
        <v>0</v>
      </c>
      <c r="AJ479" s="1">
        <v>20000</v>
      </c>
      <c r="AK479" s="1">
        <v>20000</v>
      </c>
      <c r="AL479" s="1">
        <f t="shared" si="31"/>
        <v>0</v>
      </c>
      <c r="AM479" s="1">
        <v>20000</v>
      </c>
      <c r="AN479" s="1"/>
      <c r="AO479" s="1">
        <v>109</v>
      </c>
      <c r="AP479" s="1">
        <v>109</v>
      </c>
      <c r="AQ479">
        <v>109</v>
      </c>
      <c r="AR479">
        <v>109</v>
      </c>
      <c r="AS479">
        <v>109</v>
      </c>
      <c r="AT479">
        <v>109</v>
      </c>
      <c r="AU479">
        <v>109</v>
      </c>
      <c r="AV479" s="1">
        <f t="shared" si="32"/>
        <v>19891</v>
      </c>
      <c r="AW479" s="16">
        <v>0</v>
      </c>
      <c r="AX479" s="16"/>
      <c r="AY479" s="1">
        <f t="shared" si="33"/>
        <v>0</v>
      </c>
    </row>
    <row r="480" spans="1:54" hidden="1" x14ac:dyDescent="0.35">
      <c r="A480" t="s">
        <v>812</v>
      </c>
      <c r="B480" t="s">
        <v>815</v>
      </c>
      <c r="C480" t="s">
        <v>1359</v>
      </c>
      <c r="D480" t="s">
        <v>1373</v>
      </c>
      <c r="E480" s="83" t="s">
        <v>835</v>
      </c>
      <c r="F480">
        <v>5</v>
      </c>
      <c r="G480" s="83" t="s">
        <v>810</v>
      </c>
      <c r="H480" s="83" t="s">
        <v>65</v>
      </c>
      <c r="I480" s="83" t="s">
        <v>1351</v>
      </c>
      <c r="J480" t="s">
        <v>47</v>
      </c>
      <c r="K480" t="s">
        <v>48</v>
      </c>
      <c r="L480">
        <v>4</v>
      </c>
      <c r="M480" t="s">
        <v>1291</v>
      </c>
      <c r="N480">
        <v>9</v>
      </c>
      <c r="O480" t="s">
        <v>120</v>
      </c>
      <c r="P480" t="s">
        <v>1296</v>
      </c>
      <c r="Q480" t="s">
        <v>120</v>
      </c>
      <c r="R480" t="s">
        <v>834</v>
      </c>
      <c r="S480" t="s">
        <v>836</v>
      </c>
      <c r="T480" t="s">
        <v>1299</v>
      </c>
      <c r="U480" t="s">
        <v>836</v>
      </c>
      <c r="V480" t="s">
        <v>1339</v>
      </c>
      <c r="W480">
        <v>3000</v>
      </c>
      <c r="X480" t="s">
        <v>56</v>
      </c>
      <c r="Y480">
        <v>3751</v>
      </c>
      <c r="Z480" t="s">
        <v>279</v>
      </c>
      <c r="AA480">
        <v>0</v>
      </c>
      <c r="AB480" t="s">
        <v>58</v>
      </c>
      <c r="AC480">
        <v>0</v>
      </c>
      <c r="AD480" s="16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 s="1">
        <v>0</v>
      </c>
      <c r="AK480" s="1">
        <v>0</v>
      </c>
      <c r="AL480" s="1">
        <f t="shared" si="31"/>
        <v>0</v>
      </c>
      <c r="AM480">
        <v>0</v>
      </c>
      <c r="AO480" s="1">
        <v>0</v>
      </c>
      <c r="AP480" s="1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 s="1">
        <f t="shared" si="32"/>
        <v>0</v>
      </c>
      <c r="AW480" s="1">
        <v>0</v>
      </c>
      <c r="AY480" s="1">
        <f t="shared" si="33"/>
        <v>0</v>
      </c>
    </row>
    <row r="481" spans="1:54" hidden="1" x14ac:dyDescent="0.35">
      <c r="A481" s="13" t="s">
        <v>1451</v>
      </c>
      <c r="B481" t="s">
        <v>815</v>
      </c>
      <c r="C481" t="s">
        <v>1359</v>
      </c>
      <c r="D481" t="s">
        <v>1374</v>
      </c>
      <c r="E481" s="83" t="s">
        <v>111</v>
      </c>
      <c r="F481">
        <v>5</v>
      </c>
      <c r="G481" s="83" t="s">
        <v>810</v>
      </c>
      <c r="H481" s="83" t="s">
        <v>65</v>
      </c>
      <c r="I481" s="83" t="s">
        <v>1351</v>
      </c>
      <c r="J481" s="83" t="s">
        <v>47</v>
      </c>
      <c r="K481" s="83" t="s">
        <v>48</v>
      </c>
      <c r="L481">
        <v>4</v>
      </c>
      <c r="M481" t="s">
        <v>1291</v>
      </c>
      <c r="N481">
        <v>15</v>
      </c>
      <c r="O481" t="s">
        <v>422</v>
      </c>
      <c r="P481" t="s">
        <v>1296</v>
      </c>
      <c r="Q481" t="s">
        <v>422</v>
      </c>
      <c r="R481" t="s">
        <v>845</v>
      </c>
      <c r="S481" t="s">
        <v>846</v>
      </c>
      <c r="T481" t="s">
        <v>1299</v>
      </c>
      <c r="U481" t="s">
        <v>846</v>
      </c>
      <c r="V481" t="s">
        <v>1339</v>
      </c>
      <c r="W481">
        <v>3000</v>
      </c>
      <c r="X481" t="s">
        <v>56</v>
      </c>
      <c r="Y481">
        <v>3751</v>
      </c>
      <c r="Z481" t="s">
        <v>279</v>
      </c>
      <c r="AA481">
        <v>0</v>
      </c>
      <c r="AB481" t="s">
        <v>58</v>
      </c>
      <c r="AC481" s="1">
        <v>0</v>
      </c>
      <c r="AD481" s="16">
        <v>0</v>
      </c>
      <c r="AE481" s="1">
        <v>0</v>
      </c>
      <c r="AF481" s="1">
        <v>7282.5</v>
      </c>
      <c r="AG481" s="1">
        <v>0</v>
      </c>
      <c r="AH481" s="1">
        <v>7281.96</v>
      </c>
      <c r="AI481" s="1">
        <v>7281.96</v>
      </c>
      <c r="AJ481" s="1">
        <v>0</v>
      </c>
      <c r="AK481" s="1">
        <v>0</v>
      </c>
      <c r="AL481" s="1">
        <f t="shared" si="31"/>
        <v>0</v>
      </c>
      <c r="AM481" s="1">
        <v>0</v>
      </c>
      <c r="AN481" s="1"/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f t="shared" si="32"/>
        <v>0</v>
      </c>
      <c r="AW481" s="1">
        <v>0</v>
      </c>
      <c r="AY481" s="1">
        <f t="shared" si="33"/>
        <v>0</v>
      </c>
      <c r="BB481" s="1"/>
    </row>
    <row r="482" spans="1:54" hidden="1" x14ac:dyDescent="0.35">
      <c r="A482" s="13" t="s">
        <v>1451</v>
      </c>
      <c r="B482" t="s">
        <v>815</v>
      </c>
      <c r="C482" t="s">
        <v>1359</v>
      </c>
      <c r="D482" t="s">
        <v>1380</v>
      </c>
      <c r="E482" s="83" t="s">
        <v>948</v>
      </c>
      <c r="F482">
        <v>7</v>
      </c>
      <c r="G482" s="83" t="s">
        <v>567</v>
      </c>
      <c r="H482" s="83" t="s">
        <v>65</v>
      </c>
      <c r="I482" s="83" t="s">
        <v>1351</v>
      </c>
      <c r="J482" s="83" t="s">
        <v>592</v>
      </c>
      <c r="K482" s="83" t="s">
        <v>591</v>
      </c>
      <c r="L482">
        <v>5</v>
      </c>
      <c r="M482" t="s">
        <v>1295</v>
      </c>
      <c r="N482">
        <v>53</v>
      </c>
      <c r="O482" t="s">
        <v>970</v>
      </c>
      <c r="P482" t="s">
        <v>1296</v>
      </c>
      <c r="Q482" t="s">
        <v>970</v>
      </c>
      <c r="R482" t="s">
        <v>969</v>
      </c>
      <c r="S482" t="s">
        <v>971</v>
      </c>
      <c r="T482" t="s">
        <v>1299</v>
      </c>
      <c r="U482" t="s">
        <v>971</v>
      </c>
      <c r="V482" t="s">
        <v>1339</v>
      </c>
      <c r="W482">
        <v>3000</v>
      </c>
      <c r="X482" t="s">
        <v>56</v>
      </c>
      <c r="Y482">
        <v>3751</v>
      </c>
      <c r="Z482" t="s">
        <v>279</v>
      </c>
      <c r="AA482">
        <v>0</v>
      </c>
      <c r="AB482" t="s">
        <v>58</v>
      </c>
      <c r="AC482" s="1">
        <v>0</v>
      </c>
      <c r="AD482" s="16">
        <v>0</v>
      </c>
      <c r="AE482" s="1">
        <v>0</v>
      </c>
      <c r="AF482" s="1">
        <v>12000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f t="shared" si="31"/>
        <v>0</v>
      </c>
      <c r="AM482" s="1">
        <v>0</v>
      </c>
      <c r="AN482" s="1"/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f t="shared" si="32"/>
        <v>0</v>
      </c>
      <c r="AW482" s="1">
        <v>0</v>
      </c>
      <c r="AY482" s="1">
        <f t="shared" si="33"/>
        <v>0</v>
      </c>
      <c r="BB482" s="1"/>
    </row>
    <row r="483" spans="1:54" hidden="1" x14ac:dyDescent="0.35">
      <c r="A483" t="s">
        <v>812</v>
      </c>
      <c r="B483" t="s">
        <v>815</v>
      </c>
      <c r="C483" t="s">
        <v>1359</v>
      </c>
      <c r="D483" t="s">
        <v>1380</v>
      </c>
      <c r="E483" s="83" t="s">
        <v>948</v>
      </c>
      <c r="F483">
        <v>7</v>
      </c>
      <c r="G483" s="83" t="s">
        <v>567</v>
      </c>
      <c r="H483" s="83" t="s">
        <v>65</v>
      </c>
      <c r="I483" s="83" t="s">
        <v>1351</v>
      </c>
      <c r="J483" s="83" t="s">
        <v>459</v>
      </c>
      <c r="K483" s="83" t="s">
        <v>460</v>
      </c>
      <c r="L483">
        <v>5</v>
      </c>
      <c r="M483" t="s">
        <v>1295</v>
      </c>
      <c r="N483">
        <v>50</v>
      </c>
      <c r="O483" t="s">
        <v>949</v>
      </c>
      <c r="P483" t="s">
        <v>1296</v>
      </c>
      <c r="Q483" t="s">
        <v>949</v>
      </c>
      <c r="R483" t="s">
        <v>947</v>
      </c>
      <c r="S483" t="s">
        <v>879</v>
      </c>
      <c r="T483" t="s">
        <v>1299</v>
      </c>
      <c r="U483" t="s">
        <v>879</v>
      </c>
      <c r="V483" t="s">
        <v>1339</v>
      </c>
      <c r="W483">
        <v>3000</v>
      </c>
      <c r="X483" t="s">
        <v>56</v>
      </c>
      <c r="Y483">
        <v>3751</v>
      </c>
      <c r="Z483" t="s">
        <v>279</v>
      </c>
      <c r="AA483">
        <v>0</v>
      </c>
      <c r="AB483" t="s">
        <v>58</v>
      </c>
      <c r="AC483">
        <v>1154680</v>
      </c>
      <c r="AD483" s="16">
        <v>1102480</v>
      </c>
      <c r="AE483">
        <v>1013160</v>
      </c>
      <c r="AF483">
        <v>3723692</v>
      </c>
      <c r="AG483">
        <v>500000</v>
      </c>
      <c r="AH483">
        <v>3573692</v>
      </c>
      <c r="AI483">
        <v>3573692</v>
      </c>
      <c r="AJ483" s="1">
        <v>0</v>
      </c>
      <c r="AK483" s="1">
        <v>0</v>
      </c>
      <c r="AL483" s="1">
        <f t="shared" si="31"/>
        <v>0</v>
      </c>
      <c r="AM483" s="1">
        <v>30000</v>
      </c>
      <c r="AN483" s="1"/>
      <c r="AO483" s="1">
        <v>0</v>
      </c>
      <c r="AP483" s="1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 s="1">
        <f t="shared" si="32"/>
        <v>0</v>
      </c>
      <c r="AW483">
        <v>0</v>
      </c>
      <c r="AY483" s="1">
        <f t="shared" si="33"/>
        <v>0</v>
      </c>
      <c r="BB483" s="1"/>
    </row>
    <row r="484" spans="1:54" hidden="1" x14ac:dyDescent="0.35">
      <c r="A484" t="s">
        <v>812</v>
      </c>
      <c r="B484" t="s">
        <v>815</v>
      </c>
      <c r="C484" t="s">
        <v>1359</v>
      </c>
      <c r="D484" t="s">
        <v>1370</v>
      </c>
      <c r="E484" s="83" t="s">
        <v>178</v>
      </c>
      <c r="F484">
        <v>5</v>
      </c>
      <c r="G484" s="83" t="s">
        <v>810</v>
      </c>
      <c r="H484" s="83" t="s">
        <v>65</v>
      </c>
      <c r="I484" s="83" t="s">
        <v>1351</v>
      </c>
      <c r="J484" t="s">
        <v>47</v>
      </c>
      <c r="K484" t="s">
        <v>48</v>
      </c>
      <c r="L484">
        <v>4</v>
      </c>
      <c r="M484" t="s">
        <v>1291</v>
      </c>
      <c r="N484">
        <v>3</v>
      </c>
      <c r="O484" t="s">
        <v>691</v>
      </c>
      <c r="P484" t="s">
        <v>1296</v>
      </c>
      <c r="Q484" t="s">
        <v>691</v>
      </c>
      <c r="R484" t="s">
        <v>830</v>
      </c>
      <c r="S484" t="s">
        <v>832</v>
      </c>
      <c r="T484" t="s">
        <v>1299</v>
      </c>
      <c r="U484" t="s">
        <v>832</v>
      </c>
      <c r="V484" t="s">
        <v>1339</v>
      </c>
      <c r="W484">
        <v>3000</v>
      </c>
      <c r="X484" t="s">
        <v>56</v>
      </c>
      <c r="Y484">
        <v>3751</v>
      </c>
      <c r="Z484" t="s">
        <v>279</v>
      </c>
      <c r="AA484">
        <v>0</v>
      </c>
      <c r="AB484" t="s">
        <v>58</v>
      </c>
      <c r="AC484" s="1">
        <v>0</v>
      </c>
      <c r="AD484" s="16">
        <v>0</v>
      </c>
      <c r="AE484" s="1">
        <v>0</v>
      </c>
      <c r="AF484" s="1">
        <v>5300</v>
      </c>
      <c r="AG484" s="1">
        <v>0</v>
      </c>
      <c r="AH484" s="1">
        <v>1165.96</v>
      </c>
      <c r="AI484" s="1">
        <v>1165.96</v>
      </c>
      <c r="AJ484" s="1">
        <v>5300</v>
      </c>
      <c r="AK484" s="1">
        <v>5300</v>
      </c>
      <c r="AL484" s="1">
        <f t="shared" si="31"/>
        <v>0</v>
      </c>
      <c r="AM484" s="1">
        <v>5300</v>
      </c>
      <c r="AN484" s="1"/>
      <c r="AO484" s="1">
        <v>0</v>
      </c>
      <c r="AP484" s="1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 s="1">
        <f t="shared" si="32"/>
        <v>5300</v>
      </c>
      <c r="AW484" s="1">
        <v>0</v>
      </c>
      <c r="AY484" s="1">
        <f t="shared" si="33"/>
        <v>0</v>
      </c>
      <c r="BB484">
        <v>146580205.30000001</v>
      </c>
    </row>
    <row r="485" spans="1:54" hidden="1" x14ac:dyDescent="0.35">
      <c r="A485" t="s">
        <v>812</v>
      </c>
      <c r="B485" t="s">
        <v>815</v>
      </c>
      <c r="C485" t="s">
        <v>1359</v>
      </c>
      <c r="D485" s="85" t="s">
        <v>1379</v>
      </c>
      <c r="E485" s="83" t="s">
        <v>824</v>
      </c>
      <c r="F485">
        <v>3</v>
      </c>
      <c r="G485" s="83" t="s">
        <v>453</v>
      </c>
      <c r="H485" s="83" t="s">
        <v>65</v>
      </c>
      <c r="I485" s="83" t="s">
        <v>1351</v>
      </c>
      <c r="J485" s="83" t="s">
        <v>47</v>
      </c>
      <c r="K485" s="83" t="s">
        <v>48</v>
      </c>
      <c r="L485">
        <v>6</v>
      </c>
      <c r="M485" t="s">
        <v>1290</v>
      </c>
      <c r="N485">
        <v>64</v>
      </c>
      <c r="O485" t="s">
        <v>944</v>
      </c>
      <c r="P485" t="s">
        <v>1296</v>
      </c>
      <c r="Q485" t="s">
        <v>944</v>
      </c>
      <c r="R485" t="s">
        <v>943</v>
      </c>
      <c r="S485" t="s">
        <v>945</v>
      </c>
      <c r="T485" t="s">
        <v>1299</v>
      </c>
      <c r="U485" t="s">
        <v>945</v>
      </c>
      <c r="V485" t="s">
        <v>1339</v>
      </c>
      <c r="W485">
        <v>3000</v>
      </c>
      <c r="X485" t="s">
        <v>56</v>
      </c>
      <c r="Y485">
        <v>3751</v>
      </c>
      <c r="Z485" t="s">
        <v>279</v>
      </c>
      <c r="AA485">
        <v>0</v>
      </c>
      <c r="AB485" t="s">
        <v>58</v>
      </c>
      <c r="AC485" s="1">
        <v>0</v>
      </c>
      <c r="AD485" s="16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10000</v>
      </c>
      <c r="AK485" s="1">
        <v>10000</v>
      </c>
      <c r="AL485" s="1">
        <f t="shared" si="31"/>
        <v>0</v>
      </c>
      <c r="AM485" s="1">
        <v>0</v>
      </c>
      <c r="AN485" s="1"/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f t="shared" si="32"/>
        <v>10000</v>
      </c>
      <c r="AW485" s="1">
        <v>0</v>
      </c>
      <c r="AY485" s="1">
        <f t="shared" si="33"/>
        <v>0</v>
      </c>
      <c r="BB485">
        <v>281000000</v>
      </c>
    </row>
    <row r="486" spans="1:54" hidden="1" x14ac:dyDescent="0.35">
      <c r="A486" t="s">
        <v>812</v>
      </c>
      <c r="B486" t="s">
        <v>815</v>
      </c>
      <c r="C486" t="s">
        <v>1359</v>
      </c>
      <c r="D486" t="s">
        <v>1376</v>
      </c>
      <c r="E486" s="83" t="s">
        <v>870</v>
      </c>
      <c r="F486">
        <v>6</v>
      </c>
      <c r="G486" s="83" t="s">
        <v>164</v>
      </c>
      <c r="H486" s="83" t="s">
        <v>65</v>
      </c>
      <c r="I486" s="83" t="s">
        <v>1351</v>
      </c>
      <c r="J486" s="83" t="s">
        <v>173</v>
      </c>
      <c r="K486" s="83" t="s">
        <v>174</v>
      </c>
      <c r="L486">
        <v>6</v>
      </c>
      <c r="M486" t="s">
        <v>1290</v>
      </c>
      <c r="N486">
        <v>21</v>
      </c>
      <c r="O486" t="s">
        <v>440</v>
      </c>
      <c r="P486" t="s">
        <v>1296</v>
      </c>
      <c r="Q486" t="s">
        <v>440</v>
      </c>
      <c r="R486" t="s">
        <v>872</v>
      </c>
      <c r="S486" t="s">
        <v>873</v>
      </c>
      <c r="T486" t="s">
        <v>1299</v>
      </c>
      <c r="U486" t="s">
        <v>873</v>
      </c>
      <c r="V486" t="s">
        <v>1339</v>
      </c>
      <c r="W486">
        <v>3000</v>
      </c>
      <c r="X486" t="s">
        <v>56</v>
      </c>
      <c r="Y486">
        <v>3751</v>
      </c>
      <c r="Z486" t="s">
        <v>279</v>
      </c>
      <c r="AA486">
        <v>0</v>
      </c>
      <c r="AB486" t="s">
        <v>58</v>
      </c>
      <c r="AC486">
        <v>0</v>
      </c>
      <c r="AD486" s="1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 s="1">
        <v>50000</v>
      </c>
      <c r="AK486" s="1">
        <v>50000</v>
      </c>
      <c r="AL486" s="1">
        <f t="shared" si="31"/>
        <v>0</v>
      </c>
      <c r="AM486" s="1">
        <v>50000</v>
      </c>
      <c r="AN486" s="1"/>
      <c r="AO486" s="1">
        <v>0</v>
      </c>
      <c r="AP486" s="1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 s="1">
        <f t="shared" si="32"/>
        <v>50000</v>
      </c>
      <c r="AW486" s="1">
        <v>0</v>
      </c>
      <c r="AY486" s="1">
        <f t="shared" si="33"/>
        <v>0</v>
      </c>
    </row>
    <row r="487" spans="1:54" hidden="1" x14ac:dyDescent="0.35">
      <c r="A487" t="s">
        <v>812</v>
      </c>
      <c r="B487" t="s">
        <v>815</v>
      </c>
      <c r="C487" t="s">
        <v>1359</v>
      </c>
      <c r="D487" t="s">
        <v>1376</v>
      </c>
      <c r="E487" s="83" t="s">
        <v>870</v>
      </c>
      <c r="F487">
        <v>6</v>
      </c>
      <c r="G487" s="83" t="s">
        <v>164</v>
      </c>
      <c r="H487" s="83" t="s">
        <v>65</v>
      </c>
      <c r="I487" s="83" t="s">
        <v>1351</v>
      </c>
      <c r="J487" s="83" t="s">
        <v>173</v>
      </c>
      <c r="K487" s="83" t="s">
        <v>174</v>
      </c>
      <c r="L487">
        <v>6</v>
      </c>
      <c r="M487" t="s">
        <v>1290</v>
      </c>
      <c r="N487">
        <v>21</v>
      </c>
      <c r="O487" t="s">
        <v>440</v>
      </c>
      <c r="P487" t="s">
        <v>1296</v>
      </c>
      <c r="Q487" t="s">
        <v>440</v>
      </c>
      <c r="R487" t="s">
        <v>872</v>
      </c>
      <c r="S487" t="s">
        <v>873</v>
      </c>
      <c r="T487" t="s">
        <v>1299</v>
      </c>
      <c r="U487" t="s">
        <v>873</v>
      </c>
      <c r="V487" t="s">
        <v>1339</v>
      </c>
      <c r="W487">
        <v>3000</v>
      </c>
      <c r="X487" t="s">
        <v>56</v>
      </c>
      <c r="Y487">
        <v>3761</v>
      </c>
      <c r="Z487" t="s">
        <v>702</v>
      </c>
      <c r="AA487">
        <v>0</v>
      </c>
      <c r="AB487" t="s">
        <v>58</v>
      </c>
      <c r="AC487" s="1">
        <v>0</v>
      </c>
      <c r="AD487" s="16">
        <v>0</v>
      </c>
      <c r="AE487" s="1">
        <v>0</v>
      </c>
      <c r="AF487" s="1">
        <v>14116</v>
      </c>
      <c r="AG487" s="1">
        <v>0</v>
      </c>
      <c r="AH487" s="1">
        <v>0</v>
      </c>
      <c r="AI487" s="1">
        <v>0</v>
      </c>
      <c r="AJ487" s="1">
        <v>33879</v>
      </c>
      <c r="AK487" s="1">
        <v>33879</v>
      </c>
      <c r="AL487" s="1">
        <f t="shared" si="31"/>
        <v>0</v>
      </c>
      <c r="AM487">
        <v>0</v>
      </c>
      <c r="AO487" s="1">
        <v>31392.43</v>
      </c>
      <c r="AP487" s="1">
        <v>31392.43</v>
      </c>
      <c r="AQ487">
        <v>0</v>
      </c>
      <c r="AR487">
        <v>0</v>
      </c>
      <c r="AS487">
        <v>0</v>
      </c>
      <c r="AT487">
        <v>0</v>
      </c>
      <c r="AU487">
        <v>0</v>
      </c>
      <c r="AV487" s="1">
        <f t="shared" si="32"/>
        <v>2486.5699999999997</v>
      </c>
      <c r="AW487" s="1">
        <v>0</v>
      </c>
      <c r="AY487" s="1">
        <f t="shared" si="33"/>
        <v>0</v>
      </c>
    </row>
    <row r="488" spans="1:54" hidden="1" x14ac:dyDescent="0.35">
      <c r="A488" t="s">
        <v>812</v>
      </c>
      <c r="B488" t="s">
        <v>815</v>
      </c>
      <c r="C488" t="s">
        <v>1359</v>
      </c>
      <c r="D488" t="s">
        <v>1381</v>
      </c>
      <c r="E488" s="83" t="s">
        <v>984</v>
      </c>
      <c r="F488">
        <v>5</v>
      </c>
      <c r="G488" s="83" t="s">
        <v>810</v>
      </c>
      <c r="H488" s="83" t="s">
        <v>1398</v>
      </c>
      <c r="I488" s="83" t="s">
        <v>1399</v>
      </c>
      <c r="J488" s="83" t="s">
        <v>204</v>
      </c>
      <c r="K488" s="83" t="s">
        <v>1306</v>
      </c>
      <c r="L488">
        <v>4</v>
      </c>
      <c r="M488" t="s">
        <v>1291</v>
      </c>
      <c r="N488">
        <v>55</v>
      </c>
      <c r="O488" t="s">
        <v>601</v>
      </c>
      <c r="P488" t="s">
        <v>1296</v>
      </c>
      <c r="Q488" t="s">
        <v>601</v>
      </c>
      <c r="R488" t="s">
        <v>983</v>
      </c>
      <c r="S488" t="s">
        <v>985</v>
      </c>
      <c r="T488" t="s">
        <v>1299</v>
      </c>
      <c r="U488" t="s">
        <v>985</v>
      </c>
      <c r="V488" t="s">
        <v>1339</v>
      </c>
      <c r="W488">
        <v>3000</v>
      </c>
      <c r="X488" t="s">
        <v>56</v>
      </c>
      <c r="Y488">
        <v>3761</v>
      </c>
      <c r="Z488" t="s">
        <v>702</v>
      </c>
      <c r="AA488">
        <v>0</v>
      </c>
      <c r="AB488" t="s">
        <v>58</v>
      </c>
      <c r="AC488">
        <v>0</v>
      </c>
      <c r="AD488" s="16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 s="1">
        <v>4600</v>
      </c>
      <c r="AK488" s="1">
        <v>4600</v>
      </c>
      <c r="AL488" s="1">
        <f t="shared" si="31"/>
        <v>0</v>
      </c>
      <c r="AM488">
        <v>0</v>
      </c>
      <c r="AO488" s="1">
        <v>0</v>
      </c>
      <c r="AP488" s="1">
        <v>0</v>
      </c>
      <c r="AQ488" s="1">
        <v>4600</v>
      </c>
      <c r="AR488" s="1">
        <v>4600</v>
      </c>
      <c r="AS488">
        <v>0</v>
      </c>
      <c r="AT488">
        <v>0</v>
      </c>
      <c r="AU488">
        <v>0</v>
      </c>
      <c r="AV488" s="1">
        <f t="shared" si="32"/>
        <v>4600</v>
      </c>
      <c r="AW488" s="1">
        <v>0</v>
      </c>
      <c r="AY488" s="1">
        <f t="shared" si="33"/>
        <v>0</v>
      </c>
      <c r="BB488" s="1"/>
    </row>
    <row r="489" spans="1:54" hidden="1" x14ac:dyDescent="0.35">
      <c r="A489" s="13" t="s">
        <v>1451</v>
      </c>
      <c r="B489" t="s">
        <v>815</v>
      </c>
      <c r="C489" t="s">
        <v>1359</v>
      </c>
      <c r="D489" t="s">
        <v>1378</v>
      </c>
      <c r="E489" s="83" t="s">
        <v>900</v>
      </c>
      <c r="F489">
        <v>0</v>
      </c>
      <c r="G489" s="83" t="s">
        <v>255</v>
      </c>
      <c r="H489" s="83" t="s">
        <v>65</v>
      </c>
      <c r="I489" s="83" t="s">
        <v>1351</v>
      </c>
      <c r="J489" s="83" t="s">
        <v>47</v>
      </c>
      <c r="K489" s="83" t="s">
        <v>48</v>
      </c>
      <c r="L489">
        <v>1</v>
      </c>
      <c r="M489" t="s">
        <v>1292</v>
      </c>
      <c r="N489">
        <v>65</v>
      </c>
      <c r="O489" t="s">
        <v>996</v>
      </c>
      <c r="P489" t="s">
        <v>1296</v>
      </c>
      <c r="Q489" t="s">
        <v>996</v>
      </c>
      <c r="R489" t="s">
        <v>995</v>
      </c>
      <c r="S489" t="s">
        <v>226</v>
      </c>
      <c r="T489" t="s">
        <v>1299</v>
      </c>
      <c r="U489" t="s">
        <v>226</v>
      </c>
      <c r="V489" t="s">
        <v>1339</v>
      </c>
      <c r="W489">
        <v>3000</v>
      </c>
      <c r="X489" t="s">
        <v>56</v>
      </c>
      <c r="Y489">
        <v>3791</v>
      </c>
      <c r="Z489" t="s">
        <v>280</v>
      </c>
      <c r="AA489">
        <v>0</v>
      </c>
      <c r="AB489" t="s">
        <v>58</v>
      </c>
      <c r="AC489" s="1">
        <v>9324.6</v>
      </c>
      <c r="AD489" s="16">
        <v>9324.6</v>
      </c>
      <c r="AE489" s="1">
        <v>9324.6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f t="shared" si="31"/>
        <v>0</v>
      </c>
      <c r="AM489" s="1">
        <v>0</v>
      </c>
      <c r="AN489" s="1"/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f t="shared" si="32"/>
        <v>0</v>
      </c>
      <c r="AW489" s="1">
        <v>0</v>
      </c>
      <c r="AY489" s="1">
        <f t="shared" si="33"/>
        <v>0</v>
      </c>
    </row>
    <row r="490" spans="1:54" hidden="1" x14ac:dyDescent="0.35">
      <c r="A490" s="13" t="s">
        <v>1451</v>
      </c>
      <c r="B490" t="s">
        <v>815</v>
      </c>
      <c r="C490" t="s">
        <v>1359</v>
      </c>
      <c r="D490" t="s">
        <v>1372</v>
      </c>
      <c r="E490" s="83" t="s">
        <v>60</v>
      </c>
      <c r="F490">
        <v>5</v>
      </c>
      <c r="G490" s="83" t="s">
        <v>810</v>
      </c>
      <c r="H490" s="83" t="s">
        <v>65</v>
      </c>
      <c r="I490" s="83" t="s">
        <v>1351</v>
      </c>
      <c r="J490" t="s">
        <v>47</v>
      </c>
      <c r="K490" t="s">
        <v>48</v>
      </c>
      <c r="L490">
        <v>4</v>
      </c>
      <c r="M490" t="s">
        <v>1291</v>
      </c>
      <c r="N490">
        <v>5</v>
      </c>
      <c r="O490" t="s">
        <v>297</v>
      </c>
      <c r="P490" t="s">
        <v>1296</v>
      </c>
      <c r="Q490" t="s">
        <v>297</v>
      </c>
      <c r="R490" t="s">
        <v>817</v>
      </c>
      <c r="S490" t="s">
        <v>298</v>
      </c>
      <c r="T490" t="s">
        <v>1299</v>
      </c>
      <c r="U490" t="s">
        <v>298</v>
      </c>
      <c r="V490" t="s">
        <v>1339</v>
      </c>
      <c r="W490">
        <v>3000</v>
      </c>
      <c r="X490" t="s">
        <v>56</v>
      </c>
      <c r="Y490">
        <v>3791</v>
      </c>
      <c r="Z490" t="s">
        <v>280</v>
      </c>
      <c r="AA490">
        <v>0</v>
      </c>
      <c r="AB490" t="s">
        <v>58</v>
      </c>
      <c r="AC490" s="1">
        <v>1771</v>
      </c>
      <c r="AD490" s="16">
        <v>1771</v>
      </c>
      <c r="AE490" s="1">
        <v>1771</v>
      </c>
      <c r="AF490" s="1">
        <v>0</v>
      </c>
      <c r="AG490" s="1">
        <v>3500</v>
      </c>
      <c r="AH490" s="1">
        <v>0</v>
      </c>
      <c r="AI490" s="1">
        <v>0</v>
      </c>
      <c r="AJ490" s="1">
        <v>0</v>
      </c>
      <c r="AK490" s="1">
        <v>0</v>
      </c>
      <c r="AL490" s="1">
        <f t="shared" si="31"/>
        <v>0</v>
      </c>
      <c r="AM490" s="1">
        <v>0</v>
      </c>
      <c r="AN490" s="1"/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f t="shared" si="32"/>
        <v>0</v>
      </c>
      <c r="AW490" s="16">
        <v>0</v>
      </c>
      <c r="AX490" s="16"/>
      <c r="AY490" s="1">
        <f t="shared" si="33"/>
        <v>0</v>
      </c>
      <c r="BB490" s="1"/>
    </row>
    <row r="491" spans="1:54" hidden="1" x14ac:dyDescent="0.35">
      <c r="A491" t="s">
        <v>812</v>
      </c>
      <c r="B491" t="s">
        <v>815</v>
      </c>
      <c r="C491" t="s">
        <v>1359</v>
      </c>
      <c r="D491" t="s">
        <v>1370</v>
      </c>
      <c r="E491" s="83" t="s">
        <v>178</v>
      </c>
      <c r="F491">
        <v>5</v>
      </c>
      <c r="G491" s="83" t="s">
        <v>810</v>
      </c>
      <c r="H491" s="83" t="s">
        <v>65</v>
      </c>
      <c r="I491" s="83" t="s">
        <v>1351</v>
      </c>
      <c r="J491" t="s">
        <v>47</v>
      </c>
      <c r="K491" t="s">
        <v>48</v>
      </c>
      <c r="L491">
        <v>4</v>
      </c>
      <c r="M491" t="s">
        <v>1291</v>
      </c>
      <c r="N491">
        <v>3</v>
      </c>
      <c r="O491" t="s">
        <v>691</v>
      </c>
      <c r="P491" t="s">
        <v>1296</v>
      </c>
      <c r="Q491" t="s">
        <v>691</v>
      </c>
      <c r="R491" t="s">
        <v>830</v>
      </c>
      <c r="S491" t="s">
        <v>832</v>
      </c>
      <c r="T491" t="s">
        <v>1299</v>
      </c>
      <c r="U491" t="s">
        <v>832</v>
      </c>
      <c r="V491" t="s">
        <v>1339</v>
      </c>
      <c r="W491">
        <v>3000</v>
      </c>
      <c r="X491" t="s">
        <v>56</v>
      </c>
      <c r="Y491">
        <v>3791</v>
      </c>
      <c r="Z491" t="s">
        <v>280</v>
      </c>
      <c r="AA491">
        <v>0</v>
      </c>
      <c r="AB491" t="s">
        <v>58</v>
      </c>
      <c r="AC491" s="1">
        <v>0</v>
      </c>
      <c r="AD491" s="16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 s="1">
        <v>8000</v>
      </c>
      <c r="AK491" s="1">
        <v>8000</v>
      </c>
      <c r="AL491" s="1">
        <f t="shared" si="31"/>
        <v>0</v>
      </c>
      <c r="AM491" s="1">
        <v>8000</v>
      </c>
      <c r="AN491" s="1"/>
      <c r="AO491" s="1">
        <v>0</v>
      </c>
      <c r="AP491" s="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 s="1">
        <f t="shared" si="32"/>
        <v>8000</v>
      </c>
      <c r="AW491" s="1">
        <v>0</v>
      </c>
      <c r="AY491" s="1">
        <f t="shared" si="33"/>
        <v>0</v>
      </c>
      <c r="BB491" s="1"/>
    </row>
    <row r="492" spans="1:54" hidden="1" x14ac:dyDescent="0.35">
      <c r="A492" t="s">
        <v>812</v>
      </c>
      <c r="B492" t="s">
        <v>815</v>
      </c>
      <c r="C492" t="s">
        <v>1359</v>
      </c>
      <c r="D492" t="s">
        <v>1371</v>
      </c>
      <c r="E492" s="83" t="s">
        <v>434</v>
      </c>
      <c r="F492">
        <v>5</v>
      </c>
      <c r="G492" s="83" t="s">
        <v>810</v>
      </c>
      <c r="H492" s="83" t="s">
        <v>65</v>
      </c>
      <c r="I492" s="83" t="s">
        <v>1351</v>
      </c>
      <c r="J492" t="s">
        <v>429</v>
      </c>
      <c r="K492" t="s">
        <v>1305</v>
      </c>
      <c r="L492">
        <v>6</v>
      </c>
      <c r="M492" t="s">
        <v>1290</v>
      </c>
      <c r="N492">
        <v>4</v>
      </c>
      <c r="O492" t="s">
        <v>435</v>
      </c>
      <c r="P492" t="s">
        <v>1296</v>
      </c>
      <c r="Q492" t="s">
        <v>435</v>
      </c>
      <c r="R492" t="s">
        <v>814</v>
      </c>
      <c r="S492" t="s">
        <v>816</v>
      </c>
      <c r="T492" t="s">
        <v>1299</v>
      </c>
      <c r="U492" t="s">
        <v>816</v>
      </c>
      <c r="V492" t="s">
        <v>1339</v>
      </c>
      <c r="W492">
        <v>3000</v>
      </c>
      <c r="X492" t="s">
        <v>56</v>
      </c>
      <c r="Y492">
        <v>3791</v>
      </c>
      <c r="Z492" t="s">
        <v>280</v>
      </c>
      <c r="AA492">
        <v>0</v>
      </c>
      <c r="AB492" t="s">
        <v>58</v>
      </c>
      <c r="AC492" s="1">
        <v>0</v>
      </c>
      <c r="AD492" s="16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50000</v>
      </c>
      <c r="AK492" s="1">
        <v>50000</v>
      </c>
      <c r="AL492" s="1">
        <f t="shared" si="31"/>
        <v>0</v>
      </c>
      <c r="AM492" s="1">
        <v>50000</v>
      </c>
      <c r="AN492" s="1"/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f t="shared" si="32"/>
        <v>50000</v>
      </c>
      <c r="AW492" s="1">
        <v>0</v>
      </c>
      <c r="AY492" s="1">
        <f t="shared" si="33"/>
        <v>0</v>
      </c>
    </row>
    <row r="493" spans="1:54" hidden="1" x14ac:dyDescent="0.35">
      <c r="A493" t="s">
        <v>1361</v>
      </c>
      <c r="B493" t="s">
        <v>1360</v>
      </c>
      <c r="C493" t="s">
        <v>1359</v>
      </c>
      <c r="D493" t="s">
        <v>1374</v>
      </c>
      <c r="E493" s="83" t="s">
        <v>111</v>
      </c>
      <c r="F493">
        <v>5</v>
      </c>
      <c r="G493" s="83" t="s">
        <v>810</v>
      </c>
      <c r="H493" s="83" t="s">
        <v>65</v>
      </c>
      <c r="I493" s="83" t="s">
        <v>1351</v>
      </c>
      <c r="J493" s="83" t="s">
        <v>47</v>
      </c>
      <c r="K493" s="83" t="s">
        <v>48</v>
      </c>
      <c r="L493">
        <v>4</v>
      </c>
      <c r="M493" t="s">
        <v>1291</v>
      </c>
      <c r="N493">
        <v>16</v>
      </c>
      <c r="O493" t="s">
        <v>355</v>
      </c>
      <c r="P493" t="s">
        <v>1296</v>
      </c>
      <c r="Q493" t="s">
        <v>843</v>
      </c>
      <c r="R493" t="s">
        <v>847</v>
      </c>
      <c r="S493" t="s">
        <v>848</v>
      </c>
      <c r="T493" t="s">
        <v>1299</v>
      </c>
      <c r="U493" t="s">
        <v>110</v>
      </c>
      <c r="V493" t="s">
        <v>1339</v>
      </c>
      <c r="W493">
        <v>3000</v>
      </c>
      <c r="X493" t="s">
        <v>56</v>
      </c>
      <c r="Y493">
        <v>3821</v>
      </c>
      <c r="Z493" t="s">
        <v>228</v>
      </c>
      <c r="AA493">
        <v>0</v>
      </c>
      <c r="AB493" t="s">
        <v>1405</v>
      </c>
      <c r="AC493" s="1">
        <v>3905238.23</v>
      </c>
      <c r="AD493" s="16">
        <v>3837474.23</v>
      </c>
      <c r="AE493" s="1">
        <v>2363056.23</v>
      </c>
      <c r="AF493" s="1">
        <v>828397.19</v>
      </c>
      <c r="AG493" s="1">
        <v>850588.4</v>
      </c>
      <c r="AH493" s="16">
        <v>828397.19</v>
      </c>
      <c r="AI493" s="1">
        <v>136197.20000000001</v>
      </c>
      <c r="AJ493" s="16">
        <v>2700000</v>
      </c>
      <c r="AK493" s="1">
        <v>2700000</v>
      </c>
      <c r="AL493" s="1">
        <f t="shared" si="31"/>
        <v>0</v>
      </c>
      <c r="AM493" s="1">
        <v>1000009.72</v>
      </c>
      <c r="AN493" s="1"/>
      <c r="AO493" s="16">
        <v>2678530.52</v>
      </c>
      <c r="AP493" s="1">
        <v>2678530.52</v>
      </c>
      <c r="AQ493" s="1">
        <v>2678530.52</v>
      </c>
      <c r="AR493" s="1">
        <v>1503284.68</v>
      </c>
      <c r="AS493" s="1">
        <v>1153992.47</v>
      </c>
      <c r="AT493" s="1">
        <v>931342.07</v>
      </c>
      <c r="AU493" s="1">
        <v>931342.07</v>
      </c>
      <c r="AV493" s="1">
        <f t="shared" si="32"/>
        <v>21469.479999999981</v>
      </c>
      <c r="AW493" s="16">
        <v>1500000</v>
      </c>
      <c r="AY493" s="1">
        <f t="shared" si="33"/>
        <v>1500000</v>
      </c>
    </row>
    <row r="494" spans="1:54" hidden="1" x14ac:dyDescent="0.35">
      <c r="A494" t="s">
        <v>1361</v>
      </c>
      <c r="B494" t="s">
        <v>1360</v>
      </c>
      <c r="C494" t="s">
        <v>1359</v>
      </c>
      <c r="D494" t="s">
        <v>1374</v>
      </c>
      <c r="E494" s="83" t="s">
        <v>111</v>
      </c>
      <c r="F494">
        <v>5</v>
      </c>
      <c r="G494" s="83" t="s">
        <v>810</v>
      </c>
      <c r="H494" s="83" t="s">
        <v>65</v>
      </c>
      <c r="I494" s="83" t="s">
        <v>1351</v>
      </c>
      <c r="J494" s="83" t="s">
        <v>47</v>
      </c>
      <c r="K494" s="83" t="s">
        <v>48</v>
      </c>
      <c r="L494">
        <v>4</v>
      </c>
      <c r="M494" t="s">
        <v>1291</v>
      </c>
      <c r="N494">
        <v>16</v>
      </c>
      <c r="O494" t="s">
        <v>355</v>
      </c>
      <c r="P494" t="s">
        <v>1296</v>
      </c>
      <c r="Q494" t="s">
        <v>843</v>
      </c>
      <c r="R494" t="s">
        <v>847</v>
      </c>
      <c r="S494" t="s">
        <v>848</v>
      </c>
      <c r="T494" t="s">
        <v>1299</v>
      </c>
      <c r="U494" t="s">
        <v>110</v>
      </c>
      <c r="V494" t="s">
        <v>1339</v>
      </c>
      <c r="W494">
        <v>3000</v>
      </c>
      <c r="X494" t="s">
        <v>56</v>
      </c>
      <c r="Y494">
        <v>3821</v>
      </c>
      <c r="Z494" t="s">
        <v>228</v>
      </c>
      <c r="AA494">
        <v>13</v>
      </c>
      <c r="AB494" t="s">
        <v>672</v>
      </c>
      <c r="AC494" s="1">
        <v>0</v>
      </c>
      <c r="AD494" s="16">
        <v>0</v>
      </c>
      <c r="AE494" s="1">
        <v>0</v>
      </c>
      <c r="AF494" s="1">
        <v>743560</v>
      </c>
      <c r="AG494" s="1">
        <v>0</v>
      </c>
      <c r="AH494" s="16">
        <v>743560</v>
      </c>
      <c r="AI494" s="1">
        <v>743560</v>
      </c>
      <c r="AJ494" s="16">
        <v>1850000</v>
      </c>
      <c r="AK494" s="1">
        <v>1850000</v>
      </c>
      <c r="AL494" s="1">
        <f t="shared" si="31"/>
        <v>0</v>
      </c>
      <c r="AM494" s="1">
        <v>749980.56</v>
      </c>
      <c r="AN494" s="1"/>
      <c r="AO494" s="16">
        <v>1797500.01</v>
      </c>
      <c r="AP494" s="1">
        <v>1797500.01</v>
      </c>
      <c r="AQ494" s="1">
        <v>1797500.01</v>
      </c>
      <c r="AR494" s="1">
        <v>1797500.01</v>
      </c>
      <c r="AS494">
        <v>0</v>
      </c>
      <c r="AT494">
        <v>0</v>
      </c>
      <c r="AU494">
        <v>0</v>
      </c>
      <c r="AV494" s="1">
        <f t="shared" si="32"/>
        <v>52499.989999999991</v>
      </c>
      <c r="AW494" s="16">
        <v>1500000</v>
      </c>
      <c r="AY494" s="1">
        <f t="shared" si="33"/>
        <v>1500000</v>
      </c>
    </row>
    <row r="495" spans="1:54" hidden="1" x14ac:dyDescent="0.35">
      <c r="A495" t="s">
        <v>1361</v>
      </c>
      <c r="B495" t="s">
        <v>1360</v>
      </c>
      <c r="C495" t="s">
        <v>1359</v>
      </c>
      <c r="D495" t="s">
        <v>1380</v>
      </c>
      <c r="E495" s="83" t="s">
        <v>948</v>
      </c>
      <c r="F495">
        <v>7</v>
      </c>
      <c r="G495" s="83" t="s">
        <v>567</v>
      </c>
      <c r="H495" s="83" t="s">
        <v>65</v>
      </c>
      <c r="I495" s="83" t="s">
        <v>1351</v>
      </c>
      <c r="J495" s="83" t="s">
        <v>592</v>
      </c>
      <c r="K495" s="83" t="s">
        <v>591</v>
      </c>
      <c r="L495">
        <v>5</v>
      </c>
      <c r="M495" t="s">
        <v>1295</v>
      </c>
      <c r="N495">
        <v>53</v>
      </c>
      <c r="O495" t="s">
        <v>970</v>
      </c>
      <c r="P495" t="s">
        <v>1296</v>
      </c>
      <c r="Q495" t="s">
        <v>970</v>
      </c>
      <c r="R495" t="s">
        <v>969</v>
      </c>
      <c r="S495" t="s">
        <v>971</v>
      </c>
      <c r="T495" t="s">
        <v>1299</v>
      </c>
      <c r="U495" t="s">
        <v>971</v>
      </c>
      <c r="V495" t="s">
        <v>1339</v>
      </c>
      <c r="W495">
        <v>3000</v>
      </c>
      <c r="X495" t="s">
        <v>56</v>
      </c>
      <c r="Y495">
        <v>3821</v>
      </c>
      <c r="Z495" t="s">
        <v>228</v>
      </c>
      <c r="AA495">
        <v>34</v>
      </c>
      <c r="AB495" t="s">
        <v>584</v>
      </c>
      <c r="AC495" s="1">
        <v>744720</v>
      </c>
      <c r="AD495" s="16">
        <v>744720</v>
      </c>
      <c r="AE495" s="1">
        <v>744720</v>
      </c>
      <c r="AF495" s="1">
        <v>694492.6</v>
      </c>
      <c r="AG495" s="1">
        <v>735000</v>
      </c>
      <c r="AH495" s="1">
        <v>694492</v>
      </c>
      <c r="AI495" s="1">
        <v>0</v>
      </c>
      <c r="AJ495" s="1">
        <v>1200000</v>
      </c>
      <c r="AK495" s="1">
        <v>1200000</v>
      </c>
      <c r="AL495" s="1">
        <f t="shared" si="31"/>
        <v>0</v>
      </c>
      <c r="AM495" s="1">
        <v>1500000</v>
      </c>
      <c r="AN495" s="1"/>
      <c r="AO495" s="1">
        <v>1199440</v>
      </c>
      <c r="AP495" s="1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 s="1">
        <f t="shared" si="32"/>
        <v>560</v>
      </c>
      <c r="AW495" s="1">
        <v>1500000</v>
      </c>
      <c r="AY495" s="1">
        <f t="shared" si="33"/>
        <v>1500000</v>
      </c>
      <c r="BA495" t="s">
        <v>1324</v>
      </c>
    </row>
    <row r="496" spans="1:54" hidden="1" x14ac:dyDescent="0.35">
      <c r="A496" t="s">
        <v>1361</v>
      </c>
      <c r="B496" t="s">
        <v>1360</v>
      </c>
      <c r="C496" t="s">
        <v>1359</v>
      </c>
      <c r="D496" t="s">
        <v>1373</v>
      </c>
      <c r="E496" s="83" t="s">
        <v>835</v>
      </c>
      <c r="F496">
        <v>5</v>
      </c>
      <c r="G496" s="83" t="s">
        <v>810</v>
      </c>
      <c r="H496" s="83" t="s">
        <v>65</v>
      </c>
      <c r="I496" s="83" t="s">
        <v>1351</v>
      </c>
      <c r="J496" t="s">
        <v>47</v>
      </c>
      <c r="K496" t="s">
        <v>48</v>
      </c>
      <c r="L496">
        <v>4</v>
      </c>
      <c r="M496" t="s">
        <v>1291</v>
      </c>
      <c r="N496">
        <v>9</v>
      </c>
      <c r="O496" t="s">
        <v>120</v>
      </c>
      <c r="P496" t="s">
        <v>1296</v>
      </c>
      <c r="Q496" t="s">
        <v>120</v>
      </c>
      <c r="R496" t="s">
        <v>834</v>
      </c>
      <c r="S496" t="s">
        <v>836</v>
      </c>
      <c r="T496" t="s">
        <v>1299</v>
      </c>
      <c r="U496" t="s">
        <v>836</v>
      </c>
      <c r="V496" t="s">
        <v>1339</v>
      </c>
      <c r="W496">
        <v>3000</v>
      </c>
      <c r="X496" t="s">
        <v>56</v>
      </c>
      <c r="Y496">
        <v>3821</v>
      </c>
      <c r="Z496" t="s">
        <v>228</v>
      </c>
      <c r="AA496">
        <v>0</v>
      </c>
      <c r="AB496" t="s">
        <v>58</v>
      </c>
      <c r="AC496" s="1">
        <v>784437.28</v>
      </c>
      <c r="AD496" s="16">
        <v>776354.39</v>
      </c>
      <c r="AE496" s="1">
        <v>628841.82999999996</v>
      </c>
      <c r="AF496" s="1">
        <v>514777.21</v>
      </c>
      <c r="AG496" s="1">
        <v>639567.19999999995</v>
      </c>
      <c r="AH496" s="1">
        <v>514777.21</v>
      </c>
      <c r="AI496" s="1">
        <v>514777.21</v>
      </c>
      <c r="AJ496" s="1">
        <v>1310566</v>
      </c>
      <c r="AK496" s="1">
        <v>1310566</v>
      </c>
      <c r="AL496" s="1">
        <f t="shared" si="31"/>
        <v>0</v>
      </c>
      <c r="AM496" s="1">
        <v>450000</v>
      </c>
      <c r="AN496" s="1"/>
      <c r="AO496" s="1">
        <v>1167445.29</v>
      </c>
      <c r="AP496" s="1">
        <v>420496.97</v>
      </c>
      <c r="AQ496" s="1">
        <v>420496.97</v>
      </c>
      <c r="AR496" s="1">
        <v>420496.97</v>
      </c>
      <c r="AS496" s="1">
        <v>420496.97</v>
      </c>
      <c r="AT496" s="1">
        <v>420496.97</v>
      </c>
      <c r="AU496" s="1">
        <v>420496.97</v>
      </c>
      <c r="AV496" s="1">
        <f t="shared" si="32"/>
        <v>143120.70999999996</v>
      </c>
      <c r="AW496" s="1">
        <v>1000000</v>
      </c>
      <c r="AY496" s="1">
        <f t="shared" si="33"/>
        <v>1000000</v>
      </c>
    </row>
    <row r="497" spans="1:53" hidden="1" x14ac:dyDescent="0.35">
      <c r="A497" t="s">
        <v>1361</v>
      </c>
      <c r="B497" t="s">
        <v>1360</v>
      </c>
      <c r="C497" t="s">
        <v>1359</v>
      </c>
      <c r="D497" t="s">
        <v>1380</v>
      </c>
      <c r="E497" s="83" t="s">
        <v>948</v>
      </c>
      <c r="F497">
        <v>7</v>
      </c>
      <c r="G497" s="83" t="s">
        <v>567</v>
      </c>
      <c r="H497" s="83" t="s">
        <v>65</v>
      </c>
      <c r="I497" s="83" t="s">
        <v>1351</v>
      </c>
      <c r="J497" s="83" t="s">
        <v>592</v>
      </c>
      <c r="K497" s="83" t="s">
        <v>591</v>
      </c>
      <c r="L497">
        <v>5</v>
      </c>
      <c r="M497" t="s">
        <v>1295</v>
      </c>
      <c r="N497">
        <v>53</v>
      </c>
      <c r="O497" t="s">
        <v>970</v>
      </c>
      <c r="P497" t="s">
        <v>1296</v>
      </c>
      <c r="Q497" t="s">
        <v>970</v>
      </c>
      <c r="R497" t="s">
        <v>969</v>
      </c>
      <c r="S497" t="s">
        <v>971</v>
      </c>
      <c r="T497" t="s">
        <v>1299</v>
      </c>
      <c r="U497" t="s">
        <v>971</v>
      </c>
      <c r="V497" t="s">
        <v>1339</v>
      </c>
      <c r="W497">
        <v>3000</v>
      </c>
      <c r="X497" t="s">
        <v>56</v>
      </c>
      <c r="Y497">
        <v>3821</v>
      </c>
      <c r="Z497" t="s">
        <v>228</v>
      </c>
      <c r="AA497">
        <v>33</v>
      </c>
      <c r="AB497" t="s">
        <v>583</v>
      </c>
      <c r="AC497" s="1">
        <v>591600</v>
      </c>
      <c r="AD497" s="16">
        <v>591600</v>
      </c>
      <c r="AE497" s="1">
        <v>591600</v>
      </c>
      <c r="AF497" s="1">
        <v>0</v>
      </c>
      <c r="AG497" s="1">
        <v>700000</v>
      </c>
      <c r="AH497" s="1">
        <v>0</v>
      </c>
      <c r="AI497" s="1">
        <v>0</v>
      </c>
      <c r="AJ497" s="1">
        <v>1153601</v>
      </c>
      <c r="AK497" s="1">
        <v>1153601</v>
      </c>
      <c r="AL497" s="1">
        <f t="shared" si="31"/>
        <v>0</v>
      </c>
      <c r="AM497" s="1">
        <v>1300009.68</v>
      </c>
      <c r="AN497" s="1"/>
      <c r="AO497" s="1">
        <v>1153600.28</v>
      </c>
      <c r="AP497" s="1">
        <v>1153600.28</v>
      </c>
      <c r="AQ497" s="1">
        <v>1183200</v>
      </c>
      <c r="AR497">
        <v>0</v>
      </c>
      <c r="AS497">
        <v>0</v>
      </c>
      <c r="AT497">
        <v>0</v>
      </c>
      <c r="AU497">
        <v>0</v>
      </c>
      <c r="AV497" s="1">
        <f t="shared" si="32"/>
        <v>0.71999999997206032</v>
      </c>
      <c r="AW497" s="1">
        <v>1150000</v>
      </c>
      <c r="AY497" s="1">
        <f t="shared" si="33"/>
        <v>1150000</v>
      </c>
    </row>
    <row r="498" spans="1:53" hidden="1" x14ac:dyDescent="0.35">
      <c r="A498" t="s">
        <v>1361</v>
      </c>
      <c r="B498" t="s">
        <v>1360</v>
      </c>
      <c r="C498" t="s">
        <v>1359</v>
      </c>
      <c r="D498" t="s">
        <v>1380</v>
      </c>
      <c r="E498" s="83" t="s">
        <v>948</v>
      </c>
      <c r="F498">
        <v>7</v>
      </c>
      <c r="G498" s="83" t="s">
        <v>567</v>
      </c>
      <c r="H498" s="83" t="s">
        <v>65</v>
      </c>
      <c r="I498" s="83" t="s">
        <v>1351</v>
      </c>
      <c r="J498" s="83" t="s">
        <v>592</v>
      </c>
      <c r="K498" s="83" t="s">
        <v>591</v>
      </c>
      <c r="L498">
        <v>5</v>
      </c>
      <c r="M498" t="s">
        <v>1295</v>
      </c>
      <c r="N498">
        <v>53</v>
      </c>
      <c r="O498" t="s">
        <v>970</v>
      </c>
      <c r="P498" t="s">
        <v>1296</v>
      </c>
      <c r="Q498" t="s">
        <v>970</v>
      </c>
      <c r="R498" t="s">
        <v>969</v>
      </c>
      <c r="S498" t="s">
        <v>971</v>
      </c>
      <c r="T498" t="s">
        <v>1299</v>
      </c>
      <c r="U498" t="s">
        <v>971</v>
      </c>
      <c r="V498" t="s">
        <v>1339</v>
      </c>
      <c r="W498">
        <v>3000</v>
      </c>
      <c r="X498" t="s">
        <v>56</v>
      </c>
      <c r="Y498">
        <v>3821</v>
      </c>
      <c r="Z498" t="s">
        <v>228</v>
      </c>
      <c r="AA498">
        <v>32</v>
      </c>
      <c r="AB498" t="s">
        <v>1309</v>
      </c>
      <c r="AC498" s="1">
        <v>0</v>
      </c>
      <c r="AD498" s="16">
        <v>0</v>
      </c>
      <c r="AE498" s="1">
        <v>0</v>
      </c>
      <c r="AF498" s="1">
        <v>0</v>
      </c>
      <c r="AG498" s="1">
        <v>450000</v>
      </c>
      <c r="AH498" s="1">
        <v>0</v>
      </c>
      <c r="AI498" s="1">
        <v>0</v>
      </c>
      <c r="AJ498" s="1">
        <v>500000</v>
      </c>
      <c r="AK498" s="1">
        <v>500000</v>
      </c>
      <c r="AL498" s="1">
        <f t="shared" si="31"/>
        <v>0</v>
      </c>
      <c r="AM498" s="1">
        <v>500000</v>
      </c>
      <c r="AN498" s="1"/>
      <c r="AO498" s="1">
        <v>499960</v>
      </c>
      <c r="AP498" s="1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 s="1">
        <f t="shared" si="32"/>
        <v>40</v>
      </c>
      <c r="AW498" s="1">
        <v>1500000</v>
      </c>
      <c r="AY498" s="1">
        <f t="shared" si="33"/>
        <v>1500000</v>
      </c>
    </row>
    <row r="499" spans="1:53" hidden="1" x14ac:dyDescent="0.35">
      <c r="A499" t="s">
        <v>1361</v>
      </c>
      <c r="B499" t="s">
        <v>1360</v>
      </c>
      <c r="C499" t="s">
        <v>1359</v>
      </c>
      <c r="D499" t="s">
        <v>1380</v>
      </c>
      <c r="E499" s="83" t="s">
        <v>948</v>
      </c>
      <c r="F499">
        <v>7</v>
      </c>
      <c r="G499" s="83" t="s">
        <v>567</v>
      </c>
      <c r="H499" s="83" t="s">
        <v>65</v>
      </c>
      <c r="I499" s="83" t="s">
        <v>1351</v>
      </c>
      <c r="J499" s="83" t="s">
        <v>959</v>
      </c>
      <c r="K499" s="83" t="s">
        <v>960</v>
      </c>
      <c r="L499">
        <v>5</v>
      </c>
      <c r="M499" t="s">
        <v>1295</v>
      </c>
      <c r="N499">
        <v>51</v>
      </c>
      <c r="O499" t="s">
        <v>962</v>
      </c>
      <c r="P499" t="s">
        <v>1296</v>
      </c>
      <c r="Q499" t="s">
        <v>582</v>
      </c>
      <c r="R499" t="s">
        <v>961</v>
      </c>
      <c r="S499" t="s">
        <v>963</v>
      </c>
      <c r="T499" t="s">
        <v>1299</v>
      </c>
      <c r="U499" t="s">
        <v>963</v>
      </c>
      <c r="V499" t="s">
        <v>1339</v>
      </c>
      <c r="W499">
        <v>3000</v>
      </c>
      <c r="X499" t="s">
        <v>56</v>
      </c>
      <c r="Y499">
        <v>3821</v>
      </c>
      <c r="Z499" t="s">
        <v>228</v>
      </c>
      <c r="AA499">
        <v>16</v>
      </c>
      <c r="AB499" t="s">
        <v>582</v>
      </c>
      <c r="AC499" s="1">
        <v>448000</v>
      </c>
      <c r="AD499" s="16">
        <v>448000</v>
      </c>
      <c r="AE499" s="1">
        <v>448000</v>
      </c>
      <c r="AF499" s="1">
        <v>640000</v>
      </c>
      <c r="AG499" s="1">
        <v>500000</v>
      </c>
      <c r="AH499" s="1">
        <v>640000</v>
      </c>
      <c r="AI499" s="1">
        <v>640000</v>
      </c>
      <c r="AJ499" s="1">
        <v>498500</v>
      </c>
      <c r="AK499" s="1">
        <v>498500</v>
      </c>
      <c r="AL499" s="1">
        <f t="shared" si="31"/>
        <v>0</v>
      </c>
      <c r="AM499" s="1">
        <v>500000</v>
      </c>
      <c r="AN499" s="1"/>
      <c r="AO499" s="1">
        <v>498499.99</v>
      </c>
      <c r="AP499" s="1">
        <v>498499.99</v>
      </c>
      <c r="AQ499" s="1">
        <v>498499.99</v>
      </c>
      <c r="AR499" s="1">
        <v>498499.99</v>
      </c>
      <c r="AS499" s="1">
        <v>498499.99</v>
      </c>
      <c r="AT499">
        <v>0</v>
      </c>
      <c r="AU499">
        <v>0</v>
      </c>
      <c r="AV499" s="1">
        <f t="shared" si="32"/>
        <v>1.0000000009313226E-2</v>
      </c>
      <c r="AW499" s="1">
        <v>500000</v>
      </c>
      <c r="AY499" s="1">
        <f t="shared" si="33"/>
        <v>500000</v>
      </c>
    </row>
    <row r="500" spans="1:53" hidden="1" x14ac:dyDescent="0.35">
      <c r="A500" t="s">
        <v>1361</v>
      </c>
      <c r="B500" t="s">
        <v>1360</v>
      </c>
      <c r="C500" t="s">
        <v>1359</v>
      </c>
      <c r="D500" t="s">
        <v>1380</v>
      </c>
      <c r="E500" s="83" t="s">
        <v>948</v>
      </c>
      <c r="F500">
        <v>7</v>
      </c>
      <c r="G500" s="83" t="s">
        <v>567</v>
      </c>
      <c r="H500" s="83" t="s">
        <v>65</v>
      </c>
      <c r="I500" s="83" t="s">
        <v>1351</v>
      </c>
      <c r="J500" s="83" t="s">
        <v>592</v>
      </c>
      <c r="K500" s="83" t="s">
        <v>591</v>
      </c>
      <c r="L500">
        <v>5</v>
      </c>
      <c r="M500" t="s">
        <v>1295</v>
      </c>
      <c r="N500">
        <v>53</v>
      </c>
      <c r="O500" t="s">
        <v>970</v>
      </c>
      <c r="P500" t="s">
        <v>1296</v>
      </c>
      <c r="Q500" t="s">
        <v>970</v>
      </c>
      <c r="R500" t="s">
        <v>969</v>
      </c>
      <c r="S500" t="s">
        <v>971</v>
      </c>
      <c r="T500" t="s">
        <v>1299</v>
      </c>
      <c r="U500" t="s">
        <v>971</v>
      </c>
      <c r="V500" t="s">
        <v>1339</v>
      </c>
      <c r="W500">
        <v>3000</v>
      </c>
      <c r="X500" t="s">
        <v>56</v>
      </c>
      <c r="Y500">
        <v>3821</v>
      </c>
      <c r="Z500" t="s">
        <v>228</v>
      </c>
      <c r="AA500">
        <v>20</v>
      </c>
      <c r="AB500" t="s">
        <v>976</v>
      </c>
      <c r="AC500">
        <v>0</v>
      </c>
      <c r="AD500" s="16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 s="1">
        <v>494800</v>
      </c>
      <c r="AK500" s="1">
        <v>494800</v>
      </c>
      <c r="AL500" s="1">
        <f t="shared" si="31"/>
        <v>0</v>
      </c>
      <c r="AM500" s="1">
        <v>300000</v>
      </c>
      <c r="AN500" s="1"/>
      <c r="AO500" s="1">
        <v>494799.16</v>
      </c>
      <c r="AP500" s="1">
        <v>494799.16</v>
      </c>
      <c r="AQ500" s="1">
        <v>494799.16</v>
      </c>
      <c r="AR500" s="1">
        <v>494799.16</v>
      </c>
      <c r="AS500">
        <v>0</v>
      </c>
      <c r="AT500">
        <v>0</v>
      </c>
      <c r="AU500">
        <v>0</v>
      </c>
      <c r="AV500" s="1">
        <f t="shared" si="32"/>
        <v>0.84000000002561137</v>
      </c>
      <c r="AW500" s="1">
        <v>500000</v>
      </c>
      <c r="AY500" s="1">
        <f t="shared" si="33"/>
        <v>500000</v>
      </c>
    </row>
    <row r="501" spans="1:53" hidden="1" x14ac:dyDescent="0.35">
      <c r="A501" t="s">
        <v>1361</v>
      </c>
      <c r="B501" t="s">
        <v>1360</v>
      </c>
      <c r="C501" t="s">
        <v>1359</v>
      </c>
      <c r="D501" t="s">
        <v>1380</v>
      </c>
      <c r="E501" s="83" t="s">
        <v>948</v>
      </c>
      <c r="F501">
        <v>7</v>
      </c>
      <c r="G501" s="83" t="s">
        <v>567</v>
      </c>
      <c r="H501" s="83" t="s">
        <v>65</v>
      </c>
      <c r="I501" s="83" t="s">
        <v>1351</v>
      </c>
      <c r="J501" s="83" t="s">
        <v>592</v>
      </c>
      <c r="K501" s="83" t="s">
        <v>591</v>
      </c>
      <c r="L501">
        <v>5</v>
      </c>
      <c r="M501" t="s">
        <v>1295</v>
      </c>
      <c r="N501">
        <v>53</v>
      </c>
      <c r="O501" t="s">
        <v>970</v>
      </c>
      <c r="P501" t="s">
        <v>1296</v>
      </c>
      <c r="Q501" t="s">
        <v>970</v>
      </c>
      <c r="R501" t="s">
        <v>969</v>
      </c>
      <c r="S501" t="s">
        <v>971</v>
      </c>
      <c r="T501" t="s">
        <v>1299</v>
      </c>
      <c r="U501" t="s">
        <v>971</v>
      </c>
      <c r="V501" t="s">
        <v>1339</v>
      </c>
      <c r="W501">
        <v>3000</v>
      </c>
      <c r="X501" t="s">
        <v>56</v>
      </c>
      <c r="Y501">
        <v>3821</v>
      </c>
      <c r="Z501" t="s">
        <v>228</v>
      </c>
      <c r="AA501">
        <v>15</v>
      </c>
      <c r="AB501" t="s">
        <v>581</v>
      </c>
      <c r="AC501" s="1">
        <v>449500</v>
      </c>
      <c r="AD501" s="16">
        <v>440800</v>
      </c>
      <c r="AE501" s="1">
        <v>440800</v>
      </c>
      <c r="AF501" s="1">
        <v>740080</v>
      </c>
      <c r="AG501" s="1">
        <v>500000</v>
      </c>
      <c r="AH501" s="1">
        <v>740080</v>
      </c>
      <c r="AI501" s="1">
        <v>740080</v>
      </c>
      <c r="AJ501" s="1">
        <v>481400</v>
      </c>
      <c r="AK501" s="1">
        <v>481400</v>
      </c>
      <c r="AL501" s="1">
        <f t="shared" si="31"/>
        <v>0</v>
      </c>
      <c r="AM501" s="1">
        <v>750000</v>
      </c>
      <c r="AN501" s="1"/>
      <c r="AO501" s="1">
        <v>481400</v>
      </c>
      <c r="AP501" s="1">
        <v>481400</v>
      </c>
      <c r="AQ501" s="1">
        <v>481400</v>
      </c>
      <c r="AR501" s="1">
        <v>481400</v>
      </c>
      <c r="AS501" s="1">
        <v>481400</v>
      </c>
      <c r="AT501" s="1">
        <v>481400</v>
      </c>
      <c r="AU501" s="1">
        <v>481400</v>
      </c>
      <c r="AV501" s="1">
        <f t="shared" si="32"/>
        <v>0</v>
      </c>
      <c r="AW501" s="1">
        <v>500000</v>
      </c>
      <c r="AY501" s="1">
        <f t="shared" si="33"/>
        <v>500000</v>
      </c>
    </row>
    <row r="502" spans="1:53" hidden="1" x14ac:dyDescent="0.35">
      <c r="A502" t="s">
        <v>1361</v>
      </c>
      <c r="B502" t="s">
        <v>1360</v>
      </c>
      <c r="C502" t="s">
        <v>1359</v>
      </c>
      <c r="D502" t="s">
        <v>1380</v>
      </c>
      <c r="E502" s="83" t="s">
        <v>948</v>
      </c>
      <c r="F502">
        <v>7</v>
      </c>
      <c r="G502" s="83" t="s">
        <v>567</v>
      </c>
      <c r="H502" s="83" t="s">
        <v>65</v>
      </c>
      <c r="I502" s="83" t="s">
        <v>1351</v>
      </c>
      <c r="J502" s="83" t="s">
        <v>592</v>
      </c>
      <c r="K502" s="83" t="s">
        <v>591</v>
      </c>
      <c r="L502">
        <v>5</v>
      </c>
      <c r="M502" t="s">
        <v>1295</v>
      </c>
      <c r="N502">
        <v>53</v>
      </c>
      <c r="O502" t="s">
        <v>970</v>
      </c>
      <c r="P502" t="s">
        <v>1296</v>
      </c>
      <c r="Q502" t="s">
        <v>970</v>
      </c>
      <c r="R502" t="s">
        <v>969</v>
      </c>
      <c r="S502" t="s">
        <v>971</v>
      </c>
      <c r="T502" t="s">
        <v>1299</v>
      </c>
      <c r="U502" t="s">
        <v>971</v>
      </c>
      <c r="V502" t="s">
        <v>1339</v>
      </c>
      <c r="W502">
        <v>3000</v>
      </c>
      <c r="X502" t="s">
        <v>56</v>
      </c>
      <c r="Y502">
        <v>3821</v>
      </c>
      <c r="Z502" t="s">
        <v>228</v>
      </c>
      <c r="AA502">
        <v>30</v>
      </c>
      <c r="AB502" t="s">
        <v>978</v>
      </c>
      <c r="AC502">
        <v>0</v>
      </c>
      <c r="AD502" s="16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 s="1">
        <v>386337</v>
      </c>
      <c r="AK502" s="1">
        <v>386337</v>
      </c>
      <c r="AL502" s="1">
        <f t="shared" si="31"/>
        <v>0</v>
      </c>
      <c r="AM502" s="1">
        <v>150000</v>
      </c>
      <c r="AN502" s="1"/>
      <c r="AO502" s="1">
        <v>384000</v>
      </c>
      <c r="AP502" s="1">
        <v>384000</v>
      </c>
      <c r="AQ502">
        <v>0</v>
      </c>
      <c r="AR502">
        <v>0</v>
      </c>
      <c r="AS502">
        <v>0</v>
      </c>
      <c r="AT502">
        <v>0</v>
      </c>
      <c r="AU502">
        <v>0</v>
      </c>
      <c r="AV502" s="1">
        <f t="shared" si="32"/>
        <v>2337</v>
      </c>
      <c r="AW502" s="1">
        <v>387000</v>
      </c>
      <c r="AY502" s="1">
        <f t="shared" si="33"/>
        <v>387000</v>
      </c>
    </row>
    <row r="503" spans="1:53" hidden="1" x14ac:dyDescent="0.35">
      <c r="A503" t="s">
        <v>1361</v>
      </c>
      <c r="B503" t="s">
        <v>1360</v>
      </c>
      <c r="C503" t="s">
        <v>1359</v>
      </c>
      <c r="D503" t="s">
        <v>1380</v>
      </c>
      <c r="E503" s="83" t="s">
        <v>948</v>
      </c>
      <c r="F503">
        <v>7</v>
      </c>
      <c r="G503" s="83" t="s">
        <v>567</v>
      </c>
      <c r="H503" s="83" t="s">
        <v>65</v>
      </c>
      <c r="I503" s="83" t="s">
        <v>1351</v>
      </c>
      <c r="J503" s="83" t="s">
        <v>459</v>
      </c>
      <c r="K503" s="83" t="s">
        <v>460</v>
      </c>
      <c r="L503">
        <v>5</v>
      </c>
      <c r="M503" t="s">
        <v>1295</v>
      </c>
      <c r="N503">
        <v>50</v>
      </c>
      <c r="O503" t="s">
        <v>949</v>
      </c>
      <c r="P503" t="s">
        <v>1296</v>
      </c>
      <c r="Q503" t="s">
        <v>949</v>
      </c>
      <c r="R503" t="s">
        <v>947</v>
      </c>
      <c r="S503" t="s">
        <v>879</v>
      </c>
      <c r="T503" t="s">
        <v>1299</v>
      </c>
      <c r="U503" t="s">
        <v>879</v>
      </c>
      <c r="V503" t="s">
        <v>1339</v>
      </c>
      <c r="W503">
        <v>3000</v>
      </c>
      <c r="X503" t="s">
        <v>56</v>
      </c>
      <c r="Y503">
        <v>3821</v>
      </c>
      <c r="Z503" t="s">
        <v>228</v>
      </c>
      <c r="AA503">
        <v>19</v>
      </c>
      <c r="AB503" t="s">
        <v>950</v>
      </c>
      <c r="AC503">
        <v>0</v>
      </c>
      <c r="AD503" s="16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 s="1">
        <v>270000</v>
      </c>
      <c r="AK503" s="1">
        <v>270000</v>
      </c>
      <c r="AL503" s="1">
        <f t="shared" ref="AL503:AL566" si="34">AJ503-AK503</f>
        <v>0</v>
      </c>
      <c r="AM503" s="1">
        <v>300009.8</v>
      </c>
      <c r="AN503" s="1"/>
      <c r="AO503" s="1">
        <v>270000</v>
      </c>
      <c r="AP503" s="1">
        <v>0</v>
      </c>
      <c r="AQ503" s="1">
        <v>270000</v>
      </c>
      <c r="AR503">
        <v>0</v>
      </c>
      <c r="AS503">
        <v>0</v>
      </c>
      <c r="AT503">
        <v>0</v>
      </c>
      <c r="AU503">
        <v>0</v>
      </c>
      <c r="AV503" s="1">
        <f t="shared" ref="AV503:AV566" si="35">AK503-AO503</f>
        <v>0</v>
      </c>
      <c r="AW503" s="16">
        <v>270000</v>
      </c>
      <c r="AY503" s="1">
        <f t="shared" si="33"/>
        <v>270000</v>
      </c>
    </row>
    <row r="504" spans="1:53" hidden="1" x14ac:dyDescent="0.35">
      <c r="A504" t="s">
        <v>1361</v>
      </c>
      <c r="B504" t="s">
        <v>1360</v>
      </c>
      <c r="C504" t="s">
        <v>1359</v>
      </c>
      <c r="D504" t="s">
        <v>1376</v>
      </c>
      <c r="E504" s="83" t="s">
        <v>870</v>
      </c>
      <c r="F504">
        <v>6</v>
      </c>
      <c r="G504" s="83" t="s">
        <v>164</v>
      </c>
      <c r="H504" s="83" t="s">
        <v>65</v>
      </c>
      <c r="I504" s="83" t="s">
        <v>1351</v>
      </c>
      <c r="J504" s="83" t="s">
        <v>173</v>
      </c>
      <c r="K504" s="83" t="s">
        <v>174</v>
      </c>
      <c r="L504">
        <v>6</v>
      </c>
      <c r="M504" t="s">
        <v>1290</v>
      </c>
      <c r="N504">
        <v>21</v>
      </c>
      <c r="O504" t="s">
        <v>440</v>
      </c>
      <c r="P504" t="s">
        <v>1296</v>
      </c>
      <c r="Q504" t="s">
        <v>440</v>
      </c>
      <c r="R504" t="s">
        <v>872</v>
      </c>
      <c r="S504" t="s">
        <v>873</v>
      </c>
      <c r="T504" t="s">
        <v>1299</v>
      </c>
      <c r="U504" t="s">
        <v>873</v>
      </c>
      <c r="V504" t="s">
        <v>1339</v>
      </c>
      <c r="W504">
        <v>3000</v>
      </c>
      <c r="X504" t="s">
        <v>56</v>
      </c>
      <c r="Y504">
        <v>3821</v>
      </c>
      <c r="Z504" t="s">
        <v>228</v>
      </c>
      <c r="AA504">
        <v>0</v>
      </c>
      <c r="AB504" t="s">
        <v>58</v>
      </c>
      <c r="AC504" s="1">
        <v>47281.599999999999</v>
      </c>
      <c r="AD504" s="16">
        <v>47281.599999999999</v>
      </c>
      <c r="AE504" s="1">
        <v>47281.599999999999</v>
      </c>
      <c r="AF504" s="1">
        <v>192844.2</v>
      </c>
      <c r="AG504" s="1">
        <v>200000</v>
      </c>
      <c r="AH504" s="1">
        <v>192844.2</v>
      </c>
      <c r="AI504" s="1">
        <v>192844.2</v>
      </c>
      <c r="AJ504" s="1">
        <v>250000</v>
      </c>
      <c r="AK504" s="1">
        <v>250000</v>
      </c>
      <c r="AL504" s="1">
        <f t="shared" si="34"/>
        <v>0</v>
      </c>
      <c r="AM504" s="1">
        <v>250000</v>
      </c>
      <c r="AN504" s="1"/>
      <c r="AO504" s="1">
        <v>249284</v>
      </c>
      <c r="AP504" s="1">
        <v>249284</v>
      </c>
      <c r="AQ504" s="1">
        <v>249284</v>
      </c>
      <c r="AR504" s="1">
        <v>249284</v>
      </c>
      <c r="AS504">
        <v>0</v>
      </c>
      <c r="AT504">
        <v>0</v>
      </c>
      <c r="AU504">
        <v>0</v>
      </c>
      <c r="AV504" s="1">
        <f t="shared" si="35"/>
        <v>716</v>
      </c>
      <c r="AW504" s="1">
        <v>250000</v>
      </c>
      <c r="AY504" s="1">
        <f t="shared" si="33"/>
        <v>250000</v>
      </c>
    </row>
    <row r="505" spans="1:53" hidden="1" x14ac:dyDescent="0.35">
      <c r="A505" t="s">
        <v>1361</v>
      </c>
      <c r="B505" t="s">
        <v>1360</v>
      </c>
      <c r="C505" t="s">
        <v>1359</v>
      </c>
      <c r="D505" t="s">
        <v>1380</v>
      </c>
      <c r="E505" s="83" t="s">
        <v>948</v>
      </c>
      <c r="F505">
        <v>7</v>
      </c>
      <c r="G505" s="83" t="s">
        <v>567</v>
      </c>
      <c r="H505" s="83" t="s">
        <v>65</v>
      </c>
      <c r="I505" s="83" t="s">
        <v>1351</v>
      </c>
      <c r="J505" s="83" t="s">
        <v>592</v>
      </c>
      <c r="K505" s="83" t="s">
        <v>591</v>
      </c>
      <c r="L505">
        <v>5</v>
      </c>
      <c r="M505" t="s">
        <v>1295</v>
      </c>
      <c r="N505">
        <v>53</v>
      </c>
      <c r="O505" t="s">
        <v>970</v>
      </c>
      <c r="P505" t="s">
        <v>1296</v>
      </c>
      <c r="Q505" t="s">
        <v>970</v>
      </c>
      <c r="R505" t="s">
        <v>969</v>
      </c>
      <c r="S505" t="s">
        <v>971</v>
      </c>
      <c r="T505" t="s">
        <v>1299</v>
      </c>
      <c r="U505" t="s">
        <v>971</v>
      </c>
      <c r="V505" t="s">
        <v>1339</v>
      </c>
      <c r="W505">
        <v>3000</v>
      </c>
      <c r="X505" t="s">
        <v>56</v>
      </c>
      <c r="Y505">
        <v>3821</v>
      </c>
      <c r="Z505" t="s">
        <v>228</v>
      </c>
      <c r="AA505">
        <v>17</v>
      </c>
      <c r="AB505" t="s">
        <v>974</v>
      </c>
      <c r="AC505">
        <v>0</v>
      </c>
      <c r="AD505" s="16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 s="1">
        <v>240001</v>
      </c>
      <c r="AK505" s="1">
        <v>240001</v>
      </c>
      <c r="AL505" s="1">
        <f t="shared" si="34"/>
        <v>0</v>
      </c>
      <c r="AM505" s="1">
        <v>250009.68</v>
      </c>
      <c r="AN505" s="1"/>
      <c r="AO505" s="1">
        <v>240000.01</v>
      </c>
      <c r="AP505" s="1">
        <v>240000.01</v>
      </c>
      <c r="AQ505" s="1">
        <v>240000.01</v>
      </c>
      <c r="AR505" s="1">
        <v>240000.01</v>
      </c>
      <c r="AS505" s="1">
        <v>240000.01</v>
      </c>
      <c r="AT505">
        <v>0</v>
      </c>
      <c r="AU505">
        <v>0</v>
      </c>
      <c r="AV505" s="1">
        <f t="shared" si="35"/>
        <v>0.98999999999068677</v>
      </c>
      <c r="AW505" s="1">
        <v>240000</v>
      </c>
      <c r="AY505" s="1">
        <f t="shared" si="33"/>
        <v>240000</v>
      </c>
    </row>
    <row r="506" spans="1:53" hidden="1" x14ac:dyDescent="0.35">
      <c r="A506" t="s">
        <v>1361</v>
      </c>
      <c r="B506" t="s">
        <v>1360</v>
      </c>
      <c r="C506" t="s">
        <v>1359</v>
      </c>
      <c r="D506" t="s">
        <v>1374</v>
      </c>
      <c r="E506" s="83" t="s">
        <v>111</v>
      </c>
      <c r="F506">
        <v>5</v>
      </c>
      <c r="G506" s="83" t="s">
        <v>810</v>
      </c>
      <c r="H506" s="83" t="s">
        <v>65</v>
      </c>
      <c r="I506" s="83" t="s">
        <v>1351</v>
      </c>
      <c r="J506" s="83" t="s">
        <v>47</v>
      </c>
      <c r="K506" s="83" t="s">
        <v>48</v>
      </c>
      <c r="L506">
        <v>4</v>
      </c>
      <c r="M506" t="s">
        <v>1291</v>
      </c>
      <c r="N506">
        <v>16</v>
      </c>
      <c r="O506" t="s">
        <v>355</v>
      </c>
      <c r="P506" t="s">
        <v>1296</v>
      </c>
      <c r="Q506" t="s">
        <v>843</v>
      </c>
      <c r="R506" t="s">
        <v>847</v>
      </c>
      <c r="S506" t="s">
        <v>848</v>
      </c>
      <c r="T506" t="s">
        <v>1299</v>
      </c>
      <c r="U506" t="s">
        <v>110</v>
      </c>
      <c r="V506" t="s">
        <v>1339</v>
      </c>
      <c r="W506">
        <v>3000</v>
      </c>
      <c r="X506" t="s">
        <v>56</v>
      </c>
      <c r="Y506">
        <v>3821</v>
      </c>
      <c r="Z506" t="s">
        <v>228</v>
      </c>
      <c r="AA506">
        <v>14</v>
      </c>
      <c r="AB506" t="s">
        <v>669</v>
      </c>
      <c r="AC506" s="1">
        <v>0</v>
      </c>
      <c r="AD506" s="16">
        <v>0</v>
      </c>
      <c r="AE506" s="1">
        <v>0</v>
      </c>
      <c r="AF506" s="1">
        <v>2576540</v>
      </c>
      <c r="AG506" s="1">
        <v>0</v>
      </c>
      <c r="AH506" s="16">
        <v>2576539.7999999998</v>
      </c>
      <c r="AI506" s="1">
        <v>0</v>
      </c>
      <c r="AJ506" s="16">
        <v>2734781.68</v>
      </c>
      <c r="AK506" s="1">
        <v>2734781.68</v>
      </c>
      <c r="AL506" s="1">
        <f t="shared" si="34"/>
        <v>0</v>
      </c>
      <c r="AM506" s="1">
        <v>2500009.7200000002</v>
      </c>
      <c r="AN506" s="1"/>
      <c r="AO506" s="16">
        <v>234781.68</v>
      </c>
      <c r="AP506" s="1">
        <v>234781.68</v>
      </c>
      <c r="AQ506" s="1">
        <v>234781.68</v>
      </c>
      <c r="AR506" s="1">
        <v>234781.68</v>
      </c>
      <c r="AS506">
        <v>0</v>
      </c>
      <c r="AT506">
        <v>0</v>
      </c>
      <c r="AU506">
        <v>0</v>
      </c>
      <c r="AV506" s="1">
        <f t="shared" si="35"/>
        <v>2500000</v>
      </c>
      <c r="AW506" s="16">
        <v>2700000</v>
      </c>
      <c r="AY506" s="1">
        <f t="shared" si="33"/>
        <v>2700000</v>
      </c>
    </row>
    <row r="507" spans="1:53" hidden="1" x14ac:dyDescent="0.35">
      <c r="A507" t="s">
        <v>812</v>
      </c>
      <c r="B507" t="s">
        <v>815</v>
      </c>
      <c r="C507" t="s">
        <v>1359</v>
      </c>
      <c r="D507" t="s">
        <v>1372</v>
      </c>
      <c r="E507" s="83" t="s">
        <v>60</v>
      </c>
      <c r="F507">
        <v>5</v>
      </c>
      <c r="G507" s="83" t="s">
        <v>810</v>
      </c>
      <c r="H507" s="83" t="s">
        <v>65</v>
      </c>
      <c r="I507" s="83" t="s">
        <v>1351</v>
      </c>
      <c r="J507" t="s">
        <v>47</v>
      </c>
      <c r="K507" t="s">
        <v>48</v>
      </c>
      <c r="L507">
        <v>4</v>
      </c>
      <c r="M507" t="s">
        <v>1291</v>
      </c>
      <c r="N507">
        <v>5</v>
      </c>
      <c r="O507" t="s">
        <v>297</v>
      </c>
      <c r="P507" t="s">
        <v>1296</v>
      </c>
      <c r="Q507" t="s">
        <v>297</v>
      </c>
      <c r="R507" t="s">
        <v>817</v>
      </c>
      <c r="S507" t="s">
        <v>298</v>
      </c>
      <c r="T507" t="s">
        <v>1299</v>
      </c>
      <c r="U507" t="s">
        <v>298</v>
      </c>
      <c r="V507" t="s">
        <v>1339</v>
      </c>
      <c r="W507">
        <v>3000</v>
      </c>
      <c r="X507" t="s">
        <v>56</v>
      </c>
      <c r="Y507">
        <v>3821</v>
      </c>
      <c r="Z507" t="s">
        <v>228</v>
      </c>
      <c r="AA507">
        <v>0</v>
      </c>
      <c r="AB507" t="s">
        <v>58</v>
      </c>
      <c r="AC507" s="1">
        <v>0</v>
      </c>
      <c r="AD507" s="16">
        <v>0</v>
      </c>
      <c r="AE507" s="1">
        <v>0</v>
      </c>
      <c r="AF507" s="1">
        <v>0</v>
      </c>
      <c r="AG507" s="1">
        <v>1000000</v>
      </c>
      <c r="AH507" s="1">
        <v>0</v>
      </c>
      <c r="AI507" s="1">
        <v>0</v>
      </c>
      <c r="AJ507" s="1">
        <v>209500</v>
      </c>
      <c r="AK507" s="1">
        <v>209500</v>
      </c>
      <c r="AL507" s="1">
        <f t="shared" si="34"/>
        <v>0</v>
      </c>
      <c r="AM507">
        <v>0</v>
      </c>
      <c r="AO507" s="1">
        <v>209500</v>
      </c>
      <c r="AP507" s="1">
        <v>209500</v>
      </c>
      <c r="AQ507" s="1">
        <v>209500</v>
      </c>
      <c r="AR507" s="1">
        <v>209500</v>
      </c>
      <c r="AS507">
        <v>0</v>
      </c>
      <c r="AT507">
        <v>0</v>
      </c>
      <c r="AU507">
        <v>0</v>
      </c>
      <c r="AV507" s="1">
        <f t="shared" si="35"/>
        <v>0</v>
      </c>
      <c r="AW507" s="16">
        <v>0</v>
      </c>
      <c r="AX507" s="16"/>
      <c r="AY507" s="1">
        <f t="shared" si="33"/>
        <v>0</v>
      </c>
    </row>
    <row r="508" spans="1:53" hidden="1" x14ac:dyDescent="0.35">
      <c r="A508" t="s">
        <v>1361</v>
      </c>
      <c r="B508" t="s">
        <v>1360</v>
      </c>
      <c r="C508" t="s">
        <v>1359</v>
      </c>
      <c r="D508" t="s">
        <v>1380</v>
      </c>
      <c r="E508" s="83" t="s">
        <v>948</v>
      </c>
      <c r="F508">
        <v>7</v>
      </c>
      <c r="G508" s="83" t="s">
        <v>567</v>
      </c>
      <c r="H508" s="83" t="s">
        <v>65</v>
      </c>
      <c r="I508" s="83" t="s">
        <v>1351</v>
      </c>
      <c r="J508" s="83" t="s">
        <v>592</v>
      </c>
      <c r="K508" s="83" t="s">
        <v>591</v>
      </c>
      <c r="L508">
        <v>5</v>
      </c>
      <c r="M508" t="s">
        <v>1295</v>
      </c>
      <c r="N508">
        <v>53</v>
      </c>
      <c r="O508" t="s">
        <v>970</v>
      </c>
      <c r="P508" t="s">
        <v>1296</v>
      </c>
      <c r="Q508" t="s">
        <v>970</v>
      </c>
      <c r="R508" t="s">
        <v>969</v>
      </c>
      <c r="S508" t="s">
        <v>971</v>
      </c>
      <c r="T508" t="s">
        <v>1299</v>
      </c>
      <c r="U508" t="s">
        <v>971</v>
      </c>
      <c r="V508" t="s">
        <v>1339</v>
      </c>
      <c r="W508">
        <v>3000</v>
      </c>
      <c r="X508" t="s">
        <v>56</v>
      </c>
      <c r="Y508">
        <v>3821</v>
      </c>
      <c r="Z508" t="s">
        <v>228</v>
      </c>
      <c r="AA508">
        <v>35</v>
      </c>
      <c r="AB508" t="s">
        <v>588</v>
      </c>
      <c r="AC508" s="1">
        <v>200000</v>
      </c>
      <c r="AD508" s="16">
        <v>200000</v>
      </c>
      <c r="AE508" s="1">
        <v>200000</v>
      </c>
      <c r="AF508" s="1">
        <v>200000</v>
      </c>
      <c r="AG508" s="1">
        <v>200000</v>
      </c>
      <c r="AH508" s="1">
        <v>200000</v>
      </c>
      <c r="AI508" s="1">
        <v>200000</v>
      </c>
      <c r="AJ508" s="1">
        <v>200000</v>
      </c>
      <c r="AK508" s="1">
        <v>200000</v>
      </c>
      <c r="AL508" s="1">
        <f t="shared" si="34"/>
        <v>0</v>
      </c>
      <c r="AM508" s="1">
        <v>199990.32</v>
      </c>
      <c r="AN508" s="1"/>
      <c r="AO508" s="1">
        <v>200000</v>
      </c>
      <c r="AP508" s="1">
        <v>200000</v>
      </c>
      <c r="AQ508" s="1">
        <v>200000</v>
      </c>
      <c r="AR508" s="1">
        <v>200000</v>
      </c>
      <c r="AS508" s="1">
        <v>200000</v>
      </c>
      <c r="AT508" s="1">
        <v>200000</v>
      </c>
      <c r="AU508" s="1">
        <v>200000</v>
      </c>
      <c r="AV508" s="1">
        <f t="shared" si="35"/>
        <v>0</v>
      </c>
      <c r="AW508" s="1">
        <v>250000</v>
      </c>
      <c r="AY508" s="1">
        <f t="shared" si="33"/>
        <v>250000</v>
      </c>
    </row>
    <row r="509" spans="1:53" hidden="1" x14ac:dyDescent="0.35">
      <c r="A509" t="s">
        <v>1361</v>
      </c>
      <c r="B509" t="s">
        <v>1360</v>
      </c>
      <c r="C509" t="s">
        <v>1359</v>
      </c>
      <c r="D509" t="s">
        <v>1377</v>
      </c>
      <c r="E509" s="83" t="s">
        <v>857</v>
      </c>
      <c r="F509">
        <v>3</v>
      </c>
      <c r="G509" s="83" t="s">
        <v>453</v>
      </c>
      <c r="H509" s="83" t="s">
        <v>1349</v>
      </c>
      <c r="I509" s="83" t="s">
        <v>1350</v>
      </c>
      <c r="J509" s="83" t="s">
        <v>445</v>
      </c>
      <c r="K509" s="83" t="s">
        <v>446</v>
      </c>
      <c r="L509">
        <v>6</v>
      </c>
      <c r="M509" t="s">
        <v>1290</v>
      </c>
      <c r="N509">
        <v>30</v>
      </c>
      <c r="O509" t="s">
        <v>454</v>
      </c>
      <c r="P509" t="s">
        <v>1296</v>
      </c>
      <c r="Q509" t="s">
        <v>454</v>
      </c>
      <c r="R509" t="s">
        <v>882</v>
      </c>
      <c r="S509" t="s">
        <v>883</v>
      </c>
      <c r="T509" t="s">
        <v>1299</v>
      </c>
      <c r="U509" t="s">
        <v>883</v>
      </c>
      <c r="V509" t="s">
        <v>1339</v>
      </c>
      <c r="W509">
        <v>3000</v>
      </c>
      <c r="X509" t="s">
        <v>56</v>
      </c>
      <c r="Y509">
        <v>3821</v>
      </c>
      <c r="Z509" t="s">
        <v>228</v>
      </c>
      <c r="AA509">
        <v>0</v>
      </c>
      <c r="AB509" t="s">
        <v>58</v>
      </c>
      <c r="AC509" s="1">
        <v>56004.800000000003</v>
      </c>
      <c r="AD509" s="16">
        <v>56004.800000000003</v>
      </c>
      <c r="AE509" s="1">
        <v>0</v>
      </c>
      <c r="AF509" s="1">
        <v>174000</v>
      </c>
      <c r="AG509" s="1">
        <v>100000</v>
      </c>
      <c r="AH509" s="1">
        <v>174000</v>
      </c>
      <c r="AI509" s="1">
        <v>174000</v>
      </c>
      <c r="AJ509" s="1">
        <v>200000</v>
      </c>
      <c r="AK509" s="1">
        <v>200000</v>
      </c>
      <c r="AL509" s="1">
        <f t="shared" si="34"/>
        <v>0</v>
      </c>
      <c r="AM509" s="1">
        <v>200000</v>
      </c>
      <c r="AN509" s="1"/>
      <c r="AO509" s="1">
        <v>199984</v>
      </c>
      <c r="AP509" s="1">
        <v>199984</v>
      </c>
      <c r="AQ509" s="1">
        <v>199993.28</v>
      </c>
      <c r="AR509">
        <v>0</v>
      </c>
      <c r="AS509">
        <v>0</v>
      </c>
      <c r="AT509">
        <v>0</v>
      </c>
      <c r="AU509">
        <v>0</v>
      </c>
      <c r="AV509" s="1">
        <f t="shared" si="35"/>
        <v>16</v>
      </c>
      <c r="AW509" s="1">
        <v>200000</v>
      </c>
      <c r="AX509" s="1">
        <v>200000</v>
      </c>
      <c r="AY509" s="1">
        <f t="shared" si="33"/>
        <v>200000</v>
      </c>
      <c r="BA509" t="s">
        <v>1260</v>
      </c>
    </row>
    <row r="510" spans="1:53" hidden="1" x14ac:dyDescent="0.35">
      <c r="A510" t="s">
        <v>1361</v>
      </c>
      <c r="B510" t="s">
        <v>1360</v>
      </c>
      <c r="C510" t="s">
        <v>1359</v>
      </c>
      <c r="D510" t="s">
        <v>1380</v>
      </c>
      <c r="E510" s="83" t="s">
        <v>948</v>
      </c>
      <c r="F510">
        <v>7</v>
      </c>
      <c r="G510" s="83" t="s">
        <v>567</v>
      </c>
      <c r="H510" s="83" t="s">
        <v>65</v>
      </c>
      <c r="I510" s="83" t="s">
        <v>1351</v>
      </c>
      <c r="J510" s="83" t="s">
        <v>592</v>
      </c>
      <c r="K510" s="83" t="s">
        <v>591</v>
      </c>
      <c r="L510">
        <v>5</v>
      </c>
      <c r="M510" t="s">
        <v>1295</v>
      </c>
      <c r="N510">
        <v>53</v>
      </c>
      <c r="O510" t="s">
        <v>970</v>
      </c>
      <c r="P510" t="s">
        <v>1296</v>
      </c>
      <c r="Q510" t="s">
        <v>970</v>
      </c>
      <c r="R510" t="s">
        <v>969</v>
      </c>
      <c r="S510" t="s">
        <v>971</v>
      </c>
      <c r="T510" t="s">
        <v>1299</v>
      </c>
      <c r="U510" t="s">
        <v>971</v>
      </c>
      <c r="V510" t="s">
        <v>1339</v>
      </c>
      <c r="W510">
        <v>3000</v>
      </c>
      <c r="X510" t="s">
        <v>56</v>
      </c>
      <c r="Y510">
        <v>3821</v>
      </c>
      <c r="Z510" t="s">
        <v>228</v>
      </c>
      <c r="AA510">
        <v>47</v>
      </c>
      <c r="AB510" t="s">
        <v>980</v>
      </c>
      <c r="AC510">
        <v>0</v>
      </c>
      <c r="AD510" s="16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 s="1">
        <v>200000</v>
      </c>
      <c r="AK510" s="1">
        <v>200000</v>
      </c>
      <c r="AL510" s="1">
        <f t="shared" si="34"/>
        <v>0</v>
      </c>
      <c r="AM510">
        <v>0</v>
      </c>
      <c r="AO510" s="1">
        <v>198599.99</v>
      </c>
      <c r="AP510" s="1">
        <v>198599.99</v>
      </c>
      <c r="AQ510" s="1">
        <v>198599.99</v>
      </c>
      <c r="AR510" s="1">
        <v>198599.99</v>
      </c>
      <c r="AS510" s="1">
        <v>198599.99</v>
      </c>
      <c r="AT510" s="1">
        <v>198599.99</v>
      </c>
      <c r="AU510" s="1">
        <v>198599.99</v>
      </c>
      <c r="AV510" s="1">
        <f t="shared" si="35"/>
        <v>1400.0100000000093</v>
      </c>
      <c r="AW510" s="1">
        <v>200000</v>
      </c>
      <c r="AY510" s="1">
        <f t="shared" si="33"/>
        <v>200000</v>
      </c>
    </row>
    <row r="511" spans="1:53" hidden="1" x14ac:dyDescent="0.35">
      <c r="A511" t="s">
        <v>1361</v>
      </c>
      <c r="B511" t="s">
        <v>1360</v>
      </c>
      <c r="C511" t="s">
        <v>1359</v>
      </c>
      <c r="D511" t="s">
        <v>1380</v>
      </c>
      <c r="E511" s="83" t="s">
        <v>948</v>
      </c>
      <c r="F511">
        <v>7</v>
      </c>
      <c r="G511" s="83" t="s">
        <v>567</v>
      </c>
      <c r="H511" s="83" t="s">
        <v>65</v>
      </c>
      <c r="I511" s="83" t="s">
        <v>1351</v>
      </c>
      <c r="J511" s="83" t="s">
        <v>592</v>
      </c>
      <c r="K511" s="83" t="s">
        <v>591</v>
      </c>
      <c r="L511">
        <v>5</v>
      </c>
      <c r="M511" t="s">
        <v>1295</v>
      </c>
      <c r="N511">
        <v>53</v>
      </c>
      <c r="O511" t="s">
        <v>970</v>
      </c>
      <c r="P511" t="s">
        <v>1296</v>
      </c>
      <c r="Q511" t="s">
        <v>970</v>
      </c>
      <c r="R511" t="s">
        <v>969</v>
      </c>
      <c r="S511" t="s">
        <v>971</v>
      </c>
      <c r="T511" t="s">
        <v>1299</v>
      </c>
      <c r="U511" t="s">
        <v>971</v>
      </c>
      <c r="V511" t="s">
        <v>1339</v>
      </c>
      <c r="W511">
        <v>3000</v>
      </c>
      <c r="X511" t="s">
        <v>56</v>
      </c>
      <c r="Y511">
        <v>3821</v>
      </c>
      <c r="Z511" t="s">
        <v>228</v>
      </c>
      <c r="AA511">
        <v>29</v>
      </c>
      <c r="AB511" t="s">
        <v>977</v>
      </c>
      <c r="AC511">
        <v>0</v>
      </c>
      <c r="AD511" s="16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 s="1">
        <v>195361</v>
      </c>
      <c r="AK511" s="1">
        <v>195361</v>
      </c>
      <c r="AL511" s="1">
        <f t="shared" si="34"/>
        <v>0</v>
      </c>
      <c r="AM511" s="1">
        <v>199990.32</v>
      </c>
      <c r="AN511" s="1"/>
      <c r="AO511" s="1">
        <v>195360.99</v>
      </c>
      <c r="AP511" s="1">
        <v>195360.99</v>
      </c>
      <c r="AQ511" s="1">
        <v>195360.99</v>
      </c>
      <c r="AR511" s="1">
        <v>195360.99</v>
      </c>
      <c r="AS511" s="1">
        <v>195360.99</v>
      </c>
      <c r="AT511">
        <v>0</v>
      </c>
      <c r="AU511">
        <v>0</v>
      </c>
      <c r="AV511" s="1">
        <f t="shared" si="35"/>
        <v>1.0000000009313226E-2</v>
      </c>
      <c r="AW511" s="1">
        <v>196000</v>
      </c>
      <c r="AY511" s="1">
        <f t="shared" si="33"/>
        <v>196000</v>
      </c>
    </row>
    <row r="512" spans="1:53" hidden="1" x14ac:dyDescent="0.35">
      <c r="A512" t="s">
        <v>1361</v>
      </c>
      <c r="B512" t="s">
        <v>1360</v>
      </c>
      <c r="C512" t="s">
        <v>1359</v>
      </c>
      <c r="D512" t="s">
        <v>1380</v>
      </c>
      <c r="E512" s="83" t="s">
        <v>948</v>
      </c>
      <c r="F512">
        <v>7</v>
      </c>
      <c r="G512" s="83" t="s">
        <v>567</v>
      </c>
      <c r="H512" s="83" t="s">
        <v>65</v>
      </c>
      <c r="I512" s="83" t="s">
        <v>1351</v>
      </c>
      <c r="J512" s="83" t="s">
        <v>592</v>
      </c>
      <c r="K512" s="83" t="s">
        <v>591</v>
      </c>
      <c r="L512">
        <v>5</v>
      </c>
      <c r="M512" t="s">
        <v>1295</v>
      </c>
      <c r="N512">
        <v>53</v>
      </c>
      <c r="O512" t="s">
        <v>970</v>
      </c>
      <c r="P512" t="s">
        <v>1296</v>
      </c>
      <c r="Q512" t="s">
        <v>970</v>
      </c>
      <c r="R512" t="s">
        <v>969</v>
      </c>
      <c r="S512" t="s">
        <v>971</v>
      </c>
      <c r="T512" t="s">
        <v>1299</v>
      </c>
      <c r="U512" t="s">
        <v>971</v>
      </c>
      <c r="V512" t="s">
        <v>1339</v>
      </c>
      <c r="W512">
        <v>3000</v>
      </c>
      <c r="X512" t="s">
        <v>56</v>
      </c>
      <c r="Y512">
        <v>3821</v>
      </c>
      <c r="Z512" t="s">
        <v>228</v>
      </c>
      <c r="AA512">
        <v>31</v>
      </c>
      <c r="AB512" t="s">
        <v>979</v>
      </c>
      <c r="AC512" s="1">
        <v>0</v>
      </c>
      <c r="AD512" s="16">
        <v>0</v>
      </c>
      <c r="AE512" s="1">
        <v>0</v>
      </c>
      <c r="AF512" s="1">
        <v>1287600</v>
      </c>
      <c r="AG512" s="1">
        <v>615000</v>
      </c>
      <c r="AH512" s="1">
        <v>1287600</v>
      </c>
      <c r="AI512" s="1">
        <v>1287600</v>
      </c>
      <c r="AJ512" s="1">
        <v>100000</v>
      </c>
      <c r="AK512" s="1">
        <v>100000</v>
      </c>
      <c r="AL512" s="1">
        <f t="shared" si="34"/>
        <v>0</v>
      </c>
      <c r="AM512" s="1">
        <v>100009.68</v>
      </c>
      <c r="AN512" s="1"/>
      <c r="AO512" s="1">
        <v>99760</v>
      </c>
      <c r="AP512" s="1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 s="1">
        <f t="shared" si="35"/>
        <v>240</v>
      </c>
      <c r="AW512" s="1">
        <v>100000</v>
      </c>
      <c r="AY512" s="1">
        <f t="shared" si="33"/>
        <v>100000</v>
      </c>
    </row>
    <row r="513" spans="1:55" hidden="1" x14ac:dyDescent="0.35">
      <c r="A513" s="13" t="s">
        <v>1451</v>
      </c>
      <c r="B513" t="s">
        <v>815</v>
      </c>
      <c r="C513" t="s">
        <v>1359</v>
      </c>
      <c r="D513" t="s">
        <v>1378</v>
      </c>
      <c r="E513" s="83" t="s">
        <v>900</v>
      </c>
      <c r="F513">
        <v>0</v>
      </c>
      <c r="G513" s="83" t="s">
        <v>255</v>
      </c>
      <c r="H513" s="83" t="s">
        <v>65</v>
      </c>
      <c r="I513" s="83" t="s">
        <v>1351</v>
      </c>
      <c r="J513" s="83" t="s">
        <v>47</v>
      </c>
      <c r="K513" s="83" t="s">
        <v>48</v>
      </c>
      <c r="L513">
        <v>2</v>
      </c>
      <c r="M513" t="s">
        <v>1293</v>
      </c>
      <c r="N513">
        <v>40</v>
      </c>
      <c r="O513" t="s">
        <v>225</v>
      </c>
      <c r="P513" t="s">
        <v>1296</v>
      </c>
      <c r="Q513" t="s">
        <v>1388</v>
      </c>
      <c r="R513" t="s">
        <v>908</v>
      </c>
      <c r="S513" t="s">
        <v>909</v>
      </c>
      <c r="T513" t="s">
        <v>1299</v>
      </c>
      <c r="U513" t="s">
        <v>1387</v>
      </c>
      <c r="V513" t="s">
        <v>1339</v>
      </c>
      <c r="W513">
        <v>3000</v>
      </c>
      <c r="X513" t="s">
        <v>56</v>
      </c>
      <c r="Y513">
        <v>3821</v>
      </c>
      <c r="Z513" t="s">
        <v>228</v>
      </c>
      <c r="AA513">
        <v>0</v>
      </c>
      <c r="AB513" t="s">
        <v>58</v>
      </c>
      <c r="AC513" s="1">
        <v>240990</v>
      </c>
      <c r="AD513" s="16">
        <v>240990</v>
      </c>
      <c r="AE513" s="1">
        <v>240990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f t="shared" si="34"/>
        <v>0</v>
      </c>
      <c r="AM513" s="1">
        <v>0</v>
      </c>
      <c r="AN513" s="1"/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f t="shared" si="35"/>
        <v>0</v>
      </c>
      <c r="AW513" s="1">
        <v>0</v>
      </c>
      <c r="AX513" s="1">
        <v>0</v>
      </c>
      <c r="AY513" s="1">
        <f t="shared" si="33"/>
        <v>0</v>
      </c>
      <c r="BC513">
        <f>BC511*12</f>
        <v>0</v>
      </c>
    </row>
    <row r="514" spans="1:55" hidden="1" x14ac:dyDescent="0.35">
      <c r="A514" s="13" t="s">
        <v>1451</v>
      </c>
      <c r="B514" t="s">
        <v>815</v>
      </c>
      <c r="C514" t="s">
        <v>1359</v>
      </c>
      <c r="D514" t="s">
        <v>1378</v>
      </c>
      <c r="E514" s="83" t="s">
        <v>900</v>
      </c>
      <c r="F514">
        <v>0</v>
      </c>
      <c r="G514" s="83" t="s">
        <v>255</v>
      </c>
      <c r="H514" s="83" t="s">
        <v>65</v>
      </c>
      <c r="I514" s="83" t="s">
        <v>1351</v>
      </c>
      <c r="J514" s="83" t="s">
        <v>47</v>
      </c>
      <c r="K514" s="83" t="s">
        <v>48</v>
      </c>
      <c r="L514">
        <v>1</v>
      </c>
      <c r="M514" t="s">
        <v>1292</v>
      </c>
      <c r="N514">
        <v>65</v>
      </c>
      <c r="O514" t="s">
        <v>996</v>
      </c>
      <c r="P514" t="s">
        <v>1296</v>
      </c>
      <c r="Q514" t="s">
        <v>996</v>
      </c>
      <c r="R514" t="s">
        <v>995</v>
      </c>
      <c r="S514" t="s">
        <v>226</v>
      </c>
      <c r="T514" t="s">
        <v>1299</v>
      </c>
      <c r="U514" t="s">
        <v>226</v>
      </c>
      <c r="V514" t="s">
        <v>1339</v>
      </c>
      <c r="W514">
        <v>3000</v>
      </c>
      <c r="X514" t="s">
        <v>56</v>
      </c>
      <c r="Y514">
        <v>3821</v>
      </c>
      <c r="Z514" t="s">
        <v>228</v>
      </c>
      <c r="AA514">
        <v>0</v>
      </c>
      <c r="AB514" t="s">
        <v>58</v>
      </c>
      <c r="AC514" s="1">
        <v>3226408</v>
      </c>
      <c r="AD514" s="16">
        <v>3181408</v>
      </c>
      <c r="AE514" s="1">
        <v>3181408</v>
      </c>
      <c r="AF514" s="1">
        <v>603200</v>
      </c>
      <c r="AG514" s="1">
        <v>1000000</v>
      </c>
      <c r="AH514" s="1">
        <v>603200</v>
      </c>
      <c r="AI514" s="1">
        <v>603200</v>
      </c>
      <c r="AJ514" s="1">
        <v>0</v>
      </c>
      <c r="AK514" s="1">
        <v>0</v>
      </c>
      <c r="AL514" s="1">
        <f t="shared" si="34"/>
        <v>0</v>
      </c>
      <c r="AM514" s="1">
        <v>0</v>
      </c>
      <c r="AN514" s="1"/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f t="shared" si="35"/>
        <v>0</v>
      </c>
      <c r="AW514" s="1">
        <v>0</v>
      </c>
      <c r="AY514" s="1">
        <f t="shared" si="33"/>
        <v>0</v>
      </c>
    </row>
    <row r="515" spans="1:55" hidden="1" x14ac:dyDescent="0.35">
      <c r="A515" t="s">
        <v>812</v>
      </c>
      <c r="B515" t="s">
        <v>815</v>
      </c>
      <c r="C515" t="s">
        <v>1359</v>
      </c>
      <c r="D515" t="s">
        <v>1378</v>
      </c>
      <c r="E515" s="83" t="s">
        <v>900</v>
      </c>
      <c r="F515">
        <v>0</v>
      </c>
      <c r="G515" s="83" t="s">
        <v>255</v>
      </c>
      <c r="H515" s="83" t="s">
        <v>65</v>
      </c>
      <c r="I515" s="83" t="s">
        <v>1351</v>
      </c>
      <c r="J515" s="83" t="s">
        <v>492</v>
      </c>
      <c r="K515" s="83" t="s">
        <v>493</v>
      </c>
      <c r="L515">
        <v>2</v>
      </c>
      <c r="M515" t="s">
        <v>1293</v>
      </c>
      <c r="N515">
        <v>37</v>
      </c>
      <c r="O515" t="s">
        <v>496</v>
      </c>
      <c r="P515" t="s">
        <v>1296</v>
      </c>
      <c r="Q515" t="s">
        <v>496</v>
      </c>
      <c r="R515" t="s">
        <v>899</v>
      </c>
      <c r="S515" t="s">
        <v>901</v>
      </c>
      <c r="T515" t="s">
        <v>1299</v>
      </c>
      <c r="U515" t="s">
        <v>901</v>
      </c>
      <c r="V515" t="s">
        <v>1339</v>
      </c>
      <c r="W515">
        <v>3000</v>
      </c>
      <c r="X515" t="s">
        <v>56</v>
      </c>
      <c r="Y515">
        <v>3821</v>
      </c>
      <c r="Z515" t="s">
        <v>228</v>
      </c>
      <c r="AA515">
        <v>21</v>
      </c>
      <c r="AB515" t="s">
        <v>498</v>
      </c>
      <c r="AC515" s="1">
        <v>0</v>
      </c>
      <c r="AD515" s="16">
        <v>0</v>
      </c>
      <c r="AE515" s="1">
        <v>0</v>
      </c>
      <c r="AF515" s="1">
        <v>1492920</v>
      </c>
      <c r="AG515" s="1">
        <v>1500000</v>
      </c>
      <c r="AH515" s="1">
        <v>1492920</v>
      </c>
      <c r="AI515" s="1">
        <v>1492920</v>
      </c>
      <c r="AJ515" s="1">
        <v>0</v>
      </c>
      <c r="AK515" s="1">
        <v>0</v>
      </c>
      <c r="AL515" s="1">
        <f t="shared" si="34"/>
        <v>0</v>
      </c>
      <c r="AM515" s="1">
        <v>1500000</v>
      </c>
      <c r="AN515" s="1"/>
      <c r="AO515" s="1">
        <v>0</v>
      </c>
      <c r="AP515" s="1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 s="1">
        <f t="shared" si="35"/>
        <v>0</v>
      </c>
      <c r="AW515" s="1">
        <v>0</v>
      </c>
      <c r="AY515" s="1">
        <f t="shared" si="33"/>
        <v>0</v>
      </c>
    </row>
    <row r="516" spans="1:55" hidden="1" x14ac:dyDescent="0.35">
      <c r="A516" s="13" t="s">
        <v>1451</v>
      </c>
      <c r="B516" t="s">
        <v>815</v>
      </c>
      <c r="C516" t="s">
        <v>1359</v>
      </c>
      <c r="D516" s="85" t="s">
        <v>1379</v>
      </c>
      <c r="E516" s="83" t="s">
        <v>824</v>
      </c>
      <c r="F516">
        <v>3</v>
      </c>
      <c r="G516" s="83" t="s">
        <v>453</v>
      </c>
      <c r="H516" s="83" t="s">
        <v>65</v>
      </c>
      <c r="I516" s="83" t="s">
        <v>1351</v>
      </c>
      <c r="J516" s="83" t="s">
        <v>47</v>
      </c>
      <c r="K516" s="83" t="s">
        <v>48</v>
      </c>
      <c r="L516">
        <v>6</v>
      </c>
      <c r="M516" t="s">
        <v>1290</v>
      </c>
      <c r="N516">
        <v>64</v>
      </c>
      <c r="O516" t="s">
        <v>944</v>
      </c>
      <c r="P516" t="s">
        <v>1296</v>
      </c>
      <c r="Q516" t="s">
        <v>944</v>
      </c>
      <c r="R516" t="s">
        <v>943</v>
      </c>
      <c r="S516" t="s">
        <v>945</v>
      </c>
      <c r="T516" t="s">
        <v>1299</v>
      </c>
      <c r="U516" t="s">
        <v>945</v>
      </c>
      <c r="V516" t="s">
        <v>1339</v>
      </c>
      <c r="W516">
        <v>3000</v>
      </c>
      <c r="X516" t="s">
        <v>56</v>
      </c>
      <c r="Y516">
        <v>3821</v>
      </c>
      <c r="Z516" t="s">
        <v>228</v>
      </c>
      <c r="AA516">
        <v>0</v>
      </c>
      <c r="AB516" t="s">
        <v>58</v>
      </c>
      <c r="AC516" s="1">
        <v>619981</v>
      </c>
      <c r="AD516" s="16">
        <v>619981</v>
      </c>
      <c r="AE516" s="1">
        <v>619981</v>
      </c>
      <c r="AF516" s="1">
        <v>0</v>
      </c>
      <c r="AG516" s="1">
        <v>619981</v>
      </c>
      <c r="AH516" s="1">
        <v>0</v>
      </c>
      <c r="AI516" s="1">
        <v>0</v>
      </c>
      <c r="AJ516" s="1">
        <v>0</v>
      </c>
      <c r="AK516" s="1">
        <v>0</v>
      </c>
      <c r="AL516" s="1">
        <f t="shared" si="34"/>
        <v>0</v>
      </c>
      <c r="AM516" s="1">
        <v>0</v>
      </c>
      <c r="AN516" s="1"/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f t="shared" si="35"/>
        <v>0</v>
      </c>
      <c r="AW516" s="1">
        <v>0</v>
      </c>
      <c r="AY516" s="1">
        <f t="shared" si="33"/>
        <v>0</v>
      </c>
      <c r="BB516">
        <v>1050000</v>
      </c>
    </row>
    <row r="517" spans="1:55" hidden="1" x14ac:dyDescent="0.35">
      <c r="A517" s="13" t="s">
        <v>1451</v>
      </c>
      <c r="B517" t="s">
        <v>815</v>
      </c>
      <c r="C517" t="s">
        <v>1359</v>
      </c>
      <c r="D517" t="s">
        <v>1380</v>
      </c>
      <c r="E517" s="83" t="s">
        <v>948</v>
      </c>
      <c r="F517">
        <v>7</v>
      </c>
      <c r="G517" s="83" t="s">
        <v>567</v>
      </c>
      <c r="H517" s="83" t="s">
        <v>65</v>
      </c>
      <c r="I517" s="83" t="s">
        <v>1351</v>
      </c>
      <c r="J517" s="83" t="s">
        <v>592</v>
      </c>
      <c r="K517" s="83" t="s">
        <v>591</v>
      </c>
      <c r="L517">
        <v>5</v>
      </c>
      <c r="M517" t="s">
        <v>1295</v>
      </c>
      <c r="N517">
        <v>53</v>
      </c>
      <c r="O517" t="s">
        <v>970</v>
      </c>
      <c r="P517" t="s">
        <v>1296</v>
      </c>
      <c r="Q517" t="s">
        <v>970</v>
      </c>
      <c r="R517" t="s">
        <v>969</v>
      </c>
      <c r="S517" t="s">
        <v>971</v>
      </c>
      <c r="T517" t="s">
        <v>1299</v>
      </c>
      <c r="U517" t="s">
        <v>971</v>
      </c>
      <c r="V517" t="s">
        <v>1339</v>
      </c>
      <c r="W517">
        <v>3000</v>
      </c>
      <c r="X517" t="s">
        <v>56</v>
      </c>
      <c r="Y517">
        <v>3821</v>
      </c>
      <c r="Z517" t="s">
        <v>228</v>
      </c>
      <c r="AA517">
        <v>0</v>
      </c>
      <c r="AB517" t="s">
        <v>58</v>
      </c>
      <c r="AC517" s="1">
        <v>1154680</v>
      </c>
      <c r="AD517" s="16">
        <v>1102480</v>
      </c>
      <c r="AE517" s="1">
        <v>1013160</v>
      </c>
      <c r="AF517" s="1">
        <v>3723692</v>
      </c>
      <c r="AG517" s="1">
        <v>500000</v>
      </c>
      <c r="AH517" s="1">
        <v>3573692</v>
      </c>
      <c r="AI517" s="1">
        <v>3573692</v>
      </c>
      <c r="AJ517" s="1">
        <v>0</v>
      </c>
      <c r="AK517" s="1">
        <v>0</v>
      </c>
      <c r="AL517" s="1">
        <f t="shared" si="34"/>
        <v>0</v>
      </c>
      <c r="AM517" s="1">
        <v>0</v>
      </c>
      <c r="AN517" s="1"/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f t="shared" si="35"/>
        <v>0</v>
      </c>
      <c r="AW517" s="1">
        <v>0</v>
      </c>
      <c r="AY517" s="1">
        <f t="shared" si="33"/>
        <v>0</v>
      </c>
      <c r="BB517" s="1"/>
    </row>
    <row r="518" spans="1:55" hidden="1" x14ac:dyDescent="0.35">
      <c r="A518" t="s">
        <v>812</v>
      </c>
      <c r="B518" t="s">
        <v>815</v>
      </c>
      <c r="C518" t="s">
        <v>1359</v>
      </c>
      <c r="D518" t="s">
        <v>1380</v>
      </c>
      <c r="E518" s="83" t="s">
        <v>948</v>
      </c>
      <c r="F518">
        <v>7</v>
      </c>
      <c r="G518" s="83" t="s">
        <v>567</v>
      </c>
      <c r="H518" s="83" t="s">
        <v>65</v>
      </c>
      <c r="I518" s="83" t="s">
        <v>1351</v>
      </c>
      <c r="J518" s="83" t="s">
        <v>592</v>
      </c>
      <c r="K518" s="83" t="s">
        <v>591</v>
      </c>
      <c r="L518">
        <v>5</v>
      </c>
      <c r="M518" t="s">
        <v>1295</v>
      </c>
      <c r="N518">
        <v>53</v>
      </c>
      <c r="O518" t="s">
        <v>970</v>
      </c>
      <c r="P518" t="s">
        <v>1296</v>
      </c>
      <c r="Q518" t="s">
        <v>970</v>
      </c>
      <c r="R518" t="s">
        <v>969</v>
      </c>
      <c r="S518" t="s">
        <v>971</v>
      </c>
      <c r="T518" t="s">
        <v>1299</v>
      </c>
      <c r="U518" t="s">
        <v>971</v>
      </c>
      <c r="V518" t="s">
        <v>1339</v>
      </c>
      <c r="W518">
        <v>3000</v>
      </c>
      <c r="X518" t="s">
        <v>56</v>
      </c>
      <c r="Y518">
        <v>3821</v>
      </c>
      <c r="Z518" t="s">
        <v>228</v>
      </c>
      <c r="AA518">
        <v>18</v>
      </c>
      <c r="AB518" t="s">
        <v>975</v>
      </c>
      <c r="AC518">
        <v>0</v>
      </c>
      <c r="AD518" s="16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 s="1">
        <v>0</v>
      </c>
      <c r="AK518" s="1">
        <v>0</v>
      </c>
      <c r="AL518" s="1">
        <f t="shared" si="34"/>
        <v>0</v>
      </c>
      <c r="AM518" s="1">
        <v>199990.32</v>
      </c>
      <c r="AN518" s="1"/>
      <c r="AO518" s="1">
        <v>0</v>
      </c>
      <c r="AP518" s="1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 s="1">
        <f t="shared" si="35"/>
        <v>0</v>
      </c>
      <c r="AW518" s="1">
        <v>0</v>
      </c>
      <c r="AY518" s="1">
        <f t="shared" si="33"/>
        <v>0</v>
      </c>
      <c r="BB518" s="1"/>
    </row>
    <row r="519" spans="1:55" hidden="1" x14ac:dyDescent="0.35">
      <c r="A519" s="13" t="s">
        <v>1451</v>
      </c>
      <c r="B519" t="s">
        <v>815</v>
      </c>
      <c r="C519" t="s">
        <v>1359</v>
      </c>
      <c r="D519" t="s">
        <v>1374</v>
      </c>
      <c r="E519" s="83" t="s">
        <v>111</v>
      </c>
      <c r="F519">
        <v>5</v>
      </c>
      <c r="G519" s="83" t="s">
        <v>810</v>
      </c>
      <c r="H519" s="83" t="s">
        <v>65</v>
      </c>
      <c r="I519" s="83" t="s">
        <v>1351</v>
      </c>
      <c r="J519" s="83" t="s">
        <v>47</v>
      </c>
      <c r="K519" s="83" t="s">
        <v>48</v>
      </c>
      <c r="L519">
        <v>4</v>
      </c>
      <c r="M519" t="s">
        <v>1291</v>
      </c>
      <c r="N519">
        <v>14</v>
      </c>
      <c r="O519" t="s">
        <v>843</v>
      </c>
      <c r="P519" t="s">
        <v>1296</v>
      </c>
      <c r="Q519" t="s">
        <v>843</v>
      </c>
      <c r="R519" t="s">
        <v>842</v>
      </c>
      <c r="S519" t="s">
        <v>110</v>
      </c>
      <c r="T519" t="s">
        <v>1299</v>
      </c>
      <c r="U519" t="s">
        <v>110</v>
      </c>
      <c r="V519" t="s">
        <v>1339</v>
      </c>
      <c r="W519">
        <v>3000</v>
      </c>
      <c r="X519" t="s">
        <v>56</v>
      </c>
      <c r="Y519">
        <v>3821</v>
      </c>
      <c r="Z519" t="s">
        <v>228</v>
      </c>
      <c r="AA519">
        <v>0</v>
      </c>
      <c r="AB519" t="s">
        <v>58</v>
      </c>
      <c r="AC519" s="1">
        <v>0</v>
      </c>
      <c r="AD519" s="16">
        <v>0</v>
      </c>
      <c r="AE519" s="1">
        <v>0</v>
      </c>
      <c r="AF519" s="1">
        <v>313896</v>
      </c>
      <c r="AG519" s="1">
        <v>0</v>
      </c>
      <c r="AH519" s="1">
        <v>313896</v>
      </c>
      <c r="AI519" s="1">
        <v>0</v>
      </c>
      <c r="AJ519" s="1">
        <v>0</v>
      </c>
      <c r="AK519" s="1">
        <v>0</v>
      </c>
      <c r="AL519" s="1">
        <f t="shared" si="34"/>
        <v>0</v>
      </c>
      <c r="AM519" s="1">
        <v>0</v>
      </c>
      <c r="AN519" s="1"/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f t="shared" si="35"/>
        <v>0</v>
      </c>
      <c r="AW519" s="1">
        <v>0</v>
      </c>
      <c r="AY519" s="1">
        <f t="shared" si="33"/>
        <v>0</v>
      </c>
      <c r="BB519" s="1"/>
    </row>
    <row r="520" spans="1:55" hidden="1" x14ac:dyDescent="0.35">
      <c r="A520" t="s">
        <v>1361</v>
      </c>
      <c r="B520" t="s">
        <v>1360</v>
      </c>
      <c r="C520" t="s">
        <v>1359</v>
      </c>
      <c r="D520" t="s">
        <v>1378</v>
      </c>
      <c r="E520" s="83" t="s">
        <v>900</v>
      </c>
      <c r="F520">
        <v>0</v>
      </c>
      <c r="G520" s="83" t="s">
        <v>255</v>
      </c>
      <c r="H520" s="83" t="s">
        <v>65</v>
      </c>
      <c r="I520" s="83" t="s">
        <v>1351</v>
      </c>
      <c r="J520" s="83" t="s">
        <v>492</v>
      </c>
      <c r="K520" s="83" t="s">
        <v>493</v>
      </c>
      <c r="L520">
        <v>2</v>
      </c>
      <c r="M520" t="s">
        <v>1293</v>
      </c>
      <c r="N520">
        <v>37</v>
      </c>
      <c r="O520" t="s">
        <v>496</v>
      </c>
      <c r="P520" t="s">
        <v>1296</v>
      </c>
      <c r="Q520" t="s">
        <v>496</v>
      </c>
      <c r="R520" t="s">
        <v>899</v>
      </c>
      <c r="S520" t="s">
        <v>901</v>
      </c>
      <c r="T520" t="s">
        <v>1299</v>
      </c>
      <c r="U520" t="s">
        <v>901</v>
      </c>
      <c r="V520" t="s">
        <v>1339</v>
      </c>
      <c r="W520">
        <v>3000</v>
      </c>
      <c r="X520" t="s">
        <v>56</v>
      </c>
      <c r="Y520">
        <v>3821</v>
      </c>
      <c r="Z520" t="s">
        <v>228</v>
      </c>
      <c r="AA520">
        <v>0</v>
      </c>
      <c r="AB520" t="s">
        <v>58</v>
      </c>
      <c r="AC520" s="1">
        <v>1246600</v>
      </c>
      <c r="AD520" s="16">
        <v>1171600</v>
      </c>
      <c r="AE520" s="1">
        <v>1171600</v>
      </c>
      <c r="AF520" s="1">
        <v>93171.199999999997</v>
      </c>
      <c r="AG520" s="1">
        <v>400000</v>
      </c>
      <c r="AH520" s="1">
        <v>74611.199999999997</v>
      </c>
      <c r="AI520" s="1">
        <v>74611.199999999997</v>
      </c>
      <c r="AJ520" s="1">
        <v>249983.32</v>
      </c>
      <c r="AK520" s="1">
        <v>249983.32</v>
      </c>
      <c r="AL520" s="1">
        <f t="shared" si="34"/>
        <v>0</v>
      </c>
      <c r="AM520" s="1">
        <v>332000</v>
      </c>
      <c r="AN520" s="1"/>
      <c r="AO520" s="1">
        <v>135024</v>
      </c>
      <c r="AP520" s="1">
        <v>135024</v>
      </c>
      <c r="AQ520" s="1">
        <v>135024</v>
      </c>
      <c r="AR520" s="1">
        <v>135024</v>
      </c>
      <c r="AS520" s="1">
        <v>18560</v>
      </c>
      <c r="AT520" s="1">
        <v>18560</v>
      </c>
      <c r="AU520" s="1">
        <v>18560</v>
      </c>
      <c r="AV520" s="1">
        <f t="shared" si="35"/>
        <v>114959.32</v>
      </c>
      <c r="AW520" s="1">
        <v>150000</v>
      </c>
      <c r="AY520" s="1">
        <f t="shared" si="33"/>
        <v>150000</v>
      </c>
      <c r="BA520" t="s">
        <v>1254</v>
      </c>
      <c r="BB520" s="1"/>
    </row>
    <row r="521" spans="1:55" hidden="1" x14ac:dyDescent="0.35">
      <c r="A521" t="s">
        <v>1361</v>
      </c>
      <c r="B521" t="s">
        <v>1360</v>
      </c>
      <c r="C521" t="s">
        <v>1359</v>
      </c>
      <c r="D521" t="s">
        <v>1378</v>
      </c>
      <c r="E521" s="83" t="s">
        <v>900</v>
      </c>
      <c r="F521">
        <v>0</v>
      </c>
      <c r="G521" s="83" t="s">
        <v>255</v>
      </c>
      <c r="H521" s="83" t="s">
        <v>217</v>
      </c>
      <c r="I521" s="83" t="s">
        <v>1352</v>
      </c>
      <c r="J521" s="83" t="s">
        <v>47</v>
      </c>
      <c r="K521" s="83" t="s">
        <v>48</v>
      </c>
      <c r="L521">
        <v>2</v>
      </c>
      <c r="M521" t="s">
        <v>1293</v>
      </c>
      <c r="N521">
        <v>57</v>
      </c>
      <c r="O521" s="83" t="s">
        <v>929</v>
      </c>
      <c r="P521" t="s">
        <v>1296</v>
      </c>
      <c r="Q521" s="83" t="s">
        <v>929</v>
      </c>
      <c r="R521" t="s">
        <v>908</v>
      </c>
      <c r="S521" t="s">
        <v>909</v>
      </c>
      <c r="T521" t="s">
        <v>1299</v>
      </c>
      <c r="U521" t="s">
        <v>226</v>
      </c>
      <c r="V521" t="s">
        <v>1339</v>
      </c>
      <c r="W521">
        <v>3000</v>
      </c>
      <c r="X521" t="s">
        <v>56</v>
      </c>
      <c r="Y521">
        <v>3821</v>
      </c>
      <c r="Z521" t="s">
        <v>228</v>
      </c>
      <c r="AA521">
        <v>0</v>
      </c>
      <c r="AB521" t="s">
        <v>58</v>
      </c>
      <c r="AC521" s="1">
        <v>0</v>
      </c>
      <c r="AD521" s="16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250000</v>
      </c>
      <c r="AK521" s="1">
        <v>250000</v>
      </c>
      <c r="AL521" s="1">
        <f t="shared" si="34"/>
        <v>0</v>
      </c>
      <c r="AM521" s="1">
        <v>0</v>
      </c>
      <c r="AN521" s="16">
        <f>AJ521-AM521</f>
        <v>250000</v>
      </c>
      <c r="AO521" s="1">
        <v>250000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f t="shared" si="35"/>
        <v>0</v>
      </c>
      <c r="AW521" s="1">
        <v>450000</v>
      </c>
      <c r="AY521" s="1">
        <f t="shared" si="33"/>
        <v>450000</v>
      </c>
      <c r="BA521" t="s">
        <v>1319</v>
      </c>
    </row>
    <row r="522" spans="1:55" hidden="1" x14ac:dyDescent="0.35">
      <c r="A522" t="s">
        <v>1361</v>
      </c>
      <c r="B522" t="s">
        <v>1360</v>
      </c>
      <c r="C522" t="s">
        <v>1359</v>
      </c>
      <c r="D522" t="s">
        <v>1378</v>
      </c>
      <c r="E522" s="83" t="s">
        <v>900</v>
      </c>
      <c r="F522">
        <v>0</v>
      </c>
      <c r="G522" s="83" t="s">
        <v>255</v>
      </c>
      <c r="H522" s="83" t="s">
        <v>65</v>
      </c>
      <c r="I522" s="83" t="s">
        <v>1351</v>
      </c>
      <c r="J522" s="83" t="s">
        <v>492</v>
      </c>
      <c r="K522" s="83" t="s">
        <v>493</v>
      </c>
      <c r="L522">
        <v>2</v>
      </c>
      <c r="M522" t="s">
        <v>1293</v>
      </c>
      <c r="N522">
        <v>37</v>
      </c>
      <c r="O522" t="s">
        <v>496</v>
      </c>
      <c r="P522" t="s">
        <v>1296</v>
      </c>
      <c r="Q522" t="s">
        <v>1388</v>
      </c>
      <c r="R522" t="s">
        <v>899</v>
      </c>
      <c r="S522" t="s">
        <v>909</v>
      </c>
      <c r="T522" t="s">
        <v>1299</v>
      </c>
      <c r="U522" t="s">
        <v>1387</v>
      </c>
      <c r="V522" t="s">
        <v>1339</v>
      </c>
      <c r="W522">
        <v>3000</v>
      </c>
      <c r="X522" t="s">
        <v>56</v>
      </c>
      <c r="Y522">
        <v>3821</v>
      </c>
      <c r="Z522" t="s">
        <v>228</v>
      </c>
      <c r="AA522">
        <v>22</v>
      </c>
      <c r="AB522" t="s">
        <v>499</v>
      </c>
      <c r="AC522">
        <v>2662328.16</v>
      </c>
      <c r="AD522" s="16">
        <v>2162328.16</v>
      </c>
      <c r="AE522">
        <v>2162328.16</v>
      </c>
      <c r="AF522">
        <v>589860</v>
      </c>
      <c r="AG522">
        <v>600000</v>
      </c>
      <c r="AH522" s="16">
        <v>589860</v>
      </c>
      <c r="AI522">
        <v>589860</v>
      </c>
      <c r="AJ522" s="1">
        <v>1369040</v>
      </c>
      <c r="AK522" s="1">
        <v>1369040</v>
      </c>
      <c r="AL522" s="1">
        <f t="shared" si="34"/>
        <v>0</v>
      </c>
      <c r="AM522" s="1">
        <v>600000</v>
      </c>
      <c r="AN522" s="16">
        <f t="shared" ref="AN522:AN525" si="36">AJ522-AM522</f>
        <v>769040</v>
      </c>
      <c r="AO522" s="1">
        <v>1368567.99</v>
      </c>
      <c r="AP522" s="1">
        <v>1368567.99</v>
      </c>
      <c r="AQ522" s="1">
        <v>1140473.33</v>
      </c>
      <c r="AR522" s="1">
        <v>1140473.33</v>
      </c>
      <c r="AS522" s="1">
        <v>1140473.33</v>
      </c>
      <c r="AT522" s="1">
        <v>1140473.33</v>
      </c>
      <c r="AU522" s="1">
        <v>1140473.33</v>
      </c>
      <c r="AV522" s="1">
        <f t="shared" si="35"/>
        <v>472.01000000000931</v>
      </c>
      <c r="AW522" s="1">
        <v>1400000</v>
      </c>
      <c r="AX522" s="1">
        <v>0</v>
      </c>
      <c r="AY522" s="1">
        <f t="shared" si="33"/>
        <v>1400000</v>
      </c>
      <c r="BA522" t="s">
        <v>1253</v>
      </c>
      <c r="BB522" s="1"/>
    </row>
    <row r="523" spans="1:55" hidden="1" x14ac:dyDescent="0.35">
      <c r="A523" t="s">
        <v>812</v>
      </c>
      <c r="B523" t="s">
        <v>815</v>
      </c>
      <c r="C523" t="s">
        <v>1359</v>
      </c>
      <c r="D523" t="s">
        <v>1378</v>
      </c>
      <c r="E523" s="83" t="s">
        <v>900</v>
      </c>
      <c r="F523">
        <v>0</v>
      </c>
      <c r="G523" s="83" t="s">
        <v>255</v>
      </c>
      <c r="H523" s="83" t="s">
        <v>217</v>
      </c>
      <c r="I523" s="83" t="s">
        <v>1352</v>
      </c>
      <c r="J523" s="83" t="s">
        <v>47</v>
      </c>
      <c r="K523" s="83" t="s">
        <v>48</v>
      </c>
      <c r="L523">
        <v>2</v>
      </c>
      <c r="M523" t="s">
        <v>1293</v>
      </c>
      <c r="N523">
        <v>43</v>
      </c>
      <c r="O523" t="s">
        <v>926</v>
      </c>
      <c r="P523" t="s">
        <v>1296</v>
      </c>
      <c r="Q523" t="s">
        <v>926</v>
      </c>
      <c r="R523" t="s">
        <v>908</v>
      </c>
      <c r="S523" t="s">
        <v>909</v>
      </c>
      <c r="T523" t="s">
        <v>1299</v>
      </c>
      <c r="U523" t="s">
        <v>909</v>
      </c>
      <c r="V523" t="s">
        <v>1339</v>
      </c>
      <c r="W523">
        <v>3000</v>
      </c>
      <c r="X523" t="s">
        <v>56</v>
      </c>
      <c r="Y523">
        <v>3821</v>
      </c>
      <c r="Z523" t="s">
        <v>228</v>
      </c>
      <c r="AA523">
        <v>0</v>
      </c>
      <c r="AB523" t="s">
        <v>58</v>
      </c>
      <c r="AC523" s="1">
        <v>74530</v>
      </c>
      <c r="AD523" s="16">
        <v>74530</v>
      </c>
      <c r="AE523" s="1">
        <v>74530</v>
      </c>
      <c r="AF523" s="1">
        <v>0</v>
      </c>
      <c r="AG523" s="1">
        <v>74530</v>
      </c>
      <c r="AH523" s="1">
        <v>0</v>
      </c>
      <c r="AI523" s="1">
        <v>0</v>
      </c>
      <c r="AJ523" s="1">
        <v>1407780</v>
      </c>
      <c r="AK523" s="1">
        <v>1407780</v>
      </c>
      <c r="AL523" s="1">
        <f t="shared" si="34"/>
        <v>0</v>
      </c>
      <c r="AM523" s="1">
        <v>75000</v>
      </c>
      <c r="AN523" s="16">
        <f t="shared" si="36"/>
        <v>1332780</v>
      </c>
      <c r="AO523" s="1">
        <v>0</v>
      </c>
      <c r="AP523" s="1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 s="1">
        <f t="shared" si="35"/>
        <v>1407780</v>
      </c>
      <c r="AW523" s="1">
        <v>0</v>
      </c>
      <c r="AY523" s="1">
        <f t="shared" ref="AY523:AY531" si="37">AW523</f>
        <v>0</v>
      </c>
      <c r="BB523" s="1"/>
    </row>
    <row r="524" spans="1:55" hidden="1" x14ac:dyDescent="0.35">
      <c r="A524" t="s">
        <v>1361</v>
      </c>
      <c r="B524" t="s">
        <v>1360</v>
      </c>
      <c r="C524" t="s">
        <v>1359</v>
      </c>
      <c r="D524" t="s">
        <v>1378</v>
      </c>
      <c r="E524" s="83" t="s">
        <v>900</v>
      </c>
      <c r="F524">
        <v>0</v>
      </c>
      <c r="G524" s="83" t="s">
        <v>255</v>
      </c>
      <c r="H524" s="83" t="s">
        <v>65</v>
      </c>
      <c r="I524" s="83" t="s">
        <v>1351</v>
      </c>
      <c r="J524" s="83" t="s">
        <v>47</v>
      </c>
      <c r="K524" s="83" t="s">
        <v>48</v>
      </c>
      <c r="L524">
        <v>1</v>
      </c>
      <c r="M524" t="s">
        <v>1292</v>
      </c>
      <c r="N524">
        <v>36</v>
      </c>
      <c r="O524" t="s">
        <v>931</v>
      </c>
      <c r="P524" t="s">
        <v>1296</v>
      </c>
      <c r="Q524" t="s">
        <v>931</v>
      </c>
      <c r="R524" t="s">
        <v>930</v>
      </c>
      <c r="S524" t="s">
        <v>932</v>
      </c>
      <c r="T524" t="s">
        <v>1299</v>
      </c>
      <c r="U524" t="s">
        <v>932</v>
      </c>
      <c r="V524" t="s">
        <v>1339</v>
      </c>
      <c r="W524">
        <v>3000</v>
      </c>
      <c r="X524" t="s">
        <v>56</v>
      </c>
      <c r="Y524">
        <v>3821</v>
      </c>
      <c r="Z524" t="s">
        <v>228</v>
      </c>
      <c r="AA524">
        <v>0</v>
      </c>
      <c r="AB524" t="s">
        <v>58</v>
      </c>
      <c r="AC524" s="1">
        <v>4800000.08</v>
      </c>
      <c r="AD524" s="16">
        <v>0</v>
      </c>
      <c r="AE524" s="1">
        <v>0</v>
      </c>
      <c r="AF524" s="1">
        <v>1896600</v>
      </c>
      <c r="AG524" s="1">
        <v>1000000</v>
      </c>
      <c r="AH524" s="1">
        <v>1896600</v>
      </c>
      <c r="AI524" s="1">
        <v>1896600</v>
      </c>
      <c r="AJ524" s="1">
        <v>2859091.31</v>
      </c>
      <c r="AK524" s="1">
        <v>2859091.31</v>
      </c>
      <c r="AL524" s="1">
        <f t="shared" si="34"/>
        <v>0</v>
      </c>
      <c r="AM524" s="1">
        <v>2800000</v>
      </c>
      <c r="AN524" s="16">
        <f t="shared" si="36"/>
        <v>59091.310000000056</v>
      </c>
      <c r="AO524" s="1">
        <v>2824661.48</v>
      </c>
      <c r="AP524" s="1">
        <v>2728320</v>
      </c>
      <c r="AQ524" s="1">
        <v>2728320</v>
      </c>
      <c r="AR524" s="1">
        <v>2728320</v>
      </c>
      <c r="AS524">
        <v>0</v>
      </c>
      <c r="AT524">
        <v>0</v>
      </c>
      <c r="AU524">
        <v>0</v>
      </c>
      <c r="AV524" s="1">
        <f t="shared" si="35"/>
        <v>34429.830000000075</v>
      </c>
      <c r="AW524" s="1">
        <v>1500000</v>
      </c>
      <c r="AY524" s="1">
        <f t="shared" si="37"/>
        <v>1500000</v>
      </c>
      <c r="BA524" t="s">
        <v>1256</v>
      </c>
      <c r="BB524" s="1"/>
    </row>
    <row r="525" spans="1:55" hidden="1" x14ac:dyDescent="0.35">
      <c r="A525" t="s">
        <v>1361</v>
      </c>
      <c r="B525" t="s">
        <v>1360</v>
      </c>
      <c r="C525" t="s">
        <v>1359</v>
      </c>
      <c r="D525" t="s">
        <v>1378</v>
      </c>
      <c r="E525" s="83" t="s">
        <v>900</v>
      </c>
      <c r="F525">
        <v>0</v>
      </c>
      <c r="G525" s="83" t="s">
        <v>255</v>
      </c>
      <c r="H525" s="83" t="s">
        <v>65</v>
      </c>
      <c r="I525" s="83" t="s">
        <v>1351</v>
      </c>
      <c r="J525" s="83" t="s">
        <v>47</v>
      </c>
      <c r="K525" s="83" t="s">
        <v>48</v>
      </c>
      <c r="L525" s="83">
        <v>1</v>
      </c>
      <c r="M525" t="s">
        <v>1292</v>
      </c>
      <c r="N525">
        <v>38</v>
      </c>
      <c r="O525" t="s">
        <v>539</v>
      </c>
      <c r="P525" t="s">
        <v>1296</v>
      </c>
      <c r="Q525" t="s">
        <v>539</v>
      </c>
      <c r="R525" t="s">
        <v>933</v>
      </c>
      <c r="S525" t="s">
        <v>934</v>
      </c>
      <c r="T525" t="s">
        <v>1299</v>
      </c>
      <c r="U525" t="s">
        <v>934</v>
      </c>
      <c r="V525" t="s">
        <v>1339</v>
      </c>
      <c r="W525">
        <v>3000</v>
      </c>
      <c r="X525" t="s">
        <v>56</v>
      </c>
      <c r="Y525">
        <v>3821</v>
      </c>
      <c r="Z525" t="s">
        <v>228</v>
      </c>
      <c r="AA525">
        <v>0</v>
      </c>
      <c r="AB525" t="s">
        <v>58</v>
      </c>
      <c r="AC525" s="1">
        <v>4000000</v>
      </c>
      <c r="AD525" s="16">
        <v>3943600</v>
      </c>
      <c r="AE525" s="1">
        <v>3943600</v>
      </c>
      <c r="AF525" s="1">
        <v>4000000</v>
      </c>
      <c r="AG525" s="1">
        <v>4000000</v>
      </c>
      <c r="AH525" s="1">
        <v>3942260</v>
      </c>
      <c r="AI525" s="1">
        <v>3942260</v>
      </c>
      <c r="AJ525" s="1">
        <v>4000000</v>
      </c>
      <c r="AK525" s="1">
        <v>4000000</v>
      </c>
      <c r="AL525" s="1">
        <f t="shared" si="34"/>
        <v>0</v>
      </c>
      <c r="AM525" s="1">
        <v>4000000</v>
      </c>
      <c r="AN525" s="16">
        <f t="shared" si="36"/>
        <v>0</v>
      </c>
      <c r="AO525" s="1">
        <v>3997360</v>
      </c>
      <c r="AP525" s="1">
        <v>3997360</v>
      </c>
      <c r="AQ525" s="1">
        <v>3997360</v>
      </c>
      <c r="AR525" s="1">
        <v>3997360</v>
      </c>
      <c r="AS525">
        <v>0</v>
      </c>
      <c r="AT525">
        <v>0</v>
      </c>
      <c r="AU525">
        <v>0</v>
      </c>
      <c r="AV525" s="1">
        <f t="shared" si="35"/>
        <v>2640</v>
      </c>
      <c r="AW525" s="16">
        <v>4000000</v>
      </c>
      <c r="AY525" s="1">
        <f t="shared" si="37"/>
        <v>4000000</v>
      </c>
      <c r="BA525" t="s">
        <v>1250</v>
      </c>
    </row>
    <row r="526" spans="1:55" hidden="1" x14ac:dyDescent="0.35">
      <c r="A526" t="s">
        <v>812</v>
      </c>
      <c r="B526" t="s">
        <v>815</v>
      </c>
      <c r="C526" t="s">
        <v>1359</v>
      </c>
      <c r="D526" t="s">
        <v>1370</v>
      </c>
      <c r="E526" s="83" t="s">
        <v>178</v>
      </c>
      <c r="F526">
        <v>5</v>
      </c>
      <c r="G526" s="83" t="s">
        <v>810</v>
      </c>
      <c r="H526" s="83" t="s">
        <v>65</v>
      </c>
      <c r="I526" s="83" t="s">
        <v>1351</v>
      </c>
      <c r="J526" t="s">
        <v>47</v>
      </c>
      <c r="K526" t="s">
        <v>48</v>
      </c>
      <c r="L526">
        <v>4</v>
      </c>
      <c r="M526" t="s">
        <v>1291</v>
      </c>
      <c r="N526">
        <v>3</v>
      </c>
      <c r="O526" t="s">
        <v>691</v>
      </c>
      <c r="P526" t="s">
        <v>1296</v>
      </c>
      <c r="Q526" t="s">
        <v>691</v>
      </c>
      <c r="R526" t="s">
        <v>830</v>
      </c>
      <c r="S526" t="s">
        <v>832</v>
      </c>
      <c r="T526" t="s">
        <v>1299</v>
      </c>
      <c r="U526" t="s">
        <v>832</v>
      </c>
      <c r="V526" t="s">
        <v>1339</v>
      </c>
      <c r="W526">
        <v>3000</v>
      </c>
      <c r="X526" t="s">
        <v>56</v>
      </c>
      <c r="Y526">
        <v>3821</v>
      </c>
      <c r="Z526" t="s">
        <v>228</v>
      </c>
      <c r="AA526">
        <v>0</v>
      </c>
      <c r="AB526" t="s">
        <v>58</v>
      </c>
      <c r="AC526" s="1">
        <v>364187.8</v>
      </c>
      <c r="AD526" s="16">
        <v>131385.79999999999</v>
      </c>
      <c r="AE526" s="1">
        <v>131385.79999999999</v>
      </c>
      <c r="AF526" s="1">
        <v>145000</v>
      </c>
      <c r="AG526" s="1">
        <v>160000</v>
      </c>
      <c r="AH526" s="1">
        <v>14000.01</v>
      </c>
      <c r="AI526" s="1">
        <v>14000.01</v>
      </c>
      <c r="AJ526" s="1">
        <v>145000</v>
      </c>
      <c r="AK526" s="1">
        <v>145000</v>
      </c>
      <c r="AL526" s="1">
        <f t="shared" si="34"/>
        <v>0</v>
      </c>
      <c r="AM526" s="1">
        <v>145000</v>
      </c>
      <c r="AN526" s="1"/>
      <c r="AO526" s="1">
        <v>0</v>
      </c>
      <c r="AP526" s="1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 s="1">
        <f t="shared" si="35"/>
        <v>145000</v>
      </c>
      <c r="AW526" s="1">
        <v>0</v>
      </c>
      <c r="AY526" s="1">
        <f t="shared" si="37"/>
        <v>0</v>
      </c>
    </row>
    <row r="527" spans="1:55" hidden="1" x14ac:dyDescent="0.35">
      <c r="A527" t="s">
        <v>1361</v>
      </c>
      <c r="B527" t="s">
        <v>1360</v>
      </c>
      <c r="C527" t="s">
        <v>1359</v>
      </c>
      <c r="D527" t="s">
        <v>1380</v>
      </c>
      <c r="E527" s="83" t="s">
        <v>948</v>
      </c>
      <c r="F527">
        <v>7</v>
      </c>
      <c r="G527" s="83" t="s">
        <v>567</v>
      </c>
      <c r="H527" s="83" t="s">
        <v>65</v>
      </c>
      <c r="I527" s="83" t="s">
        <v>1351</v>
      </c>
      <c r="J527" s="83" t="s">
        <v>459</v>
      </c>
      <c r="K527" s="83" t="s">
        <v>460</v>
      </c>
      <c r="L527">
        <v>5</v>
      </c>
      <c r="M527" t="s">
        <v>1295</v>
      </c>
      <c r="N527">
        <v>50</v>
      </c>
      <c r="O527" t="s">
        <v>949</v>
      </c>
      <c r="P527" t="s">
        <v>1296</v>
      </c>
      <c r="Q527" t="s">
        <v>949</v>
      </c>
      <c r="R527" t="s">
        <v>947</v>
      </c>
      <c r="S527" t="s">
        <v>879</v>
      </c>
      <c r="T527" t="s">
        <v>1299</v>
      </c>
      <c r="U527" t="s">
        <v>879</v>
      </c>
      <c r="V527" t="s">
        <v>1339</v>
      </c>
      <c r="W527">
        <v>3000</v>
      </c>
      <c r="X527" t="s">
        <v>56</v>
      </c>
      <c r="Y527">
        <v>3821</v>
      </c>
      <c r="Z527" t="s">
        <v>228</v>
      </c>
      <c r="AA527">
        <v>0</v>
      </c>
      <c r="AB527" t="s">
        <v>1321</v>
      </c>
      <c r="AC527">
        <v>445000</v>
      </c>
      <c r="AD527" s="16">
        <v>445000</v>
      </c>
      <c r="AE527">
        <v>445000</v>
      </c>
      <c r="AF527" s="1">
        <v>657870.80000000005</v>
      </c>
      <c r="AG527" s="1">
        <v>0</v>
      </c>
      <c r="AH527" s="1">
        <v>602699.19999999995</v>
      </c>
      <c r="AI527" s="1">
        <v>0</v>
      </c>
      <c r="AJ527" s="1">
        <v>273432</v>
      </c>
      <c r="AK527" s="1">
        <v>273432</v>
      </c>
      <c r="AL527" s="1">
        <f t="shared" si="34"/>
        <v>0</v>
      </c>
      <c r="AM527" s="1">
        <v>49990.2</v>
      </c>
      <c r="AN527" s="1"/>
      <c r="AO527" s="1">
        <v>0</v>
      </c>
      <c r="AP527" s="1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 s="1">
        <f t="shared" si="35"/>
        <v>273432</v>
      </c>
      <c r="AW527" s="16">
        <v>300000</v>
      </c>
      <c r="AY527" s="1">
        <f t="shared" si="37"/>
        <v>300000</v>
      </c>
    </row>
    <row r="528" spans="1:55" hidden="1" x14ac:dyDescent="0.35">
      <c r="A528" s="13" t="s">
        <v>1451</v>
      </c>
      <c r="B528" t="s">
        <v>815</v>
      </c>
      <c r="C528" t="s">
        <v>1359</v>
      </c>
      <c r="D528" t="s">
        <v>1376</v>
      </c>
      <c r="E528" s="83" t="s">
        <v>870</v>
      </c>
      <c r="F528">
        <v>6</v>
      </c>
      <c r="G528" s="83" t="s">
        <v>164</v>
      </c>
      <c r="H528" s="83" t="s">
        <v>65</v>
      </c>
      <c r="I528" s="83" t="s">
        <v>1351</v>
      </c>
      <c r="J528" s="83" t="s">
        <v>155</v>
      </c>
      <c r="K528" s="83" t="s">
        <v>1302</v>
      </c>
      <c r="L528">
        <v>1</v>
      </c>
      <c r="M528" t="s">
        <v>1292</v>
      </c>
      <c r="N528">
        <v>19</v>
      </c>
      <c r="O528" t="s">
        <v>168</v>
      </c>
      <c r="P528" t="s">
        <v>1296</v>
      </c>
      <c r="Q528" t="s">
        <v>168</v>
      </c>
      <c r="R528" t="s">
        <v>869</v>
      </c>
      <c r="S528" t="s">
        <v>871</v>
      </c>
      <c r="T528" t="s">
        <v>1299</v>
      </c>
      <c r="U528" t="s">
        <v>871</v>
      </c>
      <c r="V528" t="s">
        <v>1339</v>
      </c>
      <c r="W528">
        <v>3000</v>
      </c>
      <c r="X528" t="s">
        <v>56</v>
      </c>
      <c r="Y528">
        <v>3831</v>
      </c>
      <c r="Z528" t="s">
        <v>711</v>
      </c>
      <c r="AA528">
        <v>0</v>
      </c>
      <c r="AB528" t="s">
        <v>58</v>
      </c>
      <c r="AC528" s="1">
        <v>0</v>
      </c>
      <c r="AD528" s="16">
        <v>0</v>
      </c>
      <c r="AE528" s="1">
        <v>0</v>
      </c>
      <c r="AF528" s="1">
        <v>25000</v>
      </c>
      <c r="AG528" s="1">
        <v>0</v>
      </c>
      <c r="AH528" s="1">
        <v>25000</v>
      </c>
      <c r="AI528" s="1">
        <v>25000</v>
      </c>
      <c r="AJ528" s="1">
        <v>0</v>
      </c>
      <c r="AK528" s="1">
        <v>0</v>
      </c>
      <c r="AL528" s="1">
        <f t="shared" si="34"/>
        <v>0</v>
      </c>
      <c r="AM528" s="1">
        <v>0</v>
      </c>
      <c r="AN528" s="1"/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f t="shared" si="35"/>
        <v>0</v>
      </c>
      <c r="AW528" s="1">
        <v>0</v>
      </c>
      <c r="AY528" s="1">
        <f t="shared" si="37"/>
        <v>0</v>
      </c>
      <c r="BB528" s="1"/>
    </row>
    <row r="529" spans="1:54" hidden="1" x14ac:dyDescent="0.35">
      <c r="A529" t="s">
        <v>1361</v>
      </c>
      <c r="B529" t="s">
        <v>1360</v>
      </c>
      <c r="C529" t="s">
        <v>1359</v>
      </c>
      <c r="D529" t="s">
        <v>1378</v>
      </c>
      <c r="E529" s="83" t="s">
        <v>900</v>
      </c>
      <c r="F529">
        <v>0</v>
      </c>
      <c r="G529" s="83" t="s">
        <v>255</v>
      </c>
      <c r="H529" s="83" t="s">
        <v>65</v>
      </c>
      <c r="I529" s="83" t="s">
        <v>1351</v>
      </c>
      <c r="J529" s="83" t="s">
        <v>492</v>
      </c>
      <c r="K529" s="83" t="s">
        <v>493</v>
      </c>
      <c r="L529">
        <v>2</v>
      </c>
      <c r="M529" t="s">
        <v>1293</v>
      </c>
      <c r="N529">
        <v>37</v>
      </c>
      <c r="O529" t="s">
        <v>496</v>
      </c>
      <c r="P529" t="s">
        <v>1296</v>
      </c>
      <c r="Q529" t="s">
        <v>496</v>
      </c>
      <c r="R529" t="s">
        <v>899</v>
      </c>
      <c r="S529" t="s">
        <v>901</v>
      </c>
      <c r="T529" t="s">
        <v>1299</v>
      </c>
      <c r="U529" t="s">
        <v>901</v>
      </c>
      <c r="V529" t="s">
        <v>1339</v>
      </c>
      <c r="W529">
        <v>3000</v>
      </c>
      <c r="X529" t="s">
        <v>56</v>
      </c>
      <c r="Y529">
        <v>3841</v>
      </c>
      <c r="Z529" t="s">
        <v>500</v>
      </c>
      <c r="AA529">
        <v>0</v>
      </c>
      <c r="AB529" t="s">
        <v>58</v>
      </c>
      <c r="AC529" s="1">
        <v>570000</v>
      </c>
      <c r="AD529" s="16">
        <v>570000</v>
      </c>
      <c r="AE529" s="1">
        <v>570000</v>
      </c>
      <c r="AF529" s="1">
        <v>0</v>
      </c>
      <c r="AG529" s="1">
        <v>0</v>
      </c>
      <c r="AH529" s="1">
        <v>0</v>
      </c>
      <c r="AI529" s="1">
        <v>0</v>
      </c>
      <c r="AJ529" s="1">
        <v>100000</v>
      </c>
      <c r="AK529" s="1">
        <v>0</v>
      </c>
      <c r="AL529" s="1">
        <f t="shared" si="34"/>
        <v>100000</v>
      </c>
      <c r="AM529" s="1">
        <v>566000</v>
      </c>
      <c r="AN529" s="16">
        <f>AJ529-AM529</f>
        <v>-466000</v>
      </c>
      <c r="AO529" s="1">
        <v>99864.49</v>
      </c>
      <c r="AP529" s="1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 s="1">
        <f t="shared" si="35"/>
        <v>-99864.49</v>
      </c>
      <c r="AW529" s="1">
        <v>100000</v>
      </c>
      <c r="AY529" s="1">
        <f t="shared" si="37"/>
        <v>100000</v>
      </c>
      <c r="BA529" t="s">
        <v>1255</v>
      </c>
    </row>
    <row r="530" spans="1:54" hidden="1" x14ac:dyDescent="0.35">
      <c r="A530" t="s">
        <v>1361</v>
      </c>
      <c r="B530" t="s">
        <v>1360</v>
      </c>
      <c r="C530" t="s">
        <v>1359</v>
      </c>
      <c r="D530" t="s">
        <v>1373</v>
      </c>
      <c r="E530" s="83" t="s">
        <v>835</v>
      </c>
      <c r="F530">
        <v>5</v>
      </c>
      <c r="G530" s="83" t="s">
        <v>810</v>
      </c>
      <c r="H530" s="83" t="s">
        <v>65</v>
      </c>
      <c r="I530" s="83" t="s">
        <v>1351</v>
      </c>
      <c r="J530" t="s">
        <v>47</v>
      </c>
      <c r="K530" t="s">
        <v>48</v>
      </c>
      <c r="L530">
        <v>4</v>
      </c>
      <c r="M530" t="s">
        <v>1291</v>
      </c>
      <c r="N530">
        <v>9</v>
      </c>
      <c r="O530" t="s">
        <v>120</v>
      </c>
      <c r="P530" t="s">
        <v>1296</v>
      </c>
      <c r="Q530" t="s">
        <v>120</v>
      </c>
      <c r="R530" t="s">
        <v>834</v>
      </c>
      <c r="S530" t="s">
        <v>836</v>
      </c>
      <c r="T530" t="s">
        <v>1299</v>
      </c>
      <c r="U530" t="s">
        <v>836</v>
      </c>
      <c r="V530" t="s">
        <v>1339</v>
      </c>
      <c r="W530">
        <v>3000</v>
      </c>
      <c r="X530" t="s">
        <v>56</v>
      </c>
      <c r="Y530">
        <v>3911</v>
      </c>
      <c r="Z530" t="s">
        <v>394</v>
      </c>
      <c r="AA530">
        <v>0</v>
      </c>
      <c r="AB530" t="s">
        <v>58</v>
      </c>
      <c r="AC530" s="1">
        <v>769294.64</v>
      </c>
      <c r="AD530" s="16">
        <v>528693.30000000005</v>
      </c>
      <c r="AE530" s="1">
        <v>528693.30000000005</v>
      </c>
      <c r="AF530" s="1">
        <v>445766.8</v>
      </c>
      <c r="AG530" s="1">
        <v>700000</v>
      </c>
      <c r="AH530" s="1">
        <v>445766.8</v>
      </c>
      <c r="AI530" s="1">
        <v>445766.8</v>
      </c>
      <c r="AJ530" s="1">
        <v>500000</v>
      </c>
      <c r="AK530" s="1">
        <v>500000</v>
      </c>
      <c r="AL530" s="1">
        <f t="shared" si="34"/>
        <v>0</v>
      </c>
      <c r="AM530" s="1">
        <v>500000</v>
      </c>
      <c r="AN530" s="1"/>
      <c r="AO530" s="1">
        <v>466974</v>
      </c>
      <c r="AP530" s="1">
        <v>466974</v>
      </c>
      <c r="AQ530" s="1">
        <v>430696.2</v>
      </c>
      <c r="AR530" s="1">
        <v>430696.2</v>
      </c>
      <c r="AS530" s="1">
        <v>430696.2</v>
      </c>
      <c r="AT530" s="1">
        <v>254056.8</v>
      </c>
      <c r="AU530" s="1">
        <v>254056.8</v>
      </c>
      <c r="AV530" s="1">
        <f t="shared" si="35"/>
        <v>33026</v>
      </c>
      <c r="AW530" s="1">
        <v>500000</v>
      </c>
      <c r="AY530" s="1">
        <f t="shared" si="37"/>
        <v>500000</v>
      </c>
    </row>
    <row r="531" spans="1:54" hidden="1" x14ac:dyDescent="0.35">
      <c r="A531" t="s">
        <v>812</v>
      </c>
      <c r="B531" t="s">
        <v>815</v>
      </c>
      <c r="C531" t="s">
        <v>1359</v>
      </c>
      <c r="D531" s="85" t="s">
        <v>1379</v>
      </c>
      <c r="E531" s="83" t="s">
        <v>824</v>
      </c>
      <c r="F531">
        <v>1</v>
      </c>
      <c r="G531" s="83" t="s">
        <v>472</v>
      </c>
      <c r="H531" s="83" t="s">
        <v>65</v>
      </c>
      <c r="I531" s="83" t="s">
        <v>1351</v>
      </c>
      <c r="J531" s="83" t="s">
        <v>1303</v>
      </c>
      <c r="K531" s="83" t="s">
        <v>1304</v>
      </c>
      <c r="L531">
        <v>6</v>
      </c>
      <c r="M531" t="s">
        <v>1290</v>
      </c>
      <c r="N531">
        <v>63</v>
      </c>
      <c r="O531" t="s">
        <v>890</v>
      </c>
      <c r="P531" t="s">
        <v>1296</v>
      </c>
      <c r="Q531" t="s">
        <v>1452</v>
      </c>
      <c r="R531" t="s">
        <v>888</v>
      </c>
      <c r="S531" t="s">
        <v>891</v>
      </c>
      <c r="T531" t="s">
        <v>1299</v>
      </c>
      <c r="U531" t="s">
        <v>1453</v>
      </c>
      <c r="V531" t="s">
        <v>1339</v>
      </c>
      <c r="W531">
        <v>3000</v>
      </c>
      <c r="X531" t="s">
        <v>56</v>
      </c>
      <c r="Y531">
        <v>3922</v>
      </c>
      <c r="Z531" t="s">
        <v>258</v>
      </c>
      <c r="AA531">
        <v>53</v>
      </c>
      <c r="AB531" t="s">
        <v>892</v>
      </c>
      <c r="AC531">
        <v>0</v>
      </c>
      <c r="AD531" s="16">
        <v>0</v>
      </c>
      <c r="AE531">
        <v>0</v>
      </c>
      <c r="AF531">
        <v>0</v>
      </c>
      <c r="AG531">
        <v>0</v>
      </c>
      <c r="AH531" s="16">
        <v>0</v>
      </c>
      <c r="AI531">
        <v>0</v>
      </c>
      <c r="AJ531" s="1">
        <v>0</v>
      </c>
      <c r="AK531" s="1">
        <v>8421546</v>
      </c>
      <c r="AL531" s="1">
        <f t="shared" si="34"/>
        <v>-8421546</v>
      </c>
      <c r="AM531">
        <v>0</v>
      </c>
      <c r="AO531" s="1">
        <v>0</v>
      </c>
      <c r="AP531" s="1">
        <v>8106539</v>
      </c>
      <c r="AQ531" s="1">
        <v>5394275</v>
      </c>
      <c r="AR531" s="1">
        <v>5394275</v>
      </c>
      <c r="AS531" s="1">
        <v>5394275</v>
      </c>
      <c r="AT531" s="1">
        <v>5394275</v>
      </c>
      <c r="AU531" s="1">
        <v>5394275</v>
      </c>
      <c r="AV531" s="1">
        <f t="shared" si="35"/>
        <v>8421546</v>
      </c>
      <c r="AW531" s="1">
        <v>0</v>
      </c>
      <c r="AX531" s="1">
        <v>0</v>
      </c>
      <c r="AY531" s="1">
        <f t="shared" si="37"/>
        <v>0</v>
      </c>
    </row>
    <row r="532" spans="1:54" hidden="1" x14ac:dyDescent="0.35">
      <c r="A532" t="s">
        <v>1361</v>
      </c>
      <c r="B532" t="s">
        <v>1360</v>
      </c>
      <c r="C532" t="s">
        <v>1359</v>
      </c>
      <c r="D532" s="85" t="s">
        <v>1379</v>
      </c>
      <c r="E532" s="83" t="s">
        <v>824</v>
      </c>
      <c r="F532">
        <v>1</v>
      </c>
      <c r="G532" s="83" t="s">
        <v>472</v>
      </c>
      <c r="H532" s="83" t="s">
        <v>65</v>
      </c>
      <c r="I532" s="83" t="s">
        <v>1351</v>
      </c>
      <c r="J532" s="83" t="s">
        <v>1303</v>
      </c>
      <c r="K532" s="83" t="s">
        <v>1304</v>
      </c>
      <c r="L532">
        <v>6</v>
      </c>
      <c r="M532" t="s">
        <v>1290</v>
      </c>
      <c r="N532">
        <v>68</v>
      </c>
      <c r="O532" t="s">
        <v>473</v>
      </c>
      <c r="P532" t="s">
        <v>1296</v>
      </c>
      <c r="Q532" t="s">
        <v>1452</v>
      </c>
      <c r="R532" t="s">
        <v>893</v>
      </c>
      <c r="S532" t="s">
        <v>1132</v>
      </c>
      <c r="T532" t="s">
        <v>1299</v>
      </c>
      <c r="U532" t="s">
        <v>1453</v>
      </c>
      <c r="V532" t="s">
        <v>1339</v>
      </c>
      <c r="W532">
        <v>3000</v>
      </c>
      <c r="X532" t="s">
        <v>56</v>
      </c>
      <c r="Y532">
        <v>3922</v>
      </c>
      <c r="Z532" t="s">
        <v>258</v>
      </c>
      <c r="AA532">
        <v>0</v>
      </c>
      <c r="AB532" t="s">
        <v>892</v>
      </c>
      <c r="AD532" s="16">
        <v>9328218</v>
      </c>
      <c r="AH532" s="16">
        <v>10259700</v>
      </c>
      <c r="AJ532" s="1">
        <v>10999990</v>
      </c>
      <c r="AK532" s="1"/>
      <c r="AL532" s="1"/>
      <c r="AO532" s="1">
        <v>10684983</v>
      </c>
      <c r="AP532" s="1"/>
      <c r="AQ532" s="1"/>
      <c r="AR532" s="1"/>
      <c r="AS532" s="1"/>
      <c r="AT532" s="1"/>
      <c r="AU532" s="1"/>
      <c r="AV532" s="1"/>
      <c r="AW532" s="1">
        <v>11200000</v>
      </c>
    </row>
    <row r="533" spans="1:54" hidden="1" x14ac:dyDescent="0.35">
      <c r="A533" t="s">
        <v>812</v>
      </c>
      <c r="B533" t="s">
        <v>815</v>
      </c>
      <c r="C533" t="s">
        <v>1359</v>
      </c>
      <c r="D533" t="s">
        <v>1377</v>
      </c>
      <c r="E533" s="83" t="s">
        <v>857</v>
      </c>
      <c r="F533">
        <v>1</v>
      </c>
      <c r="G533" s="83" t="s">
        <v>472</v>
      </c>
      <c r="H533" s="83" t="s">
        <v>65</v>
      </c>
      <c r="I533" s="83" t="s">
        <v>1351</v>
      </c>
      <c r="J533" s="83" t="s">
        <v>1303</v>
      </c>
      <c r="K533" s="83" t="s">
        <v>1304</v>
      </c>
      <c r="L533" s="86">
        <v>6</v>
      </c>
      <c r="M533" s="86" t="s">
        <v>1290</v>
      </c>
      <c r="N533">
        <v>29</v>
      </c>
      <c r="O533" t="s">
        <v>473</v>
      </c>
      <c r="P533" t="s">
        <v>1296</v>
      </c>
      <c r="Q533" t="s">
        <v>473</v>
      </c>
      <c r="R533" t="s">
        <v>884</v>
      </c>
      <c r="S533" t="s">
        <v>891</v>
      </c>
      <c r="T533" t="s">
        <v>1299</v>
      </c>
      <c r="U533" t="s">
        <v>891</v>
      </c>
      <c r="V533" t="s">
        <v>1339</v>
      </c>
      <c r="W533">
        <v>3000</v>
      </c>
      <c r="X533" t="s">
        <v>56</v>
      </c>
      <c r="Y533">
        <v>3922</v>
      </c>
      <c r="Z533" t="s">
        <v>258</v>
      </c>
      <c r="AA533">
        <v>0</v>
      </c>
      <c r="AB533" t="s">
        <v>58</v>
      </c>
      <c r="AC533" s="1">
        <v>9375698</v>
      </c>
      <c r="AD533" s="16">
        <v>0</v>
      </c>
      <c r="AE533" s="1">
        <v>9328218</v>
      </c>
      <c r="AF533" s="1">
        <v>10259700</v>
      </c>
      <c r="AG533" s="1">
        <v>7000000</v>
      </c>
      <c r="AH533" s="1">
        <v>0</v>
      </c>
      <c r="AI533" s="1">
        <v>10259700</v>
      </c>
      <c r="AJ533" s="1">
        <v>0</v>
      </c>
      <c r="AK533" s="1">
        <v>2578444</v>
      </c>
      <c r="AL533" s="1">
        <f t="shared" si="34"/>
        <v>-2578444</v>
      </c>
      <c r="AM533" s="1">
        <v>11000000</v>
      </c>
      <c r="AN533" s="1"/>
      <c r="AO533" s="1">
        <v>0</v>
      </c>
      <c r="AP533" s="1">
        <v>2578444</v>
      </c>
      <c r="AQ533" s="1">
        <v>2578444</v>
      </c>
      <c r="AR533" s="1">
        <v>2578444</v>
      </c>
      <c r="AS533" s="1">
        <v>2578444</v>
      </c>
      <c r="AT533" s="1">
        <v>2578444</v>
      </c>
      <c r="AU533" s="1">
        <v>2578444</v>
      </c>
      <c r="AV533" s="1">
        <f t="shared" si="35"/>
        <v>2578444</v>
      </c>
      <c r="AW533" s="1">
        <v>0</v>
      </c>
      <c r="AY533" s="1">
        <f t="shared" ref="AY533:AY596" si="38">AW533</f>
        <v>0</v>
      </c>
    </row>
    <row r="534" spans="1:54" hidden="1" x14ac:dyDescent="0.35">
      <c r="A534" t="s">
        <v>1361</v>
      </c>
      <c r="B534" t="s">
        <v>1360</v>
      </c>
      <c r="C534" t="s">
        <v>1359</v>
      </c>
      <c r="D534" t="s">
        <v>1373</v>
      </c>
      <c r="E534" s="83" t="s">
        <v>835</v>
      </c>
      <c r="F534">
        <v>5</v>
      </c>
      <c r="G534" s="83" t="s">
        <v>810</v>
      </c>
      <c r="H534" s="83" t="s">
        <v>65</v>
      </c>
      <c r="I534" s="83" t="s">
        <v>1351</v>
      </c>
      <c r="J534" t="s">
        <v>47</v>
      </c>
      <c r="K534" t="s">
        <v>48</v>
      </c>
      <c r="L534">
        <v>4</v>
      </c>
      <c r="M534" t="s">
        <v>1291</v>
      </c>
      <c r="N534">
        <v>9</v>
      </c>
      <c r="O534" t="s">
        <v>120</v>
      </c>
      <c r="P534" t="s">
        <v>1296</v>
      </c>
      <c r="Q534" t="s">
        <v>120</v>
      </c>
      <c r="R534" t="s">
        <v>834</v>
      </c>
      <c r="S534" t="s">
        <v>836</v>
      </c>
      <c r="T534" t="s">
        <v>1299</v>
      </c>
      <c r="U534" t="s">
        <v>836</v>
      </c>
      <c r="V534" t="s">
        <v>1339</v>
      </c>
      <c r="W534">
        <v>3000</v>
      </c>
      <c r="X534" t="s">
        <v>56</v>
      </c>
      <c r="Y534">
        <v>3922</v>
      </c>
      <c r="Z534" t="s">
        <v>258</v>
      </c>
      <c r="AA534">
        <v>0</v>
      </c>
      <c r="AB534" t="s">
        <v>58</v>
      </c>
      <c r="AC534" s="1">
        <v>764694.38</v>
      </c>
      <c r="AD534" s="16">
        <v>733050.38</v>
      </c>
      <c r="AE534" s="1">
        <v>733050.38</v>
      </c>
      <c r="AF534" s="1">
        <v>1115936.99</v>
      </c>
      <c r="AG534" s="1">
        <v>1000000</v>
      </c>
      <c r="AH534" s="1">
        <v>545134.93000000005</v>
      </c>
      <c r="AI534" s="1">
        <v>545134.93000000005</v>
      </c>
      <c r="AJ534" s="1">
        <v>520000</v>
      </c>
      <c r="AK534" s="1">
        <v>520000</v>
      </c>
      <c r="AL534" s="1">
        <f t="shared" si="34"/>
        <v>0</v>
      </c>
      <c r="AM534" s="1">
        <v>1000000</v>
      </c>
      <c r="AN534" s="1"/>
      <c r="AO534" s="1">
        <v>516820</v>
      </c>
      <c r="AP534" s="1">
        <v>516820</v>
      </c>
      <c r="AQ534" s="1">
        <v>446820</v>
      </c>
      <c r="AR534" s="1">
        <v>446820</v>
      </c>
      <c r="AS534" s="1">
        <v>446820</v>
      </c>
      <c r="AT534" s="1">
        <v>376820</v>
      </c>
      <c r="AU534" s="1">
        <v>376820</v>
      </c>
      <c r="AV534" s="1">
        <f t="shared" si="35"/>
        <v>3180</v>
      </c>
      <c r="AW534" s="1">
        <v>500000</v>
      </c>
      <c r="AY534" s="1">
        <v>1000000</v>
      </c>
      <c r="BA534" t="s">
        <v>1263</v>
      </c>
    </row>
    <row r="535" spans="1:54" hidden="1" x14ac:dyDescent="0.35">
      <c r="A535" s="13" t="s">
        <v>1451</v>
      </c>
      <c r="B535" t="s">
        <v>815</v>
      </c>
      <c r="C535" t="s">
        <v>1359</v>
      </c>
      <c r="D535" t="s">
        <v>1376</v>
      </c>
      <c r="E535" s="83" t="s">
        <v>870</v>
      </c>
      <c r="F535">
        <v>6</v>
      </c>
      <c r="G535" s="83" t="s">
        <v>164</v>
      </c>
      <c r="H535" s="83" t="s">
        <v>65</v>
      </c>
      <c r="I535" s="83" t="s">
        <v>1351</v>
      </c>
      <c r="J535" s="83" t="s">
        <v>155</v>
      </c>
      <c r="K535" s="83" t="s">
        <v>1302</v>
      </c>
      <c r="L535">
        <v>1</v>
      </c>
      <c r="M535" t="s">
        <v>1292</v>
      </c>
      <c r="N535">
        <v>19</v>
      </c>
      <c r="O535" t="s">
        <v>168</v>
      </c>
      <c r="P535" t="s">
        <v>1296</v>
      </c>
      <c r="Q535" t="s">
        <v>168</v>
      </c>
      <c r="R535" t="s">
        <v>869</v>
      </c>
      <c r="S535" t="s">
        <v>871</v>
      </c>
      <c r="T535" t="s">
        <v>1299</v>
      </c>
      <c r="U535" t="s">
        <v>871</v>
      </c>
      <c r="V535" t="s">
        <v>1339</v>
      </c>
      <c r="W535">
        <v>3000</v>
      </c>
      <c r="X535" t="s">
        <v>56</v>
      </c>
      <c r="Y535">
        <v>3922</v>
      </c>
      <c r="Z535" t="s">
        <v>258</v>
      </c>
      <c r="AA535">
        <v>0</v>
      </c>
      <c r="AB535" t="s">
        <v>58</v>
      </c>
      <c r="AC535" s="1">
        <v>0</v>
      </c>
      <c r="AD535" s="16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f t="shared" si="34"/>
        <v>0</v>
      </c>
      <c r="AM535" s="1">
        <v>0</v>
      </c>
      <c r="AN535" s="1"/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f t="shared" si="35"/>
        <v>0</v>
      </c>
      <c r="AW535" s="1">
        <v>0</v>
      </c>
      <c r="AY535" s="1">
        <f t="shared" si="38"/>
        <v>0</v>
      </c>
      <c r="BB535" s="1"/>
    </row>
    <row r="536" spans="1:54" hidden="1" x14ac:dyDescent="0.35">
      <c r="A536" s="13" t="s">
        <v>1451</v>
      </c>
      <c r="B536" t="s">
        <v>815</v>
      </c>
      <c r="C536" t="s">
        <v>1359</v>
      </c>
      <c r="D536" t="s">
        <v>1376</v>
      </c>
      <c r="E536" s="83" t="s">
        <v>870</v>
      </c>
      <c r="F536">
        <v>6</v>
      </c>
      <c r="G536" s="83" t="s">
        <v>164</v>
      </c>
      <c r="H536" s="83" t="s">
        <v>65</v>
      </c>
      <c r="I536" s="83" t="s">
        <v>1351</v>
      </c>
      <c r="J536" s="83" t="s">
        <v>155</v>
      </c>
      <c r="K536" s="83" t="s">
        <v>1302</v>
      </c>
      <c r="L536">
        <v>1</v>
      </c>
      <c r="M536" t="s">
        <v>1292</v>
      </c>
      <c r="N536">
        <v>19</v>
      </c>
      <c r="O536" t="s">
        <v>168</v>
      </c>
      <c r="P536" t="s">
        <v>1296</v>
      </c>
      <c r="Q536" t="s">
        <v>168</v>
      </c>
      <c r="R536" t="s">
        <v>869</v>
      </c>
      <c r="S536" t="s">
        <v>871</v>
      </c>
      <c r="T536" t="s">
        <v>1299</v>
      </c>
      <c r="U536" t="s">
        <v>871</v>
      </c>
      <c r="V536" t="s">
        <v>1339</v>
      </c>
      <c r="W536">
        <v>3000</v>
      </c>
      <c r="X536" t="s">
        <v>56</v>
      </c>
      <c r="Y536">
        <v>3922</v>
      </c>
      <c r="Z536" t="s">
        <v>258</v>
      </c>
      <c r="AA536">
        <v>0</v>
      </c>
      <c r="AB536" t="s">
        <v>58</v>
      </c>
      <c r="AC536" s="1">
        <v>25000</v>
      </c>
      <c r="AD536" s="16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f t="shared" si="34"/>
        <v>0</v>
      </c>
      <c r="AM536" s="1">
        <v>0</v>
      </c>
      <c r="AN536" s="1"/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f t="shared" si="35"/>
        <v>0</v>
      </c>
      <c r="AW536" s="1">
        <v>0</v>
      </c>
      <c r="AY536" s="1">
        <f t="shared" si="38"/>
        <v>0</v>
      </c>
    </row>
    <row r="537" spans="1:54" hidden="1" x14ac:dyDescent="0.35">
      <c r="A537" t="s">
        <v>812</v>
      </c>
      <c r="B537" t="s">
        <v>815</v>
      </c>
      <c r="C537" t="s">
        <v>1359</v>
      </c>
      <c r="D537" t="s">
        <v>1370</v>
      </c>
      <c r="E537" s="83" t="s">
        <v>178</v>
      </c>
      <c r="F537">
        <v>5</v>
      </c>
      <c r="G537" s="83" t="s">
        <v>810</v>
      </c>
      <c r="H537" s="83" t="s">
        <v>65</v>
      </c>
      <c r="I537" s="83" t="s">
        <v>1351</v>
      </c>
      <c r="J537" t="s">
        <v>47</v>
      </c>
      <c r="K537" t="s">
        <v>48</v>
      </c>
      <c r="L537">
        <v>4</v>
      </c>
      <c r="M537" t="s">
        <v>1291</v>
      </c>
      <c r="N537">
        <v>3</v>
      </c>
      <c r="O537" t="s">
        <v>691</v>
      </c>
      <c r="P537" t="s">
        <v>1296</v>
      </c>
      <c r="Q537" t="s">
        <v>691</v>
      </c>
      <c r="R537" t="s">
        <v>830</v>
      </c>
      <c r="S537" t="s">
        <v>832</v>
      </c>
      <c r="T537" t="s">
        <v>1299</v>
      </c>
      <c r="U537" t="s">
        <v>832</v>
      </c>
      <c r="V537" t="s">
        <v>1339</v>
      </c>
      <c r="W537">
        <v>3000</v>
      </c>
      <c r="X537" t="s">
        <v>56</v>
      </c>
      <c r="Y537">
        <v>3922</v>
      </c>
      <c r="Z537" t="s">
        <v>258</v>
      </c>
      <c r="AA537">
        <v>0</v>
      </c>
      <c r="AB537" t="s">
        <v>58</v>
      </c>
      <c r="AC537" s="1">
        <v>654168.37</v>
      </c>
      <c r="AD537" s="16">
        <v>792950.79</v>
      </c>
      <c r="AE537" s="1">
        <v>327084.45</v>
      </c>
      <c r="AF537" s="1">
        <v>1216175.0900000001</v>
      </c>
      <c r="AG537" s="1">
        <v>500000</v>
      </c>
      <c r="AH537" s="1">
        <v>752924.61</v>
      </c>
      <c r="AI537" s="1">
        <v>660945.14</v>
      </c>
      <c r="AJ537" s="1">
        <v>500000</v>
      </c>
      <c r="AK537" s="1">
        <v>500000</v>
      </c>
      <c r="AL537" s="1">
        <f t="shared" si="34"/>
        <v>0</v>
      </c>
      <c r="AM537" s="1">
        <v>0</v>
      </c>
      <c r="AN537" s="1"/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f t="shared" si="35"/>
        <v>500000</v>
      </c>
      <c r="AW537" s="1">
        <v>0</v>
      </c>
      <c r="AY537" s="1">
        <f t="shared" si="38"/>
        <v>0</v>
      </c>
    </row>
    <row r="538" spans="1:54" hidden="1" x14ac:dyDescent="0.35">
      <c r="A538" t="s">
        <v>1361</v>
      </c>
      <c r="B538" t="s">
        <v>1360</v>
      </c>
      <c r="C538" t="s">
        <v>1359</v>
      </c>
      <c r="D538" t="s">
        <v>1373</v>
      </c>
      <c r="E538" s="83" t="s">
        <v>835</v>
      </c>
      <c r="F538">
        <v>5</v>
      </c>
      <c r="G538" s="83" t="s">
        <v>810</v>
      </c>
      <c r="H538" s="83" t="s">
        <v>65</v>
      </c>
      <c r="I538" s="83" t="s">
        <v>1351</v>
      </c>
      <c r="J538" t="s">
        <v>47</v>
      </c>
      <c r="K538" t="s">
        <v>48</v>
      </c>
      <c r="L538">
        <v>4</v>
      </c>
      <c r="M538" t="s">
        <v>1291</v>
      </c>
      <c r="N538">
        <v>9</v>
      </c>
      <c r="O538" t="s">
        <v>120</v>
      </c>
      <c r="P538" t="s">
        <v>1296</v>
      </c>
      <c r="Q538" t="s">
        <v>120</v>
      </c>
      <c r="R538" t="s">
        <v>834</v>
      </c>
      <c r="S538" t="s">
        <v>836</v>
      </c>
      <c r="T538" t="s">
        <v>1299</v>
      </c>
      <c r="U538" t="s">
        <v>836</v>
      </c>
      <c r="V538" t="s">
        <v>1339</v>
      </c>
      <c r="W538">
        <v>3000</v>
      </c>
      <c r="X538" t="s">
        <v>56</v>
      </c>
      <c r="Y538">
        <v>3941</v>
      </c>
      <c r="Z538" t="s">
        <v>328</v>
      </c>
      <c r="AA538">
        <v>0</v>
      </c>
      <c r="AB538" t="s">
        <v>58</v>
      </c>
      <c r="AC538" s="1">
        <v>19109339.18</v>
      </c>
      <c r="AD538" s="16">
        <v>18119512.100000001</v>
      </c>
      <c r="AE538" s="1">
        <v>17895046.039999999</v>
      </c>
      <c r="AF538" s="1">
        <v>10755000</v>
      </c>
      <c r="AG538" s="1">
        <v>10000000</v>
      </c>
      <c r="AH538" s="1">
        <v>10753577.1</v>
      </c>
      <c r="AI538" s="1">
        <v>10753577.1</v>
      </c>
      <c r="AJ538" s="1">
        <v>23430446.73</v>
      </c>
      <c r="AK538" s="1">
        <v>23430446.73</v>
      </c>
      <c r="AL538" s="1">
        <f t="shared" si="34"/>
        <v>0</v>
      </c>
      <c r="AM538" s="1">
        <v>15000000</v>
      </c>
      <c r="AN538" s="1"/>
      <c r="AO538" s="1">
        <v>19262099.32</v>
      </c>
      <c r="AP538" s="1">
        <v>19262099.32</v>
      </c>
      <c r="AQ538" s="1">
        <v>19262099.32</v>
      </c>
      <c r="AR538" s="1">
        <v>19262099.32</v>
      </c>
      <c r="AS538" s="1">
        <v>19262099.32</v>
      </c>
      <c r="AT538" s="1">
        <v>17381406.719999999</v>
      </c>
      <c r="AU538" s="1">
        <v>17381406.719999999</v>
      </c>
      <c r="AV538" s="1">
        <f t="shared" si="35"/>
        <v>4168347.41</v>
      </c>
      <c r="AW538" s="1">
        <v>20000000</v>
      </c>
      <c r="AY538" s="1">
        <v>10000000</v>
      </c>
      <c r="BA538" t="s">
        <v>1157</v>
      </c>
    </row>
    <row r="539" spans="1:54" hidden="1" x14ac:dyDescent="0.35">
      <c r="A539" t="s">
        <v>1361</v>
      </c>
      <c r="B539" t="s">
        <v>1360</v>
      </c>
      <c r="C539" t="s">
        <v>1359</v>
      </c>
      <c r="D539" t="s">
        <v>1376</v>
      </c>
      <c r="E539" s="83" t="s">
        <v>870</v>
      </c>
      <c r="F539">
        <v>6</v>
      </c>
      <c r="G539" s="83" t="s">
        <v>164</v>
      </c>
      <c r="H539" s="83" t="s">
        <v>65</v>
      </c>
      <c r="I539" s="83" t="s">
        <v>1351</v>
      </c>
      <c r="J539" s="83" t="s">
        <v>155</v>
      </c>
      <c r="K539" s="83" t="s">
        <v>1302</v>
      </c>
      <c r="L539">
        <v>1</v>
      </c>
      <c r="M539" t="s">
        <v>1292</v>
      </c>
      <c r="N539">
        <v>19</v>
      </c>
      <c r="O539" t="s">
        <v>168</v>
      </c>
      <c r="P539" t="s">
        <v>1296</v>
      </c>
      <c r="Q539" t="s">
        <v>168</v>
      </c>
      <c r="R539" t="s">
        <v>869</v>
      </c>
      <c r="S539" t="s">
        <v>871</v>
      </c>
      <c r="T539" t="s">
        <v>1299</v>
      </c>
      <c r="U539" t="s">
        <v>871</v>
      </c>
      <c r="V539" t="s">
        <v>1339</v>
      </c>
      <c r="W539">
        <v>3000</v>
      </c>
      <c r="X539" t="s">
        <v>56</v>
      </c>
      <c r="Y539">
        <v>3941</v>
      </c>
      <c r="Z539" t="s">
        <v>328</v>
      </c>
      <c r="AA539">
        <v>0</v>
      </c>
      <c r="AB539" t="s">
        <v>58</v>
      </c>
      <c r="AC539" s="1">
        <v>35121</v>
      </c>
      <c r="AD539" s="16">
        <v>0</v>
      </c>
      <c r="AE539" s="1">
        <v>0</v>
      </c>
      <c r="AF539" s="1">
        <v>0</v>
      </c>
      <c r="AG539" s="1">
        <v>50000</v>
      </c>
      <c r="AH539" s="1">
        <v>0</v>
      </c>
      <c r="AI539" s="1">
        <v>0</v>
      </c>
      <c r="AJ539" s="1">
        <v>88000</v>
      </c>
      <c r="AK539" s="1">
        <v>88000</v>
      </c>
      <c r="AL539" s="1">
        <f t="shared" si="34"/>
        <v>0</v>
      </c>
      <c r="AM539" s="1">
        <v>50000</v>
      </c>
      <c r="AN539" s="1"/>
      <c r="AO539" s="1">
        <v>64240</v>
      </c>
      <c r="AP539" s="1">
        <v>64240</v>
      </c>
      <c r="AQ539" s="1">
        <v>64240</v>
      </c>
      <c r="AR539" s="1">
        <v>64240</v>
      </c>
      <c r="AS539">
        <v>0</v>
      </c>
      <c r="AT539">
        <v>0</v>
      </c>
      <c r="AU539">
        <v>0</v>
      </c>
      <c r="AV539" s="1">
        <f t="shared" si="35"/>
        <v>23760</v>
      </c>
      <c r="AW539" s="1">
        <v>70000</v>
      </c>
      <c r="AY539" s="1">
        <f t="shared" si="38"/>
        <v>70000</v>
      </c>
    </row>
    <row r="540" spans="1:54" hidden="1" x14ac:dyDescent="0.35">
      <c r="A540" t="s">
        <v>1361</v>
      </c>
      <c r="B540" t="s">
        <v>1360</v>
      </c>
      <c r="C540" t="s">
        <v>1359</v>
      </c>
      <c r="D540" t="s">
        <v>1372</v>
      </c>
      <c r="E540" s="83" t="s">
        <v>60</v>
      </c>
      <c r="F540">
        <v>5</v>
      </c>
      <c r="G540" s="83" t="s">
        <v>810</v>
      </c>
      <c r="H540" s="83" t="s">
        <v>65</v>
      </c>
      <c r="I540" s="83" t="s">
        <v>1351</v>
      </c>
      <c r="J540" t="s">
        <v>47</v>
      </c>
      <c r="K540" t="s">
        <v>48</v>
      </c>
      <c r="L540">
        <v>4</v>
      </c>
      <c r="M540" t="s">
        <v>1291</v>
      </c>
      <c r="N540">
        <v>5</v>
      </c>
      <c r="O540" t="s">
        <v>297</v>
      </c>
      <c r="P540" t="s">
        <v>1296</v>
      </c>
      <c r="Q540" t="s">
        <v>297</v>
      </c>
      <c r="R540" t="s">
        <v>817</v>
      </c>
      <c r="S540" t="s">
        <v>298</v>
      </c>
      <c r="T540" t="s">
        <v>1299</v>
      </c>
      <c r="U540" t="s">
        <v>298</v>
      </c>
      <c r="V540" t="s">
        <v>1339</v>
      </c>
      <c r="W540">
        <v>3000</v>
      </c>
      <c r="X540" t="s">
        <v>56</v>
      </c>
      <c r="Y540">
        <v>3941</v>
      </c>
      <c r="Z540" t="s">
        <v>328</v>
      </c>
      <c r="AA540">
        <v>0</v>
      </c>
      <c r="AB540" t="s">
        <v>58</v>
      </c>
      <c r="AC540" s="1">
        <v>0</v>
      </c>
      <c r="AD540" s="16">
        <v>1661937.89</v>
      </c>
      <c r="AE540" s="1">
        <v>0</v>
      </c>
      <c r="AF540" s="1">
        <v>0</v>
      </c>
      <c r="AG540" s="1">
        <v>0</v>
      </c>
      <c r="AH540" s="1">
        <v>55672</v>
      </c>
      <c r="AI540" s="1">
        <v>0</v>
      </c>
      <c r="AJ540" s="1">
        <v>1000000</v>
      </c>
      <c r="AK540" s="1">
        <v>1000000</v>
      </c>
      <c r="AL540" s="1">
        <f t="shared" si="34"/>
        <v>0</v>
      </c>
      <c r="AM540" s="1">
        <v>1000000</v>
      </c>
      <c r="AN540" s="1"/>
      <c r="AO540" s="1">
        <v>22400</v>
      </c>
      <c r="AP540" s="1">
        <v>22400</v>
      </c>
      <c r="AQ540" s="1">
        <v>22400</v>
      </c>
      <c r="AR540" s="1">
        <v>22400</v>
      </c>
      <c r="AS540" s="1">
        <v>22400</v>
      </c>
      <c r="AT540" s="1">
        <v>22400</v>
      </c>
      <c r="AU540" s="1">
        <v>22400</v>
      </c>
      <c r="AV540" s="1">
        <f t="shared" si="35"/>
        <v>977600</v>
      </c>
      <c r="AW540" s="16">
        <v>500000</v>
      </c>
      <c r="AX540" s="16"/>
      <c r="AY540" s="1">
        <f t="shared" si="38"/>
        <v>500000</v>
      </c>
    </row>
    <row r="541" spans="1:54" hidden="1" x14ac:dyDescent="0.35">
      <c r="A541" t="s">
        <v>1361</v>
      </c>
      <c r="B541" t="s">
        <v>1360</v>
      </c>
      <c r="C541" t="s">
        <v>1359</v>
      </c>
      <c r="D541" t="s">
        <v>1372</v>
      </c>
      <c r="E541" s="83" t="s">
        <v>60</v>
      </c>
      <c r="F541">
        <v>5</v>
      </c>
      <c r="G541" s="83" t="s">
        <v>810</v>
      </c>
      <c r="H541" s="83" t="s">
        <v>65</v>
      </c>
      <c r="I541" s="83" t="s">
        <v>1351</v>
      </c>
      <c r="J541" t="s">
        <v>47</v>
      </c>
      <c r="K541" t="s">
        <v>48</v>
      </c>
      <c r="L541">
        <v>4</v>
      </c>
      <c r="M541" t="s">
        <v>1291</v>
      </c>
      <c r="N541">
        <v>8</v>
      </c>
      <c r="O541" t="s">
        <v>333</v>
      </c>
      <c r="P541" t="s">
        <v>1296</v>
      </c>
      <c r="Q541" t="s">
        <v>333</v>
      </c>
      <c r="R541" t="s">
        <v>820</v>
      </c>
      <c r="S541" t="s">
        <v>821</v>
      </c>
      <c r="T541" t="s">
        <v>1299</v>
      </c>
      <c r="U541" t="s">
        <v>821</v>
      </c>
      <c r="V541" t="s">
        <v>1339</v>
      </c>
      <c r="W541">
        <v>3000</v>
      </c>
      <c r="X541" t="s">
        <v>56</v>
      </c>
      <c r="Y541">
        <v>3942</v>
      </c>
      <c r="Z541" t="s">
        <v>335</v>
      </c>
      <c r="AA541">
        <v>0</v>
      </c>
      <c r="AB541" t="s">
        <v>58</v>
      </c>
      <c r="AC541" s="1">
        <v>679879.74</v>
      </c>
      <c r="AD541" s="16">
        <v>679800.39</v>
      </c>
      <c r="AE541" s="1">
        <v>679574.82</v>
      </c>
      <c r="AF541" s="1">
        <v>277897.46999999997</v>
      </c>
      <c r="AG541" s="1">
        <v>450000</v>
      </c>
      <c r="AH541" s="1">
        <v>276939.45</v>
      </c>
      <c r="AI541" s="1">
        <v>260897.47</v>
      </c>
      <c r="AJ541" s="1">
        <v>675000</v>
      </c>
      <c r="AK541" s="1">
        <v>675000</v>
      </c>
      <c r="AL541" s="1">
        <f t="shared" si="34"/>
        <v>0</v>
      </c>
      <c r="AM541" s="1">
        <v>700000</v>
      </c>
      <c r="AN541" s="1"/>
      <c r="AO541" s="1">
        <v>87401.83</v>
      </c>
      <c r="AP541" s="1">
        <v>87401.83</v>
      </c>
      <c r="AQ541" s="1">
        <v>51731.16</v>
      </c>
      <c r="AR541" s="1">
        <v>51731.16</v>
      </c>
      <c r="AS541" s="1">
        <v>51731.16</v>
      </c>
      <c r="AT541" s="1">
        <v>42845.21</v>
      </c>
      <c r="AU541" s="1">
        <v>42845.21</v>
      </c>
      <c r="AV541" s="1">
        <f t="shared" si="35"/>
        <v>587598.17000000004</v>
      </c>
      <c r="AW541" s="16">
        <v>150000</v>
      </c>
      <c r="AX541" s="16"/>
      <c r="AY541" s="1">
        <f t="shared" si="38"/>
        <v>150000</v>
      </c>
    </row>
    <row r="542" spans="1:54" hidden="1" x14ac:dyDescent="0.35">
      <c r="A542" s="13" t="s">
        <v>1451</v>
      </c>
      <c r="B542" t="s">
        <v>815</v>
      </c>
      <c r="C542" t="s">
        <v>1359</v>
      </c>
      <c r="D542" t="s">
        <v>1372</v>
      </c>
      <c r="E542" s="83" t="s">
        <v>60</v>
      </c>
      <c r="F542">
        <v>5</v>
      </c>
      <c r="G542" s="83" t="s">
        <v>810</v>
      </c>
      <c r="H542" s="83" t="s">
        <v>65</v>
      </c>
      <c r="I542" s="83" t="s">
        <v>1351</v>
      </c>
      <c r="J542" t="s">
        <v>47</v>
      </c>
      <c r="K542" t="s">
        <v>48</v>
      </c>
      <c r="L542">
        <v>4</v>
      </c>
      <c r="M542" t="s">
        <v>1291</v>
      </c>
      <c r="N542">
        <v>8</v>
      </c>
      <c r="O542" t="s">
        <v>333</v>
      </c>
      <c r="P542" t="s">
        <v>1296</v>
      </c>
      <c r="Q542" t="s">
        <v>333</v>
      </c>
      <c r="R542" t="s">
        <v>820</v>
      </c>
      <c r="S542" t="s">
        <v>821</v>
      </c>
      <c r="T542" t="s">
        <v>1299</v>
      </c>
      <c r="U542" t="s">
        <v>821</v>
      </c>
      <c r="V542" t="s">
        <v>1339</v>
      </c>
      <c r="W542">
        <v>3000</v>
      </c>
      <c r="X542" t="s">
        <v>56</v>
      </c>
      <c r="Y542">
        <v>3951</v>
      </c>
      <c r="Z542" t="s">
        <v>336</v>
      </c>
      <c r="AA542">
        <v>0</v>
      </c>
      <c r="AB542" t="s">
        <v>58</v>
      </c>
      <c r="AC542" s="1">
        <v>0</v>
      </c>
      <c r="AD542" s="16">
        <v>0</v>
      </c>
      <c r="AE542" s="1">
        <v>0</v>
      </c>
      <c r="AF542" s="1">
        <v>0</v>
      </c>
      <c r="AG542" s="1">
        <v>300000</v>
      </c>
      <c r="AH542" s="1">
        <v>0</v>
      </c>
      <c r="AI542" s="1">
        <v>0</v>
      </c>
      <c r="AJ542" s="1">
        <v>0</v>
      </c>
      <c r="AK542" s="1">
        <v>0</v>
      </c>
      <c r="AL542" s="1">
        <f t="shared" si="34"/>
        <v>0</v>
      </c>
      <c r="AM542" s="1">
        <v>0</v>
      </c>
      <c r="AN542" s="1"/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f t="shared" si="35"/>
        <v>0</v>
      </c>
      <c r="AW542" s="16">
        <v>0</v>
      </c>
      <c r="AX542" s="16"/>
      <c r="AY542" s="1">
        <f t="shared" si="38"/>
        <v>0</v>
      </c>
    </row>
    <row r="543" spans="1:54" hidden="1" x14ac:dyDescent="0.35">
      <c r="A543" t="s">
        <v>1361</v>
      </c>
      <c r="B543" t="s">
        <v>1360</v>
      </c>
      <c r="C543" t="s">
        <v>1359</v>
      </c>
      <c r="D543" t="s">
        <v>1372</v>
      </c>
      <c r="E543" s="83" t="s">
        <v>60</v>
      </c>
      <c r="F543">
        <v>5</v>
      </c>
      <c r="G543" s="83" t="s">
        <v>810</v>
      </c>
      <c r="H543" s="83" t="s">
        <v>65</v>
      </c>
      <c r="I543" s="83" t="s">
        <v>1351</v>
      </c>
      <c r="J543" t="s">
        <v>47</v>
      </c>
      <c r="K543" t="s">
        <v>48</v>
      </c>
      <c r="L543">
        <v>4</v>
      </c>
      <c r="M543" t="s">
        <v>1291</v>
      </c>
      <c r="N543">
        <v>5</v>
      </c>
      <c r="O543" t="s">
        <v>297</v>
      </c>
      <c r="P543" t="s">
        <v>1296</v>
      </c>
      <c r="Q543" t="s">
        <v>297</v>
      </c>
      <c r="R543" t="s">
        <v>817</v>
      </c>
      <c r="S543" t="s">
        <v>298</v>
      </c>
      <c r="T543" t="s">
        <v>1299</v>
      </c>
      <c r="U543" t="s">
        <v>298</v>
      </c>
      <c r="V543" t="s">
        <v>1339</v>
      </c>
      <c r="W543">
        <v>3000</v>
      </c>
      <c r="X543" t="s">
        <v>56</v>
      </c>
      <c r="Y543">
        <v>3961</v>
      </c>
      <c r="Z543" t="s">
        <v>325</v>
      </c>
      <c r="AA543">
        <v>0</v>
      </c>
      <c r="AB543" t="s">
        <v>58</v>
      </c>
      <c r="AC543" s="1">
        <v>15940</v>
      </c>
      <c r="AD543" s="16">
        <v>15940</v>
      </c>
      <c r="AE543" s="1">
        <v>15940</v>
      </c>
      <c r="AF543" s="1">
        <v>69639</v>
      </c>
      <c r="AG543" s="1">
        <v>18000</v>
      </c>
      <c r="AH543" s="1">
        <v>69637.899999999994</v>
      </c>
      <c r="AI543" s="1">
        <v>69637.899999999994</v>
      </c>
      <c r="AJ543" s="1">
        <v>80000</v>
      </c>
      <c r="AK543" s="1">
        <v>80000</v>
      </c>
      <c r="AL543" s="1">
        <f t="shared" si="34"/>
        <v>0</v>
      </c>
      <c r="AM543" s="1">
        <v>80000</v>
      </c>
      <c r="AN543" s="1"/>
      <c r="AO543" s="1">
        <v>0</v>
      </c>
      <c r="AP543" s="1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 s="1">
        <f t="shared" si="35"/>
        <v>80000</v>
      </c>
      <c r="AW543" s="16">
        <v>50000</v>
      </c>
      <c r="AX543" s="16"/>
      <c r="AY543" s="1">
        <f t="shared" si="38"/>
        <v>50000</v>
      </c>
    </row>
    <row r="544" spans="1:54" hidden="1" x14ac:dyDescent="0.35">
      <c r="A544" t="s">
        <v>1361</v>
      </c>
      <c r="B544" t="s">
        <v>1360</v>
      </c>
      <c r="C544" t="s">
        <v>1359</v>
      </c>
      <c r="D544" t="s">
        <v>1373</v>
      </c>
      <c r="E544" s="83" t="s">
        <v>835</v>
      </c>
      <c r="F544">
        <v>5</v>
      </c>
      <c r="G544" s="83" t="s">
        <v>810</v>
      </c>
      <c r="H544" s="83" t="s">
        <v>65</v>
      </c>
      <c r="I544" s="83" t="s">
        <v>1351</v>
      </c>
      <c r="J544" t="s">
        <v>47</v>
      </c>
      <c r="K544" t="s">
        <v>48</v>
      </c>
      <c r="L544">
        <v>4</v>
      </c>
      <c r="M544" t="s">
        <v>1291</v>
      </c>
      <c r="N544">
        <v>9</v>
      </c>
      <c r="O544" t="s">
        <v>120</v>
      </c>
      <c r="P544" t="s">
        <v>1296</v>
      </c>
      <c r="Q544" t="s">
        <v>120</v>
      </c>
      <c r="R544" t="s">
        <v>834</v>
      </c>
      <c r="S544" t="s">
        <v>836</v>
      </c>
      <c r="T544" t="s">
        <v>1299</v>
      </c>
      <c r="U544" t="s">
        <v>836</v>
      </c>
      <c r="V544" t="s">
        <v>1339</v>
      </c>
      <c r="W544">
        <v>3000</v>
      </c>
      <c r="X544" t="s">
        <v>56</v>
      </c>
      <c r="Y544">
        <v>3962</v>
      </c>
      <c r="Z544" t="s">
        <v>395</v>
      </c>
      <c r="AA544">
        <v>0</v>
      </c>
      <c r="AB544" t="s">
        <v>58</v>
      </c>
      <c r="AC544" s="1">
        <v>11698</v>
      </c>
      <c r="AD544" s="16">
        <v>11697</v>
      </c>
      <c r="AE544" s="1">
        <v>11697</v>
      </c>
      <c r="AF544" s="1">
        <v>83080.800000000003</v>
      </c>
      <c r="AG544" s="1">
        <v>100000</v>
      </c>
      <c r="AH544" s="1">
        <v>83080.800000000003</v>
      </c>
      <c r="AI544" s="1">
        <v>83080.800000000003</v>
      </c>
      <c r="AJ544" s="1">
        <v>100000</v>
      </c>
      <c r="AK544" s="1">
        <v>100000</v>
      </c>
      <c r="AL544" s="1">
        <f t="shared" si="34"/>
        <v>0</v>
      </c>
      <c r="AM544" s="1">
        <v>100000</v>
      </c>
      <c r="AN544" s="1"/>
      <c r="AO544" s="1">
        <v>25015.47</v>
      </c>
      <c r="AP544" s="1">
        <v>25015.47</v>
      </c>
      <c r="AQ544" s="1">
        <v>21581.67</v>
      </c>
      <c r="AR544" s="1">
        <v>21581.67</v>
      </c>
      <c r="AS544" s="1">
        <v>15842.67</v>
      </c>
      <c r="AT544" s="1">
        <v>15842.67</v>
      </c>
      <c r="AU544" s="1">
        <v>15842.67</v>
      </c>
      <c r="AV544" s="1">
        <f t="shared" si="35"/>
        <v>74984.53</v>
      </c>
      <c r="AW544" s="1">
        <v>25000</v>
      </c>
      <c r="AY544" s="1">
        <f t="shared" si="38"/>
        <v>25000</v>
      </c>
    </row>
    <row r="545" spans="1:54" hidden="1" x14ac:dyDescent="0.35">
      <c r="A545" t="s">
        <v>1361</v>
      </c>
      <c r="B545" t="s">
        <v>1360</v>
      </c>
      <c r="C545" t="s">
        <v>1359</v>
      </c>
      <c r="D545" t="s">
        <v>1376</v>
      </c>
      <c r="E545" s="83" t="s">
        <v>870</v>
      </c>
      <c r="F545">
        <v>6</v>
      </c>
      <c r="G545" s="83" t="s">
        <v>164</v>
      </c>
      <c r="H545" s="83" t="s">
        <v>65</v>
      </c>
      <c r="I545" s="83" t="s">
        <v>1351</v>
      </c>
      <c r="J545" s="83" t="s">
        <v>155</v>
      </c>
      <c r="K545" s="83" t="s">
        <v>1302</v>
      </c>
      <c r="L545">
        <v>1</v>
      </c>
      <c r="M545" t="s">
        <v>1292</v>
      </c>
      <c r="N545">
        <v>19</v>
      </c>
      <c r="O545" t="s">
        <v>168</v>
      </c>
      <c r="P545" t="s">
        <v>1296</v>
      </c>
      <c r="Q545" t="s">
        <v>168</v>
      </c>
      <c r="R545" t="s">
        <v>869</v>
      </c>
      <c r="S545" t="s">
        <v>871</v>
      </c>
      <c r="T545" t="s">
        <v>1299</v>
      </c>
      <c r="U545" t="s">
        <v>871</v>
      </c>
      <c r="V545" t="s">
        <v>1339</v>
      </c>
      <c r="W545">
        <v>3000</v>
      </c>
      <c r="X545" t="s">
        <v>56</v>
      </c>
      <c r="Y545">
        <v>3962</v>
      </c>
      <c r="Z545" t="s">
        <v>395</v>
      </c>
      <c r="AA545">
        <v>0</v>
      </c>
      <c r="AB545" t="s">
        <v>58</v>
      </c>
      <c r="AC545" s="1">
        <v>86820</v>
      </c>
      <c r="AD545" s="16">
        <v>21243</v>
      </c>
      <c r="AE545" s="1">
        <v>21243</v>
      </c>
      <c r="AF545" s="1">
        <v>61602.36</v>
      </c>
      <c r="AG545" s="1">
        <v>120000</v>
      </c>
      <c r="AH545" s="1">
        <v>61602.36</v>
      </c>
      <c r="AI545" s="1">
        <v>61602.36</v>
      </c>
      <c r="AJ545" s="1">
        <v>98680</v>
      </c>
      <c r="AK545" s="1">
        <v>98680</v>
      </c>
      <c r="AL545" s="1">
        <f t="shared" si="34"/>
        <v>0</v>
      </c>
      <c r="AM545" s="1">
        <v>300000</v>
      </c>
      <c r="AN545" s="1"/>
      <c r="AO545" s="1">
        <v>6834</v>
      </c>
      <c r="AP545" s="1">
        <v>6834</v>
      </c>
      <c r="AQ545" s="1">
        <v>46132.14</v>
      </c>
      <c r="AR545" s="1">
        <v>46132.14</v>
      </c>
      <c r="AS545" s="1">
        <v>3417</v>
      </c>
      <c r="AT545" s="1">
        <v>3417</v>
      </c>
      <c r="AU545" s="1">
        <v>3417</v>
      </c>
      <c r="AV545" s="1">
        <f t="shared" si="35"/>
        <v>91846</v>
      </c>
      <c r="AW545" s="1">
        <v>50000</v>
      </c>
      <c r="AY545" s="1">
        <f t="shared" si="38"/>
        <v>50000</v>
      </c>
    </row>
    <row r="546" spans="1:54" hidden="1" x14ac:dyDescent="0.35">
      <c r="A546" t="s">
        <v>1361</v>
      </c>
      <c r="B546" t="s">
        <v>1360</v>
      </c>
      <c r="C546" t="s">
        <v>1359</v>
      </c>
      <c r="D546" t="s">
        <v>1386</v>
      </c>
      <c r="E546" s="83" t="s">
        <v>920</v>
      </c>
      <c r="F546">
        <v>0</v>
      </c>
      <c r="G546" s="83" t="s">
        <v>255</v>
      </c>
      <c r="H546" s="83" t="s">
        <v>65</v>
      </c>
      <c r="I546" s="83" t="s">
        <v>1351</v>
      </c>
      <c r="J546" s="83" t="s">
        <v>522</v>
      </c>
      <c r="K546" s="83" t="s">
        <v>523</v>
      </c>
      <c r="L546">
        <v>1</v>
      </c>
      <c r="M546" t="s">
        <v>1292</v>
      </c>
      <c r="N546">
        <v>62</v>
      </c>
      <c r="O546" t="s">
        <v>528</v>
      </c>
      <c r="P546" t="s">
        <v>1296</v>
      </c>
      <c r="Q546" t="s">
        <v>528</v>
      </c>
      <c r="R546" t="s">
        <v>919</v>
      </c>
      <c r="S546" t="s">
        <v>529</v>
      </c>
      <c r="T546" t="s">
        <v>1299</v>
      </c>
      <c r="U546" t="s">
        <v>529</v>
      </c>
      <c r="V546" t="s">
        <v>1339</v>
      </c>
      <c r="W546">
        <v>4000</v>
      </c>
      <c r="X546" t="s">
        <v>233</v>
      </c>
      <c r="Y546">
        <v>4211</v>
      </c>
      <c r="Z546" t="s">
        <v>291</v>
      </c>
      <c r="AA546">
        <v>0</v>
      </c>
      <c r="AB546" t="s">
        <v>58</v>
      </c>
      <c r="AC546" s="1">
        <v>66533232.560000002</v>
      </c>
      <c r="AD546" s="16">
        <v>66533232.560000002</v>
      </c>
      <c r="AE546" s="1">
        <v>66533232.560000002</v>
      </c>
      <c r="AF546" s="1">
        <v>70858967.379999995</v>
      </c>
      <c r="AG546" s="1">
        <v>68471532.379999995</v>
      </c>
      <c r="AH546" s="1">
        <v>70858967.379999995</v>
      </c>
      <c r="AI546" s="1">
        <v>70858967.379999995</v>
      </c>
      <c r="AJ546" s="1">
        <v>95000000</v>
      </c>
      <c r="AK546" s="1">
        <v>95000000</v>
      </c>
      <c r="AL546" s="1">
        <f t="shared" si="34"/>
        <v>0</v>
      </c>
      <c r="AM546" s="1">
        <v>95000000</v>
      </c>
      <c r="AN546" s="1"/>
      <c r="AO546" s="1">
        <v>86000000</v>
      </c>
      <c r="AP546" s="1">
        <v>86000000</v>
      </c>
      <c r="AQ546" s="1">
        <v>70000000</v>
      </c>
      <c r="AR546" s="1">
        <v>70000000</v>
      </c>
      <c r="AS546" s="1">
        <v>70000000</v>
      </c>
      <c r="AT546" s="1">
        <v>70000000</v>
      </c>
      <c r="AU546" s="1">
        <v>70000000</v>
      </c>
      <c r="AV546" s="1">
        <f t="shared" si="35"/>
        <v>9000000</v>
      </c>
      <c r="AW546" s="52">
        <f>AJ546*1.05</f>
        <v>99750000</v>
      </c>
      <c r="AY546" s="1">
        <f t="shared" si="38"/>
        <v>99750000</v>
      </c>
      <c r="BA546" t="s">
        <v>1274</v>
      </c>
    </row>
    <row r="547" spans="1:54" hidden="1" x14ac:dyDescent="0.35">
      <c r="A547" t="s">
        <v>1361</v>
      </c>
      <c r="B547" t="s">
        <v>1360</v>
      </c>
      <c r="C547" t="s">
        <v>1359</v>
      </c>
      <c r="D547" t="s">
        <v>1383</v>
      </c>
      <c r="E547" s="83" t="s">
        <v>905</v>
      </c>
      <c r="F547">
        <v>4</v>
      </c>
      <c r="G547" s="83" t="s">
        <v>224</v>
      </c>
      <c r="H547" s="83" t="s">
        <v>65</v>
      </c>
      <c r="I547" s="83" t="s">
        <v>1351</v>
      </c>
      <c r="J547" s="83" t="s">
        <v>501</v>
      </c>
      <c r="K547" s="83" t="s">
        <v>502</v>
      </c>
      <c r="L547">
        <v>2</v>
      </c>
      <c r="M547" t="s">
        <v>1293</v>
      </c>
      <c r="N547">
        <v>59</v>
      </c>
      <c r="O547" t="s">
        <v>507</v>
      </c>
      <c r="P547" t="s">
        <v>1296</v>
      </c>
      <c r="Q547" t="s">
        <v>507</v>
      </c>
      <c r="R547" t="s">
        <v>904</v>
      </c>
      <c r="S547" t="s">
        <v>905</v>
      </c>
      <c r="T547" t="s">
        <v>1299</v>
      </c>
      <c r="U547" t="s">
        <v>905</v>
      </c>
      <c r="V547" t="s">
        <v>1339</v>
      </c>
      <c r="W547">
        <v>4000</v>
      </c>
      <c r="X547" t="s">
        <v>233</v>
      </c>
      <c r="Y547">
        <v>4211</v>
      </c>
      <c r="Z547" t="s">
        <v>291</v>
      </c>
      <c r="AA547">
        <v>0</v>
      </c>
      <c r="AB547" t="s">
        <v>58</v>
      </c>
      <c r="AC547" s="1">
        <v>16510000</v>
      </c>
      <c r="AD547" s="16">
        <v>16510000</v>
      </c>
      <c r="AE547" s="1">
        <v>16510000</v>
      </c>
      <c r="AF547" s="1">
        <v>17127649.879999999</v>
      </c>
      <c r="AG547" s="1">
        <v>17059649.879999999</v>
      </c>
      <c r="AH547" s="1">
        <v>17127649.879999999</v>
      </c>
      <c r="AI547" s="1">
        <v>17127649.879999999</v>
      </c>
      <c r="AJ547" s="1">
        <v>19813000</v>
      </c>
      <c r="AK547" s="1">
        <v>19813000</v>
      </c>
      <c r="AL547" s="1">
        <f t="shared" si="34"/>
        <v>0</v>
      </c>
      <c r="AM547" s="1">
        <v>19813000</v>
      </c>
      <c r="AN547" s="1"/>
      <c r="AO547" s="1">
        <v>16943494.949999999</v>
      </c>
      <c r="AP547" s="1">
        <v>16943494.949999999</v>
      </c>
      <c r="AQ547" s="1">
        <v>15203790.970000001</v>
      </c>
      <c r="AR547" s="1">
        <v>15203790.970000001</v>
      </c>
      <c r="AS547" s="1">
        <v>15203790.970000001</v>
      </c>
      <c r="AT547" s="1">
        <v>15203790.970000001</v>
      </c>
      <c r="AU547" s="1">
        <v>15203790.970000001</v>
      </c>
      <c r="AV547" s="1">
        <f t="shared" si="35"/>
        <v>2869505.0500000007</v>
      </c>
      <c r="AW547" s="1">
        <f>AJ547*1.05</f>
        <v>20803650</v>
      </c>
      <c r="AY547" s="1">
        <f t="shared" si="38"/>
        <v>20803650</v>
      </c>
      <c r="BA547" t="s">
        <v>1274</v>
      </c>
    </row>
    <row r="548" spans="1:54" hidden="1" x14ac:dyDescent="0.35">
      <c r="A548" t="s">
        <v>1361</v>
      </c>
      <c r="B548" t="s">
        <v>1360</v>
      </c>
      <c r="C548" t="s">
        <v>1359</v>
      </c>
      <c r="D548" t="s">
        <v>1382</v>
      </c>
      <c r="E548" s="83" t="s">
        <v>292</v>
      </c>
      <c r="F548">
        <v>0</v>
      </c>
      <c r="G548" s="83" t="s">
        <v>255</v>
      </c>
      <c r="H548" s="83" t="s">
        <v>65</v>
      </c>
      <c r="I548" s="83" t="s">
        <v>1351</v>
      </c>
      <c r="J548" s="83" t="s">
        <v>514</v>
      </c>
      <c r="K548" s="83" t="s">
        <v>515</v>
      </c>
      <c r="L548">
        <v>2</v>
      </c>
      <c r="M548" t="s">
        <v>1293</v>
      </c>
      <c r="N548">
        <v>58</v>
      </c>
      <c r="O548" t="s">
        <v>293</v>
      </c>
      <c r="P548" t="s">
        <v>1296</v>
      </c>
      <c r="Q548" t="s">
        <v>293</v>
      </c>
      <c r="R548" t="s">
        <v>913</v>
      </c>
      <c r="S548" t="s">
        <v>294</v>
      </c>
      <c r="T548" t="s">
        <v>1299</v>
      </c>
      <c r="U548" t="s">
        <v>294</v>
      </c>
      <c r="V548" t="s">
        <v>1339</v>
      </c>
      <c r="W548">
        <v>4000</v>
      </c>
      <c r="X548" t="s">
        <v>233</v>
      </c>
      <c r="Y548">
        <v>4211</v>
      </c>
      <c r="Z548" t="s">
        <v>291</v>
      </c>
      <c r="AA548">
        <v>0</v>
      </c>
      <c r="AB548" t="s">
        <v>58</v>
      </c>
      <c r="AC548" s="1">
        <v>10000000</v>
      </c>
      <c r="AD548" s="16">
        <v>10000000</v>
      </c>
      <c r="AE548" s="1">
        <v>10000000</v>
      </c>
      <c r="AF548" s="1">
        <v>13523208.92</v>
      </c>
      <c r="AG548" s="1">
        <v>10523208.92</v>
      </c>
      <c r="AH548" s="1">
        <v>13523208.92</v>
      </c>
      <c r="AI548" s="1">
        <v>13523208.92</v>
      </c>
      <c r="AJ548" s="1">
        <v>14064137.279999999</v>
      </c>
      <c r="AK548" s="1">
        <v>14064137.279999999</v>
      </c>
      <c r="AL548" s="1">
        <f t="shared" si="34"/>
        <v>0</v>
      </c>
      <c r="AM548" s="1">
        <v>14064137.279999999</v>
      </c>
      <c r="AN548" s="1"/>
      <c r="AO548" s="1">
        <v>12720114.4</v>
      </c>
      <c r="AP548" s="1">
        <v>12720114.4</v>
      </c>
      <c r="AQ548" s="1">
        <v>9204080.0800000001</v>
      </c>
      <c r="AR548" s="1">
        <v>9204080.0800000001</v>
      </c>
      <c r="AS548" s="1">
        <v>9204080.0800000001</v>
      </c>
      <c r="AT548" s="1">
        <v>8204080.0800000001</v>
      </c>
      <c r="AU548" s="1">
        <v>8204080.0800000001</v>
      </c>
      <c r="AV548" s="1">
        <f t="shared" si="35"/>
        <v>1344022.879999999</v>
      </c>
      <c r="AW548" s="1">
        <f>AJ548*1.05</f>
        <v>14767344.143999999</v>
      </c>
      <c r="AY548" s="1">
        <f t="shared" si="38"/>
        <v>14767344.143999999</v>
      </c>
      <c r="AZ548" s="1">
        <f>AY548-AJ548</f>
        <v>703206.86400000006</v>
      </c>
      <c r="BA548" t="s">
        <v>1274</v>
      </c>
    </row>
    <row r="549" spans="1:54" hidden="1" x14ac:dyDescent="0.35">
      <c r="A549" t="s">
        <v>1361</v>
      </c>
      <c r="B549" t="s">
        <v>1360</v>
      </c>
      <c r="C549" t="s">
        <v>1359</v>
      </c>
      <c r="D549" t="s">
        <v>1384</v>
      </c>
      <c r="E549" s="83" t="s">
        <v>924</v>
      </c>
      <c r="F549">
        <v>4</v>
      </c>
      <c r="G549" s="83" t="s">
        <v>224</v>
      </c>
      <c r="H549" s="83" t="s">
        <v>65</v>
      </c>
      <c r="I549" s="83" t="s">
        <v>1351</v>
      </c>
      <c r="J549" s="83" t="s">
        <v>501</v>
      </c>
      <c r="K549" s="83" t="s">
        <v>502</v>
      </c>
      <c r="L549">
        <v>1</v>
      </c>
      <c r="M549" t="s">
        <v>1292</v>
      </c>
      <c r="N549">
        <v>60</v>
      </c>
      <c r="O549" t="s">
        <v>536</v>
      </c>
      <c r="P549" t="s">
        <v>1296</v>
      </c>
      <c r="Q549" t="s">
        <v>536</v>
      </c>
      <c r="R549" t="s">
        <v>923</v>
      </c>
      <c r="S549" t="s">
        <v>537</v>
      </c>
      <c r="T549" t="s">
        <v>1299</v>
      </c>
      <c r="U549" t="s">
        <v>537</v>
      </c>
      <c r="V549" t="s">
        <v>1339</v>
      </c>
      <c r="W549">
        <v>4000</v>
      </c>
      <c r="X549" t="s">
        <v>233</v>
      </c>
      <c r="Y549">
        <v>4211</v>
      </c>
      <c r="Z549" t="s">
        <v>291</v>
      </c>
      <c r="AA549">
        <v>0</v>
      </c>
      <c r="AB549" t="s">
        <v>58</v>
      </c>
      <c r="AC549" s="1">
        <v>14625430</v>
      </c>
      <c r="AD549" s="16">
        <v>14625430</v>
      </c>
      <c r="AE549" s="1">
        <v>14625430</v>
      </c>
      <c r="AF549" s="1">
        <v>12391003.16</v>
      </c>
      <c r="AG549" s="1">
        <v>12778438.16</v>
      </c>
      <c r="AH549" s="1">
        <v>12391003.16</v>
      </c>
      <c r="AI549" s="1">
        <v>12391003.16</v>
      </c>
      <c r="AJ549" s="1">
        <v>9360000</v>
      </c>
      <c r="AK549" s="1">
        <v>9360000</v>
      </c>
      <c r="AL549" s="1">
        <f t="shared" si="34"/>
        <v>0</v>
      </c>
      <c r="AM549" s="1">
        <v>9360000</v>
      </c>
      <c r="AN549" s="1"/>
      <c r="AO549" s="1">
        <v>7935420.71</v>
      </c>
      <c r="AP549" s="1">
        <v>7935420.71</v>
      </c>
      <c r="AQ549" s="1">
        <v>6348395.8499999996</v>
      </c>
      <c r="AR549" s="1">
        <v>6348395.8499999996</v>
      </c>
      <c r="AS549" s="1">
        <v>6348395.8499999996</v>
      </c>
      <c r="AT549" s="1">
        <v>6348395.8499999996</v>
      </c>
      <c r="AU549" s="1">
        <v>6348395.8499999996</v>
      </c>
      <c r="AV549" s="1">
        <f t="shared" si="35"/>
        <v>1424579.29</v>
      </c>
      <c r="AW549" s="1">
        <f>AJ549*1.05</f>
        <v>9828000</v>
      </c>
      <c r="AY549" s="1">
        <f t="shared" si="38"/>
        <v>9828000</v>
      </c>
      <c r="BA549" t="s">
        <v>1274</v>
      </c>
    </row>
    <row r="550" spans="1:54" hidden="1" x14ac:dyDescent="0.35">
      <c r="A550" t="s">
        <v>1361</v>
      </c>
      <c r="B550" t="s">
        <v>1360</v>
      </c>
      <c r="C550" t="s">
        <v>1359</v>
      </c>
      <c r="D550" t="s">
        <v>1385</v>
      </c>
      <c r="E550" s="83" t="s">
        <v>916</v>
      </c>
      <c r="F550">
        <v>0</v>
      </c>
      <c r="G550" s="83" t="s">
        <v>255</v>
      </c>
      <c r="H550" s="83" t="s">
        <v>65</v>
      </c>
      <c r="I550" s="83" t="s">
        <v>1351</v>
      </c>
      <c r="J550" s="83" t="s">
        <v>514</v>
      </c>
      <c r="K550" s="83" t="s">
        <v>515</v>
      </c>
      <c r="L550">
        <v>1</v>
      </c>
      <c r="M550" t="s">
        <v>1292</v>
      </c>
      <c r="N550">
        <v>61</v>
      </c>
      <c r="O550" t="s">
        <v>520</v>
      </c>
      <c r="P550" t="s">
        <v>1296</v>
      </c>
      <c r="Q550" t="s">
        <v>520</v>
      </c>
      <c r="R550" t="s">
        <v>915</v>
      </c>
      <c r="S550" t="s">
        <v>521</v>
      </c>
      <c r="T550" t="s">
        <v>1299</v>
      </c>
      <c r="U550" t="s">
        <v>521</v>
      </c>
      <c r="V550" t="s">
        <v>1339</v>
      </c>
      <c r="W550">
        <v>4000</v>
      </c>
      <c r="X550" t="s">
        <v>233</v>
      </c>
      <c r="Y550">
        <v>4211</v>
      </c>
      <c r="Z550" t="s">
        <v>291</v>
      </c>
      <c r="AA550">
        <v>0</v>
      </c>
      <c r="AB550" t="s">
        <v>58</v>
      </c>
      <c r="AC550" s="1">
        <v>5910000</v>
      </c>
      <c r="AD550" s="16">
        <v>5910000</v>
      </c>
      <c r="AE550" s="1">
        <v>5910000</v>
      </c>
      <c r="AF550" s="1">
        <v>6135546.4699999997</v>
      </c>
      <c r="AG550" s="1">
        <v>6135546.4699999997</v>
      </c>
      <c r="AH550" s="1">
        <v>6135546.4699999997</v>
      </c>
      <c r="AI550" s="1">
        <v>6135546.4699999997</v>
      </c>
      <c r="AJ550" s="1">
        <v>7380968.3300000001</v>
      </c>
      <c r="AK550" s="1">
        <v>7380968.3300000001</v>
      </c>
      <c r="AL550" s="1">
        <f t="shared" si="34"/>
        <v>0</v>
      </c>
      <c r="AM550" s="1">
        <v>6380968.3300000001</v>
      </c>
      <c r="AN550" s="1"/>
      <c r="AO550" s="1">
        <v>5489660.6200000001</v>
      </c>
      <c r="AP550" s="1">
        <v>5489660.6200000001</v>
      </c>
      <c r="AQ550" s="1">
        <v>4950304.87</v>
      </c>
      <c r="AR550" s="1">
        <v>4950304.87</v>
      </c>
      <c r="AS550" s="1">
        <v>4950304.87</v>
      </c>
      <c r="AT550" s="1">
        <v>4950304.87</v>
      </c>
      <c r="AU550" s="1">
        <v>4950304.87</v>
      </c>
      <c r="AV550" s="1">
        <f t="shared" si="35"/>
        <v>1891307.71</v>
      </c>
      <c r="AW550" s="1">
        <f>AJ550*1.05</f>
        <v>7750016.7465000004</v>
      </c>
      <c r="AY550" s="1">
        <f t="shared" si="38"/>
        <v>7750016.7465000004</v>
      </c>
      <c r="AZ550" s="1">
        <f>AY550-AJ550</f>
        <v>369048.41650000028</v>
      </c>
      <c r="BA550" t="s">
        <v>1274</v>
      </c>
    </row>
    <row r="551" spans="1:54" hidden="1" x14ac:dyDescent="0.35">
      <c r="A551" t="s">
        <v>1361</v>
      </c>
      <c r="B551" t="s">
        <v>1360</v>
      </c>
      <c r="C551" t="s">
        <v>1359</v>
      </c>
      <c r="D551" t="s">
        <v>1372</v>
      </c>
      <c r="E551" s="83" t="s">
        <v>60</v>
      </c>
      <c r="F551">
        <v>5</v>
      </c>
      <c r="G551" s="83" t="s">
        <v>810</v>
      </c>
      <c r="H551" s="83" t="s">
        <v>65</v>
      </c>
      <c r="I551" s="83" t="s">
        <v>1351</v>
      </c>
      <c r="J551" t="s">
        <v>47</v>
      </c>
      <c r="K551" t="s">
        <v>48</v>
      </c>
      <c r="L551">
        <v>4</v>
      </c>
      <c r="M551" t="s">
        <v>1291</v>
      </c>
      <c r="N551">
        <v>7</v>
      </c>
      <c r="O551" t="s">
        <v>61</v>
      </c>
      <c r="P551" t="s">
        <v>1296</v>
      </c>
      <c r="Q551" t="s">
        <v>61</v>
      </c>
      <c r="R551" t="s">
        <v>809</v>
      </c>
      <c r="S551" t="s">
        <v>811</v>
      </c>
      <c r="T551" t="s">
        <v>1299</v>
      </c>
      <c r="U551" t="s">
        <v>811</v>
      </c>
      <c r="V551" t="s">
        <v>1339</v>
      </c>
      <c r="W551">
        <v>4000</v>
      </c>
      <c r="X551" t="s">
        <v>233</v>
      </c>
      <c r="Y551">
        <v>4211</v>
      </c>
      <c r="Z551" t="s">
        <v>291</v>
      </c>
      <c r="AA551">
        <v>0</v>
      </c>
      <c r="AB551" t="s">
        <v>58</v>
      </c>
      <c r="AC551" s="1">
        <v>2105566.7599999998</v>
      </c>
      <c r="AD551" s="16">
        <v>2105566.7599999998</v>
      </c>
      <c r="AE551" s="1">
        <v>2105566.7599999998</v>
      </c>
      <c r="AF551" s="1">
        <v>2200000</v>
      </c>
      <c r="AG551" s="1">
        <v>2200000</v>
      </c>
      <c r="AH551" s="1">
        <v>2105566.7599999998</v>
      </c>
      <c r="AI551" s="1">
        <v>2105566.7599999998</v>
      </c>
      <c r="AJ551" s="1">
        <v>2500000</v>
      </c>
      <c r="AK551" s="1">
        <v>2500000</v>
      </c>
      <c r="AL551" s="1">
        <f t="shared" si="34"/>
        <v>0</v>
      </c>
      <c r="AM551" s="1">
        <v>2500000</v>
      </c>
      <c r="AN551" s="1"/>
      <c r="AO551" s="1">
        <v>2105566.7599999998</v>
      </c>
      <c r="AP551" s="1">
        <v>2105566.7599999998</v>
      </c>
      <c r="AQ551" s="1">
        <v>2105566.7599999998</v>
      </c>
      <c r="AR551" s="1">
        <v>2105566.7599999998</v>
      </c>
      <c r="AS551" s="1">
        <v>2105566.7599999998</v>
      </c>
      <c r="AT551" s="1">
        <v>2105566.7599999998</v>
      </c>
      <c r="AU551" s="1">
        <v>2105566.7599999998</v>
      </c>
      <c r="AV551" s="1">
        <f t="shared" si="35"/>
        <v>394433.24000000022</v>
      </c>
      <c r="AW551" s="16">
        <v>2500000</v>
      </c>
      <c r="AX551" s="16">
        <v>2500000</v>
      </c>
      <c r="AY551" s="1">
        <f t="shared" si="38"/>
        <v>2500000</v>
      </c>
      <c r="BA551" t="s">
        <v>1284</v>
      </c>
    </row>
    <row r="552" spans="1:54" hidden="1" x14ac:dyDescent="0.35">
      <c r="A552" t="s">
        <v>1361</v>
      </c>
      <c r="B552" t="s">
        <v>1360</v>
      </c>
      <c r="C552" t="s">
        <v>1359</v>
      </c>
      <c r="D552" t="s">
        <v>1380</v>
      </c>
      <c r="E552" s="83" t="s">
        <v>948</v>
      </c>
      <c r="F552">
        <v>7</v>
      </c>
      <c r="G552" s="83" t="s">
        <v>567</v>
      </c>
      <c r="H552" s="83" t="s">
        <v>65</v>
      </c>
      <c r="I552" s="83" t="s">
        <v>1351</v>
      </c>
      <c r="J552" s="83" t="s">
        <v>592</v>
      </c>
      <c r="K552" s="83" t="s">
        <v>591</v>
      </c>
      <c r="L552">
        <v>5</v>
      </c>
      <c r="M552" t="s">
        <v>1295</v>
      </c>
      <c r="N552">
        <v>53</v>
      </c>
      <c r="O552" t="s">
        <v>970</v>
      </c>
      <c r="P552" t="s">
        <v>1296</v>
      </c>
      <c r="Q552" t="s">
        <v>970</v>
      </c>
      <c r="R552" t="s">
        <v>969</v>
      </c>
      <c r="S552" t="s">
        <v>971</v>
      </c>
      <c r="T552" t="s">
        <v>1299</v>
      </c>
      <c r="U552" t="s">
        <v>971</v>
      </c>
      <c r="V552" t="s">
        <v>1339</v>
      </c>
      <c r="W552">
        <v>4000</v>
      </c>
      <c r="X552" t="s">
        <v>233</v>
      </c>
      <c r="Y552">
        <v>4211</v>
      </c>
      <c r="Z552" t="s">
        <v>291</v>
      </c>
      <c r="AA552">
        <v>0</v>
      </c>
      <c r="AB552" t="s">
        <v>1269</v>
      </c>
      <c r="AC552">
        <v>0</v>
      </c>
      <c r="AD552" s="16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 s="1">
        <v>2000000</v>
      </c>
      <c r="AK552" s="1">
        <v>2000000</v>
      </c>
      <c r="AL552" s="1">
        <f t="shared" si="34"/>
        <v>0</v>
      </c>
      <c r="AM552">
        <v>0</v>
      </c>
      <c r="AO552" s="1">
        <v>2000000</v>
      </c>
      <c r="AP552" s="1">
        <v>2000000</v>
      </c>
      <c r="AQ552" s="1">
        <v>2000000</v>
      </c>
      <c r="AR552" s="1">
        <v>2000000</v>
      </c>
      <c r="AS552" s="1">
        <v>2000000</v>
      </c>
      <c r="AT552" s="1">
        <v>2000000</v>
      </c>
      <c r="AU552" s="1">
        <v>2000000</v>
      </c>
      <c r="AV552" s="1">
        <f t="shared" si="35"/>
        <v>0</v>
      </c>
      <c r="AW552" s="1">
        <v>2000000</v>
      </c>
      <c r="AY552" s="1">
        <f t="shared" si="38"/>
        <v>2000000</v>
      </c>
    </row>
    <row r="553" spans="1:54" hidden="1" x14ac:dyDescent="0.35">
      <c r="A553" s="13" t="s">
        <v>1451</v>
      </c>
      <c r="B553" t="s">
        <v>815</v>
      </c>
      <c r="C553" t="s">
        <v>1359</v>
      </c>
      <c r="D553" s="85" t="s">
        <v>1379</v>
      </c>
      <c r="E553" s="83" t="s">
        <v>824</v>
      </c>
      <c r="F553">
        <v>3</v>
      </c>
      <c r="G553" s="83" t="s">
        <v>453</v>
      </c>
      <c r="H553" s="83" t="s">
        <v>65</v>
      </c>
      <c r="I553" s="83" t="s">
        <v>1351</v>
      </c>
      <c r="J553" s="83" t="s">
        <v>47</v>
      </c>
      <c r="K553" s="83" t="s">
        <v>48</v>
      </c>
      <c r="L553">
        <v>6</v>
      </c>
      <c r="M553" t="s">
        <v>1290</v>
      </c>
      <c r="N553">
        <v>64</v>
      </c>
      <c r="O553" t="s">
        <v>944</v>
      </c>
      <c r="P553" t="s">
        <v>1296</v>
      </c>
      <c r="Q553" t="s">
        <v>944</v>
      </c>
      <c r="R553" t="s">
        <v>943</v>
      </c>
      <c r="S553" t="s">
        <v>945</v>
      </c>
      <c r="T553" t="s">
        <v>1299</v>
      </c>
      <c r="U553" t="s">
        <v>945</v>
      </c>
      <c r="V553" t="s">
        <v>1339</v>
      </c>
      <c r="W553">
        <v>4000</v>
      </c>
      <c r="X553" t="s">
        <v>233</v>
      </c>
      <c r="Y553">
        <v>4211</v>
      </c>
      <c r="Z553" t="s">
        <v>291</v>
      </c>
      <c r="AA553">
        <v>0</v>
      </c>
      <c r="AB553" t="s">
        <v>58</v>
      </c>
      <c r="AC553" s="1">
        <v>398400</v>
      </c>
      <c r="AD553" s="16">
        <v>398400</v>
      </c>
      <c r="AE553" s="1">
        <v>398400</v>
      </c>
      <c r="AF553" s="1">
        <v>199200</v>
      </c>
      <c r="AG553" s="1">
        <v>199200</v>
      </c>
      <c r="AH553" s="1">
        <v>199200</v>
      </c>
      <c r="AI553" s="1">
        <v>199200</v>
      </c>
      <c r="AJ553" s="1">
        <v>0</v>
      </c>
      <c r="AK553" s="1">
        <v>0</v>
      </c>
      <c r="AL553" s="1">
        <f t="shared" si="34"/>
        <v>0</v>
      </c>
      <c r="AM553" s="1">
        <v>0</v>
      </c>
      <c r="AN553" s="1"/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f t="shared" si="35"/>
        <v>0</v>
      </c>
      <c r="AW553" s="1">
        <v>0</v>
      </c>
      <c r="AY553" s="1">
        <f t="shared" si="38"/>
        <v>0</v>
      </c>
      <c r="BB553" s="1"/>
    </row>
    <row r="554" spans="1:54" hidden="1" x14ac:dyDescent="0.35">
      <c r="A554" t="s">
        <v>812</v>
      </c>
      <c r="B554" t="s">
        <v>815</v>
      </c>
      <c r="C554" t="s">
        <v>1359</v>
      </c>
      <c r="D554" s="85" t="s">
        <v>1379</v>
      </c>
      <c r="E554" s="83" t="s">
        <v>824</v>
      </c>
      <c r="F554">
        <v>3</v>
      </c>
      <c r="G554" s="83" t="s">
        <v>453</v>
      </c>
      <c r="H554" s="83" t="s">
        <v>65</v>
      </c>
      <c r="I554" s="83" t="s">
        <v>1351</v>
      </c>
      <c r="J554" s="83" t="s">
        <v>47</v>
      </c>
      <c r="K554" s="83" t="s">
        <v>48</v>
      </c>
      <c r="L554">
        <v>6</v>
      </c>
      <c r="M554" t="s">
        <v>1290</v>
      </c>
      <c r="N554">
        <v>46</v>
      </c>
      <c r="O554" t="s">
        <v>941</v>
      </c>
      <c r="P554" t="s">
        <v>1296</v>
      </c>
      <c r="Q554" t="s">
        <v>941</v>
      </c>
      <c r="R554" t="s">
        <v>940</v>
      </c>
      <c r="S554" t="s">
        <v>942</v>
      </c>
      <c r="T554" t="s">
        <v>1299</v>
      </c>
      <c r="U554" t="s">
        <v>942</v>
      </c>
      <c r="V554" t="s">
        <v>1339</v>
      </c>
      <c r="W554">
        <v>4000</v>
      </c>
      <c r="X554" t="s">
        <v>233</v>
      </c>
      <c r="Y554">
        <v>4211</v>
      </c>
      <c r="Z554" t="s">
        <v>291</v>
      </c>
      <c r="AA554">
        <v>0</v>
      </c>
      <c r="AB554" t="s">
        <v>58</v>
      </c>
      <c r="AC554">
        <v>0</v>
      </c>
      <c r="AD554" s="16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 s="1">
        <v>200000</v>
      </c>
      <c r="AK554" s="1">
        <v>200000</v>
      </c>
      <c r="AL554" s="1">
        <f t="shared" si="34"/>
        <v>0</v>
      </c>
      <c r="AM554" s="1">
        <v>200000</v>
      </c>
      <c r="AN554" s="1"/>
      <c r="AO554" s="1">
        <v>0</v>
      </c>
      <c r="AP554" s="1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 s="1">
        <f t="shared" si="35"/>
        <v>200000</v>
      </c>
      <c r="AW554">
        <v>0</v>
      </c>
      <c r="AY554" s="1">
        <f t="shared" si="38"/>
        <v>0</v>
      </c>
      <c r="BB554" t="s">
        <v>1457</v>
      </c>
    </row>
    <row r="555" spans="1:54" hidden="1" x14ac:dyDescent="0.35">
      <c r="A555" t="s">
        <v>987</v>
      </c>
      <c r="B555" t="s">
        <v>988</v>
      </c>
      <c r="C555" t="s">
        <v>1359</v>
      </c>
      <c r="D555" t="s">
        <v>1372</v>
      </c>
      <c r="E555" t="s">
        <v>60</v>
      </c>
      <c r="F555">
        <v>5</v>
      </c>
      <c r="G555" t="s">
        <v>810</v>
      </c>
      <c r="H555" s="83" t="s">
        <v>65</v>
      </c>
      <c r="I555" s="83" t="s">
        <v>1351</v>
      </c>
      <c r="J555" t="s">
        <v>47</v>
      </c>
      <c r="K555" t="s">
        <v>48</v>
      </c>
      <c r="L555">
        <v>4</v>
      </c>
      <c r="M555" t="s">
        <v>1291</v>
      </c>
      <c r="N555">
        <v>7</v>
      </c>
      <c r="O555" t="s">
        <v>61</v>
      </c>
      <c r="P555" t="s">
        <v>1296</v>
      </c>
      <c r="Q555" t="s">
        <v>61</v>
      </c>
      <c r="R555" t="s">
        <v>809</v>
      </c>
      <c r="S555" t="s">
        <v>811</v>
      </c>
      <c r="T555" t="s">
        <v>1299</v>
      </c>
      <c r="U555" t="s">
        <v>811</v>
      </c>
      <c r="V555" t="s">
        <v>1339</v>
      </c>
      <c r="W555">
        <v>4000</v>
      </c>
      <c r="X555" t="s">
        <v>233</v>
      </c>
      <c r="Y555">
        <v>4211</v>
      </c>
      <c r="Z555" t="s">
        <v>291</v>
      </c>
      <c r="AA555">
        <v>0</v>
      </c>
      <c r="AB555" t="s">
        <v>58</v>
      </c>
      <c r="AC555" s="1">
        <v>0</v>
      </c>
      <c r="AD555" s="16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12100000</v>
      </c>
      <c r="AL555" s="1">
        <f t="shared" si="34"/>
        <v>-12100000</v>
      </c>
      <c r="AM555">
        <v>0</v>
      </c>
      <c r="AO555" s="1">
        <v>0</v>
      </c>
      <c r="AP555" s="1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 s="1">
        <f t="shared" si="35"/>
        <v>12100000</v>
      </c>
      <c r="AW555" s="1"/>
      <c r="AY555" s="1">
        <f t="shared" si="38"/>
        <v>0</v>
      </c>
    </row>
    <row r="556" spans="1:54" hidden="1" x14ac:dyDescent="0.35">
      <c r="A556" t="s">
        <v>1361</v>
      </c>
      <c r="B556" t="s">
        <v>1360</v>
      </c>
      <c r="C556" t="s">
        <v>1359</v>
      </c>
      <c r="D556" t="s">
        <v>1372</v>
      </c>
      <c r="E556" s="83" t="s">
        <v>60</v>
      </c>
      <c r="F556">
        <v>5</v>
      </c>
      <c r="G556" s="83" t="s">
        <v>810</v>
      </c>
      <c r="H556" s="83" t="s">
        <v>65</v>
      </c>
      <c r="I556" s="83" t="s">
        <v>1351</v>
      </c>
      <c r="J556" t="s">
        <v>47</v>
      </c>
      <c r="K556" t="s">
        <v>48</v>
      </c>
      <c r="L556">
        <v>4</v>
      </c>
      <c r="M556" t="s">
        <v>1291</v>
      </c>
      <c r="N556">
        <v>7</v>
      </c>
      <c r="O556" t="s">
        <v>61</v>
      </c>
      <c r="P556" t="s">
        <v>1296</v>
      </c>
      <c r="Q556" t="s">
        <v>61</v>
      </c>
      <c r="R556" t="s">
        <v>809</v>
      </c>
      <c r="S556" t="s">
        <v>811</v>
      </c>
      <c r="T556" t="s">
        <v>1299</v>
      </c>
      <c r="U556" t="s">
        <v>811</v>
      </c>
      <c r="V556" t="s">
        <v>1339</v>
      </c>
      <c r="W556">
        <v>4000</v>
      </c>
      <c r="X556" t="s">
        <v>233</v>
      </c>
      <c r="Y556">
        <v>4251</v>
      </c>
      <c r="Z556" t="s">
        <v>329</v>
      </c>
      <c r="AA556">
        <v>0</v>
      </c>
      <c r="AB556" t="s">
        <v>58</v>
      </c>
      <c r="AC556" s="1">
        <v>12473485.050000001</v>
      </c>
      <c r="AD556" s="16">
        <v>12473485.050000001</v>
      </c>
      <c r="AE556" s="1">
        <v>12473485.050000001</v>
      </c>
      <c r="AF556" s="1">
        <v>2436957.02</v>
      </c>
      <c r="AG556" s="1">
        <v>5000000</v>
      </c>
      <c r="AH556" s="1">
        <v>1465094.32</v>
      </c>
      <c r="AI556" s="1">
        <v>1465094.32</v>
      </c>
      <c r="AJ556" s="1">
        <v>27917488.109999999</v>
      </c>
      <c r="AK556" s="1">
        <v>15817488.109999999</v>
      </c>
      <c r="AL556" s="1">
        <f t="shared" si="34"/>
        <v>12100000</v>
      </c>
      <c r="AM556" s="1">
        <v>14000000</v>
      </c>
      <c r="AN556" s="1"/>
      <c r="AO556" s="1">
        <v>14450997.58</v>
      </c>
      <c r="AP556" s="1">
        <v>14450997.58</v>
      </c>
      <c r="AQ556" s="1">
        <v>14450997.58</v>
      </c>
      <c r="AR556" s="1">
        <v>14450997.58</v>
      </c>
      <c r="AS556" s="1">
        <v>14450997.58</v>
      </c>
      <c r="AT556" s="1">
        <v>14450997.58</v>
      </c>
      <c r="AU556" s="1">
        <v>14450997.58</v>
      </c>
      <c r="AV556" s="1">
        <f t="shared" si="35"/>
        <v>1366490.5299999993</v>
      </c>
      <c r="AW556" s="16">
        <v>25000000</v>
      </c>
      <c r="AX556" s="16"/>
      <c r="AY556" s="1">
        <f t="shared" si="38"/>
        <v>25000000</v>
      </c>
    </row>
    <row r="557" spans="1:54" hidden="1" x14ac:dyDescent="0.35">
      <c r="A557" t="s">
        <v>1361</v>
      </c>
      <c r="B557" t="s">
        <v>1360</v>
      </c>
      <c r="C557" t="s">
        <v>1359</v>
      </c>
      <c r="D557" t="s">
        <v>1380</v>
      </c>
      <c r="E557" s="83" t="s">
        <v>948</v>
      </c>
      <c r="F557">
        <v>7</v>
      </c>
      <c r="G557" s="83" t="s">
        <v>567</v>
      </c>
      <c r="H557" s="83" t="s">
        <v>217</v>
      </c>
      <c r="I557" s="83" t="s">
        <v>1352</v>
      </c>
      <c r="J557" s="83" t="s">
        <v>959</v>
      </c>
      <c r="K557" s="83" t="s">
        <v>960</v>
      </c>
      <c r="L557">
        <v>5</v>
      </c>
      <c r="M557" t="s">
        <v>1295</v>
      </c>
      <c r="N557">
        <v>51</v>
      </c>
      <c r="O557" t="s">
        <v>962</v>
      </c>
      <c r="P557" t="s">
        <v>1296</v>
      </c>
      <c r="Q557" t="s">
        <v>1391</v>
      </c>
      <c r="R557" t="s">
        <v>961</v>
      </c>
      <c r="S557" t="s">
        <v>963</v>
      </c>
      <c r="T557" t="s">
        <v>1299</v>
      </c>
      <c r="U557" t="s">
        <v>963</v>
      </c>
      <c r="V557" t="s">
        <v>1339</v>
      </c>
      <c r="W557">
        <v>4000</v>
      </c>
      <c r="X557" t="s">
        <v>233</v>
      </c>
      <c r="Y557">
        <v>4311</v>
      </c>
      <c r="Z557" t="s">
        <v>340</v>
      </c>
      <c r="AA557">
        <v>23</v>
      </c>
      <c r="AB557" t="s">
        <v>965</v>
      </c>
      <c r="AC557" s="1">
        <v>1950000</v>
      </c>
      <c r="AD557" s="16">
        <v>1950000</v>
      </c>
      <c r="AE557" s="1">
        <v>1950000</v>
      </c>
      <c r="AF557" s="1">
        <v>3000000</v>
      </c>
      <c r="AG557" s="1">
        <v>3000000</v>
      </c>
      <c r="AH557" s="1">
        <v>2978400</v>
      </c>
      <c r="AI557" s="1">
        <v>2978400</v>
      </c>
      <c r="AJ557" s="1">
        <v>2728000</v>
      </c>
      <c r="AK557" s="1">
        <v>2728000</v>
      </c>
      <c r="AL557" s="1">
        <f t="shared" si="34"/>
        <v>0</v>
      </c>
      <c r="AM557" s="1">
        <v>3199989.56</v>
      </c>
      <c r="AN557" s="1"/>
      <c r="AO557" s="1">
        <v>2727812.5</v>
      </c>
      <c r="AP557" s="1">
        <v>2727812.5</v>
      </c>
      <c r="AQ557" s="1">
        <v>2727812.5</v>
      </c>
      <c r="AR557" s="1">
        <v>2727812.5</v>
      </c>
      <c r="AS557" s="1">
        <v>2727812.5</v>
      </c>
      <c r="AT557" s="1">
        <v>2727812.5</v>
      </c>
      <c r="AU557" s="1">
        <v>2727812.5</v>
      </c>
      <c r="AV557" s="1">
        <f t="shared" si="35"/>
        <v>187.5</v>
      </c>
      <c r="AW557" s="1">
        <v>2800000</v>
      </c>
      <c r="AY557" s="1">
        <f t="shared" si="38"/>
        <v>2800000</v>
      </c>
    </row>
    <row r="558" spans="1:54" hidden="1" x14ac:dyDescent="0.35">
      <c r="A558" t="s">
        <v>1361</v>
      </c>
      <c r="B558" t="s">
        <v>1360</v>
      </c>
      <c r="C558" t="s">
        <v>1359</v>
      </c>
      <c r="D558" t="s">
        <v>1380</v>
      </c>
      <c r="E558" s="83" t="s">
        <v>948</v>
      </c>
      <c r="F558">
        <v>7</v>
      </c>
      <c r="G558" s="83" t="s">
        <v>567</v>
      </c>
      <c r="H558" s="83" t="s">
        <v>217</v>
      </c>
      <c r="I558" s="83" t="s">
        <v>1352</v>
      </c>
      <c r="J558" s="83" t="s">
        <v>959</v>
      </c>
      <c r="K558" s="83" t="s">
        <v>960</v>
      </c>
      <c r="L558">
        <v>5</v>
      </c>
      <c r="M558" t="s">
        <v>1295</v>
      </c>
      <c r="N558">
        <v>51</v>
      </c>
      <c r="O558" t="s">
        <v>962</v>
      </c>
      <c r="P558" t="s">
        <v>1296</v>
      </c>
      <c r="Q558" t="s">
        <v>1393</v>
      </c>
      <c r="R558" t="s">
        <v>961</v>
      </c>
      <c r="S558" t="s">
        <v>963</v>
      </c>
      <c r="T558" t="s">
        <v>1299</v>
      </c>
      <c r="U558" t="s">
        <v>963</v>
      </c>
      <c r="V558" t="s">
        <v>1339</v>
      </c>
      <c r="W558">
        <v>4000</v>
      </c>
      <c r="X558" t="s">
        <v>233</v>
      </c>
      <c r="Y558">
        <v>4311</v>
      </c>
      <c r="Z558" t="s">
        <v>340</v>
      </c>
      <c r="AA558">
        <v>24</v>
      </c>
      <c r="AB558" t="s">
        <v>966</v>
      </c>
      <c r="AC558" s="1">
        <v>300000</v>
      </c>
      <c r="AD558" s="16">
        <v>295000</v>
      </c>
      <c r="AE558" s="1">
        <v>292500</v>
      </c>
      <c r="AF558" s="1">
        <v>400000</v>
      </c>
      <c r="AG558" s="1">
        <v>400000</v>
      </c>
      <c r="AH558" s="1">
        <v>381000</v>
      </c>
      <c r="AI558" s="1">
        <v>381000</v>
      </c>
      <c r="AJ558" s="1">
        <v>300000</v>
      </c>
      <c r="AK558" s="1">
        <v>300000</v>
      </c>
      <c r="AL558" s="1">
        <f t="shared" si="34"/>
        <v>0</v>
      </c>
      <c r="AM558" s="1">
        <v>350031.32</v>
      </c>
      <c r="AN558" s="1"/>
      <c r="AO558" s="1">
        <v>257000</v>
      </c>
      <c r="AP558" s="1">
        <v>257000</v>
      </c>
      <c r="AQ558" s="1">
        <v>153000</v>
      </c>
      <c r="AR558" s="1">
        <v>153000</v>
      </c>
      <c r="AS558" s="1">
        <v>153000</v>
      </c>
      <c r="AT558" s="1">
        <v>73000</v>
      </c>
      <c r="AU558" s="1">
        <v>73000</v>
      </c>
      <c r="AV558" s="1">
        <f t="shared" si="35"/>
        <v>43000</v>
      </c>
      <c r="AW558" s="1">
        <v>260000</v>
      </c>
      <c r="AY558" s="1">
        <f t="shared" si="38"/>
        <v>260000</v>
      </c>
    </row>
    <row r="559" spans="1:54" hidden="1" x14ac:dyDescent="0.35">
      <c r="A559" t="s">
        <v>1361</v>
      </c>
      <c r="B559" t="s">
        <v>1360</v>
      </c>
      <c r="C559" t="s">
        <v>1359</v>
      </c>
      <c r="D559" t="s">
        <v>1380</v>
      </c>
      <c r="E559" s="83" t="s">
        <v>948</v>
      </c>
      <c r="F559">
        <v>7</v>
      </c>
      <c r="G559" s="83" t="s">
        <v>567</v>
      </c>
      <c r="H559" s="83" t="s">
        <v>217</v>
      </c>
      <c r="I559" s="83" t="s">
        <v>1352</v>
      </c>
      <c r="J559" s="83" t="s">
        <v>959</v>
      </c>
      <c r="K559" s="83" t="s">
        <v>960</v>
      </c>
      <c r="L559">
        <v>5</v>
      </c>
      <c r="M559" t="s">
        <v>1295</v>
      </c>
      <c r="N559">
        <v>51</v>
      </c>
      <c r="O559" t="s">
        <v>962</v>
      </c>
      <c r="P559" t="s">
        <v>1296</v>
      </c>
      <c r="Q559" t="s">
        <v>1323</v>
      </c>
      <c r="R559" t="s">
        <v>961</v>
      </c>
      <c r="S559" t="s">
        <v>963</v>
      </c>
      <c r="T559" t="s">
        <v>1299</v>
      </c>
      <c r="U559" t="s">
        <v>963</v>
      </c>
      <c r="V559" t="s">
        <v>1339</v>
      </c>
      <c r="W559">
        <v>4000</v>
      </c>
      <c r="X559" t="s">
        <v>233</v>
      </c>
      <c r="Y559">
        <v>4311</v>
      </c>
      <c r="Z559" t="s">
        <v>340</v>
      </c>
      <c r="AA559">
        <v>0</v>
      </c>
      <c r="AB559" t="s">
        <v>1323</v>
      </c>
      <c r="AC559">
        <v>0</v>
      </c>
      <c r="AD559" s="16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 s="1">
        <v>200000</v>
      </c>
      <c r="AK559" s="1">
        <v>200000</v>
      </c>
      <c r="AL559" s="1">
        <f t="shared" si="34"/>
        <v>0</v>
      </c>
      <c r="AM559" s="1">
        <v>199989.56</v>
      </c>
      <c r="AN559" s="1"/>
      <c r="AO559" s="1">
        <v>170000</v>
      </c>
      <c r="AP559" s="1">
        <v>170000</v>
      </c>
      <c r="AQ559" s="1">
        <v>170000</v>
      </c>
      <c r="AR559" s="1">
        <v>170000</v>
      </c>
      <c r="AS559" s="1">
        <v>170000</v>
      </c>
      <c r="AT559" s="1">
        <v>170000</v>
      </c>
      <c r="AU559" s="1">
        <v>170000</v>
      </c>
      <c r="AV559" s="1">
        <f t="shared" si="35"/>
        <v>30000</v>
      </c>
      <c r="AW559" s="1">
        <v>250000</v>
      </c>
      <c r="AY559" s="1">
        <f t="shared" si="38"/>
        <v>250000</v>
      </c>
    </row>
    <row r="560" spans="1:54" hidden="1" x14ac:dyDescent="0.35">
      <c r="A560" t="s">
        <v>1361</v>
      </c>
      <c r="B560" t="s">
        <v>1360</v>
      </c>
      <c r="C560" t="s">
        <v>1359</v>
      </c>
      <c r="D560" t="s">
        <v>1380</v>
      </c>
      <c r="E560" s="83" t="s">
        <v>948</v>
      </c>
      <c r="F560">
        <v>7</v>
      </c>
      <c r="G560" s="83" t="s">
        <v>567</v>
      </c>
      <c r="H560" s="83" t="s">
        <v>217</v>
      </c>
      <c r="I560" s="83" t="s">
        <v>1352</v>
      </c>
      <c r="J560" s="83" t="s">
        <v>959</v>
      </c>
      <c r="K560" s="83" t="s">
        <v>960</v>
      </c>
      <c r="L560">
        <v>5</v>
      </c>
      <c r="M560" t="s">
        <v>1295</v>
      </c>
      <c r="N560">
        <v>51</v>
      </c>
      <c r="O560" t="s">
        <v>962</v>
      </c>
      <c r="P560" t="s">
        <v>1296</v>
      </c>
      <c r="Q560" t="s">
        <v>1394</v>
      </c>
      <c r="R560" t="s">
        <v>961</v>
      </c>
      <c r="S560" t="s">
        <v>963</v>
      </c>
      <c r="T560" t="s">
        <v>1299</v>
      </c>
      <c r="U560" t="s">
        <v>963</v>
      </c>
      <c r="V560" t="s">
        <v>1339</v>
      </c>
      <c r="W560">
        <v>4000</v>
      </c>
      <c r="X560" t="s">
        <v>233</v>
      </c>
      <c r="Y560">
        <v>4311</v>
      </c>
      <c r="Z560" t="s">
        <v>340</v>
      </c>
      <c r="AA560">
        <v>6</v>
      </c>
      <c r="AB560" t="s">
        <v>964</v>
      </c>
      <c r="AC560">
        <v>0</v>
      </c>
      <c r="AD560" s="16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 s="1">
        <v>3150000</v>
      </c>
      <c r="AK560" s="1">
        <v>3150000</v>
      </c>
      <c r="AL560" s="1">
        <f t="shared" si="34"/>
        <v>0</v>
      </c>
      <c r="AM560" s="1">
        <v>3499989.56</v>
      </c>
      <c r="AN560" s="1"/>
      <c r="AO560" s="1">
        <v>0</v>
      </c>
      <c r="AP560" s="1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 s="1">
        <f t="shared" si="35"/>
        <v>3150000</v>
      </c>
      <c r="AW560" s="1">
        <v>5000000</v>
      </c>
      <c r="AY560" s="1">
        <f t="shared" si="38"/>
        <v>5000000</v>
      </c>
    </row>
    <row r="561" spans="1:55" hidden="1" x14ac:dyDescent="0.35">
      <c r="A561" t="s">
        <v>812</v>
      </c>
      <c r="B561" t="s">
        <v>815</v>
      </c>
      <c r="C561" t="s">
        <v>1359</v>
      </c>
      <c r="D561" t="s">
        <v>1380</v>
      </c>
      <c r="E561" s="83" t="s">
        <v>948</v>
      </c>
      <c r="F561">
        <v>7</v>
      </c>
      <c r="G561" s="83" t="s">
        <v>567</v>
      </c>
      <c r="H561" s="83" t="s">
        <v>65</v>
      </c>
      <c r="I561" s="83" t="s">
        <v>1351</v>
      </c>
      <c r="J561" s="83" t="s">
        <v>459</v>
      </c>
      <c r="K561" s="83" t="s">
        <v>460</v>
      </c>
      <c r="L561">
        <v>5</v>
      </c>
      <c r="M561" t="s">
        <v>1295</v>
      </c>
      <c r="N561">
        <v>52</v>
      </c>
      <c r="O561" t="s">
        <v>954</v>
      </c>
      <c r="P561" t="s">
        <v>1296</v>
      </c>
      <c r="Q561" t="s">
        <v>954</v>
      </c>
      <c r="R561" t="s">
        <v>951</v>
      </c>
      <c r="S561" t="s">
        <v>955</v>
      </c>
      <c r="T561" t="s">
        <v>1299</v>
      </c>
      <c r="U561" t="s">
        <v>955</v>
      </c>
      <c r="V561" t="s">
        <v>1339</v>
      </c>
      <c r="W561">
        <v>4000</v>
      </c>
      <c r="X561" t="s">
        <v>233</v>
      </c>
      <c r="Y561">
        <v>4351</v>
      </c>
      <c r="Z561" t="s">
        <v>952</v>
      </c>
      <c r="AA561">
        <v>27</v>
      </c>
      <c r="AB561" t="s">
        <v>953</v>
      </c>
      <c r="AC561">
        <v>0</v>
      </c>
      <c r="AD561" s="16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 s="1">
        <v>0</v>
      </c>
      <c r="AK561" s="91">
        <v>0</v>
      </c>
      <c r="AL561" s="1">
        <f t="shared" si="34"/>
        <v>0</v>
      </c>
      <c r="AM561" s="1">
        <v>10000000</v>
      </c>
      <c r="AN561" s="1"/>
      <c r="AO561" s="1">
        <v>0</v>
      </c>
      <c r="AP561" s="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 s="1">
        <f t="shared" si="35"/>
        <v>0</v>
      </c>
      <c r="AW561">
        <v>0</v>
      </c>
      <c r="AY561" s="1">
        <f t="shared" si="38"/>
        <v>0</v>
      </c>
      <c r="BB561" s="1"/>
    </row>
    <row r="562" spans="1:55" hidden="1" x14ac:dyDescent="0.35">
      <c r="A562" t="s">
        <v>1361</v>
      </c>
      <c r="B562" t="s">
        <v>1360</v>
      </c>
      <c r="C562" t="s">
        <v>1359</v>
      </c>
      <c r="D562" t="s">
        <v>1380</v>
      </c>
      <c r="E562" s="83" t="s">
        <v>948</v>
      </c>
      <c r="F562">
        <v>7</v>
      </c>
      <c r="G562" s="83" t="s">
        <v>567</v>
      </c>
      <c r="H562" s="83" t="s">
        <v>65</v>
      </c>
      <c r="I562" s="83" t="s">
        <v>1351</v>
      </c>
      <c r="J562" s="83" t="s">
        <v>459</v>
      </c>
      <c r="K562" s="83" t="s">
        <v>460</v>
      </c>
      <c r="L562">
        <v>5</v>
      </c>
      <c r="M562" t="s">
        <v>1295</v>
      </c>
      <c r="N562">
        <v>52</v>
      </c>
      <c r="O562" t="s">
        <v>954</v>
      </c>
      <c r="P562" t="s">
        <v>1296</v>
      </c>
      <c r="Q562" t="s">
        <v>954</v>
      </c>
      <c r="R562" t="s">
        <v>951</v>
      </c>
      <c r="S562" t="s">
        <v>955</v>
      </c>
      <c r="T562" t="s">
        <v>1299</v>
      </c>
      <c r="U562" t="s">
        <v>955</v>
      </c>
      <c r="V562" t="s">
        <v>1339</v>
      </c>
      <c r="W562">
        <v>4000</v>
      </c>
      <c r="X562" t="s">
        <v>233</v>
      </c>
      <c r="Y562">
        <v>4391</v>
      </c>
      <c r="Z562" t="s">
        <v>956</v>
      </c>
      <c r="AA562">
        <v>26</v>
      </c>
      <c r="AB562" t="s">
        <v>957</v>
      </c>
      <c r="AC562">
        <v>0</v>
      </c>
      <c r="AD562" s="16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 s="1">
        <v>500000</v>
      </c>
      <c r="AK562" s="1">
        <v>500000</v>
      </c>
      <c r="AL562" s="1">
        <f t="shared" si="34"/>
        <v>0</v>
      </c>
      <c r="AM562" s="1">
        <v>500000</v>
      </c>
      <c r="AN562" s="1"/>
      <c r="AO562" s="1">
        <v>496480</v>
      </c>
      <c r="AP562" s="1">
        <v>496480</v>
      </c>
      <c r="AQ562" s="1">
        <v>496480</v>
      </c>
      <c r="AR562" s="1">
        <v>496480</v>
      </c>
      <c r="AS562">
        <v>0</v>
      </c>
      <c r="AT562">
        <v>0</v>
      </c>
      <c r="AU562">
        <v>0</v>
      </c>
      <c r="AV562" s="1">
        <f t="shared" si="35"/>
        <v>3520</v>
      </c>
      <c r="AW562" s="16">
        <v>650000</v>
      </c>
      <c r="AY562" s="1">
        <f t="shared" si="38"/>
        <v>650000</v>
      </c>
    </row>
    <row r="563" spans="1:55" hidden="1" x14ac:dyDescent="0.35">
      <c r="A563" t="s">
        <v>1361</v>
      </c>
      <c r="B563" t="s">
        <v>1360</v>
      </c>
      <c r="C563" t="s">
        <v>1359</v>
      </c>
      <c r="D563" t="s">
        <v>1369</v>
      </c>
      <c r="E563" s="83" t="s">
        <v>109</v>
      </c>
      <c r="F563">
        <v>4</v>
      </c>
      <c r="G563" s="83" t="s">
        <v>224</v>
      </c>
      <c r="H563" s="83" t="s">
        <v>65</v>
      </c>
      <c r="I563" s="83" t="s">
        <v>1351</v>
      </c>
      <c r="J563" t="s">
        <v>47</v>
      </c>
      <c r="K563" t="s">
        <v>48</v>
      </c>
      <c r="L563">
        <v>6</v>
      </c>
      <c r="M563" t="s">
        <v>1290</v>
      </c>
      <c r="N563">
        <v>1</v>
      </c>
      <c r="O563" t="s">
        <v>343</v>
      </c>
      <c r="P563" t="s">
        <v>1296</v>
      </c>
      <c r="Q563" t="s">
        <v>1401</v>
      </c>
      <c r="R563" t="s">
        <v>936</v>
      </c>
      <c r="S563" t="s">
        <v>344</v>
      </c>
      <c r="T563" t="s">
        <v>1299</v>
      </c>
      <c r="U563" t="s">
        <v>1402</v>
      </c>
      <c r="V563" t="s">
        <v>1339</v>
      </c>
      <c r="W563">
        <v>4000</v>
      </c>
      <c r="X563" t="s">
        <v>233</v>
      </c>
      <c r="Y563">
        <v>4411</v>
      </c>
      <c r="Z563" t="s">
        <v>231</v>
      </c>
      <c r="AA563">
        <v>0</v>
      </c>
      <c r="AB563" t="s">
        <v>58</v>
      </c>
      <c r="AC563" s="1">
        <v>3617246</v>
      </c>
      <c r="AD563" s="16">
        <v>3413209</v>
      </c>
      <c r="AE563" s="1">
        <v>3146310</v>
      </c>
      <c r="AF563" s="1">
        <v>2686185</v>
      </c>
      <c r="AG563" s="1">
        <v>2163246</v>
      </c>
      <c r="AH563" s="1">
        <v>2749463.3</v>
      </c>
      <c r="AI563" s="1">
        <v>2588963.2999999998</v>
      </c>
      <c r="AJ563" s="1">
        <v>3799000</v>
      </c>
      <c r="AK563" s="1">
        <v>3799000</v>
      </c>
      <c r="AL563" s="1">
        <f t="shared" si="34"/>
        <v>0</v>
      </c>
      <c r="AM563" s="1">
        <v>3799000</v>
      </c>
      <c r="AN563" s="1"/>
      <c r="AO563" s="1">
        <v>2793736</v>
      </c>
      <c r="AP563" s="1">
        <v>2793736</v>
      </c>
      <c r="AQ563" s="1">
        <v>2014607</v>
      </c>
      <c r="AR563" s="1">
        <v>2014607</v>
      </c>
      <c r="AS563" s="1">
        <v>2014607</v>
      </c>
      <c r="AT563" s="1">
        <v>1909607</v>
      </c>
      <c r="AU563" s="1">
        <v>1844607</v>
      </c>
      <c r="AV563" s="1">
        <f t="shared" si="35"/>
        <v>1005264</v>
      </c>
      <c r="AW563" s="16">
        <v>3800000</v>
      </c>
      <c r="AY563" s="1">
        <f t="shared" si="38"/>
        <v>3800000</v>
      </c>
    </row>
    <row r="564" spans="1:55" hidden="1" x14ac:dyDescent="0.35">
      <c r="A564" t="s">
        <v>1361</v>
      </c>
      <c r="B564" t="s">
        <v>1360</v>
      </c>
      <c r="C564" t="s">
        <v>1359</v>
      </c>
      <c r="D564" t="s">
        <v>1380</v>
      </c>
      <c r="E564" s="83" t="s">
        <v>948</v>
      </c>
      <c r="F564">
        <v>7</v>
      </c>
      <c r="G564" s="83" t="s">
        <v>567</v>
      </c>
      <c r="H564" s="83" t="s">
        <v>217</v>
      </c>
      <c r="I564" s="83" t="s">
        <v>1352</v>
      </c>
      <c r="J564" s="83" t="s">
        <v>959</v>
      </c>
      <c r="K564" s="83" t="s">
        <v>960</v>
      </c>
      <c r="L564">
        <v>5</v>
      </c>
      <c r="M564" t="s">
        <v>1295</v>
      </c>
      <c r="N564">
        <v>51</v>
      </c>
      <c r="O564" t="s">
        <v>962</v>
      </c>
      <c r="P564" t="s">
        <v>1296</v>
      </c>
      <c r="Q564" t="s">
        <v>968</v>
      </c>
      <c r="R564" t="s">
        <v>961</v>
      </c>
      <c r="S564" t="s">
        <v>963</v>
      </c>
      <c r="T564" t="s">
        <v>1299</v>
      </c>
      <c r="U564" t="s">
        <v>963</v>
      </c>
      <c r="V564" t="s">
        <v>1339</v>
      </c>
      <c r="W564">
        <v>4000</v>
      </c>
      <c r="X564" t="s">
        <v>233</v>
      </c>
      <c r="Y564">
        <v>4411</v>
      </c>
      <c r="Z564" t="s">
        <v>231</v>
      </c>
      <c r="AA564">
        <v>57</v>
      </c>
      <c r="AB564" t="s">
        <v>968</v>
      </c>
      <c r="AC564">
        <v>0</v>
      </c>
      <c r="AD564" s="16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 s="1">
        <v>2200000</v>
      </c>
      <c r="AK564" s="1">
        <v>2200000</v>
      </c>
      <c r="AL564" s="1">
        <f t="shared" si="34"/>
        <v>0</v>
      </c>
      <c r="AM564">
        <v>0</v>
      </c>
      <c r="AO564" s="1">
        <v>510000</v>
      </c>
      <c r="AP564" s="1">
        <v>510000</v>
      </c>
      <c r="AQ564" s="1">
        <v>255000</v>
      </c>
      <c r="AR564" s="1">
        <v>255000</v>
      </c>
      <c r="AS564" s="1">
        <v>255000</v>
      </c>
      <c r="AT564" s="1">
        <v>255000</v>
      </c>
      <c r="AU564" s="1">
        <v>255000</v>
      </c>
      <c r="AV564" s="1">
        <f t="shared" si="35"/>
        <v>1690000</v>
      </c>
      <c r="AW564" s="1">
        <v>2200000</v>
      </c>
      <c r="AY564" s="1">
        <f t="shared" si="38"/>
        <v>2200000</v>
      </c>
    </row>
    <row r="565" spans="1:55" hidden="1" x14ac:dyDescent="0.35">
      <c r="A565" t="s">
        <v>1361</v>
      </c>
      <c r="B565" t="s">
        <v>1360</v>
      </c>
      <c r="C565" t="s">
        <v>1359</v>
      </c>
      <c r="D565" s="85" t="s">
        <v>1379</v>
      </c>
      <c r="E565" s="83" t="s">
        <v>824</v>
      </c>
      <c r="F565">
        <v>3</v>
      </c>
      <c r="G565" s="83" t="s">
        <v>453</v>
      </c>
      <c r="H565" s="83" t="s">
        <v>65</v>
      </c>
      <c r="I565" s="83" t="s">
        <v>1351</v>
      </c>
      <c r="J565" s="83" t="s">
        <v>47</v>
      </c>
      <c r="K565" s="83" t="s">
        <v>48</v>
      </c>
      <c r="L565">
        <v>6</v>
      </c>
      <c r="M565" t="s">
        <v>1290</v>
      </c>
      <c r="N565">
        <v>46</v>
      </c>
      <c r="O565" t="s">
        <v>941</v>
      </c>
      <c r="P565" t="s">
        <v>1296</v>
      </c>
      <c r="Q565" t="s">
        <v>941</v>
      </c>
      <c r="R565" t="s">
        <v>940</v>
      </c>
      <c r="S565" t="s">
        <v>942</v>
      </c>
      <c r="T565" t="s">
        <v>1299</v>
      </c>
      <c r="U565" t="s">
        <v>942</v>
      </c>
      <c r="V565" t="s">
        <v>1339</v>
      </c>
      <c r="W565">
        <v>4000</v>
      </c>
      <c r="X565" t="s">
        <v>233</v>
      </c>
      <c r="Y565">
        <v>4411</v>
      </c>
      <c r="Z565" t="s">
        <v>231</v>
      </c>
      <c r="AA565">
        <v>28</v>
      </c>
      <c r="AB565" t="s">
        <v>561</v>
      </c>
      <c r="AC565">
        <v>0</v>
      </c>
      <c r="AD565" s="16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 s="1">
        <v>450000</v>
      </c>
      <c r="AK565" s="1">
        <v>450000</v>
      </c>
      <c r="AL565" s="1">
        <f t="shared" si="34"/>
        <v>0</v>
      </c>
      <c r="AM565" s="1">
        <v>300000</v>
      </c>
      <c r="AN565" s="1"/>
      <c r="AO565" s="1">
        <v>357335.68</v>
      </c>
      <c r="AP565" s="1">
        <v>357335.68</v>
      </c>
      <c r="AQ565" s="1">
        <v>357335.68</v>
      </c>
      <c r="AR565" s="1">
        <v>357335.68</v>
      </c>
      <c r="AS565">
        <v>0</v>
      </c>
      <c r="AT565">
        <v>0</v>
      </c>
      <c r="AU565">
        <v>0</v>
      </c>
      <c r="AV565" s="1">
        <f t="shared" si="35"/>
        <v>92664.320000000007</v>
      </c>
      <c r="AW565" s="1">
        <v>400000</v>
      </c>
      <c r="AY565" s="1">
        <f t="shared" si="38"/>
        <v>400000</v>
      </c>
      <c r="BA565" t="s">
        <v>1264</v>
      </c>
    </row>
    <row r="566" spans="1:55" hidden="1" x14ac:dyDescent="0.35">
      <c r="A566" t="s">
        <v>1361</v>
      </c>
      <c r="B566" t="s">
        <v>1360</v>
      </c>
      <c r="C566" t="s">
        <v>1359</v>
      </c>
      <c r="D566" t="s">
        <v>1378</v>
      </c>
      <c r="E566" s="83" t="s">
        <v>900</v>
      </c>
      <c r="F566">
        <v>0</v>
      </c>
      <c r="G566" s="83" t="s">
        <v>255</v>
      </c>
      <c r="H566" s="83" t="s">
        <v>217</v>
      </c>
      <c r="I566" s="83" t="s">
        <v>1352</v>
      </c>
      <c r="J566" s="83" t="s">
        <v>47</v>
      </c>
      <c r="K566" s="83" t="s">
        <v>48</v>
      </c>
      <c r="L566">
        <v>2</v>
      </c>
      <c r="M566" t="s">
        <v>1293</v>
      </c>
      <c r="N566">
        <v>44</v>
      </c>
      <c r="O566" s="83" t="s">
        <v>928</v>
      </c>
      <c r="P566" t="s">
        <v>1296</v>
      </c>
      <c r="Q566" s="83" t="s">
        <v>928</v>
      </c>
      <c r="R566" t="s">
        <v>908</v>
      </c>
      <c r="S566" t="s">
        <v>909</v>
      </c>
      <c r="T566" t="s">
        <v>1299</v>
      </c>
      <c r="U566" t="s">
        <v>909</v>
      </c>
      <c r="V566" t="s">
        <v>1339</v>
      </c>
      <c r="W566">
        <v>4000</v>
      </c>
      <c r="X566" t="s">
        <v>233</v>
      </c>
      <c r="Y566">
        <v>4411</v>
      </c>
      <c r="Z566" t="s">
        <v>231</v>
      </c>
      <c r="AA566">
        <v>0</v>
      </c>
      <c r="AB566" t="s">
        <v>549</v>
      </c>
      <c r="AC566" s="1">
        <v>69319780.629999995</v>
      </c>
      <c r="AD566" s="16">
        <v>69209582.890000001</v>
      </c>
      <c r="AE566" s="1">
        <v>55046596.689999998</v>
      </c>
      <c r="AF566" s="1">
        <v>72216447.640000001</v>
      </c>
      <c r="AG566" s="1">
        <v>54793475.799999997</v>
      </c>
      <c r="AH566" s="1">
        <v>89103776.859999999</v>
      </c>
      <c r="AI566" s="1">
        <v>52216447.640000001</v>
      </c>
      <c r="AJ566" s="1">
        <v>100738605.5</v>
      </c>
      <c r="AK566" s="1">
        <v>0</v>
      </c>
      <c r="AL566" s="1">
        <f t="shared" si="34"/>
        <v>100738605.5</v>
      </c>
      <c r="AM566" s="1">
        <v>0</v>
      </c>
      <c r="AN566" s="16">
        <f t="shared" ref="AN566:AN573" si="39">AJ566-AM566</f>
        <v>100738605.5</v>
      </c>
      <c r="AO566" s="1">
        <v>100738501.97</v>
      </c>
      <c r="AP566" s="1">
        <v>100494992.3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f t="shared" si="35"/>
        <v>-100738501.97</v>
      </c>
      <c r="AW566" s="1">
        <v>100738501.97</v>
      </c>
      <c r="AY566" s="1">
        <f t="shared" si="38"/>
        <v>100738501.97</v>
      </c>
      <c r="BA566" t="s">
        <v>1159</v>
      </c>
    </row>
    <row r="567" spans="1:55" hidden="1" x14ac:dyDescent="0.35">
      <c r="A567" s="13" t="s">
        <v>1451</v>
      </c>
      <c r="B567" t="s">
        <v>815</v>
      </c>
      <c r="C567" t="s">
        <v>1359</v>
      </c>
      <c r="D567" t="s">
        <v>1378</v>
      </c>
      <c r="E567" s="83" t="s">
        <v>900</v>
      </c>
      <c r="F567">
        <v>0</v>
      </c>
      <c r="G567" s="83" t="s">
        <v>255</v>
      </c>
      <c r="H567" s="83" t="s">
        <v>65</v>
      </c>
      <c r="I567" s="83" t="s">
        <v>1351</v>
      </c>
      <c r="J567" s="83" t="s">
        <v>47</v>
      </c>
      <c r="K567" s="83" t="s">
        <v>48</v>
      </c>
      <c r="L567">
        <v>1</v>
      </c>
      <c r="M567" t="s">
        <v>1292</v>
      </c>
      <c r="N567">
        <v>65</v>
      </c>
      <c r="O567" t="s">
        <v>996</v>
      </c>
      <c r="P567" t="s">
        <v>1296</v>
      </c>
      <c r="Q567" t="s">
        <v>996</v>
      </c>
      <c r="R567" t="s">
        <v>995</v>
      </c>
      <c r="S567" t="s">
        <v>226</v>
      </c>
      <c r="T567" t="s">
        <v>1299</v>
      </c>
      <c r="U567" t="s">
        <v>226</v>
      </c>
      <c r="V567" t="s">
        <v>1339</v>
      </c>
      <c r="W567">
        <v>4000</v>
      </c>
      <c r="X567" t="s">
        <v>233</v>
      </c>
      <c r="Y567" s="5">
        <v>4411</v>
      </c>
      <c r="Z567" t="s">
        <v>231</v>
      </c>
      <c r="AA567">
        <v>8</v>
      </c>
      <c r="AB567" t="s">
        <v>466</v>
      </c>
      <c r="AC567" s="1">
        <v>0</v>
      </c>
      <c r="AD567" s="16">
        <v>0</v>
      </c>
      <c r="AE567" s="1">
        <v>0</v>
      </c>
      <c r="AF567" s="1">
        <v>1000000</v>
      </c>
      <c r="AG567" s="1">
        <v>1000000</v>
      </c>
      <c r="AH567" s="1">
        <v>187640.09</v>
      </c>
      <c r="AI567" s="1">
        <v>187640.09</v>
      </c>
      <c r="AJ567" s="1">
        <v>0</v>
      </c>
      <c r="AK567" s="1">
        <v>0</v>
      </c>
      <c r="AL567" s="1">
        <f t="shared" ref="AL567:AL630" si="40">AJ567-AK567</f>
        <v>0</v>
      </c>
      <c r="AM567" s="1">
        <v>0</v>
      </c>
      <c r="AN567" s="16">
        <f t="shared" si="39"/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f t="shared" ref="AV567:AV603" si="41">AK567-AO567</f>
        <v>0</v>
      </c>
      <c r="AW567" s="1">
        <v>0</v>
      </c>
      <c r="AY567" s="1">
        <f t="shared" si="38"/>
        <v>0</v>
      </c>
      <c r="BB567" s="1"/>
      <c r="BC567" s="82"/>
    </row>
    <row r="568" spans="1:55" hidden="1" x14ac:dyDescent="0.35">
      <c r="A568" s="13" t="s">
        <v>1451</v>
      </c>
      <c r="B568" t="s">
        <v>815</v>
      </c>
      <c r="C568" t="s">
        <v>1359</v>
      </c>
      <c r="D568" t="s">
        <v>1378</v>
      </c>
      <c r="E568" s="83" t="s">
        <v>900</v>
      </c>
      <c r="F568">
        <v>0</v>
      </c>
      <c r="G568" s="83" t="s">
        <v>255</v>
      </c>
      <c r="H568" s="83" t="s">
        <v>65</v>
      </c>
      <c r="I568" s="83" t="s">
        <v>1351</v>
      </c>
      <c r="J568" s="83" t="s">
        <v>47</v>
      </c>
      <c r="K568" s="83" t="s">
        <v>48</v>
      </c>
      <c r="L568">
        <v>1</v>
      </c>
      <c r="M568" t="s">
        <v>1292</v>
      </c>
      <c r="N568">
        <v>65</v>
      </c>
      <c r="O568" t="s">
        <v>996</v>
      </c>
      <c r="P568" t="s">
        <v>1296</v>
      </c>
      <c r="Q568" t="s">
        <v>996</v>
      </c>
      <c r="R568" t="s">
        <v>995</v>
      </c>
      <c r="S568" t="s">
        <v>226</v>
      </c>
      <c r="T568" t="s">
        <v>1299</v>
      </c>
      <c r="U568" t="s">
        <v>226</v>
      </c>
      <c r="V568" t="s">
        <v>1339</v>
      </c>
      <c r="W568">
        <v>4000</v>
      </c>
      <c r="X568" t="s">
        <v>233</v>
      </c>
      <c r="Y568" s="5">
        <v>4411</v>
      </c>
      <c r="Z568" t="s">
        <v>231</v>
      </c>
      <c r="AA568">
        <v>12</v>
      </c>
      <c r="AB568" t="s">
        <v>466</v>
      </c>
      <c r="AC568" s="1">
        <v>1000000</v>
      </c>
      <c r="AD568" s="16">
        <v>767572</v>
      </c>
      <c r="AE568" s="1">
        <v>474730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f t="shared" si="40"/>
        <v>0</v>
      </c>
      <c r="AM568" s="1">
        <v>0</v>
      </c>
      <c r="AN568" s="16">
        <f t="shared" si="39"/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f t="shared" si="41"/>
        <v>0</v>
      </c>
      <c r="AW568" s="1">
        <v>0</v>
      </c>
      <c r="AY568" s="1">
        <f t="shared" si="38"/>
        <v>0</v>
      </c>
      <c r="BB568" s="1"/>
      <c r="BC568" s="82"/>
    </row>
    <row r="569" spans="1:55" hidden="1" x14ac:dyDescent="0.35">
      <c r="A569" s="13" t="s">
        <v>1451</v>
      </c>
      <c r="B569" t="s">
        <v>815</v>
      </c>
      <c r="C569" t="s">
        <v>1359</v>
      </c>
      <c r="D569" t="s">
        <v>1378</v>
      </c>
      <c r="E569" s="83" t="s">
        <v>900</v>
      </c>
      <c r="F569">
        <v>0</v>
      </c>
      <c r="G569" s="83" t="s">
        <v>255</v>
      </c>
      <c r="H569" s="83" t="s">
        <v>65</v>
      </c>
      <c r="I569" s="83" t="s">
        <v>1351</v>
      </c>
      <c r="J569" s="83" t="s">
        <v>47</v>
      </c>
      <c r="K569" s="83" t="s">
        <v>48</v>
      </c>
      <c r="L569">
        <v>2</v>
      </c>
      <c r="M569" t="s">
        <v>1293</v>
      </c>
      <c r="N569">
        <v>40</v>
      </c>
      <c r="O569" t="s">
        <v>225</v>
      </c>
      <c r="P569" t="s">
        <v>1296</v>
      </c>
      <c r="Q569" t="s">
        <v>1388</v>
      </c>
      <c r="R569" t="s">
        <v>908</v>
      </c>
      <c r="S569" t="s">
        <v>909</v>
      </c>
      <c r="T569" t="s">
        <v>1299</v>
      </c>
      <c r="U569" t="s">
        <v>909</v>
      </c>
      <c r="V569" t="s">
        <v>1339</v>
      </c>
      <c r="W569">
        <v>4000</v>
      </c>
      <c r="X569" t="s">
        <v>233</v>
      </c>
      <c r="Y569">
        <v>4411</v>
      </c>
      <c r="Z569" t="s">
        <v>231</v>
      </c>
      <c r="AA569">
        <v>0</v>
      </c>
      <c r="AB569" t="s">
        <v>58</v>
      </c>
      <c r="AC569" s="1">
        <v>0</v>
      </c>
      <c r="AD569" s="16">
        <v>0</v>
      </c>
      <c r="AE569" s="1">
        <v>0</v>
      </c>
      <c r="AF569" s="1">
        <v>100000</v>
      </c>
      <c r="AG569" s="1">
        <v>100000</v>
      </c>
      <c r="AH569" s="1">
        <v>100000</v>
      </c>
      <c r="AI569" s="1">
        <v>100000</v>
      </c>
      <c r="AJ569" s="1">
        <v>0</v>
      </c>
      <c r="AK569" s="1">
        <v>0</v>
      </c>
      <c r="AL569" s="1">
        <f t="shared" si="40"/>
        <v>0</v>
      </c>
      <c r="AM569" s="1">
        <v>0</v>
      </c>
      <c r="AN569" s="16">
        <f t="shared" si="39"/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f t="shared" si="41"/>
        <v>0</v>
      </c>
      <c r="AW569" s="1">
        <v>0</v>
      </c>
      <c r="AY569" s="1">
        <f t="shared" si="38"/>
        <v>0</v>
      </c>
    </row>
    <row r="570" spans="1:55" hidden="1" x14ac:dyDescent="0.35">
      <c r="A570" s="13" t="s">
        <v>1451</v>
      </c>
      <c r="B570" t="s">
        <v>815</v>
      </c>
      <c r="C570" t="s">
        <v>1359</v>
      </c>
      <c r="D570" t="s">
        <v>1378</v>
      </c>
      <c r="E570" s="83" t="s">
        <v>900</v>
      </c>
      <c r="F570">
        <v>0</v>
      </c>
      <c r="G570" s="83" t="s">
        <v>255</v>
      </c>
      <c r="H570" s="83" t="s">
        <v>65</v>
      </c>
      <c r="I570" s="83" t="s">
        <v>1351</v>
      </c>
      <c r="J570" s="83" t="s">
        <v>47</v>
      </c>
      <c r="K570" s="83" t="s">
        <v>48</v>
      </c>
      <c r="L570">
        <v>2</v>
      </c>
      <c r="M570" t="s">
        <v>1293</v>
      </c>
      <c r="N570">
        <v>40</v>
      </c>
      <c r="O570" t="s">
        <v>225</v>
      </c>
      <c r="P570" t="s">
        <v>1296</v>
      </c>
      <c r="Q570" t="s">
        <v>1388</v>
      </c>
      <c r="R570" t="s">
        <v>908</v>
      </c>
      <c r="S570" t="s">
        <v>909</v>
      </c>
      <c r="T570" t="s">
        <v>1299</v>
      </c>
      <c r="U570" t="s">
        <v>909</v>
      </c>
      <c r="V570" t="s">
        <v>1339</v>
      </c>
      <c r="W570">
        <v>4000</v>
      </c>
      <c r="X570" t="s">
        <v>233</v>
      </c>
      <c r="Y570">
        <v>4411</v>
      </c>
      <c r="Z570" t="s">
        <v>231</v>
      </c>
      <c r="AA570">
        <v>60</v>
      </c>
      <c r="AB570" t="s">
        <v>232</v>
      </c>
      <c r="AC570" s="1">
        <v>57072</v>
      </c>
      <c r="AD570" s="16">
        <v>57072</v>
      </c>
      <c r="AE570" s="1">
        <v>57072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f t="shared" si="40"/>
        <v>0</v>
      </c>
      <c r="AM570" s="1">
        <v>0</v>
      </c>
      <c r="AN570" s="16">
        <f t="shared" si="39"/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f t="shared" si="41"/>
        <v>0</v>
      </c>
      <c r="AW570" s="1">
        <v>0</v>
      </c>
      <c r="AY570" s="1">
        <f t="shared" si="38"/>
        <v>0</v>
      </c>
    </row>
    <row r="571" spans="1:55" hidden="1" x14ac:dyDescent="0.35">
      <c r="A571" s="13" t="s">
        <v>1451</v>
      </c>
      <c r="B571" t="s">
        <v>815</v>
      </c>
      <c r="C571" t="s">
        <v>1359</v>
      </c>
      <c r="D571" t="s">
        <v>1378</v>
      </c>
      <c r="E571" s="83" t="s">
        <v>900</v>
      </c>
      <c r="F571">
        <v>0</v>
      </c>
      <c r="G571" s="83" t="s">
        <v>255</v>
      </c>
      <c r="H571" s="83" t="s">
        <v>217</v>
      </c>
      <c r="I571" s="83" t="s">
        <v>1352</v>
      </c>
      <c r="J571" s="83" t="s">
        <v>47</v>
      </c>
      <c r="K571" s="83" t="s">
        <v>48</v>
      </c>
      <c r="L571">
        <v>2</v>
      </c>
      <c r="M571" t="s">
        <v>1293</v>
      </c>
      <c r="N571">
        <v>41</v>
      </c>
      <c r="O571" t="s">
        <v>925</v>
      </c>
      <c r="P571" t="s">
        <v>1296</v>
      </c>
      <c r="Q571" t="s">
        <v>925</v>
      </c>
      <c r="R571" t="s">
        <v>908</v>
      </c>
      <c r="S571" t="s">
        <v>909</v>
      </c>
      <c r="T571" t="s">
        <v>1299</v>
      </c>
      <c r="U571" t="s">
        <v>909</v>
      </c>
      <c r="V571" t="s">
        <v>1339</v>
      </c>
      <c r="W571">
        <v>4000</v>
      </c>
      <c r="X571" t="s">
        <v>233</v>
      </c>
      <c r="Y571">
        <v>4411</v>
      </c>
      <c r="Z571" t="s">
        <v>231</v>
      </c>
      <c r="AA571">
        <v>31</v>
      </c>
      <c r="AB571" t="s">
        <v>469</v>
      </c>
      <c r="AC571" s="1">
        <v>200000</v>
      </c>
      <c r="AD571" s="16">
        <v>200000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f t="shared" si="40"/>
        <v>0</v>
      </c>
      <c r="AM571" s="1">
        <v>0</v>
      </c>
      <c r="AN571" s="16">
        <f t="shared" si="39"/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f t="shared" si="41"/>
        <v>0</v>
      </c>
      <c r="AW571" s="1"/>
      <c r="AY571" s="1">
        <f t="shared" si="38"/>
        <v>0</v>
      </c>
      <c r="BA571" t="s">
        <v>1162</v>
      </c>
    </row>
    <row r="572" spans="1:55" hidden="1" x14ac:dyDescent="0.35">
      <c r="A572" s="13" t="s">
        <v>1451</v>
      </c>
      <c r="B572" t="s">
        <v>815</v>
      </c>
      <c r="C572" t="s">
        <v>1359</v>
      </c>
      <c r="D572" t="s">
        <v>1378</v>
      </c>
      <c r="E572" s="83" t="s">
        <v>900</v>
      </c>
      <c r="F572">
        <v>0</v>
      </c>
      <c r="G572" s="83" t="s">
        <v>255</v>
      </c>
      <c r="H572" s="83" t="s">
        <v>65</v>
      </c>
      <c r="I572" s="83" t="s">
        <v>1351</v>
      </c>
      <c r="J572" s="83" t="s">
        <v>47</v>
      </c>
      <c r="K572" s="83" t="s">
        <v>48</v>
      </c>
      <c r="L572">
        <v>1</v>
      </c>
      <c r="M572" t="s">
        <v>1292</v>
      </c>
      <c r="N572">
        <v>65</v>
      </c>
      <c r="O572" t="s">
        <v>996</v>
      </c>
      <c r="P572" t="s">
        <v>1296</v>
      </c>
      <c r="Q572" t="s">
        <v>996</v>
      </c>
      <c r="R572" t="s">
        <v>995</v>
      </c>
      <c r="S572" t="s">
        <v>226</v>
      </c>
      <c r="T572" t="s">
        <v>1299</v>
      </c>
      <c r="U572" t="s">
        <v>226</v>
      </c>
      <c r="V572" t="s">
        <v>1339</v>
      </c>
      <c r="W572">
        <v>4000</v>
      </c>
      <c r="X572" t="s">
        <v>233</v>
      </c>
      <c r="Y572">
        <v>4411</v>
      </c>
      <c r="Z572" t="s">
        <v>231</v>
      </c>
      <c r="AA572">
        <v>0</v>
      </c>
      <c r="AB572" t="s">
        <v>469</v>
      </c>
      <c r="AC572" s="1">
        <v>0</v>
      </c>
      <c r="AD572" s="16">
        <v>0</v>
      </c>
      <c r="AE572" s="1">
        <v>0</v>
      </c>
      <c r="AF572" s="1">
        <v>1200000</v>
      </c>
      <c r="AG572" s="1">
        <v>1200000</v>
      </c>
      <c r="AH572" s="1">
        <v>1200000</v>
      </c>
      <c r="AI572" s="1">
        <v>1200000</v>
      </c>
      <c r="AJ572" s="1">
        <v>0</v>
      </c>
      <c r="AK572" s="1">
        <v>0</v>
      </c>
      <c r="AL572" s="1">
        <f t="shared" si="40"/>
        <v>0</v>
      </c>
      <c r="AM572" s="1">
        <v>0</v>
      </c>
      <c r="AN572" s="16">
        <f t="shared" si="39"/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f t="shared" si="41"/>
        <v>0</v>
      </c>
      <c r="AW572" s="1">
        <v>0</v>
      </c>
      <c r="AY572" s="1">
        <f t="shared" si="38"/>
        <v>0</v>
      </c>
    </row>
    <row r="573" spans="1:55" hidden="1" x14ac:dyDescent="0.35">
      <c r="A573" s="13" t="s">
        <v>1451</v>
      </c>
      <c r="B573" t="s">
        <v>815</v>
      </c>
      <c r="C573" t="s">
        <v>1359</v>
      </c>
      <c r="D573" t="s">
        <v>1378</v>
      </c>
      <c r="E573" s="83" t="s">
        <v>900</v>
      </c>
      <c r="F573">
        <v>0</v>
      </c>
      <c r="G573" s="83" t="s">
        <v>255</v>
      </c>
      <c r="H573" s="83" t="s">
        <v>65</v>
      </c>
      <c r="I573" s="83" t="s">
        <v>1351</v>
      </c>
      <c r="J573" s="83" t="s">
        <v>47</v>
      </c>
      <c r="K573" s="83" t="s">
        <v>48</v>
      </c>
      <c r="L573">
        <v>1</v>
      </c>
      <c r="M573" t="s">
        <v>1292</v>
      </c>
      <c r="N573">
        <v>65</v>
      </c>
      <c r="O573" t="s">
        <v>996</v>
      </c>
      <c r="P573" t="s">
        <v>1296</v>
      </c>
      <c r="Q573" t="s">
        <v>996</v>
      </c>
      <c r="R573" t="s">
        <v>995</v>
      </c>
      <c r="S573" t="s">
        <v>226</v>
      </c>
      <c r="T573" t="s">
        <v>1299</v>
      </c>
      <c r="U573" t="s">
        <v>226</v>
      </c>
      <c r="V573" t="s">
        <v>1339</v>
      </c>
      <c r="W573">
        <v>4000</v>
      </c>
      <c r="X573" t="s">
        <v>233</v>
      </c>
      <c r="Y573">
        <v>4411</v>
      </c>
      <c r="Z573" t="s">
        <v>231</v>
      </c>
      <c r="AA573">
        <v>0</v>
      </c>
      <c r="AB573" t="s">
        <v>542</v>
      </c>
      <c r="AC573" s="1">
        <v>1000000</v>
      </c>
      <c r="AD573" s="16">
        <v>974380.22</v>
      </c>
      <c r="AE573" s="1">
        <v>689880.22</v>
      </c>
      <c r="AF573" s="1">
        <v>1000000</v>
      </c>
      <c r="AG573" s="1">
        <v>1000000</v>
      </c>
      <c r="AH573" s="1">
        <v>921341.03</v>
      </c>
      <c r="AI573" s="1">
        <v>921341.03</v>
      </c>
      <c r="AJ573" s="1">
        <v>0</v>
      </c>
      <c r="AK573" s="1">
        <v>0</v>
      </c>
      <c r="AL573" s="1">
        <f t="shared" si="40"/>
        <v>0</v>
      </c>
      <c r="AM573" s="1">
        <v>0</v>
      </c>
      <c r="AN573" s="16">
        <f t="shared" si="39"/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f t="shared" si="41"/>
        <v>0</v>
      </c>
      <c r="AW573" s="1">
        <v>0</v>
      </c>
      <c r="AY573" s="1">
        <f t="shared" si="38"/>
        <v>0</v>
      </c>
      <c r="BB573" s="1"/>
    </row>
    <row r="574" spans="1:55" hidden="1" x14ac:dyDescent="0.35">
      <c r="A574" s="13" t="s">
        <v>1451</v>
      </c>
      <c r="B574" t="s">
        <v>815</v>
      </c>
      <c r="C574" t="s">
        <v>1359</v>
      </c>
      <c r="D574" s="85" t="s">
        <v>1379</v>
      </c>
      <c r="E574" s="83" t="s">
        <v>824</v>
      </c>
      <c r="F574">
        <v>3</v>
      </c>
      <c r="G574" s="83" t="s">
        <v>453</v>
      </c>
      <c r="H574" s="83" t="s">
        <v>65</v>
      </c>
      <c r="I574" s="83" t="s">
        <v>1351</v>
      </c>
      <c r="J574" s="83" t="s">
        <v>47</v>
      </c>
      <c r="K574" s="83" t="s">
        <v>48</v>
      </c>
      <c r="L574">
        <v>6</v>
      </c>
      <c r="M574" t="s">
        <v>1290</v>
      </c>
      <c r="N574">
        <v>64</v>
      </c>
      <c r="O574" t="s">
        <v>944</v>
      </c>
      <c r="P574" t="s">
        <v>1296</v>
      </c>
      <c r="Q574" t="s">
        <v>944</v>
      </c>
      <c r="R574" t="s">
        <v>943</v>
      </c>
      <c r="S574" t="s">
        <v>945</v>
      </c>
      <c r="T574" t="s">
        <v>1299</v>
      </c>
      <c r="U574" t="s">
        <v>945</v>
      </c>
      <c r="V574" t="s">
        <v>1339</v>
      </c>
      <c r="W574">
        <v>4000</v>
      </c>
      <c r="X574" t="s">
        <v>233</v>
      </c>
      <c r="Y574">
        <v>4411</v>
      </c>
      <c r="Z574" t="s">
        <v>231</v>
      </c>
      <c r="AA574">
        <v>32</v>
      </c>
      <c r="AB574" t="s">
        <v>561</v>
      </c>
      <c r="AC574" s="1">
        <v>361439.79</v>
      </c>
      <c r="AD574" s="16">
        <v>166298.76</v>
      </c>
      <c r="AE574" s="1">
        <v>0</v>
      </c>
      <c r="AF574" s="1">
        <v>450000</v>
      </c>
      <c r="AG574" s="1">
        <v>450000</v>
      </c>
      <c r="AH574" s="1">
        <v>287797.15999999997</v>
      </c>
      <c r="AI574" s="1">
        <v>287797.15999999997</v>
      </c>
      <c r="AJ574" s="1">
        <v>0</v>
      </c>
      <c r="AK574" s="1">
        <v>0</v>
      </c>
      <c r="AL574" s="1">
        <f t="shared" si="40"/>
        <v>0</v>
      </c>
      <c r="AM574" s="1">
        <v>0</v>
      </c>
      <c r="AN574" s="1"/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f t="shared" si="41"/>
        <v>0</v>
      </c>
      <c r="AW574" s="1">
        <v>0</v>
      </c>
      <c r="AY574" s="1">
        <f t="shared" si="38"/>
        <v>0</v>
      </c>
      <c r="BB574" s="1"/>
    </row>
    <row r="575" spans="1:55" hidden="1" x14ac:dyDescent="0.35">
      <c r="A575" t="s">
        <v>1361</v>
      </c>
      <c r="B575" t="s">
        <v>1360</v>
      </c>
      <c r="C575" t="s">
        <v>1359</v>
      </c>
      <c r="D575" t="s">
        <v>1378</v>
      </c>
      <c r="E575" s="83" t="s">
        <v>900</v>
      </c>
      <c r="F575">
        <v>0</v>
      </c>
      <c r="G575" s="83" t="s">
        <v>255</v>
      </c>
      <c r="H575" s="83" t="s">
        <v>217</v>
      </c>
      <c r="I575" s="83" t="s">
        <v>1352</v>
      </c>
      <c r="J575" s="83" t="s">
        <v>47</v>
      </c>
      <c r="K575" s="83" t="s">
        <v>48</v>
      </c>
      <c r="L575">
        <v>2</v>
      </c>
      <c r="M575" t="s">
        <v>1293</v>
      </c>
      <c r="N575">
        <v>57</v>
      </c>
      <c r="O575" s="83" t="s">
        <v>929</v>
      </c>
      <c r="P575" t="s">
        <v>1296</v>
      </c>
      <c r="Q575" s="83" t="s">
        <v>929</v>
      </c>
      <c r="R575" t="s">
        <v>908</v>
      </c>
      <c r="S575" t="s">
        <v>909</v>
      </c>
      <c r="T575" t="s">
        <v>1299</v>
      </c>
      <c r="U575" t="s">
        <v>226</v>
      </c>
      <c r="V575" t="s">
        <v>1339</v>
      </c>
      <c r="W575">
        <v>4000</v>
      </c>
      <c r="X575" t="s">
        <v>233</v>
      </c>
      <c r="Y575">
        <v>4411</v>
      </c>
      <c r="Z575" t="s">
        <v>231</v>
      </c>
      <c r="AA575">
        <v>0</v>
      </c>
      <c r="AB575" t="s">
        <v>58</v>
      </c>
      <c r="AC575">
        <v>0</v>
      </c>
      <c r="AD575" s="16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 s="1">
        <v>1500000</v>
      </c>
      <c r="AK575" s="1">
        <v>1500000</v>
      </c>
      <c r="AL575" s="1">
        <f t="shared" si="40"/>
        <v>0</v>
      </c>
      <c r="AM575">
        <v>0</v>
      </c>
      <c r="AN575" s="16">
        <f t="shared" ref="AN575:AN576" si="42">AJ575-AM575</f>
        <v>1500000</v>
      </c>
      <c r="AO575" s="1">
        <v>1500000</v>
      </c>
      <c r="AP575" s="1">
        <v>1500000</v>
      </c>
      <c r="AQ575" s="1">
        <v>735000</v>
      </c>
      <c r="AR575" s="1">
        <v>735000</v>
      </c>
      <c r="AS575" s="1">
        <v>735000</v>
      </c>
      <c r="AT575" s="1">
        <v>735000</v>
      </c>
      <c r="AU575" s="1">
        <v>735000</v>
      </c>
      <c r="AV575" s="1">
        <f t="shared" si="41"/>
        <v>0</v>
      </c>
      <c r="AW575" s="1">
        <v>2000000</v>
      </c>
      <c r="AY575" s="1">
        <f t="shared" si="38"/>
        <v>2000000</v>
      </c>
      <c r="BA575" t="s">
        <v>1252</v>
      </c>
      <c r="BB575" s="1"/>
    </row>
    <row r="576" spans="1:55" hidden="1" x14ac:dyDescent="0.35">
      <c r="A576" t="s">
        <v>1361</v>
      </c>
      <c r="B576" t="s">
        <v>1360</v>
      </c>
      <c r="C576" t="s">
        <v>1359</v>
      </c>
      <c r="D576" t="s">
        <v>1378</v>
      </c>
      <c r="E576" s="83" t="s">
        <v>900</v>
      </c>
      <c r="F576">
        <v>0</v>
      </c>
      <c r="G576" s="83" t="s">
        <v>255</v>
      </c>
      <c r="H576" s="83" t="s">
        <v>217</v>
      </c>
      <c r="I576" s="83" t="s">
        <v>1352</v>
      </c>
      <c r="J576" s="83" t="s">
        <v>47</v>
      </c>
      <c r="K576" s="83" t="s">
        <v>48</v>
      </c>
      <c r="L576">
        <v>2</v>
      </c>
      <c r="M576" t="s">
        <v>1293</v>
      </c>
      <c r="N576">
        <v>45</v>
      </c>
      <c r="O576" t="s">
        <v>463</v>
      </c>
      <c r="P576" t="s">
        <v>1296</v>
      </c>
      <c r="Q576" t="s">
        <v>463</v>
      </c>
      <c r="R576" t="s">
        <v>908</v>
      </c>
      <c r="S576" t="s">
        <v>909</v>
      </c>
      <c r="T576" t="s">
        <v>1299</v>
      </c>
      <c r="U576" t="s">
        <v>909</v>
      </c>
      <c r="V576" t="s">
        <v>1339</v>
      </c>
      <c r="W576">
        <v>4000</v>
      </c>
      <c r="X576" t="s">
        <v>233</v>
      </c>
      <c r="Y576">
        <v>4411</v>
      </c>
      <c r="Z576" t="s">
        <v>231</v>
      </c>
      <c r="AA576" s="89">
        <v>0</v>
      </c>
      <c r="AB576" s="89" t="s">
        <v>463</v>
      </c>
      <c r="AC576">
        <v>0</v>
      </c>
      <c r="AD576" s="16">
        <v>2463946.11</v>
      </c>
      <c r="AE576">
        <v>0</v>
      </c>
      <c r="AF576">
        <v>0</v>
      </c>
      <c r="AG576">
        <v>0</v>
      </c>
      <c r="AH576" s="1">
        <v>1454299.76</v>
      </c>
      <c r="AI576">
        <v>0</v>
      </c>
      <c r="AJ576" s="1">
        <v>2000000</v>
      </c>
      <c r="AK576" s="1">
        <v>2000000</v>
      </c>
      <c r="AL576" s="1">
        <f t="shared" si="40"/>
        <v>0</v>
      </c>
      <c r="AM576" s="1">
        <v>3500000</v>
      </c>
      <c r="AN576" s="16">
        <f t="shared" si="42"/>
        <v>-1500000</v>
      </c>
      <c r="AO576" s="1">
        <v>542700</v>
      </c>
      <c r="AP576" s="1">
        <v>542700</v>
      </c>
      <c r="AQ576">
        <v>0</v>
      </c>
      <c r="AR576">
        <v>0</v>
      </c>
      <c r="AS576">
        <v>0</v>
      </c>
      <c r="AT576">
        <v>0</v>
      </c>
      <c r="AU576">
        <v>0</v>
      </c>
      <c r="AV576" s="1">
        <f t="shared" si="41"/>
        <v>1457300</v>
      </c>
      <c r="AW576" s="1">
        <v>2000000</v>
      </c>
      <c r="AY576" s="1">
        <f t="shared" si="38"/>
        <v>2000000</v>
      </c>
      <c r="BA576" t="s">
        <v>463</v>
      </c>
    </row>
    <row r="577" spans="1:54" hidden="1" x14ac:dyDescent="0.35">
      <c r="A577" t="s">
        <v>1361</v>
      </c>
      <c r="B577" t="s">
        <v>1360</v>
      </c>
      <c r="C577" t="s">
        <v>1359</v>
      </c>
      <c r="D577" t="s">
        <v>1380</v>
      </c>
      <c r="E577" s="83" t="s">
        <v>948</v>
      </c>
      <c r="F577">
        <v>7</v>
      </c>
      <c r="G577" s="83" t="s">
        <v>567</v>
      </c>
      <c r="H577" s="83" t="s">
        <v>65</v>
      </c>
      <c r="I577" s="83" t="s">
        <v>1351</v>
      </c>
      <c r="J577" s="83" t="s">
        <v>592</v>
      </c>
      <c r="K577" s="83" t="s">
        <v>591</v>
      </c>
      <c r="L577">
        <v>5</v>
      </c>
      <c r="M577" t="s">
        <v>1295</v>
      </c>
      <c r="N577">
        <v>53</v>
      </c>
      <c r="O577" t="s">
        <v>970</v>
      </c>
      <c r="P577" t="s">
        <v>1296</v>
      </c>
      <c r="Q577" t="s">
        <v>970</v>
      </c>
      <c r="R577" t="s">
        <v>969</v>
      </c>
      <c r="S577" t="s">
        <v>971</v>
      </c>
      <c r="T577" t="s">
        <v>1299</v>
      </c>
      <c r="U577" t="s">
        <v>971</v>
      </c>
      <c r="V577" t="s">
        <v>1339</v>
      </c>
      <c r="W577">
        <v>4000</v>
      </c>
      <c r="X577" t="s">
        <v>233</v>
      </c>
      <c r="Y577">
        <v>4411</v>
      </c>
      <c r="Z577" t="s">
        <v>231</v>
      </c>
      <c r="AA577">
        <v>36</v>
      </c>
      <c r="AB577" t="s">
        <v>981</v>
      </c>
      <c r="AC577" s="1">
        <v>50000</v>
      </c>
      <c r="AD577" s="16">
        <v>50000</v>
      </c>
      <c r="AE577" s="1">
        <v>50000</v>
      </c>
      <c r="AF577" s="1">
        <v>100000</v>
      </c>
      <c r="AG577" s="1">
        <v>100000</v>
      </c>
      <c r="AH577" s="1">
        <v>100000</v>
      </c>
      <c r="AI577" s="1">
        <v>100000</v>
      </c>
      <c r="AJ577" s="1">
        <v>100000</v>
      </c>
      <c r="AK577" s="1">
        <v>100000</v>
      </c>
      <c r="AL577" s="1">
        <f t="shared" si="40"/>
        <v>0</v>
      </c>
      <c r="AM577" s="1">
        <v>100000</v>
      </c>
      <c r="AN577" s="1"/>
      <c r="AO577" s="1">
        <v>0</v>
      </c>
      <c r="AP577" s="1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 s="1">
        <f t="shared" si="41"/>
        <v>100000</v>
      </c>
      <c r="AW577" s="1">
        <v>100000</v>
      </c>
      <c r="AY577" s="1">
        <f t="shared" si="38"/>
        <v>100000</v>
      </c>
    </row>
    <row r="578" spans="1:54" hidden="1" x14ac:dyDescent="0.35">
      <c r="A578" t="s">
        <v>1361</v>
      </c>
      <c r="B578" t="s">
        <v>1360</v>
      </c>
      <c r="C578" t="s">
        <v>1359</v>
      </c>
      <c r="D578" t="s">
        <v>1378</v>
      </c>
      <c r="E578" s="83" t="s">
        <v>900</v>
      </c>
      <c r="F578">
        <v>0</v>
      </c>
      <c r="G578" s="83" t="s">
        <v>255</v>
      </c>
      <c r="H578" s="83" t="s">
        <v>217</v>
      </c>
      <c r="I578" s="83" t="s">
        <v>1352</v>
      </c>
      <c r="J578" s="83" t="s">
        <v>47</v>
      </c>
      <c r="K578" s="83" t="s">
        <v>48</v>
      </c>
      <c r="L578">
        <v>2</v>
      </c>
      <c r="M578" t="s">
        <v>1293</v>
      </c>
      <c r="N578">
        <v>43</v>
      </c>
      <c r="O578" t="s">
        <v>926</v>
      </c>
      <c r="P578" t="s">
        <v>1296</v>
      </c>
      <c r="Q578" t="s">
        <v>926</v>
      </c>
      <c r="R578" t="s">
        <v>908</v>
      </c>
      <c r="S578" t="s">
        <v>909</v>
      </c>
      <c r="T578" t="s">
        <v>1299</v>
      </c>
      <c r="U578" t="s">
        <v>909</v>
      </c>
      <c r="V578" t="s">
        <v>1339</v>
      </c>
      <c r="W578">
        <v>4000</v>
      </c>
      <c r="X578" t="s">
        <v>233</v>
      </c>
      <c r="Y578">
        <v>4411</v>
      </c>
      <c r="Z578" t="s">
        <v>231</v>
      </c>
      <c r="AA578">
        <v>0</v>
      </c>
      <c r="AB578" t="s">
        <v>58</v>
      </c>
      <c r="AC578" s="1">
        <v>10090000</v>
      </c>
      <c r="AD578" s="16">
        <v>10090000</v>
      </c>
      <c r="AE578" s="1">
        <v>10090000</v>
      </c>
      <c r="AF578" s="1">
        <v>12000000</v>
      </c>
      <c r="AG578" s="1">
        <v>12000000</v>
      </c>
      <c r="AH578" s="1">
        <v>11964000</v>
      </c>
      <c r="AI578" s="1">
        <v>11964000</v>
      </c>
      <c r="AJ578" s="1">
        <v>12000000</v>
      </c>
      <c r="AK578" s="1">
        <v>12000000</v>
      </c>
      <c r="AL578" s="1">
        <f t="shared" si="40"/>
        <v>0</v>
      </c>
      <c r="AM578" s="1">
        <v>12000000</v>
      </c>
      <c r="AN578" s="16">
        <f t="shared" ref="AN578:AN579" si="43">AJ578-AM578</f>
        <v>0</v>
      </c>
      <c r="AO578" s="1">
        <v>11970016.800000001</v>
      </c>
      <c r="AP578" s="1">
        <v>11970016.800000001</v>
      </c>
      <c r="AQ578" s="1">
        <v>11999999.99</v>
      </c>
      <c r="AR578">
        <v>0</v>
      </c>
      <c r="AS578">
        <v>0</v>
      </c>
      <c r="AT578">
        <v>0</v>
      </c>
      <c r="AU578">
        <v>0</v>
      </c>
      <c r="AV578" s="1">
        <f t="shared" si="41"/>
        <v>29983.199999999255</v>
      </c>
      <c r="AW578" s="16">
        <v>11000000</v>
      </c>
      <c r="AY578" s="1">
        <f t="shared" si="38"/>
        <v>11000000</v>
      </c>
      <c r="BA578" t="s">
        <v>1160</v>
      </c>
    </row>
    <row r="579" spans="1:54" hidden="1" x14ac:dyDescent="0.35">
      <c r="A579" t="s">
        <v>1361</v>
      </c>
      <c r="B579" t="s">
        <v>1360</v>
      </c>
      <c r="C579" t="s">
        <v>1359</v>
      </c>
      <c r="D579" t="s">
        <v>1378</v>
      </c>
      <c r="E579" s="83" t="s">
        <v>900</v>
      </c>
      <c r="F579">
        <v>0</v>
      </c>
      <c r="G579" s="83" t="s">
        <v>255</v>
      </c>
      <c r="H579" s="83" t="s">
        <v>217</v>
      </c>
      <c r="I579" s="83" t="s">
        <v>1352</v>
      </c>
      <c r="J579" s="83" t="s">
        <v>47</v>
      </c>
      <c r="K579" s="83" t="s">
        <v>48</v>
      </c>
      <c r="L579">
        <v>2</v>
      </c>
      <c r="M579" t="s">
        <v>1293</v>
      </c>
      <c r="N579">
        <v>41</v>
      </c>
      <c r="O579" t="s">
        <v>925</v>
      </c>
      <c r="P579" t="s">
        <v>1296</v>
      </c>
      <c r="Q579" t="s">
        <v>925</v>
      </c>
      <c r="R579" t="s">
        <v>908</v>
      </c>
      <c r="S579" t="s">
        <v>909</v>
      </c>
      <c r="T579" t="s">
        <v>1299</v>
      </c>
      <c r="U579" t="s">
        <v>909</v>
      </c>
      <c r="V579" t="s">
        <v>1339</v>
      </c>
      <c r="W579">
        <v>4000</v>
      </c>
      <c r="X579" t="s">
        <v>233</v>
      </c>
      <c r="Y579">
        <v>4411</v>
      </c>
      <c r="Z579" t="s">
        <v>231</v>
      </c>
      <c r="AA579">
        <v>0</v>
      </c>
      <c r="AB579" t="s">
        <v>58</v>
      </c>
      <c r="AC579" s="1">
        <v>5689448.2000000002</v>
      </c>
      <c r="AD579" s="16">
        <v>4980000</v>
      </c>
      <c r="AE579" s="1">
        <v>4980000</v>
      </c>
      <c r="AF579" s="1">
        <v>5600000</v>
      </c>
      <c r="AG579" s="1">
        <v>5600000</v>
      </c>
      <c r="AH579" s="1">
        <v>5600000</v>
      </c>
      <c r="AI579" s="1">
        <v>5600000</v>
      </c>
      <c r="AJ579" s="1">
        <v>18720394.5</v>
      </c>
      <c r="AK579" s="1">
        <v>18720394.5</v>
      </c>
      <c r="AL579" s="1">
        <f t="shared" si="40"/>
        <v>0</v>
      </c>
      <c r="AM579" s="1">
        <v>55000000</v>
      </c>
      <c r="AN579" s="16">
        <f t="shared" si="43"/>
        <v>-36279605.5</v>
      </c>
      <c r="AO579" s="1">
        <v>17424000</v>
      </c>
      <c r="AP579" s="1">
        <v>17424000</v>
      </c>
      <c r="AQ579" s="1">
        <v>14232000</v>
      </c>
      <c r="AR579" s="1">
        <v>14232000</v>
      </c>
      <c r="AS579" s="1">
        <v>14232000</v>
      </c>
      <c r="AT579" s="1">
        <v>12192000</v>
      </c>
      <c r="AU579" s="1">
        <v>12000000</v>
      </c>
      <c r="AV579" s="1">
        <f t="shared" si="41"/>
        <v>1296394.5</v>
      </c>
      <c r="AW579" s="1">
        <v>20000000</v>
      </c>
      <c r="AX579" s="1">
        <v>0</v>
      </c>
      <c r="AY579" s="1">
        <f t="shared" si="38"/>
        <v>20000000</v>
      </c>
      <c r="BA579" t="s">
        <v>1162</v>
      </c>
    </row>
    <row r="580" spans="1:54" hidden="1" x14ac:dyDescent="0.35">
      <c r="A580" t="s">
        <v>1361</v>
      </c>
      <c r="B580" t="s">
        <v>1360</v>
      </c>
      <c r="C580" t="s">
        <v>1359</v>
      </c>
      <c r="D580" t="s">
        <v>1380</v>
      </c>
      <c r="E580" s="83" t="s">
        <v>948</v>
      </c>
      <c r="F580">
        <v>7</v>
      </c>
      <c r="G580" s="83" t="s">
        <v>567</v>
      </c>
      <c r="H580" s="83" t="s">
        <v>65</v>
      </c>
      <c r="I580" s="83" t="s">
        <v>1351</v>
      </c>
      <c r="J580" s="83" t="s">
        <v>459</v>
      </c>
      <c r="K580" s="83" t="s">
        <v>460</v>
      </c>
      <c r="L580">
        <v>5</v>
      </c>
      <c r="M580" t="s">
        <v>1295</v>
      </c>
      <c r="N580">
        <v>52</v>
      </c>
      <c r="O580" t="s">
        <v>954</v>
      </c>
      <c r="P580" t="s">
        <v>1296</v>
      </c>
      <c r="Q580" t="s">
        <v>954</v>
      </c>
      <c r="R580" t="s">
        <v>951</v>
      </c>
      <c r="S580" t="s">
        <v>955</v>
      </c>
      <c r="T580" t="s">
        <v>1299</v>
      </c>
      <c r="U580" t="s">
        <v>955</v>
      </c>
      <c r="V580" t="s">
        <v>1339</v>
      </c>
      <c r="W580">
        <v>4000</v>
      </c>
      <c r="X580" t="s">
        <v>233</v>
      </c>
      <c r="Y580">
        <v>4411</v>
      </c>
      <c r="Z580" t="s">
        <v>231</v>
      </c>
      <c r="AA580">
        <v>0</v>
      </c>
      <c r="AB580" t="s">
        <v>58</v>
      </c>
      <c r="AC580" s="1">
        <v>0</v>
      </c>
      <c r="AD580" s="16">
        <v>0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8000000</v>
      </c>
      <c r="AK580" s="1">
        <v>8000000</v>
      </c>
      <c r="AL580" s="1">
        <f t="shared" si="40"/>
        <v>0</v>
      </c>
      <c r="AM580" s="1">
        <v>0</v>
      </c>
      <c r="AN580" s="1"/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f t="shared" si="41"/>
        <v>8000000</v>
      </c>
      <c r="AW580" s="1">
        <v>5000000</v>
      </c>
      <c r="AY580" s="1">
        <f t="shared" si="38"/>
        <v>5000000</v>
      </c>
      <c r="BA580" t="s">
        <v>1280</v>
      </c>
    </row>
    <row r="581" spans="1:54" hidden="1" x14ac:dyDescent="0.35">
      <c r="A581" t="s">
        <v>1361</v>
      </c>
      <c r="B581" t="s">
        <v>1360</v>
      </c>
      <c r="C581" t="s">
        <v>1359</v>
      </c>
      <c r="D581" t="s">
        <v>1378</v>
      </c>
      <c r="E581" s="83" t="s">
        <v>900</v>
      </c>
      <c r="F581">
        <v>0</v>
      </c>
      <c r="G581" s="83" t="s">
        <v>255</v>
      </c>
      <c r="H581" s="83" t="s">
        <v>217</v>
      </c>
      <c r="I581" s="83" t="s">
        <v>1352</v>
      </c>
      <c r="J581" s="83" t="s">
        <v>47</v>
      </c>
      <c r="K581" s="83" t="s">
        <v>48</v>
      </c>
      <c r="L581">
        <v>2</v>
      </c>
      <c r="M581" t="s">
        <v>1293</v>
      </c>
      <c r="N581">
        <v>42</v>
      </c>
      <c r="O581" t="s">
        <v>512</v>
      </c>
      <c r="P581" t="s">
        <v>1296</v>
      </c>
      <c r="Q581" t="s">
        <v>512</v>
      </c>
      <c r="R581" t="s">
        <v>908</v>
      </c>
      <c r="S581" t="s">
        <v>909</v>
      </c>
      <c r="T581" t="s">
        <v>1299</v>
      </c>
      <c r="U581" t="s">
        <v>909</v>
      </c>
      <c r="V581" t="s">
        <v>1339</v>
      </c>
      <c r="W581">
        <v>4000</v>
      </c>
      <c r="X581" t="s">
        <v>233</v>
      </c>
      <c r="Y581">
        <v>4421</v>
      </c>
      <c r="Z581" t="s">
        <v>511</v>
      </c>
      <c r="AA581">
        <v>0</v>
      </c>
      <c r="AB581" t="s">
        <v>58</v>
      </c>
      <c r="AC581" s="1">
        <v>200000</v>
      </c>
      <c r="AD581" s="16">
        <v>200000</v>
      </c>
      <c r="AE581" s="1">
        <v>200000</v>
      </c>
      <c r="AF581" s="1">
        <v>200000</v>
      </c>
      <c r="AG581" s="1">
        <v>200000</v>
      </c>
      <c r="AH581" s="1">
        <v>199400</v>
      </c>
      <c r="AI581" s="1">
        <v>199400</v>
      </c>
      <c r="AJ581" s="1">
        <v>200000</v>
      </c>
      <c r="AK581" s="1">
        <v>200000</v>
      </c>
      <c r="AL581" s="1">
        <f t="shared" si="40"/>
        <v>0</v>
      </c>
      <c r="AM581" s="1">
        <v>200000</v>
      </c>
      <c r="AN581" s="16">
        <f t="shared" ref="AN581:AN584" si="44">AJ581-AM581</f>
        <v>0</v>
      </c>
      <c r="AO581" s="1">
        <v>102700</v>
      </c>
      <c r="AP581" s="1">
        <v>102700</v>
      </c>
      <c r="AQ581" s="1">
        <v>63500</v>
      </c>
      <c r="AR581" s="1">
        <v>63500</v>
      </c>
      <c r="AS581" s="1">
        <v>63500</v>
      </c>
      <c r="AT581" s="1">
        <v>63500</v>
      </c>
      <c r="AU581" s="1">
        <v>63500</v>
      </c>
      <c r="AV581" s="1">
        <f t="shared" si="41"/>
        <v>97300</v>
      </c>
      <c r="AW581" s="16">
        <v>200000</v>
      </c>
      <c r="AX581" s="1">
        <v>0</v>
      </c>
      <c r="AY581" s="1">
        <f t="shared" si="38"/>
        <v>200000</v>
      </c>
      <c r="BA581" t="s">
        <v>1161</v>
      </c>
      <c r="BB581" s="1"/>
    </row>
    <row r="582" spans="1:54" hidden="1" x14ac:dyDescent="0.35">
      <c r="A582" s="13" t="s">
        <v>1451</v>
      </c>
      <c r="B582" t="s">
        <v>815</v>
      </c>
      <c r="C582" t="s">
        <v>1359</v>
      </c>
      <c r="D582" t="s">
        <v>1378</v>
      </c>
      <c r="E582" s="83" t="s">
        <v>900</v>
      </c>
      <c r="F582">
        <v>0</v>
      </c>
      <c r="G582" s="83" t="s">
        <v>255</v>
      </c>
      <c r="H582" s="83" t="s">
        <v>65</v>
      </c>
      <c r="I582" s="83" t="s">
        <v>1351</v>
      </c>
      <c r="J582" s="83" t="s">
        <v>47</v>
      </c>
      <c r="K582" s="83" t="s">
        <v>48</v>
      </c>
      <c r="L582">
        <v>2</v>
      </c>
      <c r="M582" t="s">
        <v>1293</v>
      </c>
      <c r="N582">
        <v>40</v>
      </c>
      <c r="O582" t="s">
        <v>225</v>
      </c>
      <c r="P582" t="s">
        <v>1296</v>
      </c>
      <c r="Q582" t="s">
        <v>1388</v>
      </c>
      <c r="R582" t="s">
        <v>908</v>
      </c>
      <c r="S582" t="s">
        <v>909</v>
      </c>
      <c r="T582" t="s">
        <v>1299</v>
      </c>
      <c r="U582" t="s">
        <v>909</v>
      </c>
      <c r="V582" t="s">
        <v>1339</v>
      </c>
      <c r="W582">
        <v>4000</v>
      </c>
      <c r="X582" t="s">
        <v>233</v>
      </c>
      <c r="Y582">
        <v>4431</v>
      </c>
      <c r="Z582" t="s">
        <v>508</v>
      </c>
      <c r="AA582">
        <v>17</v>
      </c>
      <c r="AB582" t="s">
        <v>736</v>
      </c>
      <c r="AC582" s="1">
        <v>0</v>
      </c>
      <c r="AD582" s="16">
        <v>0</v>
      </c>
      <c r="AE582" s="1">
        <v>0</v>
      </c>
      <c r="AF582" s="1">
        <v>400000</v>
      </c>
      <c r="AG582" s="1">
        <v>400000</v>
      </c>
      <c r="AH582" s="1">
        <v>160064</v>
      </c>
      <c r="AI582" s="1">
        <v>160064</v>
      </c>
      <c r="AJ582" s="1">
        <v>0</v>
      </c>
      <c r="AK582" s="1">
        <v>0</v>
      </c>
      <c r="AL582" s="1">
        <f t="shared" si="40"/>
        <v>0</v>
      </c>
      <c r="AM582" s="1">
        <v>0</v>
      </c>
      <c r="AN582" s="16">
        <f t="shared" si="44"/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f t="shared" si="41"/>
        <v>0</v>
      </c>
      <c r="AW582" s="1">
        <v>0</v>
      </c>
      <c r="AY582" s="1">
        <f t="shared" si="38"/>
        <v>0</v>
      </c>
      <c r="BB582" s="1"/>
    </row>
    <row r="583" spans="1:54" hidden="1" x14ac:dyDescent="0.35">
      <c r="A583" s="13" t="s">
        <v>1451</v>
      </c>
      <c r="B583" t="s">
        <v>815</v>
      </c>
      <c r="C583" t="s">
        <v>1359</v>
      </c>
      <c r="D583" t="s">
        <v>1378</v>
      </c>
      <c r="E583" s="83" t="s">
        <v>900</v>
      </c>
      <c r="F583">
        <v>0</v>
      </c>
      <c r="G583" s="83" t="s">
        <v>255</v>
      </c>
      <c r="H583" s="83" t="s">
        <v>65</v>
      </c>
      <c r="I583" s="83" t="s">
        <v>1351</v>
      </c>
      <c r="J583" s="83" t="s">
        <v>47</v>
      </c>
      <c r="K583" s="83" t="s">
        <v>48</v>
      </c>
      <c r="L583">
        <v>2</v>
      </c>
      <c r="M583" t="s">
        <v>1293</v>
      </c>
      <c r="N583">
        <v>40</v>
      </c>
      <c r="O583" t="s">
        <v>225</v>
      </c>
      <c r="P583" t="s">
        <v>1296</v>
      </c>
      <c r="Q583" t="s">
        <v>1388</v>
      </c>
      <c r="R583" t="s">
        <v>908</v>
      </c>
      <c r="S583" t="s">
        <v>909</v>
      </c>
      <c r="T583" t="s">
        <v>1299</v>
      </c>
      <c r="U583" t="s">
        <v>909</v>
      </c>
      <c r="V583" t="s">
        <v>1339</v>
      </c>
      <c r="W583">
        <v>4000</v>
      </c>
      <c r="X583" t="s">
        <v>233</v>
      </c>
      <c r="Y583">
        <v>4431</v>
      </c>
      <c r="Z583" t="s">
        <v>508</v>
      </c>
      <c r="AA583">
        <v>41</v>
      </c>
      <c r="AB583" t="s">
        <v>509</v>
      </c>
      <c r="AC583" s="1">
        <v>298941.28000000003</v>
      </c>
      <c r="AD583" s="16">
        <v>298941.28000000003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f t="shared" si="40"/>
        <v>0</v>
      </c>
      <c r="AM583" s="1">
        <v>0</v>
      </c>
      <c r="AN583" s="16">
        <f t="shared" si="44"/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f t="shared" si="41"/>
        <v>0</v>
      </c>
      <c r="AW583" s="1">
        <v>0</v>
      </c>
      <c r="AY583" s="1">
        <f t="shared" si="38"/>
        <v>0</v>
      </c>
      <c r="BB583" s="1"/>
    </row>
    <row r="584" spans="1:54" hidden="1" x14ac:dyDescent="0.35">
      <c r="A584" t="s">
        <v>1361</v>
      </c>
      <c r="B584" t="s">
        <v>1360</v>
      </c>
      <c r="C584" t="s">
        <v>1359</v>
      </c>
      <c r="D584" t="s">
        <v>1378</v>
      </c>
      <c r="E584" s="83" t="s">
        <v>900</v>
      </c>
      <c r="F584">
        <v>0</v>
      </c>
      <c r="G584" s="83" t="s">
        <v>255</v>
      </c>
      <c r="H584" s="83" t="s">
        <v>65</v>
      </c>
      <c r="I584" s="83" t="s">
        <v>1351</v>
      </c>
      <c r="J584" s="83" t="s">
        <v>47</v>
      </c>
      <c r="K584" s="83" t="s">
        <v>48</v>
      </c>
      <c r="L584">
        <v>2</v>
      </c>
      <c r="M584" t="s">
        <v>1293</v>
      </c>
      <c r="N584">
        <v>40</v>
      </c>
      <c r="O584" t="s">
        <v>225</v>
      </c>
      <c r="P584" t="s">
        <v>1296</v>
      </c>
      <c r="Q584" t="s">
        <v>1388</v>
      </c>
      <c r="R584" t="s">
        <v>908</v>
      </c>
      <c r="S584" t="s">
        <v>909</v>
      </c>
      <c r="T584" t="s">
        <v>1299</v>
      </c>
      <c r="U584" t="s">
        <v>1387</v>
      </c>
      <c r="V584" t="s">
        <v>1339</v>
      </c>
      <c r="W584">
        <v>4000</v>
      </c>
      <c r="X584" t="s">
        <v>233</v>
      </c>
      <c r="Y584">
        <v>4431</v>
      </c>
      <c r="Z584" t="s">
        <v>508</v>
      </c>
      <c r="AA584">
        <v>0</v>
      </c>
      <c r="AB584" t="s">
        <v>58</v>
      </c>
      <c r="AC584" s="1">
        <v>3853743.78</v>
      </c>
      <c r="AD584" s="16">
        <v>3489091</v>
      </c>
      <c r="AE584" s="1">
        <v>3489091</v>
      </c>
      <c r="AF584" s="1">
        <v>3900000</v>
      </c>
      <c r="AG584" s="1">
        <v>3900000</v>
      </c>
      <c r="AH584" s="1">
        <v>3875827</v>
      </c>
      <c r="AI584" s="1">
        <v>3875827</v>
      </c>
      <c r="AJ584" s="1">
        <v>3900000</v>
      </c>
      <c r="AK584" s="1">
        <v>3900000</v>
      </c>
      <c r="AL584" s="1">
        <f t="shared" si="40"/>
        <v>0</v>
      </c>
      <c r="AM584" s="1">
        <v>3900000</v>
      </c>
      <c r="AN584" s="16">
        <f t="shared" si="44"/>
        <v>0</v>
      </c>
      <c r="AO584" s="1">
        <v>2917384</v>
      </c>
      <c r="AP584" s="1">
        <v>2917384</v>
      </c>
      <c r="AQ584">
        <v>0</v>
      </c>
      <c r="AR584">
        <v>0</v>
      </c>
      <c r="AS584">
        <v>0</v>
      </c>
      <c r="AT584">
        <v>0</v>
      </c>
      <c r="AU584">
        <v>0</v>
      </c>
      <c r="AV584" s="1">
        <f t="shared" si="41"/>
        <v>982616</v>
      </c>
      <c r="AW584" s="16">
        <v>3900000</v>
      </c>
      <c r="AX584" s="16">
        <v>0</v>
      </c>
      <c r="AY584" s="1">
        <f t="shared" si="38"/>
        <v>3900000</v>
      </c>
      <c r="BA584" t="s">
        <v>1230</v>
      </c>
    </row>
    <row r="585" spans="1:54" hidden="1" x14ac:dyDescent="0.35">
      <c r="A585" t="s">
        <v>1361</v>
      </c>
      <c r="B585" t="s">
        <v>1360</v>
      </c>
      <c r="C585" t="s">
        <v>1359</v>
      </c>
      <c r="D585" t="s">
        <v>1369</v>
      </c>
      <c r="E585" s="83" t="s">
        <v>109</v>
      </c>
      <c r="F585">
        <v>4</v>
      </c>
      <c r="G585" s="83" t="s">
        <v>224</v>
      </c>
      <c r="H585" s="83" t="s">
        <v>65</v>
      </c>
      <c r="I585" s="83" t="s">
        <v>1351</v>
      </c>
      <c r="J585" t="s">
        <v>47</v>
      </c>
      <c r="K585" t="s">
        <v>48</v>
      </c>
      <c r="L585">
        <v>6</v>
      </c>
      <c r="M585" t="s">
        <v>1290</v>
      </c>
      <c r="N585">
        <v>1</v>
      </c>
      <c r="O585" t="s">
        <v>343</v>
      </c>
      <c r="P585" t="s">
        <v>1296</v>
      </c>
      <c r="Q585" t="s">
        <v>1401</v>
      </c>
      <c r="R585" t="s">
        <v>936</v>
      </c>
      <c r="S585" t="s">
        <v>344</v>
      </c>
      <c r="T585" t="s">
        <v>1299</v>
      </c>
      <c r="U585" t="s">
        <v>1402</v>
      </c>
      <c r="V585" t="s">
        <v>1339</v>
      </c>
      <c r="W585">
        <v>4000</v>
      </c>
      <c r="X585" t="s">
        <v>233</v>
      </c>
      <c r="Y585">
        <v>4451</v>
      </c>
      <c r="Z585" t="s">
        <v>282</v>
      </c>
      <c r="AA585">
        <v>40</v>
      </c>
      <c r="AB585" t="s">
        <v>350</v>
      </c>
      <c r="AC585" s="1">
        <v>1000000</v>
      </c>
      <c r="AD585" s="16">
        <v>1000000</v>
      </c>
      <c r="AE585" s="1">
        <v>1000000</v>
      </c>
      <c r="AF585" s="1">
        <v>1000000</v>
      </c>
      <c r="AG585" s="1">
        <v>1000000</v>
      </c>
      <c r="AH585" s="1">
        <v>1000000</v>
      </c>
      <c r="AI585" s="1">
        <v>1000000</v>
      </c>
      <c r="AJ585" s="1">
        <v>1000000</v>
      </c>
      <c r="AK585" s="1">
        <v>1000000</v>
      </c>
      <c r="AL585" s="1">
        <f t="shared" si="40"/>
        <v>0</v>
      </c>
      <c r="AM585" s="1">
        <v>1000011.2</v>
      </c>
      <c r="AN585" s="1"/>
      <c r="AO585" s="1">
        <v>1000000</v>
      </c>
      <c r="AP585" s="1">
        <v>1000000</v>
      </c>
      <c r="AQ585">
        <v>0</v>
      </c>
      <c r="AR585">
        <v>0</v>
      </c>
      <c r="AS585">
        <v>0</v>
      </c>
      <c r="AT585">
        <v>0</v>
      </c>
      <c r="AU585">
        <v>0</v>
      </c>
      <c r="AV585" s="1">
        <f t="shared" si="41"/>
        <v>0</v>
      </c>
      <c r="AW585" s="16">
        <v>1000000</v>
      </c>
      <c r="AY585" s="1">
        <f t="shared" si="38"/>
        <v>1000000</v>
      </c>
    </row>
    <row r="586" spans="1:54" hidden="1" x14ac:dyDescent="0.35">
      <c r="A586" t="s">
        <v>1361</v>
      </c>
      <c r="B586" t="s">
        <v>1360</v>
      </c>
      <c r="C586" t="s">
        <v>1359</v>
      </c>
      <c r="D586" t="s">
        <v>1369</v>
      </c>
      <c r="E586" s="83" t="s">
        <v>109</v>
      </c>
      <c r="F586">
        <v>4</v>
      </c>
      <c r="G586" s="83" t="s">
        <v>224</v>
      </c>
      <c r="H586" s="83" t="s">
        <v>65</v>
      </c>
      <c r="I586" s="83" t="s">
        <v>1351</v>
      </c>
      <c r="J586" t="s">
        <v>47</v>
      </c>
      <c r="K586" t="s">
        <v>48</v>
      </c>
      <c r="L586">
        <v>6</v>
      </c>
      <c r="M586" t="s">
        <v>1290</v>
      </c>
      <c r="N586">
        <v>1</v>
      </c>
      <c r="O586" t="s">
        <v>343</v>
      </c>
      <c r="P586" t="s">
        <v>1296</v>
      </c>
      <c r="Q586" t="s">
        <v>1401</v>
      </c>
      <c r="R586" t="s">
        <v>936</v>
      </c>
      <c r="S586" t="s">
        <v>344</v>
      </c>
      <c r="T586" t="s">
        <v>1299</v>
      </c>
      <c r="U586" t="s">
        <v>1402</v>
      </c>
      <c r="V586" t="s">
        <v>1339</v>
      </c>
      <c r="W586">
        <v>4000</v>
      </c>
      <c r="X586" t="s">
        <v>233</v>
      </c>
      <c r="Y586">
        <v>4451</v>
      </c>
      <c r="Z586" t="s">
        <v>282</v>
      </c>
      <c r="AA586">
        <v>63</v>
      </c>
      <c r="AB586" t="s">
        <v>938</v>
      </c>
      <c r="AC586">
        <v>0</v>
      </c>
      <c r="AD586" s="1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 s="1">
        <v>500000</v>
      </c>
      <c r="AK586" s="1">
        <v>500000</v>
      </c>
      <c r="AL586" s="1">
        <f t="shared" si="40"/>
        <v>0</v>
      </c>
      <c r="AM586">
        <v>0</v>
      </c>
      <c r="AO586" s="1">
        <v>500000</v>
      </c>
      <c r="AP586" s="1">
        <v>500000</v>
      </c>
      <c r="AQ586">
        <v>0</v>
      </c>
      <c r="AR586">
        <v>0</v>
      </c>
      <c r="AS586">
        <v>0</v>
      </c>
      <c r="AT586">
        <v>0</v>
      </c>
      <c r="AU586">
        <v>0</v>
      </c>
      <c r="AV586" s="1">
        <f t="shared" si="41"/>
        <v>0</v>
      </c>
      <c r="AW586" s="16">
        <v>500000</v>
      </c>
      <c r="AY586" s="1">
        <f t="shared" si="38"/>
        <v>500000</v>
      </c>
    </row>
    <row r="587" spans="1:54" hidden="1" x14ac:dyDescent="0.35">
      <c r="A587" t="s">
        <v>1361</v>
      </c>
      <c r="B587" t="s">
        <v>1360</v>
      </c>
      <c r="C587" t="s">
        <v>1359</v>
      </c>
      <c r="D587" t="s">
        <v>1369</v>
      </c>
      <c r="E587" s="83" t="s">
        <v>109</v>
      </c>
      <c r="F587">
        <v>4</v>
      </c>
      <c r="G587" s="83" t="s">
        <v>224</v>
      </c>
      <c r="H587" s="83" t="s">
        <v>65</v>
      </c>
      <c r="I587" s="83" t="s">
        <v>1351</v>
      </c>
      <c r="J587" t="s">
        <v>47</v>
      </c>
      <c r="K587" t="s">
        <v>48</v>
      </c>
      <c r="L587">
        <v>6</v>
      </c>
      <c r="M587" t="s">
        <v>1290</v>
      </c>
      <c r="N587">
        <v>1</v>
      </c>
      <c r="O587" t="s">
        <v>343</v>
      </c>
      <c r="P587" t="s">
        <v>1296</v>
      </c>
      <c r="Q587" t="s">
        <v>1401</v>
      </c>
      <c r="R587" t="s">
        <v>936</v>
      </c>
      <c r="S587" t="s">
        <v>344</v>
      </c>
      <c r="T587" t="s">
        <v>1299</v>
      </c>
      <c r="U587" t="s">
        <v>1402</v>
      </c>
      <c r="V587" t="s">
        <v>1339</v>
      </c>
      <c r="W587">
        <v>4000</v>
      </c>
      <c r="X587" t="s">
        <v>233</v>
      </c>
      <c r="Y587">
        <v>4451</v>
      </c>
      <c r="Z587" t="s">
        <v>282</v>
      </c>
      <c r="AA587">
        <v>38</v>
      </c>
      <c r="AB587" t="s">
        <v>348</v>
      </c>
      <c r="AC587" s="1">
        <v>180000</v>
      </c>
      <c r="AD587" s="16">
        <v>165000</v>
      </c>
      <c r="AE587" s="1">
        <v>165000</v>
      </c>
      <c r="AF587" s="1">
        <v>180000</v>
      </c>
      <c r="AG587" s="1">
        <v>180000</v>
      </c>
      <c r="AH587" s="1">
        <v>180000</v>
      </c>
      <c r="AI587" s="1">
        <v>180000</v>
      </c>
      <c r="AJ587" s="1">
        <v>240000</v>
      </c>
      <c r="AK587" s="1">
        <v>240000</v>
      </c>
      <c r="AL587" s="1">
        <f t="shared" si="40"/>
        <v>0</v>
      </c>
      <c r="AM587" s="1">
        <v>179977.60000000001</v>
      </c>
      <c r="AN587" s="1"/>
      <c r="AO587" s="1">
        <v>200000</v>
      </c>
      <c r="AP587" s="1">
        <v>200000</v>
      </c>
      <c r="AQ587" s="1">
        <v>180000</v>
      </c>
      <c r="AR587" s="1">
        <v>180000</v>
      </c>
      <c r="AS587" s="1">
        <v>180000</v>
      </c>
      <c r="AT587" s="1">
        <v>180000</v>
      </c>
      <c r="AU587" s="1">
        <v>180000</v>
      </c>
      <c r="AV587" s="1">
        <f t="shared" si="41"/>
        <v>40000</v>
      </c>
      <c r="AW587" s="16">
        <v>240000</v>
      </c>
      <c r="AY587" s="1">
        <f t="shared" si="38"/>
        <v>240000</v>
      </c>
    </row>
    <row r="588" spans="1:54" hidden="1" x14ac:dyDescent="0.35">
      <c r="A588" t="s">
        <v>812</v>
      </c>
      <c r="B588" t="s">
        <v>815</v>
      </c>
      <c r="C588" t="s">
        <v>1359</v>
      </c>
      <c r="D588" t="s">
        <v>1369</v>
      </c>
      <c r="E588" s="83" t="s">
        <v>109</v>
      </c>
      <c r="F588">
        <v>4</v>
      </c>
      <c r="G588" s="83" t="s">
        <v>224</v>
      </c>
      <c r="H588" s="83" t="s">
        <v>65</v>
      </c>
      <c r="I588" s="83" t="s">
        <v>1351</v>
      </c>
      <c r="J588" t="s">
        <v>47</v>
      </c>
      <c r="K588" t="s">
        <v>48</v>
      </c>
      <c r="L588">
        <v>6</v>
      </c>
      <c r="M588" t="s">
        <v>1290</v>
      </c>
      <c r="N588">
        <v>1</v>
      </c>
      <c r="O588" t="s">
        <v>343</v>
      </c>
      <c r="P588" t="s">
        <v>1296</v>
      </c>
      <c r="Q588" t="s">
        <v>1401</v>
      </c>
      <c r="R588" t="s">
        <v>936</v>
      </c>
      <c r="S588" t="s">
        <v>344</v>
      </c>
      <c r="T588" t="s">
        <v>1299</v>
      </c>
      <c r="U588" t="s">
        <v>1402</v>
      </c>
      <c r="V588" t="s">
        <v>1339</v>
      </c>
      <c r="W588">
        <v>4000</v>
      </c>
      <c r="X588" t="s">
        <v>233</v>
      </c>
      <c r="Y588">
        <v>4451</v>
      </c>
      <c r="Z588" t="s">
        <v>282</v>
      </c>
      <c r="AA588">
        <v>0</v>
      </c>
      <c r="AB588" t="s">
        <v>346</v>
      </c>
      <c r="AC588" s="1">
        <v>165000</v>
      </c>
      <c r="AD588" s="16">
        <v>165000</v>
      </c>
      <c r="AE588" s="1">
        <v>165000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f t="shared" si="40"/>
        <v>0</v>
      </c>
      <c r="AM588" s="1">
        <v>0</v>
      </c>
      <c r="AN588" s="1"/>
      <c r="AO588" s="1">
        <v>0</v>
      </c>
      <c r="AP588" s="1">
        <v>140000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f t="shared" si="41"/>
        <v>0</v>
      </c>
      <c r="AW588" s="16">
        <v>0</v>
      </c>
      <c r="AY588" s="1">
        <f t="shared" si="38"/>
        <v>0</v>
      </c>
    </row>
    <row r="589" spans="1:54" hidden="1" x14ac:dyDescent="0.35">
      <c r="A589" t="s">
        <v>812</v>
      </c>
      <c r="B589" t="s">
        <v>815</v>
      </c>
      <c r="C589" t="s">
        <v>1359</v>
      </c>
      <c r="D589" t="s">
        <v>1369</v>
      </c>
      <c r="E589" s="83" t="s">
        <v>109</v>
      </c>
      <c r="F589">
        <v>4</v>
      </c>
      <c r="G589" s="83" t="s">
        <v>224</v>
      </c>
      <c r="H589" s="83" t="s">
        <v>65</v>
      </c>
      <c r="I589" s="83" t="s">
        <v>1351</v>
      </c>
      <c r="J589" t="s">
        <v>47</v>
      </c>
      <c r="K589" t="s">
        <v>48</v>
      </c>
      <c r="L589">
        <v>6</v>
      </c>
      <c r="M589" t="s">
        <v>1290</v>
      </c>
      <c r="N589">
        <v>1</v>
      </c>
      <c r="O589" t="s">
        <v>343</v>
      </c>
      <c r="P589" t="s">
        <v>1296</v>
      </c>
      <c r="Q589" t="s">
        <v>1401</v>
      </c>
      <c r="R589" t="s">
        <v>936</v>
      </c>
      <c r="S589" t="s">
        <v>344</v>
      </c>
      <c r="T589" t="s">
        <v>1299</v>
      </c>
      <c r="U589" t="s">
        <v>1402</v>
      </c>
      <c r="V589" t="s">
        <v>1339</v>
      </c>
      <c r="W589">
        <v>4000</v>
      </c>
      <c r="X589" t="s">
        <v>233</v>
      </c>
      <c r="Y589">
        <v>4451</v>
      </c>
      <c r="Z589" t="s">
        <v>282</v>
      </c>
      <c r="AA589">
        <v>0</v>
      </c>
      <c r="AB589" t="s">
        <v>1148</v>
      </c>
      <c r="AC589" s="1">
        <v>95000</v>
      </c>
      <c r="AD589" s="16">
        <v>70000</v>
      </c>
      <c r="AE589" s="1">
        <v>70000</v>
      </c>
      <c r="AF589" s="1">
        <v>387061</v>
      </c>
      <c r="AG589" s="1">
        <v>640000</v>
      </c>
      <c r="AH589" s="1">
        <v>298530.5</v>
      </c>
      <c r="AI589" s="1">
        <v>298530.5</v>
      </c>
      <c r="AJ589" s="1">
        <v>350000</v>
      </c>
      <c r="AK589" s="1">
        <v>350000</v>
      </c>
      <c r="AL589" s="1">
        <f t="shared" si="40"/>
        <v>0</v>
      </c>
      <c r="AM589" s="1">
        <v>910011.2</v>
      </c>
      <c r="AN589" s="1"/>
      <c r="AO589" s="1">
        <v>140000</v>
      </c>
      <c r="AP589" s="1">
        <v>140000</v>
      </c>
      <c r="AQ589" s="1">
        <v>120000</v>
      </c>
      <c r="AR589" s="1">
        <v>120000</v>
      </c>
      <c r="AS589" s="1">
        <v>120000</v>
      </c>
      <c r="AT589" s="1">
        <v>120000</v>
      </c>
      <c r="AU589" s="1">
        <v>120000</v>
      </c>
      <c r="AV589" s="1">
        <f t="shared" si="41"/>
        <v>210000</v>
      </c>
      <c r="AW589" s="16">
        <v>0</v>
      </c>
      <c r="AY589" s="1">
        <f t="shared" si="38"/>
        <v>0</v>
      </c>
    </row>
    <row r="590" spans="1:54" hidden="1" x14ac:dyDescent="0.35">
      <c r="A590" t="s">
        <v>1361</v>
      </c>
      <c r="B590" t="s">
        <v>1360</v>
      </c>
      <c r="C590" t="s">
        <v>1359</v>
      </c>
      <c r="D590" t="s">
        <v>1369</v>
      </c>
      <c r="E590" s="83" t="s">
        <v>109</v>
      </c>
      <c r="F590">
        <v>4</v>
      </c>
      <c r="G590" s="83" t="s">
        <v>224</v>
      </c>
      <c r="H590" s="83" t="s">
        <v>65</v>
      </c>
      <c r="I590" s="83" t="s">
        <v>1351</v>
      </c>
      <c r="J590" t="s">
        <v>47</v>
      </c>
      <c r="K590" t="s">
        <v>48</v>
      </c>
      <c r="L590">
        <v>6</v>
      </c>
      <c r="M590" t="s">
        <v>1290</v>
      </c>
      <c r="N590">
        <v>1</v>
      </c>
      <c r="O590" t="s">
        <v>343</v>
      </c>
      <c r="P590" t="s">
        <v>1296</v>
      </c>
      <c r="Q590" t="s">
        <v>1401</v>
      </c>
      <c r="R590" t="s">
        <v>936</v>
      </c>
      <c r="S590" t="s">
        <v>344</v>
      </c>
      <c r="T590" t="s">
        <v>1299</v>
      </c>
      <c r="U590" t="s">
        <v>1402</v>
      </c>
      <c r="V590" t="s">
        <v>1339</v>
      </c>
      <c r="W590">
        <v>4000</v>
      </c>
      <c r="X590" t="s">
        <v>233</v>
      </c>
      <c r="Y590">
        <v>4451</v>
      </c>
      <c r="Z590" t="s">
        <v>282</v>
      </c>
      <c r="AA590">
        <v>55</v>
      </c>
      <c r="AB590" t="s">
        <v>937</v>
      </c>
      <c r="AC590">
        <v>0</v>
      </c>
      <c r="AD590" s="16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 s="1">
        <v>60000</v>
      </c>
      <c r="AK590" s="1">
        <v>60000</v>
      </c>
      <c r="AL590" s="1">
        <f t="shared" si="40"/>
        <v>0</v>
      </c>
      <c r="AM590">
        <v>0</v>
      </c>
      <c r="AO590" s="1">
        <v>60000</v>
      </c>
      <c r="AP590" s="1">
        <v>60000</v>
      </c>
      <c r="AQ590" s="1">
        <v>60000</v>
      </c>
      <c r="AR590" s="1">
        <v>60000</v>
      </c>
      <c r="AS590" s="1">
        <v>60000</v>
      </c>
      <c r="AT590" s="1">
        <v>60000</v>
      </c>
      <c r="AU590" s="1">
        <v>60000</v>
      </c>
      <c r="AV590" s="1">
        <f t="shared" si="41"/>
        <v>0</v>
      </c>
      <c r="AW590" s="16">
        <v>60000</v>
      </c>
      <c r="AY590" s="1">
        <f t="shared" si="38"/>
        <v>60000</v>
      </c>
    </row>
    <row r="591" spans="1:54" hidden="1" x14ac:dyDescent="0.35">
      <c r="A591" s="13" t="s">
        <v>1451</v>
      </c>
      <c r="B591" t="s">
        <v>815</v>
      </c>
      <c r="C591" t="s">
        <v>1359</v>
      </c>
      <c r="D591" t="s">
        <v>1370</v>
      </c>
      <c r="E591" s="83" t="s">
        <v>178</v>
      </c>
      <c r="F591">
        <v>5</v>
      </c>
      <c r="G591" s="83" t="s">
        <v>810</v>
      </c>
      <c r="H591" s="83" t="s">
        <v>65</v>
      </c>
      <c r="I591" s="83" t="s">
        <v>1351</v>
      </c>
      <c r="J591" t="s">
        <v>47</v>
      </c>
      <c r="K591" t="s">
        <v>48</v>
      </c>
      <c r="L591">
        <v>4</v>
      </c>
      <c r="M591" t="s">
        <v>1291</v>
      </c>
      <c r="N591">
        <v>3</v>
      </c>
      <c r="O591" t="s">
        <v>691</v>
      </c>
      <c r="P591" t="s">
        <v>1296</v>
      </c>
      <c r="Q591" t="s">
        <v>691</v>
      </c>
      <c r="R591" t="s">
        <v>830</v>
      </c>
      <c r="S591" t="s">
        <v>832</v>
      </c>
      <c r="T591" t="s">
        <v>1299</v>
      </c>
      <c r="U591" t="s">
        <v>832</v>
      </c>
      <c r="V591" t="s">
        <v>1339</v>
      </c>
      <c r="W591">
        <v>4000</v>
      </c>
      <c r="X591" t="s">
        <v>233</v>
      </c>
      <c r="Y591">
        <v>4451</v>
      </c>
      <c r="Z591" t="s">
        <v>282</v>
      </c>
      <c r="AA591">
        <v>10</v>
      </c>
      <c r="AB591" t="s">
        <v>286</v>
      </c>
      <c r="AC591" s="1">
        <v>50000</v>
      </c>
      <c r="AD591" s="16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f t="shared" si="40"/>
        <v>0</v>
      </c>
      <c r="AM591" s="1">
        <v>0</v>
      </c>
      <c r="AN591" s="1"/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f t="shared" si="41"/>
        <v>0</v>
      </c>
      <c r="AW591" s="1">
        <v>0</v>
      </c>
      <c r="AY591" s="1">
        <f t="shared" si="38"/>
        <v>0</v>
      </c>
      <c r="BB591" s="1"/>
    </row>
    <row r="592" spans="1:54" hidden="1" x14ac:dyDescent="0.35">
      <c r="A592" s="13" t="s">
        <v>1451</v>
      </c>
      <c r="B592" t="s">
        <v>815</v>
      </c>
      <c r="C592" t="s">
        <v>1359</v>
      </c>
      <c r="D592" t="s">
        <v>1370</v>
      </c>
      <c r="E592" s="83" t="s">
        <v>178</v>
      </c>
      <c r="F592">
        <v>5</v>
      </c>
      <c r="G592" s="83" t="s">
        <v>810</v>
      </c>
      <c r="H592" s="83" t="s">
        <v>65</v>
      </c>
      <c r="I592" s="83" t="s">
        <v>1351</v>
      </c>
      <c r="J592" t="s">
        <v>47</v>
      </c>
      <c r="K592" t="s">
        <v>48</v>
      </c>
      <c r="L592">
        <v>4</v>
      </c>
      <c r="M592" t="s">
        <v>1291</v>
      </c>
      <c r="N592">
        <v>3</v>
      </c>
      <c r="O592" t="s">
        <v>691</v>
      </c>
      <c r="P592" t="s">
        <v>1296</v>
      </c>
      <c r="Q592" t="s">
        <v>691</v>
      </c>
      <c r="R592" t="s">
        <v>830</v>
      </c>
      <c r="S592" t="s">
        <v>832</v>
      </c>
      <c r="T592" t="s">
        <v>1299</v>
      </c>
      <c r="U592" t="s">
        <v>832</v>
      </c>
      <c r="V592" t="s">
        <v>1339</v>
      </c>
      <c r="W592">
        <v>4000</v>
      </c>
      <c r="X592" t="s">
        <v>233</v>
      </c>
      <c r="Y592">
        <v>4451</v>
      </c>
      <c r="Z592" t="s">
        <v>282</v>
      </c>
      <c r="AA592">
        <v>10</v>
      </c>
      <c r="AB592" t="s">
        <v>285</v>
      </c>
      <c r="AC592" s="1">
        <v>210000</v>
      </c>
      <c r="AD592" s="16">
        <v>0</v>
      </c>
      <c r="AE592" s="1">
        <v>0</v>
      </c>
      <c r="AF592" s="1">
        <v>210000</v>
      </c>
      <c r="AG592" s="1">
        <v>199500</v>
      </c>
      <c r="AH592" s="1">
        <v>0</v>
      </c>
      <c r="AI592" s="1">
        <v>0</v>
      </c>
      <c r="AJ592" s="1">
        <v>0</v>
      </c>
      <c r="AK592" s="1">
        <v>0</v>
      </c>
      <c r="AL592" s="1">
        <f t="shared" si="40"/>
        <v>0</v>
      </c>
      <c r="AM592" s="1">
        <v>0</v>
      </c>
      <c r="AN592" s="1"/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f t="shared" si="41"/>
        <v>0</v>
      </c>
      <c r="AW592" s="1">
        <v>0</v>
      </c>
      <c r="AY592" s="1">
        <f t="shared" si="38"/>
        <v>0</v>
      </c>
      <c r="BB592" s="1"/>
    </row>
    <row r="593" spans="1:54" hidden="1" x14ac:dyDescent="0.35">
      <c r="A593" s="13" t="s">
        <v>1451</v>
      </c>
      <c r="B593" t="s">
        <v>815</v>
      </c>
      <c r="C593" t="s">
        <v>1359</v>
      </c>
      <c r="D593" t="s">
        <v>1370</v>
      </c>
      <c r="E593" s="83" t="s">
        <v>178</v>
      </c>
      <c r="F593">
        <v>5</v>
      </c>
      <c r="G593" s="83" t="s">
        <v>810</v>
      </c>
      <c r="H593" s="83" t="s">
        <v>65</v>
      </c>
      <c r="I593" s="83" t="s">
        <v>1351</v>
      </c>
      <c r="J593" t="s">
        <v>47</v>
      </c>
      <c r="K593" t="s">
        <v>48</v>
      </c>
      <c r="L593">
        <v>4</v>
      </c>
      <c r="M593" t="s">
        <v>1291</v>
      </c>
      <c r="N593">
        <v>3</v>
      </c>
      <c r="O593" t="s">
        <v>691</v>
      </c>
      <c r="P593" t="s">
        <v>1296</v>
      </c>
      <c r="Q593" t="s">
        <v>691</v>
      </c>
      <c r="R593" t="s">
        <v>830</v>
      </c>
      <c r="S593" t="s">
        <v>832</v>
      </c>
      <c r="T593" t="s">
        <v>1299</v>
      </c>
      <c r="U593" t="s">
        <v>832</v>
      </c>
      <c r="V593" t="s">
        <v>1339</v>
      </c>
      <c r="W593">
        <v>4000</v>
      </c>
      <c r="X593" t="s">
        <v>233</v>
      </c>
      <c r="Y593">
        <v>4451</v>
      </c>
      <c r="Z593" t="s">
        <v>282</v>
      </c>
      <c r="AA593">
        <v>9</v>
      </c>
      <c r="AB593" t="s">
        <v>283</v>
      </c>
      <c r="AC593" s="1">
        <v>700000</v>
      </c>
      <c r="AD593" s="16">
        <v>500000</v>
      </c>
      <c r="AE593" s="1">
        <v>500000</v>
      </c>
      <c r="AF593" s="1">
        <v>750000</v>
      </c>
      <c r="AG593" s="1">
        <v>760500</v>
      </c>
      <c r="AH593" s="1">
        <v>500000</v>
      </c>
      <c r="AI593" s="1">
        <v>500000</v>
      </c>
      <c r="AJ593" s="1">
        <v>0</v>
      </c>
      <c r="AK593" s="1">
        <v>0</v>
      </c>
      <c r="AL593" s="1">
        <f t="shared" si="40"/>
        <v>0</v>
      </c>
      <c r="AM593" s="1">
        <v>0</v>
      </c>
      <c r="AN593" s="1"/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f t="shared" si="41"/>
        <v>0</v>
      </c>
      <c r="AW593" s="1">
        <v>0</v>
      </c>
      <c r="AY593" s="1">
        <f t="shared" si="38"/>
        <v>0</v>
      </c>
      <c r="BB593" s="1"/>
    </row>
    <row r="594" spans="1:54" hidden="1" x14ac:dyDescent="0.35">
      <c r="A594" t="s">
        <v>812</v>
      </c>
      <c r="B594" t="s">
        <v>815</v>
      </c>
      <c r="C594" t="s">
        <v>1359</v>
      </c>
      <c r="D594" t="s">
        <v>1378</v>
      </c>
      <c r="E594" s="83" t="s">
        <v>900</v>
      </c>
      <c r="F594">
        <v>0</v>
      </c>
      <c r="G594" s="83" t="s">
        <v>255</v>
      </c>
      <c r="H594" s="83" t="s">
        <v>65</v>
      </c>
      <c r="I594" s="83" t="s">
        <v>1351</v>
      </c>
      <c r="J594" s="83" t="s">
        <v>47</v>
      </c>
      <c r="K594" s="83" t="s">
        <v>48</v>
      </c>
      <c r="L594">
        <v>1</v>
      </c>
      <c r="M594" t="s">
        <v>1292</v>
      </c>
      <c r="N594">
        <v>65</v>
      </c>
      <c r="O594" t="s">
        <v>996</v>
      </c>
      <c r="P594" t="s">
        <v>1296</v>
      </c>
      <c r="Q594" t="s">
        <v>996</v>
      </c>
      <c r="R594" t="s">
        <v>995</v>
      </c>
      <c r="S594" t="s">
        <v>226</v>
      </c>
      <c r="T594" t="s">
        <v>1299</v>
      </c>
      <c r="U594" t="s">
        <v>226</v>
      </c>
      <c r="V594" t="s">
        <v>1339</v>
      </c>
      <c r="W594">
        <v>4000</v>
      </c>
      <c r="X594" t="s">
        <v>233</v>
      </c>
      <c r="Y594">
        <v>4451</v>
      </c>
      <c r="Z594" t="s">
        <v>282</v>
      </c>
      <c r="AA594">
        <v>66</v>
      </c>
      <c r="AB594" t="s">
        <v>1236</v>
      </c>
      <c r="AC594" s="1">
        <v>0</v>
      </c>
      <c r="AD594" s="16">
        <v>29847740.09</v>
      </c>
      <c r="AE594" s="1"/>
      <c r="AF594" s="1"/>
      <c r="AG594" s="1"/>
      <c r="AH594" s="1">
        <v>0</v>
      </c>
      <c r="AI594" s="1"/>
      <c r="AJ594" s="1">
        <v>8821054.0500000007</v>
      </c>
      <c r="AK594" s="1">
        <v>8821054.0500000007</v>
      </c>
      <c r="AL594" s="1">
        <f t="shared" si="40"/>
        <v>0</v>
      </c>
      <c r="AM594" s="1">
        <v>0</v>
      </c>
      <c r="AN594" s="16">
        <f>AJ594-AM594</f>
        <v>8821054.0500000007</v>
      </c>
      <c r="AO594" s="1">
        <v>0</v>
      </c>
      <c r="AP594" s="1">
        <v>0</v>
      </c>
      <c r="AQ594" s="1">
        <v>0</v>
      </c>
      <c r="AR594" s="1"/>
      <c r="AS594" s="1"/>
      <c r="AT594" s="1"/>
      <c r="AU594" s="1"/>
      <c r="AV594" s="1">
        <f t="shared" si="41"/>
        <v>8821054.0500000007</v>
      </c>
      <c r="AW594" s="1">
        <v>0</v>
      </c>
      <c r="AY594" s="1">
        <f t="shared" si="38"/>
        <v>0</v>
      </c>
      <c r="BA594" t="s">
        <v>1458</v>
      </c>
    </row>
    <row r="595" spans="1:54" hidden="1" x14ac:dyDescent="0.35">
      <c r="A595" t="s">
        <v>812</v>
      </c>
      <c r="B595" t="s">
        <v>815</v>
      </c>
      <c r="C595" t="s">
        <v>1359</v>
      </c>
      <c r="D595" t="s">
        <v>1369</v>
      </c>
      <c r="E595" s="83" t="s">
        <v>109</v>
      </c>
      <c r="F595">
        <v>4</v>
      </c>
      <c r="G595" s="83" t="s">
        <v>224</v>
      </c>
      <c r="H595" s="83" t="s">
        <v>65</v>
      </c>
      <c r="I595" s="83" t="s">
        <v>1351</v>
      </c>
      <c r="J595" t="s">
        <v>47</v>
      </c>
      <c r="K595" t="s">
        <v>48</v>
      </c>
      <c r="L595">
        <v>6</v>
      </c>
      <c r="M595" t="s">
        <v>1290</v>
      </c>
      <c r="N595">
        <v>1</v>
      </c>
      <c r="O595" t="s">
        <v>343</v>
      </c>
      <c r="P595" t="s">
        <v>1296</v>
      </c>
      <c r="Q595" t="s">
        <v>1401</v>
      </c>
      <c r="R595" t="s">
        <v>936</v>
      </c>
      <c r="S595" t="s">
        <v>344</v>
      </c>
      <c r="T595" t="s">
        <v>1299</v>
      </c>
      <c r="U595" t="s">
        <v>1402</v>
      </c>
      <c r="V595" t="s">
        <v>1339</v>
      </c>
      <c r="W595">
        <v>4000</v>
      </c>
      <c r="X595" t="s">
        <v>233</v>
      </c>
      <c r="Y595">
        <v>4451</v>
      </c>
      <c r="Z595" t="s">
        <v>282</v>
      </c>
      <c r="AA595">
        <v>39</v>
      </c>
      <c r="AB595" t="s">
        <v>349</v>
      </c>
      <c r="AC595" s="1">
        <v>0</v>
      </c>
      <c r="AD595" s="16">
        <v>0</v>
      </c>
      <c r="AE595" s="1">
        <v>0</v>
      </c>
      <c r="AF595" s="1">
        <v>300000</v>
      </c>
      <c r="AG595" s="1">
        <v>300000</v>
      </c>
      <c r="AH595" s="1">
        <v>0</v>
      </c>
      <c r="AI595" s="1">
        <v>0</v>
      </c>
      <c r="AJ595" s="1">
        <v>300000</v>
      </c>
      <c r="AK595" s="1">
        <v>300000</v>
      </c>
      <c r="AL595" s="1">
        <f t="shared" si="40"/>
        <v>0</v>
      </c>
      <c r="AM595" s="1">
        <v>300000</v>
      </c>
      <c r="AN595" s="1"/>
      <c r="AO595" s="1">
        <v>0</v>
      </c>
      <c r="AP595" s="1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 s="1">
        <f t="shared" si="41"/>
        <v>300000</v>
      </c>
      <c r="AW595" s="16">
        <v>0</v>
      </c>
      <c r="AY595" s="1">
        <f t="shared" si="38"/>
        <v>0</v>
      </c>
    </row>
    <row r="596" spans="1:54" hidden="1" x14ac:dyDescent="0.35">
      <c r="A596" t="s">
        <v>1361</v>
      </c>
      <c r="B596" t="s">
        <v>1360</v>
      </c>
      <c r="C596" t="s">
        <v>1359</v>
      </c>
      <c r="D596" t="s">
        <v>1374</v>
      </c>
      <c r="E596" s="83" t="s">
        <v>111</v>
      </c>
      <c r="F596">
        <v>5</v>
      </c>
      <c r="G596" s="83" t="s">
        <v>810</v>
      </c>
      <c r="H596" s="83" t="s">
        <v>65</v>
      </c>
      <c r="I596" s="83" t="s">
        <v>1351</v>
      </c>
      <c r="J596" s="83" t="s">
        <v>47</v>
      </c>
      <c r="K596" s="83" t="s">
        <v>48</v>
      </c>
      <c r="L596">
        <v>4</v>
      </c>
      <c r="M596" t="s">
        <v>1291</v>
      </c>
      <c r="N596">
        <v>14</v>
      </c>
      <c r="O596" t="s">
        <v>843</v>
      </c>
      <c r="P596" t="s">
        <v>1296</v>
      </c>
      <c r="Q596" t="s">
        <v>843</v>
      </c>
      <c r="R596" t="s">
        <v>842</v>
      </c>
      <c r="S596" t="s">
        <v>110</v>
      </c>
      <c r="T596" t="s">
        <v>1299</v>
      </c>
      <c r="U596" t="s">
        <v>110</v>
      </c>
      <c r="V596" t="s">
        <v>1339</v>
      </c>
      <c r="W596">
        <v>4000</v>
      </c>
      <c r="X596" t="s">
        <v>233</v>
      </c>
      <c r="Y596">
        <v>4451</v>
      </c>
      <c r="Z596" t="s">
        <v>282</v>
      </c>
      <c r="AA596">
        <v>37</v>
      </c>
      <c r="AB596" t="s">
        <v>283</v>
      </c>
      <c r="AC596">
        <v>2111015.56</v>
      </c>
      <c r="AD596" s="16">
        <v>1732776.01</v>
      </c>
      <c r="AE596">
        <v>1732776.01</v>
      </c>
      <c r="AF596">
        <v>2582239.5499999998</v>
      </c>
      <c r="AG596">
        <v>1570000</v>
      </c>
      <c r="AH596" s="16">
        <v>2582239.5499999998</v>
      </c>
      <c r="AI596">
        <v>2582239.5499999998</v>
      </c>
      <c r="AJ596" s="1">
        <v>500000</v>
      </c>
      <c r="AK596" s="1">
        <v>500000</v>
      </c>
      <c r="AL596" s="1">
        <f t="shared" si="40"/>
        <v>0</v>
      </c>
      <c r="AM596" s="1">
        <v>500000</v>
      </c>
      <c r="AN596" s="1"/>
      <c r="AO596" s="1">
        <v>0</v>
      </c>
      <c r="AP596" s="1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 s="1">
        <f t="shared" si="41"/>
        <v>500000</v>
      </c>
      <c r="AW596" s="16">
        <v>500000</v>
      </c>
      <c r="AX596" s="16">
        <v>500000</v>
      </c>
      <c r="AY596" s="1">
        <f t="shared" si="38"/>
        <v>500000</v>
      </c>
    </row>
    <row r="597" spans="1:54" hidden="1" x14ac:dyDescent="0.35">
      <c r="A597" t="s">
        <v>1361</v>
      </c>
      <c r="B597" t="s">
        <v>1360</v>
      </c>
      <c r="C597" t="s">
        <v>1359</v>
      </c>
      <c r="D597" t="s">
        <v>1369</v>
      </c>
      <c r="E597" s="83" t="s">
        <v>178</v>
      </c>
      <c r="F597">
        <v>4</v>
      </c>
      <c r="G597" s="83" t="s">
        <v>224</v>
      </c>
      <c r="H597" s="83" t="s">
        <v>424</v>
      </c>
      <c r="I597" s="83" t="s">
        <v>1355</v>
      </c>
      <c r="J597" t="s">
        <v>47</v>
      </c>
      <c r="K597" t="s">
        <v>48</v>
      </c>
      <c r="L597">
        <v>6</v>
      </c>
      <c r="M597" t="s">
        <v>1290</v>
      </c>
      <c r="N597">
        <v>2</v>
      </c>
      <c r="O597" t="s">
        <v>428</v>
      </c>
      <c r="P597" t="s">
        <v>1296</v>
      </c>
      <c r="Q597" t="s">
        <v>428</v>
      </c>
      <c r="R597" t="s">
        <v>936</v>
      </c>
      <c r="S597" t="s">
        <v>344</v>
      </c>
      <c r="T597" t="s">
        <v>1299</v>
      </c>
      <c r="U597" t="s">
        <v>832</v>
      </c>
      <c r="V597" t="s">
        <v>1339</v>
      </c>
      <c r="W597">
        <v>4000</v>
      </c>
      <c r="X597" t="s">
        <v>233</v>
      </c>
      <c r="Y597">
        <v>4481</v>
      </c>
      <c r="Z597" t="s">
        <v>427</v>
      </c>
      <c r="AA597">
        <v>0</v>
      </c>
      <c r="AB597" t="s">
        <v>428</v>
      </c>
      <c r="AC597">
        <v>0</v>
      </c>
      <c r="AD597" s="16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 s="1">
        <v>1361457.84</v>
      </c>
      <c r="AK597" s="1">
        <v>1361457.84</v>
      </c>
      <c r="AL597" s="1">
        <f t="shared" si="40"/>
        <v>0</v>
      </c>
      <c r="AM597" s="1">
        <v>1000000</v>
      </c>
      <c r="AN597" s="1"/>
      <c r="AO597" s="1">
        <v>1361457.84</v>
      </c>
      <c r="AP597" s="1">
        <v>1361457.84</v>
      </c>
      <c r="AQ597">
        <v>0</v>
      </c>
      <c r="AR597">
        <v>0</v>
      </c>
      <c r="AS597">
        <v>0</v>
      </c>
      <c r="AT597">
        <v>0</v>
      </c>
      <c r="AU597">
        <v>0</v>
      </c>
      <c r="AV597" s="1">
        <f t="shared" si="41"/>
        <v>0</v>
      </c>
      <c r="AW597" s="16">
        <v>2000000</v>
      </c>
      <c r="AY597" s="1">
        <f t="shared" ref="AY597:AY603" si="45">AW597</f>
        <v>2000000</v>
      </c>
    </row>
    <row r="598" spans="1:54" hidden="1" x14ac:dyDescent="0.35">
      <c r="A598" s="13" t="s">
        <v>1451</v>
      </c>
      <c r="B598" t="s">
        <v>815</v>
      </c>
      <c r="C598" t="s">
        <v>1359</v>
      </c>
      <c r="D598" t="s">
        <v>1370</v>
      </c>
      <c r="E598" s="83" t="s">
        <v>178</v>
      </c>
      <c r="F598">
        <v>5</v>
      </c>
      <c r="G598" s="83" t="s">
        <v>810</v>
      </c>
      <c r="H598" s="83" t="s">
        <v>65</v>
      </c>
      <c r="I598" s="83" t="s">
        <v>1351</v>
      </c>
      <c r="J598" t="s">
        <v>47</v>
      </c>
      <c r="K598" t="s">
        <v>48</v>
      </c>
      <c r="L598">
        <v>4</v>
      </c>
      <c r="M598" t="s">
        <v>1291</v>
      </c>
      <c r="N598">
        <v>3</v>
      </c>
      <c r="O598" t="s">
        <v>691</v>
      </c>
      <c r="P598" t="s">
        <v>1296</v>
      </c>
      <c r="Q598" t="s">
        <v>691</v>
      </c>
      <c r="R598" t="s">
        <v>830</v>
      </c>
      <c r="S598" t="s">
        <v>832</v>
      </c>
      <c r="T598" t="s">
        <v>1299</v>
      </c>
      <c r="U598" t="s">
        <v>832</v>
      </c>
      <c r="V598" t="s">
        <v>1339</v>
      </c>
      <c r="W598">
        <v>4000</v>
      </c>
      <c r="X598" t="s">
        <v>233</v>
      </c>
      <c r="Y598">
        <v>4481</v>
      </c>
      <c r="Z598" t="s">
        <v>427</v>
      </c>
      <c r="AA598">
        <v>0</v>
      </c>
      <c r="AB598" t="s">
        <v>58</v>
      </c>
      <c r="AC598" s="1">
        <v>1458174.06</v>
      </c>
      <c r="AD598" s="16">
        <v>1458174.06</v>
      </c>
      <c r="AE598" s="1">
        <v>1089485.31</v>
      </c>
      <c r="AF598" s="1">
        <v>1000000</v>
      </c>
      <c r="AG598" s="1">
        <v>1000000</v>
      </c>
      <c r="AH598" s="1">
        <v>0</v>
      </c>
      <c r="AI598" s="1">
        <v>0</v>
      </c>
      <c r="AJ598" s="1">
        <v>0</v>
      </c>
      <c r="AK598" s="1">
        <v>0</v>
      </c>
      <c r="AL598" s="1">
        <f t="shared" si="40"/>
        <v>0</v>
      </c>
      <c r="AM598" s="1">
        <v>0</v>
      </c>
      <c r="AN598" s="1"/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f t="shared" si="41"/>
        <v>0</v>
      </c>
      <c r="AW598" s="1">
        <v>0</v>
      </c>
      <c r="AY598" s="1">
        <f t="shared" si="45"/>
        <v>0</v>
      </c>
      <c r="BB598" s="1"/>
    </row>
    <row r="599" spans="1:54" hidden="1" x14ac:dyDescent="0.35">
      <c r="A599" t="s">
        <v>1361</v>
      </c>
      <c r="B599" t="s">
        <v>1360</v>
      </c>
      <c r="C599" t="s">
        <v>1359</v>
      </c>
      <c r="D599" t="s">
        <v>1373</v>
      </c>
      <c r="E599" s="83" t="s">
        <v>835</v>
      </c>
      <c r="F599">
        <v>5</v>
      </c>
      <c r="G599" s="83" t="s">
        <v>810</v>
      </c>
      <c r="H599" s="83" t="s">
        <v>65</v>
      </c>
      <c r="I599" s="83" t="s">
        <v>1351</v>
      </c>
      <c r="J599" t="s">
        <v>47</v>
      </c>
      <c r="K599" t="s">
        <v>48</v>
      </c>
      <c r="L599">
        <v>4</v>
      </c>
      <c r="M599" t="s">
        <v>1291</v>
      </c>
      <c r="N599">
        <v>9</v>
      </c>
      <c r="O599" t="s">
        <v>120</v>
      </c>
      <c r="P599" t="s">
        <v>1296</v>
      </c>
      <c r="Q599" t="s">
        <v>120</v>
      </c>
      <c r="R599" t="s">
        <v>834</v>
      </c>
      <c r="S599" t="s">
        <v>836</v>
      </c>
      <c r="T599" t="s">
        <v>1299</v>
      </c>
      <c r="U599" t="s">
        <v>836</v>
      </c>
      <c r="V599" t="s">
        <v>1340</v>
      </c>
      <c r="W599">
        <v>5000</v>
      </c>
      <c r="X599" t="s">
        <v>118</v>
      </c>
      <c r="Y599">
        <v>5111</v>
      </c>
      <c r="Z599" t="s">
        <v>119</v>
      </c>
      <c r="AA599">
        <v>0</v>
      </c>
      <c r="AB599" t="s">
        <v>58</v>
      </c>
      <c r="AC599" s="1">
        <v>621837.72</v>
      </c>
      <c r="AD599" s="16">
        <v>621837.72</v>
      </c>
      <c r="AE599" s="1">
        <v>621837.72</v>
      </c>
      <c r="AF599" s="1">
        <v>637615.25</v>
      </c>
      <c r="AG599" s="1">
        <v>1185000</v>
      </c>
      <c r="AH599" s="1">
        <v>432826.51</v>
      </c>
      <c r="AI599" s="1">
        <v>432826.51</v>
      </c>
      <c r="AJ599" s="1">
        <v>2911420.2</v>
      </c>
      <c r="AK599" s="1">
        <v>2911420.2</v>
      </c>
      <c r="AL599" s="1">
        <f t="shared" si="40"/>
        <v>0</v>
      </c>
      <c r="AM599" s="1">
        <v>1500000</v>
      </c>
      <c r="AN599" s="1"/>
      <c r="AO599" s="1">
        <v>1911852.56</v>
      </c>
      <c r="AP599" s="1">
        <v>1911852.56</v>
      </c>
      <c r="AQ599" s="1">
        <v>1911852.56</v>
      </c>
      <c r="AR599" s="1">
        <v>1911852.56</v>
      </c>
      <c r="AS599" s="1">
        <v>1911852.56</v>
      </c>
      <c r="AT599" s="1">
        <v>1911852.56</v>
      </c>
      <c r="AU599" s="1">
        <v>1911852.56</v>
      </c>
      <c r="AV599" s="1">
        <f t="shared" si="41"/>
        <v>999567.64000000013</v>
      </c>
      <c r="AW599" s="1">
        <v>40000000</v>
      </c>
      <c r="AY599" s="1">
        <f t="shared" si="45"/>
        <v>40000000</v>
      </c>
    </row>
    <row r="600" spans="1:54" hidden="1" x14ac:dyDescent="0.35">
      <c r="A600" t="s">
        <v>812</v>
      </c>
      <c r="B600" t="s">
        <v>815</v>
      </c>
      <c r="C600" t="s">
        <v>1359</v>
      </c>
      <c r="D600" t="s">
        <v>1376</v>
      </c>
      <c r="E600" s="83" t="s">
        <v>870</v>
      </c>
      <c r="F600">
        <v>2</v>
      </c>
      <c r="G600" s="83" t="s">
        <v>148</v>
      </c>
      <c r="H600" s="83" t="s">
        <v>65</v>
      </c>
      <c r="I600" s="83" t="s">
        <v>1351</v>
      </c>
      <c r="J600" s="83" t="s">
        <v>480</v>
      </c>
      <c r="K600" s="83" t="s">
        <v>481</v>
      </c>
      <c r="L600">
        <v>2</v>
      </c>
      <c r="M600" t="s">
        <v>1293</v>
      </c>
      <c r="N600">
        <v>24</v>
      </c>
      <c r="O600" t="s">
        <v>484</v>
      </c>
      <c r="P600" t="s">
        <v>1296</v>
      </c>
      <c r="Q600" t="s">
        <v>484</v>
      </c>
      <c r="R600" t="s">
        <v>896</v>
      </c>
      <c r="S600" t="s">
        <v>897</v>
      </c>
      <c r="T600" t="s">
        <v>1299</v>
      </c>
      <c r="U600" t="s">
        <v>897</v>
      </c>
      <c r="V600" t="s">
        <v>1340</v>
      </c>
      <c r="W600">
        <v>5000</v>
      </c>
      <c r="X600" t="s">
        <v>118</v>
      </c>
      <c r="Y600">
        <v>5111</v>
      </c>
      <c r="Z600" t="s">
        <v>119</v>
      </c>
      <c r="AA600">
        <v>0</v>
      </c>
      <c r="AB600" t="s">
        <v>58</v>
      </c>
      <c r="AC600" s="1">
        <v>162539.20000000001</v>
      </c>
      <c r="AD600" s="16">
        <v>162539.20000000001</v>
      </c>
      <c r="AE600" s="1">
        <v>162539.20000000001</v>
      </c>
      <c r="AF600" s="1">
        <v>0</v>
      </c>
      <c r="AG600" s="1">
        <v>0</v>
      </c>
      <c r="AH600" s="1">
        <v>0</v>
      </c>
      <c r="AI600" s="1">
        <v>0</v>
      </c>
      <c r="AJ600" s="1">
        <v>400000</v>
      </c>
      <c r="AK600" s="1">
        <v>400000</v>
      </c>
      <c r="AL600" s="1">
        <f t="shared" si="40"/>
        <v>0</v>
      </c>
      <c r="AM600" s="1">
        <v>500000</v>
      </c>
      <c r="AN600" s="1"/>
      <c r="AO600" s="1">
        <v>379658.69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f t="shared" si="41"/>
        <v>20341.309999999998</v>
      </c>
      <c r="AW600" s="1">
        <v>0</v>
      </c>
      <c r="AY600" s="1">
        <f t="shared" si="45"/>
        <v>0</v>
      </c>
    </row>
    <row r="601" spans="1:54" hidden="1" x14ac:dyDescent="0.35">
      <c r="A601" t="s">
        <v>812</v>
      </c>
      <c r="B601" t="s">
        <v>815</v>
      </c>
      <c r="C601" t="s">
        <v>1359</v>
      </c>
      <c r="D601" t="s">
        <v>1378</v>
      </c>
      <c r="E601" s="83" t="s">
        <v>900</v>
      </c>
      <c r="F601">
        <v>0</v>
      </c>
      <c r="G601" s="83" t="s">
        <v>255</v>
      </c>
      <c r="H601" s="83" t="s">
        <v>217</v>
      </c>
      <c r="I601" s="83" t="s">
        <v>1352</v>
      </c>
      <c r="J601" s="83" t="s">
        <v>47</v>
      </c>
      <c r="K601" s="83" t="s">
        <v>48</v>
      </c>
      <c r="L601">
        <v>2</v>
      </c>
      <c r="M601" t="s">
        <v>1293</v>
      </c>
      <c r="N601">
        <v>41</v>
      </c>
      <c r="O601" t="s">
        <v>925</v>
      </c>
      <c r="P601" t="s">
        <v>1296</v>
      </c>
      <c r="Q601" t="s">
        <v>925</v>
      </c>
      <c r="R601" t="s">
        <v>908</v>
      </c>
      <c r="S601" t="s">
        <v>909</v>
      </c>
      <c r="T601" t="s">
        <v>1299</v>
      </c>
      <c r="U601" t="s">
        <v>909</v>
      </c>
      <c r="V601" t="s">
        <v>1340</v>
      </c>
      <c r="W601">
        <v>5000</v>
      </c>
      <c r="X601" t="s">
        <v>118</v>
      </c>
      <c r="Y601">
        <v>5111</v>
      </c>
      <c r="Z601" t="s">
        <v>119</v>
      </c>
      <c r="AA601">
        <v>0</v>
      </c>
      <c r="AB601" t="s">
        <v>58</v>
      </c>
      <c r="AC601" s="1">
        <v>0</v>
      </c>
      <c r="AD601" s="16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22700</v>
      </c>
      <c r="AK601" s="1">
        <v>22700</v>
      </c>
      <c r="AL601" s="1">
        <f t="shared" si="40"/>
        <v>0</v>
      </c>
      <c r="AM601">
        <v>0</v>
      </c>
      <c r="AN601" s="16">
        <f>AJ601-AM601</f>
        <v>22700</v>
      </c>
      <c r="AO601" s="1">
        <v>22665.59</v>
      </c>
      <c r="AP601" s="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 s="1">
        <f t="shared" si="41"/>
        <v>34.409999999999854</v>
      </c>
      <c r="AW601" s="1"/>
      <c r="AY601" s="1">
        <f t="shared" si="45"/>
        <v>0</v>
      </c>
      <c r="BA601" t="s">
        <v>1162</v>
      </c>
      <c r="BB601" s="1"/>
    </row>
    <row r="602" spans="1:54" hidden="1" x14ac:dyDescent="0.35">
      <c r="A602" t="s">
        <v>812</v>
      </c>
      <c r="B602" t="s">
        <v>815</v>
      </c>
      <c r="C602" t="s">
        <v>1359</v>
      </c>
      <c r="D602" t="s">
        <v>1370</v>
      </c>
      <c r="E602" s="83" t="s">
        <v>178</v>
      </c>
      <c r="F602">
        <v>5</v>
      </c>
      <c r="G602" s="83" t="s">
        <v>810</v>
      </c>
      <c r="H602" s="83" t="s">
        <v>65</v>
      </c>
      <c r="I602" s="83" t="s">
        <v>1351</v>
      </c>
      <c r="J602" t="s">
        <v>47</v>
      </c>
      <c r="K602" t="s">
        <v>48</v>
      </c>
      <c r="L602">
        <v>4</v>
      </c>
      <c r="M602" t="s">
        <v>1291</v>
      </c>
      <c r="N602">
        <v>3</v>
      </c>
      <c r="O602" t="s">
        <v>691</v>
      </c>
      <c r="P602" t="s">
        <v>1296</v>
      </c>
      <c r="Q602" t="s">
        <v>691</v>
      </c>
      <c r="R602" t="s">
        <v>830</v>
      </c>
      <c r="S602" t="s">
        <v>832</v>
      </c>
      <c r="T602" t="s">
        <v>1299</v>
      </c>
      <c r="U602" t="s">
        <v>832</v>
      </c>
      <c r="V602" t="s">
        <v>1340</v>
      </c>
      <c r="W602">
        <v>5000</v>
      </c>
      <c r="X602" t="s">
        <v>118</v>
      </c>
      <c r="Y602">
        <v>5111</v>
      </c>
      <c r="Z602" t="s">
        <v>119</v>
      </c>
      <c r="AA602">
        <v>41</v>
      </c>
      <c r="AB602" t="s">
        <v>831</v>
      </c>
      <c r="AC602" s="1">
        <v>0</v>
      </c>
      <c r="AD602" s="16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 s="1">
        <v>0</v>
      </c>
      <c r="AK602" s="1">
        <v>0</v>
      </c>
      <c r="AL602" s="1">
        <f t="shared" si="40"/>
        <v>0</v>
      </c>
      <c r="AM602" s="1">
        <v>4000000</v>
      </c>
      <c r="AN602" s="1"/>
      <c r="AO602" s="1">
        <v>0</v>
      </c>
      <c r="AP602" s="1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 s="1">
        <f t="shared" si="41"/>
        <v>0</v>
      </c>
      <c r="AW602" s="1">
        <v>0</v>
      </c>
      <c r="AY602" s="1">
        <f t="shared" si="45"/>
        <v>0</v>
      </c>
      <c r="BB602">
        <v>2038475.6199999999</v>
      </c>
    </row>
    <row r="603" spans="1:54" hidden="1" x14ac:dyDescent="0.35">
      <c r="A603" s="13" t="s">
        <v>1451</v>
      </c>
      <c r="B603" t="s">
        <v>815</v>
      </c>
      <c r="C603" t="s">
        <v>1359</v>
      </c>
      <c r="D603" t="s">
        <v>1372</v>
      </c>
      <c r="E603" s="83" t="s">
        <v>60</v>
      </c>
      <c r="F603">
        <v>5</v>
      </c>
      <c r="G603" s="83" t="s">
        <v>810</v>
      </c>
      <c r="H603" s="83" t="s">
        <v>65</v>
      </c>
      <c r="I603" s="83" t="s">
        <v>1351</v>
      </c>
      <c r="J603" t="s">
        <v>47</v>
      </c>
      <c r="K603" t="s">
        <v>48</v>
      </c>
      <c r="L603">
        <v>4</v>
      </c>
      <c r="M603" t="s">
        <v>1291</v>
      </c>
      <c r="N603">
        <v>5</v>
      </c>
      <c r="O603" t="s">
        <v>297</v>
      </c>
      <c r="P603" t="s">
        <v>1296</v>
      </c>
      <c r="Q603" t="s">
        <v>297</v>
      </c>
      <c r="R603" t="s">
        <v>817</v>
      </c>
      <c r="S603" t="s">
        <v>298</v>
      </c>
      <c r="T603" t="s">
        <v>1299</v>
      </c>
      <c r="U603" t="s">
        <v>298</v>
      </c>
      <c r="V603" t="s">
        <v>1340</v>
      </c>
      <c r="W603">
        <v>5000</v>
      </c>
      <c r="X603" t="s">
        <v>118</v>
      </c>
      <c r="Y603">
        <v>5111</v>
      </c>
      <c r="Z603" t="s">
        <v>119</v>
      </c>
      <c r="AA603">
        <v>0</v>
      </c>
      <c r="AB603" t="s">
        <v>58</v>
      </c>
      <c r="AC603" s="1">
        <v>384189.25</v>
      </c>
      <c r="AD603" s="16">
        <v>7598</v>
      </c>
      <c r="AE603" s="1">
        <v>7598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f t="shared" si="40"/>
        <v>0</v>
      </c>
      <c r="AM603" s="1">
        <v>0</v>
      </c>
      <c r="AN603" s="1"/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f t="shared" si="41"/>
        <v>0</v>
      </c>
      <c r="AW603" s="16">
        <v>0</v>
      </c>
      <c r="AX603" s="16"/>
      <c r="AY603" s="1">
        <f t="shared" si="45"/>
        <v>0</v>
      </c>
      <c r="BA603" s="1"/>
    </row>
    <row r="604" spans="1:54" hidden="1" x14ac:dyDescent="0.35">
      <c r="A604" t="s">
        <v>812</v>
      </c>
      <c r="B604" t="s">
        <v>815</v>
      </c>
      <c r="C604" t="s">
        <v>1359</v>
      </c>
      <c r="D604" t="s">
        <v>1376</v>
      </c>
      <c r="E604" s="83" t="s">
        <v>870</v>
      </c>
      <c r="F604">
        <v>2</v>
      </c>
      <c r="G604" s="83" t="s">
        <v>148</v>
      </c>
      <c r="H604" s="83" t="s">
        <v>65</v>
      </c>
      <c r="I604" s="83" t="s">
        <v>1351</v>
      </c>
      <c r="J604" s="83" t="s">
        <v>480</v>
      </c>
      <c r="K604" s="83" t="s">
        <v>481</v>
      </c>
      <c r="L604">
        <v>2</v>
      </c>
      <c r="M604" t="s">
        <v>1293</v>
      </c>
      <c r="N604">
        <v>24</v>
      </c>
      <c r="O604" t="s">
        <v>484</v>
      </c>
      <c r="P604" t="s">
        <v>1296</v>
      </c>
      <c r="Q604" t="s">
        <v>484</v>
      </c>
      <c r="R604" t="s">
        <v>896</v>
      </c>
      <c r="S604" t="s">
        <v>897</v>
      </c>
      <c r="T604" t="s">
        <v>1299</v>
      </c>
      <c r="U604" t="s">
        <v>897</v>
      </c>
      <c r="V604" t="s">
        <v>1340</v>
      </c>
      <c r="W604">
        <v>5000</v>
      </c>
      <c r="X604" t="s">
        <v>118</v>
      </c>
      <c r="Y604">
        <v>5121</v>
      </c>
      <c r="Z604" t="s">
        <v>680</v>
      </c>
      <c r="AA604">
        <v>0</v>
      </c>
      <c r="AB604" t="s">
        <v>58</v>
      </c>
      <c r="AC604">
        <v>0</v>
      </c>
      <c r="AD604" s="16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 s="1">
        <v>100000</v>
      </c>
      <c r="AK604" s="1">
        <v>0</v>
      </c>
      <c r="AL604" s="1">
        <f t="shared" si="40"/>
        <v>100000</v>
      </c>
      <c r="AM604" s="1">
        <v>0</v>
      </c>
      <c r="AN604" s="1"/>
      <c r="AO604" s="1">
        <v>22666.32</v>
      </c>
      <c r="AP604" s="1"/>
      <c r="AV604" s="1"/>
      <c r="AW604" s="1">
        <v>0</v>
      </c>
    </row>
    <row r="605" spans="1:54" hidden="1" x14ac:dyDescent="0.35">
      <c r="A605" t="s">
        <v>1361</v>
      </c>
      <c r="B605" t="s">
        <v>1360</v>
      </c>
      <c r="C605" t="s">
        <v>1359</v>
      </c>
      <c r="D605" t="s">
        <v>1374</v>
      </c>
      <c r="E605" s="83" t="s">
        <v>111</v>
      </c>
      <c r="F605">
        <v>5</v>
      </c>
      <c r="G605" s="83" t="s">
        <v>810</v>
      </c>
      <c r="H605" s="83" t="s">
        <v>65</v>
      </c>
      <c r="I605" s="83" t="s">
        <v>1351</v>
      </c>
      <c r="J605" s="83" t="s">
        <v>47</v>
      </c>
      <c r="K605" s="83" t="s">
        <v>48</v>
      </c>
      <c r="L605">
        <v>4</v>
      </c>
      <c r="M605" t="s">
        <v>1291</v>
      </c>
      <c r="N605">
        <v>16</v>
      </c>
      <c r="O605" t="s">
        <v>355</v>
      </c>
      <c r="P605" t="s">
        <v>1296</v>
      </c>
      <c r="Q605" t="s">
        <v>843</v>
      </c>
      <c r="R605" t="s">
        <v>847</v>
      </c>
      <c r="S605" t="s">
        <v>848</v>
      </c>
      <c r="T605" t="s">
        <v>1299</v>
      </c>
      <c r="U605" t="s">
        <v>110</v>
      </c>
      <c r="V605" t="s">
        <v>1340</v>
      </c>
      <c r="W605">
        <v>5000</v>
      </c>
      <c r="X605" t="s">
        <v>118</v>
      </c>
      <c r="Y605">
        <v>5121</v>
      </c>
      <c r="Z605" t="s">
        <v>680</v>
      </c>
      <c r="AA605" t="s">
        <v>1403</v>
      </c>
      <c r="AB605" t="s">
        <v>1404</v>
      </c>
      <c r="AC605">
        <v>0</v>
      </c>
      <c r="AD605" s="16">
        <v>0</v>
      </c>
      <c r="AE605">
        <v>0</v>
      </c>
      <c r="AF605">
        <v>0</v>
      </c>
      <c r="AG605">
        <v>0</v>
      </c>
      <c r="AH605" s="16">
        <v>0</v>
      </c>
      <c r="AI605">
        <v>0</v>
      </c>
      <c r="AJ605" s="16">
        <v>500000</v>
      </c>
      <c r="AK605" s="1">
        <v>500000</v>
      </c>
      <c r="AL605" s="1">
        <f t="shared" si="40"/>
        <v>0</v>
      </c>
      <c r="AM605" s="1">
        <v>500000</v>
      </c>
      <c r="AN605" s="1"/>
      <c r="AO605" s="16">
        <v>452748</v>
      </c>
      <c r="AP605" s="1">
        <v>452748</v>
      </c>
      <c r="AQ605" s="1">
        <v>452748</v>
      </c>
      <c r="AR605" s="1">
        <v>452748</v>
      </c>
      <c r="AS605" s="1">
        <v>452748</v>
      </c>
      <c r="AT605" s="1">
        <v>452748</v>
      </c>
      <c r="AU605" s="1">
        <v>452748</v>
      </c>
      <c r="AV605" s="1">
        <f t="shared" ref="AV605:AV668" si="46">AK605-AO605</f>
        <v>47252</v>
      </c>
      <c r="AW605" s="16">
        <v>1000000</v>
      </c>
      <c r="AY605" s="1">
        <f t="shared" ref="AY605:AY668" si="47">AW605</f>
        <v>1000000</v>
      </c>
    </row>
    <row r="606" spans="1:54" hidden="1" x14ac:dyDescent="0.35">
      <c r="A606" t="s">
        <v>812</v>
      </c>
      <c r="B606" t="s">
        <v>815</v>
      </c>
      <c r="C606" t="s">
        <v>1359</v>
      </c>
      <c r="D606" t="s">
        <v>1373</v>
      </c>
      <c r="E606" s="83" t="s">
        <v>835</v>
      </c>
      <c r="F606">
        <v>5</v>
      </c>
      <c r="G606" s="83" t="s">
        <v>810</v>
      </c>
      <c r="H606" s="83" t="s">
        <v>65</v>
      </c>
      <c r="I606" s="83" t="s">
        <v>1351</v>
      </c>
      <c r="J606" t="s">
        <v>47</v>
      </c>
      <c r="K606" t="s">
        <v>48</v>
      </c>
      <c r="L606">
        <v>4</v>
      </c>
      <c r="M606" t="s">
        <v>1291</v>
      </c>
      <c r="N606">
        <v>9</v>
      </c>
      <c r="O606" t="s">
        <v>120</v>
      </c>
      <c r="P606" t="s">
        <v>1296</v>
      </c>
      <c r="Q606" t="s">
        <v>120</v>
      </c>
      <c r="R606" t="s">
        <v>834</v>
      </c>
      <c r="S606" t="s">
        <v>836</v>
      </c>
      <c r="T606" t="s">
        <v>1299</v>
      </c>
      <c r="U606" t="s">
        <v>836</v>
      </c>
      <c r="V606" t="s">
        <v>1340</v>
      </c>
      <c r="W606">
        <v>5000</v>
      </c>
      <c r="X606" t="s">
        <v>118</v>
      </c>
      <c r="Y606">
        <v>5121</v>
      </c>
      <c r="Z606" t="s">
        <v>680</v>
      </c>
      <c r="AA606">
        <v>0</v>
      </c>
      <c r="AB606" t="s">
        <v>58</v>
      </c>
      <c r="AC606" s="1">
        <v>0</v>
      </c>
      <c r="AD606" s="16">
        <v>0</v>
      </c>
      <c r="AE606" s="1">
        <v>0</v>
      </c>
      <c r="AF606" s="1">
        <v>264480</v>
      </c>
      <c r="AG606" s="1">
        <v>0</v>
      </c>
      <c r="AH606" s="1">
        <v>264480</v>
      </c>
      <c r="AI606" s="1">
        <v>264480</v>
      </c>
      <c r="AJ606" s="1">
        <v>0</v>
      </c>
      <c r="AK606" s="1">
        <v>0</v>
      </c>
      <c r="AL606" s="1">
        <f t="shared" si="40"/>
        <v>0</v>
      </c>
      <c r="AM606" s="1">
        <v>200000</v>
      </c>
      <c r="AN606" s="1"/>
      <c r="AO606" s="1">
        <v>0</v>
      </c>
      <c r="AP606" s="1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 s="1">
        <f t="shared" si="46"/>
        <v>0</v>
      </c>
      <c r="AW606" s="1">
        <v>0</v>
      </c>
      <c r="AY606" s="1">
        <f t="shared" si="47"/>
        <v>0</v>
      </c>
      <c r="BB606">
        <v>2200000</v>
      </c>
    </row>
    <row r="607" spans="1:54" hidden="1" x14ac:dyDescent="0.35">
      <c r="A607" s="13" t="s">
        <v>1451</v>
      </c>
      <c r="B607" t="s">
        <v>815</v>
      </c>
      <c r="C607" t="s">
        <v>1359</v>
      </c>
      <c r="D607" t="s">
        <v>1381</v>
      </c>
      <c r="E607" s="83" t="s">
        <v>984</v>
      </c>
      <c r="F607">
        <v>5</v>
      </c>
      <c r="G607" s="83" t="s">
        <v>810</v>
      </c>
      <c r="H607" s="83" t="s">
        <v>1398</v>
      </c>
      <c r="I607" s="83" t="s">
        <v>1399</v>
      </c>
      <c r="J607" s="83" t="s">
        <v>204</v>
      </c>
      <c r="K607" s="83" t="s">
        <v>1306</v>
      </c>
      <c r="L607">
        <v>4</v>
      </c>
      <c r="M607" t="s">
        <v>1291</v>
      </c>
      <c r="N607">
        <v>55</v>
      </c>
      <c r="O607" t="s">
        <v>601</v>
      </c>
      <c r="P607" t="s">
        <v>1296</v>
      </c>
      <c r="Q607" t="s">
        <v>601</v>
      </c>
      <c r="R607" t="s">
        <v>983</v>
      </c>
      <c r="S607" t="s">
        <v>985</v>
      </c>
      <c r="T607" t="s">
        <v>1299</v>
      </c>
      <c r="U607" t="s">
        <v>985</v>
      </c>
      <c r="V607" t="s">
        <v>1340</v>
      </c>
      <c r="W607">
        <v>5000</v>
      </c>
      <c r="X607" t="s">
        <v>118</v>
      </c>
      <c r="Y607">
        <v>5131</v>
      </c>
      <c r="Z607" t="s">
        <v>600</v>
      </c>
      <c r="AA607">
        <v>0</v>
      </c>
      <c r="AB607" t="s">
        <v>58</v>
      </c>
      <c r="AC607" s="1">
        <v>20893.919999999998</v>
      </c>
      <c r="AD607" s="16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f t="shared" si="40"/>
        <v>0</v>
      </c>
      <c r="AM607" s="1">
        <v>0</v>
      </c>
      <c r="AN607" s="1"/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f t="shared" si="46"/>
        <v>0</v>
      </c>
      <c r="AW607" s="1">
        <v>0</v>
      </c>
      <c r="AY607" s="1">
        <f t="shared" si="47"/>
        <v>0</v>
      </c>
      <c r="BB607" s="1"/>
    </row>
    <row r="608" spans="1:54" hidden="1" x14ac:dyDescent="0.35">
      <c r="A608" t="s">
        <v>812</v>
      </c>
      <c r="B608" t="s">
        <v>815</v>
      </c>
      <c r="C608" t="s">
        <v>1359</v>
      </c>
      <c r="D608" t="s">
        <v>1381</v>
      </c>
      <c r="E608" s="83" t="s">
        <v>984</v>
      </c>
      <c r="F608">
        <v>5</v>
      </c>
      <c r="G608" s="83" t="s">
        <v>810</v>
      </c>
      <c r="H608" s="83" t="s">
        <v>1398</v>
      </c>
      <c r="I608" s="83" t="s">
        <v>1399</v>
      </c>
      <c r="J608" s="83" t="s">
        <v>204</v>
      </c>
      <c r="K608" s="83" t="s">
        <v>1306</v>
      </c>
      <c r="L608">
        <v>4</v>
      </c>
      <c r="M608" t="s">
        <v>1291</v>
      </c>
      <c r="N608">
        <v>55</v>
      </c>
      <c r="O608" t="s">
        <v>601</v>
      </c>
      <c r="P608" t="s">
        <v>1296</v>
      </c>
      <c r="Q608" t="s">
        <v>601</v>
      </c>
      <c r="R608" t="s">
        <v>983</v>
      </c>
      <c r="S608" t="s">
        <v>985</v>
      </c>
      <c r="T608" t="s">
        <v>1299</v>
      </c>
      <c r="U608" t="s">
        <v>985</v>
      </c>
      <c r="V608" t="s">
        <v>1340</v>
      </c>
      <c r="W608">
        <v>5000</v>
      </c>
      <c r="X608" t="s">
        <v>118</v>
      </c>
      <c r="Y608">
        <v>5151</v>
      </c>
      <c r="Z608" t="s">
        <v>326</v>
      </c>
      <c r="AA608">
        <v>0</v>
      </c>
      <c r="AB608" t="s">
        <v>58</v>
      </c>
      <c r="AC608" s="1">
        <v>1063572.75</v>
      </c>
      <c r="AD608" s="16">
        <v>1025113.22</v>
      </c>
      <c r="AE608" s="1">
        <v>969471.41</v>
      </c>
      <c r="AF608" s="1">
        <v>869388.94</v>
      </c>
      <c r="AG608" s="1">
        <v>645000</v>
      </c>
      <c r="AH608" s="1">
        <v>869388.94</v>
      </c>
      <c r="AI608" s="1">
        <v>869388.94</v>
      </c>
      <c r="AJ608" s="1">
        <v>400000</v>
      </c>
      <c r="AK608" s="1">
        <v>400000</v>
      </c>
      <c r="AL608" s="1">
        <f t="shared" si="40"/>
        <v>0</v>
      </c>
      <c r="AM608">
        <v>0</v>
      </c>
      <c r="AO608" s="1">
        <v>298932</v>
      </c>
      <c r="AP608" s="1">
        <v>298932</v>
      </c>
      <c r="AQ608" s="1">
        <v>298932</v>
      </c>
      <c r="AR608" s="1">
        <v>298932</v>
      </c>
      <c r="AS608" s="1">
        <v>298932</v>
      </c>
      <c r="AT608">
        <v>0</v>
      </c>
      <c r="AU608">
        <v>0</v>
      </c>
      <c r="AV608" s="1">
        <f t="shared" si="46"/>
        <v>101068</v>
      </c>
      <c r="AW608" s="1">
        <v>0</v>
      </c>
      <c r="AY608" s="1">
        <f t="shared" si="47"/>
        <v>0</v>
      </c>
    </row>
    <row r="609" spans="1:54" hidden="1" x14ac:dyDescent="0.35">
      <c r="A609" t="s">
        <v>1361</v>
      </c>
      <c r="B609" t="s">
        <v>1360</v>
      </c>
      <c r="C609" t="s">
        <v>1359</v>
      </c>
      <c r="D609" t="s">
        <v>1372</v>
      </c>
      <c r="E609" s="83" t="s">
        <v>60</v>
      </c>
      <c r="F609">
        <v>5</v>
      </c>
      <c r="G609" s="83" t="s">
        <v>810</v>
      </c>
      <c r="H609" s="83" t="s">
        <v>65</v>
      </c>
      <c r="I609" s="83" t="s">
        <v>1351</v>
      </c>
      <c r="J609" t="s">
        <v>47</v>
      </c>
      <c r="K609" t="s">
        <v>48</v>
      </c>
      <c r="L609">
        <v>4</v>
      </c>
      <c r="M609" t="s">
        <v>1291</v>
      </c>
      <c r="N609">
        <v>5</v>
      </c>
      <c r="O609" t="s">
        <v>297</v>
      </c>
      <c r="P609" t="s">
        <v>1296</v>
      </c>
      <c r="Q609" t="s">
        <v>297</v>
      </c>
      <c r="R609" t="s">
        <v>817</v>
      </c>
      <c r="S609" t="s">
        <v>298</v>
      </c>
      <c r="T609" t="s">
        <v>1299</v>
      </c>
      <c r="U609" t="s">
        <v>298</v>
      </c>
      <c r="V609" t="s">
        <v>1340</v>
      </c>
      <c r="W609">
        <v>5000</v>
      </c>
      <c r="X609" t="s">
        <v>118</v>
      </c>
      <c r="Y609">
        <v>5151</v>
      </c>
      <c r="Z609" t="s">
        <v>326</v>
      </c>
      <c r="AA609">
        <v>0</v>
      </c>
      <c r="AB609" t="s">
        <v>58</v>
      </c>
      <c r="AC609" s="1">
        <v>3852.81</v>
      </c>
      <c r="AD609" s="16">
        <v>3852.81</v>
      </c>
      <c r="AE609" s="1">
        <v>3852.81</v>
      </c>
      <c r="AF609" s="1">
        <v>114344.75</v>
      </c>
      <c r="AG609" s="1">
        <v>0</v>
      </c>
      <c r="AH609" s="1">
        <v>0</v>
      </c>
      <c r="AI609" s="1">
        <v>0</v>
      </c>
      <c r="AJ609" s="1">
        <v>568100</v>
      </c>
      <c r="AK609" s="1">
        <v>568100</v>
      </c>
      <c r="AL609" s="1">
        <f t="shared" si="40"/>
        <v>0</v>
      </c>
      <c r="AM609" s="1">
        <v>1000000</v>
      </c>
      <c r="AN609" s="1"/>
      <c r="AO609" s="1">
        <v>164784</v>
      </c>
      <c r="AP609" s="1">
        <v>164784</v>
      </c>
      <c r="AQ609" s="1">
        <v>137808</v>
      </c>
      <c r="AR609" s="1">
        <v>137808</v>
      </c>
      <c r="AS609">
        <v>0</v>
      </c>
      <c r="AT609">
        <v>0</v>
      </c>
      <c r="AU609">
        <v>0</v>
      </c>
      <c r="AV609" s="1">
        <f t="shared" si="46"/>
        <v>403316</v>
      </c>
      <c r="AW609" s="16">
        <v>200000</v>
      </c>
      <c r="AX609" s="16"/>
      <c r="AY609" s="1">
        <f t="shared" si="47"/>
        <v>200000</v>
      </c>
    </row>
    <row r="610" spans="1:54" hidden="1" x14ac:dyDescent="0.35">
      <c r="A610" t="s">
        <v>812</v>
      </c>
      <c r="B610" t="s">
        <v>815</v>
      </c>
      <c r="C610" t="s">
        <v>1359</v>
      </c>
      <c r="D610" t="s">
        <v>1378</v>
      </c>
      <c r="E610" s="83" t="s">
        <v>900</v>
      </c>
      <c r="F610">
        <v>0</v>
      </c>
      <c r="G610" s="83" t="s">
        <v>255</v>
      </c>
      <c r="H610" s="83" t="s">
        <v>217</v>
      </c>
      <c r="I610" s="83" t="s">
        <v>1352</v>
      </c>
      <c r="J610" s="83" t="s">
        <v>47</v>
      </c>
      <c r="K610" s="83" t="s">
        <v>48</v>
      </c>
      <c r="L610">
        <v>2</v>
      </c>
      <c r="M610" t="s">
        <v>1293</v>
      </c>
      <c r="N610">
        <v>41</v>
      </c>
      <c r="O610" t="s">
        <v>925</v>
      </c>
      <c r="P610" t="s">
        <v>1296</v>
      </c>
      <c r="Q610" t="s">
        <v>925</v>
      </c>
      <c r="R610" t="s">
        <v>908</v>
      </c>
      <c r="S610" t="s">
        <v>909</v>
      </c>
      <c r="T610" t="s">
        <v>1299</v>
      </c>
      <c r="U610" t="s">
        <v>909</v>
      </c>
      <c r="V610" t="s">
        <v>1340</v>
      </c>
      <c r="W610">
        <v>5000</v>
      </c>
      <c r="X610" t="s">
        <v>118</v>
      </c>
      <c r="Y610">
        <v>5151</v>
      </c>
      <c r="Z610" t="s">
        <v>326</v>
      </c>
      <c r="AA610">
        <v>0</v>
      </c>
      <c r="AB610" t="s">
        <v>58</v>
      </c>
      <c r="AC610" s="1">
        <v>0</v>
      </c>
      <c r="AD610" s="16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17700</v>
      </c>
      <c r="AK610" s="1">
        <v>17700</v>
      </c>
      <c r="AL610" s="1">
        <f t="shared" si="40"/>
        <v>0</v>
      </c>
      <c r="AM610">
        <v>0</v>
      </c>
      <c r="AN610" s="16">
        <f>AJ610-AM610</f>
        <v>17700</v>
      </c>
      <c r="AO610" s="1">
        <v>17510.52</v>
      </c>
      <c r="AP610" s="1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 s="1">
        <f t="shared" si="46"/>
        <v>189.47999999999956</v>
      </c>
      <c r="AW610" s="1"/>
      <c r="AY610" s="1">
        <f t="shared" si="47"/>
        <v>0</v>
      </c>
      <c r="BA610" t="s">
        <v>1162</v>
      </c>
      <c r="BB610" s="1"/>
    </row>
    <row r="611" spans="1:54" hidden="1" x14ac:dyDescent="0.35">
      <c r="A611" s="13" t="s">
        <v>1451</v>
      </c>
      <c r="B611" t="s">
        <v>815</v>
      </c>
      <c r="C611" t="s">
        <v>1359</v>
      </c>
      <c r="D611" t="s">
        <v>1376</v>
      </c>
      <c r="E611" s="83" t="s">
        <v>870</v>
      </c>
      <c r="F611">
        <v>6</v>
      </c>
      <c r="G611" s="83" t="s">
        <v>164</v>
      </c>
      <c r="H611" s="83" t="s">
        <v>65</v>
      </c>
      <c r="I611" s="83" t="s">
        <v>1351</v>
      </c>
      <c r="J611" s="83" t="s">
        <v>155</v>
      </c>
      <c r="K611" s="83" t="s">
        <v>1302</v>
      </c>
      <c r="L611">
        <v>1</v>
      </c>
      <c r="M611" t="s">
        <v>1292</v>
      </c>
      <c r="N611">
        <v>19</v>
      </c>
      <c r="O611" t="s">
        <v>168</v>
      </c>
      <c r="P611" t="s">
        <v>1296</v>
      </c>
      <c r="Q611" t="s">
        <v>168</v>
      </c>
      <c r="R611" t="s">
        <v>869</v>
      </c>
      <c r="S611" t="s">
        <v>871</v>
      </c>
      <c r="T611" t="s">
        <v>1299</v>
      </c>
      <c r="U611" t="s">
        <v>871</v>
      </c>
      <c r="V611" t="s">
        <v>1340</v>
      </c>
      <c r="W611">
        <v>5000</v>
      </c>
      <c r="X611" t="s">
        <v>118</v>
      </c>
      <c r="Y611">
        <v>5491</v>
      </c>
      <c r="Z611" t="s">
        <v>1459</v>
      </c>
      <c r="AA611">
        <v>0</v>
      </c>
      <c r="AB611" t="s">
        <v>58</v>
      </c>
      <c r="AC611" s="1">
        <v>0</v>
      </c>
      <c r="AD611" s="16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f t="shared" si="40"/>
        <v>0</v>
      </c>
      <c r="AM611" s="1">
        <v>0</v>
      </c>
      <c r="AN611" s="1"/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f t="shared" si="46"/>
        <v>0</v>
      </c>
      <c r="AW611" s="1">
        <v>0</v>
      </c>
      <c r="AY611" s="1">
        <f t="shared" si="47"/>
        <v>0</v>
      </c>
    </row>
    <row r="612" spans="1:54" hidden="1" x14ac:dyDescent="0.35">
      <c r="A612" s="13" t="s">
        <v>1451</v>
      </c>
      <c r="B612" t="s">
        <v>815</v>
      </c>
      <c r="C612" t="s">
        <v>1359</v>
      </c>
      <c r="D612" t="s">
        <v>1376</v>
      </c>
      <c r="E612" s="83" t="s">
        <v>870</v>
      </c>
      <c r="F612">
        <v>6</v>
      </c>
      <c r="G612" s="83" t="s">
        <v>164</v>
      </c>
      <c r="H612" s="83" t="s">
        <v>65</v>
      </c>
      <c r="I612" s="83" t="s">
        <v>1351</v>
      </c>
      <c r="J612" s="83" t="s">
        <v>155</v>
      </c>
      <c r="K612" s="83" t="s">
        <v>1302</v>
      </c>
      <c r="L612">
        <v>1</v>
      </c>
      <c r="M612" t="s">
        <v>1292</v>
      </c>
      <c r="N612">
        <v>19</v>
      </c>
      <c r="O612" t="s">
        <v>168</v>
      </c>
      <c r="P612" t="s">
        <v>1296</v>
      </c>
      <c r="Q612" t="s">
        <v>168</v>
      </c>
      <c r="R612" t="s">
        <v>869</v>
      </c>
      <c r="S612" t="s">
        <v>871</v>
      </c>
      <c r="T612" t="s">
        <v>1299</v>
      </c>
      <c r="U612" t="s">
        <v>871</v>
      </c>
      <c r="V612" t="s">
        <v>1340</v>
      </c>
      <c r="W612">
        <v>5000</v>
      </c>
      <c r="X612" t="s">
        <v>118</v>
      </c>
      <c r="Y612">
        <v>5151</v>
      </c>
      <c r="Z612" t="s">
        <v>326</v>
      </c>
      <c r="AA612">
        <v>0</v>
      </c>
      <c r="AB612" t="s">
        <v>58</v>
      </c>
      <c r="AC612" s="1">
        <v>1628</v>
      </c>
      <c r="AD612" s="16">
        <v>1627.01</v>
      </c>
      <c r="AE612" s="1">
        <v>1627.01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f t="shared" si="40"/>
        <v>0</v>
      </c>
      <c r="AM612" s="1">
        <v>0</v>
      </c>
      <c r="AN612" s="1"/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f t="shared" si="46"/>
        <v>0</v>
      </c>
      <c r="AW612" s="1">
        <v>0</v>
      </c>
      <c r="AY612" s="1">
        <f t="shared" si="47"/>
        <v>0</v>
      </c>
      <c r="BB612" s="1"/>
    </row>
    <row r="613" spans="1:54" hidden="1" x14ac:dyDescent="0.35">
      <c r="A613" t="s">
        <v>812</v>
      </c>
      <c r="B613" t="s">
        <v>815</v>
      </c>
      <c r="C613" t="s">
        <v>1359</v>
      </c>
      <c r="D613" t="s">
        <v>1370</v>
      </c>
      <c r="E613" s="83" t="s">
        <v>178</v>
      </c>
      <c r="F613">
        <v>5</v>
      </c>
      <c r="G613" s="83" t="s">
        <v>810</v>
      </c>
      <c r="H613" s="83" t="s">
        <v>65</v>
      </c>
      <c r="I613" s="83" t="s">
        <v>1351</v>
      </c>
      <c r="J613" t="s">
        <v>47</v>
      </c>
      <c r="K613" t="s">
        <v>48</v>
      </c>
      <c r="L613">
        <v>4</v>
      </c>
      <c r="M613" t="s">
        <v>1291</v>
      </c>
      <c r="N613">
        <v>3</v>
      </c>
      <c r="O613" t="s">
        <v>691</v>
      </c>
      <c r="P613" t="s">
        <v>1296</v>
      </c>
      <c r="Q613" t="s">
        <v>691</v>
      </c>
      <c r="R613" t="s">
        <v>830</v>
      </c>
      <c r="S613" t="s">
        <v>832</v>
      </c>
      <c r="T613" t="s">
        <v>1299</v>
      </c>
      <c r="U613" t="s">
        <v>832</v>
      </c>
      <c r="V613" t="s">
        <v>1340</v>
      </c>
      <c r="W613">
        <v>5000</v>
      </c>
      <c r="X613" t="s">
        <v>118</v>
      </c>
      <c r="Y613">
        <v>5151</v>
      </c>
      <c r="Z613" t="s">
        <v>326</v>
      </c>
      <c r="AA613">
        <v>0</v>
      </c>
      <c r="AB613" t="s">
        <v>58</v>
      </c>
      <c r="AC613" s="1">
        <v>0</v>
      </c>
      <c r="AD613" s="16">
        <v>0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1300</v>
      </c>
      <c r="AK613" s="1">
        <v>1300</v>
      </c>
      <c r="AL613" s="1">
        <f t="shared" si="40"/>
        <v>0</v>
      </c>
      <c r="AM613" s="1">
        <v>0</v>
      </c>
      <c r="AN613" s="1"/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f t="shared" si="46"/>
        <v>1300</v>
      </c>
      <c r="AW613" s="1">
        <v>0</v>
      </c>
      <c r="AY613" s="1">
        <f t="shared" si="47"/>
        <v>0</v>
      </c>
      <c r="BB613" s="1"/>
    </row>
    <row r="614" spans="1:54" hidden="1" x14ac:dyDescent="0.35">
      <c r="A614" t="s">
        <v>812</v>
      </c>
      <c r="B614" t="s">
        <v>815</v>
      </c>
      <c r="C614" t="s">
        <v>1359</v>
      </c>
      <c r="D614" t="s">
        <v>1381</v>
      </c>
      <c r="E614" s="83" t="s">
        <v>984</v>
      </c>
      <c r="F614">
        <v>5</v>
      </c>
      <c r="G614" s="83" t="s">
        <v>810</v>
      </c>
      <c r="H614" s="83" t="s">
        <v>1398</v>
      </c>
      <c r="I614" s="83" t="s">
        <v>1399</v>
      </c>
      <c r="J614" s="83" t="s">
        <v>204</v>
      </c>
      <c r="K614" s="83" t="s">
        <v>1306</v>
      </c>
      <c r="L614">
        <v>4</v>
      </c>
      <c r="M614" t="s">
        <v>1291</v>
      </c>
      <c r="N614">
        <v>55</v>
      </c>
      <c r="O614" t="s">
        <v>601</v>
      </c>
      <c r="P614" t="s">
        <v>1296</v>
      </c>
      <c r="Q614" t="s">
        <v>601</v>
      </c>
      <c r="R614" t="s">
        <v>983</v>
      </c>
      <c r="S614" t="s">
        <v>985</v>
      </c>
      <c r="T614" t="s">
        <v>1299</v>
      </c>
      <c r="U614" t="s">
        <v>985</v>
      </c>
      <c r="V614" t="s">
        <v>1340</v>
      </c>
      <c r="W614">
        <v>5000</v>
      </c>
      <c r="X614" t="s">
        <v>118</v>
      </c>
      <c r="Y614">
        <v>5191</v>
      </c>
      <c r="Z614" t="s">
        <v>121</v>
      </c>
      <c r="AA614">
        <v>0</v>
      </c>
      <c r="AB614" t="s">
        <v>58</v>
      </c>
      <c r="AC614">
        <v>0</v>
      </c>
      <c r="AD614" s="16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 s="1">
        <v>413214.06</v>
      </c>
      <c r="AK614" s="1">
        <v>413214.06</v>
      </c>
      <c r="AL614" s="1">
        <f t="shared" si="40"/>
        <v>0</v>
      </c>
      <c r="AM614" s="1">
        <v>450000</v>
      </c>
      <c r="AN614" s="1"/>
      <c r="AO614" s="1">
        <v>413214.06</v>
      </c>
      <c r="AP614" s="1">
        <v>413214.06</v>
      </c>
      <c r="AQ614" s="1">
        <v>413214.06</v>
      </c>
      <c r="AR614" s="1">
        <v>413214.06</v>
      </c>
      <c r="AS614">
        <v>0</v>
      </c>
      <c r="AT614">
        <v>0</v>
      </c>
      <c r="AU614">
        <v>0</v>
      </c>
      <c r="AV614" s="1">
        <f t="shared" si="46"/>
        <v>0</v>
      </c>
      <c r="AW614" s="1">
        <v>0</v>
      </c>
      <c r="AY614" s="1">
        <f t="shared" si="47"/>
        <v>0</v>
      </c>
    </row>
    <row r="615" spans="1:54" hidden="1" x14ac:dyDescent="0.35">
      <c r="A615" t="s">
        <v>812</v>
      </c>
      <c r="B615" t="s">
        <v>815</v>
      </c>
      <c r="C615" t="s">
        <v>1359</v>
      </c>
      <c r="D615" t="s">
        <v>1372</v>
      </c>
      <c r="E615" s="83" t="s">
        <v>60</v>
      </c>
      <c r="F615">
        <v>5</v>
      </c>
      <c r="G615" s="83" t="s">
        <v>810</v>
      </c>
      <c r="H615" s="83" t="s">
        <v>65</v>
      </c>
      <c r="I615" s="83" t="s">
        <v>1351</v>
      </c>
      <c r="J615" t="s">
        <v>47</v>
      </c>
      <c r="K615" t="s">
        <v>48</v>
      </c>
      <c r="L615">
        <v>4</v>
      </c>
      <c r="M615" t="s">
        <v>1291</v>
      </c>
      <c r="N615">
        <v>5</v>
      </c>
      <c r="O615" t="s">
        <v>297</v>
      </c>
      <c r="P615" t="s">
        <v>1296</v>
      </c>
      <c r="Q615" t="s">
        <v>297</v>
      </c>
      <c r="R615" t="s">
        <v>817</v>
      </c>
      <c r="S615" t="s">
        <v>298</v>
      </c>
      <c r="T615" t="s">
        <v>1299</v>
      </c>
      <c r="U615" t="s">
        <v>298</v>
      </c>
      <c r="V615" t="s">
        <v>1340</v>
      </c>
      <c r="W615">
        <v>5000</v>
      </c>
      <c r="X615" t="s">
        <v>118</v>
      </c>
      <c r="Y615">
        <v>5191</v>
      </c>
      <c r="Z615" t="s">
        <v>121</v>
      </c>
      <c r="AA615">
        <v>0</v>
      </c>
      <c r="AB615" t="s">
        <v>58</v>
      </c>
      <c r="AC615" s="1">
        <v>0</v>
      </c>
      <c r="AD615" s="16">
        <v>0</v>
      </c>
      <c r="AE615" s="1">
        <v>0</v>
      </c>
      <c r="AF615" s="1">
        <v>14100</v>
      </c>
      <c r="AG615" s="1">
        <v>0</v>
      </c>
      <c r="AH615" s="1">
        <v>14093.88</v>
      </c>
      <c r="AI615" s="1">
        <v>0</v>
      </c>
      <c r="AJ615" s="1">
        <v>418000</v>
      </c>
      <c r="AK615" s="1">
        <v>418000</v>
      </c>
      <c r="AL615" s="1">
        <f t="shared" si="40"/>
        <v>0</v>
      </c>
      <c r="AM615">
        <v>0</v>
      </c>
      <c r="AO615" s="1">
        <v>400303.01</v>
      </c>
      <c r="AP615" s="1">
        <v>400303.01</v>
      </c>
      <c r="AQ615" s="1">
        <v>400303.01</v>
      </c>
      <c r="AR615" s="1">
        <v>400303.01</v>
      </c>
      <c r="AS615" s="1">
        <v>400303.01</v>
      </c>
      <c r="AT615" s="1">
        <v>42976.61</v>
      </c>
      <c r="AU615" s="1">
        <v>42976.61</v>
      </c>
      <c r="AV615" s="1">
        <f t="shared" si="46"/>
        <v>17696.989999999991</v>
      </c>
      <c r="AW615" s="16">
        <v>0</v>
      </c>
      <c r="AX615" s="16"/>
      <c r="AY615" s="1">
        <f t="shared" si="47"/>
        <v>0</v>
      </c>
      <c r="BB615" s="1"/>
    </row>
    <row r="616" spans="1:54" hidden="1" x14ac:dyDescent="0.35">
      <c r="A616" t="s">
        <v>1361</v>
      </c>
      <c r="B616" t="s">
        <v>1360</v>
      </c>
      <c r="C616" t="s">
        <v>1359</v>
      </c>
      <c r="D616" t="s">
        <v>1373</v>
      </c>
      <c r="E616" s="83" t="s">
        <v>835</v>
      </c>
      <c r="F616">
        <v>5</v>
      </c>
      <c r="G616" s="83" t="s">
        <v>810</v>
      </c>
      <c r="H616" s="83" t="s">
        <v>65</v>
      </c>
      <c r="I616" s="83" t="s">
        <v>1351</v>
      </c>
      <c r="J616" t="s">
        <v>47</v>
      </c>
      <c r="K616" t="s">
        <v>48</v>
      </c>
      <c r="L616">
        <v>4</v>
      </c>
      <c r="M616" t="s">
        <v>1291</v>
      </c>
      <c r="N616">
        <v>9</v>
      </c>
      <c r="O616" t="s">
        <v>120</v>
      </c>
      <c r="P616" t="s">
        <v>1296</v>
      </c>
      <c r="Q616" t="s">
        <v>120</v>
      </c>
      <c r="R616" t="s">
        <v>834</v>
      </c>
      <c r="S616" t="s">
        <v>836</v>
      </c>
      <c r="T616" t="s">
        <v>1299</v>
      </c>
      <c r="U616" t="s">
        <v>836</v>
      </c>
      <c r="V616" t="s">
        <v>1340</v>
      </c>
      <c r="W616">
        <v>5000</v>
      </c>
      <c r="X616" t="s">
        <v>118</v>
      </c>
      <c r="Y616">
        <v>5191</v>
      </c>
      <c r="Z616" t="s">
        <v>121</v>
      </c>
      <c r="AA616">
        <v>0</v>
      </c>
      <c r="AB616" t="s">
        <v>58</v>
      </c>
      <c r="AC616" s="1">
        <v>0</v>
      </c>
      <c r="AD616" s="16">
        <v>0</v>
      </c>
      <c r="AE616" s="1">
        <v>0</v>
      </c>
      <c r="AF616" s="1">
        <v>42891</v>
      </c>
      <c r="AG616" s="1">
        <v>68041</v>
      </c>
      <c r="AH616" s="1">
        <v>35517.79</v>
      </c>
      <c r="AI616" s="1">
        <v>35517.79</v>
      </c>
      <c r="AJ616" s="1">
        <v>4368.8</v>
      </c>
      <c r="AK616" s="1">
        <v>4368.8</v>
      </c>
      <c r="AL616" s="1">
        <f t="shared" si="40"/>
        <v>0</v>
      </c>
      <c r="AM616" s="1">
        <v>50000</v>
      </c>
      <c r="AN616" s="1"/>
      <c r="AO616" s="1">
        <v>4368.8</v>
      </c>
      <c r="AP616" s="1">
        <v>4368.8</v>
      </c>
      <c r="AQ616" s="1">
        <v>4368.8</v>
      </c>
      <c r="AR616" s="1">
        <v>4368.8</v>
      </c>
      <c r="AS616" s="1">
        <v>4368.8</v>
      </c>
      <c r="AT616" s="1">
        <v>4368.8</v>
      </c>
      <c r="AU616" s="1">
        <v>4368.8</v>
      </c>
      <c r="AV616" s="1">
        <f t="shared" si="46"/>
        <v>0</v>
      </c>
      <c r="AW616" s="1">
        <v>5000</v>
      </c>
      <c r="AY616" s="1">
        <f t="shared" si="47"/>
        <v>5000</v>
      </c>
    </row>
    <row r="617" spans="1:54" hidden="1" x14ac:dyDescent="0.35">
      <c r="A617" s="13" t="s">
        <v>1451</v>
      </c>
      <c r="B617" t="s">
        <v>815</v>
      </c>
      <c r="C617" t="s">
        <v>1359</v>
      </c>
      <c r="D617" t="s">
        <v>1378</v>
      </c>
      <c r="E617" s="83" t="s">
        <v>900</v>
      </c>
      <c r="F617">
        <v>0</v>
      </c>
      <c r="G617" s="83" t="s">
        <v>255</v>
      </c>
      <c r="H617" s="83" t="s">
        <v>65</v>
      </c>
      <c r="I617" s="83" t="s">
        <v>1351</v>
      </c>
      <c r="J617" s="83" t="s">
        <v>47</v>
      </c>
      <c r="K617" s="83" t="s">
        <v>48</v>
      </c>
      <c r="L617">
        <v>1</v>
      </c>
      <c r="M617" t="s">
        <v>1292</v>
      </c>
      <c r="N617">
        <v>36</v>
      </c>
      <c r="O617" t="s">
        <v>931</v>
      </c>
      <c r="P617" t="s">
        <v>1296</v>
      </c>
      <c r="Q617" t="s">
        <v>931</v>
      </c>
      <c r="R617" t="s">
        <v>930</v>
      </c>
      <c r="S617" t="s">
        <v>932</v>
      </c>
      <c r="T617" t="s">
        <v>1299</v>
      </c>
      <c r="U617" t="s">
        <v>932</v>
      </c>
      <c r="V617" t="s">
        <v>1340</v>
      </c>
      <c r="W617">
        <v>5000</v>
      </c>
      <c r="X617" t="s">
        <v>118</v>
      </c>
      <c r="Y617">
        <v>5191</v>
      </c>
      <c r="Z617" t="s">
        <v>121</v>
      </c>
      <c r="AA617">
        <v>0</v>
      </c>
      <c r="AB617" t="s">
        <v>58</v>
      </c>
      <c r="AC617" s="1">
        <v>0</v>
      </c>
      <c r="AD617" s="16">
        <v>0</v>
      </c>
      <c r="AE617" s="1">
        <v>0</v>
      </c>
      <c r="AF617" s="1">
        <v>25000</v>
      </c>
      <c r="AG617" s="1">
        <v>0</v>
      </c>
      <c r="AH617" s="1">
        <v>24821.68</v>
      </c>
      <c r="AI617" s="1">
        <v>24821.68</v>
      </c>
      <c r="AJ617" s="1">
        <v>0</v>
      </c>
      <c r="AK617" s="1">
        <v>0</v>
      </c>
      <c r="AL617" s="1">
        <f t="shared" si="40"/>
        <v>0</v>
      </c>
      <c r="AM617" s="1">
        <v>0</v>
      </c>
      <c r="AN617" s="16">
        <f t="shared" ref="AN617:AN618" si="48">AJ617-AM617</f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f t="shared" si="46"/>
        <v>0</v>
      </c>
      <c r="AW617" s="1">
        <v>0</v>
      </c>
      <c r="AY617" s="1">
        <f t="shared" si="47"/>
        <v>0</v>
      </c>
      <c r="BA617" t="s">
        <v>1256</v>
      </c>
    </row>
    <row r="618" spans="1:54" hidden="1" x14ac:dyDescent="0.35">
      <c r="A618" t="s">
        <v>812</v>
      </c>
      <c r="B618" t="s">
        <v>815</v>
      </c>
      <c r="C618" t="s">
        <v>1359</v>
      </c>
      <c r="D618" t="s">
        <v>1378</v>
      </c>
      <c r="E618" s="83" t="s">
        <v>900</v>
      </c>
      <c r="F618">
        <v>0</v>
      </c>
      <c r="G618" s="83" t="s">
        <v>255</v>
      </c>
      <c r="H618" s="83" t="s">
        <v>217</v>
      </c>
      <c r="I618" s="83" t="s">
        <v>1352</v>
      </c>
      <c r="J618" s="83" t="s">
        <v>47</v>
      </c>
      <c r="K618" s="83" t="s">
        <v>48</v>
      </c>
      <c r="L618">
        <v>2</v>
      </c>
      <c r="M618" t="s">
        <v>1293</v>
      </c>
      <c r="N618">
        <v>41</v>
      </c>
      <c r="O618" t="s">
        <v>925</v>
      </c>
      <c r="P618" t="s">
        <v>1296</v>
      </c>
      <c r="Q618" t="s">
        <v>925</v>
      </c>
      <c r="R618" t="s">
        <v>908</v>
      </c>
      <c r="S618" t="s">
        <v>909</v>
      </c>
      <c r="T618" t="s">
        <v>1299</v>
      </c>
      <c r="U618" t="s">
        <v>909</v>
      </c>
      <c r="V618" t="s">
        <v>1340</v>
      </c>
      <c r="W618">
        <v>5000</v>
      </c>
      <c r="X618" t="s">
        <v>118</v>
      </c>
      <c r="Y618">
        <v>5191</v>
      </c>
      <c r="Z618" t="s">
        <v>121</v>
      </c>
      <c r="AA618">
        <v>0</v>
      </c>
      <c r="AB618" t="s">
        <v>58</v>
      </c>
      <c r="AC618" s="1">
        <v>0</v>
      </c>
      <c r="AD618" s="16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14000</v>
      </c>
      <c r="AK618" s="1">
        <v>14000</v>
      </c>
      <c r="AL618" s="1">
        <f t="shared" si="40"/>
        <v>0</v>
      </c>
      <c r="AM618">
        <v>0</v>
      </c>
      <c r="AN618" s="16">
        <f t="shared" si="48"/>
        <v>14000</v>
      </c>
      <c r="AO618" s="1">
        <v>13776.8</v>
      </c>
      <c r="AP618" s="1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 s="1">
        <f t="shared" si="46"/>
        <v>223.20000000000073</v>
      </c>
      <c r="AW618" s="1"/>
      <c r="AY618" s="1">
        <f t="shared" si="47"/>
        <v>0</v>
      </c>
      <c r="BA618" t="s">
        <v>1162</v>
      </c>
      <c r="BB618" s="1"/>
    </row>
    <row r="619" spans="1:54" hidden="1" x14ac:dyDescent="0.35">
      <c r="A619" t="s">
        <v>812</v>
      </c>
      <c r="B619" t="s">
        <v>815</v>
      </c>
      <c r="C619" t="s">
        <v>1359</v>
      </c>
      <c r="D619" s="85" t="s">
        <v>1413</v>
      </c>
      <c r="E619" s="83" t="s">
        <v>864</v>
      </c>
      <c r="F619">
        <v>5</v>
      </c>
      <c r="G619" s="83" t="s">
        <v>810</v>
      </c>
      <c r="H619" s="83" t="s">
        <v>65</v>
      </c>
      <c r="I619" s="83" t="s">
        <v>1351</v>
      </c>
      <c r="J619" s="83" t="s">
        <v>47</v>
      </c>
      <c r="K619" s="83" t="s">
        <v>48</v>
      </c>
      <c r="L619">
        <v>4</v>
      </c>
      <c r="M619" t="s">
        <v>1291</v>
      </c>
      <c r="N619">
        <v>54</v>
      </c>
      <c r="O619" t="s">
        <v>865</v>
      </c>
      <c r="P619" t="s">
        <v>1296</v>
      </c>
      <c r="Q619" t="s">
        <v>865</v>
      </c>
      <c r="R619" t="s">
        <v>863</v>
      </c>
      <c r="S619" t="s">
        <v>866</v>
      </c>
      <c r="T619" t="s">
        <v>1299</v>
      </c>
      <c r="U619" t="s">
        <v>866</v>
      </c>
      <c r="V619" t="s">
        <v>1340</v>
      </c>
      <c r="W619">
        <v>5000</v>
      </c>
      <c r="X619" t="s">
        <v>118</v>
      </c>
      <c r="Y619">
        <v>5191</v>
      </c>
      <c r="Z619" t="s">
        <v>121</v>
      </c>
      <c r="AA619">
        <v>42</v>
      </c>
      <c r="AB619" t="s">
        <v>770</v>
      </c>
      <c r="AC619">
        <v>0</v>
      </c>
      <c r="AD619" s="16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 s="1">
        <v>0</v>
      </c>
      <c r="AK619" s="1">
        <v>0</v>
      </c>
      <c r="AL619" s="1">
        <f t="shared" si="40"/>
        <v>0</v>
      </c>
      <c r="AM619" s="1">
        <v>4000000</v>
      </c>
      <c r="AN619" s="1"/>
      <c r="AO619" s="1">
        <v>0</v>
      </c>
      <c r="AP619" s="1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 s="1">
        <f t="shared" si="46"/>
        <v>0</v>
      </c>
      <c r="AW619" s="1">
        <v>0</v>
      </c>
      <c r="AX619" s="1">
        <v>0</v>
      </c>
      <c r="AY619" s="1">
        <f t="shared" si="47"/>
        <v>0</v>
      </c>
      <c r="BB619" s="1"/>
    </row>
    <row r="620" spans="1:54" hidden="1" x14ac:dyDescent="0.35">
      <c r="A620" s="13" t="s">
        <v>1451</v>
      </c>
      <c r="B620" t="s">
        <v>815</v>
      </c>
      <c r="C620" t="s">
        <v>1359</v>
      </c>
      <c r="D620" t="s">
        <v>1381</v>
      </c>
      <c r="E620" s="83" t="s">
        <v>984</v>
      </c>
      <c r="F620">
        <v>5</v>
      </c>
      <c r="G620" s="83" t="s">
        <v>810</v>
      </c>
      <c r="H620" s="83" t="s">
        <v>1398</v>
      </c>
      <c r="I620" s="83" t="s">
        <v>1399</v>
      </c>
      <c r="J620" s="83" t="s">
        <v>204</v>
      </c>
      <c r="K620" s="83" t="s">
        <v>1306</v>
      </c>
      <c r="L620">
        <v>4</v>
      </c>
      <c r="M620" t="s">
        <v>1291</v>
      </c>
      <c r="N620">
        <v>55</v>
      </c>
      <c r="O620" t="s">
        <v>601</v>
      </c>
      <c r="P620" t="s">
        <v>1296</v>
      </c>
      <c r="Q620" t="s">
        <v>601</v>
      </c>
      <c r="R620" t="s">
        <v>983</v>
      </c>
      <c r="S620" t="s">
        <v>985</v>
      </c>
      <c r="T620" t="s">
        <v>1299</v>
      </c>
      <c r="U620" t="s">
        <v>985</v>
      </c>
      <c r="V620" t="s">
        <v>1340</v>
      </c>
      <c r="W620">
        <v>5000</v>
      </c>
      <c r="X620" t="s">
        <v>118</v>
      </c>
      <c r="Y620">
        <v>5191</v>
      </c>
      <c r="Z620" t="s">
        <v>121</v>
      </c>
      <c r="AA620">
        <v>37</v>
      </c>
      <c r="AB620" t="s">
        <v>605</v>
      </c>
      <c r="AC620" s="1">
        <v>165489.07999999999</v>
      </c>
      <c r="AD620" s="16">
        <v>165489.07999999999</v>
      </c>
      <c r="AE620" s="1">
        <v>165489.07999999999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f t="shared" si="40"/>
        <v>0</v>
      </c>
      <c r="AM620" s="1">
        <v>0</v>
      </c>
      <c r="AN620" s="1"/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f t="shared" si="46"/>
        <v>0</v>
      </c>
      <c r="AW620" s="1">
        <v>0</v>
      </c>
      <c r="AY620" s="1">
        <f t="shared" si="47"/>
        <v>0</v>
      </c>
      <c r="BB620" s="1"/>
    </row>
    <row r="621" spans="1:54" hidden="1" x14ac:dyDescent="0.35">
      <c r="A621" s="13" t="s">
        <v>1451</v>
      </c>
      <c r="B621" t="s">
        <v>815</v>
      </c>
      <c r="C621" t="s">
        <v>1359</v>
      </c>
      <c r="D621" t="s">
        <v>1381</v>
      </c>
      <c r="E621" s="83" t="s">
        <v>984</v>
      </c>
      <c r="F621">
        <v>5</v>
      </c>
      <c r="G621" s="83" t="s">
        <v>810</v>
      </c>
      <c r="H621" s="83" t="s">
        <v>1398</v>
      </c>
      <c r="I621" s="83" t="s">
        <v>1399</v>
      </c>
      <c r="J621" s="83" t="s">
        <v>204</v>
      </c>
      <c r="K621" s="83" t="s">
        <v>1306</v>
      </c>
      <c r="L621">
        <v>4</v>
      </c>
      <c r="M621" t="s">
        <v>1291</v>
      </c>
      <c r="N621">
        <v>55</v>
      </c>
      <c r="O621" t="s">
        <v>601</v>
      </c>
      <c r="P621" t="s">
        <v>1296</v>
      </c>
      <c r="Q621" t="s">
        <v>601</v>
      </c>
      <c r="R621" t="s">
        <v>983</v>
      </c>
      <c r="S621" t="s">
        <v>985</v>
      </c>
      <c r="T621" t="s">
        <v>1299</v>
      </c>
      <c r="U621" t="s">
        <v>985</v>
      </c>
      <c r="V621" t="s">
        <v>1340</v>
      </c>
      <c r="W621">
        <v>5000</v>
      </c>
      <c r="X621" t="s">
        <v>118</v>
      </c>
      <c r="Y621">
        <v>5191</v>
      </c>
      <c r="Z621" t="s">
        <v>121</v>
      </c>
      <c r="AA621">
        <v>31</v>
      </c>
      <c r="AB621" t="s">
        <v>770</v>
      </c>
      <c r="AC621" s="1">
        <v>0</v>
      </c>
      <c r="AD621" s="16">
        <v>0</v>
      </c>
      <c r="AE621" s="1">
        <v>0</v>
      </c>
      <c r="AF621" s="1">
        <v>249342</v>
      </c>
      <c r="AG621" s="1">
        <v>1135081</v>
      </c>
      <c r="AH621" s="1">
        <v>240584</v>
      </c>
      <c r="AI621" s="1">
        <v>240584</v>
      </c>
      <c r="AJ621" s="1">
        <v>0</v>
      </c>
      <c r="AK621" s="1">
        <v>0</v>
      </c>
      <c r="AL621" s="1">
        <f t="shared" si="40"/>
        <v>0</v>
      </c>
      <c r="AM621" s="1">
        <v>0</v>
      </c>
      <c r="AN621" s="1"/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f t="shared" si="46"/>
        <v>0</v>
      </c>
      <c r="AW621" s="1">
        <v>0</v>
      </c>
      <c r="AY621" s="1">
        <f t="shared" si="47"/>
        <v>0</v>
      </c>
    </row>
    <row r="622" spans="1:54" hidden="1" x14ac:dyDescent="0.35">
      <c r="A622" t="s">
        <v>812</v>
      </c>
      <c r="B622" t="s">
        <v>815</v>
      </c>
      <c r="C622" t="s">
        <v>1359</v>
      </c>
      <c r="D622" t="s">
        <v>1377</v>
      </c>
      <c r="E622" s="83" t="s">
        <v>857</v>
      </c>
      <c r="F622">
        <v>3</v>
      </c>
      <c r="G622" s="83" t="s">
        <v>453</v>
      </c>
      <c r="H622" s="83" t="s">
        <v>1349</v>
      </c>
      <c r="I622" s="83" t="s">
        <v>1350</v>
      </c>
      <c r="J622" s="83" t="s">
        <v>445</v>
      </c>
      <c r="K622" s="83" t="s">
        <v>446</v>
      </c>
      <c r="L622">
        <v>6</v>
      </c>
      <c r="M622" t="s">
        <v>1290</v>
      </c>
      <c r="N622">
        <v>30</v>
      </c>
      <c r="O622" t="s">
        <v>454</v>
      </c>
      <c r="P622" t="s">
        <v>1296</v>
      </c>
      <c r="Q622" t="s">
        <v>454</v>
      </c>
      <c r="R622" t="s">
        <v>882</v>
      </c>
      <c r="S622" t="s">
        <v>883</v>
      </c>
      <c r="T622" t="s">
        <v>1299</v>
      </c>
      <c r="U622" t="s">
        <v>883</v>
      </c>
      <c r="V622" t="s">
        <v>1340</v>
      </c>
      <c r="W622">
        <v>5000</v>
      </c>
      <c r="X622" t="s">
        <v>118</v>
      </c>
      <c r="Y622">
        <v>5191</v>
      </c>
      <c r="Z622" t="s">
        <v>121</v>
      </c>
      <c r="AA622">
        <v>0</v>
      </c>
      <c r="AB622" t="s">
        <v>58</v>
      </c>
      <c r="AC622" s="1">
        <v>0</v>
      </c>
      <c r="AD622" s="16">
        <v>0</v>
      </c>
      <c r="AE622" s="1">
        <v>0</v>
      </c>
      <c r="AF622" s="1">
        <v>32000</v>
      </c>
      <c r="AG622" s="1">
        <v>0</v>
      </c>
      <c r="AH622" s="1">
        <v>29889.72</v>
      </c>
      <c r="AI622" s="1">
        <v>29889.72</v>
      </c>
      <c r="AJ622" s="1">
        <v>30000</v>
      </c>
      <c r="AK622" s="1">
        <v>30000</v>
      </c>
      <c r="AL622" s="1">
        <f t="shared" si="40"/>
        <v>0</v>
      </c>
      <c r="AM622" s="1">
        <v>30000</v>
      </c>
      <c r="AN622" s="1"/>
      <c r="AO622" s="1">
        <v>0</v>
      </c>
      <c r="AP622" s="1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 s="1">
        <f t="shared" si="46"/>
        <v>30000</v>
      </c>
      <c r="AW622" s="1">
        <v>0</v>
      </c>
      <c r="AY622" s="1">
        <f t="shared" si="47"/>
        <v>0</v>
      </c>
    </row>
    <row r="623" spans="1:54" hidden="1" x14ac:dyDescent="0.35">
      <c r="A623" t="s">
        <v>1361</v>
      </c>
      <c r="B623" t="s">
        <v>1360</v>
      </c>
      <c r="C623" t="s">
        <v>1359</v>
      </c>
      <c r="D623" t="s">
        <v>1381</v>
      </c>
      <c r="E623" s="83" t="s">
        <v>984</v>
      </c>
      <c r="F623">
        <v>5</v>
      </c>
      <c r="G623" s="83" t="s">
        <v>810</v>
      </c>
      <c r="H623" s="83" t="s">
        <v>1398</v>
      </c>
      <c r="I623" s="83" t="s">
        <v>1399</v>
      </c>
      <c r="J623" s="83" t="s">
        <v>204</v>
      </c>
      <c r="K623" s="83" t="s">
        <v>1306</v>
      </c>
      <c r="L623">
        <v>4</v>
      </c>
      <c r="M623" t="s">
        <v>1291</v>
      </c>
      <c r="N623">
        <v>55</v>
      </c>
      <c r="O623" t="s">
        <v>601</v>
      </c>
      <c r="P623" t="s">
        <v>1296</v>
      </c>
      <c r="Q623" t="s">
        <v>601</v>
      </c>
      <c r="R623" t="s">
        <v>983</v>
      </c>
      <c r="S623" t="s">
        <v>985</v>
      </c>
      <c r="T623" t="s">
        <v>1299</v>
      </c>
      <c r="U623" t="s">
        <v>985</v>
      </c>
      <c r="V623" t="s">
        <v>1340</v>
      </c>
      <c r="W623">
        <v>5000</v>
      </c>
      <c r="X623" t="s">
        <v>118</v>
      </c>
      <c r="Y623">
        <v>5211</v>
      </c>
      <c r="Z623" t="s">
        <v>365</v>
      </c>
      <c r="AA623">
        <v>0</v>
      </c>
      <c r="AB623" t="s">
        <v>58</v>
      </c>
      <c r="AC623" s="1">
        <v>28433.919999999998</v>
      </c>
      <c r="AD623" s="16">
        <v>22065.52</v>
      </c>
      <c r="AE623" s="1">
        <v>22065.52</v>
      </c>
      <c r="AF623" s="1">
        <v>14704.71</v>
      </c>
      <c r="AG623" s="1">
        <v>0</v>
      </c>
      <c r="AH623" s="1">
        <v>14704.7</v>
      </c>
      <c r="AI623" s="1">
        <v>14704.7</v>
      </c>
      <c r="AJ623" s="1">
        <v>689153</v>
      </c>
      <c r="AK623" s="1">
        <v>0</v>
      </c>
      <c r="AL623" s="1">
        <f t="shared" si="40"/>
        <v>689153</v>
      </c>
      <c r="AM623" s="1">
        <v>1000000</v>
      </c>
      <c r="AN623" s="1"/>
      <c r="AO623" s="1">
        <v>689152.93</v>
      </c>
      <c r="AP623" s="1">
        <v>689152.93</v>
      </c>
      <c r="AQ623" s="1">
        <v>689152.93</v>
      </c>
      <c r="AR623" s="1">
        <v>689152.93</v>
      </c>
      <c r="AS623" s="1">
        <v>689152.93</v>
      </c>
      <c r="AT623">
        <v>0</v>
      </c>
      <c r="AU623">
        <v>0</v>
      </c>
      <c r="AV623" s="1">
        <f t="shared" si="46"/>
        <v>-689152.93</v>
      </c>
      <c r="AW623" s="1">
        <v>100000</v>
      </c>
      <c r="AY623" s="1">
        <f t="shared" si="47"/>
        <v>100000</v>
      </c>
    </row>
    <row r="624" spans="1:54" hidden="1" x14ac:dyDescent="0.35">
      <c r="A624" t="s">
        <v>812</v>
      </c>
      <c r="B624" t="s">
        <v>815</v>
      </c>
      <c r="C624" t="s">
        <v>1359</v>
      </c>
      <c r="D624" t="s">
        <v>1374</v>
      </c>
      <c r="E624" s="83" t="s">
        <v>111</v>
      </c>
      <c r="F624">
        <v>5</v>
      </c>
      <c r="G624" s="83" t="s">
        <v>810</v>
      </c>
      <c r="H624" s="83" t="s">
        <v>65</v>
      </c>
      <c r="I624" s="83" t="s">
        <v>1351</v>
      </c>
      <c r="J624" s="83" t="s">
        <v>47</v>
      </c>
      <c r="K624" s="83" t="s">
        <v>48</v>
      </c>
      <c r="L624">
        <v>4</v>
      </c>
      <c r="M624" t="s">
        <v>1291</v>
      </c>
      <c r="N624">
        <v>14</v>
      </c>
      <c r="O624" t="s">
        <v>843</v>
      </c>
      <c r="P624" t="s">
        <v>1296</v>
      </c>
      <c r="Q624" t="s">
        <v>843</v>
      </c>
      <c r="R624" t="s">
        <v>842</v>
      </c>
      <c r="S624" t="s">
        <v>110</v>
      </c>
      <c r="T624" t="s">
        <v>1299</v>
      </c>
      <c r="U624" t="s">
        <v>110</v>
      </c>
      <c r="V624" t="s">
        <v>1340</v>
      </c>
      <c r="W624">
        <v>5000</v>
      </c>
      <c r="X624" t="s">
        <v>118</v>
      </c>
      <c r="Y624">
        <v>5211</v>
      </c>
      <c r="Z624" t="s">
        <v>365</v>
      </c>
      <c r="AA624">
        <v>0</v>
      </c>
      <c r="AB624" t="s">
        <v>58</v>
      </c>
      <c r="AC624">
        <v>0</v>
      </c>
      <c r="AD624" s="16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 s="1">
        <v>670000</v>
      </c>
      <c r="AK624" s="1">
        <v>670000</v>
      </c>
      <c r="AL624" s="1">
        <f t="shared" si="40"/>
        <v>0</v>
      </c>
      <c r="AM624">
        <v>0</v>
      </c>
      <c r="AO624" s="1">
        <v>558348.02</v>
      </c>
      <c r="AP624" s="1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 s="1">
        <f t="shared" si="46"/>
        <v>111651.97999999998</v>
      </c>
      <c r="AW624" s="1">
        <v>0</v>
      </c>
      <c r="AY624" s="1">
        <f t="shared" si="47"/>
        <v>0</v>
      </c>
    </row>
    <row r="625" spans="1:54" hidden="1" x14ac:dyDescent="0.35">
      <c r="A625" t="s">
        <v>1361</v>
      </c>
      <c r="B625" t="s">
        <v>1360</v>
      </c>
      <c r="C625" t="s">
        <v>1359</v>
      </c>
      <c r="D625" t="s">
        <v>1380</v>
      </c>
      <c r="E625" s="83" t="s">
        <v>948</v>
      </c>
      <c r="F625">
        <v>7</v>
      </c>
      <c r="G625" s="83" t="s">
        <v>567</v>
      </c>
      <c r="H625" s="83" t="s">
        <v>65</v>
      </c>
      <c r="I625" s="83" t="s">
        <v>1351</v>
      </c>
      <c r="J625" s="83" t="s">
        <v>959</v>
      </c>
      <c r="K625" s="83" t="s">
        <v>960</v>
      </c>
      <c r="L625">
        <v>5</v>
      </c>
      <c r="M625" t="s">
        <v>1295</v>
      </c>
      <c r="N625">
        <v>51</v>
      </c>
      <c r="O625" t="s">
        <v>962</v>
      </c>
      <c r="P625" t="s">
        <v>1296</v>
      </c>
      <c r="Q625" t="s">
        <v>1395</v>
      </c>
      <c r="R625" t="s">
        <v>961</v>
      </c>
      <c r="S625" t="s">
        <v>963</v>
      </c>
      <c r="T625" t="s">
        <v>1299</v>
      </c>
      <c r="U625" t="s">
        <v>963</v>
      </c>
      <c r="V625" t="s">
        <v>1340</v>
      </c>
      <c r="W625">
        <v>5000</v>
      </c>
      <c r="X625" t="s">
        <v>118</v>
      </c>
      <c r="Y625">
        <v>5671</v>
      </c>
      <c r="Z625" t="s">
        <v>407</v>
      </c>
      <c r="AA625">
        <v>0</v>
      </c>
      <c r="AB625" t="s">
        <v>58</v>
      </c>
      <c r="AC625">
        <v>0</v>
      </c>
      <c r="AD625" s="16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 s="1">
        <v>230000</v>
      </c>
      <c r="AK625" s="1">
        <v>0</v>
      </c>
      <c r="AL625" s="1">
        <f t="shared" si="40"/>
        <v>230000</v>
      </c>
      <c r="AM625">
        <v>0</v>
      </c>
      <c r="AO625" s="1">
        <v>230000</v>
      </c>
      <c r="AP625" s="1">
        <v>230000</v>
      </c>
      <c r="AQ625" s="1">
        <v>230000</v>
      </c>
      <c r="AR625" s="1">
        <v>230000</v>
      </c>
      <c r="AS625" s="1">
        <v>230000</v>
      </c>
      <c r="AT625">
        <v>0</v>
      </c>
      <c r="AU625">
        <v>0</v>
      </c>
      <c r="AV625" s="1">
        <f t="shared" si="46"/>
        <v>-230000</v>
      </c>
      <c r="AW625" s="1">
        <v>50000</v>
      </c>
      <c r="AY625" s="1">
        <f t="shared" si="47"/>
        <v>50000</v>
      </c>
    </row>
    <row r="626" spans="1:54" hidden="1" x14ac:dyDescent="0.35">
      <c r="A626" t="s">
        <v>812</v>
      </c>
      <c r="B626" t="s">
        <v>815</v>
      </c>
      <c r="C626" t="s">
        <v>1359</v>
      </c>
      <c r="D626" t="s">
        <v>1372</v>
      </c>
      <c r="E626" s="83" t="s">
        <v>60</v>
      </c>
      <c r="F626">
        <v>5</v>
      </c>
      <c r="G626" s="83" t="s">
        <v>810</v>
      </c>
      <c r="H626" s="83" t="s">
        <v>65</v>
      </c>
      <c r="I626" s="83" t="s">
        <v>1351</v>
      </c>
      <c r="J626" t="s">
        <v>47</v>
      </c>
      <c r="K626" t="s">
        <v>48</v>
      </c>
      <c r="L626">
        <v>4</v>
      </c>
      <c r="M626" t="s">
        <v>1291</v>
      </c>
      <c r="N626">
        <v>5</v>
      </c>
      <c r="O626" t="s">
        <v>297</v>
      </c>
      <c r="P626" t="s">
        <v>1296</v>
      </c>
      <c r="Q626" t="s">
        <v>297</v>
      </c>
      <c r="R626" t="s">
        <v>817</v>
      </c>
      <c r="S626" t="s">
        <v>298</v>
      </c>
      <c r="T626" t="s">
        <v>1299</v>
      </c>
      <c r="U626" t="s">
        <v>298</v>
      </c>
      <c r="V626" t="s">
        <v>1340</v>
      </c>
      <c r="W626">
        <v>5000</v>
      </c>
      <c r="X626" t="s">
        <v>118</v>
      </c>
      <c r="Y626">
        <v>5211</v>
      </c>
      <c r="Z626" t="s">
        <v>365</v>
      </c>
      <c r="AA626">
        <v>0</v>
      </c>
      <c r="AB626" t="s">
        <v>58</v>
      </c>
      <c r="AC626" s="1">
        <v>0</v>
      </c>
      <c r="AD626" s="16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12600</v>
      </c>
      <c r="AK626" s="1">
        <v>12600</v>
      </c>
      <c r="AL626" s="1">
        <f t="shared" si="40"/>
        <v>0</v>
      </c>
      <c r="AM626">
        <v>0</v>
      </c>
      <c r="AO626" s="1">
        <v>12057.99</v>
      </c>
      <c r="AP626" s="1">
        <v>12057.99</v>
      </c>
      <c r="AQ626" s="1">
        <v>12057.99</v>
      </c>
      <c r="AR626" s="1">
        <v>12057.99</v>
      </c>
      <c r="AS626" s="1">
        <v>12057.99</v>
      </c>
      <c r="AT626" s="1">
        <v>12057.99</v>
      </c>
      <c r="AU626" s="1">
        <v>12057.99</v>
      </c>
      <c r="AV626" s="1">
        <f t="shared" si="46"/>
        <v>542.01000000000022</v>
      </c>
      <c r="AW626" s="16">
        <v>0</v>
      </c>
      <c r="AX626" s="16"/>
      <c r="AY626" s="1">
        <f t="shared" si="47"/>
        <v>0</v>
      </c>
    </row>
    <row r="627" spans="1:54" hidden="1" x14ac:dyDescent="0.35">
      <c r="A627" t="s">
        <v>812</v>
      </c>
      <c r="B627" t="s">
        <v>815</v>
      </c>
      <c r="C627" t="s">
        <v>1359</v>
      </c>
      <c r="D627" t="s">
        <v>1378</v>
      </c>
      <c r="E627" s="83" t="s">
        <v>900</v>
      </c>
      <c r="F627">
        <v>0</v>
      </c>
      <c r="G627" s="83" t="s">
        <v>255</v>
      </c>
      <c r="H627" s="83" t="s">
        <v>217</v>
      </c>
      <c r="I627" s="83" t="s">
        <v>1352</v>
      </c>
      <c r="J627" s="83" t="s">
        <v>47</v>
      </c>
      <c r="K627" s="83" t="s">
        <v>48</v>
      </c>
      <c r="L627">
        <v>2</v>
      </c>
      <c r="M627" t="s">
        <v>1293</v>
      </c>
      <c r="N627">
        <v>41</v>
      </c>
      <c r="O627" t="s">
        <v>925</v>
      </c>
      <c r="P627" t="s">
        <v>1296</v>
      </c>
      <c r="Q627" t="s">
        <v>925</v>
      </c>
      <c r="R627" t="s">
        <v>908</v>
      </c>
      <c r="S627" t="s">
        <v>909</v>
      </c>
      <c r="T627" t="s">
        <v>1299</v>
      </c>
      <c r="U627" t="s">
        <v>909</v>
      </c>
      <c r="V627" t="s">
        <v>1340</v>
      </c>
      <c r="W627">
        <v>5000</v>
      </c>
      <c r="X627" t="s">
        <v>118</v>
      </c>
      <c r="Y627">
        <v>5211</v>
      </c>
      <c r="Z627" t="s">
        <v>365</v>
      </c>
      <c r="AA627">
        <v>0</v>
      </c>
      <c r="AB627" t="s">
        <v>58</v>
      </c>
      <c r="AC627" s="1">
        <v>0</v>
      </c>
      <c r="AD627" s="16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3000</v>
      </c>
      <c r="AK627" s="1">
        <v>3000</v>
      </c>
      <c r="AL627" s="1">
        <f t="shared" si="40"/>
        <v>0</v>
      </c>
      <c r="AM627">
        <v>0</v>
      </c>
      <c r="AN627" s="16">
        <f>AJ627-AM627</f>
        <v>3000</v>
      </c>
      <c r="AO627" s="1">
        <v>2422.8000000000002</v>
      </c>
      <c r="AP627" s="1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 s="1">
        <f t="shared" si="46"/>
        <v>577.19999999999982</v>
      </c>
      <c r="AW627" s="1"/>
      <c r="AY627" s="1">
        <f t="shared" si="47"/>
        <v>0</v>
      </c>
      <c r="BA627" t="s">
        <v>1162</v>
      </c>
      <c r="BB627" s="1"/>
    </row>
    <row r="628" spans="1:54" hidden="1" x14ac:dyDescent="0.35">
      <c r="A628" t="s">
        <v>812</v>
      </c>
      <c r="B628" t="s">
        <v>815</v>
      </c>
      <c r="C628" t="s">
        <v>1359</v>
      </c>
      <c r="D628" t="s">
        <v>1374</v>
      </c>
      <c r="E628" s="83" t="s">
        <v>111</v>
      </c>
      <c r="F628">
        <v>5</v>
      </c>
      <c r="G628" s="83" t="s">
        <v>810</v>
      </c>
      <c r="H628" s="83" t="s">
        <v>65</v>
      </c>
      <c r="I628" s="83" t="s">
        <v>1351</v>
      </c>
      <c r="J628" s="83" t="s">
        <v>47</v>
      </c>
      <c r="K628" s="83" t="s">
        <v>48</v>
      </c>
      <c r="L628">
        <v>4</v>
      </c>
      <c r="M628" t="s">
        <v>1291</v>
      </c>
      <c r="N628">
        <v>16</v>
      </c>
      <c r="O628" t="s">
        <v>355</v>
      </c>
      <c r="P628" t="s">
        <v>1296</v>
      </c>
      <c r="Q628" t="s">
        <v>355</v>
      </c>
      <c r="R628" t="s">
        <v>847</v>
      </c>
      <c r="S628" t="s">
        <v>848</v>
      </c>
      <c r="T628" t="s">
        <v>1299</v>
      </c>
      <c r="U628" t="s">
        <v>848</v>
      </c>
      <c r="V628" t="s">
        <v>1340</v>
      </c>
      <c r="W628">
        <v>5000</v>
      </c>
      <c r="X628" t="s">
        <v>118</v>
      </c>
      <c r="Y628">
        <v>5211</v>
      </c>
      <c r="Z628" t="s">
        <v>365</v>
      </c>
      <c r="AA628">
        <v>0</v>
      </c>
      <c r="AB628" t="s">
        <v>58</v>
      </c>
      <c r="AC628">
        <v>0</v>
      </c>
      <c r="AD628" s="16">
        <v>0</v>
      </c>
      <c r="AE628">
        <v>0</v>
      </c>
      <c r="AF628">
        <v>0</v>
      </c>
      <c r="AG628">
        <v>0</v>
      </c>
      <c r="AH628" s="16">
        <v>0</v>
      </c>
      <c r="AI628">
        <v>0</v>
      </c>
      <c r="AJ628" s="16">
        <v>0</v>
      </c>
      <c r="AK628" s="1">
        <v>0</v>
      </c>
      <c r="AL628" s="1">
        <f t="shared" si="40"/>
        <v>0</v>
      </c>
      <c r="AM628">
        <v>0</v>
      </c>
      <c r="AO628" s="16">
        <v>0</v>
      </c>
      <c r="AP628" s="1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 s="1">
        <f t="shared" si="46"/>
        <v>0</v>
      </c>
      <c r="AW628" s="16">
        <v>0</v>
      </c>
      <c r="AY628" s="1">
        <f t="shared" si="47"/>
        <v>0</v>
      </c>
      <c r="BB628" s="1"/>
    </row>
    <row r="629" spans="1:54" hidden="1" x14ac:dyDescent="0.35">
      <c r="A629" s="13" t="s">
        <v>1451</v>
      </c>
      <c r="B629" t="s">
        <v>815</v>
      </c>
      <c r="C629" t="s">
        <v>1359</v>
      </c>
      <c r="D629" t="s">
        <v>1373</v>
      </c>
      <c r="E629" s="83" t="s">
        <v>835</v>
      </c>
      <c r="F629">
        <v>5</v>
      </c>
      <c r="G629" s="83" t="s">
        <v>810</v>
      </c>
      <c r="H629" s="83" t="s">
        <v>65</v>
      </c>
      <c r="I629" s="83" t="s">
        <v>1351</v>
      </c>
      <c r="J629" t="s">
        <v>47</v>
      </c>
      <c r="K629" t="s">
        <v>48</v>
      </c>
      <c r="L629">
        <v>4</v>
      </c>
      <c r="M629" t="s">
        <v>1291</v>
      </c>
      <c r="N629">
        <v>9</v>
      </c>
      <c r="O629" t="s">
        <v>120</v>
      </c>
      <c r="P629" t="s">
        <v>1296</v>
      </c>
      <c r="Q629" t="s">
        <v>120</v>
      </c>
      <c r="R629" t="s">
        <v>834</v>
      </c>
      <c r="S629" t="s">
        <v>836</v>
      </c>
      <c r="T629" t="s">
        <v>1299</v>
      </c>
      <c r="U629" t="s">
        <v>836</v>
      </c>
      <c r="V629" t="s">
        <v>1340</v>
      </c>
      <c r="W629">
        <v>5000</v>
      </c>
      <c r="X629" t="s">
        <v>118</v>
      </c>
      <c r="Y629">
        <v>5211</v>
      </c>
      <c r="Z629" t="s">
        <v>365</v>
      </c>
      <c r="AA629">
        <v>0</v>
      </c>
      <c r="AB629" t="s">
        <v>58</v>
      </c>
      <c r="AC629" s="1">
        <v>108130.56</v>
      </c>
      <c r="AD629" s="16">
        <v>108130.56</v>
      </c>
      <c r="AE629" s="1">
        <v>108130.56</v>
      </c>
      <c r="AF629" s="1">
        <v>150000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f t="shared" si="40"/>
        <v>0</v>
      </c>
      <c r="AM629" s="1">
        <v>0</v>
      </c>
      <c r="AN629" s="1"/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f t="shared" si="46"/>
        <v>0</v>
      </c>
      <c r="AW629" s="1">
        <v>0</v>
      </c>
      <c r="AY629" s="1">
        <f t="shared" si="47"/>
        <v>0</v>
      </c>
      <c r="BB629">
        <v>2796004.92</v>
      </c>
    </row>
    <row r="630" spans="1:54" hidden="1" x14ac:dyDescent="0.35">
      <c r="A630" t="s">
        <v>812</v>
      </c>
      <c r="B630" t="s">
        <v>815</v>
      </c>
      <c r="C630" t="s">
        <v>1359</v>
      </c>
      <c r="D630" t="s">
        <v>1380</v>
      </c>
      <c r="E630" s="83" t="s">
        <v>948</v>
      </c>
      <c r="F630">
        <v>7</v>
      </c>
      <c r="G630" s="83" t="s">
        <v>567</v>
      </c>
      <c r="H630" s="83" t="s">
        <v>65</v>
      </c>
      <c r="I630" s="83" t="s">
        <v>1351</v>
      </c>
      <c r="J630" s="83" t="s">
        <v>592</v>
      </c>
      <c r="K630" s="83" t="s">
        <v>591</v>
      </c>
      <c r="L630">
        <v>5</v>
      </c>
      <c r="M630" t="s">
        <v>1295</v>
      </c>
      <c r="N630">
        <v>53</v>
      </c>
      <c r="O630" t="s">
        <v>970</v>
      </c>
      <c r="P630" t="s">
        <v>1296</v>
      </c>
      <c r="Q630" t="s">
        <v>970</v>
      </c>
      <c r="R630" t="s">
        <v>969</v>
      </c>
      <c r="S630" t="s">
        <v>971</v>
      </c>
      <c r="T630" t="s">
        <v>1299</v>
      </c>
      <c r="U630" t="s">
        <v>971</v>
      </c>
      <c r="V630" t="s">
        <v>1340</v>
      </c>
      <c r="W630">
        <v>5000</v>
      </c>
      <c r="X630" t="s">
        <v>118</v>
      </c>
      <c r="Y630">
        <v>5231</v>
      </c>
      <c r="Z630" t="s">
        <v>602</v>
      </c>
      <c r="AA630">
        <v>0</v>
      </c>
      <c r="AB630" t="s">
        <v>58</v>
      </c>
      <c r="AC630">
        <v>0</v>
      </c>
      <c r="AD630" s="16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 s="1">
        <v>76083</v>
      </c>
      <c r="AK630" s="1">
        <v>76083</v>
      </c>
      <c r="AL630" s="1">
        <f t="shared" si="40"/>
        <v>0</v>
      </c>
      <c r="AM630" s="1">
        <v>50000</v>
      </c>
      <c r="AN630" s="1"/>
      <c r="AO630" s="1">
        <v>74786.42</v>
      </c>
      <c r="AP630" s="1">
        <v>0</v>
      </c>
      <c r="AQ630" s="1">
        <v>49532</v>
      </c>
      <c r="AR630">
        <v>0</v>
      </c>
      <c r="AS630">
        <v>0</v>
      </c>
      <c r="AT630">
        <v>0</v>
      </c>
      <c r="AU630">
        <v>0</v>
      </c>
      <c r="AV630" s="1">
        <f t="shared" si="46"/>
        <v>1296.5800000000017</v>
      </c>
      <c r="AW630" s="1">
        <v>0</v>
      </c>
      <c r="AY630" s="1">
        <f t="shared" si="47"/>
        <v>0</v>
      </c>
    </row>
    <row r="631" spans="1:54" hidden="1" x14ac:dyDescent="0.35">
      <c r="A631" s="13" t="s">
        <v>1451</v>
      </c>
      <c r="B631" t="s">
        <v>815</v>
      </c>
      <c r="C631" t="s">
        <v>1359</v>
      </c>
      <c r="D631" t="s">
        <v>1378</v>
      </c>
      <c r="E631" s="83" t="s">
        <v>900</v>
      </c>
      <c r="F631">
        <v>0</v>
      </c>
      <c r="G631" s="83" t="s">
        <v>255</v>
      </c>
      <c r="H631" s="83" t="s">
        <v>65</v>
      </c>
      <c r="I631" s="83" t="s">
        <v>1351</v>
      </c>
      <c r="J631" s="83" t="s">
        <v>47</v>
      </c>
      <c r="K631" s="83" t="s">
        <v>48</v>
      </c>
      <c r="L631">
        <v>1</v>
      </c>
      <c r="M631" t="s">
        <v>1292</v>
      </c>
      <c r="N631">
        <v>36</v>
      </c>
      <c r="O631" t="s">
        <v>931</v>
      </c>
      <c r="P631" t="s">
        <v>1296</v>
      </c>
      <c r="Q631" t="s">
        <v>931</v>
      </c>
      <c r="R631" t="s">
        <v>930</v>
      </c>
      <c r="S631" t="s">
        <v>932</v>
      </c>
      <c r="T631" t="s">
        <v>1299</v>
      </c>
      <c r="U631" t="s">
        <v>932</v>
      </c>
      <c r="V631" t="s">
        <v>1340</v>
      </c>
      <c r="W631">
        <v>5000</v>
      </c>
      <c r="X631" t="s">
        <v>118</v>
      </c>
      <c r="Y631">
        <v>5231</v>
      </c>
      <c r="Z631" t="s">
        <v>602</v>
      </c>
      <c r="AA631">
        <v>0</v>
      </c>
      <c r="AB631" t="s">
        <v>58</v>
      </c>
      <c r="AC631" s="1">
        <v>0</v>
      </c>
      <c r="AD631" s="16">
        <v>0</v>
      </c>
      <c r="AE631" s="1">
        <v>0</v>
      </c>
      <c r="AF631" s="1">
        <v>0</v>
      </c>
      <c r="AG631" s="1">
        <v>125000</v>
      </c>
      <c r="AH631" s="1">
        <v>0</v>
      </c>
      <c r="AI631" s="1">
        <v>0</v>
      </c>
      <c r="AJ631" s="1">
        <v>0</v>
      </c>
      <c r="AK631" s="1">
        <v>0</v>
      </c>
      <c r="AL631" s="1">
        <f t="shared" ref="AL631:AL694" si="49">AJ631-AK631</f>
        <v>0</v>
      </c>
      <c r="AM631" s="1">
        <v>0</v>
      </c>
      <c r="AN631" s="16">
        <f>AJ631-AM631</f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f t="shared" si="46"/>
        <v>0</v>
      </c>
      <c r="AW631" s="1">
        <v>0</v>
      </c>
      <c r="AY631" s="1">
        <f t="shared" si="47"/>
        <v>0</v>
      </c>
      <c r="BA631" t="s">
        <v>1256</v>
      </c>
      <c r="BB631" s="1"/>
    </row>
    <row r="632" spans="1:54" hidden="1" x14ac:dyDescent="0.35">
      <c r="A632" t="s">
        <v>812</v>
      </c>
      <c r="B632" t="s">
        <v>815</v>
      </c>
      <c r="C632" t="s">
        <v>1359</v>
      </c>
      <c r="D632" t="s">
        <v>1381</v>
      </c>
      <c r="E632" s="83" t="s">
        <v>984</v>
      </c>
      <c r="F632">
        <v>5</v>
      </c>
      <c r="G632" s="83" t="s">
        <v>810</v>
      </c>
      <c r="H632" s="83" t="s">
        <v>1398</v>
      </c>
      <c r="I632" s="83" t="s">
        <v>1399</v>
      </c>
      <c r="J632" s="83" t="s">
        <v>204</v>
      </c>
      <c r="K632" s="83" t="s">
        <v>1306</v>
      </c>
      <c r="L632">
        <v>4</v>
      </c>
      <c r="M632" t="s">
        <v>1291</v>
      </c>
      <c r="N632">
        <v>55</v>
      </c>
      <c r="O632" t="s">
        <v>601</v>
      </c>
      <c r="P632" t="s">
        <v>1296</v>
      </c>
      <c r="Q632" t="s">
        <v>601</v>
      </c>
      <c r="R632" t="s">
        <v>983</v>
      </c>
      <c r="S632" t="s">
        <v>985</v>
      </c>
      <c r="T632" t="s">
        <v>1299</v>
      </c>
      <c r="U632" t="s">
        <v>985</v>
      </c>
      <c r="V632" t="s">
        <v>1340</v>
      </c>
      <c r="W632">
        <v>5000</v>
      </c>
      <c r="X632" t="s">
        <v>118</v>
      </c>
      <c r="Y632">
        <v>5231</v>
      </c>
      <c r="Z632" t="s">
        <v>602</v>
      </c>
      <c r="AA632">
        <v>0</v>
      </c>
      <c r="AB632" t="s">
        <v>58</v>
      </c>
      <c r="AC632" s="1">
        <v>237054.45</v>
      </c>
      <c r="AD632" s="16">
        <v>237054.44</v>
      </c>
      <c r="AE632" s="1">
        <v>237054.44</v>
      </c>
      <c r="AF632" s="1">
        <v>1269.28</v>
      </c>
      <c r="AG632" s="1">
        <v>147400</v>
      </c>
      <c r="AH632" s="1">
        <v>1269.28</v>
      </c>
      <c r="AI632" s="1">
        <v>1269.28</v>
      </c>
      <c r="AJ632" s="1">
        <v>0</v>
      </c>
      <c r="AK632" s="1">
        <v>100000</v>
      </c>
      <c r="AL632" s="1">
        <f t="shared" si="49"/>
        <v>-100000</v>
      </c>
      <c r="AM632" s="1">
        <v>200000</v>
      </c>
      <c r="AN632" s="1"/>
      <c r="AO632" s="1">
        <v>0</v>
      </c>
      <c r="AP632" s="1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 s="1">
        <f t="shared" si="46"/>
        <v>100000</v>
      </c>
      <c r="AW632" s="1">
        <v>0</v>
      </c>
      <c r="AY632" s="1">
        <f t="shared" si="47"/>
        <v>0</v>
      </c>
    </row>
    <row r="633" spans="1:54" hidden="1" x14ac:dyDescent="0.35">
      <c r="A633" t="s">
        <v>1361</v>
      </c>
      <c r="B633" t="s">
        <v>1360</v>
      </c>
      <c r="C633" t="s">
        <v>1359</v>
      </c>
      <c r="D633" t="s">
        <v>1377</v>
      </c>
      <c r="E633" s="83" t="s">
        <v>857</v>
      </c>
      <c r="F633">
        <v>3</v>
      </c>
      <c r="G633" s="83" t="s">
        <v>453</v>
      </c>
      <c r="H633" s="83" t="s">
        <v>1349</v>
      </c>
      <c r="I633" s="83" t="s">
        <v>1350</v>
      </c>
      <c r="J633" s="83" t="s">
        <v>445</v>
      </c>
      <c r="K633" s="83" t="s">
        <v>446</v>
      </c>
      <c r="L633">
        <v>6</v>
      </c>
      <c r="M633" t="s">
        <v>1290</v>
      </c>
      <c r="N633">
        <v>30</v>
      </c>
      <c r="O633" t="s">
        <v>454</v>
      </c>
      <c r="P633" t="s">
        <v>1296</v>
      </c>
      <c r="Q633" t="s">
        <v>454</v>
      </c>
      <c r="R633" t="s">
        <v>882</v>
      </c>
      <c r="S633" t="s">
        <v>883</v>
      </c>
      <c r="T633" t="s">
        <v>1299</v>
      </c>
      <c r="U633" t="s">
        <v>883</v>
      </c>
      <c r="V633" t="s">
        <v>1340</v>
      </c>
      <c r="W633">
        <v>5000</v>
      </c>
      <c r="X633" t="s">
        <v>118</v>
      </c>
      <c r="Y633">
        <v>5311</v>
      </c>
      <c r="Z633" t="s">
        <v>451</v>
      </c>
      <c r="AA633">
        <v>0</v>
      </c>
      <c r="AB633" t="s">
        <v>58</v>
      </c>
      <c r="AC633" s="1">
        <v>73486</v>
      </c>
      <c r="AD633" s="16">
        <v>73486</v>
      </c>
      <c r="AE633" s="1">
        <v>73486</v>
      </c>
      <c r="AF633" s="1">
        <v>230000</v>
      </c>
      <c r="AG633" s="1">
        <v>200000</v>
      </c>
      <c r="AH633" s="1">
        <v>224576</v>
      </c>
      <c r="AI633" s="1">
        <v>224576</v>
      </c>
      <c r="AJ633" s="1">
        <v>547000</v>
      </c>
      <c r="AK633" s="1">
        <v>547000</v>
      </c>
      <c r="AL633" s="1">
        <f t="shared" si="49"/>
        <v>0</v>
      </c>
      <c r="AM633" s="1">
        <v>500000</v>
      </c>
      <c r="AN633" s="1"/>
      <c r="AO633" s="1">
        <v>540908</v>
      </c>
      <c r="AP633" s="1">
        <v>540908</v>
      </c>
      <c r="AQ633" s="1">
        <v>505551.2</v>
      </c>
      <c r="AR633">
        <v>0</v>
      </c>
      <c r="AS633">
        <v>0</v>
      </c>
      <c r="AT633">
        <v>0</v>
      </c>
      <c r="AU633">
        <v>0</v>
      </c>
      <c r="AV633" s="1">
        <f t="shared" si="46"/>
        <v>6092</v>
      </c>
      <c r="AW633" s="1">
        <v>500000</v>
      </c>
      <c r="AY633" s="1">
        <f t="shared" si="47"/>
        <v>500000</v>
      </c>
    </row>
    <row r="634" spans="1:54" hidden="1" x14ac:dyDescent="0.35">
      <c r="A634" t="s">
        <v>1361</v>
      </c>
      <c r="B634" t="s">
        <v>1360</v>
      </c>
      <c r="C634" t="s">
        <v>1359</v>
      </c>
      <c r="D634" t="s">
        <v>1376</v>
      </c>
      <c r="E634" s="83" t="s">
        <v>870</v>
      </c>
      <c r="F634">
        <v>2</v>
      </c>
      <c r="G634" s="83" t="s">
        <v>148</v>
      </c>
      <c r="H634" s="83" t="s">
        <v>65</v>
      </c>
      <c r="I634" s="83" t="s">
        <v>1351</v>
      </c>
      <c r="J634" s="83" t="s">
        <v>480</v>
      </c>
      <c r="K634" s="83" t="s">
        <v>481</v>
      </c>
      <c r="L634">
        <v>2</v>
      </c>
      <c r="M634" t="s">
        <v>1293</v>
      </c>
      <c r="N634">
        <v>24</v>
      </c>
      <c r="O634" t="s">
        <v>484</v>
      </c>
      <c r="P634" t="s">
        <v>1296</v>
      </c>
      <c r="Q634" t="s">
        <v>484</v>
      </c>
      <c r="R634" t="s">
        <v>896</v>
      </c>
      <c r="S634" t="s">
        <v>897</v>
      </c>
      <c r="T634" t="s">
        <v>1299</v>
      </c>
      <c r="U634" t="s">
        <v>897</v>
      </c>
      <c r="V634" t="s">
        <v>1340</v>
      </c>
      <c r="W634">
        <v>5000</v>
      </c>
      <c r="X634" t="s">
        <v>118</v>
      </c>
      <c r="Y634">
        <v>5311</v>
      </c>
      <c r="Z634" t="s">
        <v>451</v>
      </c>
      <c r="AA634">
        <v>0</v>
      </c>
      <c r="AB634" t="s">
        <v>58</v>
      </c>
      <c r="AC634" s="1">
        <v>3780301.57</v>
      </c>
      <c r="AD634" s="16">
        <v>3746086.21</v>
      </c>
      <c r="AE634" s="1">
        <v>2586666.21</v>
      </c>
      <c r="AF634" s="1">
        <v>4923129</v>
      </c>
      <c r="AG634" s="1">
        <v>2000000</v>
      </c>
      <c r="AH634" s="1">
        <v>1889385.38</v>
      </c>
      <c r="AI634" s="1">
        <v>1871992.34</v>
      </c>
      <c r="AJ634" s="1">
        <v>3850000</v>
      </c>
      <c r="AK634" s="1">
        <v>3850000</v>
      </c>
      <c r="AL634" s="1">
        <f t="shared" si="49"/>
        <v>0</v>
      </c>
      <c r="AM634" s="1">
        <v>4000000</v>
      </c>
      <c r="AN634" s="1"/>
      <c r="AO634" s="1">
        <v>162018.51</v>
      </c>
      <c r="AP634" s="1">
        <v>5100.43</v>
      </c>
      <c r="AQ634" s="1">
        <v>5100.43</v>
      </c>
      <c r="AR634" s="1">
        <v>5100.43</v>
      </c>
      <c r="AS634" s="1">
        <v>5100.43</v>
      </c>
      <c r="AT634" s="1">
        <v>5100.43</v>
      </c>
      <c r="AU634" s="1">
        <v>5100.43</v>
      </c>
      <c r="AV634" s="1">
        <f t="shared" si="46"/>
        <v>3687981.49</v>
      </c>
      <c r="AW634" s="1">
        <v>13000000</v>
      </c>
      <c r="AY634" s="1">
        <f t="shared" si="47"/>
        <v>13000000</v>
      </c>
      <c r="BA634" t="s">
        <v>1310</v>
      </c>
    </row>
    <row r="635" spans="1:54" hidden="1" x14ac:dyDescent="0.35">
      <c r="A635" t="s">
        <v>812</v>
      </c>
      <c r="B635" t="s">
        <v>815</v>
      </c>
      <c r="C635" t="s">
        <v>1359</v>
      </c>
      <c r="D635" t="s">
        <v>1380</v>
      </c>
      <c r="E635" s="83" t="s">
        <v>948</v>
      </c>
      <c r="F635">
        <v>7</v>
      </c>
      <c r="G635" s="83" t="s">
        <v>567</v>
      </c>
      <c r="H635" s="83" t="s">
        <v>65</v>
      </c>
      <c r="I635" s="83" t="s">
        <v>1351</v>
      </c>
      <c r="J635" s="83" t="s">
        <v>959</v>
      </c>
      <c r="K635" s="83" t="s">
        <v>960</v>
      </c>
      <c r="L635">
        <v>5</v>
      </c>
      <c r="M635" t="s">
        <v>1295</v>
      </c>
      <c r="N635">
        <v>51</v>
      </c>
      <c r="O635" t="s">
        <v>962</v>
      </c>
      <c r="P635" t="s">
        <v>1296</v>
      </c>
      <c r="Q635" t="s">
        <v>962</v>
      </c>
      <c r="R635" t="s">
        <v>961</v>
      </c>
      <c r="S635" t="s">
        <v>963</v>
      </c>
      <c r="T635" t="s">
        <v>1299</v>
      </c>
      <c r="U635" t="s">
        <v>963</v>
      </c>
      <c r="V635" t="s">
        <v>1340</v>
      </c>
      <c r="W635">
        <v>5000</v>
      </c>
      <c r="X635" t="s">
        <v>118</v>
      </c>
      <c r="Y635">
        <v>5311</v>
      </c>
      <c r="Z635" t="s">
        <v>451</v>
      </c>
      <c r="AA635">
        <v>0</v>
      </c>
      <c r="AB635" t="s">
        <v>58</v>
      </c>
      <c r="AC635" s="1">
        <v>187410.41</v>
      </c>
      <c r="AD635" s="16">
        <v>187410.41</v>
      </c>
      <c r="AE635" s="1">
        <v>187410.41</v>
      </c>
      <c r="AF635" s="1">
        <v>179572</v>
      </c>
      <c r="AG635" s="1">
        <v>250000</v>
      </c>
      <c r="AH635" s="1">
        <v>143414.79999999999</v>
      </c>
      <c r="AI635" s="1">
        <v>143414.79999999999</v>
      </c>
      <c r="AJ635" s="1">
        <v>0</v>
      </c>
      <c r="AK635" s="1">
        <v>0</v>
      </c>
      <c r="AL635" s="1">
        <f t="shared" si="49"/>
        <v>0</v>
      </c>
      <c r="AM635" s="1">
        <v>150000</v>
      </c>
      <c r="AN635" s="1"/>
      <c r="AO635" s="1">
        <v>0</v>
      </c>
      <c r="AP635" s="1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 s="1">
        <f t="shared" si="46"/>
        <v>0</v>
      </c>
      <c r="AW635" s="1">
        <v>0</v>
      </c>
      <c r="AY635" s="1">
        <f t="shared" si="47"/>
        <v>0</v>
      </c>
      <c r="BB635">
        <v>2734781.68</v>
      </c>
    </row>
    <row r="636" spans="1:54" hidden="1" x14ac:dyDescent="0.35">
      <c r="A636" t="s">
        <v>812</v>
      </c>
      <c r="B636" t="s">
        <v>815</v>
      </c>
      <c r="C636" t="s">
        <v>1359</v>
      </c>
      <c r="D636" t="s">
        <v>1380</v>
      </c>
      <c r="E636" s="83" t="s">
        <v>948</v>
      </c>
      <c r="F636">
        <v>7</v>
      </c>
      <c r="G636" s="83" t="s">
        <v>567</v>
      </c>
      <c r="H636" s="83" t="s">
        <v>65</v>
      </c>
      <c r="I636" s="83" t="s">
        <v>1351</v>
      </c>
      <c r="J636" s="83" t="s">
        <v>592</v>
      </c>
      <c r="K636" s="83" t="s">
        <v>591</v>
      </c>
      <c r="L636">
        <v>5</v>
      </c>
      <c r="M636" t="s">
        <v>1295</v>
      </c>
      <c r="N636">
        <v>53</v>
      </c>
      <c r="O636" t="s">
        <v>970</v>
      </c>
      <c r="P636" t="s">
        <v>1296</v>
      </c>
      <c r="Q636" t="s">
        <v>970</v>
      </c>
      <c r="R636" t="s">
        <v>969</v>
      </c>
      <c r="S636" t="s">
        <v>971</v>
      </c>
      <c r="T636" t="s">
        <v>1299</v>
      </c>
      <c r="U636" t="s">
        <v>971</v>
      </c>
      <c r="V636" t="s">
        <v>1340</v>
      </c>
      <c r="W636">
        <v>5000</v>
      </c>
      <c r="X636" t="s">
        <v>118</v>
      </c>
      <c r="Y636">
        <v>5311</v>
      </c>
      <c r="Z636" t="s">
        <v>451</v>
      </c>
      <c r="AA636">
        <v>0</v>
      </c>
      <c r="AB636" t="s">
        <v>58</v>
      </c>
      <c r="AC636">
        <v>0</v>
      </c>
      <c r="AD636" s="1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 s="1">
        <v>0</v>
      </c>
      <c r="AK636" s="1">
        <v>0</v>
      </c>
      <c r="AL636" s="1">
        <f t="shared" si="49"/>
        <v>0</v>
      </c>
      <c r="AM636" s="1">
        <v>0</v>
      </c>
      <c r="AN636" s="1"/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f t="shared" si="46"/>
        <v>0</v>
      </c>
      <c r="AW636" s="1">
        <v>0</v>
      </c>
      <c r="AY636" s="1">
        <f t="shared" si="47"/>
        <v>0</v>
      </c>
      <c r="BB636" s="1"/>
    </row>
    <row r="637" spans="1:54" hidden="1" x14ac:dyDescent="0.35">
      <c r="A637" t="s">
        <v>1361</v>
      </c>
      <c r="B637" t="s">
        <v>1360</v>
      </c>
      <c r="C637" t="s">
        <v>1359</v>
      </c>
      <c r="D637" t="s">
        <v>1376</v>
      </c>
      <c r="E637" s="83" t="s">
        <v>870</v>
      </c>
      <c r="F637">
        <v>2</v>
      </c>
      <c r="G637" s="83" t="s">
        <v>148</v>
      </c>
      <c r="H637" s="83" t="s">
        <v>65</v>
      </c>
      <c r="I637" s="83" t="s">
        <v>1351</v>
      </c>
      <c r="J637" s="83" t="s">
        <v>480</v>
      </c>
      <c r="K637" s="83" t="s">
        <v>481</v>
      </c>
      <c r="L637">
        <v>2</v>
      </c>
      <c r="M637" t="s">
        <v>1293</v>
      </c>
      <c r="N637">
        <v>24</v>
      </c>
      <c r="O637" t="s">
        <v>484</v>
      </c>
      <c r="P637" t="s">
        <v>1296</v>
      </c>
      <c r="Q637" t="s">
        <v>484</v>
      </c>
      <c r="R637" t="s">
        <v>896</v>
      </c>
      <c r="S637" t="s">
        <v>897</v>
      </c>
      <c r="T637" t="s">
        <v>1299</v>
      </c>
      <c r="U637" t="s">
        <v>897</v>
      </c>
      <c r="V637" t="s">
        <v>1340</v>
      </c>
      <c r="W637">
        <v>5000</v>
      </c>
      <c r="X637" t="s">
        <v>118</v>
      </c>
      <c r="Y637">
        <v>5321</v>
      </c>
      <c r="Z637" t="s">
        <v>456</v>
      </c>
      <c r="AA637">
        <v>0</v>
      </c>
      <c r="AB637" t="s">
        <v>58</v>
      </c>
      <c r="AC637" s="1">
        <v>990060.77</v>
      </c>
      <c r="AD637" s="16">
        <v>656038.77</v>
      </c>
      <c r="AE637" s="1">
        <v>656038.77</v>
      </c>
      <c r="AF637" s="1">
        <v>975112</v>
      </c>
      <c r="AG637" s="1">
        <v>1005112</v>
      </c>
      <c r="AH637" s="1">
        <v>830851.16</v>
      </c>
      <c r="AI637" s="1">
        <v>830851.16</v>
      </c>
      <c r="AJ637" s="1">
        <v>1000000</v>
      </c>
      <c r="AK637" s="1">
        <v>1000000</v>
      </c>
      <c r="AL637" s="1">
        <f t="shared" si="49"/>
        <v>0</v>
      </c>
      <c r="AM637" s="1">
        <v>1000000</v>
      </c>
      <c r="AN637" s="1"/>
      <c r="AO637" s="1">
        <v>152585.62</v>
      </c>
      <c r="AP637" s="1">
        <v>34800</v>
      </c>
      <c r="AQ637" s="1">
        <v>34800</v>
      </c>
      <c r="AR637" s="1">
        <v>34800</v>
      </c>
      <c r="AS637" s="1">
        <v>34800</v>
      </c>
      <c r="AT637" s="1">
        <v>34800</v>
      </c>
      <c r="AU637" s="1">
        <v>34800</v>
      </c>
      <c r="AV637" s="1">
        <f t="shared" si="46"/>
        <v>847414.38</v>
      </c>
      <c r="AW637" s="1">
        <v>300000</v>
      </c>
      <c r="AY637" s="1">
        <f t="shared" si="47"/>
        <v>300000</v>
      </c>
    </row>
    <row r="638" spans="1:54" hidden="1" x14ac:dyDescent="0.35">
      <c r="A638" t="s">
        <v>812</v>
      </c>
      <c r="B638" t="s">
        <v>815</v>
      </c>
      <c r="C638" t="s">
        <v>1359</v>
      </c>
      <c r="D638" t="s">
        <v>1377</v>
      </c>
      <c r="E638" s="83" t="s">
        <v>857</v>
      </c>
      <c r="F638">
        <v>3</v>
      </c>
      <c r="G638" s="83" t="s">
        <v>453</v>
      </c>
      <c r="H638" s="83" t="s">
        <v>1349</v>
      </c>
      <c r="I638" s="83" t="s">
        <v>1350</v>
      </c>
      <c r="J638" s="83" t="s">
        <v>445</v>
      </c>
      <c r="K638" s="83" t="s">
        <v>446</v>
      </c>
      <c r="L638">
        <v>6</v>
      </c>
      <c r="M638" t="s">
        <v>1290</v>
      </c>
      <c r="N638">
        <v>30</v>
      </c>
      <c r="O638" t="s">
        <v>454</v>
      </c>
      <c r="P638" t="s">
        <v>1296</v>
      </c>
      <c r="Q638" t="s">
        <v>454</v>
      </c>
      <c r="R638" t="s">
        <v>882</v>
      </c>
      <c r="S638" t="s">
        <v>883</v>
      </c>
      <c r="T638" t="s">
        <v>1299</v>
      </c>
      <c r="U638" t="s">
        <v>883</v>
      </c>
      <c r="V638" t="s">
        <v>1340</v>
      </c>
      <c r="W638">
        <v>5000</v>
      </c>
      <c r="X638" t="s">
        <v>118</v>
      </c>
      <c r="Y638">
        <v>5321</v>
      </c>
      <c r="Z638" t="s">
        <v>456</v>
      </c>
      <c r="AA638">
        <v>0</v>
      </c>
      <c r="AB638" t="s">
        <v>58</v>
      </c>
      <c r="AC638" s="1">
        <v>3677.2</v>
      </c>
      <c r="AD638" s="16">
        <v>3677.2</v>
      </c>
      <c r="AE638" s="1">
        <v>3677.2</v>
      </c>
      <c r="AF638" s="1">
        <v>55000</v>
      </c>
      <c r="AG638" s="1">
        <v>100000</v>
      </c>
      <c r="AH638" s="1">
        <v>7492.01</v>
      </c>
      <c r="AI638" s="1">
        <v>7492.01</v>
      </c>
      <c r="AJ638" s="1">
        <v>53000</v>
      </c>
      <c r="AK638" s="1">
        <v>53000</v>
      </c>
      <c r="AL638" s="1">
        <f t="shared" si="49"/>
        <v>0</v>
      </c>
      <c r="AM638" s="1">
        <v>100000</v>
      </c>
      <c r="AN638" s="1"/>
      <c r="AO638" s="1">
        <v>0</v>
      </c>
      <c r="AP638" s="1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 s="1">
        <f t="shared" si="46"/>
        <v>53000</v>
      </c>
      <c r="AW638" s="1">
        <v>0</v>
      </c>
      <c r="AY638" s="1">
        <f t="shared" si="47"/>
        <v>0</v>
      </c>
    </row>
    <row r="639" spans="1:54" hidden="1" x14ac:dyDescent="0.35">
      <c r="A639" t="s">
        <v>812</v>
      </c>
      <c r="B639" t="s">
        <v>815</v>
      </c>
      <c r="C639" t="s">
        <v>1359</v>
      </c>
      <c r="D639" t="s">
        <v>1373</v>
      </c>
      <c r="E639" s="83" t="s">
        <v>835</v>
      </c>
      <c r="F639">
        <v>5</v>
      </c>
      <c r="G639" s="83" t="s">
        <v>810</v>
      </c>
      <c r="H639" s="83" t="s">
        <v>65</v>
      </c>
      <c r="I639" s="83" t="s">
        <v>1351</v>
      </c>
      <c r="J639" t="s">
        <v>47</v>
      </c>
      <c r="K639" t="s">
        <v>48</v>
      </c>
      <c r="L639">
        <v>4</v>
      </c>
      <c r="M639" t="s">
        <v>1291</v>
      </c>
      <c r="N639">
        <v>9</v>
      </c>
      <c r="O639" t="s">
        <v>120</v>
      </c>
      <c r="P639" t="s">
        <v>1296</v>
      </c>
      <c r="Q639" t="s">
        <v>120</v>
      </c>
      <c r="R639" t="s">
        <v>834</v>
      </c>
      <c r="S639" t="s">
        <v>836</v>
      </c>
      <c r="T639" t="s">
        <v>1299</v>
      </c>
      <c r="U639" t="s">
        <v>836</v>
      </c>
      <c r="V639" t="s">
        <v>1340</v>
      </c>
      <c r="W639">
        <v>5000</v>
      </c>
      <c r="X639" t="s">
        <v>118</v>
      </c>
      <c r="Y639">
        <v>5411</v>
      </c>
      <c r="Z639" t="s">
        <v>242</v>
      </c>
      <c r="AA639">
        <v>0</v>
      </c>
      <c r="AB639" t="s">
        <v>58</v>
      </c>
      <c r="AC639" s="1">
        <v>0</v>
      </c>
      <c r="AD639" s="16">
        <v>3380000</v>
      </c>
      <c r="AE639" s="1">
        <v>0</v>
      </c>
      <c r="AF639" s="1">
        <v>0</v>
      </c>
      <c r="AG639" s="1">
        <v>0</v>
      </c>
      <c r="AH639" s="1">
        <v>1665000</v>
      </c>
      <c r="AI639" s="1">
        <v>0</v>
      </c>
      <c r="AJ639" s="1">
        <v>6100000</v>
      </c>
      <c r="AK639" s="1">
        <v>6100000</v>
      </c>
      <c r="AL639" s="1">
        <f t="shared" si="49"/>
        <v>0</v>
      </c>
      <c r="AM639" s="1">
        <v>0</v>
      </c>
      <c r="AN639" s="1"/>
      <c r="AO639" s="1">
        <v>926418.78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f t="shared" si="46"/>
        <v>5173581.22</v>
      </c>
      <c r="AW639" s="1">
        <v>0</v>
      </c>
      <c r="AY639" s="1">
        <f t="shared" si="47"/>
        <v>0</v>
      </c>
    </row>
    <row r="640" spans="1:54" hidden="1" x14ac:dyDescent="0.35">
      <c r="A640" s="13" t="s">
        <v>1451</v>
      </c>
      <c r="B640" t="s">
        <v>815</v>
      </c>
      <c r="C640" t="s">
        <v>1359</v>
      </c>
      <c r="D640" t="s">
        <v>1373</v>
      </c>
      <c r="E640" s="83" t="s">
        <v>835</v>
      </c>
      <c r="F640">
        <v>5</v>
      </c>
      <c r="G640" s="83" t="s">
        <v>810</v>
      </c>
      <c r="H640" s="83" t="s">
        <v>65</v>
      </c>
      <c r="I640" s="83" t="s">
        <v>1351</v>
      </c>
      <c r="J640" t="s">
        <v>47</v>
      </c>
      <c r="K640" t="s">
        <v>48</v>
      </c>
      <c r="L640">
        <v>4</v>
      </c>
      <c r="M640" t="s">
        <v>1291</v>
      </c>
      <c r="N640">
        <v>9</v>
      </c>
      <c r="O640" t="s">
        <v>120</v>
      </c>
      <c r="P640" t="s">
        <v>1296</v>
      </c>
      <c r="Q640" t="s">
        <v>120</v>
      </c>
      <c r="R640" t="s">
        <v>834</v>
      </c>
      <c r="S640" t="s">
        <v>836</v>
      </c>
      <c r="T640" t="s">
        <v>1299</v>
      </c>
      <c r="U640" t="s">
        <v>836</v>
      </c>
      <c r="V640" t="s">
        <v>1340</v>
      </c>
      <c r="W640">
        <v>5000</v>
      </c>
      <c r="X640" t="s">
        <v>118</v>
      </c>
      <c r="Y640">
        <v>5411</v>
      </c>
      <c r="Z640" t="s">
        <v>242</v>
      </c>
      <c r="AA640">
        <v>0</v>
      </c>
      <c r="AB640" t="s">
        <v>58</v>
      </c>
      <c r="AC640" s="1">
        <v>3380000</v>
      </c>
      <c r="AD640" s="16">
        <v>0</v>
      </c>
      <c r="AE640" s="1">
        <v>3380000</v>
      </c>
      <c r="AF640" s="1">
        <v>1670012</v>
      </c>
      <c r="AG640" s="1">
        <v>0</v>
      </c>
      <c r="AH640" s="1">
        <v>0</v>
      </c>
      <c r="AI640" s="1">
        <v>0</v>
      </c>
      <c r="AJ640" s="1">
        <v>0</v>
      </c>
      <c r="AK640" s="1">
        <v>6100000</v>
      </c>
      <c r="AL640" s="1">
        <f t="shared" si="49"/>
        <v>-6100000</v>
      </c>
      <c r="AM640" s="1">
        <v>0</v>
      </c>
      <c r="AN640" s="1"/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f t="shared" si="46"/>
        <v>6100000</v>
      </c>
      <c r="AW640" s="1">
        <v>0</v>
      </c>
      <c r="AY640" s="1">
        <f t="shared" si="47"/>
        <v>0</v>
      </c>
    </row>
    <row r="641" spans="1:54" hidden="1" x14ac:dyDescent="0.35">
      <c r="A641" t="s">
        <v>997</v>
      </c>
      <c r="B641" t="s">
        <v>998</v>
      </c>
      <c r="C641" t="s">
        <v>1358</v>
      </c>
      <c r="D641" t="s">
        <v>1373</v>
      </c>
      <c r="E641" s="83" t="s">
        <v>835</v>
      </c>
      <c r="F641">
        <v>5</v>
      </c>
      <c r="G641" s="83" t="s">
        <v>810</v>
      </c>
      <c r="H641" s="83" t="s">
        <v>65</v>
      </c>
      <c r="I641" s="83" t="s">
        <v>1351</v>
      </c>
      <c r="J641" t="s">
        <v>47</v>
      </c>
      <c r="K641" t="s">
        <v>48</v>
      </c>
      <c r="L641">
        <v>4</v>
      </c>
      <c r="M641" t="s">
        <v>1291</v>
      </c>
      <c r="N641">
        <v>9</v>
      </c>
      <c r="O641" t="s">
        <v>120</v>
      </c>
      <c r="P641" t="s">
        <v>1296</v>
      </c>
      <c r="Q641" t="s">
        <v>120</v>
      </c>
      <c r="R641" t="s">
        <v>834</v>
      </c>
      <c r="S641" t="s">
        <v>836</v>
      </c>
      <c r="T641" t="s">
        <v>1299</v>
      </c>
      <c r="U641" t="s">
        <v>836</v>
      </c>
      <c r="V641" t="s">
        <v>1340</v>
      </c>
      <c r="W641">
        <v>5000</v>
      </c>
      <c r="X641" t="s">
        <v>118</v>
      </c>
      <c r="Y641">
        <v>5411</v>
      </c>
      <c r="Z641" t="s">
        <v>242</v>
      </c>
      <c r="AA641">
        <v>0</v>
      </c>
      <c r="AB641" t="s">
        <v>58</v>
      </c>
      <c r="AC641" s="1">
        <v>0</v>
      </c>
      <c r="AD641" s="16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20539635.069999933</v>
      </c>
      <c r="AK641" s="1">
        <v>20539635.069999933</v>
      </c>
      <c r="AL641" s="1">
        <f t="shared" si="49"/>
        <v>0</v>
      </c>
      <c r="AM641" s="1">
        <v>0</v>
      </c>
      <c r="AN641" s="1"/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f t="shared" si="46"/>
        <v>20539635.069999933</v>
      </c>
      <c r="AW641" s="1">
        <v>0</v>
      </c>
      <c r="AY641" s="1">
        <f t="shared" si="47"/>
        <v>0</v>
      </c>
    </row>
    <row r="642" spans="1:54" hidden="1" x14ac:dyDescent="0.35">
      <c r="A642" s="13" t="s">
        <v>1451</v>
      </c>
      <c r="B642" t="s">
        <v>815</v>
      </c>
      <c r="C642" t="s">
        <v>1359</v>
      </c>
      <c r="D642" t="s">
        <v>1380</v>
      </c>
      <c r="E642" s="83" t="s">
        <v>948</v>
      </c>
      <c r="F642">
        <v>7</v>
      </c>
      <c r="G642" s="83" t="s">
        <v>567</v>
      </c>
      <c r="H642" s="83" t="s">
        <v>65</v>
      </c>
      <c r="I642" s="83" t="s">
        <v>1351</v>
      </c>
      <c r="J642" s="83" t="s">
        <v>592</v>
      </c>
      <c r="K642" s="83" t="s">
        <v>591</v>
      </c>
      <c r="L642">
        <v>5</v>
      </c>
      <c r="M642" t="s">
        <v>1295</v>
      </c>
      <c r="N642">
        <v>53</v>
      </c>
      <c r="O642" t="s">
        <v>970</v>
      </c>
      <c r="P642" t="s">
        <v>1296</v>
      </c>
      <c r="Q642" t="s">
        <v>970</v>
      </c>
      <c r="R642" t="s">
        <v>969</v>
      </c>
      <c r="S642" t="s">
        <v>971</v>
      </c>
      <c r="T642" t="s">
        <v>1299</v>
      </c>
      <c r="U642" t="s">
        <v>971</v>
      </c>
      <c r="V642" t="s">
        <v>1340</v>
      </c>
      <c r="W642">
        <v>5000</v>
      </c>
      <c r="X642" t="s">
        <v>118</v>
      </c>
      <c r="Y642">
        <v>5451</v>
      </c>
      <c r="Z642" t="s">
        <v>576</v>
      </c>
      <c r="AA642">
        <v>0</v>
      </c>
      <c r="AB642" t="s">
        <v>58</v>
      </c>
      <c r="AC642" s="1">
        <v>106000</v>
      </c>
      <c r="AD642" s="16">
        <v>106000</v>
      </c>
      <c r="AE642" s="1">
        <v>106000</v>
      </c>
      <c r="AF642" s="1">
        <v>0</v>
      </c>
      <c r="AG642" s="1">
        <v>120000</v>
      </c>
      <c r="AH642" s="1">
        <v>0</v>
      </c>
      <c r="AI642" s="1">
        <v>0</v>
      </c>
      <c r="AJ642" s="1">
        <v>0</v>
      </c>
      <c r="AK642" s="1">
        <v>0</v>
      </c>
      <c r="AL642" s="1">
        <f t="shared" si="49"/>
        <v>0</v>
      </c>
      <c r="AM642" s="1">
        <v>0</v>
      </c>
      <c r="AN642" s="1"/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f t="shared" si="46"/>
        <v>0</v>
      </c>
      <c r="AW642" s="1">
        <v>0</v>
      </c>
      <c r="AY642" s="1">
        <f t="shared" si="47"/>
        <v>0</v>
      </c>
      <c r="BB642">
        <v>3000000</v>
      </c>
    </row>
    <row r="643" spans="1:54" hidden="1" x14ac:dyDescent="0.35">
      <c r="A643" t="s">
        <v>812</v>
      </c>
      <c r="B643" t="s">
        <v>815</v>
      </c>
      <c r="C643" t="s">
        <v>1359</v>
      </c>
      <c r="D643" t="s">
        <v>1373</v>
      </c>
      <c r="E643" s="83" t="s">
        <v>835</v>
      </c>
      <c r="F643">
        <v>5</v>
      </c>
      <c r="G643" s="83" t="s">
        <v>810</v>
      </c>
      <c r="H643" s="83" t="s">
        <v>65</v>
      </c>
      <c r="I643" s="83" t="s">
        <v>1351</v>
      </c>
      <c r="J643" t="s">
        <v>47</v>
      </c>
      <c r="K643" t="s">
        <v>48</v>
      </c>
      <c r="L643">
        <v>4</v>
      </c>
      <c r="M643" t="s">
        <v>1291</v>
      </c>
      <c r="N643">
        <v>9</v>
      </c>
      <c r="O643" t="s">
        <v>120</v>
      </c>
      <c r="P643" t="s">
        <v>1296</v>
      </c>
      <c r="Q643" t="s">
        <v>120</v>
      </c>
      <c r="R643" t="s">
        <v>834</v>
      </c>
      <c r="S643" t="s">
        <v>836</v>
      </c>
      <c r="T643" t="s">
        <v>1299</v>
      </c>
      <c r="U643" t="s">
        <v>836</v>
      </c>
      <c r="V643" t="s">
        <v>1340</v>
      </c>
      <c r="W643">
        <v>5000</v>
      </c>
      <c r="X643" t="s">
        <v>118</v>
      </c>
      <c r="Y643">
        <v>5611</v>
      </c>
      <c r="Z643" t="s">
        <v>403</v>
      </c>
      <c r="AA643">
        <v>0</v>
      </c>
      <c r="AB643" t="s">
        <v>58</v>
      </c>
      <c r="AC643">
        <v>0</v>
      </c>
      <c r="AD643" s="16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 s="1">
        <v>1600000</v>
      </c>
      <c r="AK643" s="1">
        <v>1600000</v>
      </c>
      <c r="AL643" s="1">
        <f t="shared" si="49"/>
        <v>0</v>
      </c>
      <c r="AM643">
        <v>0</v>
      </c>
      <c r="AO643" s="1">
        <v>1594608.99</v>
      </c>
      <c r="AP643" s="1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 s="1">
        <f t="shared" si="46"/>
        <v>5391.0100000000093</v>
      </c>
      <c r="AW643" s="1">
        <v>0</v>
      </c>
      <c r="AY643" s="1">
        <f t="shared" si="47"/>
        <v>0</v>
      </c>
    </row>
    <row r="644" spans="1:54" hidden="1" x14ac:dyDescent="0.35">
      <c r="A644" t="s">
        <v>812</v>
      </c>
      <c r="B644" t="s">
        <v>815</v>
      </c>
      <c r="C644" t="s">
        <v>1359</v>
      </c>
      <c r="D644" t="s">
        <v>1377</v>
      </c>
      <c r="E644" s="83" t="s">
        <v>857</v>
      </c>
      <c r="F644">
        <v>2</v>
      </c>
      <c r="G644" s="83" t="s">
        <v>148</v>
      </c>
      <c r="H644" s="83" t="s">
        <v>65</v>
      </c>
      <c r="I644" s="83" t="s">
        <v>1351</v>
      </c>
      <c r="J644" s="83" t="s">
        <v>47</v>
      </c>
      <c r="K644" s="83" t="s">
        <v>48</v>
      </c>
      <c r="L644">
        <v>2</v>
      </c>
      <c r="M644" t="s">
        <v>1293</v>
      </c>
      <c r="N644">
        <v>25</v>
      </c>
      <c r="O644" t="s">
        <v>404</v>
      </c>
      <c r="P644" t="s">
        <v>1296</v>
      </c>
      <c r="Q644" t="s">
        <v>404</v>
      </c>
      <c r="R644" t="s">
        <v>856</v>
      </c>
      <c r="S644" t="s">
        <v>858</v>
      </c>
      <c r="T644" t="s">
        <v>1299</v>
      </c>
      <c r="U644" t="s">
        <v>858</v>
      </c>
      <c r="V644" t="s">
        <v>1340</v>
      </c>
      <c r="W644">
        <v>5000</v>
      </c>
      <c r="X644" t="s">
        <v>118</v>
      </c>
      <c r="Y644">
        <v>5611</v>
      </c>
      <c r="Z644" t="s">
        <v>403</v>
      </c>
      <c r="AA644">
        <v>0</v>
      </c>
      <c r="AB644" t="s">
        <v>58</v>
      </c>
      <c r="AC644" s="1">
        <v>102605.1</v>
      </c>
      <c r="AD644" s="16">
        <v>102605.1</v>
      </c>
      <c r="AE644" s="1">
        <v>102605.1</v>
      </c>
      <c r="AF644" s="1">
        <v>34442.42</v>
      </c>
      <c r="AG644" s="1">
        <v>70064.399999999994</v>
      </c>
      <c r="AH644" s="1">
        <v>34442.42</v>
      </c>
      <c r="AI644" s="1">
        <v>34442.42</v>
      </c>
      <c r="AJ644" s="1">
        <v>579000</v>
      </c>
      <c r="AK644" s="1">
        <v>579000</v>
      </c>
      <c r="AL644" s="1">
        <f t="shared" si="49"/>
        <v>0</v>
      </c>
      <c r="AM644" s="1">
        <v>196000</v>
      </c>
      <c r="AN644" s="1"/>
      <c r="AO644" s="1">
        <v>555620.38</v>
      </c>
      <c r="AP644" s="1">
        <v>555620.38</v>
      </c>
      <c r="AQ644" s="1">
        <v>578057.02</v>
      </c>
      <c r="AR644" s="1">
        <v>308120.38</v>
      </c>
      <c r="AS644">
        <v>0</v>
      </c>
      <c r="AT644">
        <v>0</v>
      </c>
      <c r="AU644">
        <v>0</v>
      </c>
      <c r="AV644" s="1">
        <f t="shared" si="46"/>
        <v>23379.619999999995</v>
      </c>
      <c r="AW644" s="1">
        <v>0</v>
      </c>
      <c r="AY644" s="1">
        <f t="shared" si="47"/>
        <v>0</v>
      </c>
    </row>
    <row r="645" spans="1:54" hidden="1" x14ac:dyDescent="0.35">
      <c r="A645" t="s">
        <v>812</v>
      </c>
      <c r="B645" t="s">
        <v>815</v>
      </c>
      <c r="C645" t="s">
        <v>1359</v>
      </c>
      <c r="D645" t="s">
        <v>1378</v>
      </c>
      <c r="E645" s="83" t="s">
        <v>900</v>
      </c>
      <c r="F645">
        <v>0</v>
      </c>
      <c r="G645" s="83" t="s">
        <v>255</v>
      </c>
      <c r="H645" s="83" t="s">
        <v>65</v>
      </c>
      <c r="I645" s="83" t="s">
        <v>1351</v>
      </c>
      <c r="J645" s="83" t="s">
        <v>47</v>
      </c>
      <c r="K645" s="83" t="s">
        <v>48</v>
      </c>
      <c r="L645">
        <v>1</v>
      </c>
      <c r="M645" t="s">
        <v>1292</v>
      </c>
      <c r="N645">
        <v>36</v>
      </c>
      <c r="O645" t="s">
        <v>931</v>
      </c>
      <c r="P645" t="s">
        <v>1296</v>
      </c>
      <c r="Q645" t="s">
        <v>931</v>
      </c>
      <c r="R645" t="s">
        <v>930</v>
      </c>
      <c r="S645" t="s">
        <v>932</v>
      </c>
      <c r="T645" t="s">
        <v>1299</v>
      </c>
      <c r="U645" t="s">
        <v>932</v>
      </c>
      <c r="V645" t="s">
        <v>1340</v>
      </c>
      <c r="W645">
        <v>5000</v>
      </c>
      <c r="X645" t="s">
        <v>118</v>
      </c>
      <c r="Y645">
        <v>5611</v>
      </c>
      <c r="Z645" t="s">
        <v>403</v>
      </c>
      <c r="AA645">
        <v>0</v>
      </c>
      <c r="AB645" t="s">
        <v>58</v>
      </c>
      <c r="AC645">
        <v>0</v>
      </c>
      <c r="AD645" s="16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 s="1">
        <v>19000</v>
      </c>
      <c r="AK645" s="1">
        <v>19000</v>
      </c>
      <c r="AL645" s="1">
        <f t="shared" si="49"/>
        <v>0</v>
      </c>
      <c r="AM645">
        <v>0</v>
      </c>
      <c r="AN645" s="16">
        <f>AJ645-AM645</f>
        <v>19000</v>
      </c>
      <c r="AO645" s="1">
        <v>13796.74</v>
      </c>
      <c r="AP645" s="1">
        <v>13796.74</v>
      </c>
      <c r="AQ645">
        <v>0</v>
      </c>
      <c r="AR645">
        <v>0</v>
      </c>
      <c r="AS645">
        <v>0</v>
      </c>
      <c r="AT645">
        <v>0</v>
      </c>
      <c r="AU645">
        <v>0</v>
      </c>
      <c r="AV645" s="1">
        <f t="shared" si="46"/>
        <v>5203.26</v>
      </c>
      <c r="AW645" s="1">
        <v>0</v>
      </c>
      <c r="AY645" s="1">
        <f t="shared" si="47"/>
        <v>0</v>
      </c>
      <c r="BA645" t="s">
        <v>1256</v>
      </c>
      <c r="BB645" s="1"/>
    </row>
    <row r="646" spans="1:54" hidden="1" x14ac:dyDescent="0.35">
      <c r="A646" s="13" t="s">
        <v>1451</v>
      </c>
      <c r="B646" t="s">
        <v>815</v>
      </c>
      <c r="C646" t="s">
        <v>1359</v>
      </c>
      <c r="D646" t="s">
        <v>1377</v>
      </c>
      <c r="E646" s="83" t="s">
        <v>857</v>
      </c>
      <c r="F646">
        <v>3</v>
      </c>
      <c r="G646" s="83" t="s">
        <v>453</v>
      </c>
      <c r="H646" s="83" t="s">
        <v>1349</v>
      </c>
      <c r="I646" s="83" t="s">
        <v>1350</v>
      </c>
      <c r="J646" s="83" t="s">
        <v>445</v>
      </c>
      <c r="K646" s="83" t="s">
        <v>446</v>
      </c>
      <c r="L646">
        <v>6</v>
      </c>
      <c r="M646" t="s">
        <v>1290</v>
      </c>
      <c r="N646">
        <v>30</v>
      </c>
      <c r="O646" t="s">
        <v>454</v>
      </c>
      <c r="P646" t="s">
        <v>1296</v>
      </c>
      <c r="Q646" t="s">
        <v>454</v>
      </c>
      <c r="R646" t="s">
        <v>882</v>
      </c>
      <c r="S646" t="s">
        <v>883</v>
      </c>
      <c r="T646" t="s">
        <v>1299</v>
      </c>
      <c r="U646" t="s">
        <v>883</v>
      </c>
      <c r="V646" t="s">
        <v>1340</v>
      </c>
      <c r="W646">
        <v>5000</v>
      </c>
      <c r="X646" t="s">
        <v>118</v>
      </c>
      <c r="Y646">
        <v>5611</v>
      </c>
      <c r="Z646" t="s">
        <v>403</v>
      </c>
      <c r="AA646">
        <v>0</v>
      </c>
      <c r="AB646" t="s">
        <v>58</v>
      </c>
      <c r="AC646" s="1">
        <v>0</v>
      </c>
      <c r="AD646" s="16">
        <v>0</v>
      </c>
      <c r="AE646" s="1">
        <v>0</v>
      </c>
      <c r="AF646" s="1">
        <v>13000</v>
      </c>
      <c r="AG646" s="1">
        <v>0</v>
      </c>
      <c r="AH646" s="1">
        <v>12191.6</v>
      </c>
      <c r="AI646" s="1">
        <v>12191.6</v>
      </c>
      <c r="AJ646" s="1">
        <v>0</v>
      </c>
      <c r="AK646" s="1">
        <v>0</v>
      </c>
      <c r="AL646" s="1">
        <f t="shared" si="49"/>
        <v>0</v>
      </c>
      <c r="AM646" s="1">
        <v>0</v>
      </c>
      <c r="AN646" s="1"/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f t="shared" si="46"/>
        <v>0</v>
      </c>
      <c r="AW646" s="1">
        <v>0</v>
      </c>
      <c r="AY646" s="1">
        <f t="shared" si="47"/>
        <v>0</v>
      </c>
      <c r="BB646" s="1"/>
    </row>
    <row r="647" spans="1:54" hidden="1" x14ac:dyDescent="0.35">
      <c r="A647" s="13" t="s">
        <v>1451</v>
      </c>
      <c r="B647" t="s">
        <v>815</v>
      </c>
      <c r="C647" t="s">
        <v>1359</v>
      </c>
      <c r="D647" t="s">
        <v>1377</v>
      </c>
      <c r="E647" s="83" t="s">
        <v>857</v>
      </c>
      <c r="F647">
        <v>1</v>
      </c>
      <c r="G647" s="83" t="s">
        <v>472</v>
      </c>
      <c r="H647" s="83" t="s">
        <v>65</v>
      </c>
      <c r="I647" s="83" t="s">
        <v>1351</v>
      </c>
      <c r="J647" s="83" t="s">
        <v>1303</v>
      </c>
      <c r="K647" s="83" t="s">
        <v>1304</v>
      </c>
      <c r="L647" s="86">
        <v>6</v>
      </c>
      <c r="M647" s="86" t="s">
        <v>1290</v>
      </c>
      <c r="N647">
        <v>29</v>
      </c>
      <c r="O647" t="s">
        <v>473</v>
      </c>
      <c r="P647" t="s">
        <v>1296</v>
      </c>
      <c r="Q647" t="s">
        <v>473</v>
      </c>
      <c r="R647" t="s">
        <v>884</v>
      </c>
      <c r="S647" t="s">
        <v>891</v>
      </c>
      <c r="T647" t="s">
        <v>1299</v>
      </c>
      <c r="U647" t="s">
        <v>891</v>
      </c>
      <c r="V647" t="s">
        <v>1340</v>
      </c>
      <c r="W647">
        <v>5000</v>
      </c>
      <c r="X647" t="s">
        <v>118</v>
      </c>
      <c r="Y647">
        <v>5611</v>
      </c>
      <c r="Z647" t="s">
        <v>403</v>
      </c>
      <c r="AA647">
        <v>0</v>
      </c>
      <c r="AB647" t="s">
        <v>58</v>
      </c>
      <c r="AC647" s="1">
        <v>0</v>
      </c>
      <c r="AD647" s="16">
        <v>0</v>
      </c>
      <c r="AE647" s="1">
        <v>0</v>
      </c>
      <c r="AF647" s="1">
        <v>128500</v>
      </c>
      <c r="AG647" s="1">
        <v>128500</v>
      </c>
      <c r="AH647" s="1">
        <v>0</v>
      </c>
      <c r="AI647" s="1">
        <v>0</v>
      </c>
      <c r="AJ647" s="1">
        <v>0</v>
      </c>
      <c r="AK647" s="1">
        <v>0</v>
      </c>
      <c r="AL647" s="1">
        <f t="shared" si="49"/>
        <v>0</v>
      </c>
      <c r="AM647" s="1">
        <v>0</v>
      </c>
      <c r="AN647" s="1"/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f t="shared" si="46"/>
        <v>0</v>
      </c>
      <c r="AW647" s="1">
        <v>0</v>
      </c>
      <c r="AY647" s="1">
        <f t="shared" si="47"/>
        <v>0</v>
      </c>
      <c r="BB647">
        <v>3090000</v>
      </c>
    </row>
    <row r="648" spans="1:54" hidden="1" x14ac:dyDescent="0.35">
      <c r="A648" t="s">
        <v>1361</v>
      </c>
      <c r="B648" t="s">
        <v>1360</v>
      </c>
      <c r="C648" t="s">
        <v>1359</v>
      </c>
      <c r="D648" t="s">
        <v>1377</v>
      </c>
      <c r="E648" s="83" t="s">
        <v>857</v>
      </c>
      <c r="F648">
        <v>2</v>
      </c>
      <c r="G648" s="83" t="s">
        <v>148</v>
      </c>
      <c r="H648" s="83" t="s">
        <v>65</v>
      </c>
      <c r="I648" s="83" t="s">
        <v>1351</v>
      </c>
      <c r="J648" s="83" t="s">
        <v>47</v>
      </c>
      <c r="K648" s="83" t="s">
        <v>48</v>
      </c>
      <c r="L648">
        <v>2</v>
      </c>
      <c r="M648" t="s">
        <v>1293</v>
      </c>
      <c r="N648">
        <v>28</v>
      </c>
      <c r="O648" t="s">
        <v>415</v>
      </c>
      <c r="P648" t="s">
        <v>1296</v>
      </c>
      <c r="Q648" t="s">
        <v>415</v>
      </c>
      <c r="R648" t="s">
        <v>860</v>
      </c>
      <c r="S648" t="s">
        <v>861</v>
      </c>
      <c r="T648" t="s">
        <v>1299</v>
      </c>
      <c r="U648" t="s">
        <v>861</v>
      </c>
      <c r="V648" t="s">
        <v>1340</v>
      </c>
      <c r="W648">
        <v>5000</v>
      </c>
      <c r="X648" t="s">
        <v>118</v>
      </c>
      <c r="Y648">
        <v>5621</v>
      </c>
      <c r="Z648" t="s">
        <v>486</v>
      </c>
      <c r="AA648">
        <v>0</v>
      </c>
      <c r="AB648" t="s">
        <v>58</v>
      </c>
      <c r="AC648">
        <v>0</v>
      </c>
      <c r="AD648" s="16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 s="1">
        <v>200000</v>
      </c>
      <c r="AK648" s="1">
        <v>200000</v>
      </c>
      <c r="AL648" s="1">
        <f t="shared" si="49"/>
        <v>0</v>
      </c>
      <c r="AM648" s="1">
        <v>200000</v>
      </c>
      <c r="AN648" s="1"/>
      <c r="AO648" s="1">
        <v>192143.93</v>
      </c>
      <c r="AP648" s="1">
        <v>192143.93</v>
      </c>
      <c r="AQ648" s="1">
        <v>192143.93</v>
      </c>
      <c r="AR648" s="1">
        <v>192143.93</v>
      </c>
      <c r="AS648">
        <v>0</v>
      </c>
      <c r="AT648">
        <v>0</v>
      </c>
      <c r="AU648">
        <v>0</v>
      </c>
      <c r="AV648" s="1">
        <f t="shared" si="46"/>
        <v>7856.070000000007</v>
      </c>
      <c r="AW648" s="16">
        <v>180000</v>
      </c>
      <c r="AY648" s="1">
        <f t="shared" si="47"/>
        <v>180000</v>
      </c>
    </row>
    <row r="649" spans="1:54" hidden="1" x14ac:dyDescent="0.35">
      <c r="A649" s="13" t="s">
        <v>1451</v>
      </c>
      <c r="B649" t="s">
        <v>815</v>
      </c>
      <c r="C649" t="s">
        <v>1359</v>
      </c>
      <c r="D649" t="s">
        <v>1377</v>
      </c>
      <c r="E649" s="83" t="s">
        <v>857</v>
      </c>
      <c r="F649">
        <v>3</v>
      </c>
      <c r="G649" s="83" t="s">
        <v>453</v>
      </c>
      <c r="H649" s="83" t="s">
        <v>1349</v>
      </c>
      <c r="I649" s="83" t="s">
        <v>1350</v>
      </c>
      <c r="J649" s="83" t="s">
        <v>445</v>
      </c>
      <c r="K649" s="83" t="s">
        <v>446</v>
      </c>
      <c r="L649">
        <v>6</v>
      </c>
      <c r="M649" t="s">
        <v>1290</v>
      </c>
      <c r="N649">
        <v>30</v>
      </c>
      <c r="O649" t="s">
        <v>454</v>
      </c>
      <c r="P649" t="s">
        <v>1296</v>
      </c>
      <c r="Q649" t="s">
        <v>454</v>
      </c>
      <c r="R649" t="s">
        <v>882</v>
      </c>
      <c r="S649" t="s">
        <v>883</v>
      </c>
      <c r="T649" t="s">
        <v>1299</v>
      </c>
      <c r="U649" t="s">
        <v>883</v>
      </c>
      <c r="V649" t="s">
        <v>1340</v>
      </c>
      <c r="W649">
        <v>5000</v>
      </c>
      <c r="X649" t="s">
        <v>118</v>
      </c>
      <c r="Y649">
        <v>5621</v>
      </c>
      <c r="Z649" t="s">
        <v>486</v>
      </c>
      <c r="AA649">
        <v>0</v>
      </c>
      <c r="AB649" t="s">
        <v>58</v>
      </c>
      <c r="AC649" s="1">
        <v>0</v>
      </c>
      <c r="AD649" s="16">
        <v>0</v>
      </c>
      <c r="AE649" s="1">
        <v>0</v>
      </c>
      <c r="AF649" s="1">
        <v>26000</v>
      </c>
      <c r="AG649" s="1">
        <v>0</v>
      </c>
      <c r="AH649" s="1">
        <v>25254</v>
      </c>
      <c r="AI649" s="1">
        <v>25254</v>
      </c>
      <c r="AJ649" s="1">
        <v>0</v>
      </c>
      <c r="AK649" s="1">
        <v>0</v>
      </c>
      <c r="AL649" s="1">
        <f t="shared" si="49"/>
        <v>0</v>
      </c>
      <c r="AM649" s="1">
        <v>0</v>
      </c>
      <c r="AN649" s="1"/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f t="shared" si="46"/>
        <v>0</v>
      </c>
      <c r="AW649" s="1">
        <v>0</v>
      </c>
      <c r="AY649" s="1">
        <f t="shared" si="47"/>
        <v>0</v>
      </c>
      <c r="BB649" s="1"/>
    </row>
    <row r="650" spans="1:54" hidden="1" x14ac:dyDescent="0.35">
      <c r="A650" s="13" t="s">
        <v>1451</v>
      </c>
      <c r="B650" t="s">
        <v>815</v>
      </c>
      <c r="C650" t="s">
        <v>1359</v>
      </c>
      <c r="D650" t="s">
        <v>1377</v>
      </c>
      <c r="E650" s="83" t="s">
        <v>857</v>
      </c>
      <c r="F650">
        <v>2</v>
      </c>
      <c r="G650" s="83" t="s">
        <v>148</v>
      </c>
      <c r="H650" s="83" t="s">
        <v>65</v>
      </c>
      <c r="I650" s="83" t="s">
        <v>1351</v>
      </c>
      <c r="J650" s="83" t="s">
        <v>47</v>
      </c>
      <c r="K650" s="83" t="s">
        <v>48</v>
      </c>
      <c r="L650">
        <v>2</v>
      </c>
      <c r="M650" t="s">
        <v>1293</v>
      </c>
      <c r="N650">
        <v>25</v>
      </c>
      <c r="O650" t="s">
        <v>404</v>
      </c>
      <c r="P650" t="s">
        <v>1296</v>
      </c>
      <c r="Q650" t="s">
        <v>404</v>
      </c>
      <c r="R650" t="s">
        <v>856</v>
      </c>
      <c r="S650" t="s">
        <v>858</v>
      </c>
      <c r="T650" t="s">
        <v>1299</v>
      </c>
      <c r="U650" t="s">
        <v>858</v>
      </c>
      <c r="V650" t="s">
        <v>1340</v>
      </c>
      <c r="W650">
        <v>5000</v>
      </c>
      <c r="X650" t="s">
        <v>118</v>
      </c>
      <c r="Y650">
        <v>5631</v>
      </c>
      <c r="Z650" t="s">
        <v>406</v>
      </c>
      <c r="AA650">
        <v>0</v>
      </c>
      <c r="AB650" t="s">
        <v>58</v>
      </c>
      <c r="AC650" s="1">
        <v>41050</v>
      </c>
      <c r="AD650" s="16">
        <v>41050</v>
      </c>
      <c r="AE650" s="1">
        <v>41050</v>
      </c>
      <c r="AF650" s="1">
        <v>0</v>
      </c>
      <c r="AG650" s="1">
        <v>45765</v>
      </c>
      <c r="AH650" s="1">
        <v>0</v>
      </c>
      <c r="AI650" s="1">
        <v>0</v>
      </c>
      <c r="AJ650" s="1">
        <v>0</v>
      </c>
      <c r="AK650" s="1">
        <v>0</v>
      </c>
      <c r="AL650" s="1">
        <f t="shared" si="49"/>
        <v>0</v>
      </c>
      <c r="AM650" s="1">
        <v>0</v>
      </c>
      <c r="AN650" s="1"/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f t="shared" si="46"/>
        <v>0</v>
      </c>
      <c r="AW650" s="1">
        <v>0</v>
      </c>
      <c r="AY650" s="1">
        <f t="shared" si="47"/>
        <v>0</v>
      </c>
      <c r="BB650" s="1"/>
    </row>
    <row r="651" spans="1:54" hidden="1" x14ac:dyDescent="0.35">
      <c r="A651" t="s">
        <v>1361</v>
      </c>
      <c r="B651" t="s">
        <v>1360</v>
      </c>
      <c r="C651" t="s">
        <v>1359</v>
      </c>
      <c r="D651" t="s">
        <v>1373</v>
      </c>
      <c r="E651" s="83" t="s">
        <v>835</v>
      </c>
      <c r="F651">
        <v>5</v>
      </c>
      <c r="G651" s="83" t="s">
        <v>810</v>
      </c>
      <c r="H651" s="83" t="s">
        <v>65</v>
      </c>
      <c r="I651" s="83" t="s">
        <v>1351</v>
      </c>
      <c r="J651" t="s">
        <v>47</v>
      </c>
      <c r="K651" t="s">
        <v>48</v>
      </c>
      <c r="L651">
        <v>4</v>
      </c>
      <c r="M651" t="s">
        <v>1291</v>
      </c>
      <c r="N651">
        <v>9</v>
      </c>
      <c r="O651" t="s">
        <v>120</v>
      </c>
      <c r="P651" t="s">
        <v>1296</v>
      </c>
      <c r="Q651" t="s">
        <v>120</v>
      </c>
      <c r="R651" t="s">
        <v>834</v>
      </c>
      <c r="S651" t="s">
        <v>836</v>
      </c>
      <c r="T651" t="s">
        <v>1299</v>
      </c>
      <c r="U651" t="s">
        <v>836</v>
      </c>
      <c r="V651" t="s">
        <v>1340</v>
      </c>
      <c r="W651">
        <v>5000</v>
      </c>
      <c r="X651" t="s">
        <v>118</v>
      </c>
      <c r="Y651">
        <v>5641</v>
      </c>
      <c r="Z651" t="s">
        <v>244</v>
      </c>
      <c r="AA651">
        <v>0</v>
      </c>
      <c r="AB651" t="s">
        <v>58</v>
      </c>
      <c r="AC651" s="1">
        <v>78913.64</v>
      </c>
      <c r="AD651" s="16">
        <v>78913.64</v>
      </c>
      <c r="AE651" s="1">
        <v>78913.64</v>
      </c>
      <c r="AF651" s="1">
        <v>133632.64000000001</v>
      </c>
      <c r="AG651" s="1">
        <v>61745.64</v>
      </c>
      <c r="AH651" s="1">
        <v>123839.98</v>
      </c>
      <c r="AI651" s="1">
        <v>123839.98</v>
      </c>
      <c r="AJ651" s="1">
        <v>250000</v>
      </c>
      <c r="AK651" s="1">
        <v>250000</v>
      </c>
      <c r="AL651" s="1">
        <f t="shared" si="49"/>
        <v>0</v>
      </c>
      <c r="AM651" s="1">
        <v>150000</v>
      </c>
      <c r="AN651" s="1"/>
      <c r="AO651" s="1">
        <v>248148.34</v>
      </c>
      <c r="AP651" s="1">
        <v>248148.34</v>
      </c>
      <c r="AQ651" s="1">
        <v>248148.34</v>
      </c>
      <c r="AR651" s="1">
        <v>248148.34</v>
      </c>
      <c r="AS651">
        <v>0</v>
      </c>
      <c r="AT651">
        <v>0</v>
      </c>
      <c r="AU651">
        <v>0</v>
      </c>
      <c r="AV651" s="1">
        <f t="shared" si="46"/>
        <v>1851.6600000000035</v>
      </c>
      <c r="AW651" s="1">
        <v>250000</v>
      </c>
      <c r="AY651" s="1">
        <v>1500000</v>
      </c>
      <c r="BA651" t="s">
        <v>1325</v>
      </c>
    </row>
    <row r="652" spans="1:54" hidden="1" x14ac:dyDescent="0.35">
      <c r="A652" t="s">
        <v>812</v>
      </c>
      <c r="B652" t="s">
        <v>815</v>
      </c>
      <c r="C652" t="s">
        <v>1359</v>
      </c>
      <c r="D652" t="s">
        <v>1376</v>
      </c>
      <c r="E652" s="83" t="s">
        <v>870</v>
      </c>
      <c r="F652">
        <v>2</v>
      </c>
      <c r="G652" s="83" t="s">
        <v>148</v>
      </c>
      <c r="H652" s="83" t="s">
        <v>65</v>
      </c>
      <c r="I652" s="83" t="s">
        <v>1351</v>
      </c>
      <c r="J652" s="83" t="s">
        <v>480</v>
      </c>
      <c r="K652" s="83" t="s">
        <v>481</v>
      </c>
      <c r="L652">
        <v>2</v>
      </c>
      <c r="M652" t="s">
        <v>1293</v>
      </c>
      <c r="N652">
        <v>24</v>
      </c>
      <c r="O652" t="s">
        <v>484</v>
      </c>
      <c r="P652" t="s">
        <v>1296</v>
      </c>
      <c r="Q652" t="s">
        <v>484</v>
      </c>
      <c r="R652" t="s">
        <v>896</v>
      </c>
      <c r="S652" t="s">
        <v>897</v>
      </c>
      <c r="T652" t="s">
        <v>1299</v>
      </c>
      <c r="U652" t="s">
        <v>897</v>
      </c>
      <c r="V652" t="s">
        <v>1340</v>
      </c>
      <c r="W652">
        <v>5000</v>
      </c>
      <c r="X652" t="s">
        <v>118</v>
      </c>
      <c r="Y652">
        <v>5641</v>
      </c>
      <c r="Z652" t="s">
        <v>244</v>
      </c>
      <c r="AA652">
        <v>0</v>
      </c>
      <c r="AB652" t="s">
        <v>58</v>
      </c>
      <c r="AC652" s="1">
        <v>190820</v>
      </c>
      <c r="AD652" s="16">
        <v>176842</v>
      </c>
      <c r="AE652" s="1">
        <v>176842</v>
      </c>
      <c r="AF652" s="1">
        <v>30000</v>
      </c>
      <c r="AG652" s="1">
        <v>400000</v>
      </c>
      <c r="AH652" s="1">
        <v>26448</v>
      </c>
      <c r="AI652" s="1">
        <v>26448</v>
      </c>
      <c r="AJ652" s="1">
        <v>300000</v>
      </c>
      <c r="AK652" s="1">
        <v>300000</v>
      </c>
      <c r="AL652" s="1">
        <f t="shared" si="49"/>
        <v>0</v>
      </c>
      <c r="AM652" s="1">
        <v>100000</v>
      </c>
      <c r="AN652" s="1"/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f t="shared" si="46"/>
        <v>300000</v>
      </c>
      <c r="AW652" s="1">
        <v>0</v>
      </c>
      <c r="AY652" s="1">
        <f t="shared" si="47"/>
        <v>0</v>
      </c>
    </row>
    <row r="653" spans="1:54" hidden="1" x14ac:dyDescent="0.35">
      <c r="A653" t="s">
        <v>1361</v>
      </c>
      <c r="B653" t="s">
        <v>1360</v>
      </c>
      <c r="C653" t="s">
        <v>1359</v>
      </c>
      <c r="D653" t="s">
        <v>1381</v>
      </c>
      <c r="E653" s="83" t="s">
        <v>984</v>
      </c>
      <c r="F653">
        <v>5</v>
      </c>
      <c r="G653" s="83" t="s">
        <v>810</v>
      </c>
      <c r="H653" s="83" t="s">
        <v>1398</v>
      </c>
      <c r="I653" s="83" t="s">
        <v>1399</v>
      </c>
      <c r="J653" s="83" t="s">
        <v>204</v>
      </c>
      <c r="K653" s="83" t="s">
        <v>1306</v>
      </c>
      <c r="L653">
        <v>4</v>
      </c>
      <c r="M653" t="s">
        <v>1291</v>
      </c>
      <c r="N653">
        <v>56</v>
      </c>
      <c r="O653" t="s">
        <v>212</v>
      </c>
      <c r="P653" t="s">
        <v>1296</v>
      </c>
      <c r="Q653" t="s">
        <v>212</v>
      </c>
      <c r="R653" t="s">
        <v>983</v>
      </c>
      <c r="S653" t="s">
        <v>985</v>
      </c>
      <c r="T653" t="s">
        <v>1299</v>
      </c>
      <c r="U653" t="s">
        <v>985</v>
      </c>
      <c r="V653" t="s">
        <v>1340</v>
      </c>
      <c r="W653">
        <v>5000</v>
      </c>
      <c r="X653" t="s">
        <v>118</v>
      </c>
      <c r="Y653">
        <v>5651</v>
      </c>
      <c r="Z653" t="s">
        <v>442</v>
      </c>
      <c r="AA653">
        <v>0</v>
      </c>
      <c r="AB653" t="s">
        <v>58</v>
      </c>
      <c r="AC653" s="1">
        <v>0</v>
      </c>
      <c r="AD653" s="16">
        <v>0</v>
      </c>
      <c r="AE653" s="1">
        <v>0</v>
      </c>
      <c r="AF653" s="1">
        <v>4378873.0999999996</v>
      </c>
      <c r="AG653" s="1">
        <v>0</v>
      </c>
      <c r="AH653" s="1">
        <v>4378860.8</v>
      </c>
      <c r="AI653" s="1">
        <v>0</v>
      </c>
      <c r="AJ653" s="1">
        <v>1749101.07</v>
      </c>
      <c r="AK653" s="1">
        <v>1749101.07</v>
      </c>
      <c r="AL653" s="1">
        <f t="shared" si="49"/>
        <v>0</v>
      </c>
      <c r="AM653" s="1">
        <v>112250.88</v>
      </c>
      <c r="AN653" s="1"/>
      <c r="AO653" s="1">
        <v>1387302</v>
      </c>
      <c r="AP653" s="1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 s="1">
        <f t="shared" si="46"/>
        <v>361799.07000000007</v>
      </c>
      <c r="AW653" s="1">
        <v>1500000</v>
      </c>
      <c r="AY653" s="1">
        <f t="shared" si="47"/>
        <v>1500000</v>
      </c>
    </row>
    <row r="654" spans="1:54" hidden="1" x14ac:dyDescent="0.35">
      <c r="A654" s="13" t="s">
        <v>1451</v>
      </c>
      <c r="B654" t="s">
        <v>815</v>
      </c>
      <c r="C654" t="s">
        <v>1359</v>
      </c>
      <c r="D654" t="s">
        <v>1378</v>
      </c>
      <c r="E654" s="83" t="s">
        <v>900</v>
      </c>
      <c r="F654">
        <v>0</v>
      </c>
      <c r="G654" s="83" t="s">
        <v>255</v>
      </c>
      <c r="H654" s="83" t="s">
        <v>217</v>
      </c>
      <c r="I654" s="83" t="s">
        <v>1352</v>
      </c>
      <c r="J654" s="83" t="s">
        <v>47</v>
      </c>
      <c r="K654" s="83" t="s">
        <v>48</v>
      </c>
      <c r="L654">
        <v>2</v>
      </c>
      <c r="M654" t="s">
        <v>1293</v>
      </c>
      <c r="N654">
        <v>41</v>
      </c>
      <c r="O654" t="s">
        <v>925</v>
      </c>
      <c r="P654" t="s">
        <v>1296</v>
      </c>
      <c r="Q654" t="s">
        <v>925</v>
      </c>
      <c r="R654" t="s">
        <v>908</v>
      </c>
      <c r="S654" t="s">
        <v>909</v>
      </c>
      <c r="T654" t="s">
        <v>1299</v>
      </c>
      <c r="U654" t="s">
        <v>909</v>
      </c>
      <c r="V654" t="s">
        <v>1340</v>
      </c>
      <c r="W654">
        <v>5000</v>
      </c>
      <c r="X654" t="s">
        <v>118</v>
      </c>
      <c r="Y654">
        <v>5651</v>
      </c>
      <c r="Z654" t="s">
        <v>442</v>
      </c>
      <c r="AA654">
        <v>0</v>
      </c>
      <c r="AB654" t="s">
        <v>58</v>
      </c>
      <c r="AC654" s="1">
        <v>0</v>
      </c>
      <c r="AD654" s="16">
        <v>0</v>
      </c>
      <c r="AE654" s="1">
        <v>0</v>
      </c>
      <c r="AF654" s="1">
        <v>10000</v>
      </c>
      <c r="AG654" s="1">
        <v>10000</v>
      </c>
      <c r="AH654" s="1">
        <v>6960</v>
      </c>
      <c r="AI654" s="1">
        <v>6960</v>
      </c>
      <c r="AJ654" s="1">
        <v>0</v>
      </c>
      <c r="AK654" s="1">
        <v>0</v>
      </c>
      <c r="AL654" s="1">
        <f t="shared" si="49"/>
        <v>0</v>
      </c>
      <c r="AM654" s="1">
        <v>0</v>
      </c>
      <c r="AN654" s="16">
        <f t="shared" ref="AN654:AN655" si="50">AJ654-AM654</f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f t="shared" si="46"/>
        <v>0</v>
      </c>
      <c r="AW654" s="1"/>
      <c r="AY654" s="1">
        <f t="shared" si="47"/>
        <v>0</v>
      </c>
      <c r="BA654" t="s">
        <v>1162</v>
      </c>
      <c r="BB654" s="1"/>
    </row>
    <row r="655" spans="1:54" hidden="1" x14ac:dyDescent="0.35">
      <c r="A655" s="13" t="s">
        <v>1451</v>
      </c>
      <c r="B655" t="s">
        <v>815</v>
      </c>
      <c r="C655" t="s">
        <v>1359</v>
      </c>
      <c r="D655" t="s">
        <v>1378</v>
      </c>
      <c r="E655" s="83" t="s">
        <v>900</v>
      </c>
      <c r="F655">
        <v>0</v>
      </c>
      <c r="G655" s="83" t="s">
        <v>255</v>
      </c>
      <c r="H655" s="83" t="s">
        <v>65</v>
      </c>
      <c r="I655" s="83" t="s">
        <v>1351</v>
      </c>
      <c r="J655" s="83" t="s">
        <v>47</v>
      </c>
      <c r="K655" s="83" t="s">
        <v>48</v>
      </c>
      <c r="L655">
        <v>1</v>
      </c>
      <c r="M655" t="s">
        <v>1292</v>
      </c>
      <c r="N655">
        <v>36</v>
      </c>
      <c r="O655" t="s">
        <v>931</v>
      </c>
      <c r="P655" t="s">
        <v>1296</v>
      </c>
      <c r="Q655" t="s">
        <v>931</v>
      </c>
      <c r="R655" t="s">
        <v>930</v>
      </c>
      <c r="S655" t="s">
        <v>932</v>
      </c>
      <c r="T655" t="s">
        <v>1299</v>
      </c>
      <c r="U655" t="s">
        <v>932</v>
      </c>
      <c r="V655" t="s">
        <v>1340</v>
      </c>
      <c r="W655">
        <v>5000</v>
      </c>
      <c r="X655" t="s">
        <v>118</v>
      </c>
      <c r="Y655">
        <v>5651</v>
      </c>
      <c r="Z655" t="s">
        <v>442</v>
      </c>
      <c r="AA655">
        <v>0</v>
      </c>
      <c r="AB655" t="s">
        <v>58</v>
      </c>
      <c r="AC655" s="1">
        <v>0</v>
      </c>
      <c r="AD655" s="16">
        <v>0</v>
      </c>
      <c r="AE655" s="1">
        <v>0</v>
      </c>
      <c r="AF655" s="1">
        <v>0</v>
      </c>
      <c r="AG655" s="1">
        <v>10000</v>
      </c>
      <c r="AH655" s="1">
        <v>0</v>
      </c>
      <c r="AI655" s="1">
        <v>0</v>
      </c>
      <c r="AJ655" s="1">
        <v>0</v>
      </c>
      <c r="AK655" s="1">
        <v>0</v>
      </c>
      <c r="AL655" s="1">
        <f t="shared" si="49"/>
        <v>0</v>
      </c>
      <c r="AM655" s="1">
        <v>0</v>
      </c>
      <c r="AN655" s="16">
        <f t="shared" si="50"/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f t="shared" si="46"/>
        <v>0</v>
      </c>
      <c r="AW655" s="1">
        <v>0</v>
      </c>
      <c r="AY655" s="1">
        <f t="shared" si="47"/>
        <v>0</v>
      </c>
      <c r="BA655" t="s">
        <v>1256</v>
      </c>
    </row>
    <row r="656" spans="1:54" hidden="1" x14ac:dyDescent="0.35">
      <c r="A656" s="13" t="s">
        <v>1451</v>
      </c>
      <c r="B656" t="s">
        <v>1360</v>
      </c>
      <c r="C656" t="s">
        <v>1359</v>
      </c>
      <c r="D656" t="s">
        <v>1376</v>
      </c>
      <c r="E656" s="83" t="s">
        <v>870</v>
      </c>
      <c r="F656">
        <v>6</v>
      </c>
      <c r="G656" s="83" t="s">
        <v>164</v>
      </c>
      <c r="H656" s="83" t="s">
        <v>65</v>
      </c>
      <c r="I656" s="83" t="s">
        <v>1351</v>
      </c>
      <c r="J656" s="83" t="s">
        <v>173</v>
      </c>
      <c r="K656" s="83" t="s">
        <v>174</v>
      </c>
      <c r="L656">
        <v>6</v>
      </c>
      <c r="M656" t="s">
        <v>1290</v>
      </c>
      <c r="N656">
        <v>22</v>
      </c>
      <c r="O656" t="s">
        <v>443</v>
      </c>
      <c r="P656" t="s">
        <v>1296</v>
      </c>
      <c r="Q656" t="s">
        <v>443</v>
      </c>
      <c r="R656" t="s">
        <v>872</v>
      </c>
      <c r="S656" t="s">
        <v>873</v>
      </c>
      <c r="T656" t="s">
        <v>1299</v>
      </c>
      <c r="U656" t="s">
        <v>873</v>
      </c>
      <c r="V656" t="s">
        <v>1340</v>
      </c>
      <c r="W656">
        <v>5000</v>
      </c>
      <c r="X656" t="s">
        <v>118</v>
      </c>
      <c r="Y656">
        <v>5651</v>
      </c>
      <c r="Z656" t="s">
        <v>442</v>
      </c>
      <c r="AA656">
        <v>0</v>
      </c>
      <c r="AB656" t="s">
        <v>58</v>
      </c>
      <c r="AC656" s="1">
        <v>71050</v>
      </c>
      <c r="AD656" s="16">
        <v>71050</v>
      </c>
      <c r="AE656" s="1">
        <v>71050</v>
      </c>
      <c r="AF656" s="1">
        <v>100000</v>
      </c>
      <c r="AG656" s="1">
        <v>100000</v>
      </c>
      <c r="AH656" s="1">
        <v>86721.600000000006</v>
      </c>
      <c r="AI656" s="1">
        <v>86721.600000000006</v>
      </c>
      <c r="AJ656" s="1">
        <v>0</v>
      </c>
      <c r="AK656" s="1">
        <v>0</v>
      </c>
      <c r="AL656" s="1">
        <f t="shared" si="49"/>
        <v>0</v>
      </c>
      <c r="AM656" s="1">
        <v>0</v>
      </c>
      <c r="AN656" s="1"/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f t="shared" si="46"/>
        <v>0</v>
      </c>
      <c r="AW656" s="1">
        <v>800000</v>
      </c>
      <c r="AY656" s="1">
        <f t="shared" si="47"/>
        <v>800000</v>
      </c>
      <c r="BB656" s="1"/>
    </row>
    <row r="657" spans="1:54" hidden="1" x14ac:dyDescent="0.35">
      <c r="A657" s="13" t="s">
        <v>1451</v>
      </c>
      <c r="B657" t="s">
        <v>815</v>
      </c>
      <c r="C657" t="s">
        <v>1359</v>
      </c>
      <c r="D657" t="s">
        <v>1381</v>
      </c>
      <c r="E657" s="83" t="s">
        <v>984</v>
      </c>
      <c r="F657">
        <v>5</v>
      </c>
      <c r="G657" s="83" t="s">
        <v>810</v>
      </c>
      <c r="H657" s="83" t="s">
        <v>1398</v>
      </c>
      <c r="I657" s="83" t="s">
        <v>1399</v>
      </c>
      <c r="J657" s="83" t="s">
        <v>204</v>
      </c>
      <c r="K657" s="83" t="s">
        <v>1306</v>
      </c>
      <c r="L657">
        <v>4</v>
      </c>
      <c r="M657" t="s">
        <v>1291</v>
      </c>
      <c r="N657">
        <v>55</v>
      </c>
      <c r="O657" t="s">
        <v>601</v>
      </c>
      <c r="P657" t="s">
        <v>1296</v>
      </c>
      <c r="Q657" t="s">
        <v>601</v>
      </c>
      <c r="R657" t="s">
        <v>983</v>
      </c>
      <c r="S657" t="s">
        <v>985</v>
      </c>
      <c r="T657" t="s">
        <v>1299</v>
      </c>
      <c r="U657" t="s">
        <v>985</v>
      </c>
      <c r="V657" t="s">
        <v>1340</v>
      </c>
      <c r="W657">
        <v>5000</v>
      </c>
      <c r="X657" t="s">
        <v>118</v>
      </c>
      <c r="Y657">
        <v>5651</v>
      </c>
      <c r="Z657" t="s">
        <v>442</v>
      </c>
      <c r="AA657">
        <v>0</v>
      </c>
      <c r="AB657" t="s">
        <v>58</v>
      </c>
      <c r="AC657" s="1">
        <v>3239497.2</v>
      </c>
      <c r="AD657" s="16">
        <v>3239497.2</v>
      </c>
      <c r="AE657" s="1">
        <v>1814701.68</v>
      </c>
      <c r="AF657" s="1">
        <v>171000</v>
      </c>
      <c r="AG657" s="1">
        <v>0</v>
      </c>
      <c r="AH657" s="1">
        <v>160729.99</v>
      </c>
      <c r="AI657" s="1">
        <v>0</v>
      </c>
      <c r="AJ657" s="1">
        <v>0</v>
      </c>
      <c r="AK657" s="1">
        <v>0</v>
      </c>
      <c r="AL657" s="1">
        <f t="shared" si="49"/>
        <v>0</v>
      </c>
      <c r="AM657" s="1">
        <v>0</v>
      </c>
      <c r="AN657" s="1"/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f t="shared" si="46"/>
        <v>0</v>
      </c>
      <c r="AW657" s="1">
        <v>0</v>
      </c>
      <c r="AY657" s="1">
        <f t="shared" si="47"/>
        <v>0</v>
      </c>
    </row>
    <row r="658" spans="1:54" hidden="1" x14ac:dyDescent="0.35">
      <c r="A658" t="s">
        <v>1361</v>
      </c>
      <c r="B658" t="s">
        <v>1360</v>
      </c>
      <c r="C658" t="s">
        <v>1359</v>
      </c>
      <c r="D658" t="s">
        <v>1376</v>
      </c>
      <c r="E658" s="83" t="s">
        <v>870</v>
      </c>
      <c r="F658">
        <v>2</v>
      </c>
      <c r="G658" s="83" t="s">
        <v>148</v>
      </c>
      <c r="H658" s="83" t="s">
        <v>65</v>
      </c>
      <c r="I658" s="83" t="s">
        <v>1351</v>
      </c>
      <c r="J658" s="83" t="s">
        <v>480</v>
      </c>
      <c r="K658" s="83" t="s">
        <v>481</v>
      </c>
      <c r="L658">
        <v>2</v>
      </c>
      <c r="M658" t="s">
        <v>1293</v>
      </c>
      <c r="N658">
        <v>24</v>
      </c>
      <c r="O658" t="s">
        <v>484</v>
      </c>
      <c r="P658" t="s">
        <v>1296</v>
      </c>
      <c r="Q658" t="s">
        <v>484</v>
      </c>
      <c r="R658" t="s">
        <v>896</v>
      </c>
      <c r="S658" t="s">
        <v>897</v>
      </c>
      <c r="T658" t="s">
        <v>1299</v>
      </c>
      <c r="U658" t="s">
        <v>897</v>
      </c>
      <c r="V658" t="s">
        <v>1340</v>
      </c>
      <c r="W658">
        <v>5000</v>
      </c>
      <c r="X658" t="s">
        <v>118</v>
      </c>
      <c r="Y658">
        <v>5661</v>
      </c>
      <c r="Z658" t="s">
        <v>487</v>
      </c>
      <c r="AA658">
        <v>0</v>
      </c>
      <c r="AB658" t="s">
        <v>58</v>
      </c>
      <c r="AC658" s="1">
        <v>27747.200000000001</v>
      </c>
      <c r="AD658" s="16">
        <v>27747.200000000001</v>
      </c>
      <c r="AE658" s="1">
        <v>27747.200000000001</v>
      </c>
      <c r="AF658" s="1">
        <v>111805</v>
      </c>
      <c r="AG658" s="1">
        <v>81805</v>
      </c>
      <c r="AH658" s="1">
        <v>100630</v>
      </c>
      <c r="AI658" s="1">
        <v>100630</v>
      </c>
      <c r="AJ658" s="1">
        <v>500000</v>
      </c>
      <c r="AK658" s="1">
        <v>500000</v>
      </c>
      <c r="AL658" s="1">
        <f t="shared" si="49"/>
        <v>0</v>
      </c>
      <c r="AM658" s="1">
        <v>500000</v>
      </c>
      <c r="AN658" s="1"/>
      <c r="AO658" s="1">
        <v>499944.75</v>
      </c>
      <c r="AP658" s="1">
        <v>499944.75</v>
      </c>
      <c r="AQ658" s="1">
        <v>499944.75</v>
      </c>
      <c r="AR658" s="1">
        <v>499944.75</v>
      </c>
      <c r="AS658" s="1">
        <v>0</v>
      </c>
      <c r="AT658" s="1">
        <v>0</v>
      </c>
      <c r="AU658" s="1">
        <v>0</v>
      </c>
      <c r="AV658" s="1">
        <f t="shared" si="46"/>
        <v>55.25</v>
      </c>
      <c r="AW658" s="1">
        <v>500000</v>
      </c>
      <c r="AY658" s="1">
        <f t="shared" si="47"/>
        <v>500000</v>
      </c>
    </row>
    <row r="659" spans="1:54" hidden="1" x14ac:dyDescent="0.35">
      <c r="A659" t="s">
        <v>812</v>
      </c>
      <c r="B659" t="s">
        <v>815</v>
      </c>
      <c r="C659" t="s">
        <v>1359</v>
      </c>
      <c r="D659" t="s">
        <v>1381</v>
      </c>
      <c r="E659" s="83" t="s">
        <v>984</v>
      </c>
      <c r="F659">
        <v>5</v>
      </c>
      <c r="G659" s="83" t="s">
        <v>810</v>
      </c>
      <c r="H659" s="83" t="s">
        <v>1398</v>
      </c>
      <c r="I659" s="83" t="s">
        <v>1399</v>
      </c>
      <c r="J659" s="83" t="s">
        <v>204</v>
      </c>
      <c r="K659" s="83" t="s">
        <v>1306</v>
      </c>
      <c r="L659">
        <v>4</v>
      </c>
      <c r="M659" t="s">
        <v>1291</v>
      </c>
      <c r="N659">
        <v>56</v>
      </c>
      <c r="O659" t="s">
        <v>212</v>
      </c>
      <c r="P659" t="s">
        <v>1296</v>
      </c>
      <c r="Q659" t="s">
        <v>212</v>
      </c>
      <c r="R659" t="s">
        <v>983</v>
      </c>
      <c r="S659" t="s">
        <v>985</v>
      </c>
      <c r="T659" t="s">
        <v>1299</v>
      </c>
      <c r="U659" t="s">
        <v>985</v>
      </c>
      <c r="V659" t="s">
        <v>1340</v>
      </c>
      <c r="W659">
        <v>5000</v>
      </c>
      <c r="X659" t="s">
        <v>118</v>
      </c>
      <c r="Y659">
        <v>5661</v>
      </c>
      <c r="Z659" t="s">
        <v>487</v>
      </c>
      <c r="AA659">
        <v>0</v>
      </c>
      <c r="AB659" t="s">
        <v>58</v>
      </c>
      <c r="AC659" s="1"/>
      <c r="AD659" s="16">
        <v>0</v>
      </c>
      <c r="AE659" s="1"/>
      <c r="AF659" s="1"/>
      <c r="AG659" s="1"/>
      <c r="AH659" s="1">
        <v>0</v>
      </c>
      <c r="AI659" s="1"/>
      <c r="AJ659" s="1">
        <v>485000</v>
      </c>
      <c r="AK659" s="1">
        <v>485000</v>
      </c>
      <c r="AL659" s="1">
        <f t="shared" si="49"/>
        <v>0</v>
      </c>
      <c r="AM659" s="1">
        <v>0</v>
      </c>
      <c r="AN659" s="1"/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f t="shared" si="46"/>
        <v>485000</v>
      </c>
      <c r="AW659" s="1">
        <v>0</v>
      </c>
      <c r="AY659" s="1">
        <f t="shared" si="47"/>
        <v>0</v>
      </c>
    </row>
    <row r="660" spans="1:54" hidden="1" x14ac:dyDescent="0.35">
      <c r="A660" s="13" t="s">
        <v>1451</v>
      </c>
      <c r="B660" t="s">
        <v>1360</v>
      </c>
      <c r="C660" t="s">
        <v>1359</v>
      </c>
      <c r="D660" t="s">
        <v>1373</v>
      </c>
      <c r="E660" s="83" t="s">
        <v>835</v>
      </c>
      <c r="F660">
        <v>5</v>
      </c>
      <c r="G660" s="83" t="s">
        <v>810</v>
      </c>
      <c r="H660" s="83" t="s">
        <v>65</v>
      </c>
      <c r="I660" s="83" t="s">
        <v>1351</v>
      </c>
      <c r="J660" t="s">
        <v>47</v>
      </c>
      <c r="K660" t="s">
        <v>48</v>
      </c>
      <c r="L660">
        <v>4</v>
      </c>
      <c r="M660" t="s">
        <v>1291</v>
      </c>
      <c r="N660">
        <v>9</v>
      </c>
      <c r="O660" t="s">
        <v>120</v>
      </c>
      <c r="P660" t="s">
        <v>1296</v>
      </c>
      <c r="Q660" t="s">
        <v>120</v>
      </c>
      <c r="R660" t="s">
        <v>834</v>
      </c>
      <c r="S660" t="s">
        <v>836</v>
      </c>
      <c r="T660" t="s">
        <v>1299</v>
      </c>
      <c r="U660" t="s">
        <v>836</v>
      </c>
      <c r="V660" t="s">
        <v>1340</v>
      </c>
      <c r="W660">
        <v>5000</v>
      </c>
      <c r="X660" t="s">
        <v>118</v>
      </c>
      <c r="Y660">
        <v>5662</v>
      </c>
      <c r="Z660" t="s">
        <v>396</v>
      </c>
      <c r="AA660">
        <v>0</v>
      </c>
      <c r="AB660" t="s">
        <v>58</v>
      </c>
      <c r="AC660" s="1">
        <v>42224</v>
      </c>
      <c r="AD660" s="16">
        <v>42224</v>
      </c>
      <c r="AE660" s="1">
        <v>42224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f t="shared" si="49"/>
        <v>0</v>
      </c>
      <c r="AM660" s="1">
        <v>0</v>
      </c>
      <c r="AN660" s="1"/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f t="shared" si="46"/>
        <v>0</v>
      </c>
      <c r="AW660" s="1">
        <v>5000000</v>
      </c>
      <c r="AY660" s="1">
        <f t="shared" si="47"/>
        <v>5000000</v>
      </c>
      <c r="BB660" s="1"/>
    </row>
    <row r="661" spans="1:54" hidden="1" x14ac:dyDescent="0.35">
      <c r="A661" t="s">
        <v>1361</v>
      </c>
      <c r="B661" t="s">
        <v>1360</v>
      </c>
      <c r="C661" t="s">
        <v>1359</v>
      </c>
      <c r="D661" t="s">
        <v>1377</v>
      </c>
      <c r="E661" s="83" t="s">
        <v>857</v>
      </c>
      <c r="F661">
        <v>2</v>
      </c>
      <c r="G661" s="83" t="s">
        <v>148</v>
      </c>
      <c r="H661" s="83" t="s">
        <v>65</v>
      </c>
      <c r="I661" s="83" t="s">
        <v>1351</v>
      </c>
      <c r="J661" s="83" t="s">
        <v>47</v>
      </c>
      <c r="K661" s="83" t="s">
        <v>48</v>
      </c>
      <c r="L661">
        <v>2</v>
      </c>
      <c r="M661" t="s">
        <v>1293</v>
      </c>
      <c r="N661">
        <v>25</v>
      </c>
      <c r="O661" t="s">
        <v>404</v>
      </c>
      <c r="P661" t="s">
        <v>1296</v>
      </c>
      <c r="Q661" t="s">
        <v>404</v>
      </c>
      <c r="R661" t="s">
        <v>856</v>
      </c>
      <c r="S661" t="s">
        <v>858</v>
      </c>
      <c r="T661" t="s">
        <v>1299</v>
      </c>
      <c r="U661" t="s">
        <v>858</v>
      </c>
      <c r="V661" t="s">
        <v>1340</v>
      </c>
      <c r="W661">
        <v>5000</v>
      </c>
      <c r="X661" t="s">
        <v>118</v>
      </c>
      <c r="Y661">
        <v>5671</v>
      </c>
      <c r="Z661" t="s">
        <v>407</v>
      </c>
      <c r="AA661">
        <v>0</v>
      </c>
      <c r="AB661" t="s">
        <v>58</v>
      </c>
      <c r="AC661" s="1">
        <v>1890309.48</v>
      </c>
      <c r="AD661" s="16">
        <v>1890309.48</v>
      </c>
      <c r="AE661" s="1">
        <v>1890309.48</v>
      </c>
      <c r="AF661" s="1">
        <v>883586.88</v>
      </c>
      <c r="AG661" s="1">
        <v>1000000</v>
      </c>
      <c r="AH661" s="1">
        <v>883586.88</v>
      </c>
      <c r="AI661" s="1">
        <v>883586.88</v>
      </c>
      <c r="AJ661" s="1">
        <v>3256243.58</v>
      </c>
      <c r="AK661" s="1">
        <v>3256243.58</v>
      </c>
      <c r="AL661" s="1">
        <f t="shared" si="49"/>
        <v>0</v>
      </c>
      <c r="AM661" s="1">
        <v>2300000</v>
      </c>
      <c r="AN661" s="1"/>
      <c r="AO661" s="1">
        <v>2939290</v>
      </c>
      <c r="AP661" s="1">
        <v>2939290</v>
      </c>
      <c r="AQ661" s="1">
        <v>2939290</v>
      </c>
      <c r="AR661" s="1">
        <v>2939290</v>
      </c>
      <c r="AS661">
        <v>0</v>
      </c>
      <c r="AT661">
        <v>0</v>
      </c>
      <c r="AU661">
        <v>0</v>
      </c>
      <c r="AV661" s="1">
        <f t="shared" si="46"/>
        <v>316953.58000000007</v>
      </c>
      <c r="AW661" s="1">
        <v>1500000</v>
      </c>
      <c r="AY661" s="1">
        <f t="shared" si="47"/>
        <v>1500000</v>
      </c>
    </row>
    <row r="662" spans="1:54" hidden="1" x14ac:dyDescent="0.35">
      <c r="A662" t="s">
        <v>1361</v>
      </c>
      <c r="B662" t="s">
        <v>1360</v>
      </c>
      <c r="C662" t="s">
        <v>1359</v>
      </c>
      <c r="D662" t="s">
        <v>1380</v>
      </c>
      <c r="E662" s="83" t="s">
        <v>948</v>
      </c>
      <c r="F662">
        <v>7</v>
      </c>
      <c r="G662" s="83" t="s">
        <v>567</v>
      </c>
      <c r="H662" s="83" t="s">
        <v>65</v>
      </c>
      <c r="I662" s="83" t="s">
        <v>1351</v>
      </c>
      <c r="J662" s="83" t="s">
        <v>459</v>
      </c>
      <c r="K662" s="83" t="s">
        <v>460</v>
      </c>
      <c r="L662">
        <v>5</v>
      </c>
      <c r="M662" t="s">
        <v>1295</v>
      </c>
      <c r="N662">
        <v>50</v>
      </c>
      <c r="O662" t="s">
        <v>949</v>
      </c>
      <c r="P662" t="s">
        <v>1296</v>
      </c>
      <c r="Q662" t="s">
        <v>949</v>
      </c>
      <c r="R662" t="s">
        <v>947</v>
      </c>
      <c r="S662" t="s">
        <v>879</v>
      </c>
      <c r="T662" t="s">
        <v>1299</v>
      </c>
      <c r="U662" t="s">
        <v>879</v>
      </c>
      <c r="V662" t="s">
        <v>1340</v>
      </c>
      <c r="W662">
        <v>5000</v>
      </c>
      <c r="X662" t="s">
        <v>118</v>
      </c>
      <c r="Y662">
        <v>5671</v>
      </c>
      <c r="Z662" t="s">
        <v>407</v>
      </c>
      <c r="AA662">
        <v>0</v>
      </c>
      <c r="AB662" t="s">
        <v>58</v>
      </c>
      <c r="AC662" s="1">
        <v>148480</v>
      </c>
      <c r="AD662" s="16">
        <v>148480</v>
      </c>
      <c r="AE662" s="1">
        <v>148480</v>
      </c>
      <c r="AF662" s="1">
        <v>170000</v>
      </c>
      <c r="AG662" s="1">
        <v>150000</v>
      </c>
      <c r="AH662" s="1">
        <v>167040</v>
      </c>
      <c r="AI662" s="1">
        <v>167040</v>
      </c>
      <c r="AJ662" s="1">
        <v>43917</v>
      </c>
      <c r="AK662" s="1">
        <v>43917</v>
      </c>
      <c r="AL662" s="1">
        <f t="shared" si="49"/>
        <v>0</v>
      </c>
      <c r="AM662" s="1">
        <v>170000</v>
      </c>
      <c r="AN662" s="1"/>
      <c r="AO662" s="1">
        <v>37771.82</v>
      </c>
      <c r="AP662" s="1">
        <v>37771.82</v>
      </c>
      <c r="AQ662" s="1">
        <v>43916.25</v>
      </c>
      <c r="AR662">
        <v>0</v>
      </c>
      <c r="AS662">
        <v>0</v>
      </c>
      <c r="AT662">
        <v>0</v>
      </c>
      <c r="AU662">
        <v>0</v>
      </c>
      <c r="AV662" s="1">
        <f t="shared" si="46"/>
        <v>6145.18</v>
      </c>
      <c r="AW662" s="16">
        <v>50000</v>
      </c>
      <c r="AY662" s="1">
        <f t="shared" si="47"/>
        <v>50000</v>
      </c>
    </row>
    <row r="663" spans="1:54" hidden="1" x14ac:dyDescent="0.35">
      <c r="A663" t="s">
        <v>1361</v>
      </c>
      <c r="B663" t="s">
        <v>1360</v>
      </c>
      <c r="C663" t="s">
        <v>1359</v>
      </c>
      <c r="D663" t="s">
        <v>1378</v>
      </c>
      <c r="E663" s="83" t="s">
        <v>900</v>
      </c>
      <c r="F663">
        <v>0</v>
      </c>
      <c r="G663" s="83" t="s">
        <v>255</v>
      </c>
      <c r="H663" s="83" t="s">
        <v>65</v>
      </c>
      <c r="I663" s="83" t="s">
        <v>1351</v>
      </c>
      <c r="J663" s="83" t="s">
        <v>47</v>
      </c>
      <c r="K663" s="83" t="s">
        <v>48</v>
      </c>
      <c r="L663">
        <v>1</v>
      </c>
      <c r="M663" t="s">
        <v>1292</v>
      </c>
      <c r="N663">
        <v>36</v>
      </c>
      <c r="O663" t="s">
        <v>931</v>
      </c>
      <c r="P663" t="s">
        <v>1296</v>
      </c>
      <c r="Q663" t="s">
        <v>931</v>
      </c>
      <c r="R663" t="s">
        <v>930</v>
      </c>
      <c r="S663" t="s">
        <v>932</v>
      </c>
      <c r="T663" t="s">
        <v>1299</v>
      </c>
      <c r="U663" t="s">
        <v>932</v>
      </c>
      <c r="V663" t="s">
        <v>1340</v>
      </c>
      <c r="W663">
        <v>5000</v>
      </c>
      <c r="X663" t="s">
        <v>118</v>
      </c>
      <c r="Y663">
        <v>5671</v>
      </c>
      <c r="Z663" t="s">
        <v>407</v>
      </c>
      <c r="AA663">
        <v>0</v>
      </c>
      <c r="AB663" t="s">
        <v>58</v>
      </c>
      <c r="AC663" s="1">
        <v>0</v>
      </c>
      <c r="AD663" s="16">
        <v>0</v>
      </c>
      <c r="AE663" s="1">
        <v>0</v>
      </c>
      <c r="AF663" s="1">
        <v>78000</v>
      </c>
      <c r="AG663" s="1">
        <v>0</v>
      </c>
      <c r="AH663" s="1">
        <v>63892.800000000003</v>
      </c>
      <c r="AI663" s="1">
        <v>63892.800000000003</v>
      </c>
      <c r="AJ663" s="1">
        <v>31000</v>
      </c>
      <c r="AK663" s="1">
        <v>31000</v>
      </c>
      <c r="AL663" s="1">
        <f t="shared" si="49"/>
        <v>0</v>
      </c>
      <c r="AM663" s="1">
        <v>50000</v>
      </c>
      <c r="AN663" s="16">
        <f t="shared" ref="AN663:AN664" si="51">AJ663-AM663</f>
        <v>-19000</v>
      </c>
      <c r="AO663" s="1">
        <v>24766.51</v>
      </c>
      <c r="AP663" s="1">
        <v>24766.51</v>
      </c>
      <c r="AQ663" s="1">
        <v>18369.93</v>
      </c>
      <c r="AR663" s="1">
        <v>15974.99</v>
      </c>
      <c r="AS663">
        <v>0</v>
      </c>
      <c r="AT663">
        <v>0</v>
      </c>
      <c r="AU663">
        <v>0</v>
      </c>
      <c r="AV663" s="1">
        <f t="shared" si="46"/>
        <v>6233.4900000000016</v>
      </c>
      <c r="AW663" s="1">
        <v>150000</v>
      </c>
      <c r="AY663" s="1">
        <f t="shared" si="47"/>
        <v>150000</v>
      </c>
      <c r="BA663" t="s">
        <v>1256</v>
      </c>
      <c r="BB663" s="1"/>
    </row>
    <row r="664" spans="1:54" hidden="1" x14ac:dyDescent="0.35">
      <c r="A664" t="s">
        <v>1361</v>
      </c>
      <c r="B664" t="s">
        <v>1360</v>
      </c>
      <c r="C664" t="s">
        <v>1359</v>
      </c>
      <c r="D664" t="s">
        <v>1378</v>
      </c>
      <c r="E664" s="83" t="s">
        <v>900</v>
      </c>
      <c r="F664">
        <v>0</v>
      </c>
      <c r="G664" s="83" t="s">
        <v>255</v>
      </c>
      <c r="H664" s="83" t="s">
        <v>65</v>
      </c>
      <c r="I664" s="83" t="s">
        <v>1351</v>
      </c>
      <c r="J664" s="83" t="s">
        <v>47</v>
      </c>
      <c r="K664" s="83" t="s">
        <v>48</v>
      </c>
      <c r="L664">
        <v>2</v>
      </c>
      <c r="M664" t="s">
        <v>1293</v>
      </c>
      <c r="N664">
        <v>40</v>
      </c>
      <c r="O664" t="s">
        <v>225</v>
      </c>
      <c r="P664" t="s">
        <v>1296</v>
      </c>
      <c r="Q664" t="s">
        <v>1388</v>
      </c>
      <c r="R664" t="s">
        <v>908</v>
      </c>
      <c r="S664" t="s">
        <v>909</v>
      </c>
      <c r="T664" t="s">
        <v>1299</v>
      </c>
      <c r="U664" t="s">
        <v>1387</v>
      </c>
      <c r="V664" t="s">
        <v>1340</v>
      </c>
      <c r="W664">
        <v>5000</v>
      </c>
      <c r="X664" t="s">
        <v>118</v>
      </c>
      <c r="Y664">
        <v>5671</v>
      </c>
      <c r="Z664" t="s">
        <v>407</v>
      </c>
      <c r="AA664">
        <v>0</v>
      </c>
      <c r="AB664" t="s">
        <v>58</v>
      </c>
      <c r="AC664" s="1">
        <v>186600</v>
      </c>
      <c r="AD664" s="16">
        <v>186600</v>
      </c>
      <c r="AE664" s="1">
        <v>186600</v>
      </c>
      <c r="AF664" s="1">
        <v>250000</v>
      </c>
      <c r="AG664" s="1">
        <v>250000</v>
      </c>
      <c r="AH664" s="1">
        <v>62081.2</v>
      </c>
      <c r="AI664" s="1">
        <v>58777.55</v>
      </c>
      <c r="AJ664" s="1">
        <v>200000</v>
      </c>
      <c r="AK664" s="1">
        <v>200000</v>
      </c>
      <c r="AL664" s="1">
        <f t="shared" si="49"/>
        <v>0</v>
      </c>
      <c r="AM664" s="1">
        <v>500000</v>
      </c>
      <c r="AN664" s="16">
        <f t="shared" si="51"/>
        <v>-300000</v>
      </c>
      <c r="AO664" s="1">
        <v>185343</v>
      </c>
      <c r="AP664" s="1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 s="1">
        <f t="shared" si="46"/>
        <v>14657</v>
      </c>
      <c r="AW664" s="1">
        <v>100000</v>
      </c>
      <c r="AY664" s="1">
        <f t="shared" si="47"/>
        <v>100000</v>
      </c>
      <c r="BB664" s="1"/>
    </row>
    <row r="665" spans="1:54" hidden="1" x14ac:dyDescent="0.35">
      <c r="A665" s="13" t="s">
        <v>1451</v>
      </c>
      <c r="B665" t="s">
        <v>815</v>
      </c>
      <c r="C665" t="s">
        <v>1359</v>
      </c>
      <c r="D665" t="s">
        <v>1377</v>
      </c>
      <c r="E665" s="83" t="s">
        <v>857</v>
      </c>
      <c r="F665">
        <v>3</v>
      </c>
      <c r="G665" s="83" t="s">
        <v>453</v>
      </c>
      <c r="H665" s="83" t="s">
        <v>1349</v>
      </c>
      <c r="I665" s="83" t="s">
        <v>1350</v>
      </c>
      <c r="J665" s="83" t="s">
        <v>445</v>
      </c>
      <c r="K665" s="83" t="s">
        <v>446</v>
      </c>
      <c r="L665">
        <v>6</v>
      </c>
      <c r="M665" t="s">
        <v>1290</v>
      </c>
      <c r="N665">
        <v>30</v>
      </c>
      <c r="O665" t="s">
        <v>454</v>
      </c>
      <c r="P665" t="s">
        <v>1296</v>
      </c>
      <c r="Q665" t="s">
        <v>454</v>
      </c>
      <c r="R665" t="s">
        <v>882</v>
      </c>
      <c r="S665" t="s">
        <v>883</v>
      </c>
      <c r="T665" t="s">
        <v>1299</v>
      </c>
      <c r="U665" t="s">
        <v>883</v>
      </c>
      <c r="V665" t="s">
        <v>1340</v>
      </c>
      <c r="W665">
        <v>5000</v>
      </c>
      <c r="X665" t="s">
        <v>118</v>
      </c>
      <c r="Y665">
        <v>5671</v>
      </c>
      <c r="Z665" t="s">
        <v>407</v>
      </c>
      <c r="AA665">
        <v>0</v>
      </c>
      <c r="AB665" t="s">
        <v>58</v>
      </c>
      <c r="AC665" s="1">
        <v>2611.6799999999998</v>
      </c>
      <c r="AD665" s="16">
        <v>2611.6799999999998</v>
      </c>
      <c r="AE665" s="1">
        <v>2611.6799999999998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f t="shared" si="49"/>
        <v>0</v>
      </c>
      <c r="AM665" s="1">
        <v>0</v>
      </c>
      <c r="AN665" s="1"/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f t="shared" si="46"/>
        <v>0</v>
      </c>
      <c r="AW665" s="1">
        <v>0</v>
      </c>
      <c r="AY665" s="1">
        <f t="shared" si="47"/>
        <v>0</v>
      </c>
      <c r="BB665" s="1"/>
    </row>
    <row r="666" spans="1:54" hidden="1" x14ac:dyDescent="0.35">
      <c r="A666" s="13" t="s">
        <v>1451</v>
      </c>
      <c r="B666" t="s">
        <v>815</v>
      </c>
      <c r="C666" t="s">
        <v>1359</v>
      </c>
      <c r="D666" s="85" t="s">
        <v>1379</v>
      </c>
      <c r="E666" s="83" t="s">
        <v>824</v>
      </c>
      <c r="F666">
        <v>3</v>
      </c>
      <c r="G666" s="83" t="s">
        <v>453</v>
      </c>
      <c r="H666" s="83" t="s">
        <v>65</v>
      </c>
      <c r="I666" s="83" t="s">
        <v>1351</v>
      </c>
      <c r="J666" s="83" t="s">
        <v>47</v>
      </c>
      <c r="K666" s="83" t="s">
        <v>48</v>
      </c>
      <c r="L666">
        <v>6</v>
      </c>
      <c r="M666" t="s">
        <v>1290</v>
      </c>
      <c r="N666">
        <v>64</v>
      </c>
      <c r="O666" t="s">
        <v>944</v>
      </c>
      <c r="P666" t="s">
        <v>1296</v>
      </c>
      <c r="Q666" t="s">
        <v>944</v>
      </c>
      <c r="R666" t="s">
        <v>943</v>
      </c>
      <c r="S666" t="s">
        <v>945</v>
      </c>
      <c r="T666" t="s">
        <v>1299</v>
      </c>
      <c r="U666" t="s">
        <v>945</v>
      </c>
      <c r="V666" t="s">
        <v>1340</v>
      </c>
      <c r="W666">
        <v>5000</v>
      </c>
      <c r="X666" t="s">
        <v>118</v>
      </c>
      <c r="Y666">
        <v>5671</v>
      </c>
      <c r="Z666" t="s">
        <v>407</v>
      </c>
      <c r="AA666">
        <v>0</v>
      </c>
      <c r="AB666" t="s">
        <v>58</v>
      </c>
      <c r="AC666" s="1">
        <v>0</v>
      </c>
      <c r="AD666" s="16">
        <v>0</v>
      </c>
      <c r="AE666" s="1">
        <v>0</v>
      </c>
      <c r="AF666" s="1">
        <v>100000</v>
      </c>
      <c r="AG666" s="1">
        <v>100000</v>
      </c>
      <c r="AH666" s="1">
        <v>0</v>
      </c>
      <c r="AI666" s="1">
        <v>0</v>
      </c>
      <c r="AJ666" s="1">
        <v>0</v>
      </c>
      <c r="AK666" s="1">
        <v>0</v>
      </c>
      <c r="AL666" s="1">
        <f t="shared" si="49"/>
        <v>0</v>
      </c>
      <c r="AM666" s="1">
        <v>0</v>
      </c>
      <c r="AN666" s="1"/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f t="shared" si="46"/>
        <v>0</v>
      </c>
      <c r="AW666" s="1">
        <v>0</v>
      </c>
      <c r="AY666" s="1">
        <f t="shared" si="47"/>
        <v>0</v>
      </c>
      <c r="BB666">
        <v>3799000</v>
      </c>
    </row>
    <row r="667" spans="1:54" hidden="1" x14ac:dyDescent="0.35">
      <c r="A667" s="13" t="s">
        <v>1451</v>
      </c>
      <c r="B667" t="s">
        <v>815</v>
      </c>
      <c r="C667" t="s">
        <v>1359</v>
      </c>
      <c r="D667" t="s">
        <v>1381</v>
      </c>
      <c r="E667" s="83" t="s">
        <v>984</v>
      </c>
      <c r="F667">
        <v>5</v>
      </c>
      <c r="G667" s="83" t="s">
        <v>810</v>
      </c>
      <c r="H667" s="83" t="s">
        <v>1398</v>
      </c>
      <c r="I667" s="83" t="s">
        <v>1399</v>
      </c>
      <c r="J667" s="83" t="s">
        <v>204</v>
      </c>
      <c r="K667" s="83" t="s">
        <v>1306</v>
      </c>
      <c r="L667">
        <v>4</v>
      </c>
      <c r="M667" t="s">
        <v>1291</v>
      </c>
      <c r="N667">
        <v>55</v>
      </c>
      <c r="O667" t="s">
        <v>601</v>
      </c>
      <c r="P667" t="s">
        <v>1296</v>
      </c>
      <c r="Q667" t="s">
        <v>601</v>
      </c>
      <c r="R667" t="s">
        <v>983</v>
      </c>
      <c r="S667" t="s">
        <v>985</v>
      </c>
      <c r="T667" t="s">
        <v>1299</v>
      </c>
      <c r="U667" t="s">
        <v>985</v>
      </c>
      <c r="V667" t="s">
        <v>1340</v>
      </c>
      <c r="W667">
        <v>5000</v>
      </c>
      <c r="X667" t="s">
        <v>118</v>
      </c>
      <c r="Y667">
        <v>5671</v>
      </c>
      <c r="Z667" t="s">
        <v>407</v>
      </c>
      <c r="AA667">
        <v>0</v>
      </c>
      <c r="AB667" t="s">
        <v>58</v>
      </c>
      <c r="AC667" s="1">
        <v>0</v>
      </c>
      <c r="AD667" s="16">
        <v>0</v>
      </c>
      <c r="AE667" s="1">
        <v>0</v>
      </c>
      <c r="AF667" s="1">
        <v>0</v>
      </c>
      <c r="AG667" s="1">
        <v>600000</v>
      </c>
      <c r="AH667" s="1">
        <v>0</v>
      </c>
      <c r="AI667" s="1">
        <v>0</v>
      </c>
      <c r="AJ667" s="1">
        <v>0</v>
      </c>
      <c r="AK667" s="1">
        <v>0</v>
      </c>
      <c r="AL667" s="1">
        <f t="shared" si="49"/>
        <v>0</v>
      </c>
      <c r="AM667" s="1">
        <v>0</v>
      </c>
      <c r="AN667" s="1"/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f t="shared" si="46"/>
        <v>0</v>
      </c>
      <c r="AW667" s="1">
        <v>0</v>
      </c>
      <c r="AY667" s="1">
        <f t="shared" si="47"/>
        <v>0</v>
      </c>
      <c r="BB667" s="1"/>
    </row>
    <row r="668" spans="1:54" hidden="1" x14ac:dyDescent="0.35">
      <c r="A668" t="s">
        <v>812</v>
      </c>
      <c r="B668" t="s">
        <v>815</v>
      </c>
      <c r="C668" t="s">
        <v>1359</v>
      </c>
      <c r="D668" t="s">
        <v>1378</v>
      </c>
      <c r="E668" s="83" t="s">
        <v>900</v>
      </c>
      <c r="F668">
        <v>0</v>
      </c>
      <c r="G668" s="83" t="s">
        <v>255</v>
      </c>
      <c r="H668" s="83" t="s">
        <v>217</v>
      </c>
      <c r="I668" s="83" t="s">
        <v>1352</v>
      </c>
      <c r="J668" s="83" t="s">
        <v>47</v>
      </c>
      <c r="K668" s="83" t="s">
        <v>48</v>
      </c>
      <c r="L668">
        <v>2</v>
      </c>
      <c r="M668" t="s">
        <v>1293</v>
      </c>
      <c r="N668">
        <v>41</v>
      </c>
      <c r="O668" t="s">
        <v>925</v>
      </c>
      <c r="P668" t="s">
        <v>1296</v>
      </c>
      <c r="Q668" t="s">
        <v>925</v>
      </c>
      <c r="R668" t="s">
        <v>908</v>
      </c>
      <c r="S668" t="s">
        <v>909</v>
      </c>
      <c r="T668" t="s">
        <v>1299</v>
      </c>
      <c r="U668" t="s">
        <v>909</v>
      </c>
      <c r="V668" t="s">
        <v>1340</v>
      </c>
      <c r="W668">
        <v>5000</v>
      </c>
      <c r="X668" t="s">
        <v>118</v>
      </c>
      <c r="Y668">
        <v>5671</v>
      </c>
      <c r="Z668" t="s">
        <v>407</v>
      </c>
      <c r="AA668">
        <v>0</v>
      </c>
      <c r="AB668" t="s">
        <v>58</v>
      </c>
      <c r="AC668" s="1">
        <v>0</v>
      </c>
      <c r="AD668" s="16">
        <v>0</v>
      </c>
      <c r="AE668" s="1">
        <v>0</v>
      </c>
      <c r="AF668" s="1">
        <v>40000</v>
      </c>
      <c r="AG668" s="1">
        <v>70000</v>
      </c>
      <c r="AH668" s="1">
        <v>34985.599999999999</v>
      </c>
      <c r="AI668" s="1">
        <v>34985.599999999999</v>
      </c>
      <c r="AJ668" s="1">
        <v>322100</v>
      </c>
      <c r="AK668" s="1">
        <v>322100</v>
      </c>
      <c r="AL668" s="1">
        <f t="shared" si="49"/>
        <v>0</v>
      </c>
      <c r="AM668">
        <v>0</v>
      </c>
      <c r="AN668" s="16">
        <f>AJ668-AM668</f>
        <v>322100</v>
      </c>
      <c r="AO668" s="1">
        <v>0</v>
      </c>
      <c r="AP668" s="1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 s="1">
        <f t="shared" si="46"/>
        <v>322100</v>
      </c>
      <c r="AW668" s="1"/>
      <c r="AY668" s="1">
        <f t="shared" si="47"/>
        <v>0</v>
      </c>
      <c r="BA668" t="s">
        <v>1162</v>
      </c>
      <c r="BB668" s="1"/>
    </row>
    <row r="669" spans="1:54" hidden="1" x14ac:dyDescent="0.35">
      <c r="A669" t="s">
        <v>1361</v>
      </c>
      <c r="B669" t="s">
        <v>1360</v>
      </c>
      <c r="C669" t="s">
        <v>1359</v>
      </c>
      <c r="D669" t="s">
        <v>1381</v>
      </c>
      <c r="E669" s="83" t="s">
        <v>984</v>
      </c>
      <c r="F669">
        <v>5</v>
      </c>
      <c r="G669" s="83" t="s">
        <v>810</v>
      </c>
      <c r="H669" s="83" t="s">
        <v>1398</v>
      </c>
      <c r="I669" s="83" t="s">
        <v>1399</v>
      </c>
      <c r="J669" s="83" t="s">
        <v>204</v>
      </c>
      <c r="K669" s="83" t="s">
        <v>1306</v>
      </c>
      <c r="L669">
        <v>4</v>
      </c>
      <c r="M669" t="s">
        <v>1291</v>
      </c>
      <c r="N669">
        <v>56</v>
      </c>
      <c r="O669" t="s">
        <v>212</v>
      </c>
      <c r="P669" t="s">
        <v>1296</v>
      </c>
      <c r="Q669" t="s">
        <v>212</v>
      </c>
      <c r="R669" t="s">
        <v>983</v>
      </c>
      <c r="S669" t="s">
        <v>985</v>
      </c>
      <c r="T669" t="s">
        <v>1299</v>
      </c>
      <c r="U669" t="s">
        <v>985</v>
      </c>
      <c r="V669" t="s">
        <v>1340</v>
      </c>
      <c r="W669">
        <v>5000</v>
      </c>
      <c r="X669" t="s">
        <v>118</v>
      </c>
      <c r="Y669">
        <v>5691</v>
      </c>
      <c r="Z669" t="s">
        <v>210</v>
      </c>
      <c r="AA669">
        <v>0</v>
      </c>
      <c r="AB669" t="s">
        <v>826</v>
      </c>
      <c r="AC669" s="1">
        <v>0</v>
      </c>
      <c r="AD669" s="16">
        <v>0</v>
      </c>
      <c r="AE669" s="1">
        <v>0</v>
      </c>
      <c r="AF669" s="1">
        <v>4378873.0999999996</v>
      </c>
      <c r="AG669" s="1">
        <v>0</v>
      </c>
      <c r="AH669" s="1">
        <v>4378860.8</v>
      </c>
      <c r="AI669" s="1">
        <v>0</v>
      </c>
      <c r="AJ669" s="1">
        <v>20000000</v>
      </c>
      <c r="AK669" s="1">
        <v>20000000</v>
      </c>
      <c r="AL669" s="1">
        <f t="shared" si="49"/>
        <v>0</v>
      </c>
      <c r="AM669" s="1">
        <v>250000</v>
      </c>
      <c r="AN669" s="1"/>
      <c r="AO669" s="1">
        <v>20000000</v>
      </c>
      <c r="AP669" s="1">
        <v>20000000</v>
      </c>
      <c r="AQ669" s="1">
        <v>20000000</v>
      </c>
      <c r="AR669">
        <v>0</v>
      </c>
      <c r="AS669">
        <v>0</v>
      </c>
      <c r="AT669">
        <v>0</v>
      </c>
      <c r="AU669">
        <v>0</v>
      </c>
      <c r="AV669" s="1">
        <f t="shared" ref="AV669:AV723" si="52">AK669-AO669</f>
        <v>0</v>
      </c>
      <c r="AW669" s="1">
        <v>145000000</v>
      </c>
      <c r="AX669" s="1">
        <v>145000000</v>
      </c>
      <c r="AY669" s="1">
        <f t="shared" ref="AY669:AY723" si="53">AW669</f>
        <v>145000000</v>
      </c>
      <c r="BA669" t="s">
        <v>1231</v>
      </c>
    </row>
    <row r="670" spans="1:54" hidden="1" x14ac:dyDescent="0.35">
      <c r="A670" t="s">
        <v>1361</v>
      </c>
      <c r="B670" t="s">
        <v>1360</v>
      </c>
      <c r="C670" t="s">
        <v>1359</v>
      </c>
      <c r="D670" t="s">
        <v>1376</v>
      </c>
      <c r="E670" s="83" t="s">
        <v>870</v>
      </c>
      <c r="F670">
        <v>6</v>
      </c>
      <c r="G670" s="83" t="s">
        <v>164</v>
      </c>
      <c r="H670" s="83" t="s">
        <v>65</v>
      </c>
      <c r="I670" s="83" t="s">
        <v>1351</v>
      </c>
      <c r="J670" s="83" t="s">
        <v>173</v>
      </c>
      <c r="K670" s="83" t="s">
        <v>174</v>
      </c>
      <c r="L670">
        <v>6</v>
      </c>
      <c r="M670" t="s">
        <v>1290</v>
      </c>
      <c r="N670">
        <v>22</v>
      </c>
      <c r="O670" t="s">
        <v>443</v>
      </c>
      <c r="P670" t="s">
        <v>1296</v>
      </c>
      <c r="Q670" t="s">
        <v>443</v>
      </c>
      <c r="R670" t="s">
        <v>872</v>
      </c>
      <c r="S670" t="s">
        <v>873</v>
      </c>
      <c r="T670" t="s">
        <v>1299</v>
      </c>
      <c r="U670" t="s">
        <v>873</v>
      </c>
      <c r="V670" t="s">
        <v>1340</v>
      </c>
      <c r="W670">
        <v>5000</v>
      </c>
      <c r="X670" t="s">
        <v>118</v>
      </c>
      <c r="Y670">
        <v>5691</v>
      </c>
      <c r="Z670" t="s">
        <v>210</v>
      </c>
      <c r="AA670">
        <v>0</v>
      </c>
      <c r="AB670" t="s">
        <v>58</v>
      </c>
      <c r="AC670" s="1">
        <v>1581950</v>
      </c>
      <c r="AD670" s="16">
        <v>1581950</v>
      </c>
      <c r="AE670" s="1">
        <v>1581950</v>
      </c>
      <c r="AF670" s="1">
        <v>845000</v>
      </c>
      <c r="AG670" s="1">
        <v>1000000</v>
      </c>
      <c r="AH670" s="1">
        <v>739807.05</v>
      </c>
      <c r="AI670" s="1">
        <v>739807.05</v>
      </c>
      <c r="AJ670" s="1">
        <v>2000000</v>
      </c>
      <c r="AK670" s="1">
        <v>2000000</v>
      </c>
      <c r="AL670" s="1">
        <f t="shared" si="49"/>
        <v>0</v>
      </c>
      <c r="AM670" s="1">
        <v>2000000</v>
      </c>
      <c r="AN670" s="1"/>
      <c r="AO670" s="1">
        <v>1983720</v>
      </c>
      <c r="AP670" s="1">
        <v>1983720</v>
      </c>
      <c r="AQ670" s="1">
        <v>1983720</v>
      </c>
      <c r="AR670" s="1">
        <v>1983720</v>
      </c>
      <c r="AS670" s="1">
        <v>1983720</v>
      </c>
      <c r="AT670">
        <v>0</v>
      </c>
      <c r="AU670">
        <v>0</v>
      </c>
      <c r="AV670" s="1">
        <f t="shared" si="52"/>
        <v>16280</v>
      </c>
      <c r="AW670" s="1">
        <v>2000000</v>
      </c>
      <c r="AY670" s="1">
        <f t="shared" si="53"/>
        <v>2000000</v>
      </c>
    </row>
    <row r="671" spans="1:54" hidden="1" x14ac:dyDescent="0.35">
      <c r="A671" t="s">
        <v>812</v>
      </c>
      <c r="B671" t="s">
        <v>815</v>
      </c>
      <c r="C671" t="s">
        <v>1359</v>
      </c>
      <c r="D671" s="85" t="s">
        <v>1379</v>
      </c>
      <c r="E671" s="83" t="s">
        <v>824</v>
      </c>
      <c r="F671">
        <v>1</v>
      </c>
      <c r="G671" s="83" t="s">
        <v>472</v>
      </c>
      <c r="H671" s="83" t="s">
        <v>65</v>
      </c>
      <c r="I671" s="83" t="s">
        <v>1351</v>
      </c>
      <c r="J671" s="83" t="s">
        <v>1303</v>
      </c>
      <c r="K671" s="83" t="s">
        <v>1304</v>
      </c>
      <c r="L671">
        <v>6</v>
      </c>
      <c r="M671" t="s">
        <v>1290</v>
      </c>
      <c r="N671">
        <v>63</v>
      </c>
      <c r="O671" t="s">
        <v>890</v>
      </c>
      <c r="P671" t="s">
        <v>1296</v>
      </c>
      <c r="Q671" t="s">
        <v>1452</v>
      </c>
      <c r="R671" t="s">
        <v>888</v>
      </c>
      <c r="S671" t="s">
        <v>891</v>
      </c>
      <c r="T671" t="s">
        <v>1299</v>
      </c>
      <c r="U671" t="s">
        <v>1453</v>
      </c>
      <c r="V671" t="s">
        <v>1340</v>
      </c>
      <c r="W671">
        <v>5000</v>
      </c>
      <c r="X671" t="s">
        <v>118</v>
      </c>
      <c r="Y671">
        <v>5691</v>
      </c>
      <c r="Z671" t="s">
        <v>210</v>
      </c>
      <c r="AA671">
        <v>50</v>
      </c>
      <c r="AB671" t="s">
        <v>889</v>
      </c>
      <c r="AC671">
        <v>0</v>
      </c>
      <c r="AD671" s="16">
        <v>0</v>
      </c>
      <c r="AE671">
        <v>0</v>
      </c>
      <c r="AF671">
        <v>0</v>
      </c>
      <c r="AG671">
        <v>0</v>
      </c>
      <c r="AH671" s="16">
        <v>0</v>
      </c>
      <c r="AI671">
        <v>0</v>
      </c>
      <c r="AJ671" s="1">
        <v>900000</v>
      </c>
      <c r="AK671" s="1">
        <v>900000</v>
      </c>
      <c r="AL671" s="1">
        <f t="shared" si="49"/>
        <v>0</v>
      </c>
      <c r="AM671">
        <v>0</v>
      </c>
      <c r="AO671" s="1">
        <v>706213.93</v>
      </c>
      <c r="AP671" s="1">
        <v>706213.93</v>
      </c>
      <c r="AQ671" s="1">
        <v>706213.93</v>
      </c>
      <c r="AR671" s="1">
        <v>706213.93</v>
      </c>
      <c r="AS671">
        <v>0</v>
      </c>
      <c r="AT671">
        <v>0</v>
      </c>
      <c r="AU671">
        <v>0</v>
      </c>
      <c r="AV671" s="1">
        <f t="shared" si="52"/>
        <v>193786.06999999995</v>
      </c>
      <c r="AW671" s="1">
        <v>0</v>
      </c>
      <c r="AY671" s="1">
        <f t="shared" si="53"/>
        <v>0</v>
      </c>
    </row>
    <row r="672" spans="1:54" hidden="1" x14ac:dyDescent="0.35">
      <c r="A672" t="s">
        <v>812</v>
      </c>
      <c r="B672" t="s">
        <v>815</v>
      </c>
      <c r="C672" t="s">
        <v>1359</v>
      </c>
      <c r="D672" t="s">
        <v>1373</v>
      </c>
      <c r="E672" s="83" t="s">
        <v>835</v>
      </c>
      <c r="F672">
        <v>5</v>
      </c>
      <c r="G672" s="83" t="s">
        <v>810</v>
      </c>
      <c r="H672" s="83" t="s">
        <v>65</v>
      </c>
      <c r="I672" s="83" t="s">
        <v>1351</v>
      </c>
      <c r="J672" t="s">
        <v>47</v>
      </c>
      <c r="K672" t="s">
        <v>48</v>
      </c>
      <c r="L672">
        <v>4</v>
      </c>
      <c r="M672" t="s">
        <v>1291</v>
      </c>
      <c r="N672">
        <v>9</v>
      </c>
      <c r="O672" t="s">
        <v>120</v>
      </c>
      <c r="P672" t="s">
        <v>1296</v>
      </c>
      <c r="Q672" t="s">
        <v>120</v>
      </c>
      <c r="R672" t="s">
        <v>834</v>
      </c>
      <c r="S672" t="s">
        <v>836</v>
      </c>
      <c r="T672" t="s">
        <v>1299</v>
      </c>
      <c r="U672" t="s">
        <v>836</v>
      </c>
      <c r="V672" t="s">
        <v>1340</v>
      </c>
      <c r="W672">
        <v>5000</v>
      </c>
      <c r="X672" t="s">
        <v>118</v>
      </c>
      <c r="Y672">
        <v>5691</v>
      </c>
      <c r="Z672" t="s">
        <v>210</v>
      </c>
      <c r="AA672">
        <v>0</v>
      </c>
      <c r="AB672" t="s">
        <v>58</v>
      </c>
      <c r="AC672">
        <v>0</v>
      </c>
      <c r="AD672" s="16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 s="1">
        <v>0</v>
      </c>
      <c r="AK672" s="1">
        <v>0</v>
      </c>
      <c r="AL672" s="1">
        <f t="shared" si="49"/>
        <v>0</v>
      </c>
      <c r="AM672">
        <v>0</v>
      </c>
      <c r="AO672" s="1">
        <v>0</v>
      </c>
      <c r="AP672" s="1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 s="1">
        <f t="shared" si="52"/>
        <v>0</v>
      </c>
      <c r="AW672" s="1">
        <v>0</v>
      </c>
      <c r="AY672" s="1">
        <f t="shared" si="53"/>
        <v>0</v>
      </c>
      <c r="BB672" s="1"/>
    </row>
    <row r="673" spans="1:54" hidden="1" x14ac:dyDescent="0.35">
      <c r="A673" t="s">
        <v>812</v>
      </c>
      <c r="B673" t="s">
        <v>815</v>
      </c>
      <c r="C673" t="s">
        <v>1359</v>
      </c>
      <c r="D673" s="85" t="s">
        <v>1379</v>
      </c>
      <c r="E673" s="83" t="s">
        <v>824</v>
      </c>
      <c r="F673">
        <v>1</v>
      </c>
      <c r="G673" s="83" t="s">
        <v>472</v>
      </c>
      <c r="H673" s="83" t="s">
        <v>65</v>
      </c>
      <c r="I673" s="83" t="s">
        <v>1351</v>
      </c>
      <c r="J673" s="83" t="s">
        <v>1303</v>
      </c>
      <c r="K673" s="83" t="s">
        <v>1304</v>
      </c>
      <c r="L673">
        <v>6</v>
      </c>
      <c r="M673" t="s">
        <v>1290</v>
      </c>
      <c r="N673">
        <v>63</v>
      </c>
      <c r="O673" t="s">
        <v>890</v>
      </c>
      <c r="P673" t="s">
        <v>1296</v>
      </c>
      <c r="Q673" t="s">
        <v>1452</v>
      </c>
      <c r="R673" t="s">
        <v>888</v>
      </c>
      <c r="S673" t="s">
        <v>891</v>
      </c>
      <c r="T673" t="s">
        <v>1299</v>
      </c>
      <c r="U673" t="s">
        <v>1453</v>
      </c>
      <c r="V673" t="s">
        <v>1340</v>
      </c>
      <c r="W673">
        <v>5000</v>
      </c>
      <c r="X673" t="s">
        <v>118</v>
      </c>
      <c r="Y673">
        <v>5691</v>
      </c>
      <c r="Z673" t="s">
        <v>210</v>
      </c>
      <c r="AA673">
        <v>56</v>
      </c>
      <c r="AB673" t="s">
        <v>826</v>
      </c>
      <c r="AC673">
        <v>0</v>
      </c>
      <c r="AD673" s="16">
        <v>0</v>
      </c>
      <c r="AE673">
        <v>0</v>
      </c>
      <c r="AF673">
        <v>0</v>
      </c>
      <c r="AG673">
        <v>0</v>
      </c>
      <c r="AH673" s="16">
        <v>0</v>
      </c>
      <c r="AI673">
        <v>0</v>
      </c>
      <c r="AJ673" s="1">
        <v>0</v>
      </c>
      <c r="AK673" s="1">
        <v>0</v>
      </c>
      <c r="AL673" s="1">
        <f t="shared" si="49"/>
        <v>0</v>
      </c>
      <c r="AM673">
        <v>0</v>
      </c>
      <c r="AO673" s="1">
        <v>0</v>
      </c>
      <c r="AP673" s="1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 s="1">
        <f t="shared" si="52"/>
        <v>0</v>
      </c>
      <c r="AW673">
        <v>0</v>
      </c>
      <c r="AY673" s="1">
        <f t="shared" si="53"/>
        <v>0</v>
      </c>
      <c r="BB673" s="1"/>
    </row>
    <row r="674" spans="1:54" hidden="1" x14ac:dyDescent="0.35">
      <c r="A674" s="13" t="s">
        <v>1451</v>
      </c>
      <c r="B674" t="s">
        <v>779</v>
      </c>
      <c r="C674" t="s">
        <v>1358</v>
      </c>
      <c r="D674" t="s">
        <v>1381</v>
      </c>
      <c r="E674" s="83" t="s">
        <v>984</v>
      </c>
      <c r="F674">
        <v>5</v>
      </c>
      <c r="G674" s="83" t="s">
        <v>810</v>
      </c>
      <c r="H674" s="83" t="s">
        <v>1398</v>
      </c>
      <c r="I674" s="83" t="s">
        <v>1399</v>
      </c>
      <c r="J674" s="83" t="s">
        <v>204</v>
      </c>
      <c r="K674" s="83" t="s">
        <v>1306</v>
      </c>
      <c r="L674">
        <v>4</v>
      </c>
      <c r="M674" t="s">
        <v>1291</v>
      </c>
      <c r="N674">
        <v>56</v>
      </c>
      <c r="O674" t="s">
        <v>212</v>
      </c>
      <c r="P674" t="s">
        <v>1296</v>
      </c>
      <c r="Q674" t="s">
        <v>212</v>
      </c>
      <c r="R674" t="s">
        <v>983</v>
      </c>
      <c r="S674" t="s">
        <v>985</v>
      </c>
      <c r="T674" t="s">
        <v>1299</v>
      </c>
      <c r="U674" t="s">
        <v>985</v>
      </c>
      <c r="V674" t="s">
        <v>1340</v>
      </c>
      <c r="W674">
        <v>5000</v>
      </c>
      <c r="X674" t="s">
        <v>118</v>
      </c>
      <c r="Y674">
        <v>5691</v>
      </c>
      <c r="Z674" t="s">
        <v>210</v>
      </c>
      <c r="AA674">
        <v>0</v>
      </c>
      <c r="AB674" t="s">
        <v>58</v>
      </c>
      <c r="AC674" s="1">
        <v>70723059.019999996</v>
      </c>
      <c r="AD674" s="16">
        <v>70723059.019999996</v>
      </c>
      <c r="AE674" s="1">
        <v>70723059.019999996</v>
      </c>
      <c r="AF674" s="1">
        <v>70723059.019999996</v>
      </c>
      <c r="AG674" s="1">
        <v>70724000</v>
      </c>
      <c r="AH674" s="1">
        <v>70723059.019999996</v>
      </c>
      <c r="AI674" s="1">
        <v>70723059.019999996</v>
      </c>
      <c r="AJ674" s="1">
        <v>0</v>
      </c>
      <c r="AK674" s="1">
        <v>0</v>
      </c>
      <c r="AL674" s="1">
        <f t="shared" si="49"/>
        <v>0</v>
      </c>
      <c r="AM674" s="1">
        <v>0</v>
      </c>
      <c r="AN674" s="1"/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f t="shared" si="52"/>
        <v>0</v>
      </c>
      <c r="AW674" s="1">
        <v>0</v>
      </c>
      <c r="AY674" s="1">
        <f t="shared" si="53"/>
        <v>0</v>
      </c>
    </row>
    <row r="675" spans="1:54" hidden="1" x14ac:dyDescent="0.35">
      <c r="A675" t="s">
        <v>812</v>
      </c>
      <c r="B675" t="s">
        <v>815</v>
      </c>
      <c r="C675" t="s">
        <v>1359</v>
      </c>
      <c r="D675" t="s">
        <v>1376</v>
      </c>
      <c r="E675" s="83" t="s">
        <v>870</v>
      </c>
      <c r="F675">
        <v>2</v>
      </c>
      <c r="G675" s="83" t="s">
        <v>148</v>
      </c>
      <c r="H675" s="83" t="s">
        <v>65</v>
      </c>
      <c r="I675" s="83" t="s">
        <v>1351</v>
      </c>
      <c r="J675" s="83" t="s">
        <v>480</v>
      </c>
      <c r="K675" s="83" t="s">
        <v>481</v>
      </c>
      <c r="L675">
        <v>2</v>
      </c>
      <c r="M675" t="s">
        <v>1293</v>
      </c>
      <c r="N675">
        <v>24</v>
      </c>
      <c r="O675" t="s">
        <v>484</v>
      </c>
      <c r="P675" t="s">
        <v>1296</v>
      </c>
      <c r="Q675" t="s">
        <v>484</v>
      </c>
      <c r="R675" t="s">
        <v>896</v>
      </c>
      <c r="S675" t="s">
        <v>897</v>
      </c>
      <c r="T675" t="s">
        <v>1299</v>
      </c>
      <c r="U675" t="s">
        <v>897</v>
      </c>
      <c r="V675" t="s">
        <v>1340</v>
      </c>
      <c r="W675">
        <v>5000</v>
      </c>
      <c r="X675" t="s">
        <v>118</v>
      </c>
      <c r="Y675">
        <v>5691</v>
      </c>
      <c r="Z675" t="s">
        <v>210</v>
      </c>
      <c r="AA675">
        <v>0</v>
      </c>
      <c r="AB675" t="s">
        <v>58</v>
      </c>
      <c r="AC675" s="1">
        <v>66575.839999999997</v>
      </c>
      <c r="AD675" s="16">
        <v>66575.839999999997</v>
      </c>
      <c r="AE675" s="1">
        <v>66575.839999999997</v>
      </c>
      <c r="AF675" s="1">
        <v>42000</v>
      </c>
      <c r="AG675" s="1">
        <v>92000</v>
      </c>
      <c r="AH675" s="1">
        <v>31320</v>
      </c>
      <c r="AI675" s="1">
        <v>31320</v>
      </c>
      <c r="AJ675" s="1">
        <v>0</v>
      </c>
      <c r="AK675" s="1">
        <v>0</v>
      </c>
      <c r="AL675" s="1">
        <f t="shared" si="49"/>
        <v>0</v>
      </c>
      <c r="AM675" s="1">
        <v>50000</v>
      </c>
      <c r="AN675" s="1"/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f t="shared" si="52"/>
        <v>0</v>
      </c>
      <c r="AW675" s="1">
        <v>0</v>
      </c>
      <c r="AY675" s="1">
        <f t="shared" si="53"/>
        <v>0</v>
      </c>
      <c r="BB675">
        <v>24430703.740000002</v>
      </c>
    </row>
    <row r="676" spans="1:54" hidden="1" x14ac:dyDescent="0.35">
      <c r="A676" t="s">
        <v>1361</v>
      </c>
      <c r="B676" t="s">
        <v>1360</v>
      </c>
      <c r="C676" t="s">
        <v>1359</v>
      </c>
      <c r="D676" t="s">
        <v>1377</v>
      </c>
      <c r="E676" s="83" t="s">
        <v>857</v>
      </c>
      <c r="F676">
        <v>3</v>
      </c>
      <c r="G676" s="83" t="s">
        <v>453</v>
      </c>
      <c r="H676" s="83" t="s">
        <v>1349</v>
      </c>
      <c r="I676" s="83" t="s">
        <v>1350</v>
      </c>
      <c r="J676" s="83" t="s">
        <v>445</v>
      </c>
      <c r="K676" s="83" t="s">
        <v>446</v>
      </c>
      <c r="L676">
        <v>6</v>
      </c>
      <c r="M676" t="s">
        <v>1290</v>
      </c>
      <c r="N676">
        <v>30</v>
      </c>
      <c r="O676" t="s">
        <v>454</v>
      </c>
      <c r="P676" t="s">
        <v>1296</v>
      </c>
      <c r="Q676" t="s">
        <v>454</v>
      </c>
      <c r="R676" t="s">
        <v>882</v>
      </c>
      <c r="S676" t="s">
        <v>883</v>
      </c>
      <c r="T676" t="s">
        <v>1299</v>
      </c>
      <c r="U676" t="s">
        <v>883</v>
      </c>
      <c r="V676" t="s">
        <v>1340</v>
      </c>
      <c r="W676">
        <v>5000</v>
      </c>
      <c r="X676" t="s">
        <v>118</v>
      </c>
      <c r="Y676">
        <v>5691</v>
      </c>
      <c r="Z676" t="s">
        <v>210</v>
      </c>
      <c r="AA676">
        <v>0</v>
      </c>
      <c r="AB676" t="s">
        <v>58</v>
      </c>
      <c r="AC676" s="1">
        <v>0</v>
      </c>
      <c r="AD676" s="16">
        <v>0</v>
      </c>
      <c r="AE676" s="1">
        <v>0</v>
      </c>
      <c r="AF676" s="1">
        <v>1149000</v>
      </c>
      <c r="AG676" s="1">
        <v>1500000</v>
      </c>
      <c r="AH676" s="1">
        <v>1148400</v>
      </c>
      <c r="AI676" s="1">
        <v>1148400</v>
      </c>
      <c r="AJ676" s="1">
        <v>200000</v>
      </c>
      <c r="AK676" s="1">
        <v>200000</v>
      </c>
      <c r="AL676" s="1">
        <f t="shared" si="49"/>
        <v>0</v>
      </c>
      <c r="AM676" s="1">
        <v>200000</v>
      </c>
      <c r="AN676" s="1"/>
      <c r="AO676" s="1">
        <v>0</v>
      </c>
      <c r="AP676" s="1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 s="1">
        <f t="shared" si="52"/>
        <v>200000</v>
      </c>
      <c r="AW676" s="1">
        <v>150000</v>
      </c>
      <c r="AY676" s="1">
        <f t="shared" si="53"/>
        <v>150000</v>
      </c>
    </row>
    <row r="677" spans="1:54" hidden="1" x14ac:dyDescent="0.35">
      <c r="A677" t="s">
        <v>1361</v>
      </c>
      <c r="B677" t="s">
        <v>1360</v>
      </c>
      <c r="C677" t="s">
        <v>1359</v>
      </c>
      <c r="D677" s="85" t="s">
        <v>1379</v>
      </c>
      <c r="E677" s="83" t="s">
        <v>824</v>
      </c>
      <c r="F677">
        <v>3</v>
      </c>
      <c r="G677" s="83" t="s">
        <v>453</v>
      </c>
      <c r="H677" s="83" t="s">
        <v>65</v>
      </c>
      <c r="I677" s="83" t="s">
        <v>1351</v>
      </c>
      <c r="J677" s="83" t="s">
        <v>47</v>
      </c>
      <c r="K677" s="83" t="s">
        <v>48</v>
      </c>
      <c r="L677">
        <v>6</v>
      </c>
      <c r="M677" t="s">
        <v>1290</v>
      </c>
      <c r="N677">
        <v>46</v>
      </c>
      <c r="O677" t="s">
        <v>941</v>
      </c>
      <c r="P677" t="s">
        <v>1296</v>
      </c>
      <c r="Q677" t="s">
        <v>941</v>
      </c>
      <c r="R677" t="s">
        <v>940</v>
      </c>
      <c r="S677" t="s">
        <v>942</v>
      </c>
      <c r="T677" t="s">
        <v>1299</v>
      </c>
      <c r="U677" t="s">
        <v>942</v>
      </c>
      <c r="V677" t="s">
        <v>1340</v>
      </c>
      <c r="W677">
        <v>5000</v>
      </c>
      <c r="X677" t="s">
        <v>118</v>
      </c>
      <c r="Y677">
        <v>5781</v>
      </c>
      <c r="Z677" t="s">
        <v>559</v>
      </c>
      <c r="AA677">
        <v>0</v>
      </c>
      <c r="AB677" t="s">
        <v>58</v>
      </c>
      <c r="AC677">
        <v>0</v>
      </c>
      <c r="AD677" s="16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 s="1">
        <v>200000</v>
      </c>
      <c r="AK677" s="1">
        <v>200000</v>
      </c>
      <c r="AL677" s="1">
        <f t="shared" si="49"/>
        <v>0</v>
      </c>
      <c r="AM677" s="1">
        <v>200000</v>
      </c>
      <c r="AN677" s="1"/>
      <c r="AO677" s="1">
        <v>199770</v>
      </c>
      <c r="AP677" s="1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 s="1">
        <f t="shared" si="52"/>
        <v>230</v>
      </c>
      <c r="AW677" s="16">
        <v>1000000</v>
      </c>
      <c r="AY677" s="1">
        <f t="shared" si="53"/>
        <v>1000000</v>
      </c>
    </row>
    <row r="678" spans="1:54" hidden="1" x14ac:dyDescent="0.35">
      <c r="A678" s="13" t="s">
        <v>1451</v>
      </c>
      <c r="B678" t="s">
        <v>815</v>
      </c>
      <c r="C678" t="s">
        <v>1359</v>
      </c>
      <c r="D678" s="85" t="s">
        <v>1379</v>
      </c>
      <c r="E678" s="83" t="s">
        <v>824</v>
      </c>
      <c r="F678">
        <v>3</v>
      </c>
      <c r="G678" s="83" t="s">
        <v>453</v>
      </c>
      <c r="H678" s="83" t="s">
        <v>65</v>
      </c>
      <c r="I678" s="83" t="s">
        <v>1351</v>
      </c>
      <c r="J678" s="83" t="s">
        <v>47</v>
      </c>
      <c r="K678" s="83" t="s">
        <v>48</v>
      </c>
      <c r="L678">
        <v>6</v>
      </c>
      <c r="M678" t="s">
        <v>1290</v>
      </c>
      <c r="N678">
        <v>64</v>
      </c>
      <c r="O678" t="s">
        <v>944</v>
      </c>
      <c r="P678" t="s">
        <v>1296</v>
      </c>
      <c r="Q678" t="s">
        <v>944</v>
      </c>
      <c r="R678" t="s">
        <v>943</v>
      </c>
      <c r="S678" t="s">
        <v>945</v>
      </c>
      <c r="T678" t="s">
        <v>1299</v>
      </c>
      <c r="U678" t="s">
        <v>945</v>
      </c>
      <c r="V678" t="s">
        <v>1340</v>
      </c>
      <c r="W678">
        <v>5000</v>
      </c>
      <c r="X678" t="s">
        <v>118</v>
      </c>
      <c r="Y678">
        <v>5781</v>
      </c>
      <c r="Z678" t="s">
        <v>559</v>
      </c>
      <c r="AA678">
        <v>0</v>
      </c>
      <c r="AB678" t="s">
        <v>58</v>
      </c>
      <c r="AC678" s="1">
        <v>0</v>
      </c>
      <c r="AD678" s="16">
        <v>0</v>
      </c>
      <c r="AE678" s="1">
        <v>0</v>
      </c>
      <c r="AF678" s="1">
        <v>50000</v>
      </c>
      <c r="AG678" s="1">
        <v>50000</v>
      </c>
      <c r="AH678" s="1">
        <v>0</v>
      </c>
      <c r="AI678" s="1">
        <v>0</v>
      </c>
      <c r="AJ678" s="1">
        <v>0</v>
      </c>
      <c r="AK678" s="1">
        <v>0</v>
      </c>
      <c r="AL678" s="1">
        <f t="shared" si="49"/>
        <v>0</v>
      </c>
      <c r="AM678" s="1">
        <v>0</v>
      </c>
      <c r="AN678" s="1"/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f t="shared" si="52"/>
        <v>0</v>
      </c>
      <c r="AW678" s="1">
        <v>0</v>
      </c>
      <c r="AY678" s="1">
        <f t="shared" si="53"/>
        <v>0</v>
      </c>
      <c r="BB678" s="1"/>
    </row>
    <row r="679" spans="1:54" hidden="1" x14ac:dyDescent="0.35">
      <c r="A679" t="s">
        <v>1361</v>
      </c>
      <c r="B679" t="s">
        <v>1360</v>
      </c>
      <c r="C679" t="s">
        <v>1359</v>
      </c>
      <c r="D679" t="s">
        <v>1372</v>
      </c>
      <c r="E679" s="83" t="s">
        <v>60</v>
      </c>
      <c r="F679">
        <v>5</v>
      </c>
      <c r="G679" s="83" t="s">
        <v>810</v>
      </c>
      <c r="H679" s="83" t="s">
        <v>65</v>
      </c>
      <c r="I679" s="83" t="s">
        <v>1351</v>
      </c>
      <c r="J679" t="s">
        <v>47</v>
      </c>
      <c r="K679" t="s">
        <v>48</v>
      </c>
      <c r="L679">
        <v>4</v>
      </c>
      <c r="M679" t="s">
        <v>1291</v>
      </c>
      <c r="N679">
        <v>5</v>
      </c>
      <c r="O679" t="s">
        <v>297</v>
      </c>
      <c r="P679" t="s">
        <v>1296</v>
      </c>
      <c r="Q679" t="s">
        <v>297</v>
      </c>
      <c r="R679" t="s">
        <v>817</v>
      </c>
      <c r="S679" t="s">
        <v>298</v>
      </c>
      <c r="T679" t="s">
        <v>1299</v>
      </c>
      <c r="U679" t="s">
        <v>298</v>
      </c>
      <c r="V679" t="s">
        <v>1340</v>
      </c>
      <c r="W679">
        <v>5000</v>
      </c>
      <c r="X679" t="s">
        <v>118</v>
      </c>
      <c r="Y679">
        <v>5811</v>
      </c>
      <c r="Z679" t="s">
        <v>251</v>
      </c>
      <c r="AA679">
        <v>63</v>
      </c>
      <c r="AB679" t="s">
        <v>301</v>
      </c>
      <c r="AC679" s="1">
        <v>0</v>
      </c>
      <c r="AD679" s="16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8443490</v>
      </c>
      <c r="AK679" s="1">
        <v>8443490</v>
      </c>
      <c r="AL679" s="1">
        <f t="shared" si="49"/>
        <v>0</v>
      </c>
      <c r="AM679">
        <v>0</v>
      </c>
      <c r="AO679" s="1">
        <v>3507496</v>
      </c>
      <c r="AP679" s="1">
        <v>3507496</v>
      </c>
      <c r="AQ679" s="1">
        <v>3507496</v>
      </c>
      <c r="AR679" s="1">
        <v>3507496</v>
      </c>
      <c r="AS679" s="1">
        <v>3507496</v>
      </c>
      <c r="AT679" s="1">
        <v>3507496</v>
      </c>
      <c r="AU679" s="1">
        <v>3507496</v>
      </c>
      <c r="AV679" s="1">
        <f t="shared" si="52"/>
        <v>4935994</v>
      </c>
      <c r="AW679" s="16">
        <v>5000000</v>
      </c>
      <c r="AX679" s="16"/>
      <c r="AY679" s="1">
        <f t="shared" si="53"/>
        <v>5000000</v>
      </c>
    </row>
    <row r="680" spans="1:54" hidden="1" x14ac:dyDescent="0.35">
      <c r="A680" t="s">
        <v>812</v>
      </c>
      <c r="B680" t="s">
        <v>815</v>
      </c>
      <c r="C680" t="s">
        <v>1359</v>
      </c>
      <c r="D680" t="s">
        <v>1370</v>
      </c>
      <c r="E680" s="83" t="s">
        <v>178</v>
      </c>
      <c r="F680">
        <v>5</v>
      </c>
      <c r="G680" s="83" t="s">
        <v>810</v>
      </c>
      <c r="H680" s="83" t="s">
        <v>65</v>
      </c>
      <c r="I680" s="83" t="s">
        <v>1351</v>
      </c>
      <c r="J680" t="s">
        <v>47</v>
      </c>
      <c r="K680" t="s">
        <v>48</v>
      </c>
      <c r="L680">
        <v>4</v>
      </c>
      <c r="M680" t="s">
        <v>1291</v>
      </c>
      <c r="N680">
        <v>3</v>
      </c>
      <c r="O680" t="s">
        <v>691</v>
      </c>
      <c r="P680" t="s">
        <v>1296</v>
      </c>
      <c r="Q680" t="s">
        <v>691</v>
      </c>
      <c r="R680" t="s">
        <v>830</v>
      </c>
      <c r="S680" t="s">
        <v>832</v>
      </c>
      <c r="T680" t="s">
        <v>1299</v>
      </c>
      <c r="U680" t="s">
        <v>832</v>
      </c>
      <c r="V680" t="s">
        <v>1340</v>
      </c>
      <c r="W680">
        <v>5000</v>
      </c>
      <c r="X680" t="s">
        <v>118</v>
      </c>
      <c r="Y680">
        <v>5811</v>
      </c>
      <c r="Z680" t="s">
        <v>251</v>
      </c>
      <c r="AA680">
        <v>46</v>
      </c>
      <c r="AB680" t="s">
        <v>301</v>
      </c>
      <c r="AC680" s="1">
        <v>0</v>
      </c>
      <c r="AD680" s="16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 s="1">
        <v>103734.1</v>
      </c>
      <c r="AK680" s="1">
        <v>103734.1</v>
      </c>
      <c r="AL680" s="1">
        <f t="shared" si="49"/>
        <v>0</v>
      </c>
      <c r="AM680">
        <v>0</v>
      </c>
      <c r="AO680" s="1">
        <v>103734.1</v>
      </c>
      <c r="AP680" s="1">
        <v>103734.1</v>
      </c>
      <c r="AQ680" s="1">
        <v>103734.1</v>
      </c>
      <c r="AR680" s="1">
        <v>103734.1</v>
      </c>
      <c r="AS680" s="1">
        <v>103734.1</v>
      </c>
      <c r="AT680" s="1">
        <v>103734.1</v>
      </c>
      <c r="AU680" s="1">
        <v>103734.1</v>
      </c>
      <c r="AV680" s="1">
        <f t="shared" si="52"/>
        <v>0</v>
      </c>
      <c r="AW680" s="1">
        <v>0</v>
      </c>
      <c r="AY680" s="1">
        <f t="shared" si="53"/>
        <v>0</v>
      </c>
    </row>
    <row r="681" spans="1:54" hidden="1" x14ac:dyDescent="0.35">
      <c r="A681" t="s">
        <v>812</v>
      </c>
      <c r="B681" t="s">
        <v>815</v>
      </c>
      <c r="C681" t="s">
        <v>1359</v>
      </c>
      <c r="D681" t="s">
        <v>1370</v>
      </c>
      <c r="E681" s="83" t="s">
        <v>178</v>
      </c>
      <c r="F681">
        <v>5</v>
      </c>
      <c r="G681" s="83" t="s">
        <v>810</v>
      </c>
      <c r="H681" s="83" t="s">
        <v>65</v>
      </c>
      <c r="I681" s="83" t="s">
        <v>1351</v>
      </c>
      <c r="J681" t="s">
        <v>47</v>
      </c>
      <c r="K681" t="s">
        <v>48</v>
      </c>
      <c r="L681">
        <v>4</v>
      </c>
      <c r="M681" t="s">
        <v>1291</v>
      </c>
      <c r="N681">
        <v>3</v>
      </c>
      <c r="O681" t="s">
        <v>691</v>
      </c>
      <c r="P681" t="s">
        <v>1296</v>
      </c>
      <c r="Q681" t="s">
        <v>691</v>
      </c>
      <c r="R681" t="s">
        <v>830</v>
      </c>
      <c r="S681" t="s">
        <v>832</v>
      </c>
      <c r="T681" t="s">
        <v>1299</v>
      </c>
      <c r="U681" t="s">
        <v>832</v>
      </c>
      <c r="V681" t="s">
        <v>1340</v>
      </c>
      <c r="W681">
        <v>5000</v>
      </c>
      <c r="X681" t="s">
        <v>118</v>
      </c>
      <c r="Y681">
        <v>5811</v>
      </c>
      <c r="Z681" t="s">
        <v>251</v>
      </c>
      <c r="AA681">
        <v>0</v>
      </c>
      <c r="AB681" t="s">
        <v>58</v>
      </c>
      <c r="AC681" s="1">
        <v>34325555.600000001</v>
      </c>
      <c r="AD681" s="16">
        <v>30202068.09</v>
      </c>
      <c r="AE681" s="1">
        <v>29504344.09</v>
      </c>
      <c r="AF681" s="1">
        <v>53832695.100000001</v>
      </c>
      <c r="AG681" s="1">
        <v>0</v>
      </c>
      <c r="AH681" s="1">
        <v>50860130.490000002</v>
      </c>
      <c r="AI681" s="1">
        <v>49458695.090000004</v>
      </c>
      <c r="AJ681" s="1">
        <v>0</v>
      </c>
      <c r="AK681" s="1">
        <v>0</v>
      </c>
      <c r="AL681" s="1">
        <f t="shared" si="49"/>
        <v>0</v>
      </c>
      <c r="AM681" s="1">
        <v>10000000</v>
      </c>
      <c r="AN681" s="1"/>
      <c r="AO681" s="1">
        <v>0</v>
      </c>
      <c r="AP681" s="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 s="1">
        <f t="shared" si="52"/>
        <v>0</v>
      </c>
      <c r="AW681" s="1">
        <v>0</v>
      </c>
      <c r="AY681" s="1">
        <f t="shared" si="53"/>
        <v>0</v>
      </c>
      <c r="BB681" s="1"/>
    </row>
    <row r="682" spans="1:54" hidden="1" x14ac:dyDescent="0.35">
      <c r="A682" s="13" t="s">
        <v>1451</v>
      </c>
      <c r="B682" t="s">
        <v>274</v>
      </c>
      <c r="C682" t="s">
        <v>1359</v>
      </c>
      <c r="D682" t="s">
        <v>1372</v>
      </c>
      <c r="E682" t="s">
        <v>60</v>
      </c>
      <c r="F682">
        <v>5</v>
      </c>
      <c r="G682" t="s">
        <v>810</v>
      </c>
      <c r="H682" s="83" t="s">
        <v>65</v>
      </c>
      <c r="I682" s="83" t="s">
        <v>1351</v>
      </c>
      <c r="J682" t="s">
        <v>47</v>
      </c>
      <c r="K682" t="s">
        <v>48</v>
      </c>
      <c r="L682">
        <v>4</v>
      </c>
      <c r="M682" t="s">
        <v>1291</v>
      </c>
      <c r="N682">
        <v>7</v>
      </c>
      <c r="O682" t="s">
        <v>61</v>
      </c>
      <c r="P682" t="s">
        <v>1296</v>
      </c>
      <c r="Q682" t="s">
        <v>61</v>
      </c>
      <c r="R682" t="s">
        <v>809</v>
      </c>
      <c r="S682" t="s">
        <v>811</v>
      </c>
      <c r="T682" t="s">
        <v>1299</v>
      </c>
      <c r="U682" t="s">
        <v>811</v>
      </c>
      <c r="V682" t="s">
        <v>1340</v>
      </c>
      <c r="W682">
        <v>5000</v>
      </c>
      <c r="X682" t="s">
        <v>118</v>
      </c>
      <c r="Y682">
        <v>5811</v>
      </c>
      <c r="Z682" t="s">
        <v>251</v>
      </c>
      <c r="AA682">
        <v>0</v>
      </c>
      <c r="AB682" t="s">
        <v>58</v>
      </c>
      <c r="AC682" s="1">
        <v>4224116.51</v>
      </c>
      <c r="AD682" s="16">
        <v>1750138.99</v>
      </c>
      <c r="AE682" s="1">
        <v>1750138.99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f t="shared" si="49"/>
        <v>0</v>
      </c>
      <c r="AM682" s="1">
        <v>0</v>
      </c>
      <c r="AN682" s="1"/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f t="shared" si="52"/>
        <v>0</v>
      </c>
      <c r="AW682" s="1">
        <v>0</v>
      </c>
      <c r="AY682" s="1">
        <f t="shared" si="53"/>
        <v>0</v>
      </c>
      <c r="BB682" s="1"/>
    </row>
    <row r="683" spans="1:54" hidden="1" x14ac:dyDescent="0.35">
      <c r="A683" t="s">
        <v>1361</v>
      </c>
      <c r="B683" t="s">
        <v>1360</v>
      </c>
      <c r="C683" t="s">
        <v>1359</v>
      </c>
      <c r="D683" t="s">
        <v>1381</v>
      </c>
      <c r="E683" s="83" t="s">
        <v>984</v>
      </c>
      <c r="F683">
        <v>5</v>
      </c>
      <c r="G683" s="83" t="s">
        <v>810</v>
      </c>
      <c r="H683" s="83" t="s">
        <v>1398</v>
      </c>
      <c r="I683" s="83" t="s">
        <v>1399</v>
      </c>
      <c r="J683" s="83" t="s">
        <v>204</v>
      </c>
      <c r="K683" s="83" t="s">
        <v>1306</v>
      </c>
      <c r="L683">
        <v>4</v>
      </c>
      <c r="M683" t="s">
        <v>1291</v>
      </c>
      <c r="N683">
        <v>55</v>
      </c>
      <c r="O683" t="s">
        <v>601</v>
      </c>
      <c r="P683" t="s">
        <v>1296</v>
      </c>
      <c r="Q683" t="s">
        <v>601</v>
      </c>
      <c r="R683" t="s">
        <v>983</v>
      </c>
      <c r="S683" t="s">
        <v>985</v>
      </c>
      <c r="T683" t="s">
        <v>1299</v>
      </c>
      <c r="U683" t="s">
        <v>985</v>
      </c>
      <c r="V683" t="s">
        <v>1340</v>
      </c>
      <c r="W683">
        <v>5000</v>
      </c>
      <c r="X683" t="s">
        <v>118</v>
      </c>
      <c r="Y683">
        <v>5911</v>
      </c>
      <c r="Z683" t="s">
        <v>300</v>
      </c>
      <c r="AA683">
        <v>0</v>
      </c>
      <c r="AB683" t="s">
        <v>58</v>
      </c>
      <c r="AC683">
        <v>0</v>
      </c>
      <c r="AD683" s="16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 s="1">
        <v>28341424</v>
      </c>
      <c r="AK683" s="1">
        <v>28341424</v>
      </c>
      <c r="AL683" s="1">
        <f t="shared" si="49"/>
        <v>0</v>
      </c>
      <c r="AM683" s="1">
        <v>32724441.25</v>
      </c>
      <c r="AN683" s="1"/>
      <c r="AO683" s="1">
        <v>28299047.350000001</v>
      </c>
      <c r="AP683" s="1">
        <v>23608007.350000001</v>
      </c>
      <c r="AQ683" s="1">
        <v>28341424</v>
      </c>
      <c r="AR683" s="1">
        <v>21641424</v>
      </c>
      <c r="AS683" s="1">
        <v>8809504.0299999993</v>
      </c>
      <c r="AT683" s="1">
        <v>7314070.6900000004</v>
      </c>
      <c r="AU683" s="1">
        <v>7314070.6900000004</v>
      </c>
      <c r="AV683" s="1">
        <f t="shared" si="52"/>
        <v>42376.64999999851</v>
      </c>
      <c r="AW683" s="1">
        <v>10000000</v>
      </c>
      <c r="AY683" s="1">
        <f t="shared" si="53"/>
        <v>10000000</v>
      </c>
      <c r="BA683" t="s">
        <v>1279</v>
      </c>
    </row>
    <row r="684" spans="1:54" hidden="1" x14ac:dyDescent="0.35">
      <c r="A684" t="s">
        <v>1361</v>
      </c>
      <c r="B684" t="s">
        <v>1360</v>
      </c>
      <c r="C684" t="s">
        <v>1359</v>
      </c>
      <c r="D684" t="s">
        <v>1381</v>
      </c>
      <c r="E684" s="83" t="s">
        <v>984</v>
      </c>
      <c r="F684">
        <v>5</v>
      </c>
      <c r="G684" s="83" t="s">
        <v>810</v>
      </c>
      <c r="H684" s="83" t="s">
        <v>1398</v>
      </c>
      <c r="I684" s="83" t="s">
        <v>1399</v>
      </c>
      <c r="J684" s="83" t="s">
        <v>204</v>
      </c>
      <c r="K684" s="83" t="s">
        <v>1306</v>
      </c>
      <c r="L684">
        <v>4</v>
      </c>
      <c r="M684" t="s">
        <v>1291</v>
      </c>
      <c r="N684">
        <v>55</v>
      </c>
      <c r="O684" t="s">
        <v>601</v>
      </c>
      <c r="P684" t="s">
        <v>1296</v>
      </c>
      <c r="Q684" t="s">
        <v>601</v>
      </c>
      <c r="R684" t="s">
        <v>983</v>
      </c>
      <c r="S684" t="s">
        <v>985</v>
      </c>
      <c r="T684" t="s">
        <v>1299</v>
      </c>
      <c r="U684" t="s">
        <v>985</v>
      </c>
      <c r="V684" t="s">
        <v>1340</v>
      </c>
      <c r="W684">
        <v>5000</v>
      </c>
      <c r="X684" t="s">
        <v>118</v>
      </c>
      <c r="Y684">
        <v>5911</v>
      </c>
      <c r="Z684" t="s">
        <v>300</v>
      </c>
      <c r="AA684">
        <v>48</v>
      </c>
      <c r="AB684" t="s">
        <v>986</v>
      </c>
      <c r="AC684">
        <v>0</v>
      </c>
      <c r="AD684" s="16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 s="1">
        <v>17342000</v>
      </c>
      <c r="AK684" s="1">
        <v>17342000</v>
      </c>
      <c r="AL684" s="1">
        <f t="shared" si="49"/>
        <v>0</v>
      </c>
      <c r="AM684">
        <v>0</v>
      </c>
      <c r="AO684" s="1">
        <v>17342000</v>
      </c>
      <c r="AP684" s="1">
        <v>17342000</v>
      </c>
      <c r="AQ684" s="1">
        <v>17342000</v>
      </c>
      <c r="AR684" s="1">
        <v>17342000</v>
      </c>
      <c r="AS684">
        <v>0</v>
      </c>
      <c r="AT684">
        <v>0</v>
      </c>
      <c r="AU684">
        <v>0</v>
      </c>
      <c r="AV684" s="1">
        <f t="shared" si="52"/>
        <v>0</v>
      </c>
      <c r="AW684" s="1">
        <v>1400000</v>
      </c>
      <c r="AX684" s="1">
        <v>1400000</v>
      </c>
      <c r="AY684" s="1">
        <f t="shared" si="53"/>
        <v>1400000</v>
      </c>
      <c r="BA684" t="s">
        <v>1233</v>
      </c>
      <c r="BB684" t="s">
        <v>1317</v>
      </c>
    </row>
    <row r="685" spans="1:54" hidden="1" x14ac:dyDescent="0.35">
      <c r="A685" t="s">
        <v>1361</v>
      </c>
      <c r="B685" t="s">
        <v>1360</v>
      </c>
      <c r="C685" t="s">
        <v>1359</v>
      </c>
      <c r="D685" t="s">
        <v>1372</v>
      </c>
      <c r="E685" s="83" t="s">
        <v>60</v>
      </c>
      <c r="F685">
        <v>5</v>
      </c>
      <c r="G685" s="83" t="s">
        <v>810</v>
      </c>
      <c r="H685" s="83" t="s">
        <v>65</v>
      </c>
      <c r="I685" s="83" t="s">
        <v>1351</v>
      </c>
      <c r="J685" t="s">
        <v>47</v>
      </c>
      <c r="K685" t="s">
        <v>48</v>
      </c>
      <c r="L685">
        <v>4</v>
      </c>
      <c r="M685" t="s">
        <v>1291</v>
      </c>
      <c r="N685">
        <v>5</v>
      </c>
      <c r="O685" t="s">
        <v>297</v>
      </c>
      <c r="P685" t="s">
        <v>1296</v>
      </c>
      <c r="Q685" t="s">
        <v>297</v>
      </c>
      <c r="R685" t="s">
        <v>817</v>
      </c>
      <c r="S685" t="s">
        <v>298</v>
      </c>
      <c r="T685" t="s">
        <v>1299</v>
      </c>
      <c r="U685" t="s">
        <v>298</v>
      </c>
      <c r="V685" t="s">
        <v>1340</v>
      </c>
      <c r="W685">
        <v>5000</v>
      </c>
      <c r="X685" t="s">
        <v>118</v>
      </c>
      <c r="Y685">
        <v>5911</v>
      </c>
      <c r="Z685" t="s">
        <v>300</v>
      </c>
      <c r="AA685">
        <v>0</v>
      </c>
      <c r="AB685" t="s">
        <v>58</v>
      </c>
      <c r="AC685" s="1">
        <v>7540</v>
      </c>
      <c r="AD685" s="16">
        <v>7540</v>
      </c>
      <c r="AE685" s="1">
        <v>7540</v>
      </c>
      <c r="AF685" s="1">
        <v>0</v>
      </c>
      <c r="AG685" s="1">
        <v>0</v>
      </c>
      <c r="AH685" s="1">
        <v>0</v>
      </c>
      <c r="AI685" s="1">
        <v>0</v>
      </c>
      <c r="AJ685" s="1">
        <v>2644510</v>
      </c>
      <c r="AK685" s="1">
        <v>2644510</v>
      </c>
      <c r="AL685" s="1">
        <f t="shared" si="49"/>
        <v>0</v>
      </c>
      <c r="AM685" s="1">
        <v>2008000</v>
      </c>
      <c r="AN685" s="1"/>
      <c r="AO685" s="1">
        <v>2644510</v>
      </c>
      <c r="AP685" s="1">
        <v>7830</v>
      </c>
      <c r="AQ685" s="1">
        <v>2644510</v>
      </c>
      <c r="AR685" s="1">
        <v>7830</v>
      </c>
      <c r="AS685" s="1">
        <v>7830</v>
      </c>
      <c r="AT685" s="1">
        <v>7830</v>
      </c>
      <c r="AU685" s="1">
        <v>7830</v>
      </c>
      <c r="AV685" s="1">
        <f t="shared" si="52"/>
        <v>0</v>
      </c>
      <c r="AW685" s="16">
        <v>3010000</v>
      </c>
      <c r="AX685" s="16"/>
      <c r="AY685" s="1">
        <f t="shared" si="53"/>
        <v>3010000</v>
      </c>
      <c r="BA685" t="s">
        <v>1257</v>
      </c>
      <c r="BB685" t="s">
        <v>1286</v>
      </c>
    </row>
    <row r="686" spans="1:54" hidden="1" x14ac:dyDescent="0.35">
      <c r="A686" s="13" t="s">
        <v>1451</v>
      </c>
      <c r="B686" t="s">
        <v>815</v>
      </c>
      <c r="C686" t="s">
        <v>1359</v>
      </c>
      <c r="D686" t="s">
        <v>1373</v>
      </c>
      <c r="E686" s="83" t="s">
        <v>835</v>
      </c>
      <c r="F686">
        <v>5</v>
      </c>
      <c r="G686" s="83" t="s">
        <v>810</v>
      </c>
      <c r="H686" s="83" t="s">
        <v>65</v>
      </c>
      <c r="I686" s="83" t="s">
        <v>1351</v>
      </c>
      <c r="J686" t="s">
        <v>47</v>
      </c>
      <c r="K686" t="s">
        <v>48</v>
      </c>
      <c r="L686">
        <v>4</v>
      </c>
      <c r="M686" t="s">
        <v>1291</v>
      </c>
      <c r="N686">
        <v>9</v>
      </c>
      <c r="O686" t="s">
        <v>120</v>
      </c>
      <c r="P686" t="s">
        <v>1296</v>
      </c>
      <c r="Q686" t="s">
        <v>120</v>
      </c>
      <c r="R686" t="s">
        <v>834</v>
      </c>
      <c r="S686" t="s">
        <v>836</v>
      </c>
      <c r="T686" t="s">
        <v>1299</v>
      </c>
      <c r="U686" t="s">
        <v>836</v>
      </c>
      <c r="V686" t="s">
        <v>1340</v>
      </c>
      <c r="W686">
        <v>5000</v>
      </c>
      <c r="X686" t="s">
        <v>118</v>
      </c>
      <c r="Y686">
        <v>5911</v>
      </c>
      <c r="Z686" t="s">
        <v>300</v>
      </c>
      <c r="AA686">
        <v>0</v>
      </c>
      <c r="AB686" t="s">
        <v>58</v>
      </c>
      <c r="AC686" s="1">
        <v>0</v>
      </c>
      <c r="AD686" s="16">
        <v>0</v>
      </c>
      <c r="AE686" s="1">
        <v>0</v>
      </c>
      <c r="AF686" s="1">
        <v>1800</v>
      </c>
      <c r="AG686" s="1">
        <v>0</v>
      </c>
      <c r="AH686" s="1">
        <v>1670</v>
      </c>
      <c r="AI686" s="1">
        <v>1670</v>
      </c>
      <c r="AJ686" s="1">
        <v>0</v>
      </c>
      <c r="AK686" s="1">
        <v>0</v>
      </c>
      <c r="AL686" s="1">
        <f t="shared" si="49"/>
        <v>0</v>
      </c>
      <c r="AM686" s="1">
        <v>0</v>
      </c>
      <c r="AN686" s="1"/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f t="shared" si="52"/>
        <v>0</v>
      </c>
      <c r="AW686" s="1">
        <v>0</v>
      </c>
      <c r="AY686" s="1">
        <f t="shared" si="53"/>
        <v>0</v>
      </c>
      <c r="BB686" s="1"/>
    </row>
    <row r="687" spans="1:54" hidden="1" x14ac:dyDescent="0.35">
      <c r="A687" s="13" t="s">
        <v>1451</v>
      </c>
      <c r="B687" t="s">
        <v>815</v>
      </c>
      <c r="C687" t="s">
        <v>1359</v>
      </c>
      <c r="D687" t="s">
        <v>1381</v>
      </c>
      <c r="E687" s="83" t="s">
        <v>984</v>
      </c>
      <c r="F687">
        <v>5</v>
      </c>
      <c r="G687" s="83" t="s">
        <v>810</v>
      </c>
      <c r="H687" s="83" t="s">
        <v>1398</v>
      </c>
      <c r="I687" s="83" t="s">
        <v>1399</v>
      </c>
      <c r="J687" s="83" t="s">
        <v>204</v>
      </c>
      <c r="K687" s="83" t="s">
        <v>1306</v>
      </c>
      <c r="L687">
        <v>4</v>
      </c>
      <c r="M687" t="s">
        <v>1291</v>
      </c>
      <c r="N687">
        <v>56</v>
      </c>
      <c r="O687" t="s">
        <v>212</v>
      </c>
      <c r="P687" t="s">
        <v>1296</v>
      </c>
      <c r="Q687" t="s">
        <v>212</v>
      </c>
      <c r="R687" t="s">
        <v>983</v>
      </c>
      <c r="S687" t="s">
        <v>985</v>
      </c>
      <c r="T687" t="s">
        <v>1299</v>
      </c>
      <c r="U687" t="s">
        <v>985</v>
      </c>
      <c r="V687" t="s">
        <v>1340</v>
      </c>
      <c r="W687">
        <v>5000</v>
      </c>
      <c r="X687" t="s">
        <v>118</v>
      </c>
      <c r="Y687">
        <v>5911</v>
      </c>
      <c r="Z687" t="s">
        <v>300</v>
      </c>
      <c r="AA687">
        <v>0</v>
      </c>
      <c r="AB687" t="s">
        <v>58</v>
      </c>
      <c r="AC687" s="1">
        <v>6020779.5999999996</v>
      </c>
      <c r="AD687" s="16">
        <v>6020779.5599999996</v>
      </c>
      <c r="AE687" s="1">
        <v>5409079.9299999997</v>
      </c>
      <c r="AF687" s="1">
        <v>9216264.6999999993</v>
      </c>
      <c r="AG687" s="1">
        <v>4000000</v>
      </c>
      <c r="AH687" s="1">
        <v>8515264.6699999999</v>
      </c>
      <c r="AI687" s="1">
        <v>8515264.6699999999</v>
      </c>
      <c r="AJ687" s="1">
        <v>0</v>
      </c>
      <c r="AK687" s="1">
        <v>0</v>
      </c>
      <c r="AL687" s="1">
        <f t="shared" si="49"/>
        <v>0</v>
      </c>
      <c r="AM687" s="1">
        <v>0</v>
      </c>
      <c r="AN687" s="1"/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f t="shared" si="52"/>
        <v>0</v>
      </c>
      <c r="AW687" s="1">
        <v>0</v>
      </c>
      <c r="AY687" s="1">
        <f t="shared" si="53"/>
        <v>0</v>
      </c>
      <c r="BB687" s="1"/>
    </row>
    <row r="688" spans="1:54" hidden="1" x14ac:dyDescent="0.35">
      <c r="A688" t="s">
        <v>1361</v>
      </c>
      <c r="B688" t="s">
        <v>1360</v>
      </c>
      <c r="C688" t="s">
        <v>1359</v>
      </c>
      <c r="D688" t="s">
        <v>1381</v>
      </c>
      <c r="E688" s="83" t="s">
        <v>984</v>
      </c>
      <c r="F688">
        <v>5</v>
      </c>
      <c r="G688" s="83" t="s">
        <v>810</v>
      </c>
      <c r="H688" s="83" t="s">
        <v>1398</v>
      </c>
      <c r="I688" s="83" t="s">
        <v>1399</v>
      </c>
      <c r="J688" s="83" t="s">
        <v>204</v>
      </c>
      <c r="K688" s="83" t="s">
        <v>1306</v>
      </c>
      <c r="L688">
        <v>4</v>
      </c>
      <c r="M688" t="s">
        <v>1291</v>
      </c>
      <c r="N688">
        <v>56</v>
      </c>
      <c r="O688" t="s">
        <v>212</v>
      </c>
      <c r="P688" t="s">
        <v>1296</v>
      </c>
      <c r="Q688" t="s">
        <v>212</v>
      </c>
      <c r="R688" t="s">
        <v>983</v>
      </c>
      <c r="S688" t="s">
        <v>985</v>
      </c>
      <c r="T688" t="s">
        <v>1299</v>
      </c>
      <c r="U688" t="s">
        <v>985</v>
      </c>
      <c r="V688" t="s">
        <v>1340</v>
      </c>
      <c r="W688">
        <v>5000</v>
      </c>
      <c r="X688" t="s">
        <v>118</v>
      </c>
      <c r="Y688">
        <v>5971</v>
      </c>
      <c r="Z688" t="s">
        <v>606</v>
      </c>
      <c r="AA688">
        <v>0</v>
      </c>
      <c r="AB688" t="s">
        <v>58</v>
      </c>
      <c r="AC688" s="1">
        <v>8047461.0199999996</v>
      </c>
      <c r="AD688" s="16">
        <v>8047461.0199999996</v>
      </c>
      <c r="AE688" s="1">
        <v>8003439.0199999996</v>
      </c>
      <c r="AF688" s="1">
        <v>13212168.699999999</v>
      </c>
      <c r="AG688" s="1">
        <v>3000000</v>
      </c>
      <c r="AH688" s="1">
        <v>13147786.93</v>
      </c>
      <c r="AI688" s="1">
        <v>13147786.93</v>
      </c>
      <c r="AJ688" s="1">
        <v>9782541.4000000004</v>
      </c>
      <c r="AK688" s="1">
        <v>9782541.4000000004</v>
      </c>
      <c r="AL688" s="1">
        <f t="shared" si="49"/>
        <v>0</v>
      </c>
      <c r="AM688" s="1">
        <v>4217741.4000000004</v>
      </c>
      <c r="AN688" s="1"/>
      <c r="AO688" s="1">
        <v>9782516.8699999992</v>
      </c>
      <c r="AP688" s="1">
        <v>9731515.1500000004</v>
      </c>
      <c r="AQ688" s="1">
        <v>9782516.8699999992</v>
      </c>
      <c r="AR688" s="1">
        <v>9731515.1500000004</v>
      </c>
      <c r="AS688" s="1">
        <v>8025208.5099999998</v>
      </c>
      <c r="AT688" s="1">
        <v>5386063.5099999998</v>
      </c>
      <c r="AU688" s="1">
        <v>5386063.5099999998</v>
      </c>
      <c r="AV688" s="1">
        <f t="shared" si="52"/>
        <v>24.530000001192093</v>
      </c>
      <c r="AW688" s="1">
        <v>10000000</v>
      </c>
      <c r="AY688" s="1">
        <f t="shared" si="53"/>
        <v>10000000</v>
      </c>
      <c r="BA688" t="s">
        <v>1316</v>
      </c>
    </row>
    <row r="689" spans="1:55" hidden="1" x14ac:dyDescent="0.35">
      <c r="A689" t="s">
        <v>812</v>
      </c>
      <c r="B689" t="s">
        <v>815</v>
      </c>
      <c r="C689" t="s">
        <v>1359</v>
      </c>
      <c r="D689" s="85" t="s">
        <v>1379</v>
      </c>
      <c r="E689" t="s">
        <v>824</v>
      </c>
      <c r="F689">
        <v>2</v>
      </c>
      <c r="G689" t="s">
        <v>148</v>
      </c>
      <c r="H689" t="s">
        <v>138</v>
      </c>
      <c r="I689" t="s">
        <v>1347</v>
      </c>
      <c r="J689" s="83" t="s">
        <v>47</v>
      </c>
      <c r="K689" s="83" t="s">
        <v>48</v>
      </c>
      <c r="L689">
        <v>1</v>
      </c>
      <c r="M689" t="s">
        <v>1292</v>
      </c>
      <c r="N689">
        <v>49</v>
      </c>
      <c r="O689" t="s">
        <v>149</v>
      </c>
      <c r="P689" t="s">
        <v>1296</v>
      </c>
      <c r="Q689" t="s">
        <v>149</v>
      </c>
      <c r="R689" t="s">
        <v>823</v>
      </c>
      <c r="S689" t="s">
        <v>825</v>
      </c>
      <c r="T689" t="s">
        <v>1299</v>
      </c>
      <c r="U689" t="s">
        <v>825</v>
      </c>
      <c r="V689" t="s">
        <v>1340</v>
      </c>
      <c r="W689" s="92">
        <v>6000</v>
      </c>
      <c r="X689" t="s">
        <v>146</v>
      </c>
      <c r="Y689">
        <v>6121</v>
      </c>
      <c r="Z689" t="s">
        <v>145</v>
      </c>
      <c r="AA689">
        <v>0</v>
      </c>
      <c r="AB689" t="s">
        <v>58</v>
      </c>
      <c r="AC689" s="1">
        <v>8700000</v>
      </c>
      <c r="AD689" s="16">
        <v>8151633.8799999999</v>
      </c>
      <c r="AE689" s="1">
        <v>4763029.21</v>
      </c>
      <c r="AF689" s="1">
        <v>109969123.25</v>
      </c>
      <c r="AG689" s="1">
        <v>0</v>
      </c>
      <c r="AH689" s="1">
        <v>101691653.31999999</v>
      </c>
      <c r="AI689" s="1">
        <v>18854983.010000002</v>
      </c>
      <c r="AJ689" s="1">
        <v>162611843.13</v>
      </c>
      <c r="AK689" s="1">
        <v>162611843.13</v>
      </c>
      <c r="AL689" s="1">
        <f t="shared" si="49"/>
        <v>0</v>
      </c>
      <c r="AM689" s="1">
        <v>131280727.16</v>
      </c>
      <c r="AN689" s="1"/>
      <c r="AO689" s="1">
        <v>137133830.25999999</v>
      </c>
      <c r="AP689" s="1">
        <v>137133830.25999999</v>
      </c>
      <c r="AQ689" s="1">
        <v>121767718.72</v>
      </c>
      <c r="AR689" s="1">
        <v>121767718.72</v>
      </c>
      <c r="AS689" s="1">
        <v>71212548.799999997</v>
      </c>
      <c r="AT689" s="1">
        <v>66278664.310000002</v>
      </c>
      <c r="AU689" s="1">
        <v>66278664.310000002</v>
      </c>
      <c r="AV689" s="1">
        <f t="shared" si="52"/>
        <v>25478012.870000005</v>
      </c>
      <c r="AW689" s="1">
        <v>0</v>
      </c>
      <c r="AY689" s="1">
        <f t="shared" si="53"/>
        <v>0</v>
      </c>
    </row>
    <row r="690" spans="1:55" hidden="1" x14ac:dyDescent="0.35">
      <c r="A690" t="s">
        <v>1361</v>
      </c>
      <c r="B690" t="s">
        <v>1360</v>
      </c>
      <c r="C690" t="s">
        <v>1359</v>
      </c>
      <c r="D690" s="85" t="s">
        <v>1379</v>
      </c>
      <c r="E690" t="s">
        <v>824</v>
      </c>
      <c r="F690">
        <v>2</v>
      </c>
      <c r="G690" t="s">
        <v>148</v>
      </c>
      <c r="H690" t="s">
        <v>138</v>
      </c>
      <c r="I690" t="s">
        <v>1347</v>
      </c>
      <c r="J690" s="83" t="s">
        <v>47</v>
      </c>
      <c r="K690" s="83" t="s">
        <v>48</v>
      </c>
      <c r="L690">
        <v>1</v>
      </c>
      <c r="M690" t="s">
        <v>1292</v>
      </c>
      <c r="N690">
        <v>47</v>
      </c>
      <c r="O690" t="s">
        <v>151</v>
      </c>
      <c r="P690" t="s">
        <v>1296</v>
      </c>
      <c r="Q690" t="s">
        <v>151</v>
      </c>
      <c r="R690" t="s">
        <v>823</v>
      </c>
      <c r="S690" t="s">
        <v>825</v>
      </c>
      <c r="T690" t="s">
        <v>1299</v>
      </c>
      <c r="U690" t="s">
        <v>825</v>
      </c>
      <c r="V690" t="s">
        <v>1340</v>
      </c>
      <c r="W690" s="92">
        <v>6000</v>
      </c>
      <c r="X690" t="s">
        <v>146</v>
      </c>
      <c r="Y690">
        <v>6121</v>
      </c>
      <c r="Z690" t="s">
        <v>145</v>
      </c>
      <c r="AA690">
        <v>0</v>
      </c>
      <c r="AB690" t="s">
        <v>58</v>
      </c>
      <c r="AC690">
        <v>0</v>
      </c>
      <c r="AD690" s="16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 s="1">
        <v>109464792.40000001</v>
      </c>
      <c r="AK690" s="1">
        <v>109464792.40000001</v>
      </c>
      <c r="AL690" s="1">
        <f t="shared" si="49"/>
        <v>0</v>
      </c>
      <c r="AM690" s="1">
        <v>140000000</v>
      </c>
      <c r="AN690" s="1"/>
      <c r="AO690" s="1">
        <v>109464792.40000001</v>
      </c>
      <c r="AP690" s="1">
        <v>109464792.40000001</v>
      </c>
      <c r="AQ690" s="1">
        <v>73516404.010000005</v>
      </c>
      <c r="AR690" s="1">
        <v>73516404.010000005</v>
      </c>
      <c r="AS690" s="1">
        <v>73516404.010000005</v>
      </c>
      <c r="AT690" s="1">
        <v>37183834.259999998</v>
      </c>
      <c r="AU690" s="1">
        <v>37183834.259999998</v>
      </c>
      <c r="AV690" s="1">
        <f t="shared" si="52"/>
        <v>0</v>
      </c>
      <c r="AW690" s="16">
        <v>221450365.79999998</v>
      </c>
      <c r="AX690" s="93">
        <v>221450365.79999998</v>
      </c>
      <c r="AY690" s="1">
        <f t="shared" si="53"/>
        <v>221450365.79999998</v>
      </c>
      <c r="BA690" t="s">
        <v>1154</v>
      </c>
    </row>
    <row r="691" spans="1:55" hidden="1" x14ac:dyDescent="0.35">
      <c r="A691" t="s">
        <v>1361</v>
      </c>
      <c r="B691" t="s">
        <v>1360</v>
      </c>
      <c r="C691" t="s">
        <v>1359</v>
      </c>
      <c r="D691" s="85" t="s">
        <v>1379</v>
      </c>
      <c r="E691" t="s">
        <v>824</v>
      </c>
      <c r="F691">
        <v>2</v>
      </c>
      <c r="G691" t="s">
        <v>148</v>
      </c>
      <c r="H691" t="s">
        <v>138</v>
      </c>
      <c r="I691" t="s">
        <v>1347</v>
      </c>
      <c r="J691" s="83" t="s">
        <v>47</v>
      </c>
      <c r="K691" s="83" t="s">
        <v>48</v>
      </c>
      <c r="L691">
        <v>1</v>
      </c>
      <c r="M691" t="s">
        <v>1292</v>
      </c>
      <c r="N691">
        <v>48</v>
      </c>
      <c r="O691" t="s">
        <v>419</v>
      </c>
      <c r="P691" t="s">
        <v>1296</v>
      </c>
      <c r="Q691" t="s">
        <v>419</v>
      </c>
      <c r="R691" t="s">
        <v>823</v>
      </c>
      <c r="S691" t="s">
        <v>825</v>
      </c>
      <c r="T691" t="s">
        <v>1299</v>
      </c>
      <c r="U691" t="s">
        <v>825</v>
      </c>
      <c r="V691" t="s">
        <v>1340</v>
      </c>
      <c r="W691" s="92">
        <v>6000</v>
      </c>
      <c r="X691" t="s">
        <v>146</v>
      </c>
      <c r="Y691">
        <v>6121</v>
      </c>
      <c r="Z691" t="s">
        <v>145</v>
      </c>
      <c r="AA691">
        <v>0</v>
      </c>
      <c r="AB691" t="s">
        <v>58</v>
      </c>
      <c r="AC691" s="1">
        <v>3998966.69</v>
      </c>
      <c r="AD691" s="16">
        <v>3998966.68</v>
      </c>
      <c r="AE691" s="1">
        <v>3686713.17</v>
      </c>
      <c r="AF691" s="1">
        <v>14240403.02</v>
      </c>
      <c r="AG691" s="1">
        <v>0</v>
      </c>
      <c r="AH691" s="1">
        <v>14239952.9</v>
      </c>
      <c r="AI691" s="1">
        <v>4743995.82</v>
      </c>
      <c r="AJ691" s="1">
        <v>24430703.740000002</v>
      </c>
      <c r="AK691" s="1">
        <v>24430703.740000002</v>
      </c>
      <c r="AL691" s="1">
        <f t="shared" si="49"/>
        <v>0</v>
      </c>
      <c r="AM691" s="1">
        <v>45325115.149999999</v>
      </c>
      <c r="AN691" s="1"/>
      <c r="AO691" s="1">
        <v>24430703.739999998</v>
      </c>
      <c r="AP691" s="1">
        <v>24430703.739999998</v>
      </c>
      <c r="AQ691" s="1">
        <v>24430703.739999998</v>
      </c>
      <c r="AR691" s="1">
        <v>24430703.739999998</v>
      </c>
      <c r="AS691" s="1">
        <v>10267387.560000001</v>
      </c>
      <c r="AT691" s="1">
        <v>10267387.560000001</v>
      </c>
      <c r="AU691" s="1">
        <v>10267387.560000001</v>
      </c>
      <c r="AV691" s="1">
        <f t="shared" si="52"/>
        <v>0</v>
      </c>
      <c r="AW691" s="1">
        <v>24500000</v>
      </c>
      <c r="AY691" s="1">
        <f t="shared" si="53"/>
        <v>24500000</v>
      </c>
      <c r="BA691" t="s">
        <v>1333</v>
      </c>
    </row>
    <row r="692" spans="1:55" hidden="1" x14ac:dyDescent="0.35">
      <c r="A692" t="s">
        <v>1367</v>
      </c>
      <c r="B692" t="s">
        <v>1368</v>
      </c>
      <c r="C692" t="s">
        <v>1358</v>
      </c>
      <c r="D692" s="85" t="s">
        <v>1379</v>
      </c>
      <c r="E692" t="s">
        <v>824</v>
      </c>
      <c r="F692">
        <v>2</v>
      </c>
      <c r="G692" t="s">
        <v>148</v>
      </c>
      <c r="H692" t="s">
        <v>138</v>
      </c>
      <c r="I692" t="s">
        <v>1347</v>
      </c>
      <c r="J692" s="83" t="s">
        <v>47</v>
      </c>
      <c r="K692" s="83" t="s">
        <v>48</v>
      </c>
      <c r="L692">
        <v>1</v>
      </c>
      <c r="M692" t="s">
        <v>1292</v>
      </c>
      <c r="N692">
        <v>49</v>
      </c>
      <c r="O692" t="s">
        <v>149</v>
      </c>
      <c r="P692" t="s">
        <v>1296</v>
      </c>
      <c r="Q692" t="s">
        <v>149</v>
      </c>
      <c r="R692" t="s">
        <v>823</v>
      </c>
      <c r="S692" t="s">
        <v>825</v>
      </c>
      <c r="T692" t="s">
        <v>1299</v>
      </c>
      <c r="U692" t="s">
        <v>825</v>
      </c>
      <c r="V692" t="s">
        <v>1340</v>
      </c>
      <c r="W692" s="92">
        <v>6000</v>
      </c>
      <c r="X692" s="92" t="s">
        <v>146</v>
      </c>
      <c r="Y692">
        <v>6121</v>
      </c>
      <c r="Z692" t="s">
        <v>145</v>
      </c>
      <c r="AA692">
        <v>0</v>
      </c>
      <c r="AB692" t="s">
        <v>58</v>
      </c>
      <c r="AC692" s="1">
        <v>32240246.460000001</v>
      </c>
      <c r="AD692" s="16">
        <v>32240246.460000001</v>
      </c>
      <c r="AE692" s="1">
        <v>28611991.719999999</v>
      </c>
      <c r="AF692" s="1">
        <v>36222388.590000004</v>
      </c>
      <c r="AG692" s="1">
        <v>10000000</v>
      </c>
      <c r="AH692" s="1">
        <v>36222388.340000004</v>
      </c>
      <c r="AI692" s="1">
        <v>35655487.490000002</v>
      </c>
      <c r="AJ692" s="1">
        <v>7496240</v>
      </c>
      <c r="AK692" s="1">
        <v>5500000</v>
      </c>
      <c r="AL692" s="1">
        <f t="shared" si="49"/>
        <v>1996240</v>
      </c>
      <c r="AM692">
        <v>0</v>
      </c>
      <c r="AO692" s="1">
        <v>7496240</v>
      </c>
      <c r="AP692" s="1">
        <v>7496240</v>
      </c>
      <c r="AQ692" s="1">
        <v>4712593.79</v>
      </c>
      <c r="AR692" s="1">
        <v>4712593.79</v>
      </c>
      <c r="AS692" s="1">
        <v>2227342.1800000002</v>
      </c>
      <c r="AT692" s="1">
        <v>2227342.1800000002</v>
      </c>
      <c r="AU692" s="1">
        <v>2227342.1800000002</v>
      </c>
      <c r="AV692" s="1">
        <f t="shared" si="52"/>
        <v>-1996240</v>
      </c>
      <c r="AW692" s="1">
        <v>5000000</v>
      </c>
      <c r="AY692" s="1">
        <f t="shared" si="53"/>
        <v>5000000</v>
      </c>
    </row>
    <row r="693" spans="1:55" hidden="1" x14ac:dyDescent="0.35">
      <c r="A693" t="s">
        <v>1361</v>
      </c>
      <c r="B693" t="s">
        <v>1360</v>
      </c>
      <c r="C693" t="s">
        <v>1359</v>
      </c>
      <c r="D693" s="85" t="s">
        <v>1379</v>
      </c>
      <c r="E693" t="s">
        <v>824</v>
      </c>
      <c r="F693">
        <v>2</v>
      </c>
      <c r="G693" t="s">
        <v>148</v>
      </c>
      <c r="H693" t="s">
        <v>138</v>
      </c>
      <c r="I693" t="s">
        <v>1347</v>
      </c>
      <c r="J693" s="83" t="s">
        <v>47</v>
      </c>
      <c r="K693" s="83" t="s">
        <v>48</v>
      </c>
      <c r="L693">
        <v>1</v>
      </c>
      <c r="M693" t="s">
        <v>1292</v>
      </c>
      <c r="N693">
        <v>47</v>
      </c>
      <c r="O693" t="s">
        <v>151</v>
      </c>
      <c r="P693" t="s">
        <v>1296</v>
      </c>
      <c r="Q693" t="s">
        <v>151</v>
      </c>
      <c r="R693" t="s">
        <v>823</v>
      </c>
      <c r="S693" t="s">
        <v>825</v>
      </c>
      <c r="T693" t="s">
        <v>1299</v>
      </c>
      <c r="U693" t="s">
        <v>825</v>
      </c>
      <c r="V693" t="s">
        <v>1340</v>
      </c>
      <c r="W693" s="92">
        <v>6000</v>
      </c>
      <c r="X693" t="s">
        <v>146</v>
      </c>
      <c r="Y693">
        <v>6121</v>
      </c>
      <c r="Z693" t="s">
        <v>145</v>
      </c>
      <c r="AA693">
        <v>65</v>
      </c>
      <c r="AB693" t="s">
        <v>826</v>
      </c>
      <c r="AC693">
        <v>0</v>
      </c>
      <c r="AD693" s="16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 s="1">
        <v>0</v>
      </c>
      <c r="AK693" s="1">
        <v>0</v>
      </c>
      <c r="AL693" s="1">
        <f t="shared" si="49"/>
        <v>0</v>
      </c>
      <c r="AM693">
        <v>0</v>
      </c>
      <c r="AO693" s="1">
        <v>0</v>
      </c>
      <c r="AP693" s="1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 s="1">
        <f t="shared" si="52"/>
        <v>0</v>
      </c>
      <c r="AW693" s="1">
        <v>37122359.280000001</v>
      </c>
      <c r="AX693" s="93">
        <v>37122359.280000001</v>
      </c>
      <c r="AY693" s="1">
        <f t="shared" si="53"/>
        <v>37122359.280000001</v>
      </c>
      <c r="BA693" t="s">
        <v>1154</v>
      </c>
      <c r="BB693" s="1"/>
    </row>
    <row r="694" spans="1:55" hidden="1" x14ac:dyDescent="0.35">
      <c r="A694" t="s">
        <v>812</v>
      </c>
      <c r="B694" t="s">
        <v>815</v>
      </c>
      <c r="C694" t="s">
        <v>1359</v>
      </c>
      <c r="D694" s="85" t="s">
        <v>1379</v>
      </c>
      <c r="E694" t="s">
        <v>824</v>
      </c>
      <c r="F694">
        <v>2</v>
      </c>
      <c r="G694" t="s">
        <v>148</v>
      </c>
      <c r="H694" t="s">
        <v>138</v>
      </c>
      <c r="I694" t="s">
        <v>1347</v>
      </c>
      <c r="J694" s="83" t="s">
        <v>47</v>
      </c>
      <c r="K694" s="83" t="s">
        <v>48</v>
      </c>
      <c r="L694">
        <v>1</v>
      </c>
      <c r="M694" t="s">
        <v>1292</v>
      </c>
      <c r="N694">
        <v>49</v>
      </c>
      <c r="O694" t="s">
        <v>149</v>
      </c>
      <c r="P694" t="s">
        <v>1296</v>
      </c>
      <c r="Q694" t="s">
        <v>149</v>
      </c>
      <c r="R694" t="s">
        <v>823</v>
      </c>
      <c r="S694" t="s">
        <v>825</v>
      </c>
      <c r="T694" t="s">
        <v>1299</v>
      </c>
      <c r="U694" t="s">
        <v>825</v>
      </c>
      <c r="V694" t="s">
        <v>1340</v>
      </c>
      <c r="W694" s="92">
        <v>6000</v>
      </c>
      <c r="X694" t="s">
        <v>146</v>
      </c>
      <c r="Y694">
        <v>6121</v>
      </c>
      <c r="Z694" t="s">
        <v>145</v>
      </c>
      <c r="AA694">
        <v>52</v>
      </c>
      <c r="AB694" t="s">
        <v>828</v>
      </c>
      <c r="AC694">
        <v>0</v>
      </c>
      <c r="AD694" s="16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 s="1">
        <v>0</v>
      </c>
      <c r="AK694">
        <v>0</v>
      </c>
      <c r="AL694" s="1">
        <f t="shared" si="49"/>
        <v>0</v>
      </c>
      <c r="AM694">
        <v>0</v>
      </c>
      <c r="AO694" s="1">
        <v>0</v>
      </c>
      <c r="AP694" s="1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 s="1">
        <f t="shared" si="52"/>
        <v>0</v>
      </c>
      <c r="AW694" s="1">
        <v>0</v>
      </c>
      <c r="AY694" s="1">
        <f t="shared" si="53"/>
        <v>0</v>
      </c>
      <c r="BB694" s="1"/>
    </row>
    <row r="695" spans="1:55" hidden="1" x14ac:dyDescent="0.35">
      <c r="A695" s="13" t="s">
        <v>1451</v>
      </c>
      <c r="B695" t="s">
        <v>815</v>
      </c>
      <c r="C695" t="s">
        <v>1359</v>
      </c>
      <c r="D695" s="85" t="s">
        <v>1379</v>
      </c>
      <c r="E695" t="s">
        <v>824</v>
      </c>
      <c r="F695">
        <v>2</v>
      </c>
      <c r="G695" t="s">
        <v>148</v>
      </c>
      <c r="H695" t="s">
        <v>138</v>
      </c>
      <c r="I695" t="s">
        <v>1347</v>
      </c>
      <c r="J695" s="83" t="s">
        <v>47</v>
      </c>
      <c r="K695" s="83" t="s">
        <v>48</v>
      </c>
      <c r="L695">
        <v>1</v>
      </c>
      <c r="M695" t="s">
        <v>1292</v>
      </c>
      <c r="N695">
        <v>49</v>
      </c>
      <c r="O695" t="s">
        <v>149</v>
      </c>
      <c r="P695" t="s">
        <v>1296</v>
      </c>
      <c r="Q695" t="s">
        <v>149</v>
      </c>
      <c r="R695" t="s">
        <v>823</v>
      </c>
      <c r="S695" t="s">
        <v>825</v>
      </c>
      <c r="T695" t="s">
        <v>1299</v>
      </c>
      <c r="U695" t="s">
        <v>825</v>
      </c>
      <c r="V695" t="s">
        <v>1340</v>
      </c>
      <c r="W695" s="92">
        <v>6000</v>
      </c>
      <c r="X695" t="s">
        <v>146</v>
      </c>
      <c r="Y695">
        <v>6121</v>
      </c>
      <c r="Z695" t="s">
        <v>145</v>
      </c>
      <c r="AA695">
        <v>68</v>
      </c>
      <c r="AB695" t="s">
        <v>151</v>
      </c>
      <c r="AC695" s="1">
        <v>58472967.090000004</v>
      </c>
      <c r="AD695" s="16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f t="shared" ref="AL695:AL723" si="54">AJ695-AK695</f>
        <v>0</v>
      </c>
      <c r="AM695" s="1">
        <v>0</v>
      </c>
      <c r="AN695" s="1"/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f t="shared" si="52"/>
        <v>0</v>
      </c>
      <c r="AW695" s="1">
        <v>0</v>
      </c>
      <c r="AY695" s="1">
        <f t="shared" si="53"/>
        <v>0</v>
      </c>
      <c r="BB695" s="1"/>
    </row>
    <row r="696" spans="1:55" hidden="1" x14ac:dyDescent="0.35">
      <c r="A696" s="13" t="s">
        <v>1451</v>
      </c>
      <c r="B696" t="s">
        <v>998</v>
      </c>
      <c r="C696" t="s">
        <v>1358</v>
      </c>
      <c r="D696" s="85" t="s">
        <v>1379</v>
      </c>
      <c r="E696" t="s">
        <v>824</v>
      </c>
      <c r="F696">
        <v>2</v>
      </c>
      <c r="G696" t="s">
        <v>148</v>
      </c>
      <c r="H696" t="s">
        <v>138</v>
      </c>
      <c r="I696" t="s">
        <v>1347</v>
      </c>
      <c r="J696" s="83" t="s">
        <v>47</v>
      </c>
      <c r="K696" s="83" t="s">
        <v>48</v>
      </c>
      <c r="L696">
        <v>1</v>
      </c>
      <c r="M696" t="s">
        <v>1292</v>
      </c>
      <c r="N696">
        <v>49</v>
      </c>
      <c r="O696" t="s">
        <v>149</v>
      </c>
      <c r="P696" t="s">
        <v>1296</v>
      </c>
      <c r="Q696" t="s">
        <v>149</v>
      </c>
      <c r="R696" t="s">
        <v>823</v>
      </c>
      <c r="S696" t="s">
        <v>825</v>
      </c>
      <c r="T696" t="s">
        <v>1299</v>
      </c>
      <c r="U696" t="s">
        <v>825</v>
      </c>
      <c r="V696" t="s">
        <v>1340</v>
      </c>
      <c r="W696" s="92">
        <v>6000</v>
      </c>
      <c r="X696" s="92" t="s">
        <v>146</v>
      </c>
      <c r="Y696">
        <v>6121</v>
      </c>
      <c r="Z696" t="s">
        <v>145</v>
      </c>
      <c r="AA696">
        <v>19</v>
      </c>
      <c r="AB696" t="s">
        <v>151</v>
      </c>
      <c r="AC696" s="1">
        <v>24417490.75</v>
      </c>
      <c r="AD696" s="16">
        <v>24417490.75</v>
      </c>
      <c r="AE696" s="1">
        <v>24417490.75</v>
      </c>
      <c r="AF696" s="1">
        <v>72999256.519999996</v>
      </c>
      <c r="AG696" s="1">
        <v>73000000</v>
      </c>
      <c r="AH696" s="1">
        <v>72999256.540000007</v>
      </c>
      <c r="AI696" s="1">
        <v>72999256.540000007</v>
      </c>
      <c r="AJ696" s="1">
        <v>0</v>
      </c>
      <c r="AK696" s="1">
        <v>0</v>
      </c>
      <c r="AL696" s="1">
        <f t="shared" si="54"/>
        <v>0</v>
      </c>
      <c r="AM696" s="1">
        <v>0</v>
      </c>
      <c r="AN696" s="1"/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f t="shared" si="52"/>
        <v>0</v>
      </c>
      <c r="AW696" s="1">
        <v>0</v>
      </c>
      <c r="AY696" s="1">
        <f t="shared" si="53"/>
        <v>0</v>
      </c>
      <c r="BB696" s="1"/>
    </row>
    <row r="697" spans="1:55" hidden="1" x14ac:dyDescent="0.35">
      <c r="A697" s="13" t="s">
        <v>1451</v>
      </c>
      <c r="B697" t="s">
        <v>1012</v>
      </c>
      <c r="C697" t="s">
        <v>1358</v>
      </c>
      <c r="D697" s="85" t="s">
        <v>1379</v>
      </c>
      <c r="E697" t="s">
        <v>824</v>
      </c>
      <c r="F697">
        <v>2</v>
      </c>
      <c r="G697" t="s">
        <v>148</v>
      </c>
      <c r="H697" t="s">
        <v>138</v>
      </c>
      <c r="I697" t="s">
        <v>1347</v>
      </c>
      <c r="J697" s="83" t="s">
        <v>47</v>
      </c>
      <c r="K697" s="83" t="s">
        <v>48</v>
      </c>
      <c r="L697">
        <v>1</v>
      </c>
      <c r="M697" t="s">
        <v>1292</v>
      </c>
      <c r="N697">
        <v>49</v>
      </c>
      <c r="O697" t="s">
        <v>149</v>
      </c>
      <c r="P697" t="s">
        <v>1296</v>
      </c>
      <c r="Q697" t="s">
        <v>149</v>
      </c>
      <c r="R697" t="s">
        <v>823</v>
      </c>
      <c r="S697" t="s">
        <v>825</v>
      </c>
      <c r="T697" t="s">
        <v>1299</v>
      </c>
      <c r="U697" t="s">
        <v>825</v>
      </c>
      <c r="V697" t="s">
        <v>1340</v>
      </c>
      <c r="W697" s="92">
        <v>6000</v>
      </c>
      <c r="X697" s="92" t="s">
        <v>146</v>
      </c>
      <c r="Y697">
        <v>6121</v>
      </c>
      <c r="Z697" t="s">
        <v>145</v>
      </c>
      <c r="AA697">
        <v>0</v>
      </c>
      <c r="AB697" t="s">
        <v>58</v>
      </c>
      <c r="AC697" s="1">
        <v>3584500</v>
      </c>
      <c r="AD697" s="16">
        <v>3584228.54</v>
      </c>
      <c r="AE697" s="1">
        <v>1054491.9099999999</v>
      </c>
      <c r="AF697" s="1">
        <v>0</v>
      </c>
      <c r="AG697" s="1">
        <v>3200000</v>
      </c>
      <c r="AH697" s="1">
        <v>0</v>
      </c>
      <c r="AI697" s="1">
        <v>0</v>
      </c>
      <c r="AJ697" s="1">
        <v>0</v>
      </c>
      <c r="AK697" s="1">
        <v>0</v>
      </c>
      <c r="AL697" s="1">
        <f t="shared" si="54"/>
        <v>0</v>
      </c>
      <c r="AM697" s="1">
        <v>0</v>
      </c>
      <c r="AN697" s="1"/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f t="shared" si="52"/>
        <v>0</v>
      </c>
      <c r="AW697" s="1">
        <v>0</v>
      </c>
      <c r="AY697" s="1">
        <f t="shared" si="53"/>
        <v>0</v>
      </c>
    </row>
    <row r="698" spans="1:55" hidden="1" x14ac:dyDescent="0.35">
      <c r="A698" t="s">
        <v>812</v>
      </c>
      <c r="B698" t="s">
        <v>815</v>
      </c>
      <c r="C698" t="s">
        <v>1359</v>
      </c>
      <c r="D698" s="85" t="s">
        <v>1379</v>
      </c>
      <c r="E698" t="s">
        <v>824</v>
      </c>
      <c r="F698">
        <v>2</v>
      </c>
      <c r="G698" t="s">
        <v>148</v>
      </c>
      <c r="H698" t="s">
        <v>138</v>
      </c>
      <c r="I698" t="s">
        <v>1347</v>
      </c>
      <c r="J698" s="83" t="s">
        <v>47</v>
      </c>
      <c r="K698" s="83" t="s">
        <v>48</v>
      </c>
      <c r="L698">
        <v>1</v>
      </c>
      <c r="M698" t="s">
        <v>1292</v>
      </c>
      <c r="N698">
        <v>49</v>
      </c>
      <c r="O698" t="s">
        <v>149</v>
      </c>
      <c r="P698" t="s">
        <v>1296</v>
      </c>
      <c r="Q698" t="s">
        <v>149</v>
      </c>
      <c r="R698" t="s">
        <v>823</v>
      </c>
      <c r="S698" t="s">
        <v>825</v>
      </c>
      <c r="T698" t="s">
        <v>1299</v>
      </c>
      <c r="U698" t="s">
        <v>825</v>
      </c>
      <c r="V698" t="s">
        <v>1340</v>
      </c>
      <c r="W698" s="92">
        <v>6000</v>
      </c>
      <c r="X698" t="s">
        <v>146</v>
      </c>
      <c r="Y698">
        <v>6131</v>
      </c>
      <c r="Z698" t="s">
        <v>152</v>
      </c>
      <c r="AA698">
        <v>0</v>
      </c>
      <c r="AB698" t="s">
        <v>58</v>
      </c>
      <c r="AC698" s="1">
        <v>17550875.18</v>
      </c>
      <c r="AD698" s="16">
        <v>17500470.329999998</v>
      </c>
      <c r="AE698" s="1">
        <v>10014721.289999999</v>
      </c>
      <c r="AF698" s="1">
        <v>110838931.16</v>
      </c>
      <c r="AG698" s="1">
        <v>0</v>
      </c>
      <c r="AH698" s="1">
        <v>108333447.42</v>
      </c>
      <c r="AI698" s="1">
        <v>42974590.649999999</v>
      </c>
      <c r="AJ698" s="1">
        <v>205245592.02000001</v>
      </c>
      <c r="AK698" s="1">
        <v>205245592.02000001</v>
      </c>
      <c r="AL698" s="1">
        <f t="shared" si="54"/>
        <v>0</v>
      </c>
      <c r="AM698" s="1">
        <v>56576707.039999999</v>
      </c>
      <c r="AN698" s="1"/>
      <c r="AO698" s="1">
        <v>195239538.61000001</v>
      </c>
      <c r="AP698" s="1">
        <v>195239538.61000001</v>
      </c>
      <c r="AQ698" s="1">
        <v>165992377.18000001</v>
      </c>
      <c r="AR698" s="1">
        <v>165992377.18000001</v>
      </c>
      <c r="AS698" s="1">
        <v>95900176.689999998</v>
      </c>
      <c r="AT698" s="1">
        <v>95900176.689999998</v>
      </c>
      <c r="AU698" s="1">
        <v>94371345.310000002</v>
      </c>
      <c r="AV698" s="1">
        <f t="shared" si="52"/>
        <v>10006053.409999996</v>
      </c>
      <c r="AW698" s="1">
        <v>0</v>
      </c>
      <c r="AY698" s="1">
        <f t="shared" si="53"/>
        <v>0</v>
      </c>
    </row>
    <row r="699" spans="1:55" hidden="1" x14ac:dyDescent="0.35">
      <c r="A699" t="s">
        <v>1366</v>
      </c>
      <c r="B699" t="s">
        <v>1365</v>
      </c>
      <c r="C699" t="s">
        <v>1358</v>
      </c>
      <c r="D699" s="85" t="s">
        <v>1379</v>
      </c>
      <c r="E699" t="s">
        <v>824</v>
      </c>
      <c r="F699">
        <v>2</v>
      </c>
      <c r="G699" t="s">
        <v>148</v>
      </c>
      <c r="H699" t="s">
        <v>138</v>
      </c>
      <c r="I699" t="s">
        <v>1347</v>
      </c>
      <c r="J699" s="83" t="s">
        <v>47</v>
      </c>
      <c r="K699" s="83" t="s">
        <v>48</v>
      </c>
      <c r="L699">
        <v>1</v>
      </c>
      <c r="M699" t="s">
        <v>1292</v>
      </c>
      <c r="N699">
        <v>49</v>
      </c>
      <c r="O699" t="s">
        <v>149</v>
      </c>
      <c r="P699" t="s">
        <v>1296</v>
      </c>
      <c r="Q699" t="s">
        <v>149</v>
      </c>
      <c r="R699" t="s">
        <v>823</v>
      </c>
      <c r="S699" t="s">
        <v>825</v>
      </c>
      <c r="T699" t="s">
        <v>1299</v>
      </c>
      <c r="U699" t="s">
        <v>825</v>
      </c>
      <c r="V699" t="s">
        <v>1340</v>
      </c>
      <c r="W699" s="92">
        <v>6000</v>
      </c>
      <c r="X699" s="92" t="s">
        <v>146</v>
      </c>
      <c r="Y699">
        <v>6131</v>
      </c>
      <c r="Z699" t="s">
        <v>152</v>
      </c>
      <c r="AA699">
        <v>0</v>
      </c>
      <c r="AB699" t="s">
        <v>58</v>
      </c>
      <c r="AC699" s="1">
        <v>67705780.079999998</v>
      </c>
      <c r="AD699" s="16">
        <v>67705780.049999997</v>
      </c>
      <c r="AE699" s="1">
        <v>33860961.43</v>
      </c>
      <c r="AF699" s="1">
        <v>111063039</v>
      </c>
      <c r="AG699" s="1">
        <v>31103392</v>
      </c>
      <c r="AH699" s="1">
        <v>104107584.54000001</v>
      </c>
      <c r="AI699" s="1">
        <v>98659123.859999999</v>
      </c>
      <c r="AJ699" s="1">
        <v>26948579.219999999</v>
      </c>
      <c r="AK699" s="1">
        <v>37975438.600000001</v>
      </c>
      <c r="AL699" s="1">
        <f t="shared" si="54"/>
        <v>-11026859.380000003</v>
      </c>
      <c r="AM699" s="1">
        <v>37975439.359999999</v>
      </c>
      <c r="AN699" s="1"/>
      <c r="AO699" s="1">
        <v>18796622.899999999</v>
      </c>
      <c r="AP699" s="1">
        <v>18796622.899999999</v>
      </c>
      <c r="AQ699" s="1">
        <v>3823869.32</v>
      </c>
      <c r="AR699" s="1">
        <v>3823869.32</v>
      </c>
      <c r="AS699" s="1">
        <v>1147160.8</v>
      </c>
      <c r="AT699" s="1">
        <v>1147160.8</v>
      </c>
      <c r="AU699" s="1">
        <v>1147160.8</v>
      </c>
      <c r="AV699" s="1">
        <f t="shared" si="52"/>
        <v>19178815.700000003</v>
      </c>
      <c r="AW699" s="93">
        <v>37975438.600000001</v>
      </c>
      <c r="AX699" s="93">
        <v>0</v>
      </c>
      <c r="AY699" s="1">
        <f t="shared" si="53"/>
        <v>37975438.600000001</v>
      </c>
    </row>
    <row r="700" spans="1:55" hidden="1" x14ac:dyDescent="0.35">
      <c r="A700" t="s">
        <v>1361</v>
      </c>
      <c r="B700" t="s">
        <v>1360</v>
      </c>
      <c r="C700" t="s">
        <v>1359</v>
      </c>
      <c r="D700" s="85" t="s">
        <v>1379</v>
      </c>
      <c r="E700" t="s">
        <v>824</v>
      </c>
      <c r="F700">
        <v>2</v>
      </c>
      <c r="G700" t="s">
        <v>148</v>
      </c>
      <c r="H700" t="s">
        <v>138</v>
      </c>
      <c r="I700" t="s">
        <v>1347</v>
      </c>
      <c r="J700" s="83" t="s">
        <v>47</v>
      </c>
      <c r="K700" s="83" t="s">
        <v>48</v>
      </c>
      <c r="L700">
        <v>1</v>
      </c>
      <c r="M700" t="s">
        <v>1292</v>
      </c>
      <c r="N700">
        <v>47</v>
      </c>
      <c r="O700" t="s">
        <v>151</v>
      </c>
      <c r="P700" t="s">
        <v>1296</v>
      </c>
      <c r="Q700" t="s">
        <v>151</v>
      </c>
      <c r="R700" t="s">
        <v>823</v>
      </c>
      <c r="S700" t="s">
        <v>825</v>
      </c>
      <c r="T700" t="s">
        <v>1299</v>
      </c>
      <c r="U700" t="s">
        <v>825</v>
      </c>
      <c r="V700" t="s">
        <v>1340</v>
      </c>
      <c r="W700" s="92">
        <v>6000</v>
      </c>
      <c r="X700" t="s">
        <v>146</v>
      </c>
      <c r="Y700">
        <v>6131</v>
      </c>
      <c r="Z700" t="s">
        <v>152</v>
      </c>
      <c r="AA700">
        <v>0</v>
      </c>
      <c r="AB700" t="s">
        <v>58</v>
      </c>
      <c r="AC700">
        <v>0</v>
      </c>
      <c r="AD700" s="16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 s="1">
        <v>7340966.3599999994</v>
      </c>
      <c r="AK700" s="1">
        <v>7340966.3599999994</v>
      </c>
      <c r="AL700" s="1">
        <f t="shared" si="54"/>
        <v>0</v>
      </c>
      <c r="AM700" s="1">
        <v>16670000</v>
      </c>
      <c r="AN700" s="1"/>
      <c r="AO700" s="1">
        <v>7340966.3600000003</v>
      </c>
      <c r="AP700" s="1">
        <v>7340966.3600000003</v>
      </c>
      <c r="AQ700" s="1">
        <v>7340966.3600000003</v>
      </c>
      <c r="AR700" s="1">
        <v>7340966.3600000003</v>
      </c>
      <c r="AS700" s="1">
        <v>7340966.3600000003</v>
      </c>
      <c r="AT700" s="1">
        <v>7340966.3600000003</v>
      </c>
      <c r="AU700" s="1">
        <v>7340966.3600000003</v>
      </c>
      <c r="AV700" s="1">
        <f t="shared" si="52"/>
        <v>0</v>
      </c>
      <c r="AW700" s="16">
        <v>26624817.599999998</v>
      </c>
      <c r="AX700" s="93">
        <v>26624817.599999998</v>
      </c>
      <c r="AY700" s="1">
        <f t="shared" si="53"/>
        <v>26624817.599999998</v>
      </c>
      <c r="BA700" t="s">
        <v>1154</v>
      </c>
      <c r="BC700" t="s">
        <v>1153</v>
      </c>
    </row>
    <row r="701" spans="1:55" hidden="1" x14ac:dyDescent="0.35">
      <c r="A701" t="s">
        <v>1367</v>
      </c>
      <c r="B701" t="s">
        <v>1368</v>
      </c>
      <c r="C701" t="s">
        <v>1358</v>
      </c>
      <c r="D701" s="85" t="s">
        <v>1379</v>
      </c>
      <c r="E701" t="s">
        <v>824</v>
      </c>
      <c r="F701">
        <v>2</v>
      </c>
      <c r="G701" t="s">
        <v>148</v>
      </c>
      <c r="H701" t="s">
        <v>138</v>
      </c>
      <c r="I701" t="s">
        <v>1347</v>
      </c>
      <c r="J701" s="83" t="s">
        <v>47</v>
      </c>
      <c r="K701" s="83" t="s">
        <v>48</v>
      </c>
      <c r="L701">
        <v>1</v>
      </c>
      <c r="M701" t="s">
        <v>1292</v>
      </c>
      <c r="N701">
        <v>49</v>
      </c>
      <c r="O701" t="s">
        <v>149</v>
      </c>
      <c r="P701" t="s">
        <v>1296</v>
      </c>
      <c r="Q701" t="s">
        <v>149</v>
      </c>
      <c r="R701" t="s">
        <v>823</v>
      </c>
      <c r="S701" t="s">
        <v>825</v>
      </c>
      <c r="T701" t="s">
        <v>1299</v>
      </c>
      <c r="U701" t="s">
        <v>825</v>
      </c>
      <c r="V701" t="s">
        <v>1340</v>
      </c>
      <c r="W701" s="92">
        <v>6000</v>
      </c>
      <c r="X701" s="92" t="s">
        <v>146</v>
      </c>
      <c r="Y701">
        <v>6131</v>
      </c>
      <c r="Z701" t="s">
        <v>152</v>
      </c>
      <c r="AA701">
        <v>0</v>
      </c>
      <c r="AB701" t="s">
        <v>58</v>
      </c>
      <c r="AC701" s="1">
        <v>65612734.740000002</v>
      </c>
      <c r="AD701" s="16">
        <v>65612734.740000002</v>
      </c>
      <c r="AE701" s="1">
        <v>55378473.460000001</v>
      </c>
      <c r="AF701" s="1">
        <v>78856369.670000002</v>
      </c>
      <c r="AG701" s="1">
        <v>9999999.0500000007</v>
      </c>
      <c r="AH701" s="1">
        <v>78436712.909999996</v>
      </c>
      <c r="AI701" s="1">
        <v>76227445.569999993</v>
      </c>
      <c r="AJ701" s="1">
        <v>26607921.300000001</v>
      </c>
      <c r="AK701" s="1">
        <v>28604161.300000001</v>
      </c>
      <c r="AL701" s="1">
        <f t="shared" si="54"/>
        <v>-1996240</v>
      </c>
      <c r="AM701" s="1">
        <v>19604161.489999998</v>
      </c>
      <c r="AN701" s="1"/>
      <c r="AO701" s="1">
        <v>2666217.14</v>
      </c>
      <c r="AP701" s="1">
        <v>2666217.14</v>
      </c>
      <c r="AQ701">
        <v>0</v>
      </c>
      <c r="AR701">
        <v>0</v>
      </c>
      <c r="AS701">
        <v>0</v>
      </c>
      <c r="AT701">
        <v>0</v>
      </c>
      <c r="AU701">
        <v>0</v>
      </c>
      <c r="AV701" s="1">
        <f t="shared" si="52"/>
        <v>25937944.16</v>
      </c>
      <c r="AW701" s="1">
        <v>2000000</v>
      </c>
      <c r="AY701" s="1">
        <f t="shared" si="53"/>
        <v>2000000</v>
      </c>
    </row>
    <row r="702" spans="1:55" hidden="1" x14ac:dyDescent="0.35">
      <c r="A702" s="13" t="s">
        <v>1451</v>
      </c>
      <c r="B702" t="s">
        <v>815</v>
      </c>
      <c r="C702" t="s">
        <v>1359</v>
      </c>
      <c r="D702" t="s">
        <v>1372</v>
      </c>
      <c r="E702" s="83" t="s">
        <v>60</v>
      </c>
      <c r="F702">
        <v>5</v>
      </c>
      <c r="G702" s="83" t="s">
        <v>810</v>
      </c>
      <c r="H702" t="s">
        <v>138</v>
      </c>
      <c r="I702" t="s">
        <v>1347</v>
      </c>
      <c r="J702" t="s">
        <v>47</v>
      </c>
      <c r="K702" t="s">
        <v>48</v>
      </c>
      <c r="L702">
        <v>4</v>
      </c>
      <c r="M702" t="s">
        <v>1291</v>
      </c>
      <c r="N702">
        <v>5</v>
      </c>
      <c r="O702" t="s">
        <v>297</v>
      </c>
      <c r="P702" t="s">
        <v>1296</v>
      </c>
      <c r="Q702" t="s">
        <v>297</v>
      </c>
      <c r="R702" t="s">
        <v>817</v>
      </c>
      <c r="S702" t="s">
        <v>298</v>
      </c>
      <c r="T702" t="s">
        <v>1299</v>
      </c>
      <c r="U702" t="s">
        <v>298</v>
      </c>
      <c r="V702" t="s">
        <v>1340</v>
      </c>
      <c r="W702">
        <v>6000</v>
      </c>
      <c r="X702" t="s">
        <v>146</v>
      </c>
      <c r="Y702">
        <v>6131</v>
      </c>
      <c r="Z702" t="s">
        <v>152</v>
      </c>
      <c r="AA702">
        <v>66</v>
      </c>
      <c r="AB702" t="s">
        <v>301</v>
      </c>
      <c r="AC702" s="1">
        <v>34168648.600000001</v>
      </c>
      <c r="AD702" s="16">
        <v>28299479.25</v>
      </c>
      <c r="AE702" s="1">
        <v>28299479.25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f t="shared" si="54"/>
        <v>0</v>
      </c>
      <c r="AM702" s="1">
        <v>0</v>
      </c>
      <c r="AN702" s="1"/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f t="shared" si="52"/>
        <v>0</v>
      </c>
      <c r="AW702" s="16">
        <v>0</v>
      </c>
      <c r="AX702" s="16"/>
      <c r="AY702" s="1">
        <f t="shared" si="53"/>
        <v>0</v>
      </c>
      <c r="BB702" s="1"/>
    </row>
    <row r="703" spans="1:55" hidden="1" x14ac:dyDescent="0.35">
      <c r="A703" s="13" t="s">
        <v>1451</v>
      </c>
      <c r="B703" t="s">
        <v>815</v>
      </c>
      <c r="C703" t="s">
        <v>1359</v>
      </c>
      <c r="D703" s="85" t="s">
        <v>1379</v>
      </c>
      <c r="E703" t="s">
        <v>824</v>
      </c>
      <c r="F703">
        <v>2</v>
      </c>
      <c r="G703" t="s">
        <v>148</v>
      </c>
      <c r="H703" t="s">
        <v>138</v>
      </c>
      <c r="I703" t="s">
        <v>1347</v>
      </c>
      <c r="J703" s="83" t="s">
        <v>47</v>
      </c>
      <c r="K703" s="83" t="s">
        <v>48</v>
      </c>
      <c r="L703">
        <v>1</v>
      </c>
      <c r="M703" t="s">
        <v>1292</v>
      </c>
      <c r="N703">
        <v>48</v>
      </c>
      <c r="O703" t="s">
        <v>419</v>
      </c>
      <c r="P703" t="s">
        <v>1296</v>
      </c>
      <c r="Q703" t="s">
        <v>419</v>
      </c>
      <c r="R703" t="s">
        <v>823</v>
      </c>
      <c r="S703" t="s">
        <v>825</v>
      </c>
      <c r="T703" t="s">
        <v>1299</v>
      </c>
      <c r="U703" t="s">
        <v>825</v>
      </c>
      <c r="V703" t="s">
        <v>1340</v>
      </c>
      <c r="W703" s="92">
        <v>6000</v>
      </c>
      <c r="X703" t="s">
        <v>146</v>
      </c>
      <c r="Y703">
        <v>6131</v>
      </c>
      <c r="Z703" t="s">
        <v>152</v>
      </c>
      <c r="AA703">
        <v>0</v>
      </c>
      <c r="AB703" t="s">
        <v>58</v>
      </c>
      <c r="AC703" s="1">
        <v>0</v>
      </c>
      <c r="AD703" s="16">
        <v>0</v>
      </c>
      <c r="AE703" s="1">
        <v>0</v>
      </c>
      <c r="AF703" s="1">
        <v>9165607.3699999992</v>
      </c>
      <c r="AG703" s="1">
        <v>0</v>
      </c>
      <c r="AH703" s="1">
        <v>6892547.2300000004</v>
      </c>
      <c r="AI703" s="1">
        <v>3089669.74</v>
      </c>
      <c r="AJ703" s="1">
        <v>0</v>
      </c>
      <c r="AK703" s="1">
        <v>0</v>
      </c>
      <c r="AL703" s="1">
        <f t="shared" si="54"/>
        <v>0</v>
      </c>
      <c r="AM703" s="1">
        <v>0</v>
      </c>
      <c r="AN703" s="1"/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f t="shared" si="52"/>
        <v>0</v>
      </c>
      <c r="AW703" s="1">
        <v>0</v>
      </c>
      <c r="AY703" s="1">
        <f t="shared" si="53"/>
        <v>0</v>
      </c>
      <c r="BB703" s="1"/>
    </row>
    <row r="704" spans="1:55" hidden="1" x14ac:dyDescent="0.35">
      <c r="A704" s="13" t="s">
        <v>1451</v>
      </c>
      <c r="B704" t="s">
        <v>815</v>
      </c>
      <c r="C704" t="s">
        <v>1359</v>
      </c>
      <c r="D704" s="85" t="s">
        <v>1379</v>
      </c>
      <c r="E704" t="s">
        <v>824</v>
      </c>
      <c r="F704">
        <v>2</v>
      </c>
      <c r="G704" t="s">
        <v>148</v>
      </c>
      <c r="H704" t="s">
        <v>138</v>
      </c>
      <c r="I704" t="s">
        <v>1347</v>
      </c>
      <c r="J704" s="83" t="s">
        <v>47</v>
      </c>
      <c r="K704" s="83" t="s">
        <v>48</v>
      </c>
      <c r="L704">
        <v>1</v>
      </c>
      <c r="M704" t="s">
        <v>1292</v>
      </c>
      <c r="N704">
        <v>49</v>
      </c>
      <c r="O704" t="s">
        <v>149</v>
      </c>
      <c r="P704" t="s">
        <v>1296</v>
      </c>
      <c r="Q704" t="s">
        <v>149</v>
      </c>
      <c r="R704" t="s">
        <v>823</v>
      </c>
      <c r="S704" t="s">
        <v>825</v>
      </c>
      <c r="T704" t="s">
        <v>1299</v>
      </c>
      <c r="U704" t="s">
        <v>825</v>
      </c>
      <c r="V704" t="s">
        <v>1340</v>
      </c>
      <c r="W704" s="92">
        <v>6000</v>
      </c>
      <c r="X704" t="s">
        <v>146</v>
      </c>
      <c r="Y704">
        <v>6131</v>
      </c>
      <c r="Z704" t="s">
        <v>152</v>
      </c>
      <c r="AA704">
        <v>33</v>
      </c>
      <c r="AB704" t="s">
        <v>696</v>
      </c>
      <c r="AC704" s="1">
        <v>0</v>
      </c>
      <c r="AD704" s="16">
        <v>0</v>
      </c>
      <c r="AE704" s="1">
        <v>0</v>
      </c>
      <c r="AF704" s="1">
        <v>52691398.899999999</v>
      </c>
      <c r="AG704" s="1">
        <v>0</v>
      </c>
      <c r="AH704" s="1">
        <v>52691398.880000003</v>
      </c>
      <c r="AI704" s="1">
        <v>48212528.43</v>
      </c>
      <c r="AJ704" s="1">
        <v>0</v>
      </c>
      <c r="AK704" s="1">
        <v>0</v>
      </c>
      <c r="AL704" s="1">
        <f t="shared" si="54"/>
        <v>0</v>
      </c>
      <c r="AM704" s="1">
        <v>0</v>
      </c>
      <c r="AN704" s="1"/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f t="shared" si="52"/>
        <v>0</v>
      </c>
      <c r="AW704" s="1">
        <v>0</v>
      </c>
      <c r="AY704" s="1">
        <f t="shared" si="53"/>
        <v>0</v>
      </c>
      <c r="BB704" s="1"/>
    </row>
    <row r="705" spans="1:54" hidden="1" x14ac:dyDescent="0.35">
      <c r="A705" s="13" t="s">
        <v>1451</v>
      </c>
      <c r="B705" t="s">
        <v>815</v>
      </c>
      <c r="C705" t="s">
        <v>1359</v>
      </c>
      <c r="D705" s="85" t="s">
        <v>1379</v>
      </c>
      <c r="E705" t="s">
        <v>824</v>
      </c>
      <c r="F705">
        <v>2</v>
      </c>
      <c r="G705" t="s">
        <v>148</v>
      </c>
      <c r="H705" t="s">
        <v>138</v>
      </c>
      <c r="I705" t="s">
        <v>1347</v>
      </c>
      <c r="J705" s="83" t="s">
        <v>47</v>
      </c>
      <c r="K705" s="83" t="s">
        <v>48</v>
      </c>
      <c r="L705">
        <v>1</v>
      </c>
      <c r="M705" t="s">
        <v>1292</v>
      </c>
      <c r="N705">
        <v>49</v>
      </c>
      <c r="O705" t="s">
        <v>149</v>
      </c>
      <c r="P705" t="s">
        <v>1296</v>
      </c>
      <c r="Q705" t="s">
        <v>149</v>
      </c>
      <c r="R705" t="s">
        <v>823</v>
      </c>
      <c r="S705" t="s">
        <v>825</v>
      </c>
      <c r="T705" t="s">
        <v>1299</v>
      </c>
      <c r="U705" t="s">
        <v>825</v>
      </c>
      <c r="V705" t="s">
        <v>1340</v>
      </c>
      <c r="W705" s="92">
        <v>6000</v>
      </c>
      <c r="X705" t="s">
        <v>146</v>
      </c>
      <c r="Y705">
        <v>6131</v>
      </c>
      <c r="Z705" t="s">
        <v>152</v>
      </c>
      <c r="AA705">
        <v>28</v>
      </c>
      <c r="AB705" t="s">
        <v>417</v>
      </c>
      <c r="AC705" s="1">
        <v>70368847.269999996</v>
      </c>
      <c r="AD705" s="16">
        <v>70368847.260000005</v>
      </c>
      <c r="AE705" s="1">
        <v>41316364.780000001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f t="shared" si="54"/>
        <v>0</v>
      </c>
      <c r="AM705" s="1">
        <v>0</v>
      </c>
      <c r="AN705" s="1"/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f t="shared" si="52"/>
        <v>0</v>
      </c>
      <c r="AW705" s="1">
        <v>0</v>
      </c>
      <c r="AY705" s="1">
        <f t="shared" si="53"/>
        <v>0</v>
      </c>
    </row>
    <row r="706" spans="1:54" hidden="1" x14ac:dyDescent="0.35">
      <c r="A706" t="s">
        <v>1361</v>
      </c>
      <c r="B706" t="s">
        <v>1360</v>
      </c>
      <c r="C706" t="s">
        <v>1359</v>
      </c>
      <c r="D706" s="85" t="s">
        <v>1379</v>
      </c>
      <c r="E706" t="s">
        <v>824</v>
      </c>
      <c r="F706">
        <v>2</v>
      </c>
      <c r="G706" t="s">
        <v>148</v>
      </c>
      <c r="H706" t="s">
        <v>138</v>
      </c>
      <c r="I706" t="s">
        <v>1347</v>
      </c>
      <c r="J706" s="83" t="s">
        <v>47</v>
      </c>
      <c r="K706" s="83" t="s">
        <v>48</v>
      </c>
      <c r="L706">
        <v>1</v>
      </c>
      <c r="M706" t="s">
        <v>1292</v>
      </c>
      <c r="N706">
        <v>47</v>
      </c>
      <c r="O706" t="s">
        <v>151</v>
      </c>
      <c r="P706" t="s">
        <v>1296</v>
      </c>
      <c r="Q706" t="s">
        <v>151</v>
      </c>
      <c r="R706" t="s">
        <v>823</v>
      </c>
      <c r="S706" t="s">
        <v>825</v>
      </c>
      <c r="T706" t="s">
        <v>1299</v>
      </c>
      <c r="U706" t="s">
        <v>825</v>
      </c>
      <c r="V706" t="s">
        <v>1340</v>
      </c>
      <c r="W706" s="92">
        <v>6000</v>
      </c>
      <c r="X706" t="s">
        <v>146</v>
      </c>
      <c r="Y706">
        <v>6131</v>
      </c>
      <c r="Z706" t="s">
        <v>152</v>
      </c>
      <c r="AA706">
        <v>64</v>
      </c>
      <c r="AB706" t="s">
        <v>827</v>
      </c>
      <c r="AC706">
        <v>0</v>
      </c>
      <c r="AD706" s="1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 s="1">
        <v>97199793.900000006</v>
      </c>
      <c r="AK706" s="1">
        <v>97199793.900000006</v>
      </c>
      <c r="AL706" s="1">
        <f t="shared" si="54"/>
        <v>0</v>
      </c>
      <c r="AM706">
        <v>0</v>
      </c>
      <c r="AO706" s="1">
        <v>0</v>
      </c>
      <c r="AP706" s="1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 s="1">
        <f t="shared" si="52"/>
        <v>97199793.900000006</v>
      </c>
      <c r="AW706" s="1">
        <v>62500000</v>
      </c>
      <c r="AX706" s="93">
        <v>62500000</v>
      </c>
      <c r="AY706" s="1">
        <f t="shared" si="53"/>
        <v>62500000</v>
      </c>
      <c r="BA706" t="s">
        <v>1154</v>
      </c>
    </row>
    <row r="707" spans="1:54" hidden="1" x14ac:dyDescent="0.35">
      <c r="A707" t="s">
        <v>812</v>
      </c>
      <c r="B707" t="s">
        <v>815</v>
      </c>
      <c r="C707" t="s">
        <v>1359</v>
      </c>
      <c r="D707" s="85" t="s">
        <v>1379</v>
      </c>
      <c r="E707" t="s">
        <v>824</v>
      </c>
      <c r="F707">
        <v>2</v>
      </c>
      <c r="G707" t="s">
        <v>148</v>
      </c>
      <c r="H707" t="s">
        <v>138</v>
      </c>
      <c r="I707" t="s">
        <v>1347</v>
      </c>
      <c r="J707" s="83" t="s">
        <v>47</v>
      </c>
      <c r="K707" s="83" t="s">
        <v>48</v>
      </c>
      <c r="L707">
        <v>1</v>
      </c>
      <c r="M707" t="s">
        <v>1292</v>
      </c>
      <c r="N707">
        <v>49</v>
      </c>
      <c r="O707" t="s">
        <v>149</v>
      </c>
      <c r="P707" t="s">
        <v>1296</v>
      </c>
      <c r="Q707" t="s">
        <v>149</v>
      </c>
      <c r="R707" t="s">
        <v>823</v>
      </c>
      <c r="S707" t="s">
        <v>825</v>
      </c>
      <c r="T707" t="s">
        <v>1299</v>
      </c>
      <c r="U707" t="s">
        <v>825</v>
      </c>
      <c r="V707" t="s">
        <v>1340</v>
      </c>
      <c r="W707" s="92">
        <v>6000</v>
      </c>
      <c r="X707" t="s">
        <v>146</v>
      </c>
      <c r="Y707">
        <v>6151</v>
      </c>
      <c r="Z707" t="s">
        <v>153</v>
      </c>
      <c r="AA707">
        <v>0</v>
      </c>
      <c r="AB707" t="s">
        <v>58</v>
      </c>
      <c r="AC707" s="1">
        <v>10186470.58</v>
      </c>
      <c r="AD707" s="16">
        <v>10186470.57</v>
      </c>
      <c r="AE707" s="1">
        <v>9383995.3000000007</v>
      </c>
      <c r="AF707" s="1">
        <v>56764356.049999997</v>
      </c>
      <c r="AG707" s="1">
        <v>21369154.550000001</v>
      </c>
      <c r="AH707" s="1">
        <v>54981325.990000002</v>
      </c>
      <c r="AI707" s="1">
        <v>22974249.370000001</v>
      </c>
      <c r="AJ707" s="1">
        <v>254394959.06999999</v>
      </c>
      <c r="AK707" s="1">
        <v>254394959.06999999</v>
      </c>
      <c r="AL707" s="1">
        <f t="shared" si="54"/>
        <v>0</v>
      </c>
      <c r="AM707" s="1">
        <v>158055130.22999999</v>
      </c>
      <c r="AN707" s="1"/>
      <c r="AO707" s="1">
        <v>229994793.40000001</v>
      </c>
      <c r="AP707" s="1">
        <v>229994793.40000001</v>
      </c>
      <c r="AQ707" s="1">
        <v>217003365.43000001</v>
      </c>
      <c r="AR707" s="1">
        <v>217003365.43000001</v>
      </c>
      <c r="AS707" s="1">
        <v>122854432.91</v>
      </c>
      <c r="AT707" s="1">
        <v>118211574.15000001</v>
      </c>
      <c r="AU707" s="1">
        <v>116427164.18000001</v>
      </c>
      <c r="AV707" s="1">
        <f t="shared" si="52"/>
        <v>24400165.669999987</v>
      </c>
      <c r="AW707" s="1">
        <v>0</v>
      </c>
      <c r="AY707" s="1">
        <f t="shared" si="53"/>
        <v>0</v>
      </c>
    </row>
    <row r="708" spans="1:54" hidden="1" x14ac:dyDescent="0.35">
      <c r="A708" t="s">
        <v>1361</v>
      </c>
      <c r="B708" t="s">
        <v>1360</v>
      </c>
      <c r="C708" t="s">
        <v>1359</v>
      </c>
      <c r="D708" s="85" t="s">
        <v>1379</v>
      </c>
      <c r="E708" t="s">
        <v>824</v>
      </c>
      <c r="F708">
        <v>2</v>
      </c>
      <c r="G708" t="s">
        <v>148</v>
      </c>
      <c r="H708" t="s">
        <v>138</v>
      </c>
      <c r="I708" t="s">
        <v>1347</v>
      </c>
      <c r="J708" s="83" t="s">
        <v>47</v>
      </c>
      <c r="K708" s="83" t="s">
        <v>48</v>
      </c>
      <c r="L708">
        <v>1</v>
      </c>
      <c r="M708" t="s">
        <v>1292</v>
      </c>
      <c r="N708">
        <v>47</v>
      </c>
      <c r="O708" t="s">
        <v>151</v>
      </c>
      <c r="P708" t="s">
        <v>1296</v>
      </c>
      <c r="Q708" t="s">
        <v>151</v>
      </c>
      <c r="R708" t="s">
        <v>823</v>
      </c>
      <c r="S708" t="s">
        <v>825</v>
      </c>
      <c r="T708" t="s">
        <v>1299</v>
      </c>
      <c r="U708" t="s">
        <v>825</v>
      </c>
      <c r="V708" t="s">
        <v>1340</v>
      </c>
      <c r="W708" s="92">
        <v>6000</v>
      </c>
      <c r="X708" t="s">
        <v>146</v>
      </c>
      <c r="Y708">
        <v>6151</v>
      </c>
      <c r="Z708" t="s">
        <v>153</v>
      </c>
      <c r="AA708">
        <v>0</v>
      </c>
      <c r="AB708" t="s">
        <v>58</v>
      </c>
      <c r="AC708">
        <v>0</v>
      </c>
      <c r="AD708" s="16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 s="1">
        <v>139324447.33999997</v>
      </c>
      <c r="AK708" s="1">
        <v>139324447.33999997</v>
      </c>
      <c r="AL708" s="1">
        <f t="shared" si="54"/>
        <v>0</v>
      </c>
      <c r="AM708" s="1">
        <v>176660000</v>
      </c>
      <c r="AN708" s="1"/>
      <c r="AO708" s="1">
        <v>153952615.90000001</v>
      </c>
      <c r="AP708" s="1">
        <v>153952615.90000001</v>
      </c>
      <c r="AQ708" s="1">
        <v>108444279.51000001</v>
      </c>
      <c r="AR708" s="1">
        <v>108444279.51000001</v>
      </c>
      <c r="AS708" s="1">
        <v>53737416.149999999</v>
      </c>
      <c r="AT708" s="1">
        <v>53737416.149999999</v>
      </c>
      <c r="AU708" s="1">
        <v>53737416.149999999</v>
      </c>
      <c r="AV708" s="1">
        <f t="shared" si="52"/>
        <v>-14628168.560000032</v>
      </c>
      <c r="AW708" s="16">
        <v>270180971.16000003</v>
      </c>
      <c r="AX708" s="93">
        <v>270180971.16000003</v>
      </c>
      <c r="AY708" s="1">
        <f t="shared" si="53"/>
        <v>270180971.16000003</v>
      </c>
      <c r="BA708" t="s">
        <v>1154</v>
      </c>
    </row>
    <row r="709" spans="1:54" hidden="1" x14ac:dyDescent="0.35">
      <c r="A709" t="s">
        <v>1367</v>
      </c>
      <c r="B709" t="s">
        <v>1368</v>
      </c>
      <c r="C709" t="s">
        <v>1358</v>
      </c>
      <c r="D709" s="85" t="s">
        <v>1379</v>
      </c>
      <c r="E709" t="s">
        <v>824</v>
      </c>
      <c r="F709">
        <v>2</v>
      </c>
      <c r="G709" t="s">
        <v>148</v>
      </c>
      <c r="H709" t="s">
        <v>138</v>
      </c>
      <c r="I709" t="s">
        <v>1347</v>
      </c>
      <c r="J709" s="83" t="s">
        <v>47</v>
      </c>
      <c r="K709" s="83" t="s">
        <v>48</v>
      </c>
      <c r="L709">
        <v>1</v>
      </c>
      <c r="M709" t="s">
        <v>1292</v>
      </c>
      <c r="N709">
        <v>49</v>
      </c>
      <c r="O709" t="s">
        <v>149</v>
      </c>
      <c r="P709" t="s">
        <v>1296</v>
      </c>
      <c r="Q709" t="s">
        <v>149</v>
      </c>
      <c r="R709" t="s">
        <v>823</v>
      </c>
      <c r="S709" t="s">
        <v>825</v>
      </c>
      <c r="T709" t="s">
        <v>1299</v>
      </c>
      <c r="U709" t="s">
        <v>825</v>
      </c>
      <c r="V709" t="s">
        <v>1340</v>
      </c>
      <c r="W709" s="92">
        <v>6000</v>
      </c>
      <c r="X709" s="92" t="s">
        <v>146</v>
      </c>
      <c r="Y709">
        <v>6151</v>
      </c>
      <c r="Z709" t="s">
        <v>153</v>
      </c>
      <c r="AA709">
        <v>0</v>
      </c>
      <c r="AB709" t="s">
        <v>58</v>
      </c>
      <c r="AC709" s="1">
        <v>46822219.18</v>
      </c>
      <c r="AD709" s="16">
        <v>46822219.18</v>
      </c>
      <c r="AE709" s="1">
        <v>44395897.159999996</v>
      </c>
      <c r="AF709" s="1">
        <v>9274794.4000000004</v>
      </c>
      <c r="AG709" s="1">
        <v>10000000</v>
      </c>
      <c r="AH709" s="1">
        <v>9267188.0500000007</v>
      </c>
      <c r="AI709" s="1">
        <v>9267188.0500000007</v>
      </c>
      <c r="AJ709" s="1">
        <v>142656551.19</v>
      </c>
      <c r="AK709" s="1">
        <v>142656551.19</v>
      </c>
      <c r="AL709" s="1">
        <f t="shared" si="54"/>
        <v>0</v>
      </c>
      <c r="AM709" s="1">
        <v>106767598.31999999</v>
      </c>
      <c r="AN709" s="1"/>
      <c r="AO709" s="1">
        <v>116416492.44</v>
      </c>
      <c r="AP709" s="1">
        <v>116416492.44</v>
      </c>
      <c r="AQ709" s="1">
        <v>111239767.19</v>
      </c>
      <c r="AR709" s="1">
        <v>111239767.19</v>
      </c>
      <c r="AS709" s="1">
        <v>33843724.229999997</v>
      </c>
      <c r="AT709" s="1">
        <v>32847929.800000001</v>
      </c>
      <c r="AU709" s="1">
        <v>32463527.489999998</v>
      </c>
      <c r="AV709" s="1">
        <f t="shared" si="52"/>
        <v>26240058.75</v>
      </c>
      <c r="AW709" s="1">
        <v>46110768.367549896</v>
      </c>
      <c r="AY709" s="1">
        <f t="shared" si="53"/>
        <v>46110768.367549896</v>
      </c>
      <c r="BA709" t="s">
        <v>1332</v>
      </c>
    </row>
    <row r="710" spans="1:54" hidden="1" x14ac:dyDescent="0.35">
      <c r="A710" t="s">
        <v>1366</v>
      </c>
      <c r="B710" t="s">
        <v>1365</v>
      </c>
      <c r="C710" t="s">
        <v>1358</v>
      </c>
      <c r="D710" s="85" t="s">
        <v>1379</v>
      </c>
      <c r="E710" t="s">
        <v>824</v>
      </c>
      <c r="F710">
        <v>2</v>
      </c>
      <c r="G710" t="s">
        <v>148</v>
      </c>
      <c r="H710" t="s">
        <v>138</v>
      </c>
      <c r="I710" t="s">
        <v>1347</v>
      </c>
      <c r="J710" s="83" t="s">
        <v>47</v>
      </c>
      <c r="K710" s="83" t="s">
        <v>48</v>
      </c>
      <c r="L710">
        <v>1</v>
      </c>
      <c r="M710" t="s">
        <v>1292</v>
      </c>
      <c r="N710">
        <v>49</v>
      </c>
      <c r="O710" t="s">
        <v>149</v>
      </c>
      <c r="P710" t="s">
        <v>1296</v>
      </c>
      <c r="Q710" t="s">
        <v>149</v>
      </c>
      <c r="R710" t="s">
        <v>823</v>
      </c>
      <c r="S710" t="s">
        <v>825</v>
      </c>
      <c r="T710" t="s">
        <v>1299</v>
      </c>
      <c r="U710" t="s">
        <v>825</v>
      </c>
      <c r="V710" t="s">
        <v>1340</v>
      </c>
      <c r="W710" s="92">
        <v>6000</v>
      </c>
      <c r="X710" s="92" t="s">
        <v>146</v>
      </c>
      <c r="Y710">
        <v>6151</v>
      </c>
      <c r="Z710" t="s">
        <v>153</v>
      </c>
      <c r="AA710">
        <v>0</v>
      </c>
      <c r="AB710" t="s">
        <v>58</v>
      </c>
      <c r="AC710" s="1">
        <v>51800335.920000002</v>
      </c>
      <c r="AD710" s="16">
        <v>51779315.490000002</v>
      </c>
      <c r="AE710" s="1">
        <v>36998267.979999997</v>
      </c>
      <c r="AF710" s="1">
        <v>0</v>
      </c>
      <c r="AG710" s="1">
        <v>25000000</v>
      </c>
      <c r="AH710" s="1">
        <v>0</v>
      </c>
      <c r="AI710" s="1">
        <v>0</v>
      </c>
      <c r="AJ710" s="1">
        <v>77757090.780000001</v>
      </c>
      <c r="AK710" s="1">
        <v>66730231.399999999</v>
      </c>
      <c r="AL710" s="1">
        <f t="shared" si="54"/>
        <v>11026859.380000003</v>
      </c>
      <c r="AM710" s="1">
        <v>74687600.400000006</v>
      </c>
      <c r="AN710" s="1"/>
      <c r="AO710" s="1">
        <v>77757090.780000001</v>
      </c>
      <c r="AP710" s="1">
        <v>77757090.780000001</v>
      </c>
      <c r="AQ710" s="1">
        <v>57187062.009999998</v>
      </c>
      <c r="AR710" s="1">
        <v>57187062.009999998</v>
      </c>
      <c r="AS710" s="1">
        <v>14309538.25</v>
      </c>
      <c r="AT710" s="1">
        <v>8432199.8800000008</v>
      </c>
      <c r="AU710" s="1">
        <v>4748323.66</v>
      </c>
      <c r="AV710" s="1">
        <f t="shared" si="52"/>
        <v>-11026859.380000003</v>
      </c>
      <c r="AW710" s="1">
        <v>66730231.399999999</v>
      </c>
      <c r="AX710" s="1">
        <v>0</v>
      </c>
      <c r="AY710" s="1">
        <f t="shared" si="53"/>
        <v>66730231.399999999</v>
      </c>
    </row>
    <row r="711" spans="1:54" hidden="1" x14ac:dyDescent="0.35">
      <c r="A711" t="s">
        <v>1361</v>
      </c>
      <c r="B711" t="s">
        <v>1360</v>
      </c>
      <c r="C711" t="s">
        <v>1359</v>
      </c>
      <c r="D711" s="85" t="s">
        <v>1379</v>
      </c>
      <c r="E711" t="s">
        <v>824</v>
      </c>
      <c r="F711">
        <v>2</v>
      </c>
      <c r="G711" t="s">
        <v>148</v>
      </c>
      <c r="H711" t="s">
        <v>138</v>
      </c>
      <c r="I711" t="s">
        <v>1347</v>
      </c>
      <c r="J711" s="83" t="s">
        <v>47</v>
      </c>
      <c r="K711" s="83" t="s">
        <v>48</v>
      </c>
      <c r="L711">
        <v>1</v>
      </c>
      <c r="M711" t="s">
        <v>1292</v>
      </c>
      <c r="N711">
        <v>48</v>
      </c>
      <c r="O711" t="s">
        <v>419</v>
      </c>
      <c r="P711" t="s">
        <v>1296</v>
      </c>
      <c r="Q711" t="s">
        <v>419</v>
      </c>
      <c r="R711" t="s">
        <v>823</v>
      </c>
      <c r="S711" t="s">
        <v>825</v>
      </c>
      <c r="T711" t="s">
        <v>1299</v>
      </c>
      <c r="U711" t="s">
        <v>825</v>
      </c>
      <c r="V711" t="s">
        <v>1340</v>
      </c>
      <c r="W711" s="92">
        <v>6000</v>
      </c>
      <c r="X711" t="s">
        <v>146</v>
      </c>
      <c r="Y711">
        <v>6151</v>
      </c>
      <c r="Z711" t="s">
        <v>153</v>
      </c>
      <c r="AA711">
        <v>0</v>
      </c>
      <c r="AB711" t="s">
        <v>58</v>
      </c>
      <c r="AC711" s="1">
        <v>27730027.27</v>
      </c>
      <c r="AD711" s="16">
        <v>27730027.27</v>
      </c>
      <c r="AE711" s="1">
        <v>20240306.289999999</v>
      </c>
      <c r="AF711" s="1">
        <v>12099443.810000001</v>
      </c>
      <c r="AG711" s="1">
        <v>30000000</v>
      </c>
      <c r="AH711" s="1">
        <v>12099443.82</v>
      </c>
      <c r="AI711" s="1">
        <v>11916428.449999999</v>
      </c>
      <c r="AJ711" s="1">
        <v>33063150.550000001</v>
      </c>
      <c r="AK711" s="1">
        <v>33063150.550000001</v>
      </c>
      <c r="AL711" s="1">
        <f t="shared" si="54"/>
        <v>0</v>
      </c>
      <c r="AM711" s="1">
        <v>28397520.850000001</v>
      </c>
      <c r="AN711" s="1"/>
      <c r="AO711" s="1">
        <v>33063150.550000001</v>
      </c>
      <c r="AP711" s="1">
        <v>33063150.550000001</v>
      </c>
      <c r="AQ711" s="1">
        <v>28082901.510000002</v>
      </c>
      <c r="AR711" s="1">
        <v>28082901.510000002</v>
      </c>
      <c r="AS711" s="1">
        <v>16769697.380000001</v>
      </c>
      <c r="AT711" s="1">
        <v>16769697.380000001</v>
      </c>
      <c r="AU711" s="1">
        <v>16769697.380000001</v>
      </c>
      <c r="AV711" s="1">
        <f t="shared" si="52"/>
        <v>0</v>
      </c>
      <c r="AW711" s="93">
        <v>35000000</v>
      </c>
      <c r="AX711" s="93"/>
      <c r="AY711" s="1">
        <f t="shared" si="53"/>
        <v>35000000</v>
      </c>
    </row>
    <row r="712" spans="1:54" hidden="1" x14ac:dyDescent="0.35">
      <c r="A712" s="13" t="s">
        <v>1451</v>
      </c>
      <c r="B712" t="s">
        <v>815</v>
      </c>
      <c r="C712" t="s">
        <v>1359</v>
      </c>
      <c r="D712" s="85" t="s">
        <v>1379</v>
      </c>
      <c r="E712" t="s">
        <v>824</v>
      </c>
      <c r="F712">
        <v>2</v>
      </c>
      <c r="G712" t="s">
        <v>148</v>
      </c>
      <c r="H712" t="s">
        <v>138</v>
      </c>
      <c r="I712" t="s">
        <v>1347</v>
      </c>
      <c r="J712" s="83" t="s">
        <v>47</v>
      </c>
      <c r="K712" s="83" t="s">
        <v>48</v>
      </c>
      <c r="L712">
        <v>1</v>
      </c>
      <c r="M712" t="s">
        <v>1292</v>
      </c>
      <c r="N712">
        <v>49</v>
      </c>
      <c r="O712" t="s">
        <v>149</v>
      </c>
      <c r="P712" t="s">
        <v>1296</v>
      </c>
      <c r="Q712" t="s">
        <v>149</v>
      </c>
      <c r="R712" t="s">
        <v>823</v>
      </c>
      <c r="S712" t="s">
        <v>825</v>
      </c>
      <c r="T712" t="s">
        <v>1299</v>
      </c>
      <c r="U712" t="s">
        <v>825</v>
      </c>
      <c r="V712" t="s">
        <v>1340</v>
      </c>
      <c r="W712" s="92">
        <v>6000</v>
      </c>
      <c r="X712" t="s">
        <v>146</v>
      </c>
      <c r="Y712">
        <v>6151</v>
      </c>
      <c r="Z712" t="s">
        <v>153</v>
      </c>
      <c r="AA712">
        <v>33</v>
      </c>
      <c r="AB712" t="s">
        <v>696</v>
      </c>
      <c r="AC712" s="1">
        <v>0</v>
      </c>
      <c r="AD712" s="16">
        <v>0</v>
      </c>
      <c r="AE712" s="1">
        <v>0</v>
      </c>
      <c r="AF712" s="1">
        <v>34265600</v>
      </c>
      <c r="AG712" s="1">
        <v>0</v>
      </c>
      <c r="AH712" s="1">
        <v>31084043.68</v>
      </c>
      <c r="AI712" s="1">
        <v>26269191.57</v>
      </c>
      <c r="AJ712" s="1">
        <v>0</v>
      </c>
      <c r="AK712" s="1">
        <v>0</v>
      </c>
      <c r="AL712" s="1">
        <f t="shared" si="54"/>
        <v>0</v>
      </c>
      <c r="AM712" s="1">
        <v>0</v>
      </c>
      <c r="AN712" s="1"/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f t="shared" si="52"/>
        <v>0</v>
      </c>
      <c r="AW712" s="1">
        <v>0</v>
      </c>
      <c r="AY712" s="1">
        <f t="shared" si="53"/>
        <v>0</v>
      </c>
      <c r="BB712" s="1"/>
    </row>
    <row r="713" spans="1:54" hidden="1" x14ac:dyDescent="0.35">
      <c r="A713" s="13" t="s">
        <v>1451</v>
      </c>
      <c r="B713" t="s">
        <v>815</v>
      </c>
      <c r="C713" t="s">
        <v>1359</v>
      </c>
      <c r="D713" s="85" t="s">
        <v>1379</v>
      </c>
      <c r="E713" t="s">
        <v>824</v>
      </c>
      <c r="F713">
        <v>2</v>
      </c>
      <c r="G713" t="s">
        <v>148</v>
      </c>
      <c r="H713" t="s">
        <v>138</v>
      </c>
      <c r="I713" t="s">
        <v>1347</v>
      </c>
      <c r="J713" s="83" t="s">
        <v>47</v>
      </c>
      <c r="K713" s="83" t="s">
        <v>48</v>
      </c>
      <c r="L713">
        <v>1</v>
      </c>
      <c r="M713" t="s">
        <v>1292</v>
      </c>
      <c r="N713">
        <v>49</v>
      </c>
      <c r="O713" t="s">
        <v>149</v>
      </c>
      <c r="P713" t="s">
        <v>1296</v>
      </c>
      <c r="Q713" t="s">
        <v>149</v>
      </c>
      <c r="R713" t="s">
        <v>823</v>
      </c>
      <c r="S713" t="s">
        <v>825</v>
      </c>
      <c r="T713" t="s">
        <v>1299</v>
      </c>
      <c r="U713" t="s">
        <v>825</v>
      </c>
      <c r="V713" t="s">
        <v>1340</v>
      </c>
      <c r="W713" s="92">
        <v>6000</v>
      </c>
      <c r="X713" t="s">
        <v>146</v>
      </c>
      <c r="Y713">
        <v>6151</v>
      </c>
      <c r="Z713" t="s">
        <v>153</v>
      </c>
      <c r="AA713">
        <v>41</v>
      </c>
      <c r="AB713" t="s">
        <v>58</v>
      </c>
      <c r="AC713" s="1">
        <v>0</v>
      </c>
      <c r="AD713" s="16">
        <v>0</v>
      </c>
      <c r="AE713" s="1">
        <v>0</v>
      </c>
      <c r="AF713" s="1">
        <v>98439476.290000007</v>
      </c>
      <c r="AG713" s="1">
        <v>0</v>
      </c>
      <c r="AH713" s="1">
        <v>92738547.920000002</v>
      </c>
      <c r="AI713" s="1">
        <v>65123492.420000002</v>
      </c>
      <c r="AJ713" s="1">
        <v>0</v>
      </c>
      <c r="AK713" s="1">
        <v>0</v>
      </c>
      <c r="AL713" s="1">
        <f t="shared" si="54"/>
        <v>0</v>
      </c>
      <c r="AM713" s="1">
        <v>0</v>
      </c>
      <c r="AN713" s="1"/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f t="shared" si="52"/>
        <v>0</v>
      </c>
      <c r="AW713" s="1">
        <v>0</v>
      </c>
      <c r="AY713" s="1">
        <f t="shared" si="53"/>
        <v>0</v>
      </c>
      <c r="BB713" s="1"/>
    </row>
    <row r="714" spans="1:54" hidden="1" x14ac:dyDescent="0.35">
      <c r="A714" s="13" t="s">
        <v>1451</v>
      </c>
      <c r="B714" t="s">
        <v>815</v>
      </c>
      <c r="C714" t="s">
        <v>1359</v>
      </c>
      <c r="D714" s="85" t="s">
        <v>1379</v>
      </c>
      <c r="E714" t="s">
        <v>824</v>
      </c>
      <c r="F714">
        <v>2</v>
      </c>
      <c r="G714" t="s">
        <v>148</v>
      </c>
      <c r="H714" t="s">
        <v>138</v>
      </c>
      <c r="I714" t="s">
        <v>1347</v>
      </c>
      <c r="J714" s="83" t="s">
        <v>47</v>
      </c>
      <c r="K714" s="83" t="s">
        <v>48</v>
      </c>
      <c r="L714">
        <v>1</v>
      </c>
      <c r="M714" t="s">
        <v>1292</v>
      </c>
      <c r="N714">
        <v>49</v>
      </c>
      <c r="O714" t="s">
        <v>149</v>
      </c>
      <c r="P714" t="s">
        <v>1296</v>
      </c>
      <c r="Q714" t="s">
        <v>149</v>
      </c>
      <c r="R714" t="s">
        <v>823</v>
      </c>
      <c r="S714" t="s">
        <v>825</v>
      </c>
      <c r="T714" t="s">
        <v>1299</v>
      </c>
      <c r="U714" t="s">
        <v>825</v>
      </c>
      <c r="V714" t="s">
        <v>1340</v>
      </c>
      <c r="W714" s="92">
        <v>6000</v>
      </c>
      <c r="X714" t="s">
        <v>146</v>
      </c>
      <c r="Y714">
        <v>6151</v>
      </c>
      <c r="Z714" t="s">
        <v>153</v>
      </c>
      <c r="AA714">
        <v>42</v>
      </c>
      <c r="AB714" t="s">
        <v>301</v>
      </c>
      <c r="AC714" s="1">
        <v>0</v>
      </c>
      <c r="AD714" s="16">
        <v>0</v>
      </c>
      <c r="AE714" s="1">
        <v>0</v>
      </c>
      <c r="AF714" s="1">
        <v>28055191.829999998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f t="shared" si="54"/>
        <v>0</v>
      </c>
      <c r="AM714" s="1">
        <v>0</v>
      </c>
      <c r="AN714" s="1"/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f t="shared" si="52"/>
        <v>0</v>
      </c>
      <c r="AW714" s="1">
        <v>0</v>
      </c>
      <c r="AY714" s="1">
        <f t="shared" si="53"/>
        <v>0</v>
      </c>
      <c r="BB714" s="1"/>
    </row>
    <row r="715" spans="1:54" hidden="1" x14ac:dyDescent="0.35">
      <c r="A715" t="s">
        <v>1011</v>
      </c>
      <c r="B715" t="s">
        <v>1012</v>
      </c>
      <c r="C715" t="s">
        <v>1358</v>
      </c>
      <c r="D715" s="85" t="s">
        <v>1379</v>
      </c>
      <c r="E715" t="s">
        <v>824</v>
      </c>
      <c r="F715">
        <v>2</v>
      </c>
      <c r="G715" t="s">
        <v>148</v>
      </c>
      <c r="H715" t="s">
        <v>138</v>
      </c>
      <c r="I715" t="s">
        <v>1347</v>
      </c>
      <c r="J715" s="83" t="s">
        <v>47</v>
      </c>
      <c r="K715" s="83" t="s">
        <v>48</v>
      </c>
      <c r="L715">
        <v>1</v>
      </c>
      <c r="M715" t="s">
        <v>1292</v>
      </c>
      <c r="N715">
        <v>49</v>
      </c>
      <c r="O715" t="s">
        <v>149</v>
      </c>
      <c r="P715" t="s">
        <v>1296</v>
      </c>
      <c r="Q715" t="s">
        <v>149</v>
      </c>
      <c r="R715" t="s">
        <v>823</v>
      </c>
      <c r="S715" t="s">
        <v>825</v>
      </c>
      <c r="T715" t="s">
        <v>1299</v>
      </c>
      <c r="U715" t="s">
        <v>825</v>
      </c>
      <c r="V715" t="s">
        <v>1340</v>
      </c>
      <c r="W715" s="92">
        <v>6000</v>
      </c>
      <c r="X715" s="92" t="s">
        <v>146</v>
      </c>
      <c r="Y715">
        <v>6151</v>
      </c>
      <c r="Z715" t="s">
        <v>153</v>
      </c>
      <c r="AA715">
        <v>54</v>
      </c>
      <c r="AB715" t="s">
        <v>1013</v>
      </c>
      <c r="AC715" s="1">
        <v>4000000</v>
      </c>
      <c r="AD715" s="16">
        <v>3999303.73</v>
      </c>
      <c r="AE715" s="1">
        <v>0</v>
      </c>
      <c r="AF715" s="1">
        <v>2248650</v>
      </c>
      <c r="AG715" s="1">
        <v>0</v>
      </c>
      <c r="AH715" s="1">
        <v>0</v>
      </c>
      <c r="AI715" s="1">
        <v>0</v>
      </c>
      <c r="AJ715" s="1">
        <v>2500000</v>
      </c>
      <c r="AK715" s="1">
        <v>2500000</v>
      </c>
      <c r="AL715" s="1">
        <f t="shared" si="54"/>
        <v>0</v>
      </c>
      <c r="AM715">
        <v>0</v>
      </c>
      <c r="AO715" s="1">
        <v>0</v>
      </c>
      <c r="AP715" s="1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 s="1">
        <f t="shared" si="52"/>
        <v>2500000</v>
      </c>
      <c r="AW715" s="1">
        <v>0</v>
      </c>
      <c r="AY715" s="1">
        <f t="shared" si="53"/>
        <v>0</v>
      </c>
    </row>
    <row r="716" spans="1:54" hidden="1" x14ac:dyDescent="0.35">
      <c r="A716" t="s">
        <v>1361</v>
      </c>
      <c r="B716" t="s">
        <v>1360</v>
      </c>
      <c r="C716" t="s">
        <v>1359</v>
      </c>
      <c r="D716" t="s">
        <v>1372</v>
      </c>
      <c r="E716" s="83" t="s">
        <v>60</v>
      </c>
      <c r="F716">
        <v>5</v>
      </c>
      <c r="G716" s="83" t="s">
        <v>810</v>
      </c>
      <c r="H716" s="83" t="s">
        <v>65</v>
      </c>
      <c r="I716" s="83" t="s">
        <v>1351</v>
      </c>
      <c r="J716" t="s">
        <v>47</v>
      </c>
      <c r="K716" t="s">
        <v>48</v>
      </c>
      <c r="L716">
        <v>4</v>
      </c>
      <c r="M716" t="s">
        <v>1291</v>
      </c>
      <c r="N716">
        <v>5</v>
      </c>
      <c r="O716" t="s">
        <v>297</v>
      </c>
      <c r="P716" t="s">
        <v>1296</v>
      </c>
      <c r="Q716" t="s">
        <v>297</v>
      </c>
      <c r="R716" t="s">
        <v>817</v>
      </c>
      <c r="S716" t="s">
        <v>298</v>
      </c>
      <c r="T716" t="s">
        <v>1299</v>
      </c>
      <c r="U716" t="s">
        <v>298</v>
      </c>
      <c r="V716" t="s">
        <v>1340</v>
      </c>
      <c r="W716">
        <v>6000</v>
      </c>
      <c r="X716" t="s">
        <v>146</v>
      </c>
      <c r="Y716">
        <v>6321</v>
      </c>
      <c r="Z716" t="s">
        <v>303</v>
      </c>
      <c r="AA716">
        <v>10</v>
      </c>
      <c r="AB716" t="s">
        <v>305</v>
      </c>
      <c r="AC716" s="1">
        <v>75751651.719999999</v>
      </c>
      <c r="AD716" s="16">
        <v>74178870.290000007</v>
      </c>
      <c r="AE716" s="1">
        <v>74178870.290000007</v>
      </c>
      <c r="AF716" s="1">
        <v>78842899.939999998</v>
      </c>
      <c r="AG716" s="1">
        <v>70000000</v>
      </c>
      <c r="AH716" s="1">
        <v>78298478.969999999</v>
      </c>
      <c r="AI716" s="1">
        <v>78298478.969999999</v>
      </c>
      <c r="AJ716" s="1">
        <v>95100000</v>
      </c>
      <c r="AK716" s="1">
        <v>95100000</v>
      </c>
      <c r="AL716" s="1">
        <f t="shared" si="54"/>
        <v>0</v>
      </c>
      <c r="AM716" s="1">
        <v>85600011.480000004</v>
      </c>
      <c r="AN716" s="1"/>
      <c r="AO716" s="1">
        <v>75871215.840000004</v>
      </c>
      <c r="AP716" s="1">
        <v>75871215.840000004</v>
      </c>
      <c r="AQ716" s="1">
        <v>61953107.350000001</v>
      </c>
      <c r="AR716" s="1">
        <v>61953107.350000001</v>
      </c>
      <c r="AS716" s="1">
        <v>61953107.350000001</v>
      </c>
      <c r="AT716" s="1">
        <v>55034164.700000003</v>
      </c>
      <c r="AU716" s="1">
        <v>55034164.700000003</v>
      </c>
      <c r="AV716" s="1">
        <f t="shared" si="52"/>
        <v>19228784.159999996</v>
      </c>
      <c r="AW716" s="16">
        <v>95100000</v>
      </c>
      <c r="AX716" s="16">
        <v>95100000</v>
      </c>
      <c r="AY716" s="1">
        <f t="shared" si="53"/>
        <v>95100000</v>
      </c>
    </row>
    <row r="717" spans="1:54" hidden="1" x14ac:dyDescent="0.35">
      <c r="A717" t="s">
        <v>1361</v>
      </c>
      <c r="B717" t="s">
        <v>1360</v>
      </c>
      <c r="C717" t="s">
        <v>1359</v>
      </c>
      <c r="D717" t="s">
        <v>1372</v>
      </c>
      <c r="E717" s="83" t="s">
        <v>60</v>
      </c>
      <c r="F717">
        <v>5</v>
      </c>
      <c r="G717" s="83" t="s">
        <v>810</v>
      </c>
      <c r="H717" s="83" t="s">
        <v>157</v>
      </c>
      <c r="I717" s="83" t="s">
        <v>1346</v>
      </c>
      <c r="J717" t="s">
        <v>47</v>
      </c>
      <c r="K717" t="s">
        <v>48</v>
      </c>
      <c r="L717">
        <v>4</v>
      </c>
      <c r="M717" t="s">
        <v>1291</v>
      </c>
      <c r="N717">
        <v>5</v>
      </c>
      <c r="O717" t="s">
        <v>297</v>
      </c>
      <c r="P717" t="s">
        <v>1296</v>
      </c>
      <c r="Q717" t="s">
        <v>297</v>
      </c>
      <c r="R717" t="s">
        <v>817</v>
      </c>
      <c r="S717" t="s">
        <v>298</v>
      </c>
      <c r="T717" t="s">
        <v>1299</v>
      </c>
      <c r="U717" t="s">
        <v>298</v>
      </c>
      <c r="V717" t="s">
        <v>1341</v>
      </c>
      <c r="W717">
        <v>7000</v>
      </c>
      <c r="X717" t="s">
        <v>1300</v>
      </c>
      <c r="Y717">
        <v>7991</v>
      </c>
      <c r="Z717" t="s">
        <v>1285</v>
      </c>
      <c r="AA717">
        <v>0</v>
      </c>
      <c r="AB717" t="s">
        <v>58</v>
      </c>
      <c r="AC717" s="1"/>
      <c r="AD717" s="16">
        <v>0</v>
      </c>
      <c r="AE717" s="1"/>
      <c r="AF717" s="1"/>
      <c r="AG717" s="1"/>
      <c r="AH717" s="1">
        <v>0</v>
      </c>
      <c r="AI717" s="1"/>
      <c r="AJ717" s="1">
        <v>0</v>
      </c>
      <c r="AK717" s="1"/>
      <c r="AL717" s="1"/>
      <c r="AM717" s="1">
        <v>0</v>
      </c>
      <c r="AN717" s="1"/>
      <c r="AO717" s="1">
        <v>0</v>
      </c>
      <c r="AP717" s="1"/>
      <c r="AQ717" s="1"/>
      <c r="AR717" s="1"/>
      <c r="AS717" s="1"/>
      <c r="AT717" s="1"/>
      <c r="AU717" s="1"/>
      <c r="AV717" s="1"/>
      <c r="AW717" s="16">
        <v>5000000</v>
      </c>
      <c r="AX717" s="16"/>
      <c r="AY717" s="1">
        <f t="shared" si="53"/>
        <v>5000000</v>
      </c>
    </row>
    <row r="718" spans="1:54" hidden="1" x14ac:dyDescent="0.35">
      <c r="A718" t="s">
        <v>1361</v>
      </c>
      <c r="B718" t="s">
        <v>1360</v>
      </c>
      <c r="C718" t="s">
        <v>1359</v>
      </c>
      <c r="D718" t="s">
        <v>1372</v>
      </c>
      <c r="E718" s="83" t="s">
        <v>60</v>
      </c>
      <c r="F718">
        <v>5</v>
      </c>
      <c r="G718" s="83" t="s">
        <v>810</v>
      </c>
      <c r="H718" s="83" t="s">
        <v>65</v>
      </c>
      <c r="I718" s="83" t="s">
        <v>1351</v>
      </c>
      <c r="J718" t="s">
        <v>47</v>
      </c>
      <c r="K718" t="s">
        <v>48</v>
      </c>
      <c r="L718">
        <v>4</v>
      </c>
      <c r="M718" t="s">
        <v>1291</v>
      </c>
      <c r="N718">
        <v>5</v>
      </c>
      <c r="O718" t="s">
        <v>297</v>
      </c>
      <c r="P718" t="s">
        <v>1296</v>
      </c>
      <c r="Q718" t="s">
        <v>297</v>
      </c>
      <c r="R718" t="s">
        <v>817</v>
      </c>
      <c r="S718" t="s">
        <v>298</v>
      </c>
      <c r="T718" t="s">
        <v>1299</v>
      </c>
      <c r="U718" t="s">
        <v>298</v>
      </c>
      <c r="V718" t="s">
        <v>1340</v>
      </c>
      <c r="W718">
        <v>6000</v>
      </c>
      <c r="X718" t="s">
        <v>146</v>
      </c>
      <c r="Y718">
        <v>6321</v>
      </c>
      <c r="Z718" t="s">
        <v>303</v>
      </c>
      <c r="AA718">
        <v>44</v>
      </c>
      <c r="AB718" t="s">
        <v>304</v>
      </c>
      <c r="AC718" s="1">
        <v>23580360</v>
      </c>
      <c r="AD718" s="16">
        <v>21615330</v>
      </c>
      <c r="AE718" s="1">
        <v>21615330</v>
      </c>
      <c r="AF718" s="1">
        <v>25545390</v>
      </c>
      <c r="AG718" s="1">
        <v>25108346.399999999</v>
      </c>
      <c r="AH718" s="1">
        <v>25545390</v>
      </c>
      <c r="AI718" s="1">
        <v>25545390</v>
      </c>
      <c r="AJ718" s="1">
        <v>23580360</v>
      </c>
      <c r="AK718" s="1">
        <v>23580360</v>
      </c>
      <c r="AL718" s="1">
        <f t="shared" si="54"/>
        <v>0</v>
      </c>
      <c r="AM718" s="1">
        <v>23580348.52</v>
      </c>
      <c r="AN718" s="1"/>
      <c r="AO718" s="1">
        <v>19650300</v>
      </c>
      <c r="AP718" s="1">
        <v>19650300</v>
      </c>
      <c r="AQ718" s="1">
        <v>17685270</v>
      </c>
      <c r="AR718" s="1">
        <v>17685270</v>
      </c>
      <c r="AS718" s="1">
        <v>17685270</v>
      </c>
      <c r="AT718" s="1">
        <v>17685270</v>
      </c>
      <c r="AU718" s="1">
        <v>17685270</v>
      </c>
      <c r="AV718" s="1">
        <f t="shared" si="52"/>
        <v>3930060</v>
      </c>
      <c r="AW718" s="16">
        <v>23580360</v>
      </c>
      <c r="AX718" s="16">
        <v>23580360</v>
      </c>
      <c r="AY718" s="1">
        <f t="shared" si="53"/>
        <v>23580360</v>
      </c>
    </row>
    <row r="719" spans="1:54" hidden="1" x14ac:dyDescent="0.35">
      <c r="A719" t="s">
        <v>812</v>
      </c>
      <c r="B719" t="s">
        <v>815</v>
      </c>
      <c r="C719" t="s">
        <v>1359</v>
      </c>
      <c r="D719" s="85" t="s">
        <v>1379</v>
      </c>
      <c r="E719" t="s">
        <v>824</v>
      </c>
      <c r="F719">
        <v>2</v>
      </c>
      <c r="G719" t="s">
        <v>148</v>
      </c>
      <c r="H719" s="83" t="s">
        <v>65</v>
      </c>
      <c r="I719" s="83" t="s">
        <v>1351</v>
      </c>
      <c r="J719" s="83" t="s">
        <v>47</v>
      </c>
      <c r="K719" s="83" t="s">
        <v>48</v>
      </c>
      <c r="L719">
        <v>1</v>
      </c>
      <c r="M719" t="s">
        <v>1292</v>
      </c>
      <c r="N719">
        <v>49</v>
      </c>
      <c r="O719" t="s">
        <v>149</v>
      </c>
      <c r="P719" t="s">
        <v>1296</v>
      </c>
      <c r="Q719" t="s">
        <v>149</v>
      </c>
      <c r="R719" t="s">
        <v>823</v>
      </c>
      <c r="S719" t="s">
        <v>825</v>
      </c>
      <c r="T719" t="s">
        <v>1299</v>
      </c>
      <c r="U719" t="s">
        <v>825</v>
      </c>
      <c r="V719" t="s">
        <v>1340</v>
      </c>
      <c r="W719" s="92">
        <v>6000</v>
      </c>
      <c r="X719" t="s">
        <v>146</v>
      </c>
      <c r="Y719">
        <v>6321</v>
      </c>
      <c r="Z719" t="s">
        <v>303</v>
      </c>
      <c r="AA719">
        <v>0</v>
      </c>
      <c r="AB719" t="s">
        <v>58</v>
      </c>
      <c r="AC719">
        <v>0</v>
      </c>
      <c r="AD719" s="16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 s="1">
        <v>9500000</v>
      </c>
      <c r="AK719" s="1">
        <v>9500000</v>
      </c>
      <c r="AL719" s="1">
        <f t="shared" si="54"/>
        <v>0</v>
      </c>
      <c r="AM719" s="1">
        <v>8000000</v>
      </c>
      <c r="AN719" s="1"/>
      <c r="AO719" s="1">
        <v>7984277.71</v>
      </c>
      <c r="AP719" s="1">
        <v>7984277.71</v>
      </c>
      <c r="AQ719" s="1">
        <v>7984277.71</v>
      </c>
      <c r="AR719" s="1">
        <v>7984277.71</v>
      </c>
      <c r="AS719" s="1">
        <v>4463470.97</v>
      </c>
      <c r="AT719" s="1">
        <v>4463470.97</v>
      </c>
      <c r="AU719" s="1">
        <v>4463470.97</v>
      </c>
      <c r="AV719" s="1">
        <f t="shared" si="52"/>
        <v>1515722.29</v>
      </c>
      <c r="AW719" s="16">
        <v>0</v>
      </c>
      <c r="AY719" s="1">
        <f t="shared" si="53"/>
        <v>0</v>
      </c>
    </row>
    <row r="720" spans="1:54" hidden="1" x14ac:dyDescent="0.35">
      <c r="A720" t="s">
        <v>1362</v>
      </c>
      <c r="B720" t="s">
        <v>1363</v>
      </c>
      <c r="C720" t="s">
        <v>1359</v>
      </c>
      <c r="D720" t="s">
        <v>1372</v>
      </c>
      <c r="E720" s="83" t="s">
        <v>60</v>
      </c>
      <c r="F720">
        <v>5</v>
      </c>
      <c r="G720" s="83" t="s">
        <v>810</v>
      </c>
      <c r="H720" s="83" t="s">
        <v>1344</v>
      </c>
      <c r="I720" s="83" t="s">
        <v>1345</v>
      </c>
      <c r="J720" t="s">
        <v>47</v>
      </c>
      <c r="K720" t="s">
        <v>48</v>
      </c>
      <c r="L720">
        <v>4</v>
      </c>
      <c r="M720" t="s">
        <v>1291</v>
      </c>
      <c r="N720">
        <v>7</v>
      </c>
      <c r="O720" t="s">
        <v>61</v>
      </c>
      <c r="P720" t="s">
        <v>1296</v>
      </c>
      <c r="Q720" t="s">
        <v>61</v>
      </c>
      <c r="R720" t="s">
        <v>809</v>
      </c>
      <c r="S720" t="s">
        <v>811</v>
      </c>
      <c r="T720" t="s">
        <v>1299</v>
      </c>
      <c r="U720" t="s">
        <v>811</v>
      </c>
      <c r="V720" t="s">
        <v>1341</v>
      </c>
      <c r="W720">
        <v>9000</v>
      </c>
      <c r="X720" t="s">
        <v>85</v>
      </c>
      <c r="Y720">
        <v>9111</v>
      </c>
      <c r="Z720" t="s">
        <v>84</v>
      </c>
      <c r="AA720">
        <v>0</v>
      </c>
      <c r="AB720" t="s">
        <v>58</v>
      </c>
      <c r="AC720" s="1">
        <v>15141504.83</v>
      </c>
      <c r="AD720" s="16">
        <v>15141504.83</v>
      </c>
      <c r="AE720" s="1">
        <v>15141504.83</v>
      </c>
      <c r="AF720" s="1">
        <v>49578726.579999998</v>
      </c>
      <c r="AG720" s="1">
        <v>43522784.549999997</v>
      </c>
      <c r="AH720" s="1">
        <v>49578725.93</v>
      </c>
      <c r="AI720" s="1">
        <v>49578725.93</v>
      </c>
      <c r="AJ720" s="1">
        <v>38364867</v>
      </c>
      <c r="AK720" s="1">
        <v>38364867</v>
      </c>
      <c r="AL720" s="1">
        <f t="shared" si="54"/>
        <v>0</v>
      </c>
      <c r="AM720" s="1">
        <v>38364867</v>
      </c>
      <c r="AN720" s="1"/>
      <c r="AO720" s="1">
        <v>32740923.030000001</v>
      </c>
      <c r="AP720" s="1">
        <v>32740923.030000001</v>
      </c>
      <c r="AQ720" s="1">
        <v>30912370.960000001</v>
      </c>
      <c r="AR720" s="1">
        <v>30912370.960000001</v>
      </c>
      <c r="AS720" s="1">
        <v>30912370.960000001</v>
      </c>
      <c r="AT720" s="1">
        <v>30912370.960000001</v>
      </c>
      <c r="AU720" s="1">
        <v>30912370.960000001</v>
      </c>
      <c r="AV720" s="1">
        <f t="shared" si="52"/>
        <v>5623943.9699999988</v>
      </c>
      <c r="AW720" s="16">
        <v>24713862.890000001</v>
      </c>
      <c r="AX720" s="1">
        <v>0</v>
      </c>
      <c r="AY720" s="1">
        <f t="shared" si="53"/>
        <v>24713862.890000001</v>
      </c>
    </row>
    <row r="721" spans="1:54" hidden="1" x14ac:dyDescent="0.35">
      <c r="A721" s="13" t="s">
        <v>1451</v>
      </c>
      <c r="B721" t="s">
        <v>998</v>
      </c>
      <c r="C721" t="s">
        <v>1358</v>
      </c>
      <c r="D721" t="s">
        <v>1372</v>
      </c>
      <c r="E721" t="s">
        <v>60</v>
      </c>
      <c r="F721">
        <v>5</v>
      </c>
      <c r="G721" t="s">
        <v>810</v>
      </c>
      <c r="H721" t="s">
        <v>1344</v>
      </c>
      <c r="I721" s="83" t="s">
        <v>1345</v>
      </c>
      <c r="J721" t="s">
        <v>47</v>
      </c>
      <c r="K721" t="s">
        <v>48</v>
      </c>
      <c r="L721">
        <v>4</v>
      </c>
      <c r="M721" t="s">
        <v>1291</v>
      </c>
      <c r="N721">
        <v>7</v>
      </c>
      <c r="O721" t="s">
        <v>61</v>
      </c>
      <c r="P721" t="s">
        <v>1296</v>
      </c>
      <c r="Q721" t="s">
        <v>61</v>
      </c>
      <c r="R721" t="s">
        <v>809</v>
      </c>
      <c r="S721" t="s">
        <v>811</v>
      </c>
      <c r="T721" t="s">
        <v>1299</v>
      </c>
      <c r="U721" t="s">
        <v>811</v>
      </c>
      <c r="V721" t="s">
        <v>1341</v>
      </c>
      <c r="W721">
        <v>9000</v>
      </c>
      <c r="X721" t="s">
        <v>85</v>
      </c>
      <c r="Y721">
        <v>9111</v>
      </c>
      <c r="Z721" t="s">
        <v>84</v>
      </c>
      <c r="AA721">
        <v>0</v>
      </c>
      <c r="AB721" t="s">
        <v>58</v>
      </c>
      <c r="AC721" s="1">
        <v>28381279.719999999</v>
      </c>
      <c r="AD721" s="16">
        <v>28381279.719999999</v>
      </c>
      <c r="AE721" s="1">
        <v>28381279.719999999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f t="shared" si="54"/>
        <v>0</v>
      </c>
      <c r="AM721" s="1">
        <v>0</v>
      </c>
      <c r="AN721" s="1"/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f t="shared" si="52"/>
        <v>0</v>
      </c>
      <c r="AW721" s="16">
        <v>0</v>
      </c>
      <c r="AX721" s="16">
        <v>0</v>
      </c>
      <c r="AY721" s="1">
        <f t="shared" si="53"/>
        <v>0</v>
      </c>
      <c r="BB721" s="1"/>
    </row>
    <row r="722" spans="1:54" hidden="1" x14ac:dyDescent="0.35">
      <c r="A722" t="s">
        <v>1362</v>
      </c>
      <c r="B722" t="s">
        <v>1363</v>
      </c>
      <c r="C722" t="s">
        <v>1359</v>
      </c>
      <c r="D722" t="s">
        <v>1372</v>
      </c>
      <c r="E722" s="83" t="s">
        <v>60</v>
      </c>
      <c r="F722">
        <v>5</v>
      </c>
      <c r="G722" s="83" t="s">
        <v>810</v>
      </c>
      <c r="H722" s="83" t="s">
        <v>1344</v>
      </c>
      <c r="I722" s="83" t="s">
        <v>1345</v>
      </c>
      <c r="J722" t="s">
        <v>47</v>
      </c>
      <c r="K722" t="s">
        <v>48</v>
      </c>
      <c r="L722">
        <v>4</v>
      </c>
      <c r="M722" t="s">
        <v>1291</v>
      </c>
      <c r="N722">
        <v>7</v>
      </c>
      <c r="O722" t="s">
        <v>61</v>
      </c>
      <c r="P722" t="s">
        <v>1296</v>
      </c>
      <c r="Q722" t="s">
        <v>61</v>
      </c>
      <c r="R722" t="s">
        <v>809</v>
      </c>
      <c r="S722" t="s">
        <v>811</v>
      </c>
      <c r="T722" t="s">
        <v>1299</v>
      </c>
      <c r="U722" t="s">
        <v>811</v>
      </c>
      <c r="V722" t="s">
        <v>1341</v>
      </c>
      <c r="W722">
        <v>9000</v>
      </c>
      <c r="X722" t="s">
        <v>85</v>
      </c>
      <c r="Y722">
        <v>9211</v>
      </c>
      <c r="Z722" t="s">
        <v>88</v>
      </c>
      <c r="AA722">
        <v>0</v>
      </c>
      <c r="AB722" t="s">
        <v>58</v>
      </c>
      <c r="AC722" s="1">
        <v>8187007.1900000004</v>
      </c>
      <c r="AD722" s="16">
        <v>7990511.0300000003</v>
      </c>
      <c r="AE722" s="1">
        <v>7990511.0300000003</v>
      </c>
      <c r="AF722" s="1">
        <v>19002111</v>
      </c>
      <c r="AG722" s="1">
        <v>26300000</v>
      </c>
      <c r="AH722" s="1">
        <v>19002110.059999999</v>
      </c>
      <c r="AI722" s="1">
        <v>19002110.059999999</v>
      </c>
      <c r="AJ722" s="1">
        <v>11300000</v>
      </c>
      <c r="AK722" s="1">
        <v>11300000</v>
      </c>
      <c r="AL722" s="1">
        <f t="shared" si="54"/>
        <v>0</v>
      </c>
      <c r="AM722" s="1">
        <v>10000000</v>
      </c>
      <c r="AN722" s="1"/>
      <c r="AO722" s="1">
        <v>8573335.1300000008</v>
      </c>
      <c r="AP722" s="1">
        <v>8573335.1300000008</v>
      </c>
      <c r="AQ722" s="1">
        <v>7873847.4500000002</v>
      </c>
      <c r="AR722" s="1">
        <v>7873847.4500000002</v>
      </c>
      <c r="AS722" s="1">
        <v>7873847.4500000002</v>
      </c>
      <c r="AT722" s="1">
        <v>7873847.4500000002</v>
      </c>
      <c r="AU722" s="1">
        <v>7873847.4500000002</v>
      </c>
      <c r="AV722" s="1">
        <f t="shared" si="52"/>
        <v>2726664.8699999992</v>
      </c>
      <c r="AW722" s="16">
        <v>11000000</v>
      </c>
      <c r="AX722" s="1">
        <v>0</v>
      </c>
      <c r="AY722" s="1">
        <f t="shared" si="53"/>
        <v>11000000</v>
      </c>
    </row>
    <row r="723" spans="1:54" hidden="1" x14ac:dyDescent="0.35">
      <c r="A723" s="13" t="s">
        <v>1451</v>
      </c>
      <c r="B723" t="s">
        <v>998</v>
      </c>
      <c r="C723" t="s">
        <v>1358</v>
      </c>
      <c r="D723" t="s">
        <v>1372</v>
      </c>
      <c r="E723" t="s">
        <v>60</v>
      </c>
      <c r="F723">
        <v>5</v>
      </c>
      <c r="G723" t="s">
        <v>810</v>
      </c>
      <c r="H723" s="83" t="s">
        <v>1344</v>
      </c>
      <c r="I723" s="83" t="s">
        <v>1345</v>
      </c>
      <c r="J723" t="s">
        <v>47</v>
      </c>
      <c r="K723" t="s">
        <v>48</v>
      </c>
      <c r="L723">
        <v>4</v>
      </c>
      <c r="M723" t="s">
        <v>1291</v>
      </c>
      <c r="N723">
        <v>7</v>
      </c>
      <c r="O723" t="s">
        <v>61</v>
      </c>
      <c r="P723" t="s">
        <v>1296</v>
      </c>
      <c r="Q723" t="s">
        <v>61</v>
      </c>
      <c r="R723" t="s">
        <v>809</v>
      </c>
      <c r="S723" t="s">
        <v>811</v>
      </c>
      <c r="T723" t="s">
        <v>1299</v>
      </c>
      <c r="U723" t="s">
        <v>811</v>
      </c>
      <c r="V723" t="s">
        <v>1341</v>
      </c>
      <c r="W723">
        <v>9000</v>
      </c>
      <c r="X723" t="s">
        <v>85</v>
      </c>
      <c r="Y723">
        <v>9211</v>
      </c>
      <c r="Z723" t="s">
        <v>88</v>
      </c>
      <c r="AA723">
        <v>0</v>
      </c>
      <c r="AB723" t="s">
        <v>58</v>
      </c>
      <c r="AC723" s="1">
        <v>17104464.09</v>
      </c>
      <c r="AD723" s="16">
        <v>17104464.09</v>
      </c>
      <c r="AE723" s="1">
        <v>17104464.09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f t="shared" si="54"/>
        <v>0</v>
      </c>
      <c r="AM723" s="1">
        <v>0</v>
      </c>
      <c r="AN723" s="1"/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f t="shared" si="52"/>
        <v>0</v>
      </c>
      <c r="AW723" s="16">
        <v>0</v>
      </c>
      <c r="AX723" s="16">
        <v>0</v>
      </c>
      <c r="AY723" s="1">
        <f t="shared" si="53"/>
        <v>0</v>
      </c>
      <c r="BB723" s="1"/>
    </row>
    <row r="724" spans="1:54" x14ac:dyDescent="0.35">
      <c r="AJ724" s="63"/>
      <c r="AW724" s="1"/>
    </row>
    <row r="725" spans="1:54" x14ac:dyDescent="0.35">
      <c r="AO725" t="s">
        <v>1329</v>
      </c>
      <c r="AW725" s="16">
        <f>AW690+AW693+AW700+AW706+AW708</f>
        <v>617878513.84000003</v>
      </c>
    </row>
    <row r="726" spans="1:54" x14ac:dyDescent="0.35">
      <c r="AJ726" s="63"/>
      <c r="AO726" t="s">
        <v>1330</v>
      </c>
      <c r="AW726" s="16">
        <f>AW699+AW710</f>
        <v>104705670</v>
      </c>
    </row>
    <row r="727" spans="1:54" x14ac:dyDescent="0.35">
      <c r="AO727" t="s">
        <v>419</v>
      </c>
      <c r="AW727" s="1">
        <f>AW691+AW711</f>
        <v>59500000</v>
      </c>
    </row>
    <row r="728" spans="1:54" x14ac:dyDescent="0.35">
      <c r="AO728" t="s">
        <v>1331</v>
      </c>
      <c r="AW728" s="1">
        <f>AW692+AW701+AW709</f>
        <v>53110768.367549896</v>
      </c>
    </row>
    <row r="729" spans="1:54" x14ac:dyDescent="0.35">
      <c r="AO729" t="s">
        <v>1335</v>
      </c>
      <c r="AW729" s="63">
        <f>SUBTOTAL(9,AW725:AW728)</f>
        <v>835194952.20754993</v>
      </c>
    </row>
    <row r="730" spans="1:54" x14ac:dyDescent="0.35">
      <c r="AO730" s="63"/>
      <c r="AW730" s="63"/>
    </row>
    <row r="731" spans="1:54" x14ac:dyDescent="0.35">
      <c r="AW731" s="16">
        <v>1600000000</v>
      </c>
    </row>
    <row r="732" spans="1:54" x14ac:dyDescent="0.35">
      <c r="AO732" s="63"/>
      <c r="AW732" s="16">
        <f>AW731-AW729</f>
        <v>764805047.79245007</v>
      </c>
    </row>
    <row r="733" spans="1:54" x14ac:dyDescent="0.35">
      <c r="AO733" t="s">
        <v>1336</v>
      </c>
      <c r="AW733" s="16">
        <v>100000000</v>
      </c>
    </row>
    <row r="734" spans="1:54" x14ac:dyDescent="0.35">
      <c r="AW734" s="16">
        <f>AW732-AW733</f>
        <v>664805047.79245007</v>
      </c>
    </row>
  </sheetData>
  <autoFilter ref="A1:BC723" xr:uid="{D6908E9F-AFF0-4F9F-946E-121A427E8EF1}">
    <filterColumn colId="4">
      <filters>
        <filter val="COORDINACIÓN GENERAL DE FORTALECIMIENTO A LOS SERVICIOS PÚBLICOS MUNICIPALES"/>
      </filters>
    </filterColumn>
    <filterColumn colId="24">
      <filters>
        <filter val="3571"/>
      </filters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CA2EC-39EF-4D9E-9086-18B5D676E733}">
  <dimension ref="A1:L39"/>
  <sheetViews>
    <sheetView topLeftCell="A4" workbookViewId="0">
      <selection activeCell="J36" sqref="J36"/>
    </sheetView>
  </sheetViews>
  <sheetFormatPr baseColWidth="10" defaultRowHeight="14.5" x14ac:dyDescent="0.35"/>
  <cols>
    <col min="1" max="1" width="25.81640625" bestFit="1" customWidth="1"/>
    <col min="2" max="2" width="35.54296875" bestFit="1" customWidth="1"/>
    <col min="3" max="3" width="30.36328125" bestFit="1" customWidth="1"/>
    <col min="4" max="4" width="15" bestFit="1" customWidth="1"/>
    <col min="5" max="5" width="15.26953125" bestFit="1" customWidth="1"/>
    <col min="6" max="6" width="13.7265625" bestFit="1" customWidth="1"/>
    <col min="7" max="7" width="12.7265625" bestFit="1" customWidth="1"/>
    <col min="9" max="10" width="11.7265625" bestFit="1" customWidth="1"/>
    <col min="12" max="12" width="12.7265625" bestFit="1" customWidth="1"/>
  </cols>
  <sheetData>
    <row r="1" spans="1:12" x14ac:dyDescent="0.35">
      <c r="A1" s="25" t="s">
        <v>23</v>
      </c>
      <c r="B1" s="20">
        <v>1000</v>
      </c>
    </row>
    <row r="3" spans="1:12" x14ac:dyDescent="0.35">
      <c r="A3" s="25" t="s">
        <v>1164</v>
      </c>
    </row>
    <row r="4" spans="1:12" x14ac:dyDescent="0.35">
      <c r="A4" s="25" t="s">
        <v>22</v>
      </c>
      <c r="B4" s="25" t="s">
        <v>19</v>
      </c>
      <c r="C4" s="25" t="s">
        <v>25</v>
      </c>
      <c r="D4" t="s">
        <v>2246</v>
      </c>
    </row>
    <row r="5" spans="1:12" x14ac:dyDescent="0.35">
      <c r="A5" t="s">
        <v>867</v>
      </c>
      <c r="B5">
        <v>1131</v>
      </c>
      <c r="C5" t="s">
        <v>1363</v>
      </c>
      <c r="D5" s="1">
        <v>212353767.59999999</v>
      </c>
    </row>
    <row r="6" spans="1:12" x14ac:dyDescent="0.35">
      <c r="B6">
        <v>1321</v>
      </c>
      <c r="C6" t="s">
        <v>1363</v>
      </c>
      <c r="D6" s="1">
        <v>2949357.88</v>
      </c>
    </row>
    <row r="7" spans="1:12" x14ac:dyDescent="0.35">
      <c r="B7">
        <v>1322</v>
      </c>
      <c r="C7" t="s">
        <v>1363</v>
      </c>
      <c r="D7" s="1">
        <v>29493578.829999998</v>
      </c>
    </row>
    <row r="8" spans="1:12" x14ac:dyDescent="0.35">
      <c r="B8">
        <v>1411</v>
      </c>
      <c r="C8" t="s">
        <v>1363</v>
      </c>
      <c r="D8" s="1">
        <v>12741226.060000001</v>
      </c>
    </row>
    <row r="9" spans="1:12" x14ac:dyDescent="0.35">
      <c r="B9">
        <v>1421</v>
      </c>
      <c r="C9" t="s">
        <v>1363</v>
      </c>
      <c r="D9" s="1">
        <v>6370613.0300000003</v>
      </c>
    </row>
    <row r="10" spans="1:12" x14ac:dyDescent="0.35">
      <c r="B10">
        <v>1431</v>
      </c>
      <c r="C10" t="s">
        <v>1363</v>
      </c>
      <c r="D10" s="1">
        <v>4247075.3499999996</v>
      </c>
    </row>
    <row r="11" spans="1:12" x14ac:dyDescent="0.35">
      <c r="B11">
        <v>1432</v>
      </c>
      <c r="C11" t="s">
        <v>1363</v>
      </c>
      <c r="D11" s="1">
        <v>37161909.329999998</v>
      </c>
    </row>
    <row r="12" spans="1:12" x14ac:dyDescent="0.35">
      <c r="B12">
        <v>1591</v>
      </c>
      <c r="C12" t="s">
        <v>1364</v>
      </c>
      <c r="D12" s="1">
        <v>26077752.86399927</v>
      </c>
    </row>
    <row r="13" spans="1:12" x14ac:dyDescent="0.35">
      <c r="C13" t="s">
        <v>1360</v>
      </c>
      <c r="D13" s="1">
        <v>3554427.7860007286</v>
      </c>
    </row>
    <row r="14" spans="1:12" x14ac:dyDescent="0.35">
      <c r="A14" t="s">
        <v>683</v>
      </c>
      <c r="B14">
        <v>1221</v>
      </c>
      <c r="C14" t="s">
        <v>1364</v>
      </c>
      <c r="D14" s="1">
        <v>76813145.879999891</v>
      </c>
      <c r="E14" s="1">
        <v>76813145.879999891</v>
      </c>
      <c r="G14" s="6">
        <f>E14-GETPIVOTDATA("Anteproyecto 2026",$A$3,"Origen (FF)","PARTICIPACIONES ESTATALES 2026","Partida",1221,"Concepto Destino","EVENTUAL")</f>
        <v>0</v>
      </c>
      <c r="I14" s="1" t="s">
        <v>2247</v>
      </c>
      <c r="J14" s="1">
        <f>G14+G15+G18+G19+G20+G21+G30</f>
        <v>0</v>
      </c>
      <c r="L14" s="1">
        <v>6193943.2770332005</v>
      </c>
    </row>
    <row r="15" spans="1:12" x14ac:dyDescent="0.35">
      <c r="B15">
        <v>1321</v>
      </c>
      <c r="C15" t="s">
        <v>1364</v>
      </c>
      <c r="D15" s="1">
        <v>1066849.2483333286</v>
      </c>
      <c r="E15" s="1">
        <v>1066849.2483333286</v>
      </c>
      <c r="G15" s="6">
        <f>E15-GETPIVOTDATA("Anteproyecto 2026",$A$3,"Origen (FF)","PARTICIPACIONES ESTATALES 2026","Partida",1321,"Concepto Destino","EVENTUAL")</f>
        <v>0</v>
      </c>
      <c r="I15" t="s">
        <v>2248</v>
      </c>
      <c r="J15" s="1">
        <f>G17+G23+G24+G25+G26+G27+G28+G29</f>
        <v>0</v>
      </c>
      <c r="L15" s="1">
        <v>23638562.136912398</v>
      </c>
    </row>
    <row r="16" spans="1:12" x14ac:dyDescent="0.35">
      <c r="B16">
        <v>1322</v>
      </c>
      <c r="C16" t="s">
        <v>1364</v>
      </c>
      <c r="D16" s="1">
        <v>2537716.9951790571</v>
      </c>
      <c r="F16" s="1"/>
      <c r="G16" s="1"/>
    </row>
    <row r="17" spans="1:9" x14ac:dyDescent="0.35">
      <c r="C17" t="s">
        <v>1363</v>
      </c>
      <c r="D17" s="1">
        <v>8130775.4881542809</v>
      </c>
      <c r="E17" s="1">
        <f>GETPIVOTDATA("Anteproyecto 2026",$A$3,"Origen (FF)","PARTICIPACIONES ESTATALES 2026","Partida",1322,"Concepto Destino","EVENTUAL")+GETPIVOTDATA("Anteproyecto 2026",$A$3,"Origen (FF)","PARTICIPACIONES FEDERALES 2026","Partida",1322,"Concepto Destino","EVENTUAL")</f>
        <v>10668492.483333338</v>
      </c>
      <c r="F17" s="1">
        <v>10668492.483333338</v>
      </c>
      <c r="G17" s="166">
        <f>F17-E17</f>
        <v>0</v>
      </c>
      <c r="I17" s="1">
        <f>GETPIVOTDATA("Anteproyecto 2026",$A$3,"Origen (FF)","PARTICIPACIONES FEDERALES 2026","Partida",1322,"Concepto Destino","EVENTUAL")+G17</f>
        <v>8130775.4881542809</v>
      </c>
    </row>
    <row r="18" spans="1:9" x14ac:dyDescent="0.35">
      <c r="B18">
        <v>1411</v>
      </c>
      <c r="C18" t="s">
        <v>1364</v>
      </c>
      <c r="D18" s="1">
        <v>4608788.7527999906</v>
      </c>
      <c r="E18" s="1">
        <v>4608788.7527999906</v>
      </c>
      <c r="G18" s="6">
        <f>E18-GETPIVOTDATA("Anteproyecto 2026",$A$3,"Origen (FF)","PARTICIPACIONES ESTATALES 2026","Partida",1411,"Concepto Destino","EVENTUAL")</f>
        <v>0</v>
      </c>
    </row>
    <row r="19" spans="1:9" x14ac:dyDescent="0.35">
      <c r="B19">
        <v>1421</v>
      </c>
      <c r="C19" t="s">
        <v>1364</v>
      </c>
      <c r="D19" s="1">
        <v>2304394.3763999953</v>
      </c>
      <c r="E19" s="1">
        <v>2304394.3763999953</v>
      </c>
      <c r="G19" s="6">
        <f>E19-GETPIVOTDATA("Anteproyecto 2026",$A$3,"Origen (FF)","PARTICIPACIONES ESTATALES 2026","Partida",1421,"Concepto Destino","EVENTUAL")</f>
        <v>0</v>
      </c>
    </row>
    <row r="20" spans="1:9" x14ac:dyDescent="0.35">
      <c r="B20">
        <v>1431</v>
      </c>
      <c r="C20" t="s">
        <v>1364</v>
      </c>
      <c r="D20" s="1">
        <v>1536262.9175999919</v>
      </c>
      <c r="E20" s="1">
        <v>1536262.9175999919</v>
      </c>
      <c r="G20" s="6">
        <f>E20-GETPIVOTDATA("Anteproyecto 2026",$A$3,"Origen (FF)","PARTICIPACIONES ESTATALES 2026","Partida",1431,"Concepto Destino","EVENTUAL")</f>
        <v>0</v>
      </c>
    </row>
    <row r="21" spans="1:9" x14ac:dyDescent="0.35">
      <c r="B21">
        <v>1432</v>
      </c>
      <c r="C21" t="s">
        <v>1364</v>
      </c>
      <c r="D21" s="1">
        <v>13442300.528999988</v>
      </c>
      <c r="E21" s="1">
        <v>13442300.528999988</v>
      </c>
      <c r="G21" s="6">
        <f>E21-GETPIVOTDATA("Anteproyecto 2026",$A$3,"Origen (FF)","PARTICIPACIONES ESTATALES 2026","Partida",1432,"Concepto Destino","EVENTUAL")</f>
        <v>0</v>
      </c>
    </row>
    <row r="22" spans="1:9" x14ac:dyDescent="0.35">
      <c r="A22" t="s">
        <v>682</v>
      </c>
      <c r="B22">
        <v>1111</v>
      </c>
      <c r="C22" t="s">
        <v>1363</v>
      </c>
      <c r="D22" s="1">
        <v>14346960</v>
      </c>
      <c r="E22" s="1">
        <v>14346960</v>
      </c>
      <c r="G22" s="1">
        <f>E22-GETPIVOTDATA("Anteproyecto 2026",$A$3,"Origen (FF)","PARTICIPACIONES FEDERALES 2026","Partida",1111,"Concepto Destino","PLANTILLA")</f>
        <v>0</v>
      </c>
    </row>
    <row r="23" spans="1:9" x14ac:dyDescent="0.35">
      <c r="B23">
        <v>1131</v>
      </c>
      <c r="C23" t="s">
        <v>1363</v>
      </c>
      <c r="D23" s="1">
        <v>705161521.27185714</v>
      </c>
      <c r="E23" s="1">
        <v>705161521.27185714</v>
      </c>
      <c r="G23" s="166">
        <f>E23-GETPIVOTDATA("Anteproyecto 2026",$A$3,"Origen (FF)","PARTICIPACIONES FEDERALES 2026","Partida",1131,"Concepto Destino","PLANTILLA")</f>
        <v>0</v>
      </c>
    </row>
    <row r="24" spans="1:9" x14ac:dyDescent="0.35">
      <c r="B24">
        <v>1321</v>
      </c>
      <c r="C24" t="s">
        <v>1363</v>
      </c>
      <c r="D24" s="1">
        <v>9993173.3509977832</v>
      </c>
      <c r="E24" s="1">
        <v>9993173.3509977832</v>
      </c>
      <c r="G24" s="166">
        <f>E24-GETPIVOTDATA("Anteproyecto 2026",$A$3,"Origen (FF)","PARTICIPACIONES FEDERALES 2026","Partida",1321,"Concepto Destino","PLANTILLA")</f>
        <v>0</v>
      </c>
    </row>
    <row r="25" spans="1:9" x14ac:dyDescent="0.35">
      <c r="B25">
        <v>1322</v>
      </c>
      <c r="C25" t="s">
        <v>1363</v>
      </c>
      <c r="D25" s="1">
        <v>99931733.509980276</v>
      </c>
      <c r="E25" s="1">
        <v>99931733.509980276</v>
      </c>
      <c r="G25" s="166">
        <f>E25-GETPIVOTDATA("Anteproyecto 2026",$A$3,"Origen (FF)","PARTICIPACIONES FEDERALES 2026","Partida",1322,"Concepto Destino","PLANTILLA")</f>
        <v>0</v>
      </c>
    </row>
    <row r="26" spans="1:9" x14ac:dyDescent="0.35">
      <c r="B26">
        <v>1411</v>
      </c>
      <c r="C26" t="s">
        <v>1363</v>
      </c>
      <c r="D26" s="1">
        <v>43170508.876310661</v>
      </c>
      <c r="E26" s="1">
        <v>43170508.876310661</v>
      </c>
      <c r="G26" s="166">
        <f>E26-GETPIVOTDATA("Anteproyecto 2026",$A$3,"Origen (FF)","PARTICIPACIONES FEDERALES 2026","Partida",1411,"Concepto Destino","PLANTILLA")</f>
        <v>0</v>
      </c>
    </row>
    <row r="27" spans="1:9" x14ac:dyDescent="0.35">
      <c r="B27">
        <v>1421</v>
      </c>
      <c r="C27" t="s">
        <v>1363</v>
      </c>
      <c r="D27" s="1">
        <v>21585254.438155331</v>
      </c>
      <c r="E27" s="1">
        <v>21585254.438155331</v>
      </c>
      <c r="G27" s="166">
        <f>E27-GETPIVOTDATA("Anteproyecto 2026",$A$3,"Origen (FF)","PARTICIPACIONES FEDERALES 2026","Partida",1421,"Concepto Destino","PLANTILLA")</f>
        <v>0</v>
      </c>
    </row>
    <row r="28" spans="1:9" x14ac:dyDescent="0.35">
      <c r="B28">
        <v>1431</v>
      </c>
      <c r="C28" t="s">
        <v>1363</v>
      </c>
      <c r="D28" s="1">
        <v>14390169.625437146</v>
      </c>
      <c r="E28" s="1">
        <v>14390169.625437146</v>
      </c>
      <c r="G28" s="166">
        <f>E28-GETPIVOTDATA("Anteproyecto 2026",$A$3,"Origen (FF)","PARTICIPACIONES FEDERALES 2026","Partida",1431,"Concepto Destino","PLANTILLA")</f>
        <v>0</v>
      </c>
    </row>
    <row r="29" spans="1:9" x14ac:dyDescent="0.35">
      <c r="B29">
        <v>1432</v>
      </c>
      <c r="C29" t="s">
        <v>1363</v>
      </c>
      <c r="D29" s="1">
        <v>125913984.22257525</v>
      </c>
      <c r="E29" s="1">
        <v>125913984.22257525</v>
      </c>
      <c r="G29" s="166">
        <f>E29-GETPIVOTDATA("Anteproyecto 2026",$A$3,"Origen (FF)","PARTICIPACIONES FEDERALES 2026","Partida",1432,"Concepto Destino","PLANTILLA")</f>
        <v>0</v>
      </c>
    </row>
    <row r="30" spans="1:9" x14ac:dyDescent="0.35">
      <c r="B30">
        <v>1591</v>
      </c>
      <c r="C30" t="s">
        <v>1364</v>
      </c>
      <c r="D30" s="1">
        <v>96017961.159655303</v>
      </c>
      <c r="E30" s="1">
        <v>96017961.159655303</v>
      </c>
      <c r="G30" s="6">
        <f>E30-GETPIVOTDATA("Anteproyecto 2026",$A$3,"Origen (FF)","PARTICIPACIONES ESTATALES 2026","Partida",1591,"Concepto Destino","PLANTILLA")</f>
        <v>0</v>
      </c>
    </row>
    <row r="31" spans="1:9" x14ac:dyDescent="0.35">
      <c r="A31" t="s">
        <v>58</v>
      </c>
      <c r="B31">
        <v>1211</v>
      </c>
      <c r="C31" t="s">
        <v>1360</v>
      </c>
      <c r="D31" s="1">
        <v>10000000</v>
      </c>
      <c r="E31" s="1">
        <v>10000000</v>
      </c>
    </row>
    <row r="32" spans="1:9" x14ac:dyDescent="0.35">
      <c r="B32">
        <v>1231</v>
      </c>
      <c r="C32" t="s">
        <v>1364</v>
      </c>
      <c r="D32" s="1">
        <v>26400</v>
      </c>
      <c r="E32" s="1">
        <v>26400</v>
      </c>
    </row>
    <row r="33" spans="1:10" x14ac:dyDescent="0.35">
      <c r="B33">
        <v>1331</v>
      </c>
      <c r="C33" t="s">
        <v>1364</v>
      </c>
      <c r="D33" s="1">
        <v>730000</v>
      </c>
      <c r="E33" s="1">
        <v>730000</v>
      </c>
    </row>
    <row r="34" spans="1:10" x14ac:dyDescent="0.35">
      <c r="B34">
        <v>1341</v>
      </c>
      <c r="C34" t="s">
        <v>1364</v>
      </c>
      <c r="D34" s="1">
        <v>1500000</v>
      </c>
      <c r="E34" s="1">
        <v>1500000</v>
      </c>
    </row>
    <row r="35" spans="1:10" x14ac:dyDescent="0.35">
      <c r="B35">
        <v>1441</v>
      </c>
      <c r="C35" t="s">
        <v>1360</v>
      </c>
      <c r="D35" s="1">
        <v>24500000</v>
      </c>
      <c r="E35" s="1">
        <v>15000000</v>
      </c>
    </row>
    <row r="36" spans="1:10" x14ac:dyDescent="0.35">
      <c r="B36">
        <v>1521</v>
      </c>
      <c r="C36" t="s">
        <v>1364</v>
      </c>
      <c r="D36" s="1">
        <v>1000000</v>
      </c>
      <c r="E36" s="1">
        <v>1000000</v>
      </c>
    </row>
    <row r="37" spans="1:10" x14ac:dyDescent="0.35">
      <c r="B37">
        <v>1611</v>
      </c>
      <c r="C37" t="s">
        <v>1364</v>
      </c>
      <c r="D37" s="1">
        <v>6193943.2770332005</v>
      </c>
      <c r="E37" s="1">
        <v>29832505.410899162</v>
      </c>
      <c r="G37" s="1">
        <f>SUM(G14:G30)</f>
        <v>0</v>
      </c>
      <c r="J37" s="1"/>
    </row>
    <row r="38" spans="1:10" x14ac:dyDescent="0.35">
      <c r="C38" t="s">
        <v>1363</v>
      </c>
      <c r="D38" s="1">
        <v>23638562.136912398</v>
      </c>
    </row>
    <row r="39" spans="1:10" x14ac:dyDescent="0.35">
      <c r="A39" t="s">
        <v>1025</v>
      </c>
      <c r="D39" s="1">
        <v>1643490114.7863808</v>
      </c>
    </row>
  </sheetData>
  <pageMargins left="0.7" right="0.7" top="0.75" bottom="0.75" header="0.3" footer="0.3"/>
  <pageSetup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361"/>
  <sheetViews>
    <sheetView zoomScaleNormal="100" workbookViewId="0">
      <pane ySplit="1" topLeftCell="A2" activePane="bottomLeft" state="frozen"/>
      <selection pane="bottomLeft" activeCell="C25" sqref="C25"/>
    </sheetView>
  </sheetViews>
  <sheetFormatPr baseColWidth="10" defaultRowHeight="14.5" x14ac:dyDescent="0.35"/>
  <cols>
    <col min="1" max="1" width="17.26953125" customWidth="1"/>
    <col min="2" max="2" width="14.26953125" bestFit="1" customWidth="1"/>
    <col min="3" max="3" width="14.54296875" bestFit="1" customWidth="1"/>
    <col min="4" max="4" width="15.26953125" bestFit="1" customWidth="1"/>
    <col min="5" max="5" width="8" bestFit="1" customWidth="1"/>
    <col min="8" max="8" width="11.1796875" customWidth="1"/>
    <col min="9" max="9" width="15.26953125" style="13" bestFit="1" customWidth="1"/>
    <col min="10" max="10" width="23.453125" customWidth="1"/>
    <col min="11" max="11" width="18.7265625" customWidth="1"/>
    <col min="12" max="12" width="17.7265625" customWidth="1"/>
    <col min="13" max="13" width="18.81640625" bestFit="1" customWidth="1"/>
    <col min="14" max="14" width="34.26953125" customWidth="1"/>
    <col min="15" max="15" width="17.26953125" customWidth="1"/>
    <col min="16" max="16" width="25.26953125" customWidth="1"/>
    <col min="17" max="17" width="26.26953125" customWidth="1"/>
    <col min="18" max="18" width="17.26953125" customWidth="1"/>
    <col min="19" max="19" width="22" customWidth="1"/>
    <col min="20" max="20" width="17.26953125" customWidth="1"/>
    <col min="21" max="21" width="19.54296875" customWidth="1"/>
    <col min="22" max="22" width="29" customWidth="1"/>
    <col min="23" max="23" width="9.1796875" customWidth="1"/>
    <col min="24" max="25" width="22.453125" customWidth="1"/>
    <col min="26" max="26" width="7.7265625" customWidth="1"/>
    <col min="27" max="27" width="11.54296875" customWidth="1"/>
    <col min="28" max="28" width="6.7265625" customWidth="1"/>
    <col min="29" max="29" width="25.453125" customWidth="1"/>
    <col min="30" max="30" width="10.453125" customWidth="1"/>
    <col min="31" max="31" width="26.1796875" customWidth="1"/>
    <col min="32" max="32" width="16.453125" customWidth="1"/>
    <col min="33" max="33" width="16.1796875" style="1" customWidth="1"/>
    <col min="34" max="34" width="19.26953125" style="1" customWidth="1"/>
    <col min="35" max="35" width="28.7265625" customWidth="1"/>
    <col min="36" max="36" width="22.1796875" bestFit="1" customWidth="1"/>
    <col min="37" max="37" width="14.7265625" bestFit="1" customWidth="1"/>
    <col min="38" max="38" width="14.81640625" customWidth="1"/>
    <col min="39" max="39" width="13.7265625" bestFit="1" customWidth="1"/>
  </cols>
  <sheetData>
    <row r="1" spans="1:38" x14ac:dyDescent="0.35">
      <c r="A1" s="94" t="s">
        <v>1460</v>
      </c>
      <c r="B1" s="95" t="s">
        <v>1461</v>
      </c>
      <c r="C1" s="95" t="s">
        <v>1515</v>
      </c>
      <c r="D1" s="95" t="s">
        <v>1516</v>
      </c>
      <c r="E1" s="95" t="s">
        <v>1517</v>
      </c>
      <c r="F1" s="95" t="s">
        <v>1518</v>
      </c>
      <c r="G1" s="95" t="s">
        <v>1519</v>
      </c>
      <c r="H1" s="95" t="s">
        <v>1520</v>
      </c>
      <c r="I1" s="19" t="s">
        <v>0</v>
      </c>
      <c r="J1" s="19" t="s">
        <v>25</v>
      </c>
      <c r="K1" s="70" t="s">
        <v>1463</v>
      </c>
      <c r="L1" s="70" t="s">
        <v>1</v>
      </c>
      <c r="M1" s="19" t="s">
        <v>10</v>
      </c>
      <c r="N1" s="70" t="s">
        <v>26</v>
      </c>
      <c r="O1" s="70" t="s">
        <v>1342</v>
      </c>
      <c r="P1" s="70" t="s">
        <v>1343</v>
      </c>
      <c r="Q1" s="70" t="s">
        <v>1337</v>
      </c>
      <c r="R1" s="70" t="s">
        <v>1301</v>
      </c>
      <c r="S1" s="70" t="s">
        <v>11</v>
      </c>
      <c r="T1" s="70" t="s">
        <v>1289</v>
      </c>
      <c r="U1" s="70" t="s">
        <v>1356</v>
      </c>
      <c r="V1" s="70" t="s">
        <v>28</v>
      </c>
      <c r="W1" s="70" t="s">
        <v>1357</v>
      </c>
      <c r="X1" s="70" t="s">
        <v>29</v>
      </c>
      <c r="Y1" s="70" t="s">
        <v>1338</v>
      </c>
      <c r="Z1" s="19" t="s">
        <v>23</v>
      </c>
      <c r="AA1" s="19" t="s">
        <v>24</v>
      </c>
      <c r="AB1" s="19" t="s">
        <v>19</v>
      </c>
      <c r="AC1" s="19" t="s">
        <v>20</v>
      </c>
      <c r="AD1" s="19" t="s">
        <v>21</v>
      </c>
      <c r="AE1" s="19" t="s">
        <v>22</v>
      </c>
      <c r="AF1" s="65" t="s">
        <v>1151</v>
      </c>
      <c r="AG1" s="24" t="s">
        <v>1246</v>
      </c>
      <c r="AH1" s="23" t="s">
        <v>1155</v>
      </c>
      <c r="AI1" s="66" t="s">
        <v>1152</v>
      </c>
      <c r="AJ1" s="19" t="s">
        <v>1438</v>
      </c>
      <c r="AK1" s="20" t="s">
        <v>1470</v>
      </c>
      <c r="AL1" t="s">
        <v>1468</v>
      </c>
    </row>
    <row r="2" spans="1:38" x14ac:dyDescent="0.35">
      <c r="A2" t="str">
        <f>CONCATENATE(B2,C2,D2,E2,F2,G2,H2)</f>
        <v>511111120115</v>
      </c>
      <c r="B2">
        <v>5</v>
      </c>
      <c r="C2" t="str">
        <f>LEFT(AB2,3)</f>
        <v>111</v>
      </c>
      <c r="D2" t="str">
        <f>RIGHT(AB2,1)</f>
        <v>1</v>
      </c>
      <c r="E2" t="str">
        <f>MID(I2,6,1)</f>
        <v>1</v>
      </c>
      <c r="F2" s="7" t="str">
        <f>U2</f>
        <v>12</v>
      </c>
      <c r="G2" s="7" t="str">
        <f t="shared" ref="G2:G65" si="0">AD2</f>
        <v>01</v>
      </c>
      <c r="H2">
        <f t="shared" ref="H2:H33" si="1">K2</f>
        <v>15</v>
      </c>
      <c r="I2" t="s">
        <v>1362</v>
      </c>
      <c r="J2" t="s">
        <v>1363</v>
      </c>
      <c r="K2">
        <v>15</v>
      </c>
      <c r="L2" t="s">
        <v>1359</v>
      </c>
      <c r="M2" t="s">
        <v>1373</v>
      </c>
      <c r="N2" t="s">
        <v>835</v>
      </c>
      <c r="O2" t="s">
        <v>49</v>
      </c>
      <c r="P2" t="s">
        <v>1348</v>
      </c>
      <c r="Q2" t="s">
        <v>47</v>
      </c>
      <c r="R2" t="s">
        <v>48</v>
      </c>
      <c r="S2">
        <v>4</v>
      </c>
      <c r="T2" t="s">
        <v>1291</v>
      </c>
      <c r="U2" s="7" t="s">
        <v>1045</v>
      </c>
      <c r="V2" t="s">
        <v>71</v>
      </c>
      <c r="W2" t="s">
        <v>1376</v>
      </c>
      <c r="X2" t="s">
        <v>838</v>
      </c>
      <c r="Y2" t="s">
        <v>1339</v>
      </c>
      <c r="Z2">
        <v>1000</v>
      </c>
      <c r="AA2" t="s">
        <v>71</v>
      </c>
      <c r="AB2">
        <v>1111</v>
      </c>
      <c r="AC2" t="s">
        <v>1583</v>
      </c>
      <c r="AD2" s="13" t="s">
        <v>1035</v>
      </c>
      <c r="AE2" t="s">
        <v>682</v>
      </c>
      <c r="AF2" s="1">
        <v>0</v>
      </c>
      <c r="AH2" s="1">
        <v>14346960</v>
      </c>
      <c r="AI2" s="19"/>
      <c r="AJ2" s="19"/>
      <c r="AK2" s="20"/>
    </row>
    <row r="3" spans="1:38" x14ac:dyDescent="0.35">
      <c r="A3" t="str">
        <f t="shared" ref="A3:A65" si="2">CONCATENATE(B3,C3,D3,E3,F3,G3,H3)</f>
        <v>512211120216</v>
      </c>
      <c r="B3">
        <v>5</v>
      </c>
      <c r="C3" t="str">
        <f t="shared" ref="C3:C65" si="3">LEFT(AB3,3)</f>
        <v>122</v>
      </c>
      <c r="D3" t="str">
        <f t="shared" ref="D3:D65" si="4">RIGHT(AB3,1)</f>
        <v>1</v>
      </c>
      <c r="E3" t="str">
        <f t="shared" ref="E3:E65" si="5">MID(I3,6,1)</f>
        <v>1</v>
      </c>
      <c r="F3" t="str">
        <f t="shared" ref="F3:F65" si="6">U3</f>
        <v>12</v>
      </c>
      <c r="G3" s="7" t="str">
        <f t="shared" si="0"/>
        <v>02</v>
      </c>
      <c r="H3">
        <f t="shared" si="1"/>
        <v>16</v>
      </c>
      <c r="I3" t="s">
        <v>1407</v>
      </c>
      <c r="J3" t="s">
        <v>1364</v>
      </c>
      <c r="K3">
        <v>16</v>
      </c>
      <c r="L3" t="s">
        <v>1359</v>
      </c>
      <c r="M3" t="s">
        <v>1373</v>
      </c>
      <c r="N3" t="s">
        <v>835</v>
      </c>
      <c r="O3" t="s">
        <v>49</v>
      </c>
      <c r="P3" t="s">
        <v>1348</v>
      </c>
      <c r="Q3" t="s">
        <v>47</v>
      </c>
      <c r="R3" t="s">
        <v>48</v>
      </c>
      <c r="S3">
        <v>4</v>
      </c>
      <c r="T3" t="s">
        <v>1291</v>
      </c>
      <c r="U3" s="7" t="s">
        <v>1045</v>
      </c>
      <c r="V3" t="s">
        <v>71</v>
      </c>
      <c r="W3" t="s">
        <v>1376</v>
      </c>
      <c r="X3" t="s">
        <v>838</v>
      </c>
      <c r="Y3" t="s">
        <v>1339</v>
      </c>
      <c r="Z3">
        <v>1000</v>
      </c>
      <c r="AA3" t="s">
        <v>71</v>
      </c>
      <c r="AB3">
        <v>1221</v>
      </c>
      <c r="AC3" t="s">
        <v>77</v>
      </c>
      <c r="AD3" s="13" t="s">
        <v>1034</v>
      </c>
      <c r="AE3" t="s">
        <v>683</v>
      </c>
      <c r="AF3" s="1">
        <v>76446056.280000001</v>
      </c>
      <c r="AH3" s="1">
        <v>76813145.879999891</v>
      </c>
      <c r="AL3" s="63">
        <f>AF3-AH3</f>
        <v>-367089.59999988973</v>
      </c>
    </row>
    <row r="4" spans="1:38" x14ac:dyDescent="0.35">
      <c r="A4" t="str">
        <f t="shared" si="2"/>
        <v>513211120216</v>
      </c>
      <c r="B4">
        <v>5</v>
      </c>
      <c r="C4" t="str">
        <f t="shared" si="3"/>
        <v>132</v>
      </c>
      <c r="D4" t="str">
        <f t="shared" si="4"/>
        <v>1</v>
      </c>
      <c r="E4" t="str">
        <f t="shared" si="5"/>
        <v>1</v>
      </c>
      <c r="F4" t="str">
        <f t="shared" si="6"/>
        <v>12</v>
      </c>
      <c r="G4" s="7" t="str">
        <f t="shared" si="0"/>
        <v>02</v>
      </c>
      <c r="H4">
        <f t="shared" si="1"/>
        <v>16</v>
      </c>
      <c r="I4" t="s">
        <v>1407</v>
      </c>
      <c r="J4" t="s">
        <v>1364</v>
      </c>
      <c r="K4">
        <v>16</v>
      </c>
      <c r="L4" t="s">
        <v>1359</v>
      </c>
      <c r="M4" t="s">
        <v>1373</v>
      </c>
      <c r="N4" t="s">
        <v>835</v>
      </c>
      <c r="O4" t="s">
        <v>49</v>
      </c>
      <c r="P4" t="s">
        <v>1348</v>
      </c>
      <c r="Q4" t="s">
        <v>47</v>
      </c>
      <c r="R4" t="s">
        <v>48</v>
      </c>
      <c r="S4">
        <v>4</v>
      </c>
      <c r="T4" t="s">
        <v>1291</v>
      </c>
      <c r="U4" s="7" t="s">
        <v>1045</v>
      </c>
      <c r="V4" t="s">
        <v>71</v>
      </c>
      <c r="W4" t="s">
        <v>1376</v>
      </c>
      <c r="X4" t="s">
        <v>838</v>
      </c>
      <c r="Y4" t="s">
        <v>1339</v>
      </c>
      <c r="Z4">
        <v>1000</v>
      </c>
      <c r="AA4" t="s">
        <v>71</v>
      </c>
      <c r="AB4">
        <v>1321</v>
      </c>
      <c r="AC4" t="s">
        <v>91</v>
      </c>
      <c r="AD4" s="13" t="s">
        <v>1034</v>
      </c>
      <c r="AE4" t="s">
        <v>683</v>
      </c>
      <c r="AF4" s="1">
        <v>1061750.78</v>
      </c>
      <c r="AH4" s="1">
        <v>1066849.2483333286</v>
      </c>
      <c r="AL4" s="63">
        <f>AF4-AH4</f>
        <v>-5098.4683333286084</v>
      </c>
    </row>
    <row r="5" spans="1:38" x14ac:dyDescent="0.35">
      <c r="A5" t="str">
        <f t="shared" si="2"/>
        <v>513221120216</v>
      </c>
      <c r="B5">
        <v>5</v>
      </c>
      <c r="C5" t="str">
        <f t="shared" si="3"/>
        <v>132</v>
      </c>
      <c r="D5" t="str">
        <f t="shared" si="4"/>
        <v>2</v>
      </c>
      <c r="E5" t="str">
        <f t="shared" si="5"/>
        <v>1</v>
      </c>
      <c r="F5" t="str">
        <f t="shared" si="6"/>
        <v>12</v>
      </c>
      <c r="G5" s="7" t="str">
        <f t="shared" si="0"/>
        <v>02</v>
      </c>
      <c r="H5">
        <f>K5</f>
        <v>16</v>
      </c>
      <c r="I5" t="s">
        <v>1407</v>
      </c>
      <c r="J5" t="s">
        <v>1364</v>
      </c>
      <c r="K5">
        <v>16</v>
      </c>
      <c r="L5" t="s">
        <v>1359</v>
      </c>
      <c r="M5" t="s">
        <v>1373</v>
      </c>
      <c r="N5" t="s">
        <v>835</v>
      </c>
      <c r="O5" t="s">
        <v>49</v>
      </c>
      <c r="P5" t="s">
        <v>1348</v>
      </c>
      <c r="Q5" t="s">
        <v>47</v>
      </c>
      <c r="R5" t="s">
        <v>48</v>
      </c>
      <c r="S5">
        <v>4</v>
      </c>
      <c r="T5" t="s">
        <v>1291</v>
      </c>
      <c r="U5" s="7" t="s">
        <v>1045</v>
      </c>
      <c r="V5" t="s">
        <v>71</v>
      </c>
      <c r="W5" t="s">
        <v>1376</v>
      </c>
      <c r="X5" t="s">
        <v>838</v>
      </c>
      <c r="Y5" t="s">
        <v>1339</v>
      </c>
      <c r="Z5">
        <v>1000</v>
      </c>
      <c r="AA5" t="s">
        <v>71</v>
      </c>
      <c r="AB5">
        <v>1322</v>
      </c>
      <c r="AC5" t="s">
        <v>92</v>
      </c>
      <c r="AD5" s="13" t="s">
        <v>1034</v>
      </c>
      <c r="AE5" t="s">
        <v>683</v>
      </c>
      <c r="AF5" s="1">
        <v>0</v>
      </c>
      <c r="AH5" s="1">
        <v>2537716.9951790571</v>
      </c>
      <c r="AL5" s="63"/>
    </row>
    <row r="6" spans="1:38" x14ac:dyDescent="0.35">
      <c r="A6" t="str">
        <f t="shared" si="2"/>
        <v>513221120215</v>
      </c>
      <c r="B6">
        <v>5</v>
      </c>
      <c r="C6" t="str">
        <f t="shared" si="3"/>
        <v>132</v>
      </c>
      <c r="D6" t="str">
        <f t="shared" si="4"/>
        <v>2</v>
      </c>
      <c r="E6" t="str">
        <f t="shared" si="5"/>
        <v>1</v>
      </c>
      <c r="F6" t="str">
        <f t="shared" si="6"/>
        <v>12</v>
      </c>
      <c r="G6" s="7" t="str">
        <f t="shared" si="0"/>
        <v>02</v>
      </c>
      <c r="H6">
        <f t="shared" si="1"/>
        <v>15</v>
      </c>
      <c r="I6" t="s">
        <v>1362</v>
      </c>
      <c r="J6" t="s">
        <v>1363</v>
      </c>
      <c r="K6">
        <v>15</v>
      </c>
      <c r="L6" t="s">
        <v>1359</v>
      </c>
      <c r="M6" t="s">
        <v>1373</v>
      </c>
      <c r="N6" t="s">
        <v>835</v>
      </c>
      <c r="O6" t="s">
        <v>49</v>
      </c>
      <c r="P6" t="s">
        <v>1348</v>
      </c>
      <c r="Q6" t="s">
        <v>47</v>
      </c>
      <c r="R6" t="s">
        <v>48</v>
      </c>
      <c r="S6">
        <v>4</v>
      </c>
      <c r="T6" t="s">
        <v>1291</v>
      </c>
      <c r="U6" s="7" t="s">
        <v>1045</v>
      </c>
      <c r="V6" t="s">
        <v>71</v>
      </c>
      <c r="W6" t="s">
        <v>1376</v>
      </c>
      <c r="X6" t="s">
        <v>838</v>
      </c>
      <c r="Y6" t="s">
        <v>1339</v>
      </c>
      <c r="Z6">
        <v>1000</v>
      </c>
      <c r="AA6" t="s">
        <v>71</v>
      </c>
      <c r="AB6">
        <v>1322</v>
      </c>
      <c r="AC6" t="s">
        <v>92</v>
      </c>
      <c r="AD6" s="13" t="s">
        <v>1034</v>
      </c>
      <c r="AE6" t="s">
        <v>683</v>
      </c>
      <c r="AF6" s="1">
        <v>10617507.82</v>
      </c>
      <c r="AH6" s="1">
        <v>8130775.4881542809</v>
      </c>
      <c r="AI6" s="1"/>
      <c r="AL6" s="63">
        <f>AF6-AH6</f>
        <v>2486732.3318457194</v>
      </c>
    </row>
    <row r="7" spans="1:38" x14ac:dyDescent="0.35">
      <c r="A7" t="str">
        <f t="shared" si="2"/>
        <v>514111120216</v>
      </c>
      <c r="B7">
        <v>5</v>
      </c>
      <c r="C7" t="str">
        <f t="shared" si="3"/>
        <v>141</v>
      </c>
      <c r="D7" t="str">
        <f t="shared" si="4"/>
        <v>1</v>
      </c>
      <c r="E7" t="str">
        <f t="shared" si="5"/>
        <v>1</v>
      </c>
      <c r="F7" t="str">
        <f t="shared" si="6"/>
        <v>12</v>
      </c>
      <c r="G7" s="7" t="str">
        <f t="shared" si="0"/>
        <v>02</v>
      </c>
      <c r="H7">
        <f t="shared" si="1"/>
        <v>16</v>
      </c>
      <c r="I7" t="s">
        <v>1407</v>
      </c>
      <c r="J7" t="s">
        <v>1364</v>
      </c>
      <c r="K7">
        <v>16</v>
      </c>
      <c r="L7" t="s">
        <v>1359</v>
      </c>
      <c r="M7" t="s">
        <v>1373</v>
      </c>
      <c r="N7" t="s">
        <v>835</v>
      </c>
      <c r="O7" t="s">
        <v>49</v>
      </c>
      <c r="P7" t="s">
        <v>1348</v>
      </c>
      <c r="Q7" t="s">
        <v>47</v>
      </c>
      <c r="R7" t="s">
        <v>48</v>
      </c>
      <c r="S7">
        <v>4</v>
      </c>
      <c r="T7" t="s">
        <v>1291</v>
      </c>
      <c r="U7" s="7" t="s">
        <v>1045</v>
      </c>
      <c r="V7" t="s">
        <v>71</v>
      </c>
      <c r="W7" t="s">
        <v>1376</v>
      </c>
      <c r="X7" t="s">
        <v>838</v>
      </c>
      <c r="Y7" t="s">
        <v>1339</v>
      </c>
      <c r="Z7">
        <v>1000</v>
      </c>
      <c r="AA7" t="s">
        <v>71</v>
      </c>
      <c r="AB7">
        <v>1411</v>
      </c>
      <c r="AC7" t="s">
        <v>1584</v>
      </c>
      <c r="AD7" s="13" t="s">
        <v>1034</v>
      </c>
      <c r="AE7" t="s">
        <v>683</v>
      </c>
      <c r="AF7" s="1">
        <v>4586763.38</v>
      </c>
      <c r="AH7" s="1">
        <v>4608788.7527999906</v>
      </c>
      <c r="AL7" s="63">
        <f>AF7-AH7</f>
        <v>-22025.372799990699</v>
      </c>
    </row>
    <row r="8" spans="1:38" x14ac:dyDescent="0.35">
      <c r="A8" t="str">
        <f t="shared" si="2"/>
        <v>514211120216</v>
      </c>
      <c r="B8">
        <v>5</v>
      </c>
      <c r="C8" t="str">
        <f t="shared" si="3"/>
        <v>142</v>
      </c>
      <c r="D8" t="str">
        <f t="shared" si="4"/>
        <v>1</v>
      </c>
      <c r="E8" t="str">
        <f t="shared" si="5"/>
        <v>1</v>
      </c>
      <c r="F8" t="str">
        <f t="shared" si="6"/>
        <v>12</v>
      </c>
      <c r="G8" s="7" t="str">
        <f t="shared" si="0"/>
        <v>02</v>
      </c>
      <c r="H8">
        <f t="shared" si="1"/>
        <v>16</v>
      </c>
      <c r="I8" t="s">
        <v>1407</v>
      </c>
      <c r="J8" t="s">
        <v>1364</v>
      </c>
      <c r="K8">
        <v>16</v>
      </c>
      <c r="L8" t="s">
        <v>1359</v>
      </c>
      <c r="M8" t="s">
        <v>1373</v>
      </c>
      <c r="N8" t="s">
        <v>835</v>
      </c>
      <c r="O8" t="s">
        <v>49</v>
      </c>
      <c r="P8" t="s">
        <v>1348</v>
      </c>
      <c r="Q8" t="s">
        <v>47</v>
      </c>
      <c r="R8" t="s">
        <v>48</v>
      </c>
      <c r="S8">
        <v>4</v>
      </c>
      <c r="T8" t="s">
        <v>1291</v>
      </c>
      <c r="U8" s="7" t="s">
        <v>1045</v>
      </c>
      <c r="V8" t="s">
        <v>71</v>
      </c>
      <c r="W8" t="s">
        <v>1376</v>
      </c>
      <c r="X8" t="s">
        <v>838</v>
      </c>
      <c r="Y8" t="s">
        <v>1339</v>
      </c>
      <c r="Z8">
        <v>1000</v>
      </c>
      <c r="AA8" t="s">
        <v>71</v>
      </c>
      <c r="AB8">
        <v>1421</v>
      </c>
      <c r="AC8" t="s">
        <v>95</v>
      </c>
      <c r="AD8" s="13" t="s">
        <v>1034</v>
      </c>
      <c r="AE8" t="s">
        <v>683</v>
      </c>
      <c r="AF8" s="1">
        <v>2293381.69</v>
      </c>
      <c r="AH8" s="1">
        <v>2304394.3763999953</v>
      </c>
      <c r="AL8" s="63">
        <f>AF8-AH8</f>
        <v>-11012.686399995349</v>
      </c>
    </row>
    <row r="9" spans="1:38" x14ac:dyDescent="0.35">
      <c r="A9" t="str">
        <f t="shared" si="2"/>
        <v>514311120216</v>
      </c>
      <c r="B9">
        <v>5</v>
      </c>
      <c r="C9" t="str">
        <f t="shared" si="3"/>
        <v>143</v>
      </c>
      <c r="D9" t="str">
        <f t="shared" si="4"/>
        <v>1</v>
      </c>
      <c r="E9" t="str">
        <f t="shared" si="5"/>
        <v>1</v>
      </c>
      <c r="F9" t="str">
        <f t="shared" si="6"/>
        <v>12</v>
      </c>
      <c r="G9" s="7" t="str">
        <f t="shared" si="0"/>
        <v>02</v>
      </c>
      <c r="H9">
        <f t="shared" si="1"/>
        <v>16</v>
      </c>
      <c r="I9" t="s">
        <v>1407</v>
      </c>
      <c r="J9" t="s">
        <v>1364</v>
      </c>
      <c r="K9">
        <v>16</v>
      </c>
      <c r="L9" t="s">
        <v>1359</v>
      </c>
      <c r="M9" t="s">
        <v>1373</v>
      </c>
      <c r="N9" t="s">
        <v>835</v>
      </c>
      <c r="O9" t="s">
        <v>49</v>
      </c>
      <c r="P9" t="s">
        <v>1348</v>
      </c>
      <c r="Q9" t="s">
        <v>47</v>
      </c>
      <c r="R9" t="s">
        <v>48</v>
      </c>
      <c r="S9">
        <v>4</v>
      </c>
      <c r="T9" t="s">
        <v>1291</v>
      </c>
      <c r="U9" s="7" t="s">
        <v>1045</v>
      </c>
      <c r="V9" t="s">
        <v>71</v>
      </c>
      <c r="W9" t="s">
        <v>1376</v>
      </c>
      <c r="X9" t="s">
        <v>838</v>
      </c>
      <c r="Y9" t="s">
        <v>1339</v>
      </c>
      <c r="Z9">
        <v>1000</v>
      </c>
      <c r="AA9" t="s">
        <v>71</v>
      </c>
      <c r="AB9">
        <v>1431</v>
      </c>
      <c r="AC9" t="s">
        <v>97</v>
      </c>
      <c r="AD9" s="13" t="s">
        <v>1034</v>
      </c>
      <c r="AE9" t="s">
        <v>683</v>
      </c>
      <c r="AF9" s="1">
        <v>1528921.13</v>
      </c>
      <c r="AH9" s="1">
        <v>1536262.9175999919</v>
      </c>
      <c r="AL9" s="63">
        <f>AF9-AH9</f>
        <v>-7341.787599992007</v>
      </c>
    </row>
    <row r="10" spans="1:38" x14ac:dyDescent="0.35">
      <c r="A10" t="str">
        <f t="shared" si="2"/>
        <v>514321120216</v>
      </c>
      <c r="B10">
        <v>5</v>
      </c>
      <c r="C10" t="str">
        <f t="shared" si="3"/>
        <v>143</v>
      </c>
      <c r="D10" t="str">
        <f t="shared" si="4"/>
        <v>2</v>
      </c>
      <c r="E10" t="str">
        <f t="shared" si="5"/>
        <v>1</v>
      </c>
      <c r="F10" t="str">
        <f t="shared" si="6"/>
        <v>12</v>
      </c>
      <c r="G10" s="7" t="str">
        <f t="shared" si="0"/>
        <v>02</v>
      </c>
      <c r="H10">
        <f t="shared" si="1"/>
        <v>16</v>
      </c>
      <c r="I10" t="s">
        <v>1407</v>
      </c>
      <c r="J10" t="s">
        <v>1364</v>
      </c>
      <c r="K10">
        <v>16</v>
      </c>
      <c r="L10" t="s">
        <v>1359</v>
      </c>
      <c r="M10" t="s">
        <v>1373</v>
      </c>
      <c r="N10" t="s">
        <v>835</v>
      </c>
      <c r="O10" t="s">
        <v>49</v>
      </c>
      <c r="P10" t="s">
        <v>1348</v>
      </c>
      <c r="Q10" t="s">
        <v>47</v>
      </c>
      <c r="R10" t="s">
        <v>48</v>
      </c>
      <c r="S10">
        <v>4</v>
      </c>
      <c r="T10" t="s">
        <v>1291</v>
      </c>
      <c r="U10" s="7" t="s">
        <v>1045</v>
      </c>
      <c r="V10" t="s">
        <v>71</v>
      </c>
      <c r="W10" t="s">
        <v>1376</v>
      </c>
      <c r="X10" t="s">
        <v>838</v>
      </c>
      <c r="Y10" t="s">
        <v>1339</v>
      </c>
      <c r="Z10">
        <v>1000</v>
      </c>
      <c r="AA10" t="s">
        <v>71</v>
      </c>
      <c r="AB10">
        <v>1432</v>
      </c>
      <c r="AC10" t="s">
        <v>98</v>
      </c>
      <c r="AD10" s="13" t="s">
        <v>1034</v>
      </c>
      <c r="AE10" t="s">
        <v>683</v>
      </c>
      <c r="AF10" s="1">
        <v>13378059.85</v>
      </c>
      <c r="AH10" s="1">
        <v>13442300.528999988</v>
      </c>
      <c r="AL10" s="63">
        <f>AF10-AH10</f>
        <v>-64240.678999988362</v>
      </c>
    </row>
    <row r="11" spans="1:38" x14ac:dyDescent="0.35">
      <c r="A11" t="str">
        <f t="shared" si="2"/>
        <v>511311120115</v>
      </c>
      <c r="B11">
        <v>5</v>
      </c>
      <c r="C11" t="str">
        <f t="shared" si="3"/>
        <v>113</v>
      </c>
      <c r="D11" t="str">
        <f t="shared" si="4"/>
        <v>1</v>
      </c>
      <c r="E11" t="str">
        <f t="shared" si="5"/>
        <v>1</v>
      </c>
      <c r="F11" t="str">
        <f t="shared" si="6"/>
        <v>12</v>
      </c>
      <c r="G11" s="7" t="str">
        <f t="shared" si="0"/>
        <v>01</v>
      </c>
      <c r="H11">
        <f t="shared" si="1"/>
        <v>15</v>
      </c>
      <c r="I11" t="s">
        <v>1362</v>
      </c>
      <c r="J11" t="s">
        <v>1363</v>
      </c>
      <c r="K11">
        <v>15</v>
      </c>
      <c r="L11" t="s">
        <v>1359</v>
      </c>
      <c r="M11" t="s">
        <v>1373</v>
      </c>
      <c r="N11" t="s">
        <v>835</v>
      </c>
      <c r="O11" t="s">
        <v>49</v>
      </c>
      <c r="P11" t="s">
        <v>1348</v>
      </c>
      <c r="Q11" t="s">
        <v>47</v>
      </c>
      <c r="R11" t="s">
        <v>48</v>
      </c>
      <c r="S11">
        <v>4</v>
      </c>
      <c r="T11" t="s">
        <v>1291</v>
      </c>
      <c r="U11" s="7" t="s">
        <v>1045</v>
      </c>
      <c r="V11" t="s">
        <v>71</v>
      </c>
      <c r="W11" t="s">
        <v>1376</v>
      </c>
      <c r="X11" t="s">
        <v>838</v>
      </c>
      <c r="Y11" t="s">
        <v>1339</v>
      </c>
      <c r="Z11">
        <v>1000</v>
      </c>
      <c r="AA11" t="s">
        <v>71</v>
      </c>
      <c r="AB11">
        <v>1131</v>
      </c>
      <c r="AC11" t="s">
        <v>1509</v>
      </c>
      <c r="AD11" s="13" t="s">
        <v>1035</v>
      </c>
      <c r="AE11" t="s">
        <v>682</v>
      </c>
      <c r="AF11" s="1">
        <v>703500481.51185715</v>
      </c>
      <c r="AH11" s="1">
        <v>705161521.27185714</v>
      </c>
      <c r="AL11" s="63"/>
    </row>
    <row r="12" spans="1:38" x14ac:dyDescent="0.35">
      <c r="A12" t="str">
        <f t="shared" si="2"/>
        <v>513211120115</v>
      </c>
      <c r="B12">
        <v>5</v>
      </c>
      <c r="C12" t="str">
        <f t="shared" si="3"/>
        <v>132</v>
      </c>
      <c r="D12" t="str">
        <f t="shared" si="4"/>
        <v>1</v>
      </c>
      <c r="E12" t="str">
        <f t="shared" si="5"/>
        <v>1</v>
      </c>
      <c r="F12" t="str">
        <f t="shared" si="6"/>
        <v>12</v>
      </c>
      <c r="G12" s="7" t="str">
        <f t="shared" si="0"/>
        <v>01</v>
      </c>
      <c r="H12">
        <f t="shared" si="1"/>
        <v>15</v>
      </c>
      <c r="I12" t="s">
        <v>1362</v>
      </c>
      <c r="J12" t="s">
        <v>1363</v>
      </c>
      <c r="K12">
        <v>15</v>
      </c>
      <c r="L12" t="s">
        <v>1359</v>
      </c>
      <c r="M12" t="s">
        <v>1373</v>
      </c>
      <c r="N12" t="s">
        <v>835</v>
      </c>
      <c r="O12" t="s">
        <v>49</v>
      </c>
      <c r="P12" t="s">
        <v>1348</v>
      </c>
      <c r="Q12" t="s">
        <v>47</v>
      </c>
      <c r="R12" t="s">
        <v>48</v>
      </c>
      <c r="S12">
        <v>4</v>
      </c>
      <c r="T12" t="s">
        <v>1291</v>
      </c>
      <c r="U12" s="7" t="s">
        <v>1045</v>
      </c>
      <c r="V12" t="s">
        <v>71</v>
      </c>
      <c r="W12" t="s">
        <v>1376</v>
      </c>
      <c r="X12" t="s">
        <v>838</v>
      </c>
      <c r="Y12" t="s">
        <v>1339</v>
      </c>
      <c r="Z12">
        <v>1000</v>
      </c>
      <c r="AA12" t="s">
        <v>71</v>
      </c>
      <c r="AB12">
        <v>1321</v>
      </c>
      <c r="AC12" t="s">
        <v>91</v>
      </c>
      <c r="AD12" s="13" t="s">
        <v>1035</v>
      </c>
      <c r="AE12" t="s">
        <v>682</v>
      </c>
      <c r="AF12" s="1">
        <v>9970103.354331119</v>
      </c>
      <c r="AH12" s="1">
        <v>9993173.3509977832</v>
      </c>
      <c r="AL12" s="63"/>
    </row>
    <row r="13" spans="1:38" x14ac:dyDescent="0.35">
      <c r="A13" t="str">
        <f t="shared" si="2"/>
        <v>513221120115</v>
      </c>
      <c r="B13">
        <v>5</v>
      </c>
      <c r="C13" t="str">
        <f t="shared" si="3"/>
        <v>132</v>
      </c>
      <c r="D13" t="str">
        <f t="shared" si="4"/>
        <v>2</v>
      </c>
      <c r="E13" t="str">
        <f t="shared" si="5"/>
        <v>1</v>
      </c>
      <c r="F13" t="str">
        <f t="shared" si="6"/>
        <v>12</v>
      </c>
      <c r="G13" s="7" t="str">
        <f t="shared" si="0"/>
        <v>01</v>
      </c>
      <c r="H13">
        <f t="shared" si="1"/>
        <v>15</v>
      </c>
      <c r="I13" t="s">
        <v>1362</v>
      </c>
      <c r="J13" t="s">
        <v>1363</v>
      </c>
      <c r="K13">
        <v>15</v>
      </c>
      <c r="L13" t="s">
        <v>1359</v>
      </c>
      <c r="M13" t="s">
        <v>1373</v>
      </c>
      <c r="N13" t="s">
        <v>835</v>
      </c>
      <c r="O13" t="s">
        <v>49</v>
      </c>
      <c r="P13" t="s">
        <v>1348</v>
      </c>
      <c r="Q13" t="s">
        <v>47</v>
      </c>
      <c r="R13" t="s">
        <v>48</v>
      </c>
      <c r="S13">
        <v>4</v>
      </c>
      <c r="T13" t="s">
        <v>1291</v>
      </c>
      <c r="U13" s="7" t="s">
        <v>1045</v>
      </c>
      <c r="V13" t="s">
        <v>71</v>
      </c>
      <c r="W13" t="s">
        <v>1376</v>
      </c>
      <c r="X13" t="s">
        <v>838</v>
      </c>
      <c r="Y13" t="s">
        <v>1339</v>
      </c>
      <c r="Z13">
        <v>1000</v>
      </c>
      <c r="AA13" t="s">
        <v>71</v>
      </c>
      <c r="AB13">
        <v>1322</v>
      </c>
      <c r="AC13" t="s">
        <v>92</v>
      </c>
      <c r="AD13" s="13" t="s">
        <v>1035</v>
      </c>
      <c r="AE13" t="s">
        <v>682</v>
      </c>
      <c r="AF13" s="1">
        <v>99701033.543313622</v>
      </c>
      <c r="AH13" s="1">
        <v>99931733.509980276</v>
      </c>
      <c r="AL13" s="63"/>
    </row>
    <row r="14" spans="1:38" x14ac:dyDescent="0.35">
      <c r="A14" t="str">
        <f t="shared" si="2"/>
        <v>514111120115</v>
      </c>
      <c r="B14">
        <v>5</v>
      </c>
      <c r="C14" t="str">
        <f t="shared" si="3"/>
        <v>141</v>
      </c>
      <c r="D14" t="str">
        <f t="shared" si="4"/>
        <v>1</v>
      </c>
      <c r="E14" t="str">
        <f t="shared" si="5"/>
        <v>1</v>
      </c>
      <c r="F14" t="str">
        <f t="shared" si="6"/>
        <v>12</v>
      </c>
      <c r="G14" s="7" t="str">
        <f t="shared" si="0"/>
        <v>01</v>
      </c>
      <c r="H14">
        <f t="shared" si="1"/>
        <v>15</v>
      </c>
      <c r="I14" t="s">
        <v>1362</v>
      </c>
      <c r="J14" t="s">
        <v>1363</v>
      </c>
      <c r="K14">
        <v>15</v>
      </c>
      <c r="L14" t="s">
        <v>1359</v>
      </c>
      <c r="M14" t="s">
        <v>1373</v>
      </c>
      <c r="N14" t="s">
        <v>835</v>
      </c>
      <c r="O14" t="s">
        <v>49</v>
      </c>
      <c r="P14" t="s">
        <v>1348</v>
      </c>
      <c r="Q14" t="s">
        <v>47</v>
      </c>
      <c r="R14" t="s">
        <v>48</v>
      </c>
      <c r="S14">
        <v>4</v>
      </c>
      <c r="T14" t="s">
        <v>1291</v>
      </c>
      <c r="U14" s="7" t="s">
        <v>1045</v>
      </c>
      <c r="V14" t="s">
        <v>71</v>
      </c>
      <c r="W14" t="s">
        <v>1376</v>
      </c>
      <c r="X14" t="s">
        <v>838</v>
      </c>
      <c r="Y14" t="s">
        <v>1339</v>
      </c>
      <c r="Z14">
        <v>1000</v>
      </c>
      <c r="AA14" t="s">
        <v>71</v>
      </c>
      <c r="AB14">
        <v>1411</v>
      </c>
      <c r="AC14" t="s">
        <v>1584</v>
      </c>
      <c r="AD14" s="13" t="s">
        <v>1035</v>
      </c>
      <c r="AE14" t="s">
        <v>682</v>
      </c>
      <c r="AF14" s="1">
        <v>43070846.490710661</v>
      </c>
      <c r="AH14" s="1">
        <v>43170508.876310661</v>
      </c>
      <c r="AL14" s="63"/>
    </row>
    <row r="15" spans="1:38" x14ac:dyDescent="0.35">
      <c r="A15" t="str">
        <f t="shared" si="2"/>
        <v>514211120115</v>
      </c>
      <c r="B15">
        <v>5</v>
      </c>
      <c r="C15" t="str">
        <f t="shared" si="3"/>
        <v>142</v>
      </c>
      <c r="D15" t="str">
        <f t="shared" si="4"/>
        <v>1</v>
      </c>
      <c r="E15" t="str">
        <f t="shared" si="5"/>
        <v>1</v>
      </c>
      <c r="F15" t="str">
        <f t="shared" si="6"/>
        <v>12</v>
      </c>
      <c r="G15" s="7" t="str">
        <f t="shared" si="0"/>
        <v>01</v>
      </c>
      <c r="H15">
        <f t="shared" si="1"/>
        <v>15</v>
      </c>
      <c r="I15" t="s">
        <v>1362</v>
      </c>
      <c r="J15" t="s">
        <v>1363</v>
      </c>
      <c r="K15">
        <v>15</v>
      </c>
      <c r="L15" t="s">
        <v>1359</v>
      </c>
      <c r="M15" t="s">
        <v>1373</v>
      </c>
      <c r="N15" t="s">
        <v>835</v>
      </c>
      <c r="O15" t="s">
        <v>49</v>
      </c>
      <c r="P15" t="s">
        <v>1348</v>
      </c>
      <c r="Q15" t="s">
        <v>47</v>
      </c>
      <c r="R15" t="s">
        <v>48</v>
      </c>
      <c r="S15">
        <v>4</v>
      </c>
      <c r="T15" t="s">
        <v>1291</v>
      </c>
      <c r="U15" s="7" t="s">
        <v>1045</v>
      </c>
      <c r="V15" t="s">
        <v>71</v>
      </c>
      <c r="W15" t="s">
        <v>1376</v>
      </c>
      <c r="X15" t="s">
        <v>838</v>
      </c>
      <c r="Y15" t="s">
        <v>1339</v>
      </c>
      <c r="Z15">
        <v>1000</v>
      </c>
      <c r="AA15" t="s">
        <v>71</v>
      </c>
      <c r="AB15">
        <v>1421</v>
      </c>
      <c r="AC15" t="s">
        <v>95</v>
      </c>
      <c r="AD15" s="13" t="s">
        <v>1035</v>
      </c>
      <c r="AE15" t="s">
        <v>682</v>
      </c>
      <c r="AF15" s="1">
        <v>21535423.24535533</v>
      </c>
      <c r="AH15" s="1">
        <v>21585254.438155331</v>
      </c>
      <c r="AL15" s="63"/>
    </row>
    <row r="16" spans="1:38" x14ac:dyDescent="0.35">
      <c r="A16" t="str">
        <f t="shared" si="2"/>
        <v>514311120115</v>
      </c>
      <c r="B16">
        <v>5</v>
      </c>
      <c r="C16" t="str">
        <f t="shared" si="3"/>
        <v>143</v>
      </c>
      <c r="D16" t="str">
        <f t="shared" si="4"/>
        <v>1</v>
      </c>
      <c r="E16" t="str">
        <f t="shared" si="5"/>
        <v>1</v>
      </c>
      <c r="F16" t="str">
        <f t="shared" si="6"/>
        <v>12</v>
      </c>
      <c r="G16" s="7" t="str">
        <f t="shared" si="0"/>
        <v>01</v>
      </c>
      <c r="H16">
        <f t="shared" si="1"/>
        <v>15</v>
      </c>
      <c r="I16" t="s">
        <v>1362</v>
      </c>
      <c r="J16" t="s">
        <v>1363</v>
      </c>
      <c r="K16">
        <v>15</v>
      </c>
      <c r="L16" t="s">
        <v>1359</v>
      </c>
      <c r="M16" t="s">
        <v>1373</v>
      </c>
      <c r="N16" t="s">
        <v>835</v>
      </c>
      <c r="O16" t="s">
        <v>49</v>
      </c>
      <c r="P16" t="s">
        <v>1348</v>
      </c>
      <c r="Q16" t="s">
        <v>47</v>
      </c>
      <c r="R16" t="s">
        <v>48</v>
      </c>
      <c r="S16">
        <v>4</v>
      </c>
      <c r="T16" t="s">
        <v>1291</v>
      </c>
      <c r="U16" s="7" t="s">
        <v>1045</v>
      </c>
      <c r="V16" t="s">
        <v>71</v>
      </c>
      <c r="W16" t="s">
        <v>1376</v>
      </c>
      <c r="X16" t="s">
        <v>838</v>
      </c>
      <c r="Y16" t="s">
        <v>1339</v>
      </c>
      <c r="Z16">
        <v>1000</v>
      </c>
      <c r="AA16" t="s">
        <v>71</v>
      </c>
      <c r="AB16">
        <v>1431</v>
      </c>
      <c r="AC16" t="s">
        <v>97</v>
      </c>
      <c r="AD16" s="13" t="s">
        <v>1035</v>
      </c>
      <c r="AE16" t="s">
        <v>682</v>
      </c>
      <c r="AF16" s="1">
        <v>14356948.830237141</v>
      </c>
      <c r="AH16" s="1">
        <v>14390169.625437146</v>
      </c>
      <c r="AL16" s="63"/>
    </row>
    <row r="17" spans="1:38" x14ac:dyDescent="0.35">
      <c r="A17" t="str">
        <f t="shared" si="2"/>
        <v>514321120115</v>
      </c>
      <c r="B17">
        <v>5</v>
      </c>
      <c r="C17" t="str">
        <f t="shared" si="3"/>
        <v>143</v>
      </c>
      <c r="D17" t="str">
        <f t="shared" si="4"/>
        <v>2</v>
      </c>
      <c r="E17" t="str">
        <f t="shared" si="5"/>
        <v>1</v>
      </c>
      <c r="F17" t="str">
        <f t="shared" si="6"/>
        <v>12</v>
      </c>
      <c r="G17" s="7" t="str">
        <f t="shared" si="0"/>
        <v>01</v>
      </c>
      <c r="H17">
        <f t="shared" si="1"/>
        <v>15</v>
      </c>
      <c r="I17" t="s">
        <v>1362</v>
      </c>
      <c r="J17" t="s">
        <v>1363</v>
      </c>
      <c r="K17">
        <v>15</v>
      </c>
      <c r="L17" t="s">
        <v>1359</v>
      </c>
      <c r="M17" t="s">
        <v>1373</v>
      </c>
      <c r="N17" t="s">
        <v>835</v>
      </c>
      <c r="O17" t="s">
        <v>49</v>
      </c>
      <c r="P17" t="s">
        <v>1348</v>
      </c>
      <c r="Q17" t="s">
        <v>47</v>
      </c>
      <c r="R17" t="s">
        <v>48</v>
      </c>
      <c r="S17">
        <v>4</v>
      </c>
      <c r="T17" t="s">
        <v>1291</v>
      </c>
      <c r="U17" s="7" t="s">
        <v>1045</v>
      </c>
      <c r="V17" t="s">
        <v>71</v>
      </c>
      <c r="W17" t="s">
        <v>1376</v>
      </c>
      <c r="X17" t="s">
        <v>838</v>
      </c>
      <c r="Y17" t="s">
        <v>1339</v>
      </c>
      <c r="Z17">
        <v>1000</v>
      </c>
      <c r="AA17" t="s">
        <v>71</v>
      </c>
      <c r="AB17">
        <v>1432</v>
      </c>
      <c r="AC17" t="s">
        <v>98</v>
      </c>
      <c r="AD17" s="13" t="s">
        <v>1035</v>
      </c>
      <c r="AE17" t="s">
        <v>682</v>
      </c>
      <c r="AF17" s="1">
        <v>125623302.26457524</v>
      </c>
      <c r="AH17" s="1">
        <v>125913984.22257525</v>
      </c>
      <c r="AL17" s="63"/>
    </row>
    <row r="18" spans="1:38" x14ac:dyDescent="0.35">
      <c r="A18" t="str">
        <f t="shared" si="2"/>
        <v>515911120116</v>
      </c>
      <c r="B18">
        <v>5</v>
      </c>
      <c r="C18" t="str">
        <f t="shared" si="3"/>
        <v>159</v>
      </c>
      <c r="D18" t="str">
        <f t="shared" si="4"/>
        <v>1</v>
      </c>
      <c r="E18" t="str">
        <f t="shared" si="5"/>
        <v>1</v>
      </c>
      <c r="F18" t="str">
        <f t="shared" si="6"/>
        <v>12</v>
      </c>
      <c r="G18" s="7" t="str">
        <f t="shared" si="0"/>
        <v>01</v>
      </c>
      <c r="H18">
        <f t="shared" si="1"/>
        <v>16</v>
      </c>
      <c r="I18" t="s">
        <v>1407</v>
      </c>
      <c r="J18" t="s">
        <v>1364</v>
      </c>
      <c r="K18">
        <v>16</v>
      </c>
      <c r="L18" t="s">
        <v>1359</v>
      </c>
      <c r="M18" t="s">
        <v>1373</v>
      </c>
      <c r="N18" t="s">
        <v>835</v>
      </c>
      <c r="O18" t="s">
        <v>49</v>
      </c>
      <c r="P18" t="s">
        <v>1348</v>
      </c>
      <c r="Q18" t="s">
        <v>47</v>
      </c>
      <c r="R18" t="s">
        <v>48</v>
      </c>
      <c r="S18">
        <v>4</v>
      </c>
      <c r="T18" t="s">
        <v>1291</v>
      </c>
      <c r="U18" s="7" t="s">
        <v>1045</v>
      </c>
      <c r="V18" t="s">
        <v>71</v>
      </c>
      <c r="W18" t="s">
        <v>1376</v>
      </c>
      <c r="X18" t="s">
        <v>838</v>
      </c>
      <c r="Y18" t="s">
        <v>1339</v>
      </c>
      <c r="Z18">
        <v>1000</v>
      </c>
      <c r="AA18" t="s">
        <v>71</v>
      </c>
      <c r="AB18">
        <v>1591</v>
      </c>
      <c r="AC18" t="s">
        <v>79</v>
      </c>
      <c r="AD18" s="13" t="s">
        <v>1035</v>
      </c>
      <c r="AE18" t="s">
        <v>682</v>
      </c>
      <c r="AF18" s="1">
        <v>96000715.219655305</v>
      </c>
      <c r="AH18" s="1">
        <v>96017961.159655303</v>
      </c>
      <c r="AL18" s="63"/>
    </row>
    <row r="19" spans="1:38" x14ac:dyDescent="0.35">
      <c r="A19" t="str">
        <f t="shared" si="2"/>
        <v>511311130315</v>
      </c>
      <c r="B19">
        <v>5</v>
      </c>
      <c r="C19" t="str">
        <f t="shared" si="3"/>
        <v>113</v>
      </c>
      <c r="D19" t="str">
        <f t="shared" si="4"/>
        <v>1</v>
      </c>
      <c r="E19" t="str">
        <f t="shared" si="5"/>
        <v>1</v>
      </c>
      <c r="F19" t="str">
        <f t="shared" si="6"/>
        <v>13</v>
      </c>
      <c r="G19" s="7" t="str">
        <f t="shared" si="0"/>
        <v>03</v>
      </c>
      <c r="H19">
        <f t="shared" si="1"/>
        <v>15</v>
      </c>
      <c r="I19" t="s">
        <v>1362</v>
      </c>
      <c r="J19" t="s">
        <v>1363</v>
      </c>
      <c r="K19">
        <v>15</v>
      </c>
      <c r="L19" t="s">
        <v>1359</v>
      </c>
      <c r="M19" t="s">
        <v>1373</v>
      </c>
      <c r="N19" t="s">
        <v>835</v>
      </c>
      <c r="O19" t="s">
        <v>49</v>
      </c>
      <c r="P19" t="s">
        <v>1348</v>
      </c>
      <c r="Q19" t="s">
        <v>47</v>
      </c>
      <c r="R19" t="s">
        <v>48</v>
      </c>
      <c r="S19">
        <v>1</v>
      </c>
      <c r="T19" t="s">
        <v>1292</v>
      </c>
      <c r="U19" s="7" t="s">
        <v>1043</v>
      </c>
      <c r="V19" t="s">
        <v>172</v>
      </c>
      <c r="W19" t="s">
        <v>1376</v>
      </c>
      <c r="X19" t="s">
        <v>838</v>
      </c>
      <c r="Y19" t="s">
        <v>1339</v>
      </c>
      <c r="Z19">
        <v>1000</v>
      </c>
      <c r="AA19" t="s">
        <v>71</v>
      </c>
      <c r="AB19">
        <v>1131</v>
      </c>
      <c r="AC19" t="s">
        <v>1509</v>
      </c>
      <c r="AD19" s="13" t="s">
        <v>1033</v>
      </c>
      <c r="AE19" t="s">
        <v>867</v>
      </c>
      <c r="AF19" s="1">
        <v>0</v>
      </c>
      <c r="AH19" s="1">
        <v>212353767.59999999</v>
      </c>
      <c r="AL19" s="63"/>
    </row>
    <row r="20" spans="1:38" x14ac:dyDescent="0.35">
      <c r="A20" t="str">
        <f t="shared" si="2"/>
        <v>513211130315</v>
      </c>
      <c r="B20">
        <v>5</v>
      </c>
      <c r="C20" t="str">
        <f t="shared" si="3"/>
        <v>132</v>
      </c>
      <c r="D20" t="str">
        <f t="shared" si="4"/>
        <v>1</v>
      </c>
      <c r="E20" t="str">
        <f t="shared" si="5"/>
        <v>1</v>
      </c>
      <c r="F20" t="str">
        <f t="shared" si="6"/>
        <v>13</v>
      </c>
      <c r="G20" s="7" t="str">
        <f t="shared" si="0"/>
        <v>03</v>
      </c>
      <c r="H20">
        <f t="shared" si="1"/>
        <v>15</v>
      </c>
      <c r="I20" t="s">
        <v>1362</v>
      </c>
      <c r="J20" t="s">
        <v>1363</v>
      </c>
      <c r="K20">
        <v>15</v>
      </c>
      <c r="L20" t="s">
        <v>1359</v>
      </c>
      <c r="M20" t="s">
        <v>1373</v>
      </c>
      <c r="N20" t="s">
        <v>835</v>
      </c>
      <c r="O20" t="s">
        <v>49</v>
      </c>
      <c r="P20" t="s">
        <v>1348</v>
      </c>
      <c r="Q20" t="s">
        <v>47</v>
      </c>
      <c r="R20" t="s">
        <v>48</v>
      </c>
      <c r="S20">
        <v>1</v>
      </c>
      <c r="T20" t="s">
        <v>1292</v>
      </c>
      <c r="U20" s="7" t="s">
        <v>1043</v>
      </c>
      <c r="V20" t="s">
        <v>172</v>
      </c>
      <c r="W20" t="s">
        <v>1376</v>
      </c>
      <c r="X20" t="s">
        <v>838</v>
      </c>
      <c r="Y20" t="s">
        <v>1339</v>
      </c>
      <c r="Z20">
        <v>1000</v>
      </c>
      <c r="AA20" t="s">
        <v>71</v>
      </c>
      <c r="AB20">
        <v>1321</v>
      </c>
      <c r="AC20" t="s">
        <v>91</v>
      </c>
      <c r="AD20" s="13" t="s">
        <v>1033</v>
      </c>
      <c r="AE20" t="s">
        <v>867</v>
      </c>
      <c r="AF20" s="1">
        <v>0</v>
      </c>
      <c r="AH20" s="1">
        <v>2949357.88</v>
      </c>
      <c r="AL20" s="63"/>
    </row>
    <row r="21" spans="1:38" x14ac:dyDescent="0.35">
      <c r="A21" t="str">
        <f t="shared" si="2"/>
        <v>513221130315</v>
      </c>
      <c r="B21">
        <v>5</v>
      </c>
      <c r="C21" t="str">
        <f t="shared" si="3"/>
        <v>132</v>
      </c>
      <c r="D21" t="str">
        <f t="shared" si="4"/>
        <v>2</v>
      </c>
      <c r="E21" t="str">
        <f t="shared" si="5"/>
        <v>1</v>
      </c>
      <c r="F21" t="str">
        <f t="shared" si="6"/>
        <v>13</v>
      </c>
      <c r="G21" s="7" t="str">
        <f t="shared" si="0"/>
        <v>03</v>
      </c>
      <c r="H21">
        <f t="shared" si="1"/>
        <v>15</v>
      </c>
      <c r="I21" t="s">
        <v>1362</v>
      </c>
      <c r="J21" t="s">
        <v>1363</v>
      </c>
      <c r="K21">
        <v>15</v>
      </c>
      <c r="L21" t="s">
        <v>1359</v>
      </c>
      <c r="M21" t="s">
        <v>1373</v>
      </c>
      <c r="N21" t="s">
        <v>835</v>
      </c>
      <c r="O21" t="s">
        <v>49</v>
      </c>
      <c r="P21" t="s">
        <v>1348</v>
      </c>
      <c r="Q21" t="s">
        <v>47</v>
      </c>
      <c r="R21" t="s">
        <v>48</v>
      </c>
      <c r="S21">
        <v>1</v>
      </c>
      <c r="T21" t="s">
        <v>1292</v>
      </c>
      <c r="U21" s="7" t="s">
        <v>1043</v>
      </c>
      <c r="V21" t="s">
        <v>172</v>
      </c>
      <c r="W21" t="s">
        <v>1376</v>
      </c>
      <c r="X21" t="s">
        <v>838</v>
      </c>
      <c r="Y21" t="s">
        <v>1339</v>
      </c>
      <c r="Z21">
        <v>1000</v>
      </c>
      <c r="AA21" t="s">
        <v>71</v>
      </c>
      <c r="AB21">
        <v>1322</v>
      </c>
      <c r="AC21" t="s">
        <v>92</v>
      </c>
      <c r="AD21" s="13" t="s">
        <v>1033</v>
      </c>
      <c r="AE21" t="s">
        <v>867</v>
      </c>
      <c r="AF21" s="1">
        <v>0</v>
      </c>
      <c r="AH21" s="1">
        <v>29493578.829999998</v>
      </c>
      <c r="AL21" s="63"/>
    </row>
    <row r="22" spans="1:38" x14ac:dyDescent="0.35">
      <c r="A22" t="str">
        <f t="shared" si="2"/>
        <v>514111130315</v>
      </c>
      <c r="B22">
        <v>5</v>
      </c>
      <c r="C22" t="str">
        <f t="shared" si="3"/>
        <v>141</v>
      </c>
      <c r="D22" t="str">
        <f t="shared" si="4"/>
        <v>1</v>
      </c>
      <c r="E22" t="str">
        <f t="shared" si="5"/>
        <v>1</v>
      </c>
      <c r="F22" t="str">
        <f t="shared" si="6"/>
        <v>13</v>
      </c>
      <c r="G22" s="7" t="str">
        <f t="shared" si="0"/>
        <v>03</v>
      </c>
      <c r="H22">
        <f t="shared" si="1"/>
        <v>15</v>
      </c>
      <c r="I22" t="s">
        <v>1362</v>
      </c>
      <c r="J22" t="s">
        <v>1363</v>
      </c>
      <c r="K22">
        <v>15</v>
      </c>
      <c r="L22" t="s">
        <v>1359</v>
      </c>
      <c r="M22" t="s">
        <v>1373</v>
      </c>
      <c r="N22" t="s">
        <v>835</v>
      </c>
      <c r="O22" t="s">
        <v>49</v>
      </c>
      <c r="P22" t="s">
        <v>1348</v>
      </c>
      <c r="Q22" t="s">
        <v>47</v>
      </c>
      <c r="R22" t="s">
        <v>48</v>
      </c>
      <c r="S22">
        <v>1</v>
      </c>
      <c r="T22" t="s">
        <v>1292</v>
      </c>
      <c r="U22" s="7" t="s">
        <v>1043</v>
      </c>
      <c r="V22" t="s">
        <v>172</v>
      </c>
      <c r="W22" t="s">
        <v>1376</v>
      </c>
      <c r="X22" t="s">
        <v>838</v>
      </c>
      <c r="Y22" t="s">
        <v>1339</v>
      </c>
      <c r="Z22">
        <v>1000</v>
      </c>
      <c r="AA22" t="s">
        <v>71</v>
      </c>
      <c r="AB22">
        <v>1411</v>
      </c>
      <c r="AC22" t="s">
        <v>1584</v>
      </c>
      <c r="AD22" s="13" t="s">
        <v>1033</v>
      </c>
      <c r="AE22" t="s">
        <v>867</v>
      </c>
      <c r="AF22" s="1">
        <v>0</v>
      </c>
      <c r="AH22" s="1">
        <v>12741226.060000001</v>
      </c>
      <c r="AL22" s="63"/>
    </row>
    <row r="23" spans="1:38" x14ac:dyDescent="0.35">
      <c r="A23" t="str">
        <f t="shared" si="2"/>
        <v>514211130315</v>
      </c>
      <c r="B23">
        <v>5</v>
      </c>
      <c r="C23" t="str">
        <f t="shared" si="3"/>
        <v>142</v>
      </c>
      <c r="D23" t="str">
        <f t="shared" si="4"/>
        <v>1</v>
      </c>
      <c r="E23" t="str">
        <f t="shared" si="5"/>
        <v>1</v>
      </c>
      <c r="F23" t="str">
        <f t="shared" si="6"/>
        <v>13</v>
      </c>
      <c r="G23" s="7" t="str">
        <f t="shared" si="0"/>
        <v>03</v>
      </c>
      <c r="H23">
        <f t="shared" si="1"/>
        <v>15</v>
      </c>
      <c r="I23" t="s">
        <v>1362</v>
      </c>
      <c r="J23" t="s">
        <v>1363</v>
      </c>
      <c r="K23">
        <v>15</v>
      </c>
      <c r="L23" t="s">
        <v>1359</v>
      </c>
      <c r="M23" t="s">
        <v>1373</v>
      </c>
      <c r="N23" t="s">
        <v>835</v>
      </c>
      <c r="O23" t="s">
        <v>49</v>
      </c>
      <c r="P23" t="s">
        <v>1348</v>
      </c>
      <c r="Q23" t="s">
        <v>47</v>
      </c>
      <c r="R23" t="s">
        <v>48</v>
      </c>
      <c r="S23">
        <v>1</v>
      </c>
      <c r="T23" t="s">
        <v>1292</v>
      </c>
      <c r="U23" s="7" t="s">
        <v>1043</v>
      </c>
      <c r="V23" t="s">
        <v>172</v>
      </c>
      <c r="W23" t="s">
        <v>1376</v>
      </c>
      <c r="X23" t="s">
        <v>838</v>
      </c>
      <c r="Y23" t="s">
        <v>1339</v>
      </c>
      <c r="Z23">
        <v>1000</v>
      </c>
      <c r="AA23" t="s">
        <v>71</v>
      </c>
      <c r="AB23">
        <v>1421</v>
      </c>
      <c r="AC23" t="s">
        <v>95</v>
      </c>
      <c r="AD23" s="13" t="s">
        <v>1033</v>
      </c>
      <c r="AE23" t="s">
        <v>867</v>
      </c>
      <c r="AF23" s="1">
        <v>0</v>
      </c>
      <c r="AH23" s="1">
        <v>6370613.0300000003</v>
      </c>
      <c r="AL23" s="63"/>
    </row>
    <row r="24" spans="1:38" x14ac:dyDescent="0.35">
      <c r="A24" t="str">
        <f t="shared" si="2"/>
        <v>514311130315</v>
      </c>
      <c r="B24">
        <v>5</v>
      </c>
      <c r="C24" t="str">
        <f t="shared" si="3"/>
        <v>143</v>
      </c>
      <c r="D24" t="str">
        <f t="shared" si="4"/>
        <v>1</v>
      </c>
      <c r="E24" t="str">
        <f t="shared" si="5"/>
        <v>1</v>
      </c>
      <c r="F24" t="str">
        <f t="shared" si="6"/>
        <v>13</v>
      </c>
      <c r="G24" s="7" t="str">
        <f t="shared" si="0"/>
        <v>03</v>
      </c>
      <c r="H24">
        <f t="shared" si="1"/>
        <v>15</v>
      </c>
      <c r="I24" t="s">
        <v>1362</v>
      </c>
      <c r="J24" t="s">
        <v>1363</v>
      </c>
      <c r="K24">
        <v>15</v>
      </c>
      <c r="L24" t="s">
        <v>1359</v>
      </c>
      <c r="M24" t="s">
        <v>1373</v>
      </c>
      <c r="N24" t="s">
        <v>835</v>
      </c>
      <c r="O24" t="s">
        <v>49</v>
      </c>
      <c r="P24" t="s">
        <v>1348</v>
      </c>
      <c r="Q24" t="s">
        <v>47</v>
      </c>
      <c r="R24" t="s">
        <v>48</v>
      </c>
      <c r="S24">
        <v>1</v>
      </c>
      <c r="T24" t="s">
        <v>1292</v>
      </c>
      <c r="U24" s="7" t="s">
        <v>1043</v>
      </c>
      <c r="V24" t="s">
        <v>172</v>
      </c>
      <c r="W24" t="s">
        <v>1376</v>
      </c>
      <c r="X24" t="s">
        <v>838</v>
      </c>
      <c r="Y24" t="s">
        <v>1339</v>
      </c>
      <c r="Z24">
        <v>1000</v>
      </c>
      <c r="AA24" t="s">
        <v>71</v>
      </c>
      <c r="AB24">
        <v>1431</v>
      </c>
      <c r="AC24" t="s">
        <v>97</v>
      </c>
      <c r="AD24" s="13" t="s">
        <v>1033</v>
      </c>
      <c r="AE24" t="s">
        <v>867</v>
      </c>
      <c r="AF24" s="1">
        <v>0</v>
      </c>
      <c r="AH24" s="1">
        <v>4247075.3499999996</v>
      </c>
      <c r="AL24" s="63"/>
    </row>
    <row r="25" spans="1:38" x14ac:dyDescent="0.35">
      <c r="A25" t="str">
        <f t="shared" si="2"/>
        <v>514321130315</v>
      </c>
      <c r="B25">
        <v>5</v>
      </c>
      <c r="C25" t="str">
        <f t="shared" si="3"/>
        <v>143</v>
      </c>
      <c r="D25" t="str">
        <f t="shared" si="4"/>
        <v>2</v>
      </c>
      <c r="E25" t="str">
        <f t="shared" si="5"/>
        <v>1</v>
      </c>
      <c r="F25" t="str">
        <f t="shared" si="6"/>
        <v>13</v>
      </c>
      <c r="G25" s="7" t="str">
        <f t="shared" si="0"/>
        <v>03</v>
      </c>
      <c r="H25">
        <f t="shared" si="1"/>
        <v>15</v>
      </c>
      <c r="I25" t="s">
        <v>1362</v>
      </c>
      <c r="J25" t="s">
        <v>1363</v>
      </c>
      <c r="K25">
        <v>15</v>
      </c>
      <c r="L25" t="s">
        <v>1359</v>
      </c>
      <c r="M25" t="s">
        <v>1373</v>
      </c>
      <c r="N25" t="s">
        <v>835</v>
      </c>
      <c r="O25" t="s">
        <v>49</v>
      </c>
      <c r="P25" t="s">
        <v>1348</v>
      </c>
      <c r="Q25" t="s">
        <v>47</v>
      </c>
      <c r="R25" t="s">
        <v>48</v>
      </c>
      <c r="S25">
        <v>1</v>
      </c>
      <c r="T25" t="s">
        <v>1292</v>
      </c>
      <c r="U25" s="7" t="s">
        <v>1043</v>
      </c>
      <c r="V25" t="s">
        <v>172</v>
      </c>
      <c r="W25" t="s">
        <v>1376</v>
      </c>
      <c r="X25" t="s">
        <v>838</v>
      </c>
      <c r="Y25" t="s">
        <v>1339</v>
      </c>
      <c r="Z25">
        <v>1000</v>
      </c>
      <c r="AA25" t="s">
        <v>71</v>
      </c>
      <c r="AB25">
        <v>1432</v>
      </c>
      <c r="AC25" t="s">
        <v>98</v>
      </c>
      <c r="AD25" s="13" t="s">
        <v>1033</v>
      </c>
      <c r="AE25" t="s">
        <v>867</v>
      </c>
      <c r="AF25" s="1">
        <v>0</v>
      </c>
      <c r="AH25" s="1">
        <v>37161909.329999998</v>
      </c>
      <c r="AL25" s="63"/>
    </row>
    <row r="26" spans="1:38" x14ac:dyDescent="0.35">
      <c r="A26" t="str">
        <f t="shared" si="2"/>
        <v>544110402611</v>
      </c>
      <c r="B26">
        <v>5</v>
      </c>
      <c r="C26" t="str">
        <f t="shared" si="3"/>
        <v>441</v>
      </c>
      <c r="D26" t="str">
        <f t="shared" si="4"/>
        <v>1</v>
      </c>
      <c r="E26" t="str">
        <f t="shared" si="5"/>
        <v>0</v>
      </c>
      <c r="F26" t="str">
        <f t="shared" si="6"/>
        <v>40</v>
      </c>
      <c r="G26" s="7">
        <f t="shared" si="0"/>
        <v>26</v>
      </c>
      <c r="H26">
        <f t="shared" si="1"/>
        <v>11</v>
      </c>
      <c r="I26" t="s">
        <v>1361</v>
      </c>
      <c r="J26" t="s">
        <v>1360</v>
      </c>
      <c r="K26">
        <v>11</v>
      </c>
      <c r="L26" t="s">
        <v>1359</v>
      </c>
      <c r="M26" t="s">
        <v>1377</v>
      </c>
      <c r="N26" t="s">
        <v>900</v>
      </c>
      <c r="O26" t="s">
        <v>217</v>
      </c>
      <c r="P26" t="s">
        <v>1352</v>
      </c>
      <c r="Q26" t="s">
        <v>47</v>
      </c>
      <c r="R26" t="s">
        <v>48</v>
      </c>
      <c r="S26">
        <v>2</v>
      </c>
      <c r="T26" t="s">
        <v>1293</v>
      </c>
      <c r="U26" s="7" t="s">
        <v>1544</v>
      </c>
      <c r="V26" t="s">
        <v>1487</v>
      </c>
      <c r="W26" t="s">
        <v>1423</v>
      </c>
      <c r="X26" t="s">
        <v>909</v>
      </c>
      <c r="Y26" t="s">
        <v>1339</v>
      </c>
      <c r="Z26">
        <v>4000</v>
      </c>
      <c r="AA26" t="s">
        <v>233</v>
      </c>
      <c r="AB26">
        <v>4411</v>
      </c>
      <c r="AC26" t="s">
        <v>231</v>
      </c>
      <c r="AD26" s="13">
        <v>26</v>
      </c>
      <c r="AE26" t="s">
        <v>549</v>
      </c>
      <c r="AF26" s="1">
        <v>100738501.97</v>
      </c>
      <c r="AH26" s="1">
        <f>AF26</f>
        <v>100738501.97</v>
      </c>
      <c r="AI26" t="s">
        <v>1159</v>
      </c>
      <c r="AL26" s="63">
        <f>AF26-AH26</f>
        <v>0</v>
      </c>
    </row>
    <row r="27" spans="1:38" x14ac:dyDescent="0.35">
      <c r="A27" t="str">
        <f t="shared" si="2"/>
        <v>515911130316</v>
      </c>
      <c r="B27">
        <v>5</v>
      </c>
      <c r="C27" t="str">
        <f t="shared" si="3"/>
        <v>159</v>
      </c>
      <c r="D27" t="str">
        <f t="shared" si="4"/>
        <v>1</v>
      </c>
      <c r="E27" t="str">
        <f t="shared" si="5"/>
        <v>1</v>
      </c>
      <c r="F27" t="str">
        <f t="shared" si="6"/>
        <v>13</v>
      </c>
      <c r="G27" s="7" t="str">
        <f t="shared" si="0"/>
        <v>03</v>
      </c>
      <c r="H27">
        <f t="shared" si="1"/>
        <v>16</v>
      </c>
      <c r="I27" t="s">
        <v>1407</v>
      </c>
      <c r="J27" t="s">
        <v>1364</v>
      </c>
      <c r="K27">
        <v>16</v>
      </c>
      <c r="L27" t="s">
        <v>1359</v>
      </c>
      <c r="M27" t="s">
        <v>1373</v>
      </c>
      <c r="N27" t="s">
        <v>835</v>
      </c>
      <c r="O27" t="s">
        <v>49</v>
      </c>
      <c r="P27" t="s">
        <v>1348</v>
      </c>
      <c r="Q27" t="s">
        <v>47</v>
      </c>
      <c r="R27" t="s">
        <v>48</v>
      </c>
      <c r="S27">
        <v>1</v>
      </c>
      <c r="T27" t="s">
        <v>1292</v>
      </c>
      <c r="U27" s="7" t="s">
        <v>1043</v>
      </c>
      <c r="V27" t="s">
        <v>172</v>
      </c>
      <c r="W27" t="s">
        <v>1376</v>
      </c>
      <c r="X27" t="s">
        <v>838</v>
      </c>
      <c r="Y27" t="s">
        <v>1339</v>
      </c>
      <c r="Z27">
        <v>1000</v>
      </c>
      <c r="AA27" t="s">
        <v>71</v>
      </c>
      <c r="AB27">
        <v>1591</v>
      </c>
      <c r="AC27" t="s">
        <v>79</v>
      </c>
      <c r="AD27" s="13" t="s">
        <v>1033</v>
      </c>
      <c r="AE27" t="s">
        <v>867</v>
      </c>
      <c r="AF27" s="1">
        <v>0</v>
      </c>
      <c r="AH27" s="1">
        <v>26077752.86399927</v>
      </c>
      <c r="AL27" s="63"/>
    </row>
    <row r="28" spans="1:38" x14ac:dyDescent="0.35">
      <c r="A28" t="str">
        <f t="shared" si="2"/>
        <v>516111120016</v>
      </c>
      <c r="B28">
        <v>5</v>
      </c>
      <c r="C28" t="str">
        <f t="shared" si="3"/>
        <v>161</v>
      </c>
      <c r="D28" t="str">
        <f t="shared" si="4"/>
        <v>1</v>
      </c>
      <c r="E28" t="str">
        <f t="shared" si="5"/>
        <v>1</v>
      </c>
      <c r="F28" t="str">
        <f t="shared" si="6"/>
        <v>12</v>
      </c>
      <c r="G28" s="7" t="str">
        <f t="shared" si="0"/>
        <v>00</v>
      </c>
      <c r="H28">
        <f t="shared" si="1"/>
        <v>16</v>
      </c>
      <c r="I28" t="s">
        <v>1407</v>
      </c>
      <c r="J28" t="s">
        <v>1364</v>
      </c>
      <c r="K28">
        <v>16</v>
      </c>
      <c r="L28" t="s">
        <v>1359</v>
      </c>
      <c r="M28" t="s">
        <v>1373</v>
      </c>
      <c r="N28" t="s">
        <v>835</v>
      </c>
      <c r="O28" t="s">
        <v>49</v>
      </c>
      <c r="P28" t="s">
        <v>1348</v>
      </c>
      <c r="Q28" t="s">
        <v>47</v>
      </c>
      <c r="R28" t="s">
        <v>48</v>
      </c>
      <c r="S28">
        <v>4</v>
      </c>
      <c r="T28" t="s">
        <v>1291</v>
      </c>
      <c r="U28" s="7" t="s">
        <v>1045</v>
      </c>
      <c r="V28" t="s">
        <v>71</v>
      </c>
      <c r="W28" t="s">
        <v>1376</v>
      </c>
      <c r="X28" t="s">
        <v>838</v>
      </c>
      <c r="Y28" t="s">
        <v>1339</v>
      </c>
      <c r="Z28">
        <v>1000</v>
      </c>
      <c r="AA28" t="s">
        <v>71</v>
      </c>
      <c r="AB28">
        <v>1611</v>
      </c>
      <c r="AC28" t="s">
        <v>1507</v>
      </c>
      <c r="AD28" s="13" t="s">
        <v>1462</v>
      </c>
      <c r="AE28" t="s">
        <v>58</v>
      </c>
      <c r="AF28" s="1">
        <v>0</v>
      </c>
      <c r="AH28" s="1">
        <v>6193943.2770332005</v>
      </c>
      <c r="AL28" s="63"/>
    </row>
    <row r="29" spans="1:38" x14ac:dyDescent="0.35">
      <c r="A29" t="str">
        <f t="shared" si="2"/>
        <v>535712433225</v>
      </c>
      <c r="B29">
        <v>5</v>
      </c>
      <c r="C29" t="str">
        <f t="shared" si="3"/>
        <v>357</v>
      </c>
      <c r="D29" t="str">
        <f t="shared" si="4"/>
        <v>1</v>
      </c>
      <c r="E29" t="str">
        <f t="shared" si="5"/>
        <v>2</v>
      </c>
      <c r="F29" t="str">
        <f t="shared" si="6"/>
        <v>43</v>
      </c>
      <c r="G29" s="7">
        <f t="shared" si="0"/>
        <v>32</v>
      </c>
      <c r="H29">
        <f t="shared" si="1"/>
        <v>25</v>
      </c>
      <c r="I29" t="s">
        <v>1367</v>
      </c>
      <c r="J29" t="s">
        <v>1368</v>
      </c>
      <c r="K29">
        <v>25</v>
      </c>
      <c r="L29" t="s">
        <v>1358</v>
      </c>
      <c r="M29" t="s">
        <v>1378</v>
      </c>
      <c r="N29" t="s">
        <v>824</v>
      </c>
      <c r="O29" t="s">
        <v>65</v>
      </c>
      <c r="P29" t="s">
        <v>1351</v>
      </c>
      <c r="Q29" t="s">
        <v>1303</v>
      </c>
      <c r="R29" t="s">
        <v>1304</v>
      </c>
      <c r="S29">
        <v>6</v>
      </c>
      <c r="T29" t="s">
        <v>1290</v>
      </c>
      <c r="U29" s="7" t="s">
        <v>1547</v>
      </c>
      <c r="V29" t="s">
        <v>1409</v>
      </c>
      <c r="W29" t="s">
        <v>1425</v>
      </c>
      <c r="X29" t="s">
        <v>1408</v>
      </c>
      <c r="Y29" t="s">
        <v>1339</v>
      </c>
      <c r="Z29">
        <v>3000</v>
      </c>
      <c r="AA29" t="s">
        <v>56</v>
      </c>
      <c r="AB29">
        <v>3571</v>
      </c>
      <c r="AC29" t="s">
        <v>392</v>
      </c>
      <c r="AD29" s="13">
        <v>32</v>
      </c>
      <c r="AE29" t="s">
        <v>887</v>
      </c>
      <c r="AF29" s="1">
        <v>50000000</v>
      </c>
      <c r="AH29" s="1">
        <f>AF29</f>
        <v>50000000</v>
      </c>
      <c r="AI29" t="s">
        <v>1328</v>
      </c>
      <c r="AK29" t="s">
        <v>2242</v>
      </c>
      <c r="AL29" s="63"/>
    </row>
    <row r="30" spans="1:38" x14ac:dyDescent="0.35">
      <c r="A30" t="str">
        <f t="shared" si="2"/>
        <v>535710433311</v>
      </c>
      <c r="B30">
        <v>5</v>
      </c>
      <c r="C30" t="str">
        <f t="shared" si="3"/>
        <v>357</v>
      </c>
      <c r="D30" t="str">
        <f t="shared" si="4"/>
        <v>1</v>
      </c>
      <c r="E30" t="str">
        <f t="shared" si="5"/>
        <v>0</v>
      </c>
      <c r="F30" t="str">
        <f t="shared" si="6"/>
        <v>43</v>
      </c>
      <c r="G30" s="7">
        <f t="shared" si="0"/>
        <v>33</v>
      </c>
      <c r="H30">
        <f t="shared" si="1"/>
        <v>11</v>
      </c>
      <c r="I30" t="s">
        <v>1361</v>
      </c>
      <c r="J30" t="s">
        <v>1360</v>
      </c>
      <c r="K30">
        <v>11</v>
      </c>
      <c r="L30" t="s">
        <v>1359</v>
      </c>
      <c r="M30" t="s">
        <v>1378</v>
      </c>
      <c r="N30" t="s">
        <v>824</v>
      </c>
      <c r="O30" t="s">
        <v>65</v>
      </c>
      <c r="P30" t="s">
        <v>1351</v>
      </c>
      <c r="Q30" t="s">
        <v>1303</v>
      </c>
      <c r="R30" t="s">
        <v>1304</v>
      </c>
      <c r="S30">
        <v>6</v>
      </c>
      <c r="T30" t="s">
        <v>1290</v>
      </c>
      <c r="U30" s="7" t="s">
        <v>1547</v>
      </c>
      <c r="V30" t="s">
        <v>1409</v>
      </c>
      <c r="W30" t="s">
        <v>1425</v>
      </c>
      <c r="X30" t="s">
        <v>1408</v>
      </c>
      <c r="Y30" t="s">
        <v>1339</v>
      </c>
      <c r="Z30">
        <v>3000</v>
      </c>
      <c r="AA30" t="s">
        <v>56</v>
      </c>
      <c r="AB30">
        <v>3571</v>
      </c>
      <c r="AC30" t="s">
        <v>392</v>
      </c>
      <c r="AD30" s="13">
        <v>33</v>
      </c>
      <c r="AE30" t="s">
        <v>887</v>
      </c>
      <c r="AF30" s="1">
        <v>50000000</v>
      </c>
      <c r="AH30" s="1">
        <f>AF30</f>
        <v>50000000</v>
      </c>
      <c r="AI30" t="s">
        <v>1328</v>
      </c>
      <c r="AJ30" s="1"/>
      <c r="AL30" s="63">
        <f>AF30-AH30</f>
        <v>0</v>
      </c>
    </row>
    <row r="31" spans="1:38" x14ac:dyDescent="0.35">
      <c r="A31" t="str">
        <f t="shared" si="2"/>
        <v>513411120016</v>
      </c>
      <c r="B31">
        <v>5</v>
      </c>
      <c r="C31" t="str">
        <f t="shared" si="3"/>
        <v>134</v>
      </c>
      <c r="D31" t="str">
        <f t="shared" si="4"/>
        <v>1</v>
      </c>
      <c r="E31" t="str">
        <f t="shared" si="5"/>
        <v>1</v>
      </c>
      <c r="F31" t="str">
        <f t="shared" si="6"/>
        <v>12</v>
      </c>
      <c r="G31" s="7" t="str">
        <f t="shared" si="0"/>
        <v>00</v>
      </c>
      <c r="H31">
        <f t="shared" si="1"/>
        <v>16</v>
      </c>
      <c r="I31" t="s">
        <v>1407</v>
      </c>
      <c r="J31" t="s">
        <v>1364</v>
      </c>
      <c r="K31">
        <v>16</v>
      </c>
      <c r="L31" t="s">
        <v>1359</v>
      </c>
      <c r="M31" t="s">
        <v>1373</v>
      </c>
      <c r="N31" t="s">
        <v>835</v>
      </c>
      <c r="O31" t="s">
        <v>49</v>
      </c>
      <c r="P31" t="s">
        <v>1348</v>
      </c>
      <c r="Q31" t="s">
        <v>47</v>
      </c>
      <c r="R31" t="s">
        <v>48</v>
      </c>
      <c r="S31">
        <v>4</v>
      </c>
      <c r="T31" t="s">
        <v>1291</v>
      </c>
      <c r="U31" s="7" t="s">
        <v>1045</v>
      </c>
      <c r="V31" t="s">
        <v>71</v>
      </c>
      <c r="W31" t="s">
        <v>1376</v>
      </c>
      <c r="X31" t="s">
        <v>838</v>
      </c>
      <c r="Y31" t="s">
        <v>1339</v>
      </c>
      <c r="Z31">
        <v>1000</v>
      </c>
      <c r="AA31" t="s">
        <v>71</v>
      </c>
      <c r="AB31">
        <v>1341</v>
      </c>
      <c r="AC31" t="s">
        <v>399</v>
      </c>
      <c r="AD31" s="13" t="s">
        <v>1462</v>
      </c>
      <c r="AE31" t="s">
        <v>58</v>
      </c>
      <c r="AF31" s="1">
        <v>0</v>
      </c>
      <c r="AH31" s="1">
        <v>1500000</v>
      </c>
      <c r="AL31" s="63"/>
    </row>
    <row r="32" spans="1:38" x14ac:dyDescent="0.35">
      <c r="A32" t="str">
        <f t="shared" si="2"/>
        <v>512311120016</v>
      </c>
      <c r="B32">
        <v>5</v>
      </c>
      <c r="C32" t="str">
        <f t="shared" si="3"/>
        <v>123</v>
      </c>
      <c r="D32" t="str">
        <f t="shared" si="4"/>
        <v>1</v>
      </c>
      <c r="E32" t="str">
        <f t="shared" si="5"/>
        <v>1</v>
      </c>
      <c r="F32" t="str">
        <f t="shared" si="6"/>
        <v>12</v>
      </c>
      <c r="G32" s="7" t="str">
        <f t="shared" si="0"/>
        <v>00</v>
      </c>
      <c r="H32">
        <f t="shared" si="1"/>
        <v>16</v>
      </c>
      <c r="I32" t="s">
        <v>1407</v>
      </c>
      <c r="J32" t="s">
        <v>1364</v>
      </c>
      <c r="K32">
        <v>16</v>
      </c>
      <c r="L32" t="s">
        <v>1359</v>
      </c>
      <c r="M32" t="s">
        <v>1373</v>
      </c>
      <c r="N32" t="s">
        <v>835</v>
      </c>
      <c r="O32" t="s">
        <v>49</v>
      </c>
      <c r="P32" t="s">
        <v>1348</v>
      </c>
      <c r="Q32" t="s">
        <v>47</v>
      </c>
      <c r="R32" t="s">
        <v>48</v>
      </c>
      <c r="S32">
        <v>4</v>
      </c>
      <c r="T32" t="s">
        <v>1291</v>
      </c>
      <c r="U32" s="7" t="s">
        <v>1045</v>
      </c>
      <c r="V32" t="s">
        <v>71</v>
      </c>
      <c r="W32" t="s">
        <v>1376</v>
      </c>
      <c r="X32" t="s">
        <v>838</v>
      </c>
      <c r="Y32" t="s">
        <v>1339</v>
      </c>
      <c r="Z32">
        <v>1000</v>
      </c>
      <c r="AA32" t="s">
        <v>71</v>
      </c>
      <c r="AB32">
        <v>1231</v>
      </c>
      <c r="AC32" t="s">
        <v>1508</v>
      </c>
      <c r="AD32" s="13" t="s">
        <v>1462</v>
      </c>
      <c r="AE32" t="s">
        <v>58</v>
      </c>
      <c r="AF32" s="1">
        <v>0</v>
      </c>
      <c r="AH32" s="1">
        <v>26400</v>
      </c>
      <c r="AL32" s="63"/>
    </row>
    <row r="33" spans="1:38" x14ac:dyDescent="0.35">
      <c r="A33" t="str">
        <f t="shared" si="2"/>
        <v>513311120016</v>
      </c>
      <c r="B33">
        <v>5</v>
      </c>
      <c r="C33" t="str">
        <f t="shared" si="3"/>
        <v>133</v>
      </c>
      <c r="D33" t="str">
        <f t="shared" si="4"/>
        <v>1</v>
      </c>
      <c r="E33" t="str">
        <f t="shared" si="5"/>
        <v>1</v>
      </c>
      <c r="F33" t="str">
        <f t="shared" si="6"/>
        <v>12</v>
      </c>
      <c r="G33" s="7" t="str">
        <f t="shared" si="0"/>
        <v>00</v>
      </c>
      <c r="H33">
        <f t="shared" si="1"/>
        <v>16</v>
      </c>
      <c r="I33" t="s">
        <v>1407</v>
      </c>
      <c r="J33" t="s">
        <v>1364</v>
      </c>
      <c r="K33">
        <v>16</v>
      </c>
      <c r="L33" t="s">
        <v>1359</v>
      </c>
      <c r="M33" t="s">
        <v>1373</v>
      </c>
      <c r="N33" t="s">
        <v>835</v>
      </c>
      <c r="O33" t="s">
        <v>49</v>
      </c>
      <c r="P33" t="s">
        <v>1348</v>
      </c>
      <c r="Q33" t="s">
        <v>47</v>
      </c>
      <c r="R33" t="s">
        <v>48</v>
      </c>
      <c r="S33">
        <v>4</v>
      </c>
      <c r="T33" t="s">
        <v>1291</v>
      </c>
      <c r="U33" s="7" t="s">
        <v>1045</v>
      </c>
      <c r="V33" t="s">
        <v>71</v>
      </c>
      <c r="W33" t="s">
        <v>1376</v>
      </c>
      <c r="X33" t="s">
        <v>838</v>
      </c>
      <c r="Y33" t="s">
        <v>1339</v>
      </c>
      <c r="Z33">
        <v>1000</v>
      </c>
      <c r="AA33" t="s">
        <v>71</v>
      </c>
      <c r="AB33">
        <v>1331</v>
      </c>
      <c r="AC33" t="s">
        <v>398</v>
      </c>
      <c r="AD33" s="13" t="s">
        <v>1462</v>
      </c>
      <c r="AE33" t="s">
        <v>58</v>
      </c>
      <c r="AF33" s="1">
        <v>0</v>
      </c>
      <c r="AH33" s="1">
        <v>730000</v>
      </c>
      <c r="AL33" s="63"/>
    </row>
    <row r="34" spans="1:38" x14ac:dyDescent="0.35">
      <c r="A34" t="str">
        <f t="shared" si="2"/>
        <v>515211120016</v>
      </c>
      <c r="B34">
        <v>5</v>
      </c>
      <c r="C34" t="str">
        <f t="shared" si="3"/>
        <v>152</v>
      </c>
      <c r="D34" t="str">
        <f t="shared" si="4"/>
        <v>1</v>
      </c>
      <c r="E34" t="str">
        <f t="shared" si="5"/>
        <v>1</v>
      </c>
      <c r="F34" t="str">
        <f t="shared" si="6"/>
        <v>12</v>
      </c>
      <c r="G34" s="7" t="str">
        <f t="shared" si="0"/>
        <v>00</v>
      </c>
      <c r="H34">
        <f t="shared" ref="H34:H65" si="7">K34</f>
        <v>16</v>
      </c>
      <c r="I34" t="s">
        <v>1407</v>
      </c>
      <c r="J34" t="s">
        <v>1364</v>
      </c>
      <c r="K34">
        <v>16</v>
      </c>
      <c r="L34" t="s">
        <v>1359</v>
      </c>
      <c r="M34" t="s">
        <v>1373</v>
      </c>
      <c r="N34" t="s">
        <v>835</v>
      </c>
      <c r="O34" t="s">
        <v>49</v>
      </c>
      <c r="P34" t="s">
        <v>1348</v>
      </c>
      <c r="Q34" t="s">
        <v>47</v>
      </c>
      <c r="R34" t="s">
        <v>48</v>
      </c>
      <c r="S34">
        <v>4</v>
      </c>
      <c r="T34" t="s">
        <v>1291</v>
      </c>
      <c r="U34" s="7" t="s">
        <v>1045</v>
      </c>
      <c r="V34" t="s">
        <v>71</v>
      </c>
      <c r="W34" t="s">
        <v>1376</v>
      </c>
      <c r="X34" t="s">
        <v>838</v>
      </c>
      <c r="Y34" t="s">
        <v>1339</v>
      </c>
      <c r="Z34">
        <v>1000</v>
      </c>
      <c r="AA34" t="s">
        <v>71</v>
      </c>
      <c r="AB34">
        <v>1521</v>
      </c>
      <c r="AC34" t="s">
        <v>400</v>
      </c>
      <c r="AD34" s="13" t="s">
        <v>1462</v>
      </c>
      <c r="AE34" t="s">
        <v>58</v>
      </c>
      <c r="AF34" s="1">
        <v>0</v>
      </c>
      <c r="AH34" s="1">
        <v>1000000</v>
      </c>
      <c r="AL34" s="63"/>
    </row>
    <row r="35" spans="1:38" x14ac:dyDescent="0.35">
      <c r="A35" t="str">
        <f t="shared" si="2"/>
        <v>514410120011</v>
      </c>
      <c r="B35">
        <v>5</v>
      </c>
      <c r="C35" t="str">
        <f t="shared" si="3"/>
        <v>144</v>
      </c>
      <c r="D35" t="str">
        <f t="shared" si="4"/>
        <v>1</v>
      </c>
      <c r="E35" t="str">
        <f t="shared" si="5"/>
        <v>0</v>
      </c>
      <c r="F35" t="str">
        <f t="shared" si="6"/>
        <v>12</v>
      </c>
      <c r="G35" s="7" t="str">
        <f t="shared" si="0"/>
        <v>00</v>
      </c>
      <c r="H35">
        <f t="shared" si="7"/>
        <v>11</v>
      </c>
      <c r="I35" t="s">
        <v>1361</v>
      </c>
      <c r="J35" t="s">
        <v>1360</v>
      </c>
      <c r="K35">
        <v>11</v>
      </c>
      <c r="L35" t="s">
        <v>1359</v>
      </c>
      <c r="M35" t="s">
        <v>1373</v>
      </c>
      <c r="N35" t="s">
        <v>835</v>
      </c>
      <c r="O35" t="s">
        <v>49</v>
      </c>
      <c r="P35" t="s">
        <v>1348</v>
      </c>
      <c r="Q35" t="s">
        <v>47</v>
      </c>
      <c r="R35" t="s">
        <v>48</v>
      </c>
      <c r="S35">
        <v>4</v>
      </c>
      <c r="T35" t="s">
        <v>1291</v>
      </c>
      <c r="U35" s="7" t="s">
        <v>1045</v>
      </c>
      <c r="V35" t="s">
        <v>71</v>
      </c>
      <c r="W35" t="s">
        <v>1376</v>
      </c>
      <c r="X35" t="s">
        <v>838</v>
      </c>
      <c r="Y35" t="s">
        <v>1339</v>
      </c>
      <c r="Z35">
        <v>1000</v>
      </c>
      <c r="AA35" t="s">
        <v>71</v>
      </c>
      <c r="AB35">
        <v>1441</v>
      </c>
      <c r="AC35" t="s">
        <v>99</v>
      </c>
      <c r="AD35" s="13" t="s">
        <v>1462</v>
      </c>
      <c r="AE35" t="s">
        <v>58</v>
      </c>
      <c r="AF35" s="1">
        <v>0</v>
      </c>
      <c r="AH35" s="1">
        <v>15000000</v>
      </c>
      <c r="AI35" t="s">
        <v>1266</v>
      </c>
      <c r="AL35" s="63"/>
    </row>
    <row r="36" spans="1:38" x14ac:dyDescent="0.35">
      <c r="A36" t="str">
        <f t="shared" si="2"/>
        <v>514410130011</v>
      </c>
      <c r="B36">
        <v>5</v>
      </c>
      <c r="C36" t="str">
        <f t="shared" si="3"/>
        <v>144</v>
      </c>
      <c r="D36" t="str">
        <f t="shared" si="4"/>
        <v>1</v>
      </c>
      <c r="E36" t="str">
        <f t="shared" si="5"/>
        <v>0</v>
      </c>
      <c r="F36" t="str">
        <f t="shared" si="6"/>
        <v>13</v>
      </c>
      <c r="G36" s="7" t="str">
        <f t="shared" si="0"/>
        <v>00</v>
      </c>
      <c r="H36">
        <f t="shared" si="7"/>
        <v>11</v>
      </c>
      <c r="I36" t="s">
        <v>1361</v>
      </c>
      <c r="J36" t="s">
        <v>1360</v>
      </c>
      <c r="K36">
        <v>11</v>
      </c>
      <c r="L36" t="s">
        <v>1359</v>
      </c>
      <c r="M36" t="s">
        <v>1373</v>
      </c>
      <c r="N36" t="s">
        <v>835</v>
      </c>
      <c r="O36" t="s">
        <v>49</v>
      </c>
      <c r="P36" t="s">
        <v>1348</v>
      </c>
      <c r="Q36" t="s">
        <v>47</v>
      </c>
      <c r="R36" t="s">
        <v>48</v>
      </c>
      <c r="S36">
        <v>1</v>
      </c>
      <c r="T36" t="s">
        <v>1292</v>
      </c>
      <c r="U36" s="7" t="s">
        <v>1043</v>
      </c>
      <c r="V36" t="s">
        <v>172</v>
      </c>
      <c r="W36" t="s">
        <v>1376</v>
      </c>
      <c r="X36" t="s">
        <v>838</v>
      </c>
      <c r="Y36" t="s">
        <v>1339</v>
      </c>
      <c r="Z36">
        <v>1000</v>
      </c>
      <c r="AA36" t="s">
        <v>71</v>
      </c>
      <c r="AB36">
        <v>1441</v>
      </c>
      <c r="AC36" t="s">
        <v>99</v>
      </c>
      <c r="AD36" s="13" t="s">
        <v>1462</v>
      </c>
      <c r="AE36" t="s">
        <v>58</v>
      </c>
      <c r="AF36" s="1">
        <v>21662943.789999999</v>
      </c>
      <c r="AG36" s="1">
        <f>8306768.49+13356175.3</f>
        <v>21662943.789999999</v>
      </c>
      <c r="AH36" s="1">
        <v>9500000</v>
      </c>
      <c r="AI36" t="s">
        <v>1266</v>
      </c>
      <c r="AL36" s="63">
        <f t="shared" ref="AL36:AL68" si="8">AF36-AH36</f>
        <v>12162943.789999999</v>
      </c>
    </row>
    <row r="37" spans="1:38" x14ac:dyDescent="0.35">
      <c r="A37" t="str">
        <f t="shared" si="2"/>
        <v>535710430011</v>
      </c>
      <c r="B37">
        <v>5</v>
      </c>
      <c r="C37" t="str">
        <f t="shared" si="3"/>
        <v>357</v>
      </c>
      <c r="D37" t="str">
        <f t="shared" si="4"/>
        <v>1</v>
      </c>
      <c r="E37" t="str">
        <f t="shared" si="5"/>
        <v>0</v>
      </c>
      <c r="F37" t="str">
        <f t="shared" si="6"/>
        <v>43</v>
      </c>
      <c r="G37" s="7" t="str">
        <f t="shared" si="0"/>
        <v>00</v>
      </c>
      <c r="H37">
        <f t="shared" si="7"/>
        <v>11</v>
      </c>
      <c r="I37" t="s">
        <v>1361</v>
      </c>
      <c r="J37" t="s">
        <v>1360</v>
      </c>
      <c r="K37">
        <v>11</v>
      </c>
      <c r="L37" t="s">
        <v>1359</v>
      </c>
      <c r="M37" t="s">
        <v>1378</v>
      </c>
      <c r="N37" t="s">
        <v>824</v>
      </c>
      <c r="O37" t="s">
        <v>65</v>
      </c>
      <c r="P37" t="s">
        <v>1351</v>
      </c>
      <c r="Q37" t="s">
        <v>1303</v>
      </c>
      <c r="R37" t="s">
        <v>1304</v>
      </c>
      <c r="S37">
        <v>6</v>
      </c>
      <c r="T37" t="s">
        <v>1290</v>
      </c>
      <c r="U37" s="7" t="s">
        <v>1547</v>
      </c>
      <c r="V37" t="s">
        <v>1409</v>
      </c>
      <c r="W37" t="s">
        <v>1425</v>
      </c>
      <c r="X37" t="s">
        <v>1408</v>
      </c>
      <c r="Y37" t="s">
        <v>1339</v>
      </c>
      <c r="Z37">
        <v>3000</v>
      </c>
      <c r="AA37" t="s">
        <v>56</v>
      </c>
      <c r="AB37">
        <v>3571</v>
      </c>
      <c r="AC37" t="s">
        <v>392</v>
      </c>
      <c r="AD37" s="13" t="s">
        <v>1462</v>
      </c>
      <c r="AE37" t="s">
        <v>58</v>
      </c>
      <c r="AF37" s="1">
        <v>170000000</v>
      </c>
      <c r="AG37" s="1">
        <v>200000000</v>
      </c>
      <c r="AH37" s="1">
        <f t="shared" ref="AH37:AH43" si="9">AF37</f>
        <v>170000000</v>
      </c>
      <c r="AI37" t="s">
        <v>1229</v>
      </c>
      <c r="AL37" s="63">
        <f t="shared" si="8"/>
        <v>0</v>
      </c>
    </row>
    <row r="38" spans="1:38" x14ac:dyDescent="0.35">
      <c r="A38" t="str">
        <f t="shared" si="2"/>
        <v>556910665911</v>
      </c>
      <c r="B38">
        <v>5</v>
      </c>
      <c r="C38" t="str">
        <f t="shared" si="3"/>
        <v>569</v>
      </c>
      <c r="D38" t="str">
        <f t="shared" si="4"/>
        <v>1</v>
      </c>
      <c r="E38" t="str">
        <f t="shared" si="5"/>
        <v>0</v>
      </c>
      <c r="F38" t="str">
        <f t="shared" si="6"/>
        <v>66</v>
      </c>
      <c r="G38" s="7">
        <f t="shared" si="0"/>
        <v>59</v>
      </c>
      <c r="H38">
        <f t="shared" si="7"/>
        <v>11</v>
      </c>
      <c r="I38" t="s">
        <v>1361</v>
      </c>
      <c r="J38" t="s">
        <v>1360</v>
      </c>
      <c r="K38">
        <v>11</v>
      </c>
      <c r="L38" t="s">
        <v>1359</v>
      </c>
      <c r="M38" t="s">
        <v>1380</v>
      </c>
      <c r="N38" t="s">
        <v>984</v>
      </c>
      <c r="O38" t="s">
        <v>1398</v>
      </c>
      <c r="P38" t="s">
        <v>1399</v>
      </c>
      <c r="Q38" t="s">
        <v>204</v>
      </c>
      <c r="R38" t="s">
        <v>1306</v>
      </c>
      <c r="S38">
        <v>4</v>
      </c>
      <c r="T38" t="s">
        <v>1291</v>
      </c>
      <c r="U38" s="7" t="s">
        <v>1570</v>
      </c>
      <c r="V38" t="s">
        <v>1514</v>
      </c>
      <c r="W38" t="s">
        <v>1432</v>
      </c>
      <c r="X38" t="s">
        <v>1514</v>
      </c>
      <c r="Y38" t="s">
        <v>1340</v>
      </c>
      <c r="Z38">
        <v>5000</v>
      </c>
      <c r="AA38" t="s">
        <v>118</v>
      </c>
      <c r="AB38">
        <v>5691</v>
      </c>
      <c r="AC38" t="s">
        <v>210</v>
      </c>
      <c r="AD38" s="13">
        <v>59</v>
      </c>
      <c r="AE38" t="s">
        <v>826</v>
      </c>
      <c r="AF38" s="1">
        <v>145000000</v>
      </c>
      <c r="AG38" s="1">
        <v>145000000</v>
      </c>
      <c r="AH38" s="1">
        <f t="shared" si="9"/>
        <v>145000000</v>
      </c>
      <c r="AI38" t="s">
        <v>1231</v>
      </c>
      <c r="AL38" s="63">
        <f t="shared" si="8"/>
        <v>0</v>
      </c>
    </row>
    <row r="39" spans="1:38" x14ac:dyDescent="0.35">
      <c r="A39" t="str">
        <f t="shared" si="2"/>
        <v>532610090011</v>
      </c>
      <c r="B39">
        <v>5</v>
      </c>
      <c r="C39" t="str">
        <f t="shared" si="3"/>
        <v>326</v>
      </c>
      <c r="D39" t="str">
        <f t="shared" si="4"/>
        <v>1</v>
      </c>
      <c r="E39" t="str">
        <f t="shared" si="5"/>
        <v>0</v>
      </c>
      <c r="F39" t="str">
        <f t="shared" si="6"/>
        <v>09</v>
      </c>
      <c r="G39" s="7" t="str">
        <f t="shared" si="0"/>
        <v>00</v>
      </c>
      <c r="H39">
        <f t="shared" si="7"/>
        <v>11</v>
      </c>
      <c r="I39" t="s">
        <v>1361</v>
      </c>
      <c r="J39" t="s">
        <v>1360</v>
      </c>
      <c r="K39">
        <v>11</v>
      </c>
      <c r="L39" t="s">
        <v>1359</v>
      </c>
      <c r="M39" t="s">
        <v>1373</v>
      </c>
      <c r="N39" t="s">
        <v>835</v>
      </c>
      <c r="O39" t="s">
        <v>65</v>
      </c>
      <c r="P39" t="s">
        <v>1351</v>
      </c>
      <c r="Q39" t="s">
        <v>47</v>
      </c>
      <c r="R39" t="s">
        <v>48</v>
      </c>
      <c r="S39">
        <v>4</v>
      </c>
      <c r="T39" t="s">
        <v>1291</v>
      </c>
      <c r="U39" s="7" t="s">
        <v>1038</v>
      </c>
      <c r="V39" t="s">
        <v>120</v>
      </c>
      <c r="W39" t="s">
        <v>1375</v>
      </c>
      <c r="X39" t="s">
        <v>836</v>
      </c>
      <c r="Y39" t="s">
        <v>1339</v>
      </c>
      <c r="Z39">
        <v>3000</v>
      </c>
      <c r="AA39" t="s">
        <v>56</v>
      </c>
      <c r="AB39">
        <v>3261</v>
      </c>
      <c r="AC39" t="s">
        <v>409</v>
      </c>
      <c r="AD39" s="13" t="s">
        <v>1462</v>
      </c>
      <c r="AE39" t="s">
        <v>58</v>
      </c>
      <c r="AF39" s="1">
        <v>109386058.31999999</v>
      </c>
      <c r="AG39" s="1">
        <v>109386058.31999999</v>
      </c>
      <c r="AH39" s="1">
        <f t="shared" si="9"/>
        <v>109386058.31999999</v>
      </c>
      <c r="AI39" t="s">
        <v>1172</v>
      </c>
      <c r="AL39" s="63">
        <f t="shared" si="8"/>
        <v>0</v>
      </c>
    </row>
    <row r="40" spans="1:38" x14ac:dyDescent="0.35">
      <c r="A40" t="str">
        <f t="shared" si="2"/>
        <v>542110710011</v>
      </c>
      <c r="B40">
        <v>5</v>
      </c>
      <c r="C40" t="str">
        <f t="shared" si="3"/>
        <v>421</v>
      </c>
      <c r="D40" t="str">
        <f t="shared" si="4"/>
        <v>1</v>
      </c>
      <c r="E40" t="str">
        <f t="shared" si="5"/>
        <v>0</v>
      </c>
      <c r="F40" t="str">
        <f t="shared" si="6"/>
        <v>71</v>
      </c>
      <c r="G40" s="7" t="str">
        <f t="shared" si="0"/>
        <v>00</v>
      </c>
      <c r="H40">
        <f t="shared" si="7"/>
        <v>11</v>
      </c>
      <c r="I40" t="s">
        <v>1361</v>
      </c>
      <c r="J40" t="s">
        <v>1360</v>
      </c>
      <c r="K40">
        <v>11</v>
      </c>
      <c r="L40" t="s">
        <v>1359</v>
      </c>
      <c r="M40" t="s">
        <v>1384</v>
      </c>
      <c r="N40" t="s">
        <v>920</v>
      </c>
      <c r="O40" t="s">
        <v>65</v>
      </c>
      <c r="P40" t="s">
        <v>1351</v>
      </c>
      <c r="Q40" t="s">
        <v>522</v>
      </c>
      <c r="R40" t="s">
        <v>523</v>
      </c>
      <c r="S40">
        <v>1</v>
      </c>
      <c r="T40" t="s">
        <v>1292</v>
      </c>
      <c r="U40" s="7" t="s">
        <v>1575</v>
      </c>
      <c r="V40" t="s">
        <v>528</v>
      </c>
      <c r="W40" t="s">
        <v>1437</v>
      </c>
      <c r="X40" t="s">
        <v>529</v>
      </c>
      <c r="Y40" t="s">
        <v>1339</v>
      </c>
      <c r="Z40">
        <v>4000</v>
      </c>
      <c r="AA40" t="s">
        <v>233</v>
      </c>
      <c r="AB40">
        <v>4211</v>
      </c>
      <c r="AC40" t="s">
        <v>291</v>
      </c>
      <c r="AD40" s="13" t="s">
        <v>1462</v>
      </c>
      <c r="AE40" t="s">
        <v>58</v>
      </c>
      <c r="AF40" s="1">
        <v>99750000</v>
      </c>
      <c r="AH40" s="1">
        <f t="shared" si="9"/>
        <v>99750000</v>
      </c>
      <c r="AI40" t="s">
        <v>1274</v>
      </c>
      <c r="AL40" s="63">
        <f t="shared" si="8"/>
        <v>0</v>
      </c>
    </row>
    <row r="41" spans="1:38" x14ac:dyDescent="0.35">
      <c r="A41" t="str">
        <f t="shared" si="2"/>
        <v>563210061011</v>
      </c>
      <c r="B41">
        <v>5</v>
      </c>
      <c r="C41" t="str">
        <f t="shared" si="3"/>
        <v>632</v>
      </c>
      <c r="D41" t="str">
        <f t="shared" si="4"/>
        <v>1</v>
      </c>
      <c r="E41" t="str">
        <f t="shared" si="5"/>
        <v>0</v>
      </c>
      <c r="F41" t="str">
        <f t="shared" si="6"/>
        <v>06</v>
      </c>
      <c r="G41" s="7" t="str">
        <f t="shared" si="0"/>
        <v>10</v>
      </c>
      <c r="H41">
        <f t="shared" si="7"/>
        <v>11</v>
      </c>
      <c r="I41" t="s">
        <v>1361</v>
      </c>
      <c r="J41" t="s">
        <v>1360</v>
      </c>
      <c r="K41">
        <v>11</v>
      </c>
      <c r="L41" t="s">
        <v>1359</v>
      </c>
      <c r="M41" t="s">
        <v>1372</v>
      </c>
      <c r="N41" t="s">
        <v>60</v>
      </c>
      <c r="O41" t="s">
        <v>65</v>
      </c>
      <c r="P41" t="s">
        <v>1351</v>
      </c>
      <c r="Q41" t="s">
        <v>47</v>
      </c>
      <c r="R41" t="s">
        <v>48</v>
      </c>
      <c r="S41">
        <v>4</v>
      </c>
      <c r="T41" t="s">
        <v>1291</v>
      </c>
      <c r="U41" s="7" t="s">
        <v>1041</v>
      </c>
      <c r="V41" t="s">
        <v>297</v>
      </c>
      <c r="W41" t="s">
        <v>1373</v>
      </c>
      <c r="X41" t="s">
        <v>1466</v>
      </c>
      <c r="Y41" t="s">
        <v>1340</v>
      </c>
      <c r="Z41">
        <v>6000</v>
      </c>
      <c r="AA41" t="s">
        <v>146</v>
      </c>
      <c r="AB41">
        <v>6321</v>
      </c>
      <c r="AC41" t="s">
        <v>303</v>
      </c>
      <c r="AD41" s="13" t="s">
        <v>1047</v>
      </c>
      <c r="AE41" t="s">
        <v>305</v>
      </c>
      <c r="AF41" s="75">
        <v>95100000</v>
      </c>
      <c r="AG41" s="75">
        <v>95100000</v>
      </c>
      <c r="AH41" s="1">
        <f t="shared" si="9"/>
        <v>95100000</v>
      </c>
      <c r="AL41" s="63">
        <f t="shared" si="8"/>
        <v>0</v>
      </c>
    </row>
    <row r="42" spans="1:38" x14ac:dyDescent="0.35">
      <c r="A42" t="str">
        <f t="shared" si="2"/>
        <v>532610430011</v>
      </c>
      <c r="B42">
        <v>5</v>
      </c>
      <c r="C42" t="str">
        <f t="shared" si="3"/>
        <v>326</v>
      </c>
      <c r="D42" t="str">
        <f t="shared" si="4"/>
        <v>1</v>
      </c>
      <c r="E42" t="str">
        <f t="shared" si="5"/>
        <v>0</v>
      </c>
      <c r="F42" t="str">
        <f t="shared" si="6"/>
        <v>43</v>
      </c>
      <c r="G42" s="7" t="str">
        <f t="shared" si="0"/>
        <v>00</v>
      </c>
      <c r="H42">
        <f t="shared" si="7"/>
        <v>11</v>
      </c>
      <c r="I42" t="s">
        <v>1361</v>
      </c>
      <c r="J42" t="s">
        <v>1360</v>
      </c>
      <c r="K42">
        <v>11</v>
      </c>
      <c r="L42" t="s">
        <v>1359</v>
      </c>
      <c r="M42" t="s">
        <v>1378</v>
      </c>
      <c r="N42" t="s">
        <v>824</v>
      </c>
      <c r="O42" t="s">
        <v>65</v>
      </c>
      <c r="P42" t="s">
        <v>1351</v>
      </c>
      <c r="Q42" t="s">
        <v>1303</v>
      </c>
      <c r="R42" t="s">
        <v>1304</v>
      </c>
      <c r="S42">
        <v>6</v>
      </c>
      <c r="T42" t="s">
        <v>1290</v>
      </c>
      <c r="U42" s="7" t="s">
        <v>1547</v>
      </c>
      <c r="V42" t="s">
        <v>1409</v>
      </c>
      <c r="W42" t="s">
        <v>1425</v>
      </c>
      <c r="X42" t="s">
        <v>1408</v>
      </c>
      <c r="Y42" t="s">
        <v>1339</v>
      </c>
      <c r="Z42">
        <v>3000</v>
      </c>
      <c r="AA42" t="s">
        <v>56</v>
      </c>
      <c r="AB42">
        <v>3261</v>
      </c>
      <c r="AC42" t="s">
        <v>409</v>
      </c>
      <c r="AD42" s="13" t="s">
        <v>1462</v>
      </c>
      <c r="AE42" t="s">
        <v>58</v>
      </c>
      <c r="AF42" s="1">
        <v>50000000</v>
      </c>
      <c r="AH42" s="1">
        <f t="shared" si="9"/>
        <v>50000000</v>
      </c>
      <c r="AI42" t="s">
        <v>1267</v>
      </c>
      <c r="AL42" s="63">
        <f t="shared" si="8"/>
        <v>0</v>
      </c>
    </row>
    <row r="43" spans="1:38" x14ac:dyDescent="0.35">
      <c r="A43" t="str">
        <f t="shared" si="2"/>
        <v>533810090011</v>
      </c>
      <c r="B43">
        <v>5</v>
      </c>
      <c r="C43" t="str">
        <f t="shared" si="3"/>
        <v>338</v>
      </c>
      <c r="D43" t="str">
        <f t="shared" si="4"/>
        <v>1</v>
      </c>
      <c r="E43" t="str">
        <f t="shared" si="5"/>
        <v>0</v>
      </c>
      <c r="F43" t="str">
        <f t="shared" si="6"/>
        <v>09</v>
      </c>
      <c r="G43" s="7" t="str">
        <f t="shared" si="0"/>
        <v>00</v>
      </c>
      <c r="H43">
        <f t="shared" si="7"/>
        <v>11</v>
      </c>
      <c r="I43" t="s">
        <v>1361</v>
      </c>
      <c r="J43" t="s">
        <v>1360</v>
      </c>
      <c r="K43">
        <v>11</v>
      </c>
      <c r="L43" t="s">
        <v>1359</v>
      </c>
      <c r="M43" t="s">
        <v>1373</v>
      </c>
      <c r="N43" t="s">
        <v>835</v>
      </c>
      <c r="O43" t="s">
        <v>65</v>
      </c>
      <c r="P43" t="s">
        <v>1351</v>
      </c>
      <c r="Q43" t="s">
        <v>47</v>
      </c>
      <c r="R43" t="s">
        <v>48</v>
      </c>
      <c r="S43">
        <v>4</v>
      </c>
      <c r="T43" t="s">
        <v>1291</v>
      </c>
      <c r="U43" s="7" t="s">
        <v>1038</v>
      </c>
      <c r="V43" t="s">
        <v>120</v>
      </c>
      <c r="W43" t="s">
        <v>1375</v>
      </c>
      <c r="X43" t="s">
        <v>836</v>
      </c>
      <c r="Y43" t="s">
        <v>1339</v>
      </c>
      <c r="Z43">
        <v>3000</v>
      </c>
      <c r="AA43" t="s">
        <v>56</v>
      </c>
      <c r="AB43">
        <v>3381</v>
      </c>
      <c r="AC43" t="s">
        <v>478</v>
      </c>
      <c r="AD43" s="13" t="s">
        <v>1462</v>
      </c>
      <c r="AE43" t="s">
        <v>58</v>
      </c>
      <c r="AF43" s="1">
        <v>77442266.879999995</v>
      </c>
      <c r="AG43" s="1">
        <v>77442266.879999995</v>
      </c>
      <c r="AH43" s="1">
        <f t="shared" si="9"/>
        <v>77442266.879999995</v>
      </c>
      <c r="AI43" t="s">
        <v>1283</v>
      </c>
      <c r="AL43" s="63">
        <f t="shared" si="8"/>
        <v>0</v>
      </c>
    </row>
    <row r="44" spans="1:38" x14ac:dyDescent="0.35">
      <c r="A44" t="str">
        <f t="shared" si="2"/>
        <v>561510480011</v>
      </c>
      <c r="B44">
        <v>5</v>
      </c>
      <c r="C44" t="str">
        <f t="shared" si="3"/>
        <v>615</v>
      </c>
      <c r="D44" t="str">
        <f t="shared" si="4"/>
        <v>1</v>
      </c>
      <c r="E44" t="str">
        <f t="shared" si="5"/>
        <v>0</v>
      </c>
      <c r="F44" t="str">
        <f t="shared" si="6"/>
        <v>48</v>
      </c>
      <c r="G44" s="7" t="str">
        <f t="shared" si="0"/>
        <v>00</v>
      </c>
      <c r="H44">
        <f t="shared" si="7"/>
        <v>11</v>
      </c>
      <c r="I44" t="s">
        <v>1361</v>
      </c>
      <c r="J44" t="s">
        <v>1360</v>
      </c>
      <c r="K44">
        <v>11</v>
      </c>
      <c r="L44" t="s">
        <v>1359</v>
      </c>
      <c r="M44" t="s">
        <v>1378</v>
      </c>
      <c r="N44" t="s">
        <v>824</v>
      </c>
      <c r="O44" t="s">
        <v>138</v>
      </c>
      <c r="P44" t="s">
        <v>1347</v>
      </c>
      <c r="Q44" t="s">
        <v>47</v>
      </c>
      <c r="R44" t="s">
        <v>48</v>
      </c>
      <c r="S44">
        <v>1</v>
      </c>
      <c r="T44" t="s">
        <v>1292</v>
      </c>
      <c r="U44" s="7" t="s">
        <v>1552</v>
      </c>
      <c r="V44" t="s">
        <v>1506</v>
      </c>
      <c r="W44" t="s">
        <v>1427</v>
      </c>
      <c r="X44" t="s">
        <v>825</v>
      </c>
      <c r="Y44" t="s">
        <v>1340</v>
      </c>
      <c r="Z44">
        <v>6000</v>
      </c>
      <c r="AA44" t="s">
        <v>146</v>
      </c>
      <c r="AB44">
        <v>6151</v>
      </c>
      <c r="AC44" t="s">
        <v>153</v>
      </c>
      <c r="AD44" s="13" t="s">
        <v>1462</v>
      </c>
      <c r="AE44" t="s">
        <v>58</v>
      </c>
      <c r="AF44" s="1">
        <v>46000000</v>
      </c>
      <c r="AH44" s="1">
        <v>46000000</v>
      </c>
      <c r="AI44" t="s">
        <v>1332</v>
      </c>
      <c r="AL44" s="63">
        <f t="shared" si="8"/>
        <v>0</v>
      </c>
    </row>
    <row r="45" spans="1:38" x14ac:dyDescent="0.35">
      <c r="A45" t="str">
        <f t="shared" si="2"/>
        <v>531110430011</v>
      </c>
      <c r="B45">
        <v>5</v>
      </c>
      <c r="C45" t="str">
        <f t="shared" si="3"/>
        <v>311</v>
      </c>
      <c r="D45" t="str">
        <f t="shared" si="4"/>
        <v>1</v>
      </c>
      <c r="E45" t="str">
        <f t="shared" si="5"/>
        <v>0</v>
      </c>
      <c r="F45" t="str">
        <f t="shared" si="6"/>
        <v>43</v>
      </c>
      <c r="G45" s="7" t="str">
        <f t="shared" si="0"/>
        <v>00</v>
      </c>
      <c r="H45">
        <f t="shared" si="7"/>
        <v>11</v>
      </c>
      <c r="I45" t="s">
        <v>1361</v>
      </c>
      <c r="J45" t="s">
        <v>1360</v>
      </c>
      <c r="K45">
        <v>11</v>
      </c>
      <c r="L45" t="s">
        <v>1359</v>
      </c>
      <c r="M45" t="s">
        <v>1378</v>
      </c>
      <c r="N45" t="s">
        <v>824</v>
      </c>
      <c r="O45" t="s">
        <v>65</v>
      </c>
      <c r="P45" t="s">
        <v>1351</v>
      </c>
      <c r="Q45" t="s">
        <v>1303</v>
      </c>
      <c r="R45" t="s">
        <v>1304</v>
      </c>
      <c r="S45">
        <v>6</v>
      </c>
      <c r="T45" t="s">
        <v>1290</v>
      </c>
      <c r="U45" s="7" t="s">
        <v>1547</v>
      </c>
      <c r="V45" t="s">
        <v>1409</v>
      </c>
      <c r="W45" t="s">
        <v>1425</v>
      </c>
      <c r="X45" t="s">
        <v>1408</v>
      </c>
      <c r="Y45" t="s">
        <v>1339</v>
      </c>
      <c r="Z45">
        <v>3000</v>
      </c>
      <c r="AA45" t="s">
        <v>56</v>
      </c>
      <c r="AB45">
        <v>3111</v>
      </c>
      <c r="AC45" t="s">
        <v>199</v>
      </c>
      <c r="AD45" s="13" t="s">
        <v>1462</v>
      </c>
      <c r="AE45" t="s">
        <v>58</v>
      </c>
      <c r="AF45" s="1">
        <v>207924759.05594921</v>
      </c>
      <c r="AH45" s="1">
        <v>43803489.273499131</v>
      </c>
      <c r="AL45" s="63">
        <f t="shared" si="8"/>
        <v>164121269.78245008</v>
      </c>
    </row>
    <row r="46" spans="1:38" x14ac:dyDescent="0.35">
      <c r="A46" t="str">
        <f t="shared" si="2"/>
        <v>526110090011</v>
      </c>
      <c r="B46">
        <v>5</v>
      </c>
      <c r="C46" t="str">
        <f t="shared" si="3"/>
        <v>261</v>
      </c>
      <c r="D46" t="str">
        <f t="shared" si="4"/>
        <v>1</v>
      </c>
      <c r="E46" t="str">
        <f t="shared" si="5"/>
        <v>0</v>
      </c>
      <c r="F46" t="str">
        <f t="shared" si="6"/>
        <v>09</v>
      </c>
      <c r="G46" s="7" t="str">
        <f t="shared" si="0"/>
        <v>00</v>
      </c>
      <c r="H46">
        <f t="shared" si="7"/>
        <v>11</v>
      </c>
      <c r="I46" t="s">
        <v>1361</v>
      </c>
      <c r="J46" t="s">
        <v>1360</v>
      </c>
      <c r="K46">
        <v>11</v>
      </c>
      <c r="L46" t="s">
        <v>1359</v>
      </c>
      <c r="M46" t="s">
        <v>1373</v>
      </c>
      <c r="N46" t="s">
        <v>835</v>
      </c>
      <c r="O46" t="s">
        <v>65</v>
      </c>
      <c r="P46" t="s">
        <v>1351</v>
      </c>
      <c r="Q46" t="s">
        <v>47</v>
      </c>
      <c r="R46" t="s">
        <v>48</v>
      </c>
      <c r="S46">
        <v>4</v>
      </c>
      <c r="T46" t="s">
        <v>1291</v>
      </c>
      <c r="U46" s="7" t="s">
        <v>1038</v>
      </c>
      <c r="V46" t="s">
        <v>120</v>
      </c>
      <c r="W46" t="s">
        <v>1375</v>
      </c>
      <c r="X46" t="s">
        <v>836</v>
      </c>
      <c r="Y46" t="s">
        <v>1339</v>
      </c>
      <c r="Z46">
        <v>2000</v>
      </c>
      <c r="AA46" t="s">
        <v>105</v>
      </c>
      <c r="AB46">
        <v>2611</v>
      </c>
      <c r="AC46" t="s">
        <v>128</v>
      </c>
      <c r="AD46" s="13" t="s">
        <v>1462</v>
      </c>
      <c r="AE46" t="s">
        <v>58</v>
      </c>
      <c r="AF46" s="1">
        <v>40000000</v>
      </c>
      <c r="AH46" s="1">
        <f t="shared" ref="AH46:AH52" si="10">AF46</f>
        <v>40000000</v>
      </c>
      <c r="AL46" s="63">
        <f t="shared" si="8"/>
        <v>0</v>
      </c>
    </row>
    <row r="47" spans="1:38" x14ac:dyDescent="0.35">
      <c r="A47" t="str">
        <f t="shared" si="2"/>
        <v>534210060011</v>
      </c>
      <c r="B47">
        <v>5</v>
      </c>
      <c r="C47" t="str">
        <f t="shared" si="3"/>
        <v>342</v>
      </c>
      <c r="D47" t="str">
        <f t="shared" si="4"/>
        <v>1</v>
      </c>
      <c r="E47" t="str">
        <f t="shared" si="5"/>
        <v>0</v>
      </c>
      <c r="F47" t="str">
        <f t="shared" si="6"/>
        <v>06</v>
      </c>
      <c r="G47" s="7" t="str">
        <f t="shared" si="0"/>
        <v>00</v>
      </c>
      <c r="H47">
        <f t="shared" si="7"/>
        <v>11</v>
      </c>
      <c r="I47" t="s">
        <v>1361</v>
      </c>
      <c r="J47" t="s">
        <v>1360</v>
      </c>
      <c r="K47">
        <v>11</v>
      </c>
      <c r="L47" t="s">
        <v>1359</v>
      </c>
      <c r="M47" t="s">
        <v>1372</v>
      </c>
      <c r="N47" t="s">
        <v>60</v>
      </c>
      <c r="O47" t="s">
        <v>65</v>
      </c>
      <c r="P47" t="s">
        <v>1351</v>
      </c>
      <c r="Q47" t="s">
        <v>47</v>
      </c>
      <c r="R47" t="s">
        <v>48</v>
      </c>
      <c r="S47">
        <v>4</v>
      </c>
      <c r="T47" t="s">
        <v>1291</v>
      </c>
      <c r="U47" s="7" t="s">
        <v>1041</v>
      </c>
      <c r="V47" t="s">
        <v>297</v>
      </c>
      <c r="W47" t="s">
        <v>1373</v>
      </c>
      <c r="X47" t="s">
        <v>1466</v>
      </c>
      <c r="Y47" t="s">
        <v>1339</v>
      </c>
      <c r="Z47">
        <v>3000</v>
      </c>
      <c r="AA47" t="s">
        <v>56</v>
      </c>
      <c r="AB47">
        <v>3421</v>
      </c>
      <c r="AC47" t="s">
        <v>321</v>
      </c>
      <c r="AD47" s="13" t="s">
        <v>1462</v>
      </c>
      <c r="AE47" t="s">
        <v>58</v>
      </c>
      <c r="AF47" s="75">
        <v>40000000</v>
      </c>
      <c r="AG47" s="75">
        <v>40000000</v>
      </c>
      <c r="AH47" s="1">
        <f t="shared" si="10"/>
        <v>40000000</v>
      </c>
      <c r="AI47" t="s">
        <v>1227</v>
      </c>
      <c r="AL47" s="63">
        <f t="shared" si="8"/>
        <v>0</v>
      </c>
    </row>
    <row r="48" spans="1:38" x14ac:dyDescent="0.35">
      <c r="A48" t="str">
        <f t="shared" si="2"/>
        <v>551110090011</v>
      </c>
      <c r="B48">
        <v>5</v>
      </c>
      <c r="C48" t="str">
        <f t="shared" si="3"/>
        <v>511</v>
      </c>
      <c r="D48" t="str">
        <f t="shared" si="4"/>
        <v>1</v>
      </c>
      <c r="E48" t="str">
        <f t="shared" si="5"/>
        <v>0</v>
      </c>
      <c r="F48" t="str">
        <f t="shared" si="6"/>
        <v>09</v>
      </c>
      <c r="G48" s="7" t="str">
        <f t="shared" si="0"/>
        <v>00</v>
      </c>
      <c r="H48">
        <f t="shared" si="7"/>
        <v>11</v>
      </c>
      <c r="I48" t="s">
        <v>1361</v>
      </c>
      <c r="J48" t="s">
        <v>1360</v>
      </c>
      <c r="K48">
        <v>11</v>
      </c>
      <c r="L48" t="s">
        <v>1359</v>
      </c>
      <c r="M48" t="s">
        <v>1373</v>
      </c>
      <c r="N48" t="s">
        <v>835</v>
      </c>
      <c r="O48" t="s">
        <v>65</v>
      </c>
      <c r="P48" t="s">
        <v>1351</v>
      </c>
      <c r="Q48" t="s">
        <v>47</v>
      </c>
      <c r="R48" t="s">
        <v>48</v>
      </c>
      <c r="S48">
        <v>4</v>
      </c>
      <c r="T48" t="s">
        <v>1291</v>
      </c>
      <c r="U48" s="7" t="s">
        <v>1038</v>
      </c>
      <c r="V48" t="s">
        <v>120</v>
      </c>
      <c r="W48" t="s">
        <v>1375</v>
      </c>
      <c r="X48" t="s">
        <v>836</v>
      </c>
      <c r="Y48" t="s">
        <v>1340</v>
      </c>
      <c r="Z48">
        <v>5000</v>
      </c>
      <c r="AA48" t="s">
        <v>118</v>
      </c>
      <c r="AB48">
        <v>5111</v>
      </c>
      <c r="AC48" t="s">
        <v>119</v>
      </c>
      <c r="AD48" s="13" t="s">
        <v>1462</v>
      </c>
      <c r="AE48" t="s">
        <v>58</v>
      </c>
      <c r="AF48" s="1">
        <v>40000000</v>
      </c>
      <c r="AH48" s="1">
        <f t="shared" si="10"/>
        <v>40000000</v>
      </c>
      <c r="AL48" s="63">
        <f t="shared" si="8"/>
        <v>0</v>
      </c>
    </row>
    <row r="49" spans="1:38" x14ac:dyDescent="0.35">
      <c r="A49" t="str">
        <f t="shared" si="2"/>
        <v>532310666011</v>
      </c>
      <c r="B49">
        <v>5</v>
      </c>
      <c r="C49" t="str">
        <f t="shared" si="3"/>
        <v>323</v>
      </c>
      <c r="D49" t="str">
        <f t="shared" si="4"/>
        <v>1</v>
      </c>
      <c r="E49" t="str">
        <f t="shared" si="5"/>
        <v>0</v>
      </c>
      <c r="F49" t="str">
        <f t="shared" si="6"/>
        <v>66</v>
      </c>
      <c r="G49" s="7" t="str">
        <f t="shared" si="0"/>
        <v>60</v>
      </c>
      <c r="H49">
        <f t="shared" si="7"/>
        <v>11</v>
      </c>
      <c r="I49" t="s">
        <v>1361</v>
      </c>
      <c r="J49" t="s">
        <v>1360</v>
      </c>
      <c r="K49">
        <v>11</v>
      </c>
      <c r="L49" t="s">
        <v>1359</v>
      </c>
      <c r="M49" t="s">
        <v>1380</v>
      </c>
      <c r="N49" t="s">
        <v>984</v>
      </c>
      <c r="O49" t="s">
        <v>1398</v>
      </c>
      <c r="P49" t="s">
        <v>1399</v>
      </c>
      <c r="Q49" t="s">
        <v>204</v>
      </c>
      <c r="R49" t="s">
        <v>1306</v>
      </c>
      <c r="S49">
        <v>4</v>
      </c>
      <c r="T49" t="s">
        <v>1291</v>
      </c>
      <c r="U49" s="7" t="s">
        <v>1570</v>
      </c>
      <c r="V49" t="s">
        <v>1514</v>
      </c>
      <c r="W49" t="s">
        <v>1432</v>
      </c>
      <c r="X49" t="s">
        <v>1514</v>
      </c>
      <c r="Y49" t="s">
        <v>1339</v>
      </c>
      <c r="Z49">
        <v>3000</v>
      </c>
      <c r="AA49" t="s">
        <v>56</v>
      </c>
      <c r="AB49">
        <v>3231</v>
      </c>
      <c r="AC49" t="s">
        <v>383</v>
      </c>
      <c r="AD49" s="13" t="s">
        <v>1564</v>
      </c>
      <c r="AE49" t="s">
        <v>1512</v>
      </c>
      <c r="AF49" s="1">
        <v>37000000</v>
      </c>
      <c r="AG49" s="1">
        <v>37000000</v>
      </c>
      <c r="AH49" s="1">
        <f t="shared" si="10"/>
        <v>37000000</v>
      </c>
      <c r="AI49" t="s">
        <v>1166</v>
      </c>
      <c r="AL49" s="63">
        <f t="shared" si="8"/>
        <v>0</v>
      </c>
    </row>
    <row r="50" spans="1:38" x14ac:dyDescent="0.35">
      <c r="A50" t="str">
        <f t="shared" si="2"/>
        <v>561510470011</v>
      </c>
      <c r="B50">
        <v>5</v>
      </c>
      <c r="C50" t="str">
        <f t="shared" si="3"/>
        <v>615</v>
      </c>
      <c r="D50" t="str">
        <f t="shared" si="4"/>
        <v>1</v>
      </c>
      <c r="E50" t="str">
        <f t="shared" si="5"/>
        <v>0</v>
      </c>
      <c r="F50" t="str">
        <f t="shared" si="6"/>
        <v>47</v>
      </c>
      <c r="G50" s="7" t="str">
        <f t="shared" si="0"/>
        <v>00</v>
      </c>
      <c r="H50">
        <f t="shared" si="7"/>
        <v>11</v>
      </c>
      <c r="I50" t="s">
        <v>1361</v>
      </c>
      <c r="J50" t="s">
        <v>1360</v>
      </c>
      <c r="K50">
        <v>11</v>
      </c>
      <c r="L50" t="s">
        <v>1359</v>
      </c>
      <c r="M50" t="s">
        <v>1378</v>
      </c>
      <c r="N50" t="s">
        <v>824</v>
      </c>
      <c r="O50" t="s">
        <v>138</v>
      </c>
      <c r="P50" t="s">
        <v>1347</v>
      </c>
      <c r="Q50" t="s">
        <v>47</v>
      </c>
      <c r="R50" t="s">
        <v>48</v>
      </c>
      <c r="S50">
        <v>1</v>
      </c>
      <c r="T50" t="s">
        <v>1292</v>
      </c>
      <c r="U50" s="7" t="s">
        <v>1551</v>
      </c>
      <c r="V50" t="s">
        <v>419</v>
      </c>
      <c r="W50" t="s">
        <v>1427</v>
      </c>
      <c r="X50" t="s">
        <v>825</v>
      </c>
      <c r="Y50" t="s">
        <v>1340</v>
      </c>
      <c r="Z50">
        <v>6000</v>
      </c>
      <c r="AA50" t="s">
        <v>146</v>
      </c>
      <c r="AB50">
        <v>6151</v>
      </c>
      <c r="AC50" t="s">
        <v>153</v>
      </c>
      <c r="AD50" s="13" t="s">
        <v>1462</v>
      </c>
      <c r="AE50" t="s">
        <v>58</v>
      </c>
      <c r="AF50" s="1">
        <v>35000000</v>
      </c>
      <c r="AH50" s="1">
        <f t="shared" si="10"/>
        <v>35000000</v>
      </c>
      <c r="AL50" s="63">
        <f t="shared" si="8"/>
        <v>0</v>
      </c>
    </row>
    <row r="51" spans="1:38" x14ac:dyDescent="0.35">
      <c r="A51" t="str">
        <f t="shared" si="2"/>
        <v>535110340011</v>
      </c>
      <c r="B51">
        <v>5</v>
      </c>
      <c r="C51" t="str">
        <f t="shared" si="3"/>
        <v>351</v>
      </c>
      <c r="D51" t="str">
        <f t="shared" si="4"/>
        <v>1</v>
      </c>
      <c r="E51" t="str">
        <f t="shared" si="5"/>
        <v>0</v>
      </c>
      <c r="F51" t="str">
        <f t="shared" si="6"/>
        <v>34</v>
      </c>
      <c r="G51" s="7" t="str">
        <f t="shared" si="0"/>
        <v>00</v>
      </c>
      <c r="H51">
        <f t="shared" si="7"/>
        <v>11</v>
      </c>
      <c r="I51" t="s">
        <v>1361</v>
      </c>
      <c r="J51" t="s">
        <v>1360</v>
      </c>
      <c r="K51">
        <v>11</v>
      </c>
      <c r="L51" t="s">
        <v>1359</v>
      </c>
      <c r="M51" t="s">
        <v>1377</v>
      </c>
      <c r="N51" t="s">
        <v>900</v>
      </c>
      <c r="O51" t="s">
        <v>65</v>
      </c>
      <c r="P51" t="s">
        <v>1351</v>
      </c>
      <c r="Q51" t="s">
        <v>47</v>
      </c>
      <c r="R51" t="s">
        <v>48</v>
      </c>
      <c r="S51">
        <v>1</v>
      </c>
      <c r="T51" t="s">
        <v>1292</v>
      </c>
      <c r="U51" s="7" t="s">
        <v>1538</v>
      </c>
      <c r="V51" t="s">
        <v>1493</v>
      </c>
      <c r="W51" t="s">
        <v>1421</v>
      </c>
      <c r="X51" t="s">
        <v>934</v>
      </c>
      <c r="Y51" t="s">
        <v>1339</v>
      </c>
      <c r="Z51">
        <v>3000</v>
      </c>
      <c r="AA51" t="s">
        <v>56</v>
      </c>
      <c r="AB51">
        <v>3511</v>
      </c>
      <c r="AC51" t="s">
        <v>323</v>
      </c>
      <c r="AD51" s="13" t="s">
        <v>1462</v>
      </c>
      <c r="AE51" t="s">
        <v>58</v>
      </c>
      <c r="AF51" s="75">
        <v>29232000</v>
      </c>
      <c r="AG51" s="1">
        <v>29232000</v>
      </c>
      <c r="AH51" s="1">
        <f t="shared" si="10"/>
        <v>29232000</v>
      </c>
      <c r="AI51" t="s">
        <v>1228</v>
      </c>
      <c r="AK51" t="s">
        <v>1494</v>
      </c>
      <c r="AL51" s="63">
        <f t="shared" si="8"/>
        <v>0</v>
      </c>
    </row>
    <row r="52" spans="1:38" x14ac:dyDescent="0.35">
      <c r="A52" t="str">
        <f t="shared" si="2"/>
        <v>536110180011</v>
      </c>
      <c r="B52">
        <v>5</v>
      </c>
      <c r="C52" t="str">
        <f t="shared" si="3"/>
        <v>361</v>
      </c>
      <c r="D52" t="str">
        <f t="shared" si="4"/>
        <v>1</v>
      </c>
      <c r="E52" t="str">
        <f t="shared" si="5"/>
        <v>0</v>
      </c>
      <c r="F52" t="str">
        <f t="shared" si="6"/>
        <v>18</v>
      </c>
      <c r="G52" s="7" t="str">
        <f t="shared" si="0"/>
        <v>00</v>
      </c>
      <c r="H52">
        <f t="shared" si="7"/>
        <v>11</v>
      </c>
      <c r="I52" t="s">
        <v>1361</v>
      </c>
      <c r="J52" t="s">
        <v>1360</v>
      </c>
      <c r="K52">
        <v>11</v>
      </c>
      <c r="L52" t="s">
        <v>1359</v>
      </c>
      <c r="M52" t="s">
        <v>1374</v>
      </c>
      <c r="N52" t="s">
        <v>111</v>
      </c>
      <c r="O52" t="s">
        <v>65</v>
      </c>
      <c r="P52" t="s">
        <v>1351</v>
      </c>
      <c r="Q52" t="s">
        <v>47</v>
      </c>
      <c r="R52" t="s">
        <v>48</v>
      </c>
      <c r="S52">
        <v>4</v>
      </c>
      <c r="T52" t="s">
        <v>1291</v>
      </c>
      <c r="U52" s="7" t="s">
        <v>1522</v>
      </c>
      <c r="V52" t="s">
        <v>238</v>
      </c>
      <c r="W52" t="s">
        <v>1413</v>
      </c>
      <c r="X52" t="s">
        <v>841</v>
      </c>
      <c r="Y52" t="s">
        <v>1339</v>
      </c>
      <c r="Z52">
        <v>3000</v>
      </c>
      <c r="AA52" t="s">
        <v>56</v>
      </c>
      <c r="AB52">
        <v>3611</v>
      </c>
      <c r="AC52" t="s">
        <v>241</v>
      </c>
      <c r="AD52" s="13" t="s">
        <v>1462</v>
      </c>
      <c r="AE52" t="s">
        <v>58</v>
      </c>
      <c r="AF52" s="1">
        <v>32506735.879999999</v>
      </c>
      <c r="AH52" s="1">
        <f t="shared" si="10"/>
        <v>32506735.879999999</v>
      </c>
      <c r="AL52" s="63">
        <f t="shared" si="8"/>
        <v>0</v>
      </c>
    </row>
    <row r="53" spans="1:38" x14ac:dyDescent="0.35">
      <c r="A53" t="str">
        <f t="shared" si="2"/>
        <v>534110060011</v>
      </c>
      <c r="B53">
        <v>5</v>
      </c>
      <c r="C53" t="str">
        <f t="shared" si="3"/>
        <v>341</v>
      </c>
      <c r="D53" t="str">
        <f t="shared" si="4"/>
        <v>1</v>
      </c>
      <c r="E53" t="str">
        <f t="shared" si="5"/>
        <v>0</v>
      </c>
      <c r="F53" t="str">
        <f t="shared" si="6"/>
        <v>06</v>
      </c>
      <c r="G53" s="7" t="str">
        <f t="shared" si="0"/>
        <v>00</v>
      </c>
      <c r="H53">
        <f t="shared" si="7"/>
        <v>11</v>
      </c>
      <c r="I53" t="s">
        <v>1361</v>
      </c>
      <c r="J53" t="s">
        <v>1360</v>
      </c>
      <c r="K53">
        <v>11</v>
      </c>
      <c r="L53" t="s">
        <v>1359</v>
      </c>
      <c r="M53" t="s">
        <v>1372</v>
      </c>
      <c r="N53" t="s">
        <v>60</v>
      </c>
      <c r="O53" t="s">
        <v>65</v>
      </c>
      <c r="P53" t="s">
        <v>1351</v>
      </c>
      <c r="Q53" t="s">
        <v>47</v>
      </c>
      <c r="R53" t="s">
        <v>48</v>
      </c>
      <c r="S53">
        <v>4</v>
      </c>
      <c r="T53" t="s">
        <v>1291</v>
      </c>
      <c r="U53" s="7" t="s">
        <v>1041</v>
      </c>
      <c r="V53" t="s">
        <v>297</v>
      </c>
      <c r="W53" t="s">
        <v>1373</v>
      </c>
      <c r="X53" t="s">
        <v>1466</v>
      </c>
      <c r="Y53" t="s">
        <v>1339</v>
      </c>
      <c r="Z53">
        <v>3000</v>
      </c>
      <c r="AA53" t="s">
        <v>56</v>
      </c>
      <c r="AB53">
        <v>3411</v>
      </c>
      <c r="AC53" t="s">
        <v>319</v>
      </c>
      <c r="AD53" s="13" t="s">
        <v>1462</v>
      </c>
      <c r="AE53" t="s">
        <v>58</v>
      </c>
      <c r="AF53" s="75">
        <v>25000000</v>
      </c>
      <c r="AG53" s="75"/>
      <c r="AH53" s="1">
        <v>23700000</v>
      </c>
      <c r="AL53" s="63">
        <f t="shared" si="8"/>
        <v>1300000</v>
      </c>
    </row>
    <row r="54" spans="1:38" x14ac:dyDescent="0.35">
      <c r="A54" t="str">
        <f t="shared" si="2"/>
        <v>561210470011</v>
      </c>
      <c r="B54">
        <v>5</v>
      </c>
      <c r="C54" t="str">
        <f t="shared" si="3"/>
        <v>612</v>
      </c>
      <c r="D54" t="str">
        <f t="shared" si="4"/>
        <v>1</v>
      </c>
      <c r="E54" t="str">
        <f t="shared" si="5"/>
        <v>0</v>
      </c>
      <c r="F54" t="str">
        <f t="shared" si="6"/>
        <v>47</v>
      </c>
      <c r="G54" s="7" t="str">
        <f t="shared" si="0"/>
        <v>00</v>
      </c>
      <c r="H54">
        <f t="shared" si="7"/>
        <v>11</v>
      </c>
      <c r="I54" t="s">
        <v>1361</v>
      </c>
      <c r="J54" t="s">
        <v>1360</v>
      </c>
      <c r="K54">
        <v>11</v>
      </c>
      <c r="L54" t="s">
        <v>1359</v>
      </c>
      <c r="M54" t="s">
        <v>1378</v>
      </c>
      <c r="N54" t="s">
        <v>824</v>
      </c>
      <c r="O54" t="s">
        <v>138</v>
      </c>
      <c r="P54" t="s">
        <v>1347</v>
      </c>
      <c r="Q54" t="s">
        <v>47</v>
      </c>
      <c r="R54" t="s">
        <v>48</v>
      </c>
      <c r="S54">
        <v>1</v>
      </c>
      <c r="T54" t="s">
        <v>1292</v>
      </c>
      <c r="U54" s="7" t="s">
        <v>1551</v>
      </c>
      <c r="V54" t="s">
        <v>419</v>
      </c>
      <c r="W54" t="s">
        <v>1427</v>
      </c>
      <c r="X54" t="s">
        <v>825</v>
      </c>
      <c r="Y54" t="s">
        <v>1340</v>
      </c>
      <c r="Z54">
        <v>6000</v>
      </c>
      <c r="AA54" t="s">
        <v>146</v>
      </c>
      <c r="AB54">
        <v>6121</v>
      </c>
      <c r="AC54" t="s">
        <v>145</v>
      </c>
      <c r="AD54" s="13" t="s">
        <v>1462</v>
      </c>
      <c r="AE54" t="s">
        <v>58</v>
      </c>
      <c r="AF54" s="1">
        <v>24500000</v>
      </c>
      <c r="AH54" s="1">
        <f t="shared" ref="AH54:AH67" si="11">AF54</f>
        <v>24500000</v>
      </c>
      <c r="AI54" t="s">
        <v>1333</v>
      </c>
      <c r="AL54" s="63">
        <f t="shared" si="8"/>
        <v>0</v>
      </c>
    </row>
    <row r="55" spans="1:38" x14ac:dyDescent="0.35">
      <c r="A55" t="str">
        <f t="shared" si="2"/>
        <v>563210061111</v>
      </c>
      <c r="B55">
        <v>5</v>
      </c>
      <c r="C55" t="str">
        <f t="shared" si="3"/>
        <v>632</v>
      </c>
      <c r="D55" t="str">
        <f t="shared" si="4"/>
        <v>1</v>
      </c>
      <c r="E55" t="str">
        <f t="shared" si="5"/>
        <v>0</v>
      </c>
      <c r="F55" t="str">
        <f t="shared" si="6"/>
        <v>06</v>
      </c>
      <c r="G55" s="7" t="str">
        <f t="shared" si="0"/>
        <v>11</v>
      </c>
      <c r="H55">
        <f t="shared" si="7"/>
        <v>11</v>
      </c>
      <c r="I55" t="s">
        <v>1361</v>
      </c>
      <c r="J55" t="s">
        <v>1360</v>
      </c>
      <c r="K55">
        <v>11</v>
      </c>
      <c r="L55" t="s">
        <v>1359</v>
      </c>
      <c r="M55" t="s">
        <v>1372</v>
      </c>
      <c r="N55" t="s">
        <v>60</v>
      </c>
      <c r="O55" t="s">
        <v>65</v>
      </c>
      <c r="P55" t="s">
        <v>1351</v>
      </c>
      <c r="Q55" t="s">
        <v>47</v>
      </c>
      <c r="R55" t="s">
        <v>48</v>
      </c>
      <c r="S55">
        <v>4</v>
      </c>
      <c r="T55" t="s">
        <v>1291</v>
      </c>
      <c r="U55" s="7" t="s">
        <v>1041</v>
      </c>
      <c r="V55" t="s">
        <v>297</v>
      </c>
      <c r="W55" t="s">
        <v>1373</v>
      </c>
      <c r="X55" t="s">
        <v>1466</v>
      </c>
      <c r="Y55" t="s">
        <v>1340</v>
      </c>
      <c r="Z55">
        <v>6000</v>
      </c>
      <c r="AA55" t="s">
        <v>146</v>
      </c>
      <c r="AB55">
        <v>6321</v>
      </c>
      <c r="AC55" t="s">
        <v>303</v>
      </c>
      <c r="AD55" s="13" t="s">
        <v>1048</v>
      </c>
      <c r="AE55" t="s">
        <v>304</v>
      </c>
      <c r="AF55" s="75">
        <v>23580360</v>
      </c>
      <c r="AG55" s="75">
        <v>23580360</v>
      </c>
      <c r="AH55" s="1">
        <f t="shared" si="11"/>
        <v>23580360</v>
      </c>
      <c r="AL55" s="63">
        <f t="shared" si="8"/>
        <v>0</v>
      </c>
    </row>
    <row r="56" spans="1:38" x14ac:dyDescent="0.35">
      <c r="A56" t="str">
        <f t="shared" si="2"/>
        <v>535110061211</v>
      </c>
      <c r="B56">
        <v>5</v>
      </c>
      <c r="C56" t="str">
        <f t="shared" si="3"/>
        <v>351</v>
      </c>
      <c r="D56" t="str">
        <f t="shared" si="4"/>
        <v>1</v>
      </c>
      <c r="E56" t="str">
        <f t="shared" si="5"/>
        <v>0</v>
      </c>
      <c r="F56" t="str">
        <f t="shared" si="6"/>
        <v>06</v>
      </c>
      <c r="G56" s="7" t="str">
        <f t="shared" si="0"/>
        <v>12</v>
      </c>
      <c r="H56">
        <f t="shared" si="7"/>
        <v>11</v>
      </c>
      <c r="I56" t="s">
        <v>1361</v>
      </c>
      <c r="J56" t="s">
        <v>1360</v>
      </c>
      <c r="K56">
        <v>11</v>
      </c>
      <c r="L56" t="s">
        <v>1359</v>
      </c>
      <c r="M56" t="s">
        <v>1372</v>
      </c>
      <c r="N56" t="s">
        <v>60</v>
      </c>
      <c r="O56" t="s">
        <v>65</v>
      </c>
      <c r="P56" t="s">
        <v>1351</v>
      </c>
      <c r="Q56" t="s">
        <v>47</v>
      </c>
      <c r="R56" t="s">
        <v>48</v>
      </c>
      <c r="S56">
        <v>4</v>
      </c>
      <c r="T56" t="s">
        <v>1291</v>
      </c>
      <c r="U56" s="7" t="s">
        <v>1041</v>
      </c>
      <c r="V56" t="s">
        <v>297</v>
      </c>
      <c r="W56" t="s">
        <v>1373</v>
      </c>
      <c r="X56" t="s">
        <v>1466</v>
      </c>
      <c r="Y56" t="s">
        <v>1339</v>
      </c>
      <c r="Z56">
        <v>3000</v>
      </c>
      <c r="AA56" t="s">
        <v>56</v>
      </c>
      <c r="AB56">
        <v>3511</v>
      </c>
      <c r="AC56" t="s">
        <v>323</v>
      </c>
      <c r="AD56" s="13" t="s">
        <v>1045</v>
      </c>
      <c r="AE56" t="s">
        <v>305</v>
      </c>
      <c r="AF56" s="75">
        <v>21000000</v>
      </c>
      <c r="AG56" s="75"/>
      <c r="AH56" s="1">
        <f t="shared" si="11"/>
        <v>21000000</v>
      </c>
      <c r="AL56" s="63">
        <f t="shared" si="8"/>
        <v>0</v>
      </c>
    </row>
    <row r="57" spans="1:38" x14ac:dyDescent="0.35">
      <c r="A57" t="str">
        <f t="shared" si="2"/>
        <v>542110680011</v>
      </c>
      <c r="B57">
        <v>5</v>
      </c>
      <c r="C57" t="str">
        <f t="shared" si="3"/>
        <v>421</v>
      </c>
      <c r="D57" t="str">
        <f t="shared" si="4"/>
        <v>1</v>
      </c>
      <c r="E57" t="str">
        <f t="shared" si="5"/>
        <v>0</v>
      </c>
      <c r="F57" t="str">
        <f t="shared" si="6"/>
        <v>68</v>
      </c>
      <c r="G57" s="7" t="str">
        <f t="shared" si="0"/>
        <v>00</v>
      </c>
      <c r="H57">
        <f t="shared" si="7"/>
        <v>11</v>
      </c>
      <c r="I57" t="s">
        <v>1361</v>
      </c>
      <c r="J57" t="s">
        <v>1360</v>
      </c>
      <c r="K57">
        <v>11</v>
      </c>
      <c r="L57" t="s">
        <v>1359</v>
      </c>
      <c r="M57" t="s">
        <v>1381</v>
      </c>
      <c r="N57" t="s">
        <v>506</v>
      </c>
      <c r="O57" t="s">
        <v>65</v>
      </c>
      <c r="P57" t="s">
        <v>1351</v>
      </c>
      <c r="Q57" t="s">
        <v>501</v>
      </c>
      <c r="R57" t="s">
        <v>502</v>
      </c>
      <c r="S57">
        <v>2</v>
      </c>
      <c r="T57" t="s">
        <v>1293</v>
      </c>
      <c r="U57" s="7" t="s">
        <v>1572</v>
      </c>
      <c r="V57" t="s">
        <v>507</v>
      </c>
      <c r="W57" t="s">
        <v>1434</v>
      </c>
      <c r="X57" t="s">
        <v>905</v>
      </c>
      <c r="Y57" t="s">
        <v>1339</v>
      </c>
      <c r="Z57">
        <v>4000</v>
      </c>
      <c r="AA57" t="s">
        <v>233</v>
      </c>
      <c r="AB57">
        <v>4211</v>
      </c>
      <c r="AC57" t="s">
        <v>291</v>
      </c>
      <c r="AD57" s="13" t="s">
        <v>1462</v>
      </c>
      <c r="AE57" t="s">
        <v>58</v>
      </c>
      <c r="AF57" s="1">
        <v>20803650</v>
      </c>
      <c r="AH57" s="1">
        <f t="shared" si="11"/>
        <v>20803650</v>
      </c>
      <c r="AI57" t="s">
        <v>1274</v>
      </c>
      <c r="AL57" s="63">
        <f t="shared" si="8"/>
        <v>0</v>
      </c>
    </row>
    <row r="58" spans="1:38" x14ac:dyDescent="0.35">
      <c r="A58" t="str">
        <f t="shared" si="2"/>
        <v>524610262411</v>
      </c>
      <c r="B58">
        <v>5</v>
      </c>
      <c r="C58" t="str">
        <f t="shared" si="3"/>
        <v>246</v>
      </c>
      <c r="D58" t="str">
        <f t="shared" si="4"/>
        <v>1</v>
      </c>
      <c r="E58" t="str">
        <f t="shared" si="5"/>
        <v>0</v>
      </c>
      <c r="F58" t="str">
        <f t="shared" si="6"/>
        <v>26</v>
      </c>
      <c r="G58" s="7">
        <f t="shared" si="0"/>
        <v>24</v>
      </c>
      <c r="H58">
        <f t="shared" si="7"/>
        <v>11</v>
      </c>
      <c r="I58" t="s">
        <v>1361</v>
      </c>
      <c r="J58" t="s">
        <v>1360</v>
      </c>
      <c r="K58">
        <v>11</v>
      </c>
      <c r="L58" t="s">
        <v>1359</v>
      </c>
      <c r="M58" t="s">
        <v>1376</v>
      </c>
      <c r="N58" t="s">
        <v>857</v>
      </c>
      <c r="O58" t="s">
        <v>65</v>
      </c>
      <c r="P58" t="s">
        <v>1351</v>
      </c>
      <c r="Q58" t="s">
        <v>194</v>
      </c>
      <c r="R58" t="s">
        <v>195</v>
      </c>
      <c r="S58">
        <v>3</v>
      </c>
      <c r="T58" t="s">
        <v>1294</v>
      </c>
      <c r="U58" s="7" t="s">
        <v>1530</v>
      </c>
      <c r="V58" t="s">
        <v>1478</v>
      </c>
      <c r="W58" t="s">
        <v>1414</v>
      </c>
      <c r="X58" t="s">
        <v>201</v>
      </c>
      <c r="Y58" t="s">
        <v>1339</v>
      </c>
      <c r="Z58">
        <v>2000</v>
      </c>
      <c r="AA58" t="s">
        <v>105</v>
      </c>
      <c r="AB58">
        <v>2461</v>
      </c>
      <c r="AC58" t="s">
        <v>372</v>
      </c>
      <c r="AD58" s="13">
        <v>24</v>
      </c>
      <c r="AE58" t="s">
        <v>895</v>
      </c>
      <c r="AF58" s="1">
        <v>20180000</v>
      </c>
      <c r="AH58" s="1">
        <f t="shared" si="11"/>
        <v>20180000</v>
      </c>
      <c r="AI58" t="s">
        <v>1261</v>
      </c>
      <c r="AL58" s="63">
        <f t="shared" si="8"/>
        <v>0</v>
      </c>
    </row>
    <row r="59" spans="1:38" x14ac:dyDescent="0.35">
      <c r="A59" t="str">
        <f t="shared" si="2"/>
        <v>535510090011</v>
      </c>
      <c r="B59">
        <v>5</v>
      </c>
      <c r="C59" t="str">
        <f t="shared" si="3"/>
        <v>355</v>
      </c>
      <c r="D59" t="str">
        <f t="shared" si="4"/>
        <v>1</v>
      </c>
      <c r="E59" t="str">
        <f t="shared" si="5"/>
        <v>0</v>
      </c>
      <c r="F59" t="str">
        <f t="shared" si="6"/>
        <v>09</v>
      </c>
      <c r="G59" s="7" t="str">
        <f t="shared" si="0"/>
        <v>00</v>
      </c>
      <c r="H59">
        <f t="shared" si="7"/>
        <v>11</v>
      </c>
      <c r="I59" t="s">
        <v>1361</v>
      </c>
      <c r="J59" t="s">
        <v>1360</v>
      </c>
      <c r="K59">
        <v>11</v>
      </c>
      <c r="L59" t="s">
        <v>1359</v>
      </c>
      <c r="M59" t="s">
        <v>1373</v>
      </c>
      <c r="N59" t="s">
        <v>835</v>
      </c>
      <c r="O59" t="s">
        <v>65</v>
      </c>
      <c r="P59" t="s">
        <v>1351</v>
      </c>
      <c r="Q59" t="s">
        <v>47</v>
      </c>
      <c r="R59" t="s">
        <v>48</v>
      </c>
      <c r="S59">
        <v>4</v>
      </c>
      <c r="T59" t="s">
        <v>1291</v>
      </c>
      <c r="U59" s="7" t="s">
        <v>1038</v>
      </c>
      <c r="V59" t="s">
        <v>120</v>
      </c>
      <c r="W59" t="s">
        <v>1375</v>
      </c>
      <c r="X59" t="s">
        <v>836</v>
      </c>
      <c r="Y59" t="s">
        <v>1339</v>
      </c>
      <c r="Z59">
        <v>3000</v>
      </c>
      <c r="AA59" t="s">
        <v>56</v>
      </c>
      <c r="AB59">
        <v>3551</v>
      </c>
      <c r="AC59" t="s">
        <v>243</v>
      </c>
      <c r="AD59" s="13" t="s">
        <v>1462</v>
      </c>
      <c r="AE59" t="s">
        <v>58</v>
      </c>
      <c r="AF59" s="1">
        <v>20000000</v>
      </c>
      <c r="AH59" s="1">
        <f t="shared" si="11"/>
        <v>20000000</v>
      </c>
      <c r="AI59" t="s">
        <v>1234</v>
      </c>
      <c r="AL59" s="63">
        <f t="shared" si="8"/>
        <v>0</v>
      </c>
    </row>
    <row r="60" spans="1:38" x14ac:dyDescent="0.35">
      <c r="A60" t="str">
        <f t="shared" si="2"/>
        <v>533910070011</v>
      </c>
      <c r="B60">
        <v>5</v>
      </c>
      <c r="C60" t="str">
        <f t="shared" si="3"/>
        <v>339</v>
      </c>
      <c r="D60" t="str">
        <f t="shared" si="4"/>
        <v>1</v>
      </c>
      <c r="E60" t="str">
        <f t="shared" si="5"/>
        <v>0</v>
      </c>
      <c r="F60" t="str">
        <f t="shared" si="6"/>
        <v>07</v>
      </c>
      <c r="G60" s="7" t="str">
        <f t="shared" si="0"/>
        <v>00</v>
      </c>
      <c r="H60">
        <f t="shared" si="7"/>
        <v>11</v>
      </c>
      <c r="I60" t="s">
        <v>1361</v>
      </c>
      <c r="J60" t="s">
        <v>1360</v>
      </c>
      <c r="K60">
        <v>11</v>
      </c>
      <c r="L60" t="s">
        <v>1359</v>
      </c>
      <c r="M60" t="s">
        <v>1372</v>
      </c>
      <c r="N60" t="s">
        <v>60</v>
      </c>
      <c r="O60" t="s">
        <v>65</v>
      </c>
      <c r="P60" t="s">
        <v>1351</v>
      </c>
      <c r="Q60" t="s">
        <v>47</v>
      </c>
      <c r="R60" t="s">
        <v>48</v>
      </c>
      <c r="S60">
        <v>4</v>
      </c>
      <c r="T60" t="s">
        <v>1291</v>
      </c>
      <c r="U60" s="7" t="s">
        <v>1037</v>
      </c>
      <c r="V60" t="s">
        <v>819</v>
      </c>
      <c r="W60" t="s">
        <v>1373</v>
      </c>
      <c r="X60" t="s">
        <v>1466</v>
      </c>
      <c r="Y60" t="s">
        <v>1339</v>
      </c>
      <c r="Z60">
        <v>3000</v>
      </c>
      <c r="AA60" t="s">
        <v>56</v>
      </c>
      <c r="AB60">
        <v>3391</v>
      </c>
      <c r="AC60" t="s">
        <v>129</v>
      </c>
      <c r="AD60" s="13" t="s">
        <v>1462</v>
      </c>
      <c r="AE60" t="s">
        <v>58</v>
      </c>
      <c r="AF60" s="75">
        <v>17000000</v>
      </c>
      <c r="AG60" s="75">
        <v>17000000</v>
      </c>
      <c r="AH60" s="1">
        <f t="shared" si="11"/>
        <v>17000000</v>
      </c>
      <c r="AI60" t="s">
        <v>1232</v>
      </c>
      <c r="AL60" s="63">
        <f t="shared" si="8"/>
        <v>0</v>
      </c>
    </row>
    <row r="61" spans="1:38" x14ac:dyDescent="0.35">
      <c r="A61" t="str">
        <f t="shared" si="2"/>
        <v>535710090011</v>
      </c>
      <c r="B61">
        <v>5</v>
      </c>
      <c r="C61" t="str">
        <f t="shared" si="3"/>
        <v>357</v>
      </c>
      <c r="D61" t="str">
        <f t="shared" si="4"/>
        <v>1</v>
      </c>
      <c r="E61" t="str">
        <f t="shared" si="5"/>
        <v>0</v>
      </c>
      <c r="F61" t="str">
        <f t="shared" si="6"/>
        <v>09</v>
      </c>
      <c r="G61" s="7" t="str">
        <f t="shared" si="0"/>
        <v>00</v>
      </c>
      <c r="H61">
        <f t="shared" si="7"/>
        <v>11</v>
      </c>
      <c r="I61" t="s">
        <v>1361</v>
      </c>
      <c r="J61" t="s">
        <v>1360</v>
      </c>
      <c r="K61">
        <v>11</v>
      </c>
      <c r="L61" t="s">
        <v>1359</v>
      </c>
      <c r="M61" t="s">
        <v>1373</v>
      </c>
      <c r="N61" t="s">
        <v>835</v>
      </c>
      <c r="O61" t="s">
        <v>65</v>
      </c>
      <c r="P61" t="s">
        <v>1351</v>
      </c>
      <c r="Q61" t="s">
        <v>47</v>
      </c>
      <c r="R61" t="s">
        <v>48</v>
      </c>
      <c r="S61">
        <v>4</v>
      </c>
      <c r="T61" t="s">
        <v>1291</v>
      </c>
      <c r="U61" s="7" t="s">
        <v>1038</v>
      </c>
      <c r="V61" t="s">
        <v>120</v>
      </c>
      <c r="W61" t="s">
        <v>1375</v>
      </c>
      <c r="X61" t="s">
        <v>836</v>
      </c>
      <c r="Y61" t="s">
        <v>1339</v>
      </c>
      <c r="Z61">
        <v>3000</v>
      </c>
      <c r="AA61" t="s">
        <v>56</v>
      </c>
      <c r="AB61">
        <v>3571</v>
      </c>
      <c r="AC61" t="s">
        <v>392</v>
      </c>
      <c r="AD61" s="13" t="s">
        <v>1462</v>
      </c>
      <c r="AE61" t="s">
        <v>58</v>
      </c>
      <c r="AF61" s="1">
        <v>20000000</v>
      </c>
      <c r="AH61" s="1">
        <f t="shared" si="11"/>
        <v>20000000</v>
      </c>
      <c r="AL61" s="63">
        <f t="shared" si="8"/>
        <v>0</v>
      </c>
    </row>
    <row r="62" spans="1:38" x14ac:dyDescent="0.35">
      <c r="A62" t="str">
        <f t="shared" si="2"/>
        <v>539410120011</v>
      </c>
      <c r="B62">
        <v>5</v>
      </c>
      <c r="C62" t="str">
        <f t="shared" si="3"/>
        <v>394</v>
      </c>
      <c r="D62" t="str">
        <f t="shared" si="4"/>
        <v>1</v>
      </c>
      <c r="E62" t="str">
        <f t="shared" si="5"/>
        <v>0</v>
      </c>
      <c r="F62" t="str">
        <f t="shared" si="6"/>
        <v>12</v>
      </c>
      <c r="G62" s="7" t="str">
        <f t="shared" si="0"/>
        <v>00</v>
      </c>
      <c r="H62">
        <f t="shared" si="7"/>
        <v>11</v>
      </c>
      <c r="I62" t="s">
        <v>1361</v>
      </c>
      <c r="J62" t="s">
        <v>1360</v>
      </c>
      <c r="K62">
        <v>11</v>
      </c>
      <c r="L62" t="s">
        <v>1359</v>
      </c>
      <c r="M62" t="s">
        <v>1373</v>
      </c>
      <c r="N62" t="s">
        <v>835</v>
      </c>
      <c r="O62" t="s">
        <v>49</v>
      </c>
      <c r="P62" t="s">
        <v>1348</v>
      </c>
      <c r="Q62" t="s">
        <v>47</v>
      </c>
      <c r="R62" t="s">
        <v>48</v>
      </c>
      <c r="S62">
        <v>4</v>
      </c>
      <c r="T62" t="s">
        <v>1291</v>
      </c>
      <c r="U62" s="7" t="s">
        <v>1045</v>
      </c>
      <c r="V62" t="s">
        <v>71</v>
      </c>
      <c r="W62" t="s">
        <v>1376</v>
      </c>
      <c r="X62" t="s">
        <v>838</v>
      </c>
      <c r="Y62" t="s">
        <v>1339</v>
      </c>
      <c r="Z62">
        <v>3000</v>
      </c>
      <c r="AA62" t="s">
        <v>56</v>
      </c>
      <c r="AB62">
        <v>3941</v>
      </c>
      <c r="AC62" t="s">
        <v>328</v>
      </c>
      <c r="AD62" s="13" t="s">
        <v>1462</v>
      </c>
      <c r="AE62" t="s">
        <v>58</v>
      </c>
      <c r="AF62" s="1">
        <v>20000000</v>
      </c>
      <c r="AH62" s="1">
        <f t="shared" si="11"/>
        <v>20000000</v>
      </c>
      <c r="AI62" t="s">
        <v>1157</v>
      </c>
      <c r="AL62" s="63">
        <f t="shared" si="8"/>
        <v>0</v>
      </c>
    </row>
    <row r="63" spans="1:38" x14ac:dyDescent="0.35">
      <c r="A63" t="str">
        <f t="shared" si="2"/>
        <v>544110370011</v>
      </c>
      <c r="B63">
        <v>5</v>
      </c>
      <c r="C63" t="str">
        <f t="shared" si="3"/>
        <v>441</v>
      </c>
      <c r="D63" t="str">
        <f t="shared" si="4"/>
        <v>1</v>
      </c>
      <c r="E63" t="str">
        <f t="shared" si="5"/>
        <v>0</v>
      </c>
      <c r="F63" t="str">
        <f t="shared" si="6"/>
        <v>37</v>
      </c>
      <c r="G63" s="7" t="str">
        <f t="shared" si="0"/>
        <v>00</v>
      </c>
      <c r="H63">
        <f t="shared" si="7"/>
        <v>11</v>
      </c>
      <c r="I63" t="s">
        <v>1361</v>
      </c>
      <c r="J63" t="s">
        <v>1360</v>
      </c>
      <c r="K63">
        <v>11</v>
      </c>
      <c r="L63" t="s">
        <v>1359</v>
      </c>
      <c r="M63" t="s">
        <v>1377</v>
      </c>
      <c r="N63" t="s">
        <v>900</v>
      </c>
      <c r="O63" t="s">
        <v>217</v>
      </c>
      <c r="P63" t="s">
        <v>1352</v>
      </c>
      <c r="Q63" t="s">
        <v>47</v>
      </c>
      <c r="R63" t="s">
        <v>48</v>
      </c>
      <c r="S63">
        <v>2</v>
      </c>
      <c r="T63" t="s">
        <v>1293</v>
      </c>
      <c r="U63" s="7" t="s">
        <v>1541</v>
      </c>
      <c r="V63" t="s">
        <v>1490</v>
      </c>
      <c r="W63" t="s">
        <v>1423</v>
      </c>
      <c r="X63" t="s">
        <v>909</v>
      </c>
      <c r="Y63" t="s">
        <v>1339</v>
      </c>
      <c r="Z63">
        <v>4000</v>
      </c>
      <c r="AA63" t="s">
        <v>233</v>
      </c>
      <c r="AB63">
        <v>4411</v>
      </c>
      <c r="AC63" t="s">
        <v>231</v>
      </c>
      <c r="AD63" s="13" t="s">
        <v>1462</v>
      </c>
      <c r="AE63" t="s">
        <v>58</v>
      </c>
      <c r="AF63" s="1">
        <v>20000000</v>
      </c>
      <c r="AG63" s="1">
        <v>0</v>
      </c>
      <c r="AH63" s="1">
        <f t="shared" si="11"/>
        <v>20000000</v>
      </c>
      <c r="AI63" t="s">
        <v>1162</v>
      </c>
      <c r="AL63" s="63">
        <f t="shared" si="8"/>
        <v>0</v>
      </c>
    </row>
    <row r="64" spans="1:38" x14ac:dyDescent="0.35">
      <c r="A64" t="str">
        <f t="shared" si="2"/>
        <v>542110670011</v>
      </c>
      <c r="B64">
        <v>5</v>
      </c>
      <c r="C64" t="str">
        <f t="shared" si="3"/>
        <v>421</v>
      </c>
      <c r="D64" t="str">
        <f t="shared" si="4"/>
        <v>1</v>
      </c>
      <c r="E64" t="str">
        <f t="shared" si="5"/>
        <v>0</v>
      </c>
      <c r="F64" t="str">
        <f t="shared" si="6"/>
        <v>67</v>
      </c>
      <c r="G64" s="7" t="str">
        <f t="shared" si="0"/>
        <v>00</v>
      </c>
      <c r="H64">
        <f t="shared" si="7"/>
        <v>11</v>
      </c>
      <c r="I64" t="s">
        <v>1361</v>
      </c>
      <c r="J64" t="s">
        <v>1360</v>
      </c>
      <c r="K64">
        <v>11</v>
      </c>
      <c r="L64" t="s">
        <v>1359</v>
      </c>
      <c r="M64" t="s">
        <v>1413</v>
      </c>
      <c r="N64" t="s">
        <v>292</v>
      </c>
      <c r="O64" t="s">
        <v>65</v>
      </c>
      <c r="P64" t="s">
        <v>1351</v>
      </c>
      <c r="Q64" t="s">
        <v>514</v>
      </c>
      <c r="R64" t="s">
        <v>515</v>
      </c>
      <c r="S64">
        <v>2</v>
      </c>
      <c r="T64" t="s">
        <v>1293</v>
      </c>
      <c r="U64" s="7" t="s">
        <v>1571</v>
      </c>
      <c r="V64" t="s">
        <v>293</v>
      </c>
      <c r="W64" t="s">
        <v>1433</v>
      </c>
      <c r="X64" t="s">
        <v>294</v>
      </c>
      <c r="Y64" t="s">
        <v>1339</v>
      </c>
      <c r="Z64">
        <v>4000</v>
      </c>
      <c r="AA64" t="s">
        <v>233</v>
      </c>
      <c r="AB64">
        <v>4211</v>
      </c>
      <c r="AC64" t="s">
        <v>291</v>
      </c>
      <c r="AD64" s="13" t="s">
        <v>1462</v>
      </c>
      <c r="AE64" t="s">
        <v>58</v>
      </c>
      <c r="AF64" s="1">
        <v>14767344.143999999</v>
      </c>
      <c r="AH64" s="1">
        <f t="shared" si="11"/>
        <v>14767344.143999999</v>
      </c>
      <c r="AI64" t="s">
        <v>1274</v>
      </c>
      <c r="AL64" s="63">
        <f t="shared" si="8"/>
        <v>0</v>
      </c>
    </row>
    <row r="65" spans="1:38" x14ac:dyDescent="0.35">
      <c r="A65" t="str">
        <f t="shared" si="2"/>
        <v>553110240011</v>
      </c>
      <c r="B65">
        <v>5</v>
      </c>
      <c r="C65" t="str">
        <f t="shared" si="3"/>
        <v>531</v>
      </c>
      <c r="D65" t="str">
        <f t="shared" si="4"/>
        <v>1</v>
      </c>
      <c r="E65" t="str">
        <f t="shared" si="5"/>
        <v>0</v>
      </c>
      <c r="F65" t="str">
        <f t="shared" si="6"/>
        <v>24</v>
      </c>
      <c r="G65" s="7" t="str">
        <f t="shared" si="0"/>
        <v>00</v>
      </c>
      <c r="H65">
        <f t="shared" si="7"/>
        <v>11</v>
      </c>
      <c r="I65" t="s">
        <v>1361</v>
      </c>
      <c r="J65" t="s">
        <v>1360</v>
      </c>
      <c r="K65">
        <v>11</v>
      </c>
      <c r="L65" t="s">
        <v>1359</v>
      </c>
      <c r="M65" t="s">
        <v>1375</v>
      </c>
      <c r="N65" t="s">
        <v>870</v>
      </c>
      <c r="O65" t="s">
        <v>65</v>
      </c>
      <c r="P65" t="s">
        <v>1351</v>
      </c>
      <c r="Q65" t="s">
        <v>480</v>
      </c>
      <c r="R65" t="s">
        <v>481</v>
      </c>
      <c r="S65">
        <v>2</v>
      </c>
      <c r="T65" t="s">
        <v>1293</v>
      </c>
      <c r="U65" s="7" t="s">
        <v>1528</v>
      </c>
      <c r="V65" t="s">
        <v>1464</v>
      </c>
      <c r="W65" t="s">
        <v>1385</v>
      </c>
      <c r="X65" t="s">
        <v>897</v>
      </c>
      <c r="Y65" t="s">
        <v>1340</v>
      </c>
      <c r="Z65">
        <v>5000</v>
      </c>
      <c r="AA65" t="s">
        <v>118</v>
      </c>
      <c r="AB65">
        <v>5311</v>
      </c>
      <c r="AC65" t="s">
        <v>451</v>
      </c>
      <c r="AD65" s="13" t="s">
        <v>1462</v>
      </c>
      <c r="AE65" t="s">
        <v>58</v>
      </c>
      <c r="AF65" s="1">
        <v>13000000</v>
      </c>
      <c r="AH65" s="1">
        <f t="shared" si="11"/>
        <v>13000000</v>
      </c>
      <c r="AI65" t="s">
        <v>1310</v>
      </c>
      <c r="AL65" s="63">
        <f t="shared" si="8"/>
        <v>0</v>
      </c>
    </row>
    <row r="66" spans="1:38" x14ac:dyDescent="0.35">
      <c r="A66" t="str">
        <f t="shared" ref="A66:A129" si="12">CONCATENATE(B66,C66,D66,E66,F66,G66,H66)</f>
        <v>533610170011</v>
      </c>
      <c r="B66">
        <v>5</v>
      </c>
      <c r="C66" t="str">
        <f t="shared" ref="C66:C129" si="13">LEFT(AB66,3)</f>
        <v>336</v>
      </c>
      <c r="D66" t="str">
        <f t="shared" ref="D66:D129" si="14">RIGHT(AB66,1)</f>
        <v>1</v>
      </c>
      <c r="E66" t="str">
        <f t="shared" ref="E66:E129" si="15">MID(I66,6,1)</f>
        <v>0</v>
      </c>
      <c r="F66" t="str">
        <f t="shared" ref="F66:F129" si="16">U66</f>
        <v>17</v>
      </c>
      <c r="G66" s="7" t="str">
        <f t="shared" ref="G66:G129" si="17">AD66</f>
        <v>00</v>
      </c>
      <c r="H66">
        <f t="shared" ref="H66:H97" si="18">K66</f>
        <v>11</v>
      </c>
      <c r="I66" t="s">
        <v>1361</v>
      </c>
      <c r="J66" t="s">
        <v>1360</v>
      </c>
      <c r="K66">
        <v>11</v>
      </c>
      <c r="L66" t="s">
        <v>1359</v>
      </c>
      <c r="M66" t="s">
        <v>1374</v>
      </c>
      <c r="N66" t="s">
        <v>111</v>
      </c>
      <c r="O66" t="s">
        <v>65</v>
      </c>
      <c r="P66" t="s">
        <v>1351</v>
      </c>
      <c r="Q66" t="s">
        <v>47</v>
      </c>
      <c r="R66" t="s">
        <v>48</v>
      </c>
      <c r="S66">
        <v>4</v>
      </c>
      <c r="T66" t="s">
        <v>1291</v>
      </c>
      <c r="U66" s="7" t="s">
        <v>1040</v>
      </c>
      <c r="V66" t="s">
        <v>843</v>
      </c>
      <c r="W66" t="s">
        <v>1380</v>
      </c>
      <c r="X66" t="s">
        <v>110</v>
      </c>
      <c r="Y66" t="s">
        <v>1339</v>
      </c>
      <c r="Z66">
        <v>3000</v>
      </c>
      <c r="AA66" t="s">
        <v>56</v>
      </c>
      <c r="AB66">
        <v>3361</v>
      </c>
      <c r="AC66" t="s">
        <v>114</v>
      </c>
      <c r="AD66" s="13" t="s">
        <v>1462</v>
      </c>
      <c r="AE66" t="s">
        <v>58</v>
      </c>
      <c r="AF66" s="75">
        <v>10000000</v>
      </c>
      <c r="AG66" s="1">
        <v>10000000</v>
      </c>
      <c r="AH66" s="1">
        <f t="shared" si="11"/>
        <v>10000000</v>
      </c>
      <c r="AI66" t="s">
        <v>1226</v>
      </c>
      <c r="AL66" s="63">
        <f t="shared" si="8"/>
        <v>0</v>
      </c>
    </row>
    <row r="67" spans="1:38" x14ac:dyDescent="0.35">
      <c r="A67" t="str">
        <f t="shared" si="12"/>
        <v>539220433411</v>
      </c>
      <c r="B67">
        <v>5</v>
      </c>
      <c r="C67" t="str">
        <f t="shared" si="13"/>
        <v>392</v>
      </c>
      <c r="D67" t="str">
        <f t="shared" si="14"/>
        <v>2</v>
      </c>
      <c r="E67" t="str">
        <f t="shared" si="15"/>
        <v>0</v>
      </c>
      <c r="F67" t="str">
        <f t="shared" si="16"/>
        <v>43</v>
      </c>
      <c r="G67" s="7">
        <f t="shared" si="17"/>
        <v>34</v>
      </c>
      <c r="H67">
        <f t="shared" si="18"/>
        <v>11</v>
      </c>
      <c r="I67" t="s">
        <v>1361</v>
      </c>
      <c r="J67" t="s">
        <v>1360</v>
      </c>
      <c r="K67">
        <v>11</v>
      </c>
      <c r="L67" t="s">
        <v>1359</v>
      </c>
      <c r="M67" t="s">
        <v>1378</v>
      </c>
      <c r="N67" t="s">
        <v>824</v>
      </c>
      <c r="O67" t="s">
        <v>65</v>
      </c>
      <c r="P67" t="s">
        <v>1351</v>
      </c>
      <c r="Q67" t="s">
        <v>1303</v>
      </c>
      <c r="R67" t="s">
        <v>1304</v>
      </c>
      <c r="S67">
        <v>6</v>
      </c>
      <c r="T67" t="s">
        <v>1290</v>
      </c>
      <c r="U67" s="7" t="s">
        <v>1547</v>
      </c>
      <c r="V67" t="s">
        <v>1409</v>
      </c>
      <c r="W67" t="s">
        <v>1425</v>
      </c>
      <c r="X67" t="s">
        <v>1408</v>
      </c>
      <c r="Y67" t="s">
        <v>1339</v>
      </c>
      <c r="Z67">
        <v>3000</v>
      </c>
      <c r="AA67" t="s">
        <v>56</v>
      </c>
      <c r="AB67">
        <v>3922</v>
      </c>
      <c r="AC67" t="s">
        <v>258</v>
      </c>
      <c r="AD67" s="13">
        <v>34</v>
      </c>
      <c r="AE67" t="s">
        <v>892</v>
      </c>
      <c r="AF67" s="1">
        <v>11200000</v>
      </c>
      <c r="AH67" s="1">
        <f t="shared" si="11"/>
        <v>11200000</v>
      </c>
      <c r="AL67" s="63">
        <f t="shared" si="8"/>
        <v>0</v>
      </c>
    </row>
    <row r="68" spans="1:38" x14ac:dyDescent="0.35">
      <c r="A68" t="str">
        <f t="shared" si="12"/>
        <v>544110412711</v>
      </c>
      <c r="B68">
        <v>5</v>
      </c>
      <c r="C68" t="str">
        <f t="shared" si="13"/>
        <v>441</v>
      </c>
      <c r="D68" t="str">
        <f t="shared" si="14"/>
        <v>1</v>
      </c>
      <c r="E68" t="str">
        <f t="shared" si="15"/>
        <v>0</v>
      </c>
      <c r="F68" t="str">
        <f t="shared" si="16"/>
        <v>41</v>
      </c>
      <c r="G68" s="7" t="str">
        <f t="shared" si="17"/>
        <v>27</v>
      </c>
      <c r="H68">
        <f t="shared" si="18"/>
        <v>11</v>
      </c>
      <c r="I68" t="s">
        <v>1361</v>
      </c>
      <c r="J68" t="s">
        <v>1360</v>
      </c>
      <c r="K68">
        <v>11</v>
      </c>
      <c r="L68" t="s">
        <v>1359</v>
      </c>
      <c r="M68" t="s">
        <v>1377</v>
      </c>
      <c r="N68" t="s">
        <v>900</v>
      </c>
      <c r="O68" t="s">
        <v>217</v>
      </c>
      <c r="P68" t="s">
        <v>1352</v>
      </c>
      <c r="Q68" t="s">
        <v>47</v>
      </c>
      <c r="R68" t="s">
        <v>48</v>
      </c>
      <c r="S68">
        <v>2</v>
      </c>
      <c r="T68" t="s">
        <v>1293</v>
      </c>
      <c r="U68" s="7" t="s">
        <v>1545</v>
      </c>
      <c r="V68" t="s">
        <v>1486</v>
      </c>
      <c r="W68" t="s">
        <v>1423</v>
      </c>
      <c r="X68" t="s">
        <v>909</v>
      </c>
      <c r="Y68" t="s">
        <v>1339</v>
      </c>
      <c r="Z68">
        <v>4000</v>
      </c>
      <c r="AA68" t="s">
        <v>233</v>
      </c>
      <c r="AB68">
        <v>4411</v>
      </c>
      <c r="AC68" t="s">
        <v>231</v>
      </c>
      <c r="AD68" s="13" t="s">
        <v>1531</v>
      </c>
      <c r="AE68" t="s">
        <v>1488</v>
      </c>
      <c r="AF68" s="75">
        <v>11000000</v>
      </c>
      <c r="AH68" s="1">
        <v>12000000</v>
      </c>
      <c r="AI68" t="s">
        <v>1160</v>
      </c>
      <c r="AL68" s="63">
        <f t="shared" si="8"/>
        <v>-1000000</v>
      </c>
    </row>
    <row r="69" spans="1:38" x14ac:dyDescent="0.35">
      <c r="A69" t="str">
        <f t="shared" si="12"/>
        <v>512110120011</v>
      </c>
      <c r="B69">
        <v>5</v>
      </c>
      <c r="C69" t="str">
        <f t="shared" si="13"/>
        <v>121</v>
      </c>
      <c r="D69" t="str">
        <f t="shared" si="14"/>
        <v>1</v>
      </c>
      <c r="E69" t="str">
        <f t="shared" si="15"/>
        <v>0</v>
      </c>
      <c r="F69" t="str">
        <f t="shared" si="16"/>
        <v>12</v>
      </c>
      <c r="G69" s="7" t="str">
        <f t="shared" si="17"/>
        <v>00</v>
      </c>
      <c r="H69">
        <f t="shared" si="18"/>
        <v>11</v>
      </c>
      <c r="I69" t="s">
        <v>1361</v>
      </c>
      <c r="J69" t="s">
        <v>1360</v>
      </c>
      <c r="K69">
        <v>11</v>
      </c>
      <c r="L69" t="s">
        <v>1359</v>
      </c>
      <c r="M69" t="s">
        <v>1373</v>
      </c>
      <c r="N69" t="s">
        <v>835</v>
      </c>
      <c r="O69" t="s">
        <v>49</v>
      </c>
      <c r="P69" t="s">
        <v>1348</v>
      </c>
      <c r="Q69" t="s">
        <v>47</v>
      </c>
      <c r="R69" t="s">
        <v>48</v>
      </c>
      <c r="S69">
        <v>4</v>
      </c>
      <c r="T69" t="s">
        <v>1291</v>
      </c>
      <c r="U69" s="7" t="s">
        <v>1045</v>
      </c>
      <c r="V69" t="s">
        <v>71</v>
      </c>
      <c r="W69" t="s">
        <v>1376</v>
      </c>
      <c r="X69" t="s">
        <v>838</v>
      </c>
      <c r="Y69" t="s">
        <v>1339</v>
      </c>
      <c r="Z69">
        <v>1000</v>
      </c>
      <c r="AA69" t="s">
        <v>71</v>
      </c>
      <c r="AB69">
        <v>1211</v>
      </c>
      <c r="AC69" t="s">
        <v>122</v>
      </c>
      <c r="AD69" s="13" t="s">
        <v>1462</v>
      </c>
      <c r="AE69" t="s">
        <v>58</v>
      </c>
      <c r="AF69" s="1">
        <v>0</v>
      </c>
      <c r="AH69" s="1">
        <v>10000000</v>
      </c>
      <c r="AL69" s="63"/>
    </row>
    <row r="70" spans="1:38" x14ac:dyDescent="0.35">
      <c r="A70" t="str">
        <f t="shared" si="12"/>
        <v>524610260011</v>
      </c>
      <c r="B70">
        <v>5</v>
      </c>
      <c r="C70" t="str">
        <f t="shared" si="13"/>
        <v>246</v>
      </c>
      <c r="D70" t="str">
        <f t="shared" si="14"/>
        <v>1</v>
      </c>
      <c r="E70" t="str">
        <f t="shared" si="15"/>
        <v>0</v>
      </c>
      <c r="F70" t="str">
        <f t="shared" si="16"/>
        <v>26</v>
      </c>
      <c r="G70" s="7" t="str">
        <f t="shared" si="17"/>
        <v>00</v>
      </c>
      <c r="H70">
        <f t="shared" si="18"/>
        <v>11</v>
      </c>
      <c r="I70" t="s">
        <v>1361</v>
      </c>
      <c r="J70" t="s">
        <v>1360</v>
      </c>
      <c r="K70">
        <v>11</v>
      </c>
      <c r="L70" t="s">
        <v>1359</v>
      </c>
      <c r="M70" t="s">
        <v>1376</v>
      </c>
      <c r="N70" t="s">
        <v>857</v>
      </c>
      <c r="O70" t="s">
        <v>65</v>
      </c>
      <c r="P70" t="s">
        <v>1351</v>
      </c>
      <c r="Q70" t="s">
        <v>194</v>
      </c>
      <c r="R70" t="s">
        <v>195</v>
      </c>
      <c r="S70">
        <v>3</v>
      </c>
      <c r="T70" t="s">
        <v>1294</v>
      </c>
      <c r="U70" s="7" t="s">
        <v>1530</v>
      </c>
      <c r="V70" t="s">
        <v>1478</v>
      </c>
      <c r="W70" t="s">
        <v>1414</v>
      </c>
      <c r="X70" t="s">
        <v>201</v>
      </c>
      <c r="Y70" t="s">
        <v>1339</v>
      </c>
      <c r="Z70">
        <v>2000</v>
      </c>
      <c r="AA70" t="s">
        <v>105</v>
      </c>
      <c r="AB70">
        <v>2461</v>
      </c>
      <c r="AC70" t="s">
        <v>372</v>
      </c>
      <c r="AD70" s="13" t="s">
        <v>1462</v>
      </c>
      <c r="AE70" t="s">
        <v>58</v>
      </c>
      <c r="AF70" s="1">
        <v>10000000</v>
      </c>
      <c r="AH70" s="1">
        <f>AF70</f>
        <v>10000000</v>
      </c>
      <c r="AL70" s="63">
        <f t="shared" ref="AL70:AL100" si="19">AF70-AH70</f>
        <v>0</v>
      </c>
    </row>
    <row r="71" spans="1:38" x14ac:dyDescent="0.35">
      <c r="A71" t="str">
        <f t="shared" si="12"/>
        <v>533910240011</v>
      </c>
      <c r="B71">
        <v>5</v>
      </c>
      <c r="C71" t="str">
        <f t="shared" si="13"/>
        <v>339</v>
      </c>
      <c r="D71" t="str">
        <f t="shared" si="14"/>
        <v>1</v>
      </c>
      <c r="E71" t="str">
        <f t="shared" si="15"/>
        <v>0</v>
      </c>
      <c r="F71" t="str">
        <f t="shared" si="16"/>
        <v>24</v>
      </c>
      <c r="G71" s="7" t="str">
        <f t="shared" si="17"/>
        <v>00</v>
      </c>
      <c r="H71">
        <f t="shared" si="18"/>
        <v>11</v>
      </c>
      <c r="I71" t="s">
        <v>1361</v>
      </c>
      <c r="J71" t="s">
        <v>1360</v>
      </c>
      <c r="K71">
        <v>11</v>
      </c>
      <c r="L71" t="s">
        <v>1359</v>
      </c>
      <c r="M71" t="s">
        <v>1375</v>
      </c>
      <c r="N71" t="s">
        <v>870</v>
      </c>
      <c r="O71" t="s">
        <v>65</v>
      </c>
      <c r="P71" t="s">
        <v>1351</v>
      </c>
      <c r="Q71" t="s">
        <v>480</v>
      </c>
      <c r="R71" t="s">
        <v>481</v>
      </c>
      <c r="S71">
        <v>2</v>
      </c>
      <c r="T71" t="s">
        <v>1293</v>
      </c>
      <c r="U71" s="7" t="s">
        <v>1528</v>
      </c>
      <c r="V71" t="s">
        <v>1464</v>
      </c>
      <c r="W71" t="s">
        <v>1385</v>
      </c>
      <c r="X71" t="s">
        <v>897</v>
      </c>
      <c r="Y71" t="s">
        <v>1339</v>
      </c>
      <c r="Z71">
        <v>3000</v>
      </c>
      <c r="AA71" t="s">
        <v>56</v>
      </c>
      <c r="AB71">
        <v>3391</v>
      </c>
      <c r="AC71" t="s">
        <v>129</v>
      </c>
      <c r="AD71" s="13" t="s">
        <v>1462</v>
      </c>
      <c r="AE71" t="s">
        <v>58</v>
      </c>
      <c r="AF71" s="1">
        <v>10000000</v>
      </c>
      <c r="AG71" s="1">
        <v>0</v>
      </c>
      <c r="AH71" s="1">
        <f>AF71</f>
        <v>10000000</v>
      </c>
      <c r="AI71" t="s">
        <v>1251</v>
      </c>
      <c r="AL71" s="63">
        <f t="shared" si="19"/>
        <v>0</v>
      </c>
    </row>
    <row r="72" spans="1:38" x14ac:dyDescent="0.35">
      <c r="A72" t="str">
        <f t="shared" si="12"/>
        <v>534510090011</v>
      </c>
      <c r="B72">
        <v>5</v>
      </c>
      <c r="C72" t="str">
        <f t="shared" si="13"/>
        <v>345</v>
      </c>
      <c r="D72" t="str">
        <f t="shared" si="14"/>
        <v>1</v>
      </c>
      <c r="E72" t="str">
        <f t="shared" si="15"/>
        <v>0</v>
      </c>
      <c r="F72" t="str">
        <f t="shared" si="16"/>
        <v>09</v>
      </c>
      <c r="G72" s="7" t="str">
        <f t="shared" si="17"/>
        <v>00</v>
      </c>
      <c r="H72">
        <f t="shared" si="18"/>
        <v>11</v>
      </c>
      <c r="I72" t="s">
        <v>1361</v>
      </c>
      <c r="J72" t="s">
        <v>1360</v>
      </c>
      <c r="K72">
        <v>11</v>
      </c>
      <c r="L72" t="s">
        <v>1359</v>
      </c>
      <c r="M72" t="s">
        <v>1373</v>
      </c>
      <c r="N72" t="s">
        <v>835</v>
      </c>
      <c r="O72" t="s">
        <v>65</v>
      </c>
      <c r="P72" t="s">
        <v>1351</v>
      </c>
      <c r="Q72" t="s">
        <v>47</v>
      </c>
      <c r="R72" t="s">
        <v>48</v>
      </c>
      <c r="S72">
        <v>4</v>
      </c>
      <c r="T72" t="s">
        <v>1291</v>
      </c>
      <c r="U72" s="7" t="s">
        <v>1038</v>
      </c>
      <c r="V72" t="s">
        <v>120</v>
      </c>
      <c r="W72" t="s">
        <v>1375</v>
      </c>
      <c r="X72" t="s">
        <v>836</v>
      </c>
      <c r="Y72" t="s">
        <v>1339</v>
      </c>
      <c r="Z72">
        <v>3000</v>
      </c>
      <c r="AA72" t="s">
        <v>56</v>
      </c>
      <c r="AB72">
        <v>3451</v>
      </c>
      <c r="AC72" t="s">
        <v>389</v>
      </c>
      <c r="AD72" s="13" t="s">
        <v>1462</v>
      </c>
      <c r="AE72" t="s">
        <v>58</v>
      </c>
      <c r="AF72" s="1">
        <v>8732945.1600000001</v>
      </c>
      <c r="AG72" s="1">
        <v>8732945.1600000001</v>
      </c>
      <c r="AH72" s="1">
        <f>AF72</f>
        <v>8732945.1600000001</v>
      </c>
      <c r="AI72" t="s">
        <v>1171</v>
      </c>
      <c r="AL72" s="63">
        <f t="shared" si="19"/>
        <v>0</v>
      </c>
    </row>
    <row r="73" spans="1:38" x14ac:dyDescent="0.35">
      <c r="A73" t="str">
        <f t="shared" si="12"/>
        <v>559710660011</v>
      </c>
      <c r="B73">
        <v>5</v>
      </c>
      <c r="C73" t="str">
        <f t="shared" si="13"/>
        <v>597</v>
      </c>
      <c r="D73" t="str">
        <f t="shared" si="14"/>
        <v>1</v>
      </c>
      <c r="E73" t="str">
        <f t="shared" si="15"/>
        <v>0</v>
      </c>
      <c r="F73" t="str">
        <f t="shared" si="16"/>
        <v>66</v>
      </c>
      <c r="G73" s="7" t="str">
        <f t="shared" si="17"/>
        <v>00</v>
      </c>
      <c r="H73">
        <f t="shared" si="18"/>
        <v>11</v>
      </c>
      <c r="I73" t="s">
        <v>1361</v>
      </c>
      <c r="J73" t="s">
        <v>1360</v>
      </c>
      <c r="K73">
        <v>11</v>
      </c>
      <c r="L73" t="s">
        <v>1359</v>
      </c>
      <c r="M73" t="s">
        <v>1380</v>
      </c>
      <c r="N73" t="s">
        <v>984</v>
      </c>
      <c r="O73" t="s">
        <v>1398</v>
      </c>
      <c r="P73" t="s">
        <v>1399</v>
      </c>
      <c r="Q73" t="s">
        <v>204</v>
      </c>
      <c r="R73" t="s">
        <v>1306</v>
      </c>
      <c r="S73">
        <v>4</v>
      </c>
      <c r="T73" t="s">
        <v>1291</v>
      </c>
      <c r="U73" s="7" t="s">
        <v>1570</v>
      </c>
      <c r="V73" t="s">
        <v>1514</v>
      </c>
      <c r="W73" t="s">
        <v>1432</v>
      </c>
      <c r="X73" t="s">
        <v>1514</v>
      </c>
      <c r="Y73" t="s">
        <v>1340</v>
      </c>
      <c r="Z73">
        <v>5000</v>
      </c>
      <c r="AA73" t="s">
        <v>118</v>
      </c>
      <c r="AB73">
        <v>5971</v>
      </c>
      <c r="AC73" t="s">
        <v>606</v>
      </c>
      <c r="AD73" s="13" t="s">
        <v>1462</v>
      </c>
      <c r="AE73" t="s">
        <v>58</v>
      </c>
      <c r="AF73" s="1">
        <v>10000000</v>
      </c>
      <c r="AH73" s="1">
        <f>AF73</f>
        <v>10000000</v>
      </c>
      <c r="AI73" t="s">
        <v>1473</v>
      </c>
      <c r="AL73" s="63">
        <f t="shared" si="19"/>
        <v>0</v>
      </c>
    </row>
    <row r="74" spans="1:38" x14ac:dyDescent="0.35">
      <c r="A74" t="str">
        <f t="shared" si="12"/>
        <v>542110690011</v>
      </c>
      <c r="B74">
        <v>5</v>
      </c>
      <c r="C74" t="str">
        <f t="shared" si="13"/>
        <v>421</v>
      </c>
      <c r="D74" t="str">
        <f t="shared" si="14"/>
        <v>1</v>
      </c>
      <c r="E74" t="str">
        <f t="shared" si="15"/>
        <v>0</v>
      </c>
      <c r="F74" t="str">
        <f t="shared" si="16"/>
        <v>69</v>
      </c>
      <c r="G74" s="7" t="str">
        <f t="shared" si="17"/>
        <v>00</v>
      </c>
      <c r="H74">
        <f t="shared" si="18"/>
        <v>11</v>
      </c>
      <c r="I74" t="s">
        <v>1361</v>
      </c>
      <c r="J74" t="s">
        <v>1360</v>
      </c>
      <c r="K74">
        <v>11</v>
      </c>
      <c r="L74" t="s">
        <v>1359</v>
      </c>
      <c r="M74" t="s">
        <v>1382</v>
      </c>
      <c r="N74" t="s">
        <v>924</v>
      </c>
      <c r="O74" t="s">
        <v>65</v>
      </c>
      <c r="P74" t="s">
        <v>1351</v>
      </c>
      <c r="Q74" t="s">
        <v>501</v>
      </c>
      <c r="R74" t="s">
        <v>502</v>
      </c>
      <c r="S74">
        <v>1</v>
      </c>
      <c r="T74" t="s">
        <v>1292</v>
      </c>
      <c r="U74" s="7" t="s">
        <v>1573</v>
      </c>
      <c r="V74" t="s">
        <v>536</v>
      </c>
      <c r="W74" t="s">
        <v>1435</v>
      </c>
      <c r="X74" t="s">
        <v>537</v>
      </c>
      <c r="Y74" t="s">
        <v>1339</v>
      </c>
      <c r="Z74">
        <v>4000</v>
      </c>
      <c r="AA74" t="s">
        <v>233</v>
      </c>
      <c r="AB74">
        <v>4211</v>
      </c>
      <c r="AC74" t="s">
        <v>291</v>
      </c>
      <c r="AD74" s="13" t="s">
        <v>1462</v>
      </c>
      <c r="AE74" t="s">
        <v>58</v>
      </c>
      <c r="AF74" s="1">
        <v>9828000</v>
      </c>
      <c r="AH74" s="1">
        <f>AF74</f>
        <v>9828000</v>
      </c>
      <c r="AI74" t="s">
        <v>1274</v>
      </c>
      <c r="AL74" s="63">
        <f t="shared" si="19"/>
        <v>0</v>
      </c>
    </row>
    <row r="75" spans="1:38" x14ac:dyDescent="0.35">
      <c r="A75" t="str">
        <f t="shared" si="12"/>
        <v>559110660011</v>
      </c>
      <c r="B75">
        <v>5</v>
      </c>
      <c r="C75" t="str">
        <f t="shared" si="13"/>
        <v>591</v>
      </c>
      <c r="D75" t="str">
        <f t="shared" si="14"/>
        <v>1</v>
      </c>
      <c r="E75" t="str">
        <f t="shared" si="15"/>
        <v>0</v>
      </c>
      <c r="F75" t="str">
        <f t="shared" si="16"/>
        <v>66</v>
      </c>
      <c r="G75" s="7" t="str">
        <f t="shared" si="17"/>
        <v>00</v>
      </c>
      <c r="H75">
        <f t="shared" si="18"/>
        <v>11</v>
      </c>
      <c r="I75" t="s">
        <v>1361</v>
      </c>
      <c r="J75" t="s">
        <v>1360</v>
      </c>
      <c r="K75">
        <v>11</v>
      </c>
      <c r="L75" t="s">
        <v>1359</v>
      </c>
      <c r="M75" t="s">
        <v>1380</v>
      </c>
      <c r="N75" t="s">
        <v>984</v>
      </c>
      <c r="O75" t="s">
        <v>1398</v>
      </c>
      <c r="P75" t="s">
        <v>1399</v>
      </c>
      <c r="Q75" t="s">
        <v>204</v>
      </c>
      <c r="R75" t="s">
        <v>1306</v>
      </c>
      <c r="S75">
        <v>4</v>
      </c>
      <c r="T75" t="s">
        <v>1291</v>
      </c>
      <c r="U75" s="7" t="s">
        <v>1570</v>
      </c>
      <c r="V75" t="s">
        <v>1514</v>
      </c>
      <c r="W75" t="s">
        <v>1432</v>
      </c>
      <c r="X75" t="s">
        <v>1514</v>
      </c>
      <c r="Y75" t="s">
        <v>1340</v>
      </c>
      <c r="Z75">
        <v>5000</v>
      </c>
      <c r="AA75" t="s">
        <v>118</v>
      </c>
      <c r="AB75">
        <v>5911</v>
      </c>
      <c r="AC75" t="s">
        <v>300</v>
      </c>
      <c r="AD75" s="13" t="s">
        <v>1462</v>
      </c>
      <c r="AE75" t="s">
        <v>58</v>
      </c>
      <c r="AF75" s="1">
        <v>10000000</v>
      </c>
      <c r="AH75" s="1">
        <v>9650000</v>
      </c>
      <c r="AI75" t="s">
        <v>1279</v>
      </c>
      <c r="AL75" s="63">
        <f t="shared" si="19"/>
        <v>350000</v>
      </c>
    </row>
    <row r="76" spans="1:38" x14ac:dyDescent="0.35">
      <c r="A76" t="str">
        <f t="shared" si="12"/>
        <v>531110090011</v>
      </c>
      <c r="B76">
        <v>5</v>
      </c>
      <c r="C76" t="str">
        <f t="shared" si="13"/>
        <v>311</v>
      </c>
      <c r="D76" t="str">
        <f t="shared" si="14"/>
        <v>1</v>
      </c>
      <c r="E76" t="str">
        <f t="shared" si="15"/>
        <v>0</v>
      </c>
      <c r="F76" t="str">
        <f t="shared" si="16"/>
        <v>09</v>
      </c>
      <c r="G76" s="7" t="str">
        <f t="shared" si="17"/>
        <v>00</v>
      </c>
      <c r="H76">
        <f t="shared" si="18"/>
        <v>11</v>
      </c>
      <c r="I76" t="s">
        <v>1361</v>
      </c>
      <c r="J76" t="s">
        <v>1360</v>
      </c>
      <c r="K76">
        <v>11</v>
      </c>
      <c r="L76" t="s">
        <v>1359</v>
      </c>
      <c r="M76" t="s">
        <v>1373</v>
      </c>
      <c r="N76" t="s">
        <v>835</v>
      </c>
      <c r="O76" t="s">
        <v>65</v>
      </c>
      <c r="P76" t="s">
        <v>1351</v>
      </c>
      <c r="Q76" t="s">
        <v>47</v>
      </c>
      <c r="R76" t="s">
        <v>48</v>
      </c>
      <c r="S76">
        <v>4</v>
      </c>
      <c r="T76" t="s">
        <v>1291</v>
      </c>
      <c r="U76" s="7" t="s">
        <v>1038</v>
      </c>
      <c r="V76" t="s">
        <v>120</v>
      </c>
      <c r="W76" t="s">
        <v>1375</v>
      </c>
      <c r="X76" t="s">
        <v>836</v>
      </c>
      <c r="Y76" t="s">
        <v>1339</v>
      </c>
      <c r="Z76">
        <v>3000</v>
      </c>
      <c r="AA76" t="s">
        <v>56</v>
      </c>
      <c r="AB76">
        <v>3111</v>
      </c>
      <c r="AC76" t="s">
        <v>199</v>
      </c>
      <c r="AD76" s="13" t="s">
        <v>1462</v>
      </c>
      <c r="AE76" t="s">
        <v>58</v>
      </c>
      <c r="AF76" s="1">
        <v>9000000</v>
      </c>
      <c r="AH76" s="1">
        <f t="shared" ref="AH76:AH83" si="20">AF76</f>
        <v>9000000</v>
      </c>
      <c r="AI76" t="s">
        <v>1257</v>
      </c>
      <c r="AL76" s="63">
        <f t="shared" si="19"/>
        <v>0</v>
      </c>
    </row>
    <row r="77" spans="1:38" x14ac:dyDescent="0.35">
      <c r="A77" t="str">
        <f t="shared" si="12"/>
        <v>533210430011</v>
      </c>
      <c r="B77">
        <v>5</v>
      </c>
      <c r="C77" t="str">
        <f t="shared" si="13"/>
        <v>332</v>
      </c>
      <c r="D77" t="str">
        <f t="shared" si="14"/>
        <v>1</v>
      </c>
      <c r="E77" t="str">
        <f t="shared" si="15"/>
        <v>0</v>
      </c>
      <c r="F77" t="str">
        <f t="shared" si="16"/>
        <v>43</v>
      </c>
      <c r="G77" s="7" t="str">
        <f t="shared" si="17"/>
        <v>00</v>
      </c>
      <c r="H77">
        <f t="shared" si="18"/>
        <v>11</v>
      </c>
      <c r="I77" t="s">
        <v>1361</v>
      </c>
      <c r="J77" t="s">
        <v>1360</v>
      </c>
      <c r="K77">
        <v>11</v>
      </c>
      <c r="L77" t="s">
        <v>1359</v>
      </c>
      <c r="M77" t="s">
        <v>1378</v>
      </c>
      <c r="N77" t="s">
        <v>824</v>
      </c>
      <c r="O77" t="s">
        <v>65</v>
      </c>
      <c r="P77" t="s">
        <v>1351</v>
      </c>
      <c r="Q77" t="s">
        <v>1303</v>
      </c>
      <c r="R77" t="s">
        <v>1304</v>
      </c>
      <c r="S77">
        <v>6</v>
      </c>
      <c r="T77" t="s">
        <v>1290</v>
      </c>
      <c r="U77" s="7" t="s">
        <v>1547</v>
      </c>
      <c r="V77" t="s">
        <v>1409</v>
      </c>
      <c r="W77" t="s">
        <v>1425</v>
      </c>
      <c r="X77" t="s">
        <v>1408</v>
      </c>
      <c r="Y77" t="s">
        <v>1339</v>
      </c>
      <c r="Z77">
        <v>3000</v>
      </c>
      <c r="AA77" t="s">
        <v>56</v>
      </c>
      <c r="AB77">
        <v>3321</v>
      </c>
      <c r="AC77" t="s">
        <v>245</v>
      </c>
      <c r="AD77" s="13" t="s">
        <v>1462</v>
      </c>
      <c r="AE77" t="s">
        <v>58</v>
      </c>
      <c r="AF77" s="1">
        <v>8500000</v>
      </c>
      <c r="AH77" s="1">
        <f t="shared" si="20"/>
        <v>8500000</v>
      </c>
      <c r="AI77" t="s">
        <v>1268</v>
      </c>
      <c r="AL77" s="63">
        <f t="shared" si="19"/>
        <v>0</v>
      </c>
    </row>
    <row r="78" spans="1:38" x14ac:dyDescent="0.35">
      <c r="A78" t="str">
        <f t="shared" si="12"/>
        <v>535110090011</v>
      </c>
      <c r="B78">
        <v>5</v>
      </c>
      <c r="C78" t="str">
        <f t="shared" si="13"/>
        <v>351</v>
      </c>
      <c r="D78" t="str">
        <f t="shared" si="14"/>
        <v>1</v>
      </c>
      <c r="E78" t="str">
        <f t="shared" si="15"/>
        <v>0</v>
      </c>
      <c r="F78" t="str">
        <f t="shared" si="16"/>
        <v>09</v>
      </c>
      <c r="G78" s="7" t="str">
        <f t="shared" si="17"/>
        <v>00</v>
      </c>
      <c r="H78">
        <f t="shared" si="18"/>
        <v>11</v>
      </c>
      <c r="I78" t="s">
        <v>1361</v>
      </c>
      <c r="J78" t="s">
        <v>1360</v>
      </c>
      <c r="K78">
        <v>11</v>
      </c>
      <c r="L78" t="s">
        <v>1359</v>
      </c>
      <c r="M78" t="s">
        <v>1373</v>
      </c>
      <c r="N78" t="s">
        <v>835</v>
      </c>
      <c r="O78" t="s">
        <v>65</v>
      </c>
      <c r="P78" t="s">
        <v>1351</v>
      </c>
      <c r="Q78" t="s">
        <v>47</v>
      </c>
      <c r="R78" t="s">
        <v>48</v>
      </c>
      <c r="S78">
        <v>4</v>
      </c>
      <c r="T78" t="s">
        <v>1291</v>
      </c>
      <c r="U78" s="7" t="s">
        <v>1038</v>
      </c>
      <c r="V78" t="s">
        <v>120</v>
      </c>
      <c r="W78" t="s">
        <v>1375</v>
      </c>
      <c r="X78" t="s">
        <v>836</v>
      </c>
      <c r="Y78" t="s">
        <v>1339</v>
      </c>
      <c r="Z78">
        <v>3000</v>
      </c>
      <c r="AA78" t="s">
        <v>56</v>
      </c>
      <c r="AB78">
        <v>3511</v>
      </c>
      <c r="AC78" t="s">
        <v>323</v>
      </c>
      <c r="AD78" s="13" t="s">
        <v>1462</v>
      </c>
      <c r="AE78" t="s">
        <v>58</v>
      </c>
      <c r="AF78" s="1">
        <v>8250000</v>
      </c>
      <c r="AH78" s="1">
        <f t="shared" si="20"/>
        <v>8250000</v>
      </c>
      <c r="AI78" t="s">
        <v>1288</v>
      </c>
      <c r="AL78" s="63">
        <f t="shared" si="19"/>
        <v>0</v>
      </c>
    </row>
    <row r="79" spans="1:38" x14ac:dyDescent="0.35">
      <c r="A79" t="str">
        <f t="shared" si="12"/>
        <v>542110700011</v>
      </c>
      <c r="B79">
        <v>5</v>
      </c>
      <c r="C79" t="str">
        <f t="shared" si="13"/>
        <v>421</v>
      </c>
      <c r="D79" t="str">
        <f t="shared" si="14"/>
        <v>1</v>
      </c>
      <c r="E79" t="str">
        <f t="shared" si="15"/>
        <v>0</v>
      </c>
      <c r="F79" t="str">
        <f t="shared" si="16"/>
        <v>70</v>
      </c>
      <c r="G79" s="7" t="str">
        <f t="shared" si="17"/>
        <v>00</v>
      </c>
      <c r="H79">
        <f t="shared" si="18"/>
        <v>11</v>
      </c>
      <c r="I79" t="s">
        <v>1361</v>
      </c>
      <c r="J79" t="s">
        <v>1360</v>
      </c>
      <c r="K79">
        <v>11</v>
      </c>
      <c r="L79" t="s">
        <v>1359</v>
      </c>
      <c r="M79" t="s">
        <v>1383</v>
      </c>
      <c r="N79" t="s">
        <v>519</v>
      </c>
      <c r="O79" t="s">
        <v>65</v>
      </c>
      <c r="P79" t="s">
        <v>1351</v>
      </c>
      <c r="Q79" t="s">
        <v>514</v>
      </c>
      <c r="R79" t="s">
        <v>515</v>
      </c>
      <c r="S79">
        <v>1</v>
      </c>
      <c r="T79" t="s">
        <v>1292</v>
      </c>
      <c r="U79" s="7" t="s">
        <v>1574</v>
      </c>
      <c r="V79" t="s">
        <v>520</v>
      </c>
      <c r="W79" t="s">
        <v>1436</v>
      </c>
      <c r="X79" t="s">
        <v>521</v>
      </c>
      <c r="Y79" t="s">
        <v>1339</v>
      </c>
      <c r="Z79">
        <v>4000</v>
      </c>
      <c r="AA79" t="s">
        <v>233</v>
      </c>
      <c r="AB79">
        <v>4211</v>
      </c>
      <c r="AC79" t="s">
        <v>291</v>
      </c>
      <c r="AD79" s="13" t="s">
        <v>1462</v>
      </c>
      <c r="AE79" t="s">
        <v>58</v>
      </c>
      <c r="AF79" s="1">
        <v>7750016.7465000004</v>
      </c>
      <c r="AH79" s="1">
        <f t="shared" si="20"/>
        <v>7750016.7465000004</v>
      </c>
      <c r="AI79" t="s">
        <v>1274</v>
      </c>
      <c r="AL79" s="63">
        <f t="shared" si="19"/>
        <v>0</v>
      </c>
    </row>
    <row r="80" spans="1:38" x14ac:dyDescent="0.35">
      <c r="A80" t="str">
        <f t="shared" si="12"/>
        <v>536310180011</v>
      </c>
      <c r="B80">
        <v>5</v>
      </c>
      <c r="C80" t="str">
        <f t="shared" si="13"/>
        <v>363</v>
      </c>
      <c r="D80" t="str">
        <f t="shared" si="14"/>
        <v>1</v>
      </c>
      <c r="E80" t="str">
        <f t="shared" si="15"/>
        <v>0</v>
      </c>
      <c r="F80" t="str">
        <f t="shared" si="16"/>
        <v>18</v>
      </c>
      <c r="G80" s="7" t="str">
        <f t="shared" si="17"/>
        <v>00</v>
      </c>
      <c r="H80">
        <f t="shared" si="18"/>
        <v>11</v>
      </c>
      <c r="I80" t="s">
        <v>1361</v>
      </c>
      <c r="J80" t="s">
        <v>1360</v>
      </c>
      <c r="K80">
        <v>11</v>
      </c>
      <c r="L80" t="s">
        <v>1359</v>
      </c>
      <c r="M80" t="s">
        <v>1374</v>
      </c>
      <c r="N80" t="s">
        <v>111</v>
      </c>
      <c r="O80" t="s">
        <v>65</v>
      </c>
      <c r="P80" t="s">
        <v>1351</v>
      </c>
      <c r="Q80" t="s">
        <v>47</v>
      </c>
      <c r="R80" t="s">
        <v>48</v>
      </c>
      <c r="S80">
        <v>4</v>
      </c>
      <c r="T80" t="s">
        <v>1291</v>
      </c>
      <c r="U80" s="7" t="s">
        <v>1522</v>
      </c>
      <c r="V80" t="s">
        <v>238</v>
      </c>
      <c r="W80" t="s">
        <v>1413</v>
      </c>
      <c r="X80" t="s">
        <v>841</v>
      </c>
      <c r="Y80" t="s">
        <v>1339</v>
      </c>
      <c r="Z80">
        <v>3000</v>
      </c>
      <c r="AA80" t="s">
        <v>56</v>
      </c>
      <c r="AB80">
        <v>3631</v>
      </c>
      <c r="AC80" t="s">
        <v>393</v>
      </c>
      <c r="AD80" s="13" t="s">
        <v>1462</v>
      </c>
      <c r="AE80" t="s">
        <v>58</v>
      </c>
      <c r="AF80" s="1">
        <v>6600000</v>
      </c>
      <c r="AH80" s="1">
        <f t="shared" si="20"/>
        <v>6600000</v>
      </c>
      <c r="AL80" s="63">
        <f t="shared" si="19"/>
        <v>0</v>
      </c>
    </row>
    <row r="81" spans="1:38" x14ac:dyDescent="0.35">
      <c r="A81" t="str">
        <f t="shared" si="12"/>
        <v>524910250011</v>
      </c>
      <c r="B81">
        <v>5</v>
      </c>
      <c r="C81" t="str">
        <f t="shared" si="13"/>
        <v>249</v>
      </c>
      <c r="D81" t="str">
        <f t="shared" si="14"/>
        <v>1</v>
      </c>
      <c r="E81" t="str">
        <f t="shared" si="15"/>
        <v>0</v>
      </c>
      <c r="F81" t="str">
        <f t="shared" si="16"/>
        <v>25</v>
      </c>
      <c r="G81" s="7" t="str">
        <f t="shared" si="17"/>
        <v>00</v>
      </c>
      <c r="H81">
        <f t="shared" si="18"/>
        <v>11</v>
      </c>
      <c r="I81" t="s">
        <v>1361</v>
      </c>
      <c r="J81" t="s">
        <v>1360</v>
      </c>
      <c r="K81">
        <v>11</v>
      </c>
      <c r="L81" t="s">
        <v>1359</v>
      </c>
      <c r="M81" t="s">
        <v>1376</v>
      </c>
      <c r="N81" t="s">
        <v>857</v>
      </c>
      <c r="O81" t="s">
        <v>65</v>
      </c>
      <c r="P81" t="s">
        <v>1351</v>
      </c>
      <c r="Q81" t="s">
        <v>47</v>
      </c>
      <c r="R81" t="s">
        <v>48</v>
      </c>
      <c r="S81">
        <v>2</v>
      </c>
      <c r="T81" t="s">
        <v>1293</v>
      </c>
      <c r="U81" s="7" t="s">
        <v>1529</v>
      </c>
      <c r="V81" t="s">
        <v>404</v>
      </c>
      <c r="W81" t="s">
        <v>1386</v>
      </c>
      <c r="X81" t="s">
        <v>858</v>
      </c>
      <c r="Y81" t="s">
        <v>1339</v>
      </c>
      <c r="Z81">
        <v>2000</v>
      </c>
      <c r="AA81" t="s">
        <v>105</v>
      </c>
      <c r="AB81">
        <v>2491</v>
      </c>
      <c r="AC81" t="s">
        <v>374</v>
      </c>
      <c r="AD81" s="13" t="s">
        <v>1462</v>
      </c>
      <c r="AE81" t="s">
        <v>58</v>
      </c>
      <c r="AF81" s="1">
        <v>6500000</v>
      </c>
      <c r="AH81" s="1">
        <f t="shared" si="20"/>
        <v>6500000</v>
      </c>
      <c r="AI81" t="s">
        <v>1308</v>
      </c>
      <c r="AL81" s="63">
        <f t="shared" si="19"/>
        <v>0</v>
      </c>
    </row>
    <row r="82" spans="1:38" x14ac:dyDescent="0.35">
      <c r="A82" t="str">
        <f t="shared" si="12"/>
        <v>536610180011</v>
      </c>
      <c r="B82">
        <v>5</v>
      </c>
      <c r="C82" t="str">
        <f t="shared" si="13"/>
        <v>366</v>
      </c>
      <c r="D82" t="str">
        <f t="shared" si="14"/>
        <v>1</v>
      </c>
      <c r="E82" t="str">
        <f t="shared" si="15"/>
        <v>0</v>
      </c>
      <c r="F82" t="str">
        <f t="shared" si="16"/>
        <v>18</v>
      </c>
      <c r="G82" s="7" t="str">
        <f t="shared" si="17"/>
        <v>00</v>
      </c>
      <c r="H82">
        <f t="shared" si="18"/>
        <v>11</v>
      </c>
      <c r="I82" t="s">
        <v>1361</v>
      </c>
      <c r="J82" t="s">
        <v>1360</v>
      </c>
      <c r="K82">
        <v>11</v>
      </c>
      <c r="L82" t="s">
        <v>1359</v>
      </c>
      <c r="M82" t="s">
        <v>1374</v>
      </c>
      <c r="N82" t="s">
        <v>111</v>
      </c>
      <c r="O82" t="s">
        <v>65</v>
      </c>
      <c r="P82" t="s">
        <v>1351</v>
      </c>
      <c r="Q82" t="s">
        <v>47</v>
      </c>
      <c r="R82" t="s">
        <v>48</v>
      </c>
      <c r="S82">
        <v>4</v>
      </c>
      <c r="T82" t="s">
        <v>1291</v>
      </c>
      <c r="U82" s="7" t="s">
        <v>1522</v>
      </c>
      <c r="V82" t="s">
        <v>238</v>
      </c>
      <c r="W82" t="s">
        <v>1413</v>
      </c>
      <c r="X82" t="s">
        <v>841</v>
      </c>
      <c r="Y82" t="s">
        <v>1339</v>
      </c>
      <c r="Z82">
        <v>3000</v>
      </c>
      <c r="AA82" t="s">
        <v>56</v>
      </c>
      <c r="AB82">
        <v>3661</v>
      </c>
      <c r="AC82" t="s">
        <v>363</v>
      </c>
      <c r="AD82" s="13" t="s">
        <v>1462</v>
      </c>
      <c r="AE82" t="s">
        <v>58</v>
      </c>
      <c r="AF82" s="1">
        <v>6223395</v>
      </c>
      <c r="AH82" s="1">
        <f t="shared" si="20"/>
        <v>6223395</v>
      </c>
      <c r="AL82" s="63">
        <f t="shared" si="19"/>
        <v>0</v>
      </c>
    </row>
    <row r="83" spans="1:38" x14ac:dyDescent="0.35">
      <c r="A83" t="str">
        <f t="shared" si="12"/>
        <v>531710666111</v>
      </c>
      <c r="B83">
        <v>5</v>
      </c>
      <c r="C83" t="str">
        <f t="shared" si="13"/>
        <v>317</v>
      </c>
      <c r="D83" t="str">
        <f t="shared" si="14"/>
        <v>1</v>
      </c>
      <c r="E83" t="str">
        <f t="shared" si="15"/>
        <v>0</v>
      </c>
      <c r="F83" t="str">
        <f t="shared" si="16"/>
        <v>66</v>
      </c>
      <c r="G83" s="7">
        <f t="shared" si="17"/>
        <v>61</v>
      </c>
      <c r="H83">
        <f t="shared" si="18"/>
        <v>11</v>
      </c>
      <c r="I83" t="s">
        <v>1361</v>
      </c>
      <c r="J83" t="s">
        <v>1360</v>
      </c>
      <c r="K83">
        <v>11</v>
      </c>
      <c r="L83" t="s">
        <v>1359</v>
      </c>
      <c r="M83" t="s">
        <v>1380</v>
      </c>
      <c r="N83" t="s">
        <v>984</v>
      </c>
      <c r="O83" t="s">
        <v>1398</v>
      </c>
      <c r="P83" t="s">
        <v>1399</v>
      </c>
      <c r="Q83" t="s">
        <v>204</v>
      </c>
      <c r="R83" t="s">
        <v>1306</v>
      </c>
      <c r="S83">
        <v>4</v>
      </c>
      <c r="T83" t="s">
        <v>1291</v>
      </c>
      <c r="U83" s="7" t="s">
        <v>1570</v>
      </c>
      <c r="V83" t="s">
        <v>1514</v>
      </c>
      <c r="W83" t="s">
        <v>1432</v>
      </c>
      <c r="X83" t="s">
        <v>1514</v>
      </c>
      <c r="Y83" t="s">
        <v>1339</v>
      </c>
      <c r="Z83">
        <v>3000</v>
      </c>
      <c r="AA83" t="s">
        <v>56</v>
      </c>
      <c r="AB83">
        <v>3171</v>
      </c>
      <c r="AC83" t="s">
        <v>772</v>
      </c>
      <c r="AD83" s="13">
        <v>61</v>
      </c>
      <c r="AE83" t="s">
        <v>828</v>
      </c>
      <c r="AF83" s="1">
        <v>6000000</v>
      </c>
      <c r="AH83" s="1">
        <f t="shared" si="20"/>
        <v>6000000</v>
      </c>
      <c r="AJ83" t="s">
        <v>1396</v>
      </c>
      <c r="AL83" s="63">
        <f t="shared" si="19"/>
        <v>0</v>
      </c>
    </row>
    <row r="84" spans="1:38" x14ac:dyDescent="0.35">
      <c r="A84" t="str">
        <f t="shared" si="12"/>
        <v>534310060011</v>
      </c>
      <c r="B84">
        <v>5</v>
      </c>
      <c r="C84" t="str">
        <f t="shared" si="13"/>
        <v>343</v>
      </c>
      <c r="D84" t="str">
        <f t="shared" si="14"/>
        <v>1</v>
      </c>
      <c r="E84" t="str">
        <f t="shared" si="15"/>
        <v>0</v>
      </c>
      <c r="F84" t="str">
        <f t="shared" si="16"/>
        <v>06</v>
      </c>
      <c r="G84" s="7" t="str">
        <f t="shared" si="17"/>
        <v>00</v>
      </c>
      <c r="H84">
        <f t="shared" si="18"/>
        <v>11</v>
      </c>
      <c r="I84" t="s">
        <v>1361</v>
      </c>
      <c r="J84" t="s">
        <v>1360</v>
      </c>
      <c r="K84">
        <v>11</v>
      </c>
      <c r="L84" t="s">
        <v>1359</v>
      </c>
      <c r="M84" t="s">
        <v>1372</v>
      </c>
      <c r="N84" t="s">
        <v>60</v>
      </c>
      <c r="O84" t="s">
        <v>65</v>
      </c>
      <c r="P84" t="s">
        <v>1351</v>
      </c>
      <c r="Q84" t="s">
        <v>47</v>
      </c>
      <c r="R84" t="s">
        <v>48</v>
      </c>
      <c r="S84">
        <v>4</v>
      </c>
      <c r="T84" t="s">
        <v>1291</v>
      </c>
      <c r="U84" s="7" t="s">
        <v>1041</v>
      </c>
      <c r="V84" t="s">
        <v>297</v>
      </c>
      <c r="W84" t="s">
        <v>1373</v>
      </c>
      <c r="X84" t="s">
        <v>1466</v>
      </c>
      <c r="Y84" t="s">
        <v>1339</v>
      </c>
      <c r="Z84">
        <v>3000</v>
      </c>
      <c r="AA84" t="s">
        <v>56</v>
      </c>
      <c r="AB84">
        <v>3431</v>
      </c>
      <c r="AC84" t="s">
        <v>322</v>
      </c>
      <c r="AD84" s="13" t="s">
        <v>1462</v>
      </c>
      <c r="AE84" t="s">
        <v>58</v>
      </c>
      <c r="AF84" s="75">
        <v>6000000</v>
      </c>
      <c r="AG84" s="75"/>
      <c r="AH84" s="1">
        <v>4100000</v>
      </c>
      <c r="AL84" s="63">
        <f t="shared" si="19"/>
        <v>1900000</v>
      </c>
    </row>
    <row r="85" spans="1:38" x14ac:dyDescent="0.35">
      <c r="A85" t="str">
        <f t="shared" si="12"/>
        <v>521810060011</v>
      </c>
      <c r="B85">
        <v>5</v>
      </c>
      <c r="C85" t="str">
        <f t="shared" si="13"/>
        <v>218</v>
      </c>
      <c r="D85" t="str">
        <f t="shared" si="14"/>
        <v>1</v>
      </c>
      <c r="E85" t="str">
        <f t="shared" si="15"/>
        <v>0</v>
      </c>
      <c r="F85" t="str">
        <f t="shared" si="16"/>
        <v>06</v>
      </c>
      <c r="G85" s="7" t="str">
        <f t="shared" si="17"/>
        <v>00</v>
      </c>
      <c r="H85">
        <f t="shared" si="18"/>
        <v>11</v>
      </c>
      <c r="I85" t="s">
        <v>1361</v>
      </c>
      <c r="J85" t="s">
        <v>1360</v>
      </c>
      <c r="K85">
        <v>11</v>
      </c>
      <c r="L85" t="s">
        <v>1359</v>
      </c>
      <c r="M85" t="s">
        <v>1372</v>
      </c>
      <c r="N85" t="s">
        <v>60</v>
      </c>
      <c r="O85" t="s">
        <v>65</v>
      </c>
      <c r="P85" t="s">
        <v>1351</v>
      </c>
      <c r="Q85" t="s">
        <v>47</v>
      </c>
      <c r="R85" t="s">
        <v>48</v>
      </c>
      <c r="S85">
        <v>4</v>
      </c>
      <c r="T85" t="s">
        <v>1291</v>
      </c>
      <c r="U85" s="7" t="s">
        <v>1041</v>
      </c>
      <c r="V85" t="s">
        <v>297</v>
      </c>
      <c r="W85" t="s">
        <v>1373</v>
      </c>
      <c r="X85" t="s">
        <v>1466</v>
      </c>
      <c r="Y85" t="s">
        <v>1339</v>
      </c>
      <c r="Z85">
        <v>2000</v>
      </c>
      <c r="AA85" t="s">
        <v>105</v>
      </c>
      <c r="AB85">
        <v>2181</v>
      </c>
      <c r="AC85" t="s">
        <v>332</v>
      </c>
      <c r="AD85" s="13" t="s">
        <v>1462</v>
      </c>
      <c r="AE85" t="s">
        <v>58</v>
      </c>
      <c r="AF85" s="75">
        <v>5973500</v>
      </c>
      <c r="AG85" s="75"/>
      <c r="AH85" s="1">
        <v>5273500</v>
      </c>
      <c r="AL85" s="63">
        <f t="shared" si="19"/>
        <v>700000</v>
      </c>
    </row>
    <row r="86" spans="1:38" x14ac:dyDescent="0.35">
      <c r="A86" t="str">
        <f t="shared" si="12"/>
        <v>532210090011</v>
      </c>
      <c r="B86">
        <v>5</v>
      </c>
      <c r="C86" t="str">
        <f t="shared" si="13"/>
        <v>322</v>
      </c>
      <c r="D86" t="str">
        <f t="shared" si="14"/>
        <v>1</v>
      </c>
      <c r="E86" t="str">
        <f t="shared" si="15"/>
        <v>0</v>
      </c>
      <c r="F86" t="str">
        <f t="shared" si="16"/>
        <v>09</v>
      </c>
      <c r="G86" s="7" t="str">
        <f t="shared" si="17"/>
        <v>00</v>
      </c>
      <c r="H86">
        <f t="shared" si="18"/>
        <v>11</v>
      </c>
      <c r="I86" t="s">
        <v>1361</v>
      </c>
      <c r="J86" t="s">
        <v>1360</v>
      </c>
      <c r="K86">
        <v>11</v>
      </c>
      <c r="L86" t="s">
        <v>1359</v>
      </c>
      <c r="M86" t="s">
        <v>1373</v>
      </c>
      <c r="N86" t="s">
        <v>835</v>
      </c>
      <c r="O86" t="s">
        <v>65</v>
      </c>
      <c r="P86" t="s">
        <v>1351</v>
      </c>
      <c r="Q86" t="s">
        <v>47</v>
      </c>
      <c r="R86" t="s">
        <v>48</v>
      </c>
      <c r="S86">
        <v>4</v>
      </c>
      <c r="T86" t="s">
        <v>1291</v>
      </c>
      <c r="U86" s="7" t="s">
        <v>1038</v>
      </c>
      <c r="V86" t="s">
        <v>120</v>
      </c>
      <c r="W86" t="s">
        <v>1375</v>
      </c>
      <c r="X86" t="s">
        <v>836</v>
      </c>
      <c r="Y86" t="s">
        <v>1339</v>
      </c>
      <c r="Z86">
        <v>3000</v>
      </c>
      <c r="AA86" t="s">
        <v>56</v>
      </c>
      <c r="AB86">
        <v>3221</v>
      </c>
      <c r="AC86" t="s">
        <v>382</v>
      </c>
      <c r="AD86" s="13" t="s">
        <v>1462</v>
      </c>
      <c r="AE86" t="s">
        <v>58</v>
      </c>
      <c r="AF86" s="1">
        <v>5820000</v>
      </c>
      <c r="AH86" s="1">
        <f>AF86</f>
        <v>5820000</v>
      </c>
      <c r="AL86" s="63">
        <f t="shared" si="19"/>
        <v>0</v>
      </c>
    </row>
    <row r="87" spans="1:38" x14ac:dyDescent="0.35">
      <c r="A87" t="str">
        <f t="shared" si="12"/>
        <v>525410240011</v>
      </c>
      <c r="B87">
        <v>5</v>
      </c>
      <c r="C87" t="str">
        <f t="shared" si="13"/>
        <v>254</v>
      </c>
      <c r="D87" t="str">
        <f t="shared" si="14"/>
        <v>1</v>
      </c>
      <c r="E87" t="str">
        <f t="shared" si="15"/>
        <v>0</v>
      </c>
      <c r="F87" t="str">
        <f t="shared" si="16"/>
        <v>24</v>
      </c>
      <c r="G87" s="7" t="str">
        <f t="shared" si="17"/>
        <v>00</v>
      </c>
      <c r="H87">
        <f t="shared" si="18"/>
        <v>11</v>
      </c>
      <c r="I87" t="s">
        <v>1361</v>
      </c>
      <c r="J87" t="s">
        <v>1360</v>
      </c>
      <c r="K87">
        <v>11</v>
      </c>
      <c r="L87" t="s">
        <v>1359</v>
      </c>
      <c r="M87" t="s">
        <v>1375</v>
      </c>
      <c r="N87" t="s">
        <v>870</v>
      </c>
      <c r="O87" t="s">
        <v>65</v>
      </c>
      <c r="P87" t="s">
        <v>1351</v>
      </c>
      <c r="Q87" t="s">
        <v>480</v>
      </c>
      <c r="R87" t="s">
        <v>481</v>
      </c>
      <c r="S87">
        <v>2</v>
      </c>
      <c r="T87" t="s">
        <v>1293</v>
      </c>
      <c r="U87" s="7" t="s">
        <v>1528</v>
      </c>
      <c r="V87" t="s">
        <v>1464</v>
      </c>
      <c r="W87" t="s">
        <v>1385</v>
      </c>
      <c r="X87" t="s">
        <v>897</v>
      </c>
      <c r="Y87" t="s">
        <v>1339</v>
      </c>
      <c r="Z87">
        <v>2000</v>
      </c>
      <c r="AA87" t="s">
        <v>105</v>
      </c>
      <c r="AB87">
        <v>2541</v>
      </c>
      <c r="AC87" t="s">
        <v>310</v>
      </c>
      <c r="AD87" s="13" t="s">
        <v>1462</v>
      </c>
      <c r="AE87" t="s">
        <v>58</v>
      </c>
      <c r="AF87" s="1">
        <v>5200000</v>
      </c>
      <c r="AH87" s="1">
        <f>AF87</f>
        <v>5200000</v>
      </c>
      <c r="AL87" s="63">
        <f t="shared" si="19"/>
        <v>0</v>
      </c>
    </row>
    <row r="88" spans="1:38" x14ac:dyDescent="0.35">
      <c r="A88" t="str">
        <f t="shared" si="12"/>
        <v>533310660011</v>
      </c>
      <c r="B88">
        <v>5</v>
      </c>
      <c r="C88" t="str">
        <f t="shared" si="13"/>
        <v>333</v>
      </c>
      <c r="D88" t="str">
        <f t="shared" si="14"/>
        <v>1</v>
      </c>
      <c r="E88" t="str">
        <f t="shared" si="15"/>
        <v>0</v>
      </c>
      <c r="F88" t="str">
        <f t="shared" si="16"/>
        <v>66</v>
      </c>
      <c r="G88" s="7" t="str">
        <f t="shared" si="17"/>
        <v>00</v>
      </c>
      <c r="H88">
        <f t="shared" si="18"/>
        <v>11</v>
      </c>
      <c r="I88" t="s">
        <v>1361</v>
      </c>
      <c r="J88" t="s">
        <v>1360</v>
      </c>
      <c r="K88">
        <v>11</v>
      </c>
      <c r="L88" t="s">
        <v>1359</v>
      </c>
      <c r="M88" t="s">
        <v>1380</v>
      </c>
      <c r="N88" t="s">
        <v>984</v>
      </c>
      <c r="O88" t="s">
        <v>1398</v>
      </c>
      <c r="P88" t="s">
        <v>1399</v>
      </c>
      <c r="Q88" t="s">
        <v>204</v>
      </c>
      <c r="R88" t="s">
        <v>1306</v>
      </c>
      <c r="S88">
        <v>4</v>
      </c>
      <c r="T88" t="s">
        <v>1291</v>
      </c>
      <c r="U88" s="7" t="s">
        <v>1570</v>
      </c>
      <c r="V88" t="s">
        <v>1514</v>
      </c>
      <c r="W88" t="s">
        <v>1432</v>
      </c>
      <c r="X88" t="s">
        <v>1514</v>
      </c>
      <c r="Y88" t="s">
        <v>1339</v>
      </c>
      <c r="Z88">
        <v>3000</v>
      </c>
      <c r="AA88" t="s">
        <v>56</v>
      </c>
      <c r="AB88">
        <v>3331</v>
      </c>
      <c r="AC88" t="s">
        <v>317</v>
      </c>
      <c r="AD88" s="13" t="s">
        <v>1462</v>
      </c>
      <c r="AE88" t="s">
        <v>58</v>
      </c>
      <c r="AF88" s="1">
        <v>4800000</v>
      </c>
      <c r="AH88" s="1">
        <v>5150000</v>
      </c>
      <c r="AI88" t="s">
        <v>1472</v>
      </c>
      <c r="AK88" t="s">
        <v>1471</v>
      </c>
      <c r="AL88" s="63">
        <f t="shared" si="19"/>
        <v>-350000</v>
      </c>
    </row>
    <row r="89" spans="1:38" x14ac:dyDescent="0.35">
      <c r="A89" t="str">
        <f t="shared" si="12"/>
        <v>524210250011</v>
      </c>
      <c r="B89">
        <v>5</v>
      </c>
      <c r="C89" t="str">
        <f t="shared" si="13"/>
        <v>242</v>
      </c>
      <c r="D89" t="str">
        <f t="shared" si="14"/>
        <v>1</v>
      </c>
      <c r="E89" t="str">
        <f t="shared" si="15"/>
        <v>0</v>
      </c>
      <c r="F89" t="str">
        <f t="shared" si="16"/>
        <v>25</v>
      </c>
      <c r="G89" s="7" t="str">
        <f t="shared" si="17"/>
        <v>00</v>
      </c>
      <c r="H89">
        <f t="shared" si="18"/>
        <v>11</v>
      </c>
      <c r="I89" t="s">
        <v>1361</v>
      </c>
      <c r="J89" t="s">
        <v>1360</v>
      </c>
      <c r="K89">
        <v>11</v>
      </c>
      <c r="L89" t="s">
        <v>1359</v>
      </c>
      <c r="M89" t="s">
        <v>1376</v>
      </c>
      <c r="N89" t="s">
        <v>857</v>
      </c>
      <c r="O89" t="s">
        <v>65</v>
      </c>
      <c r="P89" t="s">
        <v>1351</v>
      </c>
      <c r="Q89" t="s">
        <v>47</v>
      </c>
      <c r="R89" t="s">
        <v>48</v>
      </c>
      <c r="S89">
        <v>2</v>
      </c>
      <c r="T89" t="s">
        <v>1293</v>
      </c>
      <c r="U89" s="7" t="s">
        <v>1529</v>
      </c>
      <c r="V89" t="s">
        <v>404</v>
      </c>
      <c r="W89" t="s">
        <v>1386</v>
      </c>
      <c r="X89" t="s">
        <v>858</v>
      </c>
      <c r="Y89" t="s">
        <v>1339</v>
      </c>
      <c r="Z89">
        <v>2000</v>
      </c>
      <c r="AA89" t="s">
        <v>105</v>
      </c>
      <c r="AB89">
        <v>2421</v>
      </c>
      <c r="AC89" t="s">
        <v>370</v>
      </c>
      <c r="AD89" s="13" t="s">
        <v>1462</v>
      </c>
      <c r="AE89" t="s">
        <v>58</v>
      </c>
      <c r="AF89" s="1">
        <v>5000000</v>
      </c>
      <c r="AH89" s="1">
        <f t="shared" ref="AH89:AH97" si="21">AF89</f>
        <v>5000000</v>
      </c>
      <c r="AL89" s="63">
        <f t="shared" si="19"/>
        <v>0</v>
      </c>
    </row>
    <row r="90" spans="1:38" x14ac:dyDescent="0.35">
      <c r="A90" t="str">
        <f t="shared" si="12"/>
        <v>525310240011</v>
      </c>
      <c r="B90">
        <v>5</v>
      </c>
      <c r="C90" t="str">
        <f t="shared" si="13"/>
        <v>253</v>
      </c>
      <c r="D90" t="str">
        <f t="shared" si="14"/>
        <v>1</v>
      </c>
      <c r="E90" t="str">
        <f t="shared" si="15"/>
        <v>0</v>
      </c>
      <c r="F90" t="str">
        <f t="shared" si="16"/>
        <v>24</v>
      </c>
      <c r="G90" s="7" t="str">
        <f t="shared" si="17"/>
        <v>00</v>
      </c>
      <c r="H90">
        <f t="shared" si="18"/>
        <v>11</v>
      </c>
      <c r="I90" t="s">
        <v>1361</v>
      </c>
      <c r="J90" t="s">
        <v>1360</v>
      </c>
      <c r="K90">
        <v>11</v>
      </c>
      <c r="L90" t="s">
        <v>1359</v>
      </c>
      <c r="M90" t="s">
        <v>1375</v>
      </c>
      <c r="N90" t="s">
        <v>870</v>
      </c>
      <c r="O90" t="s">
        <v>65</v>
      </c>
      <c r="P90" t="s">
        <v>1351</v>
      </c>
      <c r="Q90" t="s">
        <v>480</v>
      </c>
      <c r="R90" t="s">
        <v>481</v>
      </c>
      <c r="S90">
        <v>2</v>
      </c>
      <c r="T90" t="s">
        <v>1293</v>
      </c>
      <c r="U90" s="7" t="s">
        <v>1528</v>
      </c>
      <c r="V90" t="s">
        <v>1464</v>
      </c>
      <c r="W90" t="s">
        <v>1385</v>
      </c>
      <c r="X90" t="s">
        <v>897</v>
      </c>
      <c r="Y90" t="s">
        <v>1339</v>
      </c>
      <c r="Z90">
        <v>2000</v>
      </c>
      <c r="AA90" t="s">
        <v>105</v>
      </c>
      <c r="AB90">
        <v>2531</v>
      </c>
      <c r="AC90" t="s">
        <v>444</v>
      </c>
      <c r="AD90" s="13" t="s">
        <v>1462</v>
      </c>
      <c r="AE90" t="s">
        <v>58</v>
      </c>
      <c r="AF90" s="1">
        <v>5000000</v>
      </c>
      <c r="AH90" s="1">
        <f t="shared" si="21"/>
        <v>5000000</v>
      </c>
      <c r="AL90" s="63">
        <f t="shared" si="19"/>
        <v>0</v>
      </c>
    </row>
    <row r="91" spans="1:38" x14ac:dyDescent="0.35">
      <c r="A91" t="str">
        <f t="shared" si="12"/>
        <v>535110250011</v>
      </c>
      <c r="B91">
        <v>5</v>
      </c>
      <c r="C91" t="str">
        <f t="shared" si="13"/>
        <v>351</v>
      </c>
      <c r="D91" t="str">
        <f t="shared" si="14"/>
        <v>1</v>
      </c>
      <c r="E91" t="str">
        <f t="shared" si="15"/>
        <v>0</v>
      </c>
      <c r="F91" t="str">
        <f t="shared" si="16"/>
        <v>25</v>
      </c>
      <c r="G91" s="7" t="str">
        <f t="shared" si="17"/>
        <v>00</v>
      </c>
      <c r="H91">
        <f t="shared" si="18"/>
        <v>11</v>
      </c>
      <c r="I91" t="s">
        <v>1361</v>
      </c>
      <c r="J91" t="s">
        <v>1360</v>
      </c>
      <c r="K91">
        <v>11</v>
      </c>
      <c r="L91" t="s">
        <v>1359</v>
      </c>
      <c r="M91" t="s">
        <v>1376</v>
      </c>
      <c r="N91" t="s">
        <v>857</v>
      </c>
      <c r="O91" t="s">
        <v>65</v>
      </c>
      <c r="P91" t="s">
        <v>1351</v>
      </c>
      <c r="Q91" t="s">
        <v>47</v>
      </c>
      <c r="R91" t="s">
        <v>48</v>
      </c>
      <c r="S91">
        <v>2</v>
      </c>
      <c r="T91" t="s">
        <v>1293</v>
      </c>
      <c r="U91" s="7" t="s">
        <v>1529</v>
      </c>
      <c r="V91" t="s">
        <v>404</v>
      </c>
      <c r="W91" t="s">
        <v>1386</v>
      </c>
      <c r="X91" t="s">
        <v>858</v>
      </c>
      <c r="Y91" t="s">
        <v>1339</v>
      </c>
      <c r="Z91">
        <v>3000</v>
      </c>
      <c r="AA91" t="s">
        <v>56</v>
      </c>
      <c r="AB91">
        <v>3511</v>
      </c>
      <c r="AC91" t="s">
        <v>323</v>
      </c>
      <c r="AD91" s="13" t="s">
        <v>1462</v>
      </c>
      <c r="AE91" t="s">
        <v>58</v>
      </c>
      <c r="AF91" s="1">
        <v>5000000</v>
      </c>
      <c r="AH91" s="1">
        <f t="shared" si="21"/>
        <v>5000000</v>
      </c>
      <c r="AI91" t="s">
        <v>1258</v>
      </c>
      <c r="AL91" s="63">
        <f t="shared" si="19"/>
        <v>0</v>
      </c>
    </row>
    <row r="92" spans="1:38" x14ac:dyDescent="0.35">
      <c r="A92" t="str">
        <f t="shared" si="12"/>
        <v>543110513811</v>
      </c>
      <c r="B92">
        <v>5</v>
      </c>
      <c r="C92" t="str">
        <f t="shared" si="13"/>
        <v>431</v>
      </c>
      <c r="D92" t="str">
        <f t="shared" si="14"/>
        <v>1</v>
      </c>
      <c r="E92" t="str">
        <f t="shared" si="15"/>
        <v>0</v>
      </c>
      <c r="F92" t="str">
        <f t="shared" si="16"/>
        <v>51</v>
      </c>
      <c r="G92" s="7">
        <f t="shared" si="17"/>
        <v>38</v>
      </c>
      <c r="H92">
        <f t="shared" si="18"/>
        <v>11</v>
      </c>
      <c r="I92" t="s">
        <v>1361</v>
      </c>
      <c r="J92" t="s">
        <v>1360</v>
      </c>
      <c r="K92">
        <v>11</v>
      </c>
      <c r="L92" t="s">
        <v>1359</v>
      </c>
      <c r="M92" t="s">
        <v>1379</v>
      </c>
      <c r="N92" t="s">
        <v>948</v>
      </c>
      <c r="O92" t="s">
        <v>217</v>
      </c>
      <c r="P92" t="s">
        <v>1352</v>
      </c>
      <c r="Q92" t="s">
        <v>959</v>
      </c>
      <c r="R92" t="s">
        <v>960</v>
      </c>
      <c r="S92">
        <v>5</v>
      </c>
      <c r="T92" t="s">
        <v>1295</v>
      </c>
      <c r="U92" s="7" t="s">
        <v>1555</v>
      </c>
      <c r="V92" t="s">
        <v>1394</v>
      </c>
      <c r="W92" t="s">
        <v>1429</v>
      </c>
      <c r="X92" t="s">
        <v>963</v>
      </c>
      <c r="Y92" t="s">
        <v>1339</v>
      </c>
      <c r="Z92">
        <v>4000</v>
      </c>
      <c r="AA92" t="s">
        <v>233</v>
      </c>
      <c r="AB92">
        <v>4311</v>
      </c>
      <c r="AC92" t="s">
        <v>340</v>
      </c>
      <c r="AD92" s="13">
        <v>38</v>
      </c>
      <c r="AE92" t="s">
        <v>964</v>
      </c>
      <c r="AF92" s="1">
        <v>5000000</v>
      </c>
      <c r="AH92" s="1">
        <f t="shared" si="21"/>
        <v>5000000</v>
      </c>
      <c r="AL92" s="63">
        <f t="shared" si="19"/>
        <v>0</v>
      </c>
    </row>
    <row r="93" spans="1:38" x14ac:dyDescent="0.35">
      <c r="A93" t="str">
        <f t="shared" si="12"/>
        <v>544110610011</v>
      </c>
      <c r="B93">
        <v>5</v>
      </c>
      <c r="C93" t="str">
        <f t="shared" si="13"/>
        <v>441</v>
      </c>
      <c r="D93" t="str">
        <f t="shared" si="14"/>
        <v>1</v>
      </c>
      <c r="E93" t="str">
        <f t="shared" si="15"/>
        <v>0</v>
      </c>
      <c r="F93" t="str">
        <f t="shared" si="16"/>
        <v>61</v>
      </c>
      <c r="G93" s="7" t="str">
        <f t="shared" si="17"/>
        <v>00</v>
      </c>
      <c r="H93">
        <f t="shared" si="18"/>
        <v>11</v>
      </c>
      <c r="I93" t="s">
        <v>1361</v>
      </c>
      <c r="J93" t="s">
        <v>1360</v>
      </c>
      <c r="K93">
        <v>11</v>
      </c>
      <c r="L93" t="s">
        <v>1359</v>
      </c>
      <c r="M93" t="s">
        <v>1379</v>
      </c>
      <c r="N93" t="s">
        <v>948</v>
      </c>
      <c r="O93" t="s">
        <v>65</v>
      </c>
      <c r="P93" t="s">
        <v>1351</v>
      </c>
      <c r="Q93" t="s">
        <v>459</v>
      </c>
      <c r="R93" t="s">
        <v>460</v>
      </c>
      <c r="S93">
        <v>5</v>
      </c>
      <c r="T93" t="s">
        <v>1295</v>
      </c>
      <c r="U93" s="7" t="s">
        <v>1565</v>
      </c>
      <c r="V93" t="s">
        <v>1503</v>
      </c>
      <c r="W93" t="s">
        <v>1430</v>
      </c>
      <c r="X93" t="s">
        <v>955</v>
      </c>
      <c r="Y93" t="s">
        <v>1339</v>
      </c>
      <c r="Z93">
        <v>4000</v>
      </c>
      <c r="AA93" t="s">
        <v>233</v>
      </c>
      <c r="AB93">
        <v>4411</v>
      </c>
      <c r="AC93" t="s">
        <v>231</v>
      </c>
      <c r="AD93" s="13" t="s">
        <v>1462</v>
      </c>
      <c r="AE93" t="s">
        <v>58</v>
      </c>
      <c r="AF93" s="1">
        <v>5000000</v>
      </c>
      <c r="AH93" s="1">
        <f t="shared" si="21"/>
        <v>5000000</v>
      </c>
      <c r="AI93" t="s">
        <v>1280</v>
      </c>
      <c r="AL93" s="63">
        <f t="shared" si="19"/>
        <v>0</v>
      </c>
    </row>
    <row r="94" spans="1:38" x14ac:dyDescent="0.35">
      <c r="A94" t="str">
        <f t="shared" si="12"/>
        <v>532310666211</v>
      </c>
      <c r="B94">
        <v>5</v>
      </c>
      <c r="C94" t="str">
        <f t="shared" si="13"/>
        <v>323</v>
      </c>
      <c r="D94" t="str">
        <f t="shared" si="14"/>
        <v>1</v>
      </c>
      <c r="E94" t="str">
        <f t="shared" si="15"/>
        <v>0</v>
      </c>
      <c r="F94" t="str">
        <f t="shared" si="16"/>
        <v>66</v>
      </c>
      <c r="G94" s="7" t="str">
        <f t="shared" si="17"/>
        <v>62</v>
      </c>
      <c r="H94">
        <f t="shared" si="18"/>
        <v>11</v>
      </c>
      <c r="I94" t="s">
        <v>1361</v>
      </c>
      <c r="J94" t="s">
        <v>1360</v>
      </c>
      <c r="K94">
        <v>11</v>
      </c>
      <c r="L94" t="s">
        <v>1359</v>
      </c>
      <c r="M94" t="s">
        <v>1380</v>
      </c>
      <c r="N94" t="s">
        <v>984</v>
      </c>
      <c r="O94" t="s">
        <v>1398</v>
      </c>
      <c r="P94" t="s">
        <v>1399</v>
      </c>
      <c r="Q94" t="s">
        <v>204</v>
      </c>
      <c r="R94" t="s">
        <v>1306</v>
      </c>
      <c r="S94">
        <v>4</v>
      </c>
      <c r="T94" t="s">
        <v>1291</v>
      </c>
      <c r="U94" s="7" t="s">
        <v>1570</v>
      </c>
      <c r="V94" t="s">
        <v>1514</v>
      </c>
      <c r="W94" t="s">
        <v>1432</v>
      </c>
      <c r="X94" t="s">
        <v>1514</v>
      </c>
      <c r="Y94" t="s">
        <v>1339</v>
      </c>
      <c r="Z94">
        <v>3000</v>
      </c>
      <c r="AA94" t="s">
        <v>56</v>
      </c>
      <c r="AB94">
        <v>3231</v>
      </c>
      <c r="AC94" t="s">
        <v>383</v>
      </c>
      <c r="AD94" s="13" t="s">
        <v>1566</v>
      </c>
      <c r="AE94" t="s">
        <v>1513</v>
      </c>
      <c r="AF94" s="1">
        <v>4200000</v>
      </c>
      <c r="AG94" s="1">
        <v>4200000</v>
      </c>
      <c r="AH94" s="1">
        <f t="shared" si="21"/>
        <v>4200000</v>
      </c>
      <c r="AI94" t="s">
        <v>1168</v>
      </c>
      <c r="AK94" t="s">
        <v>1314</v>
      </c>
      <c r="AL94" s="63">
        <f t="shared" si="19"/>
        <v>0</v>
      </c>
    </row>
    <row r="95" spans="1:38" x14ac:dyDescent="0.35">
      <c r="A95" t="str">
        <f t="shared" si="12"/>
        <v>556620090011</v>
      </c>
      <c r="B95">
        <v>5</v>
      </c>
      <c r="C95" t="str">
        <f t="shared" si="13"/>
        <v>566</v>
      </c>
      <c r="D95" t="str">
        <f t="shared" si="14"/>
        <v>2</v>
      </c>
      <c r="E95" t="str">
        <f t="shared" si="15"/>
        <v>0</v>
      </c>
      <c r="F95" t="str">
        <f t="shared" si="16"/>
        <v>09</v>
      </c>
      <c r="G95" s="7" t="str">
        <f t="shared" si="17"/>
        <v>00</v>
      </c>
      <c r="H95">
        <f t="shared" si="18"/>
        <v>11</v>
      </c>
      <c r="I95" t="s">
        <v>1361</v>
      </c>
      <c r="J95" t="s">
        <v>1360</v>
      </c>
      <c r="K95">
        <v>11</v>
      </c>
      <c r="L95" t="s">
        <v>1359</v>
      </c>
      <c r="M95" t="s">
        <v>1373</v>
      </c>
      <c r="N95" t="s">
        <v>835</v>
      </c>
      <c r="O95" t="s">
        <v>65</v>
      </c>
      <c r="P95" t="s">
        <v>1351</v>
      </c>
      <c r="Q95" t="s">
        <v>47</v>
      </c>
      <c r="R95" t="s">
        <v>48</v>
      </c>
      <c r="S95">
        <v>4</v>
      </c>
      <c r="T95" t="s">
        <v>1291</v>
      </c>
      <c r="U95" s="7" t="s">
        <v>1038</v>
      </c>
      <c r="V95" t="s">
        <v>120</v>
      </c>
      <c r="W95" t="s">
        <v>1375</v>
      </c>
      <c r="X95" t="s">
        <v>836</v>
      </c>
      <c r="Y95" t="s">
        <v>1340</v>
      </c>
      <c r="Z95">
        <v>5000</v>
      </c>
      <c r="AA95" t="s">
        <v>118</v>
      </c>
      <c r="AB95">
        <v>5662</v>
      </c>
      <c r="AC95" t="s">
        <v>396</v>
      </c>
      <c r="AD95" s="13" t="s">
        <v>1462</v>
      </c>
      <c r="AE95" t="s">
        <v>58</v>
      </c>
      <c r="AF95" s="1">
        <v>5000000</v>
      </c>
      <c r="AH95" s="1">
        <f t="shared" si="21"/>
        <v>5000000</v>
      </c>
      <c r="AJ95" s="1"/>
      <c r="AL95" s="63">
        <f t="shared" si="19"/>
        <v>0</v>
      </c>
    </row>
    <row r="96" spans="1:38" x14ac:dyDescent="0.35">
      <c r="A96" t="str">
        <f t="shared" si="12"/>
        <v>558110061311</v>
      </c>
      <c r="B96">
        <v>5</v>
      </c>
      <c r="C96" t="str">
        <f t="shared" si="13"/>
        <v>581</v>
      </c>
      <c r="D96" t="str">
        <f t="shared" si="14"/>
        <v>1</v>
      </c>
      <c r="E96" t="str">
        <f t="shared" si="15"/>
        <v>0</v>
      </c>
      <c r="F96" t="str">
        <f t="shared" si="16"/>
        <v>06</v>
      </c>
      <c r="G96" s="7" t="str">
        <f t="shared" si="17"/>
        <v>13</v>
      </c>
      <c r="H96">
        <f t="shared" si="18"/>
        <v>11</v>
      </c>
      <c r="I96" t="s">
        <v>1361</v>
      </c>
      <c r="J96" t="s">
        <v>1360</v>
      </c>
      <c r="K96">
        <v>11</v>
      </c>
      <c r="L96" t="s">
        <v>1359</v>
      </c>
      <c r="M96" t="s">
        <v>1372</v>
      </c>
      <c r="N96" t="s">
        <v>60</v>
      </c>
      <c r="O96" t="s">
        <v>65</v>
      </c>
      <c r="P96" t="s">
        <v>1351</v>
      </c>
      <c r="Q96" t="s">
        <v>47</v>
      </c>
      <c r="R96" t="s">
        <v>48</v>
      </c>
      <c r="S96">
        <v>4</v>
      </c>
      <c r="T96" t="s">
        <v>1291</v>
      </c>
      <c r="U96" s="7" t="s">
        <v>1041</v>
      </c>
      <c r="V96" t="s">
        <v>297</v>
      </c>
      <c r="W96" t="s">
        <v>1373</v>
      </c>
      <c r="X96" t="s">
        <v>1466</v>
      </c>
      <c r="Y96" t="s">
        <v>1340</v>
      </c>
      <c r="Z96">
        <v>5000</v>
      </c>
      <c r="AA96" t="s">
        <v>118</v>
      </c>
      <c r="AB96">
        <v>5811</v>
      </c>
      <c r="AC96" t="s">
        <v>251</v>
      </c>
      <c r="AD96" s="13" t="s">
        <v>1043</v>
      </c>
      <c r="AE96" t="s">
        <v>301</v>
      </c>
      <c r="AF96" s="75">
        <v>5000000</v>
      </c>
      <c r="AG96" s="75"/>
      <c r="AH96" s="1">
        <f t="shared" si="21"/>
        <v>5000000</v>
      </c>
      <c r="AL96" s="63">
        <f t="shared" si="19"/>
        <v>0</v>
      </c>
    </row>
    <row r="97" spans="1:38" x14ac:dyDescent="0.35">
      <c r="A97" t="str">
        <f t="shared" si="12"/>
        <v>579910060011</v>
      </c>
      <c r="B97">
        <v>5</v>
      </c>
      <c r="C97" t="str">
        <f t="shared" si="13"/>
        <v>799</v>
      </c>
      <c r="D97" t="str">
        <f t="shared" si="14"/>
        <v>1</v>
      </c>
      <c r="E97" t="str">
        <f t="shared" si="15"/>
        <v>0</v>
      </c>
      <c r="F97" t="str">
        <f t="shared" si="16"/>
        <v>06</v>
      </c>
      <c r="G97" s="7" t="str">
        <f t="shared" si="17"/>
        <v>00</v>
      </c>
      <c r="H97">
        <f t="shared" si="18"/>
        <v>11</v>
      </c>
      <c r="I97" t="s">
        <v>1361</v>
      </c>
      <c r="J97" t="s">
        <v>1360</v>
      </c>
      <c r="K97">
        <v>11</v>
      </c>
      <c r="L97" t="s">
        <v>1359</v>
      </c>
      <c r="M97" t="s">
        <v>1372</v>
      </c>
      <c r="N97" t="s">
        <v>60</v>
      </c>
      <c r="O97" t="s">
        <v>65</v>
      </c>
      <c r="P97" t="s">
        <v>1351</v>
      </c>
      <c r="Q97" t="s">
        <v>47</v>
      </c>
      <c r="R97" t="s">
        <v>48</v>
      </c>
      <c r="S97">
        <v>4</v>
      </c>
      <c r="T97" t="s">
        <v>1291</v>
      </c>
      <c r="U97" s="7" t="s">
        <v>1041</v>
      </c>
      <c r="V97" t="s">
        <v>297</v>
      </c>
      <c r="W97" t="s">
        <v>1373</v>
      </c>
      <c r="X97" t="s">
        <v>1466</v>
      </c>
      <c r="Y97" t="s">
        <v>1341</v>
      </c>
      <c r="Z97">
        <v>7000</v>
      </c>
      <c r="AA97" t="s">
        <v>1300</v>
      </c>
      <c r="AB97">
        <v>7991</v>
      </c>
      <c r="AC97" t="s">
        <v>1285</v>
      </c>
      <c r="AD97" s="13" t="s">
        <v>1462</v>
      </c>
      <c r="AE97" t="s">
        <v>58</v>
      </c>
      <c r="AF97" s="75">
        <v>5000000</v>
      </c>
      <c r="AG97" s="75"/>
      <c r="AH97" s="1">
        <f t="shared" si="21"/>
        <v>5000000</v>
      </c>
      <c r="AL97" s="63">
        <f t="shared" si="19"/>
        <v>0</v>
      </c>
    </row>
    <row r="98" spans="1:38" x14ac:dyDescent="0.35">
      <c r="A98" t="str">
        <f t="shared" si="12"/>
        <v>521810050011</v>
      </c>
      <c r="B98">
        <v>5</v>
      </c>
      <c r="C98" t="str">
        <f t="shared" si="13"/>
        <v>218</v>
      </c>
      <c r="D98" t="str">
        <f t="shared" si="14"/>
        <v>1</v>
      </c>
      <c r="E98" t="str">
        <f t="shared" si="15"/>
        <v>0</v>
      </c>
      <c r="F98" t="str">
        <f t="shared" si="16"/>
        <v>05</v>
      </c>
      <c r="G98" s="7" t="str">
        <f t="shared" si="17"/>
        <v>00</v>
      </c>
      <c r="H98">
        <f t="shared" ref="H98:H112" si="22">K98</f>
        <v>11</v>
      </c>
      <c r="I98" t="s">
        <v>1361</v>
      </c>
      <c r="J98" t="s">
        <v>1360</v>
      </c>
      <c r="K98">
        <v>11</v>
      </c>
      <c r="L98" t="s">
        <v>1359</v>
      </c>
      <c r="M98" t="s">
        <v>1372</v>
      </c>
      <c r="N98" t="s">
        <v>60</v>
      </c>
      <c r="O98" t="s">
        <v>65</v>
      </c>
      <c r="P98" t="s">
        <v>1351</v>
      </c>
      <c r="Q98" t="s">
        <v>47</v>
      </c>
      <c r="R98" t="s">
        <v>48</v>
      </c>
      <c r="S98">
        <v>4</v>
      </c>
      <c r="T98" t="s">
        <v>1291</v>
      </c>
      <c r="U98" s="7" t="s">
        <v>1036</v>
      </c>
      <c r="V98" t="s">
        <v>333</v>
      </c>
      <c r="W98" t="s">
        <v>1372</v>
      </c>
      <c r="X98" t="s">
        <v>821</v>
      </c>
      <c r="Y98" t="s">
        <v>1339</v>
      </c>
      <c r="Z98">
        <v>2000</v>
      </c>
      <c r="AA98" t="s">
        <v>105</v>
      </c>
      <c r="AB98">
        <v>2181</v>
      </c>
      <c r="AC98" t="s">
        <v>332</v>
      </c>
      <c r="AD98" s="13" t="s">
        <v>1462</v>
      </c>
      <c r="AE98" t="s">
        <v>58</v>
      </c>
      <c r="AF98" s="75">
        <v>4954000</v>
      </c>
      <c r="AG98" s="75"/>
      <c r="AH98" s="1">
        <v>5954000</v>
      </c>
      <c r="AI98" t="s">
        <v>1286</v>
      </c>
      <c r="AL98" s="63">
        <f t="shared" si="19"/>
        <v>-1000000</v>
      </c>
    </row>
    <row r="99" spans="1:38" x14ac:dyDescent="0.35">
      <c r="A99" t="str">
        <f t="shared" si="12"/>
        <v>526110110011</v>
      </c>
      <c r="B99">
        <v>5</v>
      </c>
      <c r="C99" t="str">
        <f t="shared" si="13"/>
        <v>261</v>
      </c>
      <c r="D99" t="str">
        <f t="shared" si="14"/>
        <v>1</v>
      </c>
      <c r="E99" t="str">
        <f t="shared" si="15"/>
        <v>0</v>
      </c>
      <c r="F99" t="str">
        <f t="shared" si="16"/>
        <v>11</v>
      </c>
      <c r="G99" s="7" t="str">
        <f t="shared" si="17"/>
        <v>00</v>
      </c>
      <c r="H99">
        <f t="shared" si="22"/>
        <v>11</v>
      </c>
      <c r="I99" t="s">
        <v>1361</v>
      </c>
      <c r="J99" t="s">
        <v>1360</v>
      </c>
      <c r="K99">
        <v>11</v>
      </c>
      <c r="L99" t="s">
        <v>1359</v>
      </c>
      <c r="M99" t="s">
        <v>1373</v>
      </c>
      <c r="N99" t="s">
        <v>835</v>
      </c>
      <c r="O99" t="s">
        <v>65</v>
      </c>
      <c r="P99" t="s">
        <v>1351</v>
      </c>
      <c r="Q99" t="s">
        <v>47</v>
      </c>
      <c r="R99" t="s">
        <v>48</v>
      </c>
      <c r="S99">
        <v>6</v>
      </c>
      <c r="T99" t="s">
        <v>1290</v>
      </c>
      <c r="U99" s="7" t="s">
        <v>1048</v>
      </c>
      <c r="V99" t="s">
        <v>182</v>
      </c>
      <c r="W99" t="s">
        <v>1375</v>
      </c>
      <c r="X99" t="s">
        <v>836</v>
      </c>
      <c r="Y99" t="s">
        <v>1339</v>
      </c>
      <c r="Z99">
        <v>2000</v>
      </c>
      <c r="AA99" t="s">
        <v>105</v>
      </c>
      <c r="AB99">
        <v>2611</v>
      </c>
      <c r="AC99" t="s">
        <v>128</v>
      </c>
      <c r="AD99" s="13" t="s">
        <v>1462</v>
      </c>
      <c r="AE99" t="s">
        <v>58</v>
      </c>
      <c r="AF99" s="75">
        <v>4800000</v>
      </c>
      <c r="AH99" s="1">
        <f>AF99</f>
        <v>4800000</v>
      </c>
      <c r="AL99" s="63">
        <f t="shared" si="19"/>
        <v>0</v>
      </c>
    </row>
    <row r="100" spans="1:38" x14ac:dyDescent="0.35">
      <c r="A100" t="str">
        <f t="shared" si="12"/>
        <v>536510180011</v>
      </c>
      <c r="B100">
        <v>5</v>
      </c>
      <c r="C100" t="str">
        <f t="shared" si="13"/>
        <v>365</v>
      </c>
      <c r="D100" t="str">
        <f t="shared" si="14"/>
        <v>1</v>
      </c>
      <c r="E100" t="str">
        <f t="shared" si="15"/>
        <v>0</v>
      </c>
      <c r="F100" t="str">
        <f t="shared" si="16"/>
        <v>18</v>
      </c>
      <c r="G100" s="7" t="str">
        <f t="shared" si="17"/>
        <v>00</v>
      </c>
      <c r="H100">
        <f t="shared" si="22"/>
        <v>11</v>
      </c>
      <c r="I100" t="s">
        <v>1361</v>
      </c>
      <c r="J100" t="s">
        <v>1360</v>
      </c>
      <c r="K100">
        <v>11</v>
      </c>
      <c r="L100" t="s">
        <v>1359</v>
      </c>
      <c r="M100" t="s">
        <v>1374</v>
      </c>
      <c r="N100" t="s">
        <v>111</v>
      </c>
      <c r="O100" t="s">
        <v>65</v>
      </c>
      <c r="P100" t="s">
        <v>1351</v>
      </c>
      <c r="Q100" t="s">
        <v>47</v>
      </c>
      <c r="R100" t="s">
        <v>48</v>
      </c>
      <c r="S100">
        <v>4</v>
      </c>
      <c r="T100" t="s">
        <v>1291</v>
      </c>
      <c r="U100" s="7" t="s">
        <v>1522</v>
      </c>
      <c r="V100" t="s">
        <v>238</v>
      </c>
      <c r="W100" t="s">
        <v>1413</v>
      </c>
      <c r="X100" t="s">
        <v>841</v>
      </c>
      <c r="Y100" t="s">
        <v>1339</v>
      </c>
      <c r="Z100">
        <v>3000</v>
      </c>
      <c r="AA100" t="s">
        <v>56</v>
      </c>
      <c r="AB100">
        <v>3651</v>
      </c>
      <c r="AC100" t="s">
        <v>362</v>
      </c>
      <c r="AD100" s="13" t="s">
        <v>1462</v>
      </c>
      <c r="AE100" t="s">
        <v>58</v>
      </c>
      <c r="AF100" s="1">
        <v>4200000</v>
      </c>
      <c r="AH100" s="1">
        <f>AF100</f>
        <v>4200000</v>
      </c>
      <c r="AL100" s="63">
        <f t="shared" si="19"/>
        <v>0</v>
      </c>
    </row>
    <row r="101" spans="1:38" x14ac:dyDescent="0.35">
      <c r="A101" t="str">
        <f t="shared" si="12"/>
        <v>527110190011</v>
      </c>
      <c r="B101">
        <v>5</v>
      </c>
      <c r="C101" t="str">
        <f t="shared" si="13"/>
        <v>271</v>
      </c>
      <c r="D101" t="str">
        <f t="shared" si="14"/>
        <v>1</v>
      </c>
      <c r="E101" t="str">
        <f t="shared" si="15"/>
        <v>0</v>
      </c>
      <c r="F101" t="str">
        <f t="shared" si="16"/>
        <v>19</v>
      </c>
      <c r="G101" s="7" t="str">
        <f t="shared" si="17"/>
        <v>00</v>
      </c>
      <c r="H101">
        <f t="shared" si="22"/>
        <v>11</v>
      </c>
      <c r="I101" t="s">
        <v>1361</v>
      </c>
      <c r="J101" t="s">
        <v>1360</v>
      </c>
      <c r="K101">
        <v>11</v>
      </c>
      <c r="L101" t="s">
        <v>1359</v>
      </c>
      <c r="M101" t="s">
        <v>1374</v>
      </c>
      <c r="N101" t="s">
        <v>111</v>
      </c>
      <c r="O101" t="s">
        <v>65</v>
      </c>
      <c r="P101" t="s">
        <v>1351</v>
      </c>
      <c r="Q101" t="s">
        <v>47</v>
      </c>
      <c r="R101" t="s">
        <v>48</v>
      </c>
      <c r="S101">
        <v>6</v>
      </c>
      <c r="T101" t="s">
        <v>1290</v>
      </c>
      <c r="U101" s="7" t="s">
        <v>1523</v>
      </c>
      <c r="V101" t="s">
        <v>2249</v>
      </c>
      <c r="W101" t="s">
        <v>1381</v>
      </c>
      <c r="X101" t="s">
        <v>2245</v>
      </c>
      <c r="Y101" t="s">
        <v>1339</v>
      </c>
      <c r="Z101">
        <v>2000</v>
      </c>
      <c r="AA101" t="s">
        <v>105</v>
      </c>
      <c r="AB101">
        <v>2711</v>
      </c>
      <c r="AC101" t="s">
        <v>106</v>
      </c>
      <c r="AD101" s="13" t="s">
        <v>1462</v>
      </c>
      <c r="AE101" t="s">
        <v>58</v>
      </c>
      <c r="AF101" s="1">
        <v>0</v>
      </c>
      <c r="AG101" s="1">
        <v>0</v>
      </c>
      <c r="AH101" s="1">
        <v>100000</v>
      </c>
      <c r="AL101" s="63"/>
    </row>
    <row r="102" spans="1:38" x14ac:dyDescent="0.35">
      <c r="A102" t="str">
        <f t="shared" si="12"/>
        <v>529110190011</v>
      </c>
      <c r="B102">
        <v>5</v>
      </c>
      <c r="C102" t="str">
        <f t="shared" si="13"/>
        <v>291</v>
      </c>
      <c r="D102" t="str">
        <f t="shared" si="14"/>
        <v>1</v>
      </c>
      <c r="E102" t="str">
        <f t="shared" si="15"/>
        <v>0</v>
      </c>
      <c r="F102" t="str">
        <f t="shared" si="16"/>
        <v>19</v>
      </c>
      <c r="G102" s="7" t="str">
        <f t="shared" si="17"/>
        <v>00</v>
      </c>
      <c r="H102">
        <f t="shared" si="22"/>
        <v>11</v>
      </c>
      <c r="I102" t="s">
        <v>1361</v>
      </c>
      <c r="J102" t="s">
        <v>1360</v>
      </c>
      <c r="K102">
        <v>11</v>
      </c>
      <c r="L102" t="s">
        <v>1359</v>
      </c>
      <c r="M102" t="s">
        <v>1374</v>
      </c>
      <c r="N102" t="s">
        <v>111</v>
      </c>
      <c r="O102" t="s">
        <v>65</v>
      </c>
      <c r="P102" t="s">
        <v>1351</v>
      </c>
      <c r="Q102" t="s">
        <v>47</v>
      </c>
      <c r="R102" t="s">
        <v>48</v>
      </c>
      <c r="S102">
        <v>6</v>
      </c>
      <c r="T102" t="s">
        <v>1290</v>
      </c>
      <c r="U102" s="7" t="s">
        <v>1523</v>
      </c>
      <c r="V102" t="s">
        <v>2249</v>
      </c>
      <c r="W102" t="s">
        <v>1381</v>
      </c>
      <c r="X102" t="s">
        <v>2245</v>
      </c>
      <c r="Y102" t="s">
        <v>1339</v>
      </c>
      <c r="Z102">
        <v>2000</v>
      </c>
      <c r="AA102" t="s">
        <v>105</v>
      </c>
      <c r="AB102">
        <v>2911</v>
      </c>
      <c r="AC102" t="s">
        <v>312</v>
      </c>
      <c r="AD102" s="13" t="s">
        <v>1462</v>
      </c>
      <c r="AE102" t="s">
        <v>58</v>
      </c>
      <c r="AF102" s="1">
        <v>0</v>
      </c>
      <c r="AG102" s="1">
        <v>0</v>
      </c>
      <c r="AH102" s="1">
        <v>300000</v>
      </c>
      <c r="AL102" s="63"/>
    </row>
    <row r="103" spans="1:38" x14ac:dyDescent="0.35">
      <c r="A103" t="str">
        <f t="shared" si="12"/>
        <v>533610196511</v>
      </c>
      <c r="B103">
        <v>5</v>
      </c>
      <c r="C103" t="str">
        <f t="shared" si="13"/>
        <v>336</v>
      </c>
      <c r="D103" t="str">
        <f t="shared" si="14"/>
        <v>1</v>
      </c>
      <c r="E103" t="str">
        <f t="shared" si="15"/>
        <v>0</v>
      </c>
      <c r="F103" t="str">
        <f t="shared" si="16"/>
        <v>19</v>
      </c>
      <c r="G103" s="7" t="str">
        <f t="shared" si="17"/>
        <v>65</v>
      </c>
      <c r="H103">
        <f t="shared" si="22"/>
        <v>11</v>
      </c>
      <c r="I103" t="s">
        <v>1361</v>
      </c>
      <c r="J103" t="s">
        <v>1360</v>
      </c>
      <c r="K103">
        <v>11</v>
      </c>
      <c r="L103" t="s">
        <v>1359</v>
      </c>
      <c r="M103" t="s">
        <v>1374</v>
      </c>
      <c r="N103" t="s">
        <v>111</v>
      </c>
      <c r="O103" t="s">
        <v>65</v>
      </c>
      <c r="P103" t="s">
        <v>1351</v>
      </c>
      <c r="Q103" t="s">
        <v>47</v>
      </c>
      <c r="R103" t="s">
        <v>48</v>
      </c>
      <c r="S103">
        <v>6</v>
      </c>
      <c r="T103" t="s">
        <v>1290</v>
      </c>
      <c r="U103" s="7" t="s">
        <v>1523</v>
      </c>
      <c r="V103" t="s">
        <v>2249</v>
      </c>
      <c r="W103" t="s">
        <v>1381</v>
      </c>
      <c r="X103" t="s">
        <v>2245</v>
      </c>
      <c r="Y103" t="s">
        <v>1339</v>
      </c>
      <c r="Z103">
        <v>3000</v>
      </c>
      <c r="AA103" t="s">
        <v>56</v>
      </c>
      <c r="AB103">
        <v>3361</v>
      </c>
      <c r="AC103" t="s">
        <v>114</v>
      </c>
      <c r="AD103" s="13" t="s">
        <v>1569</v>
      </c>
      <c r="AE103" t="s">
        <v>2250</v>
      </c>
      <c r="AF103" s="1"/>
      <c r="AH103" s="1">
        <v>500000</v>
      </c>
      <c r="AL103" s="63"/>
    </row>
    <row r="104" spans="1:38" x14ac:dyDescent="0.35">
      <c r="A104" t="str">
        <f t="shared" si="12"/>
        <v>556710196611</v>
      </c>
      <c r="B104">
        <v>5</v>
      </c>
      <c r="C104" t="str">
        <f t="shared" si="13"/>
        <v>567</v>
      </c>
      <c r="D104" t="str">
        <f t="shared" si="14"/>
        <v>1</v>
      </c>
      <c r="E104" t="str">
        <f t="shared" si="15"/>
        <v>0</v>
      </c>
      <c r="F104" t="str">
        <f t="shared" si="16"/>
        <v>19</v>
      </c>
      <c r="G104" s="7" t="str">
        <f t="shared" si="17"/>
        <v>66</v>
      </c>
      <c r="H104">
        <f t="shared" si="22"/>
        <v>11</v>
      </c>
      <c r="I104" t="s">
        <v>1361</v>
      </c>
      <c r="J104" t="s">
        <v>1360</v>
      </c>
      <c r="K104">
        <v>11</v>
      </c>
      <c r="L104" t="s">
        <v>1359</v>
      </c>
      <c r="M104" t="s">
        <v>1374</v>
      </c>
      <c r="N104" t="s">
        <v>111</v>
      </c>
      <c r="O104" t="s">
        <v>65</v>
      </c>
      <c r="P104" t="s">
        <v>1351</v>
      </c>
      <c r="Q104" t="s">
        <v>47</v>
      </c>
      <c r="R104" t="s">
        <v>48</v>
      </c>
      <c r="S104">
        <v>6</v>
      </c>
      <c r="T104" t="s">
        <v>1290</v>
      </c>
      <c r="U104" s="7" t="s">
        <v>1523</v>
      </c>
      <c r="V104" t="s">
        <v>2249</v>
      </c>
      <c r="W104" t="s">
        <v>1381</v>
      </c>
      <c r="X104" t="s">
        <v>2245</v>
      </c>
      <c r="Y104" t="s">
        <v>1340</v>
      </c>
      <c r="Z104">
        <v>5000</v>
      </c>
      <c r="AA104" t="s">
        <v>118</v>
      </c>
      <c r="AB104">
        <v>5671</v>
      </c>
      <c r="AC104" t="s">
        <v>407</v>
      </c>
      <c r="AD104" s="13" t="s">
        <v>1570</v>
      </c>
      <c r="AE104" t="s">
        <v>2251</v>
      </c>
      <c r="AF104" s="1"/>
      <c r="AH104" s="1">
        <v>200000</v>
      </c>
      <c r="AL104" s="63"/>
    </row>
    <row r="105" spans="1:38" x14ac:dyDescent="0.35">
      <c r="A105" t="str">
        <f t="shared" si="12"/>
        <v>525910191411</v>
      </c>
      <c r="B105">
        <v>5</v>
      </c>
      <c r="C105" t="str">
        <f t="shared" si="13"/>
        <v>259</v>
      </c>
      <c r="D105" t="str">
        <f t="shared" si="14"/>
        <v>1</v>
      </c>
      <c r="E105" t="str">
        <f t="shared" si="15"/>
        <v>0</v>
      </c>
      <c r="F105" t="str">
        <f t="shared" si="16"/>
        <v>19</v>
      </c>
      <c r="G105" s="7">
        <f t="shared" si="17"/>
        <v>14</v>
      </c>
      <c r="H105">
        <f t="shared" si="22"/>
        <v>11</v>
      </c>
      <c r="I105" t="s">
        <v>1361</v>
      </c>
      <c r="J105" t="s">
        <v>1360</v>
      </c>
      <c r="K105">
        <v>11</v>
      </c>
      <c r="L105" t="s">
        <v>1359</v>
      </c>
      <c r="M105" t="s">
        <v>1374</v>
      </c>
      <c r="N105" t="s">
        <v>111</v>
      </c>
      <c r="O105" t="s">
        <v>65</v>
      </c>
      <c r="P105" t="s">
        <v>1351</v>
      </c>
      <c r="Q105" t="s">
        <v>47</v>
      </c>
      <c r="R105" t="s">
        <v>48</v>
      </c>
      <c r="S105">
        <v>6</v>
      </c>
      <c r="T105" t="s">
        <v>1290</v>
      </c>
      <c r="U105" s="7" t="s">
        <v>1523</v>
      </c>
      <c r="V105" t="s">
        <v>2249</v>
      </c>
      <c r="W105" t="s">
        <v>1381</v>
      </c>
      <c r="X105" t="s">
        <v>2245</v>
      </c>
      <c r="Y105" t="s">
        <v>1339</v>
      </c>
      <c r="Z105">
        <v>2000</v>
      </c>
      <c r="AA105" t="s">
        <v>105</v>
      </c>
      <c r="AB105">
        <v>2591</v>
      </c>
      <c r="AC105" t="s">
        <v>560</v>
      </c>
      <c r="AD105" s="13">
        <v>14</v>
      </c>
      <c r="AE105" t="s">
        <v>844</v>
      </c>
      <c r="AF105" s="1">
        <v>4000000</v>
      </c>
      <c r="AG105" s="1">
        <v>4000000</v>
      </c>
      <c r="AH105" s="1">
        <f>AF105</f>
        <v>4000000</v>
      </c>
      <c r="AI105" t="s">
        <v>1262</v>
      </c>
      <c r="AL105" s="63">
        <f t="shared" ref="AL105:AL112" si="23">AF105-AH105</f>
        <v>0</v>
      </c>
    </row>
    <row r="106" spans="1:38" x14ac:dyDescent="0.35">
      <c r="A106" t="str">
        <f t="shared" si="12"/>
        <v>538210350011</v>
      </c>
      <c r="B106">
        <v>5</v>
      </c>
      <c r="C106" t="str">
        <f t="shared" si="13"/>
        <v>382</v>
      </c>
      <c r="D106" t="str">
        <f t="shared" si="14"/>
        <v>1</v>
      </c>
      <c r="E106" t="str">
        <f t="shared" si="15"/>
        <v>0</v>
      </c>
      <c r="F106" t="str">
        <f t="shared" si="16"/>
        <v>35</v>
      </c>
      <c r="G106" s="7" t="str">
        <f t="shared" si="17"/>
        <v>00</v>
      </c>
      <c r="H106">
        <f t="shared" si="22"/>
        <v>11</v>
      </c>
      <c r="I106" t="s">
        <v>1361</v>
      </c>
      <c r="J106" t="s">
        <v>1360</v>
      </c>
      <c r="K106">
        <v>11</v>
      </c>
      <c r="L106" t="s">
        <v>1359</v>
      </c>
      <c r="M106" t="s">
        <v>1377</v>
      </c>
      <c r="N106" t="s">
        <v>900</v>
      </c>
      <c r="O106" t="s">
        <v>65</v>
      </c>
      <c r="P106" t="s">
        <v>1351</v>
      </c>
      <c r="Q106" t="s">
        <v>47</v>
      </c>
      <c r="R106" t="s">
        <v>48</v>
      </c>
      <c r="S106">
        <v>1</v>
      </c>
      <c r="T106" t="s">
        <v>1292</v>
      </c>
      <c r="U106" s="7" t="s">
        <v>1539</v>
      </c>
      <c r="V106" t="s">
        <v>539</v>
      </c>
      <c r="W106" t="s">
        <v>1421</v>
      </c>
      <c r="X106" t="s">
        <v>934</v>
      </c>
      <c r="Y106" t="s">
        <v>1339</v>
      </c>
      <c r="Z106">
        <v>3000</v>
      </c>
      <c r="AA106" t="s">
        <v>56</v>
      </c>
      <c r="AB106">
        <v>3821</v>
      </c>
      <c r="AC106" t="s">
        <v>228</v>
      </c>
      <c r="AD106" s="13" t="s">
        <v>1462</v>
      </c>
      <c r="AE106" t="s">
        <v>58</v>
      </c>
      <c r="AF106" s="75">
        <v>4000000</v>
      </c>
      <c r="AH106" s="1">
        <v>4500000</v>
      </c>
      <c r="AI106" t="s">
        <v>1250</v>
      </c>
      <c r="AK106" t="s">
        <v>1495</v>
      </c>
      <c r="AL106" s="63">
        <f t="shared" si="23"/>
        <v>-500000</v>
      </c>
    </row>
    <row r="107" spans="1:38" x14ac:dyDescent="0.35">
      <c r="A107" t="str">
        <f t="shared" si="12"/>
        <v>531610090011</v>
      </c>
      <c r="B107">
        <v>5</v>
      </c>
      <c r="C107" t="str">
        <f t="shared" si="13"/>
        <v>316</v>
      </c>
      <c r="D107" t="str">
        <f t="shared" si="14"/>
        <v>1</v>
      </c>
      <c r="E107" t="str">
        <f t="shared" si="15"/>
        <v>0</v>
      </c>
      <c r="F107" t="str">
        <f t="shared" si="16"/>
        <v>09</v>
      </c>
      <c r="G107" s="7" t="str">
        <f t="shared" si="17"/>
        <v>00</v>
      </c>
      <c r="H107">
        <f t="shared" si="22"/>
        <v>11</v>
      </c>
      <c r="I107" t="s">
        <v>1361</v>
      </c>
      <c r="J107" t="s">
        <v>1360</v>
      </c>
      <c r="K107">
        <v>11</v>
      </c>
      <c r="L107" t="s">
        <v>1359</v>
      </c>
      <c r="M107" t="s">
        <v>1373</v>
      </c>
      <c r="N107" t="s">
        <v>835</v>
      </c>
      <c r="O107" t="s">
        <v>65</v>
      </c>
      <c r="P107" t="s">
        <v>1351</v>
      </c>
      <c r="Q107" t="s">
        <v>47</v>
      </c>
      <c r="R107" t="s">
        <v>48</v>
      </c>
      <c r="S107">
        <v>4</v>
      </c>
      <c r="T107" t="s">
        <v>1291</v>
      </c>
      <c r="U107" s="7" t="s">
        <v>1038</v>
      </c>
      <c r="V107" t="s">
        <v>120</v>
      </c>
      <c r="W107" t="s">
        <v>1375</v>
      </c>
      <c r="X107" t="s">
        <v>836</v>
      </c>
      <c r="Y107" t="s">
        <v>1339</v>
      </c>
      <c r="Z107">
        <v>3000</v>
      </c>
      <c r="AA107" t="s">
        <v>56</v>
      </c>
      <c r="AB107">
        <v>3161</v>
      </c>
      <c r="AC107" t="s">
        <v>247</v>
      </c>
      <c r="AD107" s="13" t="s">
        <v>1462</v>
      </c>
      <c r="AE107" t="s">
        <v>58</v>
      </c>
      <c r="AF107" s="1">
        <v>2800000</v>
      </c>
      <c r="AG107" s="1">
        <v>2800000</v>
      </c>
      <c r="AH107" s="1">
        <f>AF107</f>
        <v>2800000</v>
      </c>
      <c r="AI107" t="s">
        <v>1165</v>
      </c>
      <c r="AL107" s="63">
        <f t="shared" si="23"/>
        <v>0</v>
      </c>
    </row>
    <row r="108" spans="1:38" x14ac:dyDescent="0.35">
      <c r="A108" t="str">
        <f t="shared" si="12"/>
        <v>561310480011</v>
      </c>
      <c r="B108">
        <v>5</v>
      </c>
      <c r="C108" t="str">
        <f t="shared" si="13"/>
        <v>613</v>
      </c>
      <c r="D108" t="str">
        <f t="shared" si="14"/>
        <v>1</v>
      </c>
      <c r="E108" t="str">
        <f t="shared" si="15"/>
        <v>0</v>
      </c>
      <c r="F108" t="str">
        <f t="shared" si="16"/>
        <v>48</v>
      </c>
      <c r="G108" s="7" t="str">
        <f t="shared" si="17"/>
        <v>00</v>
      </c>
      <c r="H108">
        <f t="shared" si="22"/>
        <v>11</v>
      </c>
      <c r="I108" t="s">
        <v>1361</v>
      </c>
      <c r="J108" t="s">
        <v>1360</v>
      </c>
      <c r="K108">
        <v>11</v>
      </c>
      <c r="L108" t="s">
        <v>1359</v>
      </c>
      <c r="M108" t="s">
        <v>1378</v>
      </c>
      <c r="N108" t="s">
        <v>824</v>
      </c>
      <c r="O108" t="s">
        <v>138</v>
      </c>
      <c r="P108" t="s">
        <v>1347</v>
      </c>
      <c r="Q108" t="s">
        <v>47</v>
      </c>
      <c r="R108" t="s">
        <v>48</v>
      </c>
      <c r="S108">
        <v>1</v>
      </c>
      <c r="T108" t="s">
        <v>1292</v>
      </c>
      <c r="U108" s="7" t="s">
        <v>1552</v>
      </c>
      <c r="V108" t="s">
        <v>1506</v>
      </c>
      <c r="W108" t="s">
        <v>1427</v>
      </c>
      <c r="X108" t="s">
        <v>825</v>
      </c>
      <c r="Y108" t="s">
        <v>1340</v>
      </c>
      <c r="Z108">
        <v>6000</v>
      </c>
      <c r="AA108" t="s">
        <v>146</v>
      </c>
      <c r="AB108">
        <v>6131</v>
      </c>
      <c r="AC108" t="s">
        <v>152</v>
      </c>
      <c r="AD108" s="13" t="s">
        <v>1462</v>
      </c>
      <c r="AE108" t="s">
        <v>58</v>
      </c>
      <c r="AF108" s="1">
        <v>4000000</v>
      </c>
      <c r="AH108" s="1">
        <f>AF108</f>
        <v>4000000</v>
      </c>
      <c r="AL108" s="63">
        <f t="shared" si="23"/>
        <v>0</v>
      </c>
    </row>
    <row r="109" spans="1:38" x14ac:dyDescent="0.35">
      <c r="A109" t="str">
        <f t="shared" si="12"/>
        <v>544310360011</v>
      </c>
      <c r="B109">
        <v>5</v>
      </c>
      <c r="C109" t="str">
        <f t="shared" si="13"/>
        <v>443</v>
      </c>
      <c r="D109" t="str">
        <f t="shared" si="14"/>
        <v>1</v>
      </c>
      <c r="E109" t="str">
        <f t="shared" si="15"/>
        <v>0</v>
      </c>
      <c r="F109" t="str">
        <f t="shared" si="16"/>
        <v>36</v>
      </c>
      <c r="G109" s="7" t="str">
        <f t="shared" si="17"/>
        <v>00</v>
      </c>
      <c r="H109">
        <f t="shared" si="22"/>
        <v>11</v>
      </c>
      <c r="I109" t="s">
        <v>1361</v>
      </c>
      <c r="J109" t="s">
        <v>1360</v>
      </c>
      <c r="K109">
        <v>11</v>
      </c>
      <c r="L109" t="s">
        <v>1359</v>
      </c>
      <c r="M109" t="s">
        <v>1377</v>
      </c>
      <c r="N109" t="s">
        <v>900</v>
      </c>
      <c r="O109" t="s">
        <v>65</v>
      </c>
      <c r="P109" t="s">
        <v>1351</v>
      </c>
      <c r="Q109" t="s">
        <v>47</v>
      </c>
      <c r="R109" t="s">
        <v>48</v>
      </c>
      <c r="S109">
        <v>2</v>
      </c>
      <c r="T109" t="s">
        <v>1293</v>
      </c>
      <c r="U109" s="7" t="s">
        <v>1540</v>
      </c>
      <c r="V109" t="s">
        <v>1484</v>
      </c>
      <c r="W109" t="s">
        <v>1422</v>
      </c>
      <c r="X109" t="s">
        <v>1387</v>
      </c>
      <c r="Y109" t="s">
        <v>1339</v>
      </c>
      <c r="Z109">
        <v>4000</v>
      </c>
      <c r="AA109" t="s">
        <v>233</v>
      </c>
      <c r="AB109">
        <v>4431</v>
      </c>
      <c r="AC109" t="s">
        <v>508</v>
      </c>
      <c r="AD109" s="13" t="s">
        <v>1462</v>
      </c>
      <c r="AE109" t="s">
        <v>58</v>
      </c>
      <c r="AF109" s="75">
        <v>3900000</v>
      </c>
      <c r="AG109" s="75">
        <v>0</v>
      </c>
      <c r="AH109" s="1">
        <f>AF109</f>
        <v>3900000</v>
      </c>
      <c r="AI109" t="s">
        <v>1230</v>
      </c>
      <c r="AL109" s="63">
        <f t="shared" si="23"/>
        <v>0</v>
      </c>
    </row>
    <row r="110" spans="1:38" x14ac:dyDescent="0.35">
      <c r="A110" t="str">
        <f t="shared" si="12"/>
        <v>544110010011</v>
      </c>
      <c r="B110">
        <v>5</v>
      </c>
      <c r="C110" t="str">
        <f t="shared" si="13"/>
        <v>441</v>
      </c>
      <c r="D110" t="str">
        <f t="shared" si="14"/>
        <v>1</v>
      </c>
      <c r="E110" t="str">
        <f t="shared" si="15"/>
        <v>0</v>
      </c>
      <c r="F110" t="str">
        <f t="shared" si="16"/>
        <v>01</v>
      </c>
      <c r="G110" s="7" t="str">
        <f t="shared" si="17"/>
        <v>00</v>
      </c>
      <c r="H110">
        <f t="shared" si="22"/>
        <v>11</v>
      </c>
      <c r="I110" t="s">
        <v>1361</v>
      </c>
      <c r="J110" t="s">
        <v>1360</v>
      </c>
      <c r="K110">
        <v>11</v>
      </c>
      <c r="L110" t="s">
        <v>1359</v>
      </c>
      <c r="M110" t="s">
        <v>1369</v>
      </c>
      <c r="N110" t="s">
        <v>109</v>
      </c>
      <c r="O110" t="s">
        <v>65</v>
      </c>
      <c r="P110" t="s">
        <v>1351</v>
      </c>
      <c r="Q110" t="s">
        <v>47</v>
      </c>
      <c r="R110" t="s">
        <v>48</v>
      </c>
      <c r="S110">
        <v>6</v>
      </c>
      <c r="T110" t="s">
        <v>1290</v>
      </c>
      <c r="U110" s="7" t="s">
        <v>1035</v>
      </c>
      <c r="V110" t="s">
        <v>1401</v>
      </c>
      <c r="W110" t="s">
        <v>1369</v>
      </c>
      <c r="X110" t="s">
        <v>1402</v>
      </c>
      <c r="Y110" t="s">
        <v>1339</v>
      </c>
      <c r="Z110">
        <v>4000</v>
      </c>
      <c r="AA110" t="s">
        <v>233</v>
      </c>
      <c r="AB110">
        <v>4411</v>
      </c>
      <c r="AC110" t="s">
        <v>231</v>
      </c>
      <c r="AD110" s="13" t="s">
        <v>1462</v>
      </c>
      <c r="AE110" t="s">
        <v>58</v>
      </c>
      <c r="AF110" s="75">
        <v>3800000</v>
      </c>
      <c r="AH110" s="1">
        <f>AF110</f>
        <v>3800000</v>
      </c>
      <c r="AL110" s="63">
        <f t="shared" si="23"/>
        <v>0</v>
      </c>
    </row>
    <row r="111" spans="1:38" x14ac:dyDescent="0.35">
      <c r="A111" t="str">
        <f t="shared" si="12"/>
        <v>526112100025</v>
      </c>
      <c r="B111">
        <v>5</v>
      </c>
      <c r="C111" t="str">
        <f t="shared" si="13"/>
        <v>261</v>
      </c>
      <c r="D111" t="str">
        <f t="shared" si="14"/>
        <v>1</v>
      </c>
      <c r="E111" t="str">
        <f t="shared" si="15"/>
        <v>2</v>
      </c>
      <c r="F111" t="str">
        <f t="shared" si="16"/>
        <v>10</v>
      </c>
      <c r="G111" s="7" t="str">
        <f t="shared" si="17"/>
        <v>00</v>
      </c>
      <c r="H111">
        <f t="shared" si="22"/>
        <v>25</v>
      </c>
      <c r="I111" t="s">
        <v>1367</v>
      </c>
      <c r="J111" t="s">
        <v>1368</v>
      </c>
      <c r="K111">
        <v>25</v>
      </c>
      <c r="L111" t="s">
        <v>1358</v>
      </c>
      <c r="M111" t="s">
        <v>1373</v>
      </c>
      <c r="N111" t="s">
        <v>835</v>
      </c>
      <c r="O111" t="s">
        <v>65</v>
      </c>
      <c r="P111" t="s">
        <v>1351</v>
      </c>
      <c r="Q111" t="s">
        <v>47</v>
      </c>
      <c r="R111" t="s">
        <v>48</v>
      </c>
      <c r="S111">
        <v>1</v>
      </c>
      <c r="T111" t="s">
        <v>1292</v>
      </c>
      <c r="U111" s="7" t="s">
        <v>1047</v>
      </c>
      <c r="V111" t="s">
        <v>172</v>
      </c>
      <c r="W111" t="s">
        <v>1375</v>
      </c>
      <c r="X111" t="s">
        <v>836</v>
      </c>
      <c r="Y111" t="s">
        <v>1339</v>
      </c>
      <c r="Z111">
        <v>2000</v>
      </c>
      <c r="AA111" t="s">
        <v>105</v>
      </c>
      <c r="AB111">
        <v>2611</v>
      </c>
      <c r="AC111" t="s">
        <v>128</v>
      </c>
      <c r="AD111" s="13" t="s">
        <v>1462</v>
      </c>
      <c r="AE111" t="s">
        <v>58</v>
      </c>
      <c r="AF111" s="1">
        <v>20300000</v>
      </c>
      <c r="AH111" s="1">
        <f>AF111</f>
        <v>20300000</v>
      </c>
      <c r="AJ111" t="s">
        <v>1396</v>
      </c>
      <c r="AL111" s="63">
        <f t="shared" si="23"/>
        <v>0</v>
      </c>
    </row>
    <row r="112" spans="1:38" x14ac:dyDescent="0.35">
      <c r="A112" t="str">
        <f t="shared" si="12"/>
        <v>527110230011</v>
      </c>
      <c r="B112">
        <v>5</v>
      </c>
      <c r="C112" t="str">
        <f t="shared" si="13"/>
        <v>271</v>
      </c>
      <c r="D112" t="str">
        <f t="shared" si="14"/>
        <v>1</v>
      </c>
      <c r="E112" t="str">
        <f t="shared" si="15"/>
        <v>0</v>
      </c>
      <c r="F112" t="str">
        <f t="shared" si="16"/>
        <v>23</v>
      </c>
      <c r="G112" s="7" t="str">
        <f t="shared" si="17"/>
        <v>00</v>
      </c>
      <c r="H112">
        <f t="shared" si="22"/>
        <v>11</v>
      </c>
      <c r="I112" t="s">
        <v>1361</v>
      </c>
      <c r="J112" t="s">
        <v>1360</v>
      </c>
      <c r="K112">
        <v>11</v>
      </c>
      <c r="L112" t="s">
        <v>1359</v>
      </c>
      <c r="M112" t="s">
        <v>1375</v>
      </c>
      <c r="N112" t="s">
        <v>870</v>
      </c>
      <c r="O112" t="s">
        <v>65</v>
      </c>
      <c r="P112" t="s">
        <v>1351</v>
      </c>
      <c r="Q112" t="s">
        <v>173</v>
      </c>
      <c r="R112" t="s">
        <v>174</v>
      </c>
      <c r="S112">
        <v>6</v>
      </c>
      <c r="T112" t="s">
        <v>1290</v>
      </c>
      <c r="U112" s="7" t="s">
        <v>1527</v>
      </c>
      <c r="V112" t="s">
        <v>1476</v>
      </c>
      <c r="W112" t="s">
        <v>1384</v>
      </c>
      <c r="X112" t="s">
        <v>873</v>
      </c>
      <c r="Y112" t="s">
        <v>1339</v>
      </c>
      <c r="Z112">
        <v>2000</v>
      </c>
      <c r="AA112" t="s">
        <v>105</v>
      </c>
      <c r="AB112">
        <v>2711</v>
      </c>
      <c r="AC112" t="s">
        <v>106</v>
      </c>
      <c r="AD112" s="13" t="s">
        <v>1462</v>
      </c>
      <c r="AE112" t="s">
        <v>58</v>
      </c>
      <c r="AF112" s="1">
        <v>2200000</v>
      </c>
      <c r="AH112" s="1">
        <v>3700000</v>
      </c>
      <c r="AL112" s="96">
        <f t="shared" si="23"/>
        <v>-1500000</v>
      </c>
    </row>
    <row r="113" spans="1:38" x14ac:dyDescent="0.35">
      <c r="A113" t="str">
        <f t="shared" si="12"/>
        <v>516111120015</v>
      </c>
      <c r="B113">
        <v>5</v>
      </c>
      <c r="C113" t="str">
        <f t="shared" si="13"/>
        <v>161</v>
      </c>
      <c r="D113" t="str">
        <f t="shared" si="14"/>
        <v>1</v>
      </c>
      <c r="E113" t="str">
        <f t="shared" si="15"/>
        <v>1</v>
      </c>
      <c r="F113" t="str">
        <f t="shared" si="16"/>
        <v>12</v>
      </c>
      <c r="G113" s="7" t="str">
        <f t="shared" si="17"/>
        <v>00</v>
      </c>
      <c r="H113">
        <v>15</v>
      </c>
      <c r="I113" t="s">
        <v>1362</v>
      </c>
      <c r="J113" t="s">
        <v>1363</v>
      </c>
      <c r="K113">
        <v>15</v>
      </c>
      <c r="L113" t="s">
        <v>1359</v>
      </c>
      <c r="M113" t="s">
        <v>1373</v>
      </c>
      <c r="N113" t="s">
        <v>835</v>
      </c>
      <c r="O113" t="s">
        <v>49</v>
      </c>
      <c r="P113" t="s">
        <v>1348</v>
      </c>
      <c r="Q113" t="s">
        <v>47</v>
      </c>
      <c r="R113" t="s">
        <v>48</v>
      </c>
      <c r="S113">
        <v>4</v>
      </c>
      <c r="T113" t="s">
        <v>1291</v>
      </c>
      <c r="U113" s="7" t="s">
        <v>1045</v>
      </c>
      <c r="V113" t="s">
        <v>71</v>
      </c>
      <c r="W113" t="s">
        <v>1376</v>
      </c>
      <c r="X113" t="s">
        <v>838</v>
      </c>
      <c r="Y113" t="s">
        <v>1339</v>
      </c>
      <c r="Z113">
        <v>1000</v>
      </c>
      <c r="AA113" t="s">
        <v>71</v>
      </c>
      <c r="AB113">
        <v>1611</v>
      </c>
      <c r="AC113" t="s">
        <v>1507</v>
      </c>
      <c r="AD113" s="13" t="s">
        <v>1462</v>
      </c>
      <c r="AE113" t="s">
        <v>58</v>
      </c>
      <c r="AF113" s="1">
        <v>0</v>
      </c>
      <c r="AH113" s="1">
        <v>23638562.136912398</v>
      </c>
      <c r="AL113" s="96"/>
    </row>
    <row r="114" spans="1:38" x14ac:dyDescent="0.35">
      <c r="A114" t="str">
        <f t="shared" si="12"/>
        <v>515910130311</v>
      </c>
      <c r="B114">
        <v>5</v>
      </c>
      <c r="C114" t="str">
        <f t="shared" si="13"/>
        <v>159</v>
      </c>
      <c r="D114" t="str">
        <f t="shared" si="14"/>
        <v>1</v>
      </c>
      <c r="E114" t="str">
        <f t="shared" si="15"/>
        <v>0</v>
      </c>
      <c r="F114" t="str">
        <f t="shared" si="16"/>
        <v>13</v>
      </c>
      <c r="G114" s="7" t="str">
        <f t="shared" si="17"/>
        <v>03</v>
      </c>
      <c r="H114">
        <f t="shared" ref="H114:H176" si="24">K114</f>
        <v>11</v>
      </c>
      <c r="I114" t="s">
        <v>1361</v>
      </c>
      <c r="J114" t="s">
        <v>1360</v>
      </c>
      <c r="K114">
        <v>11</v>
      </c>
      <c r="L114" t="s">
        <v>1359</v>
      </c>
      <c r="M114" t="s">
        <v>1373</v>
      </c>
      <c r="N114" t="s">
        <v>835</v>
      </c>
      <c r="O114" t="s">
        <v>49</v>
      </c>
      <c r="P114" t="s">
        <v>1348</v>
      </c>
      <c r="Q114" t="s">
        <v>47</v>
      </c>
      <c r="R114" t="s">
        <v>48</v>
      </c>
      <c r="S114">
        <v>1</v>
      </c>
      <c r="T114" t="s">
        <v>1292</v>
      </c>
      <c r="U114" s="7" t="s">
        <v>1043</v>
      </c>
      <c r="V114" t="s">
        <v>172</v>
      </c>
      <c r="W114" t="s">
        <v>1376</v>
      </c>
      <c r="X114" t="s">
        <v>838</v>
      </c>
      <c r="Y114" t="s">
        <v>1339</v>
      </c>
      <c r="Z114">
        <v>1000</v>
      </c>
      <c r="AA114" t="s">
        <v>71</v>
      </c>
      <c r="AB114">
        <v>1591</v>
      </c>
      <c r="AC114" t="s">
        <v>79</v>
      </c>
      <c r="AD114" s="13" t="s">
        <v>1033</v>
      </c>
      <c r="AE114" t="s">
        <v>867</v>
      </c>
      <c r="AF114" s="1">
        <v>0</v>
      </c>
      <c r="AH114" s="1">
        <v>3554427.7860007286</v>
      </c>
      <c r="AL114" s="63"/>
    </row>
    <row r="115" spans="1:38" x14ac:dyDescent="0.35">
      <c r="A115" t="str">
        <f t="shared" si="12"/>
        <v>533110040011</v>
      </c>
      <c r="B115">
        <v>5</v>
      </c>
      <c r="C115" t="str">
        <f t="shared" si="13"/>
        <v>331</v>
      </c>
      <c r="D115" t="str">
        <f t="shared" si="14"/>
        <v>1</v>
      </c>
      <c r="E115" t="str">
        <f t="shared" si="15"/>
        <v>0</v>
      </c>
      <c r="F115" t="str">
        <f t="shared" si="16"/>
        <v>04</v>
      </c>
      <c r="G115" s="7" t="str">
        <f t="shared" si="17"/>
        <v>00</v>
      </c>
      <c r="H115">
        <f t="shared" si="24"/>
        <v>11</v>
      </c>
      <c r="I115" t="s">
        <v>1361</v>
      </c>
      <c r="J115" t="s">
        <v>1360</v>
      </c>
      <c r="K115">
        <v>11</v>
      </c>
      <c r="L115" t="s">
        <v>1359</v>
      </c>
      <c r="M115" t="s">
        <v>1371</v>
      </c>
      <c r="N115" t="s">
        <v>434</v>
      </c>
      <c r="O115" t="s">
        <v>65</v>
      </c>
      <c r="P115" t="s">
        <v>1351</v>
      </c>
      <c r="Q115" t="s">
        <v>429</v>
      </c>
      <c r="R115" t="s">
        <v>1305</v>
      </c>
      <c r="S115">
        <v>6</v>
      </c>
      <c r="T115" t="s">
        <v>1290</v>
      </c>
      <c r="U115" s="7" t="s">
        <v>1032</v>
      </c>
      <c r="V115" t="s">
        <v>435</v>
      </c>
      <c r="W115" t="s">
        <v>1371</v>
      </c>
      <c r="X115" t="s">
        <v>816</v>
      </c>
      <c r="Y115" t="s">
        <v>1339</v>
      </c>
      <c r="Z115">
        <v>3000</v>
      </c>
      <c r="AA115" t="s">
        <v>56</v>
      </c>
      <c r="AB115">
        <v>3311</v>
      </c>
      <c r="AC115" t="s">
        <v>316</v>
      </c>
      <c r="AD115" s="13" t="s">
        <v>1462</v>
      </c>
      <c r="AE115" t="s">
        <v>58</v>
      </c>
      <c r="AF115" s="1">
        <v>3200000</v>
      </c>
      <c r="AH115" s="1">
        <f t="shared" ref="AH115:AH135" si="25">AF115</f>
        <v>3200000</v>
      </c>
      <c r="AL115" s="63">
        <f t="shared" ref="AL115:AL135" si="26">AF115-AH115</f>
        <v>0</v>
      </c>
    </row>
    <row r="116" spans="1:38" x14ac:dyDescent="0.35">
      <c r="A116" t="str">
        <f t="shared" si="12"/>
        <v>559110060011</v>
      </c>
      <c r="B116">
        <v>5</v>
      </c>
      <c r="C116" t="str">
        <f t="shared" si="13"/>
        <v>591</v>
      </c>
      <c r="D116" t="str">
        <f t="shared" si="14"/>
        <v>1</v>
      </c>
      <c r="E116" t="str">
        <f t="shared" si="15"/>
        <v>0</v>
      </c>
      <c r="F116" t="str">
        <f t="shared" si="16"/>
        <v>06</v>
      </c>
      <c r="G116" s="7" t="str">
        <f t="shared" si="17"/>
        <v>00</v>
      </c>
      <c r="H116">
        <f t="shared" si="24"/>
        <v>11</v>
      </c>
      <c r="I116" t="s">
        <v>1361</v>
      </c>
      <c r="J116" t="s">
        <v>1360</v>
      </c>
      <c r="K116">
        <v>11</v>
      </c>
      <c r="L116" t="s">
        <v>1359</v>
      </c>
      <c r="M116" t="s">
        <v>1372</v>
      </c>
      <c r="N116" t="s">
        <v>60</v>
      </c>
      <c r="O116" t="s">
        <v>65</v>
      </c>
      <c r="P116" t="s">
        <v>1351</v>
      </c>
      <c r="Q116" t="s">
        <v>47</v>
      </c>
      <c r="R116" t="s">
        <v>48</v>
      </c>
      <c r="S116">
        <v>4</v>
      </c>
      <c r="T116" t="s">
        <v>1291</v>
      </c>
      <c r="U116" s="7" t="s">
        <v>1041</v>
      </c>
      <c r="V116" t="s">
        <v>297</v>
      </c>
      <c r="W116" t="s">
        <v>1373</v>
      </c>
      <c r="X116" t="s">
        <v>1466</v>
      </c>
      <c r="Y116" t="s">
        <v>1340</v>
      </c>
      <c r="Z116">
        <v>5000</v>
      </c>
      <c r="AA116" t="s">
        <v>118</v>
      </c>
      <c r="AB116">
        <v>5911</v>
      </c>
      <c r="AC116" t="s">
        <v>300</v>
      </c>
      <c r="AD116" s="13" t="s">
        <v>1462</v>
      </c>
      <c r="AE116" t="s">
        <v>58</v>
      </c>
      <c r="AF116" s="75">
        <v>3010000</v>
      </c>
      <c r="AG116" s="75"/>
      <c r="AH116" s="1">
        <f t="shared" si="25"/>
        <v>3010000</v>
      </c>
      <c r="AI116" t="s">
        <v>1257</v>
      </c>
      <c r="AK116" t="s">
        <v>1286</v>
      </c>
      <c r="AL116" s="63">
        <f t="shared" si="26"/>
        <v>0</v>
      </c>
    </row>
    <row r="117" spans="1:38" x14ac:dyDescent="0.35">
      <c r="A117" t="str">
        <f t="shared" si="12"/>
        <v>543110523911</v>
      </c>
      <c r="B117">
        <v>5</v>
      </c>
      <c r="C117" t="str">
        <f t="shared" si="13"/>
        <v>431</v>
      </c>
      <c r="D117" t="str">
        <f t="shared" si="14"/>
        <v>1</v>
      </c>
      <c r="E117" t="str">
        <f t="shared" si="15"/>
        <v>0</v>
      </c>
      <c r="F117" t="str">
        <f t="shared" si="16"/>
        <v>52</v>
      </c>
      <c r="G117" s="7">
        <f t="shared" si="17"/>
        <v>39</v>
      </c>
      <c r="H117">
        <f t="shared" si="24"/>
        <v>11</v>
      </c>
      <c r="I117" t="s">
        <v>1361</v>
      </c>
      <c r="J117" t="s">
        <v>1360</v>
      </c>
      <c r="K117">
        <v>11</v>
      </c>
      <c r="L117" t="s">
        <v>1359</v>
      </c>
      <c r="M117" t="s">
        <v>1379</v>
      </c>
      <c r="N117" t="s">
        <v>948</v>
      </c>
      <c r="O117" t="s">
        <v>217</v>
      </c>
      <c r="P117" t="s">
        <v>1352</v>
      </c>
      <c r="Q117" t="s">
        <v>959</v>
      </c>
      <c r="R117" t="s">
        <v>960</v>
      </c>
      <c r="S117">
        <v>5</v>
      </c>
      <c r="T117" t="s">
        <v>1295</v>
      </c>
      <c r="U117" s="7" t="s">
        <v>1556</v>
      </c>
      <c r="V117" t="s">
        <v>1391</v>
      </c>
      <c r="W117" t="s">
        <v>1429</v>
      </c>
      <c r="X117" t="s">
        <v>963</v>
      </c>
      <c r="Y117" t="s">
        <v>1339</v>
      </c>
      <c r="Z117">
        <v>4000</v>
      </c>
      <c r="AA117" t="s">
        <v>233</v>
      </c>
      <c r="AB117">
        <v>4311</v>
      </c>
      <c r="AC117" t="s">
        <v>340</v>
      </c>
      <c r="AD117" s="13">
        <v>39</v>
      </c>
      <c r="AE117" t="s">
        <v>965</v>
      </c>
      <c r="AF117" s="1">
        <v>2800000</v>
      </c>
      <c r="AH117" s="1">
        <f t="shared" si="25"/>
        <v>2800000</v>
      </c>
      <c r="AL117" s="63">
        <f t="shared" si="26"/>
        <v>0</v>
      </c>
    </row>
    <row r="118" spans="1:38" x14ac:dyDescent="0.35">
      <c r="A118" t="str">
        <f t="shared" si="12"/>
        <v>528312200025</v>
      </c>
      <c r="B118">
        <v>5</v>
      </c>
      <c r="C118" t="str">
        <f t="shared" si="13"/>
        <v>283</v>
      </c>
      <c r="D118" t="str">
        <f t="shared" si="14"/>
        <v>1</v>
      </c>
      <c r="E118" t="str">
        <f t="shared" si="15"/>
        <v>2</v>
      </c>
      <c r="F118" t="str">
        <f t="shared" si="16"/>
        <v>20</v>
      </c>
      <c r="G118" s="7" t="str">
        <f t="shared" si="17"/>
        <v>00</v>
      </c>
      <c r="H118">
        <f t="shared" si="24"/>
        <v>25</v>
      </c>
      <c r="I118" t="s">
        <v>1367</v>
      </c>
      <c r="J118" t="s">
        <v>1368</v>
      </c>
      <c r="K118">
        <v>25</v>
      </c>
      <c r="L118" t="s">
        <v>1358</v>
      </c>
      <c r="M118" t="s">
        <v>1375</v>
      </c>
      <c r="N118" t="s">
        <v>870</v>
      </c>
      <c r="O118" t="s">
        <v>65</v>
      </c>
      <c r="P118" t="s">
        <v>1351</v>
      </c>
      <c r="Q118" t="s">
        <v>155</v>
      </c>
      <c r="R118" t="s">
        <v>1302</v>
      </c>
      <c r="S118">
        <v>1</v>
      </c>
      <c r="T118" t="s">
        <v>1292</v>
      </c>
      <c r="U118" s="7" t="s">
        <v>1524</v>
      </c>
      <c r="V118" t="s">
        <v>1510</v>
      </c>
      <c r="W118" t="s">
        <v>1382</v>
      </c>
      <c r="X118" t="s">
        <v>871</v>
      </c>
      <c r="Y118" t="s">
        <v>1339</v>
      </c>
      <c r="Z118">
        <v>2000</v>
      </c>
      <c r="AA118" t="s">
        <v>105</v>
      </c>
      <c r="AB118">
        <v>2831</v>
      </c>
      <c r="AC118" t="s">
        <v>170</v>
      </c>
      <c r="AD118" s="13" t="s">
        <v>1462</v>
      </c>
      <c r="AE118" t="s">
        <v>58</v>
      </c>
      <c r="AF118" s="1">
        <v>7200000</v>
      </c>
      <c r="AH118" s="1">
        <f t="shared" si="25"/>
        <v>7200000</v>
      </c>
      <c r="AJ118" t="s">
        <v>1396</v>
      </c>
      <c r="AL118" s="63">
        <f t="shared" si="26"/>
        <v>0</v>
      </c>
    </row>
    <row r="119" spans="1:38" x14ac:dyDescent="0.35">
      <c r="A119" t="str">
        <f t="shared" si="12"/>
        <v>538210151511</v>
      </c>
      <c r="B119">
        <v>5</v>
      </c>
      <c r="C119" t="str">
        <f t="shared" si="13"/>
        <v>382</v>
      </c>
      <c r="D119" t="str">
        <f t="shared" si="14"/>
        <v>1</v>
      </c>
      <c r="E119" t="str">
        <f t="shared" si="15"/>
        <v>0</v>
      </c>
      <c r="F119" t="str">
        <f t="shared" si="16"/>
        <v>15</v>
      </c>
      <c r="G119" s="7">
        <f t="shared" si="17"/>
        <v>15</v>
      </c>
      <c r="H119">
        <f t="shared" si="24"/>
        <v>11</v>
      </c>
      <c r="I119" t="s">
        <v>1361</v>
      </c>
      <c r="J119" t="s">
        <v>1360</v>
      </c>
      <c r="K119">
        <v>11</v>
      </c>
      <c r="L119" t="s">
        <v>1359</v>
      </c>
      <c r="M119" t="s">
        <v>1374</v>
      </c>
      <c r="N119" t="s">
        <v>111</v>
      </c>
      <c r="O119" t="s">
        <v>65</v>
      </c>
      <c r="P119" t="s">
        <v>1351</v>
      </c>
      <c r="Q119" t="s">
        <v>47</v>
      </c>
      <c r="R119" t="s">
        <v>48</v>
      </c>
      <c r="S119">
        <v>4</v>
      </c>
      <c r="T119" t="s">
        <v>1291</v>
      </c>
      <c r="U119" s="7" t="s">
        <v>1046</v>
      </c>
      <c r="V119" t="s">
        <v>1411</v>
      </c>
      <c r="W119" t="s">
        <v>1378</v>
      </c>
      <c r="X119" t="s">
        <v>1410</v>
      </c>
      <c r="Y119" t="s">
        <v>1339</v>
      </c>
      <c r="Z119">
        <v>3000</v>
      </c>
      <c r="AA119" t="s">
        <v>56</v>
      </c>
      <c r="AB119">
        <v>3821</v>
      </c>
      <c r="AC119" t="s">
        <v>228</v>
      </c>
      <c r="AD119" s="13">
        <v>15</v>
      </c>
      <c r="AE119" t="s">
        <v>669</v>
      </c>
      <c r="AF119" s="75">
        <v>2700000</v>
      </c>
      <c r="AH119" s="1">
        <f t="shared" si="25"/>
        <v>2700000</v>
      </c>
      <c r="AL119" s="63">
        <f t="shared" si="26"/>
        <v>0</v>
      </c>
    </row>
    <row r="120" spans="1:38" x14ac:dyDescent="0.35">
      <c r="A120" t="str">
        <f t="shared" si="12"/>
        <v>524710430011</v>
      </c>
      <c r="B120">
        <v>5</v>
      </c>
      <c r="C120" t="str">
        <f t="shared" si="13"/>
        <v>247</v>
      </c>
      <c r="D120" t="str">
        <f t="shared" si="14"/>
        <v>1</v>
      </c>
      <c r="E120" t="str">
        <f t="shared" si="15"/>
        <v>0</v>
      </c>
      <c r="F120" t="str">
        <f t="shared" si="16"/>
        <v>43</v>
      </c>
      <c r="G120" s="7" t="str">
        <f t="shared" si="17"/>
        <v>00</v>
      </c>
      <c r="H120">
        <f t="shared" si="24"/>
        <v>11</v>
      </c>
      <c r="I120" t="s">
        <v>1361</v>
      </c>
      <c r="J120" t="s">
        <v>1360</v>
      </c>
      <c r="K120">
        <v>11</v>
      </c>
      <c r="L120" t="s">
        <v>1359</v>
      </c>
      <c r="M120" t="s">
        <v>1378</v>
      </c>
      <c r="N120" t="s">
        <v>824</v>
      </c>
      <c r="O120" t="s">
        <v>65</v>
      </c>
      <c r="P120" t="s">
        <v>1351</v>
      </c>
      <c r="Q120" t="s">
        <v>1303</v>
      </c>
      <c r="R120" t="s">
        <v>1304</v>
      </c>
      <c r="S120">
        <v>6</v>
      </c>
      <c r="T120" t="s">
        <v>1290</v>
      </c>
      <c r="U120" s="7" t="s">
        <v>1547</v>
      </c>
      <c r="V120" t="s">
        <v>1409</v>
      </c>
      <c r="W120" t="s">
        <v>1425</v>
      </c>
      <c r="X120" t="s">
        <v>1408</v>
      </c>
      <c r="Y120" t="s">
        <v>1339</v>
      </c>
      <c r="Z120">
        <v>2000</v>
      </c>
      <c r="AA120" t="s">
        <v>105</v>
      </c>
      <c r="AB120">
        <v>2471</v>
      </c>
      <c r="AC120" t="s">
        <v>373</v>
      </c>
      <c r="AD120" s="13" t="s">
        <v>1462</v>
      </c>
      <c r="AE120" t="s">
        <v>58</v>
      </c>
      <c r="AF120" s="1">
        <v>2500000</v>
      </c>
      <c r="AH120" s="1">
        <f t="shared" si="25"/>
        <v>2500000</v>
      </c>
      <c r="AL120" s="63">
        <f t="shared" si="26"/>
        <v>0</v>
      </c>
    </row>
    <row r="121" spans="1:38" x14ac:dyDescent="0.35">
      <c r="A121" t="str">
        <f t="shared" si="12"/>
        <v>525610430011</v>
      </c>
      <c r="B121">
        <v>5</v>
      </c>
      <c r="C121" t="str">
        <f t="shared" si="13"/>
        <v>256</v>
      </c>
      <c r="D121" t="str">
        <f t="shared" si="14"/>
        <v>1</v>
      </c>
      <c r="E121" t="str">
        <f t="shared" si="15"/>
        <v>0</v>
      </c>
      <c r="F121" t="str">
        <f t="shared" si="16"/>
        <v>43</v>
      </c>
      <c r="G121" s="7" t="str">
        <f t="shared" si="17"/>
        <v>00</v>
      </c>
      <c r="H121">
        <f t="shared" si="24"/>
        <v>11</v>
      </c>
      <c r="I121" t="s">
        <v>1361</v>
      </c>
      <c r="J121" t="s">
        <v>1360</v>
      </c>
      <c r="K121">
        <v>11</v>
      </c>
      <c r="L121" t="s">
        <v>1359</v>
      </c>
      <c r="M121" t="s">
        <v>1378</v>
      </c>
      <c r="N121" t="s">
        <v>824</v>
      </c>
      <c r="O121" t="s">
        <v>65</v>
      </c>
      <c r="P121" t="s">
        <v>1351</v>
      </c>
      <c r="Q121" t="s">
        <v>1303</v>
      </c>
      <c r="R121" t="s">
        <v>1304</v>
      </c>
      <c r="S121">
        <v>6</v>
      </c>
      <c r="T121" t="s">
        <v>1290</v>
      </c>
      <c r="U121" s="7" t="s">
        <v>1547</v>
      </c>
      <c r="V121" t="s">
        <v>1409</v>
      </c>
      <c r="W121" t="s">
        <v>1425</v>
      </c>
      <c r="X121" t="s">
        <v>1408</v>
      </c>
      <c r="Y121" t="s">
        <v>1339</v>
      </c>
      <c r="Z121">
        <v>2000</v>
      </c>
      <c r="AA121" t="s">
        <v>105</v>
      </c>
      <c r="AB121">
        <v>2561</v>
      </c>
      <c r="AC121" t="s">
        <v>376</v>
      </c>
      <c r="AD121" s="13" t="s">
        <v>1462</v>
      </c>
      <c r="AE121" t="s">
        <v>58</v>
      </c>
      <c r="AF121" s="1">
        <v>2500000</v>
      </c>
      <c r="AH121" s="1">
        <f t="shared" si="25"/>
        <v>2500000</v>
      </c>
      <c r="AL121" s="63">
        <f t="shared" si="26"/>
        <v>0</v>
      </c>
    </row>
    <row r="122" spans="1:38" x14ac:dyDescent="0.35">
      <c r="A122" t="str">
        <f t="shared" si="12"/>
        <v>542110080011</v>
      </c>
      <c r="B122">
        <v>5</v>
      </c>
      <c r="C122" t="str">
        <f t="shared" si="13"/>
        <v>421</v>
      </c>
      <c r="D122" t="str">
        <f t="shared" si="14"/>
        <v>1</v>
      </c>
      <c r="E122" t="str">
        <f t="shared" si="15"/>
        <v>0</v>
      </c>
      <c r="F122" t="str">
        <f t="shared" si="16"/>
        <v>08</v>
      </c>
      <c r="G122" s="7" t="str">
        <f t="shared" si="17"/>
        <v>00</v>
      </c>
      <c r="H122">
        <f t="shared" si="24"/>
        <v>11</v>
      </c>
      <c r="I122" t="s">
        <v>1361</v>
      </c>
      <c r="J122" t="s">
        <v>1360</v>
      </c>
      <c r="K122">
        <v>11</v>
      </c>
      <c r="L122" t="s">
        <v>1359</v>
      </c>
      <c r="M122" t="s">
        <v>1372</v>
      </c>
      <c r="N122" t="s">
        <v>60</v>
      </c>
      <c r="O122" t="s">
        <v>65</v>
      </c>
      <c r="P122" t="s">
        <v>1351</v>
      </c>
      <c r="Q122" t="s">
        <v>47</v>
      </c>
      <c r="R122" t="s">
        <v>48</v>
      </c>
      <c r="S122">
        <v>4</v>
      </c>
      <c r="T122" t="s">
        <v>1291</v>
      </c>
      <c r="U122" s="7" t="s">
        <v>1039</v>
      </c>
      <c r="V122" t="s">
        <v>61</v>
      </c>
      <c r="W122" t="s">
        <v>1374</v>
      </c>
      <c r="X122" t="s">
        <v>811</v>
      </c>
      <c r="Y122" t="s">
        <v>1339</v>
      </c>
      <c r="Z122">
        <v>4000</v>
      </c>
      <c r="AA122" t="s">
        <v>233</v>
      </c>
      <c r="AB122">
        <v>4211</v>
      </c>
      <c r="AC122" t="s">
        <v>291</v>
      </c>
      <c r="AD122" s="13" t="s">
        <v>1462</v>
      </c>
      <c r="AE122" t="s">
        <v>58</v>
      </c>
      <c r="AF122" s="75">
        <v>2500000</v>
      </c>
      <c r="AG122" s="75">
        <v>2500000</v>
      </c>
      <c r="AH122" s="1">
        <f t="shared" si="25"/>
        <v>2500000</v>
      </c>
      <c r="AI122" t="s">
        <v>1284</v>
      </c>
      <c r="AL122" s="63">
        <f t="shared" si="26"/>
        <v>0</v>
      </c>
    </row>
    <row r="123" spans="1:38" x14ac:dyDescent="0.35">
      <c r="A123" t="str">
        <f t="shared" si="12"/>
        <v>521110090011</v>
      </c>
      <c r="B123">
        <v>5</v>
      </c>
      <c r="C123" t="str">
        <f t="shared" si="13"/>
        <v>211</v>
      </c>
      <c r="D123" t="str">
        <f t="shared" si="14"/>
        <v>1</v>
      </c>
      <c r="E123" t="str">
        <f t="shared" si="15"/>
        <v>0</v>
      </c>
      <c r="F123" t="str">
        <f t="shared" si="16"/>
        <v>09</v>
      </c>
      <c r="G123" s="7" t="str">
        <f t="shared" si="17"/>
        <v>00</v>
      </c>
      <c r="H123">
        <f t="shared" si="24"/>
        <v>11</v>
      </c>
      <c r="I123" t="s">
        <v>1361</v>
      </c>
      <c r="J123" t="s">
        <v>1360</v>
      </c>
      <c r="K123">
        <v>11</v>
      </c>
      <c r="L123" t="s">
        <v>1359</v>
      </c>
      <c r="M123" t="s">
        <v>1373</v>
      </c>
      <c r="N123" t="s">
        <v>835</v>
      </c>
      <c r="O123" t="s">
        <v>65</v>
      </c>
      <c r="P123" t="s">
        <v>1351</v>
      </c>
      <c r="Q123" t="s">
        <v>47</v>
      </c>
      <c r="R123" t="s">
        <v>48</v>
      </c>
      <c r="S123">
        <v>4</v>
      </c>
      <c r="T123" t="s">
        <v>1291</v>
      </c>
      <c r="U123" s="7" t="s">
        <v>1038</v>
      </c>
      <c r="V123" t="s">
        <v>120</v>
      </c>
      <c r="W123" t="s">
        <v>1375</v>
      </c>
      <c r="X123" t="s">
        <v>836</v>
      </c>
      <c r="Y123" t="s">
        <v>1339</v>
      </c>
      <c r="Z123">
        <v>2000</v>
      </c>
      <c r="AA123" t="s">
        <v>105</v>
      </c>
      <c r="AB123">
        <v>2111</v>
      </c>
      <c r="AC123" t="s">
        <v>124</v>
      </c>
      <c r="AD123" s="13" t="s">
        <v>1462</v>
      </c>
      <c r="AE123" t="s">
        <v>58</v>
      </c>
      <c r="AF123" s="1">
        <v>2400000</v>
      </c>
      <c r="AH123" s="1">
        <f t="shared" si="25"/>
        <v>2400000</v>
      </c>
      <c r="AL123" s="63">
        <f t="shared" si="26"/>
        <v>0</v>
      </c>
    </row>
    <row r="124" spans="1:38" x14ac:dyDescent="0.35">
      <c r="A124" t="str">
        <f t="shared" si="12"/>
        <v>527210230011</v>
      </c>
      <c r="B124">
        <v>5</v>
      </c>
      <c r="C124" t="str">
        <f t="shared" si="13"/>
        <v>272</v>
      </c>
      <c r="D124" t="str">
        <f t="shared" si="14"/>
        <v>1</v>
      </c>
      <c r="E124" t="str">
        <f t="shared" si="15"/>
        <v>0</v>
      </c>
      <c r="F124" t="str">
        <f t="shared" si="16"/>
        <v>23</v>
      </c>
      <c r="G124" s="7" t="str">
        <f t="shared" si="17"/>
        <v>00</v>
      </c>
      <c r="H124">
        <f t="shared" si="24"/>
        <v>11</v>
      </c>
      <c r="I124" t="s">
        <v>1361</v>
      </c>
      <c r="J124" t="s">
        <v>1360</v>
      </c>
      <c r="K124">
        <v>11</v>
      </c>
      <c r="L124" t="s">
        <v>1359</v>
      </c>
      <c r="M124" t="s">
        <v>1375</v>
      </c>
      <c r="N124" t="s">
        <v>870</v>
      </c>
      <c r="O124" t="s">
        <v>65</v>
      </c>
      <c r="P124" t="s">
        <v>1351</v>
      </c>
      <c r="Q124" t="s">
        <v>173</v>
      </c>
      <c r="R124" t="s">
        <v>174</v>
      </c>
      <c r="S124">
        <v>6</v>
      </c>
      <c r="T124" t="s">
        <v>1290</v>
      </c>
      <c r="U124" s="7" t="s">
        <v>1527</v>
      </c>
      <c r="V124" t="s">
        <v>1476</v>
      </c>
      <c r="W124" t="s">
        <v>1384</v>
      </c>
      <c r="X124" t="s">
        <v>873</v>
      </c>
      <c r="Y124" t="s">
        <v>1339</v>
      </c>
      <c r="Z124">
        <v>2000</v>
      </c>
      <c r="AA124" t="s">
        <v>105</v>
      </c>
      <c r="AB124">
        <v>2721</v>
      </c>
      <c r="AC124" t="s">
        <v>377</v>
      </c>
      <c r="AD124" s="13" t="s">
        <v>1462</v>
      </c>
      <c r="AE124" t="s">
        <v>58</v>
      </c>
      <c r="AF124" s="1">
        <v>2400000</v>
      </c>
      <c r="AH124" s="1">
        <f t="shared" si="25"/>
        <v>2400000</v>
      </c>
      <c r="AL124" s="63">
        <f t="shared" si="26"/>
        <v>0</v>
      </c>
    </row>
    <row r="125" spans="1:38" x14ac:dyDescent="0.35">
      <c r="A125" t="str">
        <f t="shared" si="12"/>
        <v>533910210011</v>
      </c>
      <c r="B125">
        <v>5</v>
      </c>
      <c r="C125" t="str">
        <f t="shared" si="13"/>
        <v>339</v>
      </c>
      <c r="D125" t="str">
        <f t="shared" si="14"/>
        <v>1</v>
      </c>
      <c r="E125" t="str">
        <f t="shared" si="15"/>
        <v>0</v>
      </c>
      <c r="F125" t="str">
        <f t="shared" si="16"/>
        <v>21</v>
      </c>
      <c r="G125" s="7" t="str">
        <f t="shared" si="17"/>
        <v>00</v>
      </c>
      <c r="H125">
        <f t="shared" si="24"/>
        <v>11</v>
      </c>
      <c r="I125" t="s">
        <v>1361</v>
      </c>
      <c r="J125" t="s">
        <v>1360</v>
      </c>
      <c r="K125">
        <v>11</v>
      </c>
      <c r="L125" t="s">
        <v>1359</v>
      </c>
      <c r="M125" t="s">
        <v>1375</v>
      </c>
      <c r="N125" t="s">
        <v>870</v>
      </c>
      <c r="O125" t="s">
        <v>65</v>
      </c>
      <c r="P125" t="s">
        <v>1351</v>
      </c>
      <c r="Q125" t="s">
        <v>155</v>
      </c>
      <c r="R125" t="s">
        <v>1302</v>
      </c>
      <c r="S125">
        <v>1</v>
      </c>
      <c r="T125" t="s">
        <v>1292</v>
      </c>
      <c r="U125" s="7" t="s">
        <v>1525</v>
      </c>
      <c r="V125" t="s">
        <v>1511</v>
      </c>
      <c r="W125" t="s">
        <v>1382</v>
      </c>
      <c r="X125" t="s">
        <v>871</v>
      </c>
      <c r="Y125" t="s">
        <v>1339</v>
      </c>
      <c r="Z125">
        <v>3000</v>
      </c>
      <c r="AA125" t="s">
        <v>56</v>
      </c>
      <c r="AB125">
        <v>3391</v>
      </c>
      <c r="AC125" t="s">
        <v>129</v>
      </c>
      <c r="AD125" s="13" t="s">
        <v>1462</v>
      </c>
      <c r="AE125" t="s">
        <v>58</v>
      </c>
      <c r="AF125" s="1">
        <v>2300000</v>
      </c>
      <c r="AH125" s="1">
        <f t="shared" si="25"/>
        <v>2300000</v>
      </c>
      <c r="AI125" t="s">
        <v>1282</v>
      </c>
      <c r="AJ125" t="s">
        <v>1396</v>
      </c>
      <c r="AL125" s="63">
        <f t="shared" si="26"/>
        <v>0</v>
      </c>
    </row>
    <row r="126" spans="1:38" x14ac:dyDescent="0.35">
      <c r="A126" t="str">
        <f t="shared" si="12"/>
        <v>544110534011</v>
      </c>
      <c r="B126">
        <v>5</v>
      </c>
      <c r="C126" t="str">
        <f t="shared" si="13"/>
        <v>441</v>
      </c>
      <c r="D126" t="str">
        <f t="shared" si="14"/>
        <v>1</v>
      </c>
      <c r="E126" t="str">
        <f t="shared" si="15"/>
        <v>0</v>
      </c>
      <c r="F126" t="str">
        <f t="shared" si="16"/>
        <v>53</v>
      </c>
      <c r="G126" s="7">
        <f t="shared" si="17"/>
        <v>40</v>
      </c>
      <c r="H126">
        <f t="shared" si="24"/>
        <v>11</v>
      </c>
      <c r="I126" t="s">
        <v>1361</v>
      </c>
      <c r="J126" t="s">
        <v>1360</v>
      </c>
      <c r="K126">
        <v>11</v>
      </c>
      <c r="L126" t="s">
        <v>1359</v>
      </c>
      <c r="M126" t="s">
        <v>1379</v>
      </c>
      <c r="N126" t="s">
        <v>948</v>
      </c>
      <c r="O126" t="s">
        <v>217</v>
      </c>
      <c r="P126" t="s">
        <v>1352</v>
      </c>
      <c r="Q126" t="s">
        <v>959</v>
      </c>
      <c r="R126" t="s">
        <v>960</v>
      </c>
      <c r="S126">
        <v>5</v>
      </c>
      <c r="T126" t="s">
        <v>1295</v>
      </c>
      <c r="U126" s="7" t="s">
        <v>1557</v>
      </c>
      <c r="V126" t="s">
        <v>968</v>
      </c>
      <c r="W126" t="s">
        <v>1429</v>
      </c>
      <c r="X126" t="s">
        <v>963</v>
      </c>
      <c r="Y126" t="s">
        <v>1339</v>
      </c>
      <c r="Z126">
        <v>4000</v>
      </c>
      <c r="AA126" t="s">
        <v>233</v>
      </c>
      <c r="AB126">
        <v>4411</v>
      </c>
      <c r="AC126" t="s">
        <v>231</v>
      </c>
      <c r="AD126" s="13">
        <v>40</v>
      </c>
      <c r="AE126" t="s">
        <v>968</v>
      </c>
      <c r="AF126" s="1">
        <v>2200000</v>
      </c>
      <c r="AH126" s="1">
        <f t="shared" si="25"/>
        <v>2200000</v>
      </c>
      <c r="AL126" s="63">
        <f t="shared" si="26"/>
        <v>0</v>
      </c>
    </row>
    <row r="127" spans="1:38" x14ac:dyDescent="0.35">
      <c r="A127" t="str">
        <f t="shared" si="12"/>
        <v>535710260011</v>
      </c>
      <c r="B127">
        <v>5</v>
      </c>
      <c r="C127" t="str">
        <f t="shared" si="13"/>
        <v>357</v>
      </c>
      <c r="D127" t="str">
        <f t="shared" si="14"/>
        <v>1</v>
      </c>
      <c r="E127" t="str">
        <f t="shared" si="15"/>
        <v>0</v>
      </c>
      <c r="F127" t="str">
        <f t="shared" si="16"/>
        <v>26</v>
      </c>
      <c r="G127" s="7" t="str">
        <f t="shared" si="17"/>
        <v>00</v>
      </c>
      <c r="H127">
        <f t="shared" si="24"/>
        <v>11</v>
      </c>
      <c r="I127" t="s">
        <v>1361</v>
      </c>
      <c r="J127" t="s">
        <v>1360</v>
      </c>
      <c r="K127">
        <v>11</v>
      </c>
      <c r="L127" t="s">
        <v>1359</v>
      </c>
      <c r="M127" t="s">
        <v>1376</v>
      </c>
      <c r="N127" t="s">
        <v>857</v>
      </c>
      <c r="O127" t="s">
        <v>65</v>
      </c>
      <c r="P127" t="s">
        <v>1351</v>
      </c>
      <c r="Q127" t="s">
        <v>194</v>
      </c>
      <c r="R127" t="s">
        <v>195</v>
      </c>
      <c r="S127">
        <v>3</v>
      </c>
      <c r="T127" t="s">
        <v>1294</v>
      </c>
      <c r="U127" s="7" t="s">
        <v>1530</v>
      </c>
      <c r="V127" t="s">
        <v>1478</v>
      </c>
      <c r="W127" t="s">
        <v>1414</v>
      </c>
      <c r="X127" t="s">
        <v>201</v>
      </c>
      <c r="Y127" t="s">
        <v>1339</v>
      </c>
      <c r="Z127">
        <v>3000</v>
      </c>
      <c r="AA127" t="s">
        <v>56</v>
      </c>
      <c r="AB127">
        <v>3571</v>
      </c>
      <c r="AC127" t="s">
        <v>392</v>
      </c>
      <c r="AD127" s="13" t="s">
        <v>1462</v>
      </c>
      <c r="AE127" t="s">
        <v>58</v>
      </c>
      <c r="AF127" s="1">
        <v>2100000</v>
      </c>
      <c r="AG127" s="1">
        <v>0</v>
      </c>
      <c r="AH127" s="1">
        <f t="shared" si="25"/>
        <v>2100000</v>
      </c>
      <c r="AL127" s="63">
        <f t="shared" si="26"/>
        <v>0</v>
      </c>
    </row>
    <row r="128" spans="1:38" x14ac:dyDescent="0.35">
      <c r="A128" t="str">
        <f t="shared" si="12"/>
        <v>525110430011</v>
      </c>
      <c r="B128">
        <v>5</v>
      </c>
      <c r="C128" t="str">
        <f t="shared" si="13"/>
        <v>251</v>
      </c>
      <c r="D128" t="str">
        <f t="shared" si="14"/>
        <v>1</v>
      </c>
      <c r="E128" t="str">
        <f t="shared" si="15"/>
        <v>0</v>
      </c>
      <c r="F128" t="str">
        <f t="shared" si="16"/>
        <v>43</v>
      </c>
      <c r="G128" s="7" t="str">
        <f t="shared" si="17"/>
        <v>00</v>
      </c>
      <c r="H128">
        <f t="shared" si="24"/>
        <v>11</v>
      </c>
      <c r="I128" t="s">
        <v>1361</v>
      </c>
      <c r="J128" t="s">
        <v>1360</v>
      </c>
      <c r="K128">
        <v>11</v>
      </c>
      <c r="L128" t="s">
        <v>1359</v>
      </c>
      <c r="M128" t="s">
        <v>1378</v>
      </c>
      <c r="N128" t="s">
        <v>824</v>
      </c>
      <c r="O128" t="s">
        <v>65</v>
      </c>
      <c r="P128" t="s">
        <v>1351</v>
      </c>
      <c r="Q128" t="s">
        <v>1303</v>
      </c>
      <c r="R128" t="s">
        <v>1304</v>
      </c>
      <c r="S128">
        <v>6</v>
      </c>
      <c r="T128" t="s">
        <v>1290</v>
      </c>
      <c r="U128" s="7" t="s">
        <v>1547</v>
      </c>
      <c r="V128" t="s">
        <v>1409</v>
      </c>
      <c r="W128" t="s">
        <v>1425</v>
      </c>
      <c r="X128" t="s">
        <v>1408</v>
      </c>
      <c r="Y128" t="s">
        <v>1339</v>
      </c>
      <c r="Z128">
        <v>2000</v>
      </c>
      <c r="AA128" t="s">
        <v>105</v>
      </c>
      <c r="AB128">
        <v>2511</v>
      </c>
      <c r="AC128" t="s">
        <v>475</v>
      </c>
      <c r="AD128" s="13" t="s">
        <v>1462</v>
      </c>
      <c r="AE128" t="s">
        <v>58</v>
      </c>
      <c r="AF128" s="1">
        <v>2000000</v>
      </c>
      <c r="AH128" s="1">
        <f t="shared" si="25"/>
        <v>2000000</v>
      </c>
      <c r="AL128" s="63">
        <f t="shared" si="26"/>
        <v>0</v>
      </c>
    </row>
    <row r="129" spans="1:38" x14ac:dyDescent="0.35">
      <c r="A129" t="str">
        <f t="shared" si="12"/>
        <v>533110430011</v>
      </c>
      <c r="B129">
        <v>5</v>
      </c>
      <c r="C129" t="str">
        <f t="shared" si="13"/>
        <v>331</v>
      </c>
      <c r="D129" t="str">
        <f t="shared" si="14"/>
        <v>1</v>
      </c>
      <c r="E129" t="str">
        <f t="shared" si="15"/>
        <v>0</v>
      </c>
      <c r="F129" t="str">
        <f t="shared" si="16"/>
        <v>43</v>
      </c>
      <c r="G129" s="7" t="str">
        <f t="shared" si="17"/>
        <v>00</v>
      </c>
      <c r="H129">
        <f t="shared" si="24"/>
        <v>11</v>
      </c>
      <c r="I129" t="s">
        <v>1361</v>
      </c>
      <c r="J129" t="s">
        <v>1360</v>
      </c>
      <c r="K129">
        <v>11</v>
      </c>
      <c r="L129" t="s">
        <v>1359</v>
      </c>
      <c r="M129" t="s">
        <v>1378</v>
      </c>
      <c r="N129" t="s">
        <v>824</v>
      </c>
      <c r="O129" t="s">
        <v>65</v>
      </c>
      <c r="P129" t="s">
        <v>1351</v>
      </c>
      <c r="Q129" t="s">
        <v>1303</v>
      </c>
      <c r="R129" t="s">
        <v>1304</v>
      </c>
      <c r="S129">
        <v>6</v>
      </c>
      <c r="T129" t="s">
        <v>1290</v>
      </c>
      <c r="U129" s="7" t="s">
        <v>1547</v>
      </c>
      <c r="V129" t="s">
        <v>1409</v>
      </c>
      <c r="W129" t="s">
        <v>1425</v>
      </c>
      <c r="X129" t="s">
        <v>1408</v>
      </c>
      <c r="Y129" t="s">
        <v>1339</v>
      </c>
      <c r="Z129">
        <v>3000</v>
      </c>
      <c r="AA129" t="s">
        <v>56</v>
      </c>
      <c r="AB129">
        <v>3311</v>
      </c>
      <c r="AC129" t="s">
        <v>316</v>
      </c>
      <c r="AD129" s="13" t="s">
        <v>1462</v>
      </c>
      <c r="AE129" t="s">
        <v>58</v>
      </c>
      <c r="AF129" s="1">
        <v>2000000</v>
      </c>
      <c r="AH129" s="1">
        <f t="shared" si="25"/>
        <v>2000000</v>
      </c>
      <c r="AL129" s="63">
        <f t="shared" si="26"/>
        <v>0</v>
      </c>
    </row>
    <row r="130" spans="1:38" x14ac:dyDescent="0.35">
      <c r="A130" t="str">
        <f t="shared" ref="A130:A189" si="27">CONCATENATE(B130,C130,D130,E130,F130,G130,H130)</f>
        <v>534110020011</v>
      </c>
      <c r="B130">
        <v>5</v>
      </c>
      <c r="C130" t="str">
        <f t="shared" ref="C130:C189" si="28">LEFT(AB130,3)</f>
        <v>341</v>
      </c>
      <c r="D130" t="str">
        <f t="shared" ref="D130:D189" si="29">RIGHT(AB130,1)</f>
        <v>1</v>
      </c>
      <c r="E130" t="str">
        <f t="shared" ref="E130:E189" si="30">MID(I130,6,1)</f>
        <v>0</v>
      </c>
      <c r="F130" t="str">
        <f t="shared" ref="F130:F189" si="31">U130</f>
        <v>02</v>
      </c>
      <c r="G130" s="7" t="str">
        <f t="shared" ref="G130:G189" si="32">AD130</f>
        <v>00</v>
      </c>
      <c r="H130">
        <f t="shared" si="24"/>
        <v>11</v>
      </c>
      <c r="I130" t="s">
        <v>1361</v>
      </c>
      <c r="J130" t="s">
        <v>1360</v>
      </c>
      <c r="K130">
        <v>11</v>
      </c>
      <c r="L130" t="s">
        <v>1359</v>
      </c>
      <c r="M130" t="s">
        <v>1370</v>
      </c>
      <c r="N130" t="s">
        <v>1467</v>
      </c>
      <c r="O130" t="s">
        <v>65</v>
      </c>
      <c r="P130" t="s">
        <v>1351</v>
      </c>
      <c r="Q130" t="s">
        <v>47</v>
      </c>
      <c r="R130" t="s">
        <v>48</v>
      </c>
      <c r="S130">
        <v>4</v>
      </c>
      <c r="T130" t="s">
        <v>1291</v>
      </c>
      <c r="U130" s="7" t="s">
        <v>1034</v>
      </c>
      <c r="V130" t="s">
        <v>691</v>
      </c>
      <c r="W130" t="s">
        <v>1370</v>
      </c>
      <c r="X130" t="s">
        <v>1521</v>
      </c>
      <c r="Y130" t="s">
        <v>1339</v>
      </c>
      <c r="Z130">
        <v>3000</v>
      </c>
      <c r="AA130" t="s">
        <v>56</v>
      </c>
      <c r="AB130">
        <v>3411</v>
      </c>
      <c r="AC130" t="s">
        <v>319</v>
      </c>
      <c r="AD130" s="13" t="s">
        <v>1462</v>
      </c>
      <c r="AE130" t="s">
        <v>58</v>
      </c>
      <c r="AF130" s="1">
        <v>2000000</v>
      </c>
      <c r="AH130" s="1">
        <f t="shared" si="25"/>
        <v>2000000</v>
      </c>
      <c r="AL130" s="63">
        <f t="shared" si="26"/>
        <v>0</v>
      </c>
    </row>
    <row r="131" spans="1:38" x14ac:dyDescent="0.35">
      <c r="A131" t="str">
        <f t="shared" si="27"/>
        <v>531112260025</v>
      </c>
      <c r="B131">
        <v>5</v>
      </c>
      <c r="C131" t="str">
        <f t="shared" si="28"/>
        <v>311</v>
      </c>
      <c r="D131" t="str">
        <f t="shared" si="29"/>
        <v>1</v>
      </c>
      <c r="E131" t="str">
        <f t="shared" si="30"/>
        <v>2</v>
      </c>
      <c r="F131" t="str">
        <f t="shared" si="31"/>
        <v>26</v>
      </c>
      <c r="G131" s="7" t="str">
        <f t="shared" si="32"/>
        <v>00</v>
      </c>
      <c r="H131">
        <f t="shared" si="24"/>
        <v>25</v>
      </c>
      <c r="I131" t="s">
        <v>1367</v>
      </c>
      <c r="J131" t="s">
        <v>1368</v>
      </c>
      <c r="K131">
        <v>25</v>
      </c>
      <c r="L131" t="s">
        <v>1358</v>
      </c>
      <c r="M131" t="s">
        <v>1376</v>
      </c>
      <c r="N131" t="s">
        <v>857</v>
      </c>
      <c r="O131" t="s">
        <v>65</v>
      </c>
      <c r="P131" t="s">
        <v>1351</v>
      </c>
      <c r="Q131" t="s">
        <v>194</v>
      </c>
      <c r="R131" t="s">
        <v>195</v>
      </c>
      <c r="S131">
        <v>3</v>
      </c>
      <c r="T131" t="s">
        <v>1294</v>
      </c>
      <c r="U131" s="7" t="s">
        <v>1530</v>
      </c>
      <c r="V131" t="s">
        <v>1478</v>
      </c>
      <c r="W131" t="s">
        <v>1414</v>
      </c>
      <c r="X131" t="s">
        <v>201</v>
      </c>
      <c r="Y131" t="s">
        <v>1339</v>
      </c>
      <c r="Z131">
        <v>3000</v>
      </c>
      <c r="AA131" t="s">
        <v>56</v>
      </c>
      <c r="AB131">
        <v>3111</v>
      </c>
      <c r="AC131" t="s">
        <v>199</v>
      </c>
      <c r="AD131" s="13" t="s">
        <v>1462</v>
      </c>
      <c r="AE131" t="s">
        <v>58</v>
      </c>
      <c r="AF131" s="1">
        <v>60000000</v>
      </c>
      <c r="AH131" s="1">
        <f t="shared" si="25"/>
        <v>60000000</v>
      </c>
      <c r="AL131" s="63">
        <f t="shared" si="26"/>
        <v>0</v>
      </c>
    </row>
    <row r="132" spans="1:38" x14ac:dyDescent="0.35">
      <c r="A132" t="str">
        <f t="shared" si="27"/>
        <v>535710250011</v>
      </c>
      <c r="B132">
        <v>5</v>
      </c>
      <c r="C132" t="str">
        <f t="shared" si="28"/>
        <v>357</v>
      </c>
      <c r="D132" t="str">
        <f t="shared" si="29"/>
        <v>1</v>
      </c>
      <c r="E132" t="str">
        <f t="shared" si="30"/>
        <v>0</v>
      </c>
      <c r="F132" t="str">
        <f t="shared" si="31"/>
        <v>25</v>
      </c>
      <c r="G132" s="7" t="str">
        <f t="shared" si="32"/>
        <v>00</v>
      </c>
      <c r="H132">
        <f t="shared" si="24"/>
        <v>11</v>
      </c>
      <c r="I132" t="s">
        <v>1361</v>
      </c>
      <c r="J132" t="s">
        <v>1360</v>
      </c>
      <c r="K132">
        <v>11</v>
      </c>
      <c r="L132" t="s">
        <v>1359</v>
      </c>
      <c r="M132" t="s">
        <v>1376</v>
      </c>
      <c r="N132" t="s">
        <v>857</v>
      </c>
      <c r="O132" t="s">
        <v>65</v>
      </c>
      <c r="P132" t="s">
        <v>1351</v>
      </c>
      <c r="Q132" t="s">
        <v>47</v>
      </c>
      <c r="R132" t="s">
        <v>48</v>
      </c>
      <c r="S132">
        <v>2</v>
      </c>
      <c r="T132" t="s">
        <v>1293</v>
      </c>
      <c r="U132" s="7" t="s">
        <v>1529</v>
      </c>
      <c r="V132" t="s">
        <v>404</v>
      </c>
      <c r="W132" t="s">
        <v>1386</v>
      </c>
      <c r="X132" t="s">
        <v>858</v>
      </c>
      <c r="Y132" t="s">
        <v>1339</v>
      </c>
      <c r="Z132">
        <v>3000</v>
      </c>
      <c r="AA132" t="s">
        <v>56</v>
      </c>
      <c r="AB132">
        <v>3571</v>
      </c>
      <c r="AC132" t="s">
        <v>392</v>
      </c>
      <c r="AD132" s="13" t="s">
        <v>1462</v>
      </c>
      <c r="AE132" t="s">
        <v>58</v>
      </c>
      <c r="AF132" s="1">
        <v>2000000</v>
      </c>
      <c r="AH132" s="1">
        <f t="shared" si="25"/>
        <v>2000000</v>
      </c>
      <c r="AL132" s="63">
        <f t="shared" si="26"/>
        <v>0</v>
      </c>
    </row>
    <row r="133" spans="1:38" x14ac:dyDescent="0.35">
      <c r="A133" t="str">
        <f t="shared" si="27"/>
        <v>542110630011</v>
      </c>
      <c r="B133">
        <v>5</v>
      </c>
      <c r="C133" t="str">
        <f t="shared" si="28"/>
        <v>421</v>
      </c>
      <c r="D133" t="str">
        <f t="shared" si="29"/>
        <v>1</v>
      </c>
      <c r="E133" t="str">
        <f t="shared" si="30"/>
        <v>0</v>
      </c>
      <c r="F133" t="str">
        <f t="shared" si="31"/>
        <v>63</v>
      </c>
      <c r="G133" s="7" t="str">
        <f t="shared" si="32"/>
        <v>00</v>
      </c>
      <c r="H133">
        <f t="shared" si="24"/>
        <v>11</v>
      </c>
      <c r="I133" t="s">
        <v>1361</v>
      </c>
      <c r="J133" t="s">
        <v>1360</v>
      </c>
      <c r="K133">
        <v>11</v>
      </c>
      <c r="L133" t="s">
        <v>1359</v>
      </c>
      <c r="M133" t="s">
        <v>1379</v>
      </c>
      <c r="N133" t="s">
        <v>948</v>
      </c>
      <c r="O133" t="s">
        <v>65</v>
      </c>
      <c r="P133" t="s">
        <v>1351</v>
      </c>
      <c r="Q133" t="s">
        <v>592</v>
      </c>
      <c r="R133" t="s">
        <v>591</v>
      </c>
      <c r="S133">
        <v>5</v>
      </c>
      <c r="T133" t="s">
        <v>1295</v>
      </c>
      <c r="U133" s="7" t="s">
        <v>1567</v>
      </c>
      <c r="V133" t="s">
        <v>1498</v>
      </c>
      <c r="W133" t="s">
        <v>1431</v>
      </c>
      <c r="X133" t="s">
        <v>971</v>
      </c>
      <c r="Y133" t="s">
        <v>1339</v>
      </c>
      <c r="Z133">
        <v>4000</v>
      </c>
      <c r="AA133" t="s">
        <v>233</v>
      </c>
      <c r="AB133">
        <v>4211</v>
      </c>
      <c r="AC133" t="s">
        <v>291</v>
      </c>
      <c r="AD133" s="13" t="s">
        <v>1462</v>
      </c>
      <c r="AE133" t="s">
        <v>58</v>
      </c>
      <c r="AF133" s="1">
        <v>2000000</v>
      </c>
      <c r="AH133" s="1">
        <f t="shared" si="25"/>
        <v>2000000</v>
      </c>
      <c r="AL133" s="63">
        <f t="shared" si="26"/>
        <v>0</v>
      </c>
    </row>
    <row r="134" spans="1:38" x14ac:dyDescent="0.35">
      <c r="A134" t="str">
        <f t="shared" si="27"/>
        <v>544110320011</v>
      </c>
      <c r="B134">
        <v>5</v>
      </c>
      <c r="C134" t="str">
        <f t="shared" si="28"/>
        <v>441</v>
      </c>
      <c r="D134" t="str">
        <f t="shared" si="29"/>
        <v>1</v>
      </c>
      <c r="E134" t="str">
        <f t="shared" si="30"/>
        <v>0</v>
      </c>
      <c r="F134" t="str">
        <f t="shared" si="31"/>
        <v>32</v>
      </c>
      <c r="G134" s="7" t="str">
        <f t="shared" si="32"/>
        <v>00</v>
      </c>
      <c r="H134">
        <f t="shared" si="24"/>
        <v>11</v>
      </c>
      <c r="I134" t="s">
        <v>1361</v>
      </c>
      <c r="J134" t="s">
        <v>1360</v>
      </c>
      <c r="K134">
        <v>11</v>
      </c>
      <c r="L134" t="s">
        <v>1359</v>
      </c>
      <c r="M134" t="s">
        <v>1377</v>
      </c>
      <c r="N134" t="s">
        <v>900</v>
      </c>
      <c r="O134" t="s">
        <v>217</v>
      </c>
      <c r="P134" t="s">
        <v>1352</v>
      </c>
      <c r="Q134" t="s">
        <v>47</v>
      </c>
      <c r="R134" t="s">
        <v>48</v>
      </c>
      <c r="S134">
        <v>2</v>
      </c>
      <c r="T134" t="s">
        <v>1293</v>
      </c>
      <c r="U134" s="7" t="s">
        <v>1536</v>
      </c>
      <c r="V134" t="s">
        <v>1496</v>
      </c>
      <c r="W134" t="s">
        <v>1419</v>
      </c>
      <c r="X134" t="s">
        <v>226</v>
      </c>
      <c r="Y134" t="s">
        <v>1339</v>
      </c>
      <c r="Z134">
        <v>4000</v>
      </c>
      <c r="AA134" t="s">
        <v>233</v>
      </c>
      <c r="AB134">
        <v>4411</v>
      </c>
      <c r="AC134" t="s">
        <v>231</v>
      </c>
      <c r="AD134" s="13" t="s">
        <v>1462</v>
      </c>
      <c r="AE134" t="s">
        <v>58</v>
      </c>
      <c r="AF134" s="1">
        <v>2000000</v>
      </c>
      <c r="AH134" s="1">
        <f t="shared" si="25"/>
        <v>2000000</v>
      </c>
      <c r="AI134" t="s">
        <v>1497</v>
      </c>
      <c r="AJ134" s="1"/>
      <c r="AL134" s="63">
        <f t="shared" si="26"/>
        <v>0</v>
      </c>
    </row>
    <row r="135" spans="1:38" x14ac:dyDescent="0.35">
      <c r="A135" t="str">
        <f t="shared" si="27"/>
        <v>544110392811</v>
      </c>
      <c r="B135">
        <v>5</v>
      </c>
      <c r="C135" t="str">
        <f t="shared" si="28"/>
        <v>441</v>
      </c>
      <c r="D135" t="str">
        <f t="shared" si="29"/>
        <v>1</v>
      </c>
      <c r="E135" t="str">
        <f t="shared" si="30"/>
        <v>0</v>
      </c>
      <c r="F135" t="str">
        <f t="shared" si="31"/>
        <v>39</v>
      </c>
      <c r="G135" s="7">
        <f t="shared" si="32"/>
        <v>28</v>
      </c>
      <c r="H135">
        <f t="shared" si="24"/>
        <v>11</v>
      </c>
      <c r="I135" t="s">
        <v>1361</v>
      </c>
      <c r="J135" t="s">
        <v>1360</v>
      </c>
      <c r="K135">
        <v>11</v>
      </c>
      <c r="L135" t="s">
        <v>1359</v>
      </c>
      <c r="M135" t="s">
        <v>1377</v>
      </c>
      <c r="N135" t="s">
        <v>900</v>
      </c>
      <c r="O135" t="s">
        <v>217</v>
      </c>
      <c r="P135" t="s">
        <v>1352</v>
      </c>
      <c r="Q135" t="s">
        <v>47</v>
      </c>
      <c r="R135" t="s">
        <v>48</v>
      </c>
      <c r="S135">
        <v>2</v>
      </c>
      <c r="T135" t="s">
        <v>1293</v>
      </c>
      <c r="U135" s="7" t="s">
        <v>1543</v>
      </c>
      <c r="V135" t="s">
        <v>463</v>
      </c>
      <c r="W135" t="s">
        <v>1423</v>
      </c>
      <c r="X135" t="s">
        <v>909</v>
      </c>
      <c r="Y135" t="s">
        <v>1339</v>
      </c>
      <c r="Z135">
        <v>4000</v>
      </c>
      <c r="AA135" t="s">
        <v>233</v>
      </c>
      <c r="AB135">
        <v>4411</v>
      </c>
      <c r="AC135" t="s">
        <v>231</v>
      </c>
      <c r="AD135" s="13">
        <v>28</v>
      </c>
      <c r="AE135" t="s">
        <v>463</v>
      </c>
      <c r="AF135" s="1">
        <v>2000000</v>
      </c>
      <c r="AH135" s="1">
        <f t="shared" si="25"/>
        <v>2000000</v>
      </c>
      <c r="AI135" t="s">
        <v>463</v>
      </c>
      <c r="AL135" s="63">
        <f t="shared" si="26"/>
        <v>0</v>
      </c>
    </row>
    <row r="136" spans="1:38" x14ac:dyDescent="0.35">
      <c r="A136" t="str">
        <f t="shared" si="27"/>
        <v>544810030811</v>
      </c>
      <c r="B136">
        <v>5</v>
      </c>
      <c r="C136" t="str">
        <f t="shared" si="28"/>
        <v>448</v>
      </c>
      <c r="D136" t="str">
        <f t="shared" si="29"/>
        <v>1</v>
      </c>
      <c r="E136" t="str">
        <f t="shared" si="30"/>
        <v>0</v>
      </c>
      <c r="F136" t="str">
        <f t="shared" si="31"/>
        <v>03</v>
      </c>
      <c r="G136" s="7" t="str">
        <f t="shared" si="32"/>
        <v>08</v>
      </c>
      <c r="H136">
        <f t="shared" si="24"/>
        <v>11</v>
      </c>
      <c r="I136" t="s">
        <v>1361</v>
      </c>
      <c r="J136" t="s">
        <v>1360</v>
      </c>
      <c r="K136">
        <v>11</v>
      </c>
      <c r="L136" t="s">
        <v>1359</v>
      </c>
      <c r="M136" t="s">
        <v>1370</v>
      </c>
      <c r="N136" t="s">
        <v>1467</v>
      </c>
      <c r="O136" t="s">
        <v>424</v>
      </c>
      <c r="P136" t="s">
        <v>1355</v>
      </c>
      <c r="Q136" t="s">
        <v>47</v>
      </c>
      <c r="R136" t="s">
        <v>48</v>
      </c>
      <c r="S136">
        <v>6</v>
      </c>
      <c r="T136" t="s">
        <v>1290</v>
      </c>
      <c r="U136" s="7" t="s">
        <v>1033</v>
      </c>
      <c r="V136" t="s">
        <v>2243</v>
      </c>
      <c r="W136" t="s">
        <v>1370</v>
      </c>
      <c r="X136" t="s">
        <v>1521</v>
      </c>
      <c r="Y136" t="s">
        <v>1339</v>
      </c>
      <c r="Z136">
        <v>4000</v>
      </c>
      <c r="AA136" t="s">
        <v>233</v>
      </c>
      <c r="AB136">
        <v>4481</v>
      </c>
      <c r="AC136" t="s">
        <v>427</v>
      </c>
      <c r="AD136" s="13" t="s">
        <v>1039</v>
      </c>
      <c r="AE136" t="s">
        <v>2244</v>
      </c>
      <c r="AF136" s="75">
        <v>0</v>
      </c>
      <c r="AH136" s="1">
        <v>1600000</v>
      </c>
      <c r="AL136" s="63"/>
    </row>
    <row r="137" spans="1:38" x14ac:dyDescent="0.35">
      <c r="A137" t="str">
        <f t="shared" si="27"/>
        <v>544810030911</v>
      </c>
      <c r="B137">
        <v>5</v>
      </c>
      <c r="C137" t="str">
        <f t="shared" si="28"/>
        <v>448</v>
      </c>
      <c r="D137" t="str">
        <f t="shared" si="29"/>
        <v>1</v>
      </c>
      <c r="E137" t="str">
        <f t="shared" si="30"/>
        <v>0</v>
      </c>
      <c r="F137" t="str">
        <f t="shared" si="31"/>
        <v>03</v>
      </c>
      <c r="G137" s="7" t="str">
        <f t="shared" si="32"/>
        <v>09</v>
      </c>
      <c r="H137">
        <f t="shared" si="24"/>
        <v>11</v>
      </c>
      <c r="I137" t="s">
        <v>1361</v>
      </c>
      <c r="J137" t="s">
        <v>1360</v>
      </c>
      <c r="K137">
        <v>11</v>
      </c>
      <c r="L137" t="s">
        <v>1359</v>
      </c>
      <c r="M137" t="s">
        <v>1370</v>
      </c>
      <c r="N137" t="s">
        <v>1467</v>
      </c>
      <c r="O137" t="s">
        <v>424</v>
      </c>
      <c r="P137" t="s">
        <v>1355</v>
      </c>
      <c r="Q137" t="s">
        <v>47</v>
      </c>
      <c r="R137" t="s">
        <v>48</v>
      </c>
      <c r="S137">
        <v>6</v>
      </c>
      <c r="T137" t="s">
        <v>1290</v>
      </c>
      <c r="U137" s="7" t="s">
        <v>1033</v>
      </c>
      <c r="V137" t="s">
        <v>2243</v>
      </c>
      <c r="W137" t="s">
        <v>1370</v>
      </c>
      <c r="X137" t="s">
        <v>1521</v>
      </c>
      <c r="Y137" t="s">
        <v>1339</v>
      </c>
      <c r="Z137">
        <v>4000</v>
      </c>
      <c r="AA137" t="s">
        <v>233</v>
      </c>
      <c r="AB137">
        <v>4481</v>
      </c>
      <c r="AC137" t="s">
        <v>427</v>
      </c>
      <c r="AD137" s="13" t="s">
        <v>1038</v>
      </c>
      <c r="AE137" t="s">
        <v>428</v>
      </c>
      <c r="AF137" s="75">
        <v>2000000</v>
      </c>
      <c r="AH137" s="1">
        <v>1500000</v>
      </c>
      <c r="AL137" s="63">
        <f t="shared" ref="AL137:AL151" si="33">AF137-AH137</f>
        <v>500000</v>
      </c>
    </row>
    <row r="138" spans="1:38" x14ac:dyDescent="0.35">
      <c r="A138" t="str">
        <f t="shared" si="27"/>
        <v>556910230011</v>
      </c>
      <c r="B138">
        <v>5</v>
      </c>
      <c r="C138" t="str">
        <f t="shared" si="28"/>
        <v>569</v>
      </c>
      <c r="D138" t="str">
        <f t="shared" si="29"/>
        <v>1</v>
      </c>
      <c r="E138" t="str">
        <f t="shared" si="30"/>
        <v>0</v>
      </c>
      <c r="F138" t="str">
        <f t="shared" si="31"/>
        <v>23</v>
      </c>
      <c r="G138" s="7" t="str">
        <f t="shared" si="32"/>
        <v>00</v>
      </c>
      <c r="H138">
        <f t="shared" si="24"/>
        <v>11</v>
      </c>
      <c r="I138" t="s">
        <v>1361</v>
      </c>
      <c r="J138" t="s">
        <v>1360</v>
      </c>
      <c r="K138">
        <v>11</v>
      </c>
      <c r="L138" t="s">
        <v>1359</v>
      </c>
      <c r="M138" t="s">
        <v>1375</v>
      </c>
      <c r="N138" t="s">
        <v>870</v>
      </c>
      <c r="O138" t="s">
        <v>65</v>
      </c>
      <c r="P138" t="s">
        <v>1351</v>
      </c>
      <c r="Q138" t="s">
        <v>173</v>
      </c>
      <c r="R138" t="s">
        <v>174</v>
      </c>
      <c r="S138">
        <v>6</v>
      </c>
      <c r="T138" t="s">
        <v>1290</v>
      </c>
      <c r="U138" s="7" t="s">
        <v>1527</v>
      </c>
      <c r="V138" t="s">
        <v>1476</v>
      </c>
      <c r="W138" t="s">
        <v>1384</v>
      </c>
      <c r="X138" t="s">
        <v>873</v>
      </c>
      <c r="Y138" t="s">
        <v>1340</v>
      </c>
      <c r="Z138">
        <v>5000</v>
      </c>
      <c r="AA138" t="s">
        <v>118</v>
      </c>
      <c r="AB138">
        <v>5691</v>
      </c>
      <c r="AC138" t="s">
        <v>210</v>
      </c>
      <c r="AD138" s="13" t="s">
        <v>1462</v>
      </c>
      <c r="AE138" t="s">
        <v>58</v>
      </c>
      <c r="AF138" s="1">
        <v>2000000</v>
      </c>
      <c r="AH138" s="1">
        <f>AF138</f>
        <v>2000000</v>
      </c>
      <c r="AL138" s="63">
        <f t="shared" si="33"/>
        <v>0</v>
      </c>
    </row>
    <row r="139" spans="1:38" x14ac:dyDescent="0.35">
      <c r="A139" t="str">
        <f t="shared" si="27"/>
        <v>529610090011</v>
      </c>
      <c r="B139">
        <v>5</v>
      </c>
      <c r="C139" t="str">
        <f t="shared" si="28"/>
        <v>296</v>
      </c>
      <c r="D139" t="str">
        <f t="shared" si="29"/>
        <v>1</v>
      </c>
      <c r="E139" t="str">
        <f t="shared" si="30"/>
        <v>0</v>
      </c>
      <c r="F139" t="str">
        <f t="shared" si="31"/>
        <v>09</v>
      </c>
      <c r="G139" s="7" t="str">
        <f t="shared" si="32"/>
        <v>00</v>
      </c>
      <c r="H139">
        <f t="shared" si="24"/>
        <v>11</v>
      </c>
      <c r="I139" t="s">
        <v>1361</v>
      </c>
      <c r="J139" t="s">
        <v>1360</v>
      </c>
      <c r="K139">
        <v>11</v>
      </c>
      <c r="L139" t="s">
        <v>1359</v>
      </c>
      <c r="M139" t="s">
        <v>1373</v>
      </c>
      <c r="N139" t="s">
        <v>835</v>
      </c>
      <c r="O139" t="s">
        <v>65</v>
      </c>
      <c r="P139" t="s">
        <v>1351</v>
      </c>
      <c r="Q139" t="s">
        <v>47</v>
      </c>
      <c r="R139" t="s">
        <v>48</v>
      </c>
      <c r="S139">
        <v>4</v>
      </c>
      <c r="T139" t="s">
        <v>1291</v>
      </c>
      <c r="U139" s="7" t="s">
        <v>1038</v>
      </c>
      <c r="V139" t="s">
        <v>120</v>
      </c>
      <c r="W139" t="s">
        <v>1375</v>
      </c>
      <c r="X139" t="s">
        <v>836</v>
      </c>
      <c r="Y139" t="s">
        <v>1339</v>
      </c>
      <c r="Z139">
        <v>2000</v>
      </c>
      <c r="AA139" t="s">
        <v>105</v>
      </c>
      <c r="AB139">
        <v>2961</v>
      </c>
      <c r="AC139" t="s">
        <v>379</v>
      </c>
      <c r="AD139" s="13" t="s">
        <v>1462</v>
      </c>
      <c r="AE139" t="s">
        <v>58</v>
      </c>
      <c r="AF139" s="1">
        <v>1900000</v>
      </c>
      <c r="AH139" s="1">
        <f>AF139</f>
        <v>1900000</v>
      </c>
      <c r="AL139" s="63">
        <f t="shared" si="33"/>
        <v>0</v>
      </c>
    </row>
    <row r="140" spans="1:38" x14ac:dyDescent="0.35">
      <c r="A140" t="str">
        <f t="shared" si="27"/>
        <v>533910660011</v>
      </c>
      <c r="B140">
        <v>5</v>
      </c>
      <c r="C140" t="str">
        <f t="shared" si="28"/>
        <v>339</v>
      </c>
      <c r="D140" t="str">
        <f t="shared" si="29"/>
        <v>1</v>
      </c>
      <c r="E140" t="str">
        <f t="shared" si="30"/>
        <v>0</v>
      </c>
      <c r="F140" t="str">
        <f t="shared" si="31"/>
        <v>66</v>
      </c>
      <c r="G140" s="7" t="str">
        <f t="shared" si="32"/>
        <v>00</v>
      </c>
      <c r="H140">
        <f t="shared" si="24"/>
        <v>11</v>
      </c>
      <c r="I140" t="s">
        <v>1361</v>
      </c>
      <c r="J140" t="s">
        <v>1360</v>
      </c>
      <c r="K140">
        <v>11</v>
      </c>
      <c r="L140" t="s">
        <v>1359</v>
      </c>
      <c r="M140" t="s">
        <v>1380</v>
      </c>
      <c r="N140" t="s">
        <v>984</v>
      </c>
      <c r="O140" t="s">
        <v>1398</v>
      </c>
      <c r="P140" t="s">
        <v>1399</v>
      </c>
      <c r="Q140" t="s">
        <v>204</v>
      </c>
      <c r="R140" t="s">
        <v>1306</v>
      </c>
      <c r="S140">
        <v>4</v>
      </c>
      <c r="T140" t="s">
        <v>1291</v>
      </c>
      <c r="U140" s="7" t="s">
        <v>1570</v>
      </c>
      <c r="V140" t="s">
        <v>1514</v>
      </c>
      <c r="W140" t="s">
        <v>1432</v>
      </c>
      <c r="X140" t="s">
        <v>1514</v>
      </c>
      <c r="Y140" t="s">
        <v>1339</v>
      </c>
      <c r="Z140">
        <v>3000</v>
      </c>
      <c r="AA140" t="s">
        <v>56</v>
      </c>
      <c r="AB140">
        <v>3391</v>
      </c>
      <c r="AC140" t="s">
        <v>129</v>
      </c>
      <c r="AD140" s="13" t="s">
        <v>1462</v>
      </c>
      <c r="AE140" t="s">
        <v>58</v>
      </c>
      <c r="AF140" s="1">
        <v>1800000</v>
      </c>
      <c r="AH140" s="1">
        <f>AF140</f>
        <v>1800000</v>
      </c>
      <c r="AI140" t="s">
        <v>1278</v>
      </c>
      <c r="AL140" s="63">
        <f t="shared" si="33"/>
        <v>0</v>
      </c>
    </row>
    <row r="141" spans="1:38" x14ac:dyDescent="0.35">
      <c r="A141" t="str">
        <f t="shared" si="27"/>
        <v>522110220011</v>
      </c>
      <c r="B141">
        <v>5</v>
      </c>
      <c r="C141" t="str">
        <f t="shared" si="28"/>
        <v>221</v>
      </c>
      <c r="D141" t="str">
        <f t="shared" si="29"/>
        <v>1</v>
      </c>
      <c r="E141" t="str">
        <f t="shared" si="30"/>
        <v>0</v>
      </c>
      <c r="F141" t="str">
        <f t="shared" si="31"/>
        <v>22</v>
      </c>
      <c r="G141" s="7" t="str">
        <f t="shared" si="32"/>
        <v>00</v>
      </c>
      <c r="H141">
        <f t="shared" si="24"/>
        <v>11</v>
      </c>
      <c r="I141" t="s">
        <v>1361</v>
      </c>
      <c r="J141" t="s">
        <v>1360</v>
      </c>
      <c r="K141">
        <v>11</v>
      </c>
      <c r="L141" t="s">
        <v>1359</v>
      </c>
      <c r="M141" t="s">
        <v>1375</v>
      </c>
      <c r="N141" t="s">
        <v>870</v>
      </c>
      <c r="O141" t="s">
        <v>65</v>
      </c>
      <c r="P141" t="s">
        <v>1351</v>
      </c>
      <c r="Q141" t="s">
        <v>155</v>
      </c>
      <c r="R141" t="s">
        <v>1302</v>
      </c>
      <c r="S141">
        <v>1</v>
      </c>
      <c r="T141" t="s">
        <v>1292</v>
      </c>
      <c r="U141" s="7" t="s">
        <v>1526</v>
      </c>
      <c r="V141" t="s">
        <v>1465</v>
      </c>
      <c r="W141" t="s">
        <v>1383</v>
      </c>
      <c r="X141" t="s">
        <v>1465</v>
      </c>
      <c r="Y141" t="s">
        <v>1339</v>
      </c>
      <c r="Z141">
        <v>2000</v>
      </c>
      <c r="AA141" t="s">
        <v>105</v>
      </c>
      <c r="AB141">
        <v>2211</v>
      </c>
      <c r="AC141" t="s">
        <v>307</v>
      </c>
      <c r="AD141" s="13" t="s">
        <v>1462</v>
      </c>
      <c r="AE141" t="s">
        <v>58</v>
      </c>
      <c r="AF141" s="1">
        <v>1551260</v>
      </c>
      <c r="AH141" s="1">
        <v>1551260</v>
      </c>
      <c r="AL141" s="63">
        <f t="shared" si="33"/>
        <v>0</v>
      </c>
    </row>
    <row r="142" spans="1:38" x14ac:dyDescent="0.35">
      <c r="A142" t="str">
        <f t="shared" si="27"/>
        <v>527110280011</v>
      </c>
      <c r="B142">
        <v>5</v>
      </c>
      <c r="C142" t="str">
        <f t="shared" si="28"/>
        <v>271</v>
      </c>
      <c r="D142" t="str">
        <f t="shared" si="29"/>
        <v>1</v>
      </c>
      <c r="E142" t="str">
        <f t="shared" si="30"/>
        <v>0</v>
      </c>
      <c r="F142" t="str">
        <f t="shared" si="31"/>
        <v>28</v>
      </c>
      <c r="G142" s="7" t="str">
        <f t="shared" si="32"/>
        <v>00</v>
      </c>
      <c r="H142">
        <f t="shared" si="24"/>
        <v>11</v>
      </c>
      <c r="I142" t="s">
        <v>1361</v>
      </c>
      <c r="J142" t="s">
        <v>1360</v>
      </c>
      <c r="K142">
        <v>11</v>
      </c>
      <c r="L142" t="s">
        <v>1359</v>
      </c>
      <c r="M142" t="s">
        <v>1376</v>
      </c>
      <c r="N142" t="s">
        <v>857</v>
      </c>
      <c r="O142" t="s">
        <v>65</v>
      </c>
      <c r="P142" t="s">
        <v>1351</v>
      </c>
      <c r="Q142" t="s">
        <v>445</v>
      </c>
      <c r="R142" t="s">
        <v>446</v>
      </c>
      <c r="S142">
        <v>6</v>
      </c>
      <c r="T142" t="s">
        <v>1290</v>
      </c>
      <c r="U142" s="7" t="s">
        <v>1532</v>
      </c>
      <c r="V142" t="s">
        <v>1480</v>
      </c>
      <c r="W142" t="s">
        <v>1416</v>
      </c>
      <c r="X142" t="s">
        <v>1334</v>
      </c>
      <c r="Y142" t="s">
        <v>1339</v>
      </c>
      <c r="Z142">
        <v>2000</v>
      </c>
      <c r="AA142" t="s">
        <v>105</v>
      </c>
      <c r="AB142">
        <v>2711</v>
      </c>
      <c r="AC142" t="s">
        <v>106</v>
      </c>
      <c r="AD142" s="13" t="s">
        <v>1462</v>
      </c>
      <c r="AE142" t="s">
        <v>58</v>
      </c>
      <c r="AF142" s="1">
        <v>1500000</v>
      </c>
      <c r="AH142" s="1">
        <f>AF142</f>
        <v>1500000</v>
      </c>
      <c r="AJ142" s="1"/>
      <c r="AL142" s="63">
        <f t="shared" si="33"/>
        <v>0</v>
      </c>
    </row>
    <row r="143" spans="1:38" x14ac:dyDescent="0.35">
      <c r="A143" t="str">
        <f t="shared" si="27"/>
        <v>533910160011</v>
      </c>
      <c r="B143">
        <v>5</v>
      </c>
      <c r="C143" t="str">
        <f t="shared" si="28"/>
        <v>339</v>
      </c>
      <c r="D143" t="str">
        <f t="shared" si="29"/>
        <v>1</v>
      </c>
      <c r="E143" t="str">
        <f t="shared" si="30"/>
        <v>0</v>
      </c>
      <c r="F143" t="str">
        <f t="shared" si="31"/>
        <v>16</v>
      </c>
      <c r="G143" s="7" t="str">
        <f t="shared" si="32"/>
        <v>00</v>
      </c>
      <c r="H143">
        <f t="shared" si="24"/>
        <v>11</v>
      </c>
      <c r="I143" t="s">
        <v>1361</v>
      </c>
      <c r="J143" t="s">
        <v>1360</v>
      </c>
      <c r="K143">
        <v>11</v>
      </c>
      <c r="L143" t="s">
        <v>1359</v>
      </c>
      <c r="M143" t="s">
        <v>1374</v>
      </c>
      <c r="N143" t="s">
        <v>111</v>
      </c>
      <c r="O143" t="s">
        <v>65</v>
      </c>
      <c r="P143" t="s">
        <v>1351</v>
      </c>
      <c r="Q143" t="s">
        <v>47</v>
      </c>
      <c r="R143" t="s">
        <v>48</v>
      </c>
      <c r="S143">
        <v>4</v>
      </c>
      <c r="T143" t="s">
        <v>1291</v>
      </c>
      <c r="U143" s="7" t="s">
        <v>1042</v>
      </c>
      <c r="V143" t="s">
        <v>422</v>
      </c>
      <c r="W143" t="s">
        <v>1379</v>
      </c>
      <c r="X143" t="s">
        <v>846</v>
      </c>
      <c r="Y143" t="s">
        <v>1339</v>
      </c>
      <c r="Z143">
        <v>3000</v>
      </c>
      <c r="AA143" t="s">
        <v>56</v>
      </c>
      <c r="AB143">
        <v>3391</v>
      </c>
      <c r="AC143" t="s">
        <v>129</v>
      </c>
      <c r="AD143" s="13" t="s">
        <v>1462</v>
      </c>
      <c r="AE143" t="s">
        <v>58</v>
      </c>
      <c r="AF143" s="1">
        <v>1500000</v>
      </c>
      <c r="AH143" s="165">
        <v>3985000</v>
      </c>
      <c r="AL143" s="63">
        <f t="shared" si="33"/>
        <v>-2485000</v>
      </c>
    </row>
    <row r="144" spans="1:38" x14ac:dyDescent="0.35">
      <c r="A144" t="str">
        <f t="shared" si="27"/>
        <v>535310660011</v>
      </c>
      <c r="B144">
        <v>5</v>
      </c>
      <c r="C144" t="str">
        <f t="shared" si="28"/>
        <v>353</v>
      </c>
      <c r="D144" t="str">
        <f t="shared" si="29"/>
        <v>1</v>
      </c>
      <c r="E144" t="str">
        <f t="shared" si="30"/>
        <v>0</v>
      </c>
      <c r="F144" t="str">
        <f t="shared" si="31"/>
        <v>66</v>
      </c>
      <c r="G144" s="7" t="str">
        <f t="shared" si="32"/>
        <v>00</v>
      </c>
      <c r="H144">
        <f t="shared" si="24"/>
        <v>11</v>
      </c>
      <c r="I144" t="s">
        <v>1361</v>
      </c>
      <c r="J144" t="s">
        <v>1360</v>
      </c>
      <c r="K144">
        <v>11</v>
      </c>
      <c r="L144" t="s">
        <v>1359</v>
      </c>
      <c r="M144" t="s">
        <v>1380</v>
      </c>
      <c r="N144" t="s">
        <v>984</v>
      </c>
      <c r="O144" t="s">
        <v>1398</v>
      </c>
      <c r="P144" t="s">
        <v>1399</v>
      </c>
      <c r="Q144" t="s">
        <v>204</v>
      </c>
      <c r="R144" t="s">
        <v>1306</v>
      </c>
      <c r="S144">
        <v>4</v>
      </c>
      <c r="T144" t="s">
        <v>1291</v>
      </c>
      <c r="U144" s="7" t="s">
        <v>1570</v>
      </c>
      <c r="V144" t="s">
        <v>1514</v>
      </c>
      <c r="W144" t="s">
        <v>1432</v>
      </c>
      <c r="X144" t="s">
        <v>1514</v>
      </c>
      <c r="Y144" t="s">
        <v>1339</v>
      </c>
      <c r="Z144">
        <v>3000</v>
      </c>
      <c r="AA144" t="s">
        <v>56</v>
      </c>
      <c r="AB144">
        <v>3531</v>
      </c>
      <c r="AC144" t="s">
        <v>604</v>
      </c>
      <c r="AD144" s="13" t="s">
        <v>1462</v>
      </c>
      <c r="AE144" t="s">
        <v>58</v>
      </c>
      <c r="AF144" s="1">
        <v>1500000</v>
      </c>
      <c r="AH144" s="1">
        <f t="shared" ref="AH144:AH151" si="34">AF144</f>
        <v>1500000</v>
      </c>
      <c r="AL144" s="63">
        <f t="shared" si="33"/>
        <v>0</v>
      </c>
    </row>
    <row r="145" spans="1:39" x14ac:dyDescent="0.35">
      <c r="A145" t="str">
        <f t="shared" si="27"/>
        <v>559110666311</v>
      </c>
      <c r="B145">
        <v>5</v>
      </c>
      <c r="C145" t="str">
        <f t="shared" si="28"/>
        <v>591</v>
      </c>
      <c r="D145" t="str">
        <f t="shared" si="29"/>
        <v>1</v>
      </c>
      <c r="E145" t="str">
        <f t="shared" si="30"/>
        <v>0</v>
      </c>
      <c r="F145" t="str">
        <f t="shared" si="31"/>
        <v>66</v>
      </c>
      <c r="G145" s="7">
        <f t="shared" si="32"/>
        <v>63</v>
      </c>
      <c r="H145">
        <f t="shared" si="24"/>
        <v>11</v>
      </c>
      <c r="I145" t="s">
        <v>1361</v>
      </c>
      <c r="J145" t="s">
        <v>1360</v>
      </c>
      <c r="K145">
        <v>11</v>
      </c>
      <c r="L145" t="s">
        <v>1359</v>
      </c>
      <c r="M145" t="s">
        <v>1380</v>
      </c>
      <c r="N145" t="s">
        <v>984</v>
      </c>
      <c r="O145" t="s">
        <v>1398</v>
      </c>
      <c r="P145" t="s">
        <v>1399</v>
      </c>
      <c r="Q145" t="s">
        <v>204</v>
      </c>
      <c r="R145" t="s">
        <v>1306</v>
      </c>
      <c r="S145">
        <v>4</v>
      </c>
      <c r="T145" t="s">
        <v>1291</v>
      </c>
      <c r="U145" s="7" t="s">
        <v>1570</v>
      </c>
      <c r="V145" t="s">
        <v>1514</v>
      </c>
      <c r="W145" t="s">
        <v>1432</v>
      </c>
      <c r="X145" t="s">
        <v>1514</v>
      </c>
      <c r="Y145" t="s">
        <v>1340</v>
      </c>
      <c r="Z145">
        <v>5000</v>
      </c>
      <c r="AA145" t="s">
        <v>118</v>
      </c>
      <c r="AB145">
        <v>5911</v>
      </c>
      <c r="AC145" t="s">
        <v>300</v>
      </c>
      <c r="AD145" s="13">
        <v>63</v>
      </c>
      <c r="AE145" t="s">
        <v>986</v>
      </c>
      <c r="AF145" s="1">
        <v>1400000</v>
      </c>
      <c r="AG145" s="1">
        <v>1400000</v>
      </c>
      <c r="AH145" s="1">
        <f t="shared" si="34"/>
        <v>1400000</v>
      </c>
      <c r="AI145" t="s">
        <v>1233</v>
      </c>
      <c r="AK145" t="s">
        <v>1317</v>
      </c>
      <c r="AL145" s="63">
        <f t="shared" si="33"/>
        <v>0</v>
      </c>
    </row>
    <row r="146" spans="1:39" x14ac:dyDescent="0.35">
      <c r="A146" t="str">
        <f t="shared" si="27"/>
        <v>538210151611</v>
      </c>
      <c r="B146">
        <v>5</v>
      </c>
      <c r="C146" t="str">
        <f t="shared" si="28"/>
        <v>382</v>
      </c>
      <c r="D146" t="str">
        <f t="shared" si="29"/>
        <v>1</v>
      </c>
      <c r="E146" t="str">
        <f t="shared" si="30"/>
        <v>0</v>
      </c>
      <c r="F146" t="str">
        <f t="shared" si="31"/>
        <v>15</v>
      </c>
      <c r="G146" s="7">
        <f t="shared" si="32"/>
        <v>16</v>
      </c>
      <c r="H146">
        <f t="shared" si="24"/>
        <v>11</v>
      </c>
      <c r="I146" t="s">
        <v>1361</v>
      </c>
      <c r="J146" t="s">
        <v>1360</v>
      </c>
      <c r="K146">
        <v>11</v>
      </c>
      <c r="L146" t="s">
        <v>1359</v>
      </c>
      <c r="M146" t="s">
        <v>1374</v>
      </c>
      <c r="N146" t="s">
        <v>111</v>
      </c>
      <c r="O146" t="s">
        <v>65</v>
      </c>
      <c r="P146" t="s">
        <v>1351</v>
      </c>
      <c r="Q146" t="s">
        <v>47</v>
      </c>
      <c r="R146" t="s">
        <v>48</v>
      </c>
      <c r="S146">
        <v>4</v>
      </c>
      <c r="T146" t="s">
        <v>1291</v>
      </c>
      <c r="U146" s="7" t="s">
        <v>1046</v>
      </c>
      <c r="V146" t="s">
        <v>1411</v>
      </c>
      <c r="W146" t="s">
        <v>1378</v>
      </c>
      <c r="X146" t="s">
        <v>1410</v>
      </c>
      <c r="Y146" t="s">
        <v>1339</v>
      </c>
      <c r="Z146">
        <v>3000</v>
      </c>
      <c r="AA146" t="s">
        <v>56</v>
      </c>
      <c r="AB146">
        <v>3821</v>
      </c>
      <c r="AC146" t="s">
        <v>228</v>
      </c>
      <c r="AD146" s="13">
        <v>16</v>
      </c>
      <c r="AE146" t="s">
        <v>1405</v>
      </c>
      <c r="AF146" s="75">
        <v>1500000</v>
      </c>
      <c r="AH146" s="1">
        <f t="shared" si="34"/>
        <v>1500000</v>
      </c>
      <c r="AL146" s="63">
        <f t="shared" si="33"/>
        <v>0</v>
      </c>
    </row>
    <row r="147" spans="1:39" x14ac:dyDescent="0.35">
      <c r="A147" t="str">
        <f t="shared" si="27"/>
        <v>538210151711</v>
      </c>
      <c r="B147">
        <v>5</v>
      </c>
      <c r="C147" t="str">
        <f t="shared" si="28"/>
        <v>382</v>
      </c>
      <c r="D147" t="str">
        <f t="shared" si="29"/>
        <v>1</v>
      </c>
      <c r="E147" t="str">
        <f t="shared" si="30"/>
        <v>0</v>
      </c>
      <c r="F147" t="str">
        <f t="shared" si="31"/>
        <v>15</v>
      </c>
      <c r="G147" s="7">
        <f t="shared" si="32"/>
        <v>17</v>
      </c>
      <c r="H147">
        <f t="shared" si="24"/>
        <v>11</v>
      </c>
      <c r="I147" t="s">
        <v>1361</v>
      </c>
      <c r="J147" t="s">
        <v>1360</v>
      </c>
      <c r="K147">
        <v>11</v>
      </c>
      <c r="L147" t="s">
        <v>1359</v>
      </c>
      <c r="M147" t="s">
        <v>1374</v>
      </c>
      <c r="N147" t="s">
        <v>111</v>
      </c>
      <c r="O147" t="s">
        <v>65</v>
      </c>
      <c r="P147" t="s">
        <v>1351</v>
      </c>
      <c r="Q147" t="s">
        <v>47</v>
      </c>
      <c r="R147" t="s">
        <v>48</v>
      </c>
      <c r="S147">
        <v>4</v>
      </c>
      <c r="T147" t="s">
        <v>1291</v>
      </c>
      <c r="U147" s="7" t="s">
        <v>1046</v>
      </c>
      <c r="V147" t="s">
        <v>1411</v>
      </c>
      <c r="W147" t="s">
        <v>1378</v>
      </c>
      <c r="X147" t="s">
        <v>1410</v>
      </c>
      <c r="Y147" t="s">
        <v>1339</v>
      </c>
      <c r="Z147">
        <v>3000</v>
      </c>
      <c r="AA147" t="s">
        <v>56</v>
      </c>
      <c r="AB147">
        <v>3821</v>
      </c>
      <c r="AC147" t="s">
        <v>228</v>
      </c>
      <c r="AD147" s="13">
        <v>17</v>
      </c>
      <c r="AE147" t="s">
        <v>672</v>
      </c>
      <c r="AF147" s="75">
        <v>1500000</v>
      </c>
      <c r="AH147" s="1">
        <f t="shared" si="34"/>
        <v>1500000</v>
      </c>
      <c r="AL147" s="63">
        <f t="shared" si="33"/>
        <v>0</v>
      </c>
    </row>
    <row r="148" spans="1:39" x14ac:dyDescent="0.35">
      <c r="A148" t="str">
        <f t="shared" si="27"/>
        <v>538210640011</v>
      </c>
      <c r="B148">
        <v>5</v>
      </c>
      <c r="C148" t="str">
        <f t="shared" si="28"/>
        <v>382</v>
      </c>
      <c r="D148" t="str">
        <f t="shared" si="29"/>
        <v>1</v>
      </c>
      <c r="E148" t="str">
        <f t="shared" si="30"/>
        <v>0</v>
      </c>
      <c r="F148" t="str">
        <f t="shared" si="31"/>
        <v>64</v>
      </c>
      <c r="G148" s="7" t="str">
        <f t="shared" si="32"/>
        <v>00</v>
      </c>
      <c r="H148">
        <f t="shared" si="24"/>
        <v>11</v>
      </c>
      <c r="I148" t="s">
        <v>1361</v>
      </c>
      <c r="J148" t="s">
        <v>1360</v>
      </c>
      <c r="K148">
        <v>11</v>
      </c>
      <c r="L148" t="s">
        <v>1359</v>
      </c>
      <c r="M148" t="s">
        <v>1379</v>
      </c>
      <c r="N148" t="s">
        <v>948</v>
      </c>
      <c r="O148" t="s">
        <v>65</v>
      </c>
      <c r="P148" t="s">
        <v>1351</v>
      </c>
      <c r="Q148" t="s">
        <v>592</v>
      </c>
      <c r="R148" t="s">
        <v>591</v>
      </c>
      <c r="S148">
        <v>5</v>
      </c>
      <c r="T148" t="s">
        <v>1295</v>
      </c>
      <c r="U148" s="7" t="s">
        <v>1568</v>
      </c>
      <c r="V148" t="s">
        <v>1500</v>
      </c>
      <c r="W148" t="s">
        <v>1431</v>
      </c>
      <c r="X148" t="s">
        <v>971</v>
      </c>
      <c r="Y148" t="s">
        <v>1339</v>
      </c>
      <c r="Z148">
        <v>3000</v>
      </c>
      <c r="AA148" t="s">
        <v>56</v>
      </c>
      <c r="AB148">
        <v>3821</v>
      </c>
      <c r="AC148" t="s">
        <v>228</v>
      </c>
      <c r="AD148" s="13" t="s">
        <v>1462</v>
      </c>
      <c r="AE148" t="s">
        <v>58</v>
      </c>
      <c r="AF148" s="1">
        <v>1500000</v>
      </c>
      <c r="AH148" s="1">
        <f t="shared" si="34"/>
        <v>1500000</v>
      </c>
      <c r="AI148" t="s">
        <v>1324</v>
      </c>
      <c r="AL148" s="63">
        <f t="shared" si="33"/>
        <v>0</v>
      </c>
    </row>
    <row r="149" spans="1:39" x14ac:dyDescent="0.35">
      <c r="A149" t="str">
        <f t="shared" si="27"/>
        <v>538210654111</v>
      </c>
      <c r="B149">
        <v>5</v>
      </c>
      <c r="C149" t="str">
        <f t="shared" si="28"/>
        <v>382</v>
      </c>
      <c r="D149" t="str">
        <f t="shared" si="29"/>
        <v>1</v>
      </c>
      <c r="E149" t="str">
        <f t="shared" si="30"/>
        <v>0</v>
      </c>
      <c r="F149" t="str">
        <f t="shared" si="31"/>
        <v>65</v>
      </c>
      <c r="G149" s="7">
        <f t="shared" si="32"/>
        <v>41</v>
      </c>
      <c r="H149">
        <f t="shared" si="24"/>
        <v>11</v>
      </c>
      <c r="I149" t="s">
        <v>1361</v>
      </c>
      <c r="J149" t="s">
        <v>1360</v>
      </c>
      <c r="K149">
        <v>11</v>
      </c>
      <c r="L149" t="s">
        <v>1359</v>
      </c>
      <c r="M149" t="s">
        <v>1379</v>
      </c>
      <c r="N149" t="s">
        <v>948</v>
      </c>
      <c r="O149" t="s">
        <v>65</v>
      </c>
      <c r="P149" t="s">
        <v>1351</v>
      </c>
      <c r="Q149" t="s">
        <v>592</v>
      </c>
      <c r="R149" t="s">
        <v>591</v>
      </c>
      <c r="S149">
        <v>5</v>
      </c>
      <c r="T149" t="s">
        <v>1295</v>
      </c>
      <c r="U149" s="7" t="s">
        <v>1569</v>
      </c>
      <c r="V149" t="s">
        <v>970</v>
      </c>
      <c r="W149" t="s">
        <v>1431</v>
      </c>
      <c r="X149" t="s">
        <v>971</v>
      </c>
      <c r="Y149" t="s">
        <v>1339</v>
      </c>
      <c r="Z149">
        <v>3000</v>
      </c>
      <c r="AA149" t="s">
        <v>56</v>
      </c>
      <c r="AB149">
        <v>3821</v>
      </c>
      <c r="AC149" t="s">
        <v>228</v>
      </c>
      <c r="AD149" s="13">
        <v>41</v>
      </c>
      <c r="AE149" t="s">
        <v>1309</v>
      </c>
      <c r="AF149" s="1">
        <v>1500000</v>
      </c>
      <c r="AH149" s="1">
        <f t="shared" si="34"/>
        <v>1500000</v>
      </c>
      <c r="AL149" s="63">
        <f t="shared" si="33"/>
        <v>0</v>
      </c>
    </row>
    <row r="150" spans="1:39" x14ac:dyDescent="0.35">
      <c r="A150" t="str">
        <f t="shared" si="27"/>
        <v>538210420011</v>
      </c>
      <c r="B150">
        <v>5</v>
      </c>
      <c r="C150" t="str">
        <f t="shared" si="28"/>
        <v>382</v>
      </c>
      <c r="D150" t="str">
        <f t="shared" si="29"/>
        <v>1</v>
      </c>
      <c r="E150" t="str">
        <f t="shared" si="30"/>
        <v>0</v>
      </c>
      <c r="F150" t="str">
        <f t="shared" si="31"/>
        <v>42</v>
      </c>
      <c r="G150" s="7" t="str">
        <f t="shared" si="32"/>
        <v>00</v>
      </c>
      <c r="H150">
        <f t="shared" si="24"/>
        <v>11</v>
      </c>
      <c r="I150" t="s">
        <v>1361</v>
      </c>
      <c r="J150" t="s">
        <v>1360</v>
      </c>
      <c r="K150">
        <v>11</v>
      </c>
      <c r="L150" t="s">
        <v>1359</v>
      </c>
      <c r="M150" t="s">
        <v>1377</v>
      </c>
      <c r="N150" t="s">
        <v>900</v>
      </c>
      <c r="O150" t="s">
        <v>65</v>
      </c>
      <c r="P150" t="s">
        <v>1351</v>
      </c>
      <c r="Q150" t="s">
        <v>47</v>
      </c>
      <c r="R150" t="s">
        <v>48</v>
      </c>
      <c r="S150">
        <v>1</v>
      </c>
      <c r="T150" t="s">
        <v>1292</v>
      </c>
      <c r="U150" s="7" t="s">
        <v>1546</v>
      </c>
      <c r="V150" t="s">
        <v>1483</v>
      </c>
      <c r="W150" t="s">
        <v>1424</v>
      </c>
      <c r="X150" t="s">
        <v>932</v>
      </c>
      <c r="Y150" t="s">
        <v>1339</v>
      </c>
      <c r="Z150">
        <v>3000</v>
      </c>
      <c r="AA150" t="s">
        <v>56</v>
      </c>
      <c r="AB150">
        <v>3821</v>
      </c>
      <c r="AC150" t="s">
        <v>228</v>
      </c>
      <c r="AD150" s="13" t="s">
        <v>1462</v>
      </c>
      <c r="AE150" t="s">
        <v>58</v>
      </c>
      <c r="AF150" s="1">
        <v>1500000</v>
      </c>
      <c r="AH150" s="1">
        <f t="shared" si="34"/>
        <v>1500000</v>
      </c>
      <c r="AI150" t="s">
        <v>1256</v>
      </c>
      <c r="AJ150" s="1"/>
      <c r="AL150" s="63">
        <f t="shared" si="33"/>
        <v>0</v>
      </c>
    </row>
    <row r="151" spans="1:39" x14ac:dyDescent="0.35">
      <c r="A151" t="str">
        <f t="shared" si="27"/>
        <v>556510660011</v>
      </c>
      <c r="B151">
        <v>5</v>
      </c>
      <c r="C151" t="str">
        <f t="shared" si="28"/>
        <v>565</v>
      </c>
      <c r="D151" t="str">
        <f t="shared" si="29"/>
        <v>1</v>
      </c>
      <c r="E151" t="str">
        <f t="shared" si="30"/>
        <v>0</v>
      </c>
      <c r="F151" t="str">
        <f t="shared" si="31"/>
        <v>66</v>
      </c>
      <c r="G151" s="7" t="str">
        <f t="shared" si="32"/>
        <v>00</v>
      </c>
      <c r="H151">
        <f t="shared" si="24"/>
        <v>11</v>
      </c>
      <c r="I151" t="s">
        <v>1361</v>
      </c>
      <c r="J151" t="s">
        <v>1360</v>
      </c>
      <c r="K151">
        <v>11</v>
      </c>
      <c r="L151" t="s">
        <v>1359</v>
      </c>
      <c r="M151" t="s">
        <v>1380</v>
      </c>
      <c r="N151" t="s">
        <v>984</v>
      </c>
      <c r="O151" t="s">
        <v>1398</v>
      </c>
      <c r="P151" t="s">
        <v>1399</v>
      </c>
      <c r="Q151" t="s">
        <v>204</v>
      </c>
      <c r="R151" t="s">
        <v>1306</v>
      </c>
      <c r="S151">
        <v>4</v>
      </c>
      <c r="T151" t="s">
        <v>1291</v>
      </c>
      <c r="U151" s="7" t="s">
        <v>1570</v>
      </c>
      <c r="V151" t="s">
        <v>1514</v>
      </c>
      <c r="W151" t="s">
        <v>1432</v>
      </c>
      <c r="X151" t="s">
        <v>1514</v>
      </c>
      <c r="Y151" t="s">
        <v>1340</v>
      </c>
      <c r="Z151">
        <v>5000</v>
      </c>
      <c r="AA151" t="s">
        <v>118</v>
      </c>
      <c r="AB151">
        <v>5651</v>
      </c>
      <c r="AC151" t="s">
        <v>442</v>
      </c>
      <c r="AD151" s="13" t="s">
        <v>1462</v>
      </c>
      <c r="AE151" t="s">
        <v>58</v>
      </c>
      <c r="AF151" s="1">
        <v>1500000</v>
      </c>
      <c r="AH151" s="1">
        <f t="shared" si="34"/>
        <v>1500000</v>
      </c>
      <c r="AL151" s="63">
        <f t="shared" si="33"/>
        <v>0</v>
      </c>
    </row>
    <row r="152" spans="1:39" x14ac:dyDescent="0.35">
      <c r="A152" t="str">
        <f t="shared" si="27"/>
        <v>531112430025</v>
      </c>
      <c r="B152">
        <v>5</v>
      </c>
      <c r="C152" t="str">
        <f t="shared" si="28"/>
        <v>311</v>
      </c>
      <c r="D152" t="str">
        <f t="shared" si="29"/>
        <v>1</v>
      </c>
      <c r="E152" t="str">
        <f t="shared" si="30"/>
        <v>2</v>
      </c>
      <c r="F152" t="str">
        <f t="shared" si="31"/>
        <v>43</v>
      </c>
      <c r="G152" s="7" t="str">
        <f t="shared" si="32"/>
        <v>00</v>
      </c>
      <c r="H152">
        <f t="shared" si="24"/>
        <v>25</v>
      </c>
      <c r="I152" t="s">
        <v>1367</v>
      </c>
      <c r="J152" t="s">
        <v>1368</v>
      </c>
      <c r="K152">
        <v>25</v>
      </c>
      <c r="L152" t="s">
        <v>1358</v>
      </c>
      <c r="M152" t="s">
        <v>1378</v>
      </c>
      <c r="N152" t="s">
        <v>824</v>
      </c>
      <c r="O152" t="s">
        <v>65</v>
      </c>
      <c r="P152" t="s">
        <v>1351</v>
      </c>
      <c r="Q152" t="s">
        <v>1303</v>
      </c>
      <c r="R152" t="s">
        <v>1304</v>
      </c>
      <c r="S152">
        <v>6</v>
      </c>
      <c r="T152" t="s">
        <v>1290</v>
      </c>
      <c r="U152" s="7" t="s">
        <v>1547</v>
      </c>
      <c r="V152" t="s">
        <v>1409</v>
      </c>
      <c r="W152" t="s">
        <v>1425</v>
      </c>
      <c r="X152" t="s">
        <v>1408</v>
      </c>
      <c r="Y152" t="s">
        <v>1339</v>
      </c>
      <c r="Z152">
        <v>3000</v>
      </c>
      <c r="AA152" t="s">
        <v>56</v>
      </c>
      <c r="AB152">
        <v>3111</v>
      </c>
      <c r="AC152" t="s">
        <v>199</v>
      </c>
      <c r="AD152" s="13" t="s">
        <v>1462</v>
      </c>
      <c r="AE152" t="s">
        <v>58</v>
      </c>
      <c r="AF152" s="1">
        <v>0</v>
      </c>
      <c r="AH152" s="1">
        <v>164121269.78245008</v>
      </c>
      <c r="AL152" s="63"/>
    </row>
    <row r="153" spans="1:39" x14ac:dyDescent="0.35">
      <c r="A153" t="str">
        <f t="shared" si="27"/>
        <v>531712666425</v>
      </c>
      <c r="B153">
        <v>5</v>
      </c>
      <c r="C153" t="str">
        <f t="shared" si="28"/>
        <v>317</v>
      </c>
      <c r="D153" t="str">
        <f t="shared" si="29"/>
        <v>1</v>
      </c>
      <c r="E153" t="str">
        <f t="shared" si="30"/>
        <v>2</v>
      </c>
      <c r="F153" t="str">
        <f t="shared" si="31"/>
        <v>66</v>
      </c>
      <c r="G153" s="7">
        <f t="shared" si="32"/>
        <v>64</v>
      </c>
      <c r="H153">
        <f t="shared" si="24"/>
        <v>25</v>
      </c>
      <c r="I153" t="s">
        <v>1367</v>
      </c>
      <c r="J153" t="s">
        <v>1368</v>
      </c>
      <c r="K153">
        <v>25</v>
      </c>
      <c r="L153" t="s">
        <v>1358</v>
      </c>
      <c r="M153" t="s">
        <v>1380</v>
      </c>
      <c r="N153" t="s">
        <v>984</v>
      </c>
      <c r="O153" t="s">
        <v>1398</v>
      </c>
      <c r="P153" t="s">
        <v>1399</v>
      </c>
      <c r="Q153" t="s">
        <v>204</v>
      </c>
      <c r="R153" t="s">
        <v>1306</v>
      </c>
      <c r="S153">
        <v>4</v>
      </c>
      <c r="T153" t="s">
        <v>1291</v>
      </c>
      <c r="U153" s="7" t="s">
        <v>1570</v>
      </c>
      <c r="V153" t="s">
        <v>1514</v>
      </c>
      <c r="W153" t="s">
        <v>1432</v>
      </c>
      <c r="X153" t="s">
        <v>1514</v>
      </c>
      <c r="Y153" t="s">
        <v>1339</v>
      </c>
      <c r="Z153">
        <v>3000</v>
      </c>
      <c r="AA153" t="s">
        <v>56</v>
      </c>
      <c r="AB153">
        <v>3171</v>
      </c>
      <c r="AC153" t="s">
        <v>772</v>
      </c>
      <c r="AD153" s="13">
        <v>64</v>
      </c>
      <c r="AE153" t="s">
        <v>828</v>
      </c>
      <c r="AF153" s="1">
        <v>40000000</v>
      </c>
      <c r="AH153" s="1">
        <f>AF153</f>
        <v>40000000</v>
      </c>
      <c r="AI153" t="s">
        <v>1271</v>
      </c>
      <c r="AJ153" t="s">
        <v>1396</v>
      </c>
      <c r="AK153" t="s">
        <v>1313</v>
      </c>
      <c r="AL153" s="63">
        <f t="shared" ref="AL153:AL182" si="35">AF153-AH153</f>
        <v>0</v>
      </c>
    </row>
    <row r="154" spans="1:39" x14ac:dyDescent="0.35">
      <c r="A154" t="str">
        <f t="shared" si="27"/>
        <v>556710250011</v>
      </c>
      <c r="B154">
        <v>5</v>
      </c>
      <c r="C154" t="str">
        <f t="shared" si="28"/>
        <v>567</v>
      </c>
      <c r="D154" t="str">
        <f t="shared" si="29"/>
        <v>1</v>
      </c>
      <c r="E154" t="str">
        <f t="shared" si="30"/>
        <v>0</v>
      </c>
      <c r="F154" t="str">
        <f t="shared" si="31"/>
        <v>25</v>
      </c>
      <c r="G154" s="7" t="str">
        <f t="shared" si="32"/>
        <v>00</v>
      </c>
      <c r="H154">
        <f t="shared" si="24"/>
        <v>11</v>
      </c>
      <c r="I154" t="s">
        <v>1361</v>
      </c>
      <c r="J154" t="s">
        <v>1360</v>
      </c>
      <c r="K154">
        <v>11</v>
      </c>
      <c r="L154" t="s">
        <v>1359</v>
      </c>
      <c r="M154" t="s">
        <v>1376</v>
      </c>
      <c r="N154" t="s">
        <v>857</v>
      </c>
      <c r="O154" t="s">
        <v>65</v>
      </c>
      <c r="P154" t="s">
        <v>1351</v>
      </c>
      <c r="Q154" t="s">
        <v>47</v>
      </c>
      <c r="R154" t="s">
        <v>48</v>
      </c>
      <c r="S154">
        <v>2</v>
      </c>
      <c r="T154" t="s">
        <v>1293</v>
      </c>
      <c r="U154" s="7" t="s">
        <v>1529</v>
      </c>
      <c r="V154" t="s">
        <v>404</v>
      </c>
      <c r="W154" t="s">
        <v>1386</v>
      </c>
      <c r="X154" t="s">
        <v>858</v>
      </c>
      <c r="Y154" t="s">
        <v>1340</v>
      </c>
      <c r="Z154">
        <v>5000</v>
      </c>
      <c r="AA154" t="s">
        <v>118</v>
      </c>
      <c r="AB154">
        <v>5671</v>
      </c>
      <c r="AC154" t="s">
        <v>407</v>
      </c>
      <c r="AD154" s="13" t="s">
        <v>1462</v>
      </c>
      <c r="AE154" t="s">
        <v>58</v>
      </c>
      <c r="AF154" s="1">
        <v>1500000</v>
      </c>
      <c r="AH154" s="1">
        <f>AF154</f>
        <v>1500000</v>
      </c>
      <c r="AL154" s="63">
        <f t="shared" si="35"/>
        <v>0</v>
      </c>
    </row>
    <row r="155" spans="1:39" x14ac:dyDescent="0.35">
      <c r="A155" t="str">
        <f t="shared" si="27"/>
        <v>535810240011</v>
      </c>
      <c r="B155">
        <v>5</v>
      </c>
      <c r="C155" t="str">
        <f t="shared" si="28"/>
        <v>358</v>
      </c>
      <c r="D155" t="str">
        <f t="shared" si="29"/>
        <v>1</v>
      </c>
      <c r="E155" t="str">
        <f t="shared" si="30"/>
        <v>0</v>
      </c>
      <c r="F155" t="str">
        <f t="shared" si="31"/>
        <v>24</v>
      </c>
      <c r="G155" s="7" t="str">
        <f t="shared" si="32"/>
        <v>00</v>
      </c>
      <c r="H155">
        <f t="shared" si="24"/>
        <v>11</v>
      </c>
      <c r="I155" t="s">
        <v>1361</v>
      </c>
      <c r="J155" t="s">
        <v>1360</v>
      </c>
      <c r="K155">
        <v>11</v>
      </c>
      <c r="L155" t="s">
        <v>1359</v>
      </c>
      <c r="M155" t="s">
        <v>1375</v>
      </c>
      <c r="N155" t="s">
        <v>870</v>
      </c>
      <c r="O155" t="s">
        <v>65</v>
      </c>
      <c r="P155" t="s">
        <v>1351</v>
      </c>
      <c r="Q155" t="s">
        <v>480</v>
      </c>
      <c r="R155" t="s">
        <v>481</v>
      </c>
      <c r="S155">
        <v>2</v>
      </c>
      <c r="T155" t="s">
        <v>1293</v>
      </c>
      <c r="U155" s="7" t="s">
        <v>1528</v>
      </c>
      <c r="V155" t="s">
        <v>1464</v>
      </c>
      <c r="W155" t="s">
        <v>1385</v>
      </c>
      <c r="X155" t="s">
        <v>897</v>
      </c>
      <c r="Y155" t="s">
        <v>1339</v>
      </c>
      <c r="Z155">
        <v>3000</v>
      </c>
      <c r="AA155" t="s">
        <v>56</v>
      </c>
      <c r="AB155">
        <v>3581</v>
      </c>
      <c r="AC155" t="s">
        <v>190</v>
      </c>
      <c r="AD155" s="13" t="s">
        <v>1462</v>
      </c>
      <c r="AE155" t="s">
        <v>58</v>
      </c>
      <c r="AF155" s="1">
        <v>1202000</v>
      </c>
      <c r="AH155" s="1">
        <v>1202000</v>
      </c>
      <c r="AI155" t="s">
        <v>1281</v>
      </c>
      <c r="AL155" s="63">
        <f t="shared" si="35"/>
        <v>0</v>
      </c>
    </row>
    <row r="156" spans="1:39" x14ac:dyDescent="0.35">
      <c r="A156" t="str">
        <f t="shared" si="27"/>
        <v>527110200011</v>
      </c>
      <c r="B156">
        <v>5</v>
      </c>
      <c r="C156" t="str">
        <f t="shared" si="28"/>
        <v>271</v>
      </c>
      <c r="D156" t="str">
        <f t="shared" si="29"/>
        <v>1</v>
      </c>
      <c r="E156" t="str">
        <f t="shared" si="30"/>
        <v>0</v>
      </c>
      <c r="F156" t="str">
        <f t="shared" si="31"/>
        <v>20</v>
      </c>
      <c r="G156" s="7" t="str">
        <f t="shared" si="32"/>
        <v>00</v>
      </c>
      <c r="H156">
        <f t="shared" si="24"/>
        <v>11</v>
      </c>
      <c r="I156" t="s">
        <v>1361</v>
      </c>
      <c r="J156" t="s">
        <v>1360</v>
      </c>
      <c r="K156">
        <v>11</v>
      </c>
      <c r="L156" t="s">
        <v>1359</v>
      </c>
      <c r="M156" t="s">
        <v>1375</v>
      </c>
      <c r="N156" t="s">
        <v>870</v>
      </c>
      <c r="O156" t="s">
        <v>65</v>
      </c>
      <c r="P156" t="s">
        <v>1351</v>
      </c>
      <c r="Q156" t="s">
        <v>155</v>
      </c>
      <c r="R156" t="s">
        <v>1302</v>
      </c>
      <c r="S156">
        <v>1</v>
      </c>
      <c r="T156" t="s">
        <v>1292</v>
      </c>
      <c r="U156" s="7" t="s">
        <v>1524</v>
      </c>
      <c r="V156" t="s">
        <v>1510</v>
      </c>
      <c r="W156" t="s">
        <v>1382</v>
      </c>
      <c r="X156" t="s">
        <v>871</v>
      </c>
      <c r="Y156" t="s">
        <v>1339</v>
      </c>
      <c r="Z156">
        <v>2000</v>
      </c>
      <c r="AA156" t="s">
        <v>105</v>
      </c>
      <c r="AB156">
        <v>2711</v>
      </c>
      <c r="AC156" t="s">
        <v>106</v>
      </c>
      <c r="AD156" s="13" t="s">
        <v>1462</v>
      </c>
      <c r="AE156" t="s">
        <v>58</v>
      </c>
      <c r="AF156" s="1">
        <v>1200000</v>
      </c>
      <c r="AH156" s="1">
        <f>AF156</f>
        <v>1200000</v>
      </c>
      <c r="AJ156" t="s">
        <v>1396</v>
      </c>
      <c r="AL156" s="63">
        <f t="shared" si="35"/>
        <v>0</v>
      </c>
    </row>
    <row r="157" spans="1:39" x14ac:dyDescent="0.35">
      <c r="A157" t="str">
        <f t="shared" si="27"/>
        <v>524910370011</v>
      </c>
      <c r="B157">
        <v>5</v>
      </c>
      <c r="C157" t="str">
        <f t="shared" si="28"/>
        <v>249</v>
      </c>
      <c r="D157" t="str">
        <f t="shared" si="29"/>
        <v>1</v>
      </c>
      <c r="E157" t="str">
        <f t="shared" si="30"/>
        <v>0</v>
      </c>
      <c r="F157" t="str">
        <f t="shared" si="31"/>
        <v>37</v>
      </c>
      <c r="G157" s="7" t="str">
        <f t="shared" si="32"/>
        <v>00</v>
      </c>
      <c r="H157">
        <f t="shared" si="24"/>
        <v>11</v>
      </c>
      <c r="I157" t="s">
        <v>1361</v>
      </c>
      <c r="J157" t="s">
        <v>1360</v>
      </c>
      <c r="K157">
        <v>11</v>
      </c>
      <c r="L157" t="s">
        <v>1359</v>
      </c>
      <c r="M157" t="s">
        <v>1377</v>
      </c>
      <c r="N157" t="s">
        <v>900</v>
      </c>
      <c r="O157" t="s">
        <v>217</v>
      </c>
      <c r="P157" t="s">
        <v>1352</v>
      </c>
      <c r="Q157" t="s">
        <v>47</v>
      </c>
      <c r="R157" t="s">
        <v>48</v>
      </c>
      <c r="S157">
        <v>2</v>
      </c>
      <c r="T157" t="s">
        <v>1293</v>
      </c>
      <c r="U157" s="7" t="s">
        <v>1541</v>
      </c>
      <c r="V157" t="s">
        <v>1490</v>
      </c>
      <c r="W157" t="s">
        <v>1423</v>
      </c>
      <c r="X157" t="s">
        <v>909</v>
      </c>
      <c r="Y157" t="s">
        <v>1339</v>
      </c>
      <c r="Z157">
        <v>2000</v>
      </c>
      <c r="AA157" t="s">
        <v>105</v>
      </c>
      <c r="AB157">
        <v>2491</v>
      </c>
      <c r="AC157" t="s">
        <v>374</v>
      </c>
      <c r="AD157" s="13" t="s">
        <v>1462</v>
      </c>
      <c r="AE157" t="s">
        <v>58</v>
      </c>
      <c r="AF157" s="1">
        <v>2000000</v>
      </c>
      <c r="AG157" s="1">
        <v>0</v>
      </c>
      <c r="AH157" s="1">
        <v>1175000</v>
      </c>
      <c r="AI157" t="s">
        <v>1162</v>
      </c>
      <c r="AL157" s="63">
        <f t="shared" si="35"/>
        <v>825000</v>
      </c>
      <c r="AM157" s="1"/>
    </row>
    <row r="158" spans="1:39" x14ac:dyDescent="0.35">
      <c r="A158" t="str">
        <f t="shared" si="27"/>
        <v>531610660011</v>
      </c>
      <c r="B158">
        <v>5</v>
      </c>
      <c r="C158" t="str">
        <f t="shared" si="28"/>
        <v>316</v>
      </c>
      <c r="D158" t="str">
        <f t="shared" si="29"/>
        <v>1</v>
      </c>
      <c r="E158" t="str">
        <f t="shared" si="30"/>
        <v>0</v>
      </c>
      <c r="F158" t="str">
        <f t="shared" si="31"/>
        <v>66</v>
      </c>
      <c r="G158" s="7" t="str">
        <f t="shared" si="32"/>
        <v>00</v>
      </c>
      <c r="H158">
        <f t="shared" si="24"/>
        <v>11</v>
      </c>
      <c r="I158" t="s">
        <v>1361</v>
      </c>
      <c r="J158" t="s">
        <v>1360</v>
      </c>
      <c r="K158">
        <v>11</v>
      </c>
      <c r="L158" t="s">
        <v>1359</v>
      </c>
      <c r="M158" t="s">
        <v>1380</v>
      </c>
      <c r="N158" t="s">
        <v>984</v>
      </c>
      <c r="O158" t="s">
        <v>1398</v>
      </c>
      <c r="P158" t="s">
        <v>1399</v>
      </c>
      <c r="Q158" t="s">
        <v>204</v>
      </c>
      <c r="R158" t="s">
        <v>1306</v>
      </c>
      <c r="S158">
        <v>4</v>
      </c>
      <c r="T158" t="s">
        <v>1291</v>
      </c>
      <c r="U158" s="7" t="s">
        <v>1570</v>
      </c>
      <c r="V158" t="s">
        <v>1514</v>
      </c>
      <c r="W158" t="s">
        <v>1432</v>
      </c>
      <c r="X158" t="s">
        <v>1514</v>
      </c>
      <c r="Y158" t="s">
        <v>1339</v>
      </c>
      <c r="Z158">
        <v>3000</v>
      </c>
      <c r="AA158" t="s">
        <v>56</v>
      </c>
      <c r="AB158">
        <v>3161</v>
      </c>
      <c r="AC158" t="s">
        <v>247</v>
      </c>
      <c r="AD158" s="13" t="s">
        <v>1462</v>
      </c>
      <c r="AE158" t="s">
        <v>58</v>
      </c>
      <c r="AF158" s="1">
        <v>70000</v>
      </c>
      <c r="AH158" s="1">
        <v>1150000</v>
      </c>
      <c r="AL158" s="96">
        <f t="shared" si="35"/>
        <v>-1080000</v>
      </c>
    </row>
    <row r="159" spans="1:39" x14ac:dyDescent="0.35">
      <c r="A159" t="str">
        <f t="shared" si="27"/>
        <v>538210620011</v>
      </c>
      <c r="B159">
        <v>5</v>
      </c>
      <c r="C159" t="str">
        <f t="shared" si="28"/>
        <v>382</v>
      </c>
      <c r="D159" t="str">
        <f t="shared" si="29"/>
        <v>1</v>
      </c>
      <c r="E159" t="str">
        <f t="shared" si="30"/>
        <v>0</v>
      </c>
      <c r="F159" t="str">
        <f t="shared" si="31"/>
        <v>62</v>
      </c>
      <c r="G159" s="7" t="str">
        <f t="shared" si="32"/>
        <v>00</v>
      </c>
      <c r="H159">
        <f t="shared" si="24"/>
        <v>11</v>
      </c>
      <c r="I159" t="s">
        <v>1361</v>
      </c>
      <c r="J159" t="s">
        <v>1360</v>
      </c>
      <c r="K159">
        <v>11</v>
      </c>
      <c r="L159" t="s">
        <v>1359</v>
      </c>
      <c r="M159" t="s">
        <v>1379</v>
      </c>
      <c r="N159" t="s">
        <v>948</v>
      </c>
      <c r="O159" t="s">
        <v>65</v>
      </c>
      <c r="P159" t="s">
        <v>1351</v>
      </c>
      <c r="Q159" t="s">
        <v>592</v>
      </c>
      <c r="R159" t="s">
        <v>591</v>
      </c>
      <c r="S159">
        <v>5</v>
      </c>
      <c r="T159" t="s">
        <v>1295</v>
      </c>
      <c r="U159" s="7" t="s">
        <v>1566</v>
      </c>
      <c r="V159" t="s">
        <v>1499</v>
      </c>
      <c r="W159" t="s">
        <v>1431</v>
      </c>
      <c r="X159" t="s">
        <v>971</v>
      </c>
      <c r="Y159" t="s">
        <v>1339</v>
      </c>
      <c r="Z159">
        <v>3000</v>
      </c>
      <c r="AA159" t="s">
        <v>56</v>
      </c>
      <c r="AB159">
        <v>3821</v>
      </c>
      <c r="AC159" t="s">
        <v>228</v>
      </c>
      <c r="AD159" s="13" t="s">
        <v>1462</v>
      </c>
      <c r="AE159" t="s">
        <v>58</v>
      </c>
      <c r="AF159" s="1">
        <v>1150000</v>
      </c>
      <c r="AH159" s="1">
        <f t="shared" ref="AH159:AH169" si="36">AF159</f>
        <v>1150000</v>
      </c>
      <c r="AL159" s="63">
        <f t="shared" si="35"/>
        <v>0</v>
      </c>
    </row>
    <row r="160" spans="1:39" x14ac:dyDescent="0.35">
      <c r="A160" t="str">
        <f t="shared" si="27"/>
        <v>533610212111</v>
      </c>
      <c r="B160">
        <v>5</v>
      </c>
      <c r="C160" t="str">
        <f t="shared" si="28"/>
        <v>336</v>
      </c>
      <c r="D160" t="str">
        <f t="shared" si="29"/>
        <v>1</v>
      </c>
      <c r="E160" t="str">
        <f t="shared" si="30"/>
        <v>0</v>
      </c>
      <c r="F160" t="str">
        <f t="shared" si="31"/>
        <v>21</v>
      </c>
      <c r="G160" s="7">
        <f t="shared" si="32"/>
        <v>21</v>
      </c>
      <c r="H160">
        <f t="shared" si="24"/>
        <v>11</v>
      </c>
      <c r="I160" t="s">
        <v>1361</v>
      </c>
      <c r="J160" t="s">
        <v>1360</v>
      </c>
      <c r="K160">
        <v>11</v>
      </c>
      <c r="L160" t="s">
        <v>1359</v>
      </c>
      <c r="M160" t="s">
        <v>1375</v>
      </c>
      <c r="N160" t="s">
        <v>870</v>
      </c>
      <c r="O160" t="s">
        <v>65</v>
      </c>
      <c r="P160" t="s">
        <v>1351</v>
      </c>
      <c r="Q160" t="s">
        <v>155</v>
      </c>
      <c r="R160" t="s">
        <v>1302</v>
      </c>
      <c r="S160">
        <v>1</v>
      </c>
      <c r="T160" t="s">
        <v>1292</v>
      </c>
      <c r="U160" s="7" t="s">
        <v>1525</v>
      </c>
      <c r="V160" t="s">
        <v>1511</v>
      </c>
      <c r="W160" t="s">
        <v>1382</v>
      </c>
      <c r="X160" t="s">
        <v>871</v>
      </c>
      <c r="Y160" t="s">
        <v>1339</v>
      </c>
      <c r="Z160">
        <v>3000</v>
      </c>
      <c r="AA160" t="s">
        <v>56</v>
      </c>
      <c r="AB160">
        <v>3361</v>
      </c>
      <c r="AC160" t="s">
        <v>114</v>
      </c>
      <c r="AD160" s="13">
        <v>21</v>
      </c>
      <c r="AE160" t="s">
        <v>710</v>
      </c>
      <c r="AF160" s="1">
        <v>1050000</v>
      </c>
      <c r="AH160" s="1">
        <f t="shared" si="36"/>
        <v>1050000</v>
      </c>
      <c r="AL160" s="63">
        <f t="shared" si="35"/>
        <v>0</v>
      </c>
    </row>
    <row r="161" spans="1:38" x14ac:dyDescent="0.35">
      <c r="A161" t="str">
        <f t="shared" si="27"/>
        <v>521610250011</v>
      </c>
      <c r="B161">
        <v>5</v>
      </c>
      <c r="C161" t="str">
        <f t="shared" si="28"/>
        <v>216</v>
      </c>
      <c r="D161" t="str">
        <f t="shared" si="29"/>
        <v>1</v>
      </c>
      <c r="E161" t="str">
        <f t="shared" si="30"/>
        <v>0</v>
      </c>
      <c r="F161" t="str">
        <f t="shared" si="31"/>
        <v>25</v>
      </c>
      <c r="G161" s="7" t="str">
        <f t="shared" si="32"/>
        <v>00</v>
      </c>
      <c r="H161">
        <f t="shared" si="24"/>
        <v>11</v>
      </c>
      <c r="I161" t="s">
        <v>1361</v>
      </c>
      <c r="J161" t="s">
        <v>1360</v>
      </c>
      <c r="K161">
        <v>11</v>
      </c>
      <c r="L161" t="s">
        <v>1359</v>
      </c>
      <c r="M161" t="s">
        <v>1376</v>
      </c>
      <c r="N161" t="s">
        <v>857</v>
      </c>
      <c r="O161" t="s">
        <v>65</v>
      </c>
      <c r="P161" t="s">
        <v>1351</v>
      </c>
      <c r="Q161" t="s">
        <v>47</v>
      </c>
      <c r="R161" t="s">
        <v>48</v>
      </c>
      <c r="S161">
        <v>2</v>
      </c>
      <c r="T161" t="s">
        <v>1293</v>
      </c>
      <c r="U161" s="7" t="s">
        <v>1529</v>
      </c>
      <c r="V161" t="s">
        <v>404</v>
      </c>
      <c r="W161" t="s">
        <v>1386</v>
      </c>
      <c r="X161" t="s">
        <v>858</v>
      </c>
      <c r="Y161" t="s">
        <v>1339</v>
      </c>
      <c r="Z161">
        <v>2000</v>
      </c>
      <c r="AA161" t="s">
        <v>105</v>
      </c>
      <c r="AB161">
        <v>2161</v>
      </c>
      <c r="AC161" t="s">
        <v>367</v>
      </c>
      <c r="AD161" s="13" t="s">
        <v>1462</v>
      </c>
      <c r="AE161" t="s">
        <v>58</v>
      </c>
      <c r="AF161" s="1">
        <v>1000000</v>
      </c>
      <c r="AH161" s="1">
        <f t="shared" si="36"/>
        <v>1000000</v>
      </c>
      <c r="AL161" s="63">
        <f t="shared" si="35"/>
        <v>0</v>
      </c>
    </row>
    <row r="162" spans="1:38" x14ac:dyDescent="0.35">
      <c r="A162" t="str">
        <f t="shared" si="27"/>
        <v>532512100025</v>
      </c>
      <c r="B162">
        <v>5</v>
      </c>
      <c r="C162" t="str">
        <f t="shared" si="28"/>
        <v>325</v>
      </c>
      <c r="D162" t="str">
        <f t="shared" si="29"/>
        <v>1</v>
      </c>
      <c r="E162" t="str">
        <f t="shared" si="30"/>
        <v>2</v>
      </c>
      <c r="F162" t="str">
        <f t="shared" si="31"/>
        <v>10</v>
      </c>
      <c r="G162" s="7" t="str">
        <f t="shared" si="32"/>
        <v>00</v>
      </c>
      <c r="H162">
        <f t="shared" si="24"/>
        <v>25</v>
      </c>
      <c r="I162" t="s">
        <v>1367</v>
      </c>
      <c r="J162" t="s">
        <v>1368</v>
      </c>
      <c r="K162">
        <v>25</v>
      </c>
      <c r="L162" t="s">
        <v>1358</v>
      </c>
      <c r="M162" t="s">
        <v>1373</v>
      </c>
      <c r="N162" t="s">
        <v>835</v>
      </c>
      <c r="O162" t="s">
        <v>65</v>
      </c>
      <c r="P162" t="s">
        <v>1351</v>
      </c>
      <c r="Q162" t="s">
        <v>47</v>
      </c>
      <c r="R162" t="s">
        <v>48</v>
      </c>
      <c r="S162">
        <v>1</v>
      </c>
      <c r="T162" t="s">
        <v>1292</v>
      </c>
      <c r="U162" s="7" t="s">
        <v>1047</v>
      </c>
      <c r="V162" t="s">
        <v>172</v>
      </c>
      <c r="W162" t="s">
        <v>1375</v>
      </c>
      <c r="X162" t="s">
        <v>836</v>
      </c>
      <c r="Y162" t="s">
        <v>1339</v>
      </c>
      <c r="Z162">
        <v>3000</v>
      </c>
      <c r="AA162" t="s">
        <v>56</v>
      </c>
      <c r="AB162">
        <v>3251</v>
      </c>
      <c r="AC162" t="s">
        <v>137</v>
      </c>
      <c r="AD162" s="13" t="s">
        <v>1462</v>
      </c>
      <c r="AE162" t="s">
        <v>58</v>
      </c>
      <c r="AF162" s="1">
        <v>68958396.960000008</v>
      </c>
      <c r="AG162" s="1">
        <v>68958396.960000008</v>
      </c>
      <c r="AH162" s="1">
        <f t="shared" si="36"/>
        <v>68958396.960000008</v>
      </c>
      <c r="AI162" t="s">
        <v>1170</v>
      </c>
      <c r="AJ162" t="s">
        <v>1396</v>
      </c>
      <c r="AL162" s="63">
        <f t="shared" si="35"/>
        <v>0</v>
      </c>
    </row>
    <row r="163" spans="1:38" x14ac:dyDescent="0.35">
      <c r="A163" t="str">
        <f t="shared" si="27"/>
        <v>524110250011</v>
      </c>
      <c r="B163">
        <v>5</v>
      </c>
      <c r="C163" t="str">
        <f t="shared" si="28"/>
        <v>241</v>
      </c>
      <c r="D163" t="str">
        <f t="shared" si="29"/>
        <v>1</v>
      </c>
      <c r="E163" t="str">
        <f t="shared" si="30"/>
        <v>0</v>
      </c>
      <c r="F163" t="str">
        <f t="shared" si="31"/>
        <v>25</v>
      </c>
      <c r="G163" s="7" t="str">
        <f t="shared" si="32"/>
        <v>00</v>
      </c>
      <c r="H163">
        <f t="shared" si="24"/>
        <v>11</v>
      </c>
      <c r="I163" t="s">
        <v>1361</v>
      </c>
      <c r="J163" t="s">
        <v>1360</v>
      </c>
      <c r="K163">
        <v>11</v>
      </c>
      <c r="L163" t="s">
        <v>1359</v>
      </c>
      <c r="M163" t="s">
        <v>1376</v>
      </c>
      <c r="N163" t="s">
        <v>857</v>
      </c>
      <c r="O163" t="s">
        <v>65</v>
      </c>
      <c r="P163" t="s">
        <v>1351</v>
      </c>
      <c r="Q163" t="s">
        <v>47</v>
      </c>
      <c r="R163" t="s">
        <v>48</v>
      </c>
      <c r="S163">
        <v>2</v>
      </c>
      <c r="T163" t="s">
        <v>1293</v>
      </c>
      <c r="U163" s="7" t="s">
        <v>1529</v>
      </c>
      <c r="V163" t="s">
        <v>404</v>
      </c>
      <c r="W163" t="s">
        <v>1386</v>
      </c>
      <c r="X163" t="s">
        <v>858</v>
      </c>
      <c r="Y163" t="s">
        <v>1339</v>
      </c>
      <c r="Z163">
        <v>2000</v>
      </c>
      <c r="AA163" t="s">
        <v>105</v>
      </c>
      <c r="AB163">
        <v>2411</v>
      </c>
      <c r="AC163" t="s">
        <v>369</v>
      </c>
      <c r="AD163" s="13" t="s">
        <v>1462</v>
      </c>
      <c r="AE163" t="s">
        <v>58</v>
      </c>
      <c r="AF163" s="1">
        <v>1000000</v>
      </c>
      <c r="AH163" s="1">
        <f t="shared" si="36"/>
        <v>1000000</v>
      </c>
      <c r="AL163" s="63">
        <f t="shared" si="35"/>
        <v>0</v>
      </c>
    </row>
    <row r="164" spans="1:38" x14ac:dyDescent="0.35">
      <c r="A164" t="str">
        <f t="shared" si="27"/>
        <v>524610262511</v>
      </c>
      <c r="B164">
        <v>5</v>
      </c>
      <c r="C164" t="str">
        <f t="shared" si="28"/>
        <v>246</v>
      </c>
      <c r="D164" t="str">
        <f t="shared" si="29"/>
        <v>1</v>
      </c>
      <c r="E164" t="str">
        <f t="shared" si="30"/>
        <v>0</v>
      </c>
      <c r="F164" t="str">
        <f t="shared" si="31"/>
        <v>26</v>
      </c>
      <c r="G164" s="7">
        <f t="shared" si="32"/>
        <v>25</v>
      </c>
      <c r="H164">
        <f t="shared" si="24"/>
        <v>11</v>
      </c>
      <c r="I164" t="s">
        <v>1361</v>
      </c>
      <c r="J164" t="s">
        <v>1360</v>
      </c>
      <c r="K164">
        <v>11</v>
      </c>
      <c r="L164" t="s">
        <v>1359</v>
      </c>
      <c r="M164" t="s">
        <v>1376</v>
      </c>
      <c r="N164" t="s">
        <v>857</v>
      </c>
      <c r="O164" t="s">
        <v>65</v>
      </c>
      <c r="P164" t="s">
        <v>1351</v>
      </c>
      <c r="Q164" t="s">
        <v>194</v>
      </c>
      <c r="R164" t="s">
        <v>195</v>
      </c>
      <c r="S164">
        <v>3</v>
      </c>
      <c r="T164" t="s">
        <v>1294</v>
      </c>
      <c r="U164" s="7" t="s">
        <v>1530</v>
      </c>
      <c r="V164" t="s">
        <v>1478</v>
      </c>
      <c r="W164" t="s">
        <v>1414</v>
      </c>
      <c r="X164" t="s">
        <v>201</v>
      </c>
      <c r="Y164" t="s">
        <v>1339</v>
      </c>
      <c r="Z164">
        <v>2000</v>
      </c>
      <c r="AA164" t="s">
        <v>105</v>
      </c>
      <c r="AB164">
        <v>2461</v>
      </c>
      <c r="AC164" t="s">
        <v>372</v>
      </c>
      <c r="AD164" s="13">
        <v>25</v>
      </c>
      <c r="AE164" t="s">
        <v>1298</v>
      </c>
      <c r="AF164" s="1">
        <v>1000000</v>
      </c>
      <c r="AH164" s="1">
        <f t="shared" si="36"/>
        <v>1000000</v>
      </c>
      <c r="AI164" t="s">
        <v>1287</v>
      </c>
      <c r="AL164" s="63">
        <f t="shared" si="35"/>
        <v>0</v>
      </c>
    </row>
    <row r="165" spans="1:38" x14ac:dyDescent="0.35">
      <c r="A165" t="str">
        <f t="shared" si="27"/>
        <v>524610430011</v>
      </c>
      <c r="B165">
        <v>5</v>
      </c>
      <c r="C165" t="str">
        <f t="shared" si="28"/>
        <v>246</v>
      </c>
      <c r="D165" t="str">
        <f t="shared" si="29"/>
        <v>1</v>
      </c>
      <c r="E165" t="str">
        <f t="shared" si="30"/>
        <v>0</v>
      </c>
      <c r="F165" t="str">
        <f t="shared" si="31"/>
        <v>43</v>
      </c>
      <c r="G165" s="7" t="str">
        <f t="shared" si="32"/>
        <v>00</v>
      </c>
      <c r="H165">
        <f t="shared" si="24"/>
        <v>11</v>
      </c>
      <c r="I165" t="s">
        <v>1361</v>
      </c>
      <c r="J165" t="s">
        <v>1360</v>
      </c>
      <c r="K165">
        <v>11</v>
      </c>
      <c r="L165" t="s">
        <v>1359</v>
      </c>
      <c r="M165" t="s">
        <v>1378</v>
      </c>
      <c r="N165" t="s">
        <v>824</v>
      </c>
      <c r="O165" t="s">
        <v>65</v>
      </c>
      <c r="P165" t="s">
        <v>1351</v>
      </c>
      <c r="Q165" t="s">
        <v>1303</v>
      </c>
      <c r="R165" t="s">
        <v>1304</v>
      </c>
      <c r="S165">
        <v>6</v>
      </c>
      <c r="T165" t="s">
        <v>1290</v>
      </c>
      <c r="U165" s="7" t="s">
        <v>1547</v>
      </c>
      <c r="V165" t="s">
        <v>1409</v>
      </c>
      <c r="W165" t="s">
        <v>1425</v>
      </c>
      <c r="X165" t="s">
        <v>1408</v>
      </c>
      <c r="Y165" t="s">
        <v>1339</v>
      </c>
      <c r="Z165">
        <v>2000</v>
      </c>
      <c r="AA165" t="s">
        <v>105</v>
      </c>
      <c r="AB165">
        <v>2461</v>
      </c>
      <c r="AC165" t="s">
        <v>372</v>
      </c>
      <c r="AD165" s="13" t="s">
        <v>1462</v>
      </c>
      <c r="AE165" t="s">
        <v>58</v>
      </c>
      <c r="AF165" s="1">
        <v>1000000</v>
      </c>
      <c r="AH165" s="1">
        <f t="shared" si="36"/>
        <v>1000000</v>
      </c>
      <c r="AL165" s="63">
        <f t="shared" si="35"/>
        <v>0</v>
      </c>
    </row>
    <row r="166" spans="1:38" x14ac:dyDescent="0.35">
      <c r="A166" t="str">
        <f t="shared" si="27"/>
        <v>525310300011</v>
      </c>
      <c r="B166">
        <v>5</v>
      </c>
      <c r="C166" t="str">
        <f t="shared" si="28"/>
        <v>253</v>
      </c>
      <c r="D166" t="str">
        <f t="shared" si="29"/>
        <v>1</v>
      </c>
      <c r="E166" t="str">
        <f t="shared" si="30"/>
        <v>0</v>
      </c>
      <c r="F166" t="str">
        <f t="shared" si="31"/>
        <v>30</v>
      </c>
      <c r="G166" s="7" t="str">
        <f t="shared" si="32"/>
        <v>00</v>
      </c>
      <c r="H166">
        <f t="shared" si="24"/>
        <v>11</v>
      </c>
      <c r="I166" t="s">
        <v>1361</v>
      </c>
      <c r="J166" t="s">
        <v>1360</v>
      </c>
      <c r="K166">
        <v>11</v>
      </c>
      <c r="L166" t="s">
        <v>1359</v>
      </c>
      <c r="M166" t="s">
        <v>1376</v>
      </c>
      <c r="N166" t="s">
        <v>857</v>
      </c>
      <c r="O166" t="s">
        <v>1349</v>
      </c>
      <c r="P166" t="s">
        <v>1350</v>
      </c>
      <c r="Q166" t="s">
        <v>445</v>
      </c>
      <c r="R166" t="s">
        <v>446</v>
      </c>
      <c r="S166">
        <v>6</v>
      </c>
      <c r="T166" t="s">
        <v>1290</v>
      </c>
      <c r="U166" s="7" t="s">
        <v>1534</v>
      </c>
      <c r="V166" t="s">
        <v>1481</v>
      </c>
      <c r="W166" t="s">
        <v>1418</v>
      </c>
      <c r="X166" t="s">
        <v>883</v>
      </c>
      <c r="Y166" t="s">
        <v>1339</v>
      </c>
      <c r="Z166">
        <v>2000</v>
      </c>
      <c r="AA166" t="s">
        <v>105</v>
      </c>
      <c r="AB166">
        <v>2531</v>
      </c>
      <c r="AC166" t="s">
        <v>444</v>
      </c>
      <c r="AD166" s="13" t="s">
        <v>1462</v>
      </c>
      <c r="AE166" t="s">
        <v>58</v>
      </c>
      <c r="AF166" s="75">
        <v>1000000</v>
      </c>
      <c r="AG166" s="75"/>
      <c r="AH166" s="1">
        <f t="shared" si="36"/>
        <v>1000000</v>
      </c>
      <c r="AL166" s="63">
        <f t="shared" si="35"/>
        <v>0</v>
      </c>
    </row>
    <row r="167" spans="1:38" x14ac:dyDescent="0.35">
      <c r="A167" t="str">
        <f t="shared" si="27"/>
        <v>527110170011</v>
      </c>
      <c r="B167">
        <v>5</v>
      </c>
      <c r="C167" t="str">
        <f t="shared" si="28"/>
        <v>271</v>
      </c>
      <c r="D167" t="str">
        <f t="shared" si="29"/>
        <v>1</v>
      </c>
      <c r="E167" t="str">
        <f t="shared" si="30"/>
        <v>0</v>
      </c>
      <c r="F167" t="str">
        <f t="shared" si="31"/>
        <v>17</v>
      </c>
      <c r="G167" s="7" t="str">
        <f t="shared" si="32"/>
        <v>00</v>
      </c>
      <c r="H167">
        <f t="shared" si="24"/>
        <v>11</v>
      </c>
      <c r="I167" t="s">
        <v>1361</v>
      </c>
      <c r="J167" t="s">
        <v>1360</v>
      </c>
      <c r="K167">
        <v>11</v>
      </c>
      <c r="L167" t="s">
        <v>1359</v>
      </c>
      <c r="M167" t="s">
        <v>1374</v>
      </c>
      <c r="N167" t="s">
        <v>111</v>
      </c>
      <c r="O167" t="s">
        <v>65</v>
      </c>
      <c r="P167" t="s">
        <v>1351</v>
      </c>
      <c r="Q167" t="s">
        <v>47</v>
      </c>
      <c r="R167" t="s">
        <v>48</v>
      </c>
      <c r="S167">
        <v>4</v>
      </c>
      <c r="T167" t="s">
        <v>1291</v>
      </c>
      <c r="U167" s="7" t="s">
        <v>1040</v>
      </c>
      <c r="V167" t="s">
        <v>843</v>
      </c>
      <c r="W167" t="s">
        <v>1380</v>
      </c>
      <c r="X167" t="s">
        <v>110</v>
      </c>
      <c r="Y167" t="s">
        <v>1339</v>
      </c>
      <c r="Z167">
        <v>2000</v>
      </c>
      <c r="AA167" t="s">
        <v>105</v>
      </c>
      <c r="AB167">
        <v>2711</v>
      </c>
      <c r="AC167" t="s">
        <v>106</v>
      </c>
      <c r="AD167" s="13" t="s">
        <v>1462</v>
      </c>
      <c r="AE167" t="s">
        <v>58</v>
      </c>
      <c r="AF167" s="1">
        <v>1000000</v>
      </c>
      <c r="AH167" s="1">
        <f t="shared" si="36"/>
        <v>1000000</v>
      </c>
      <c r="AL167" s="63">
        <f t="shared" si="35"/>
        <v>0</v>
      </c>
    </row>
    <row r="168" spans="1:38" x14ac:dyDescent="0.35">
      <c r="A168" t="str">
        <f t="shared" si="27"/>
        <v>532512090025</v>
      </c>
      <c r="B168">
        <v>5</v>
      </c>
      <c r="C168" t="str">
        <f t="shared" si="28"/>
        <v>325</v>
      </c>
      <c r="D168" t="str">
        <f t="shared" si="29"/>
        <v>1</v>
      </c>
      <c r="E168" t="str">
        <f t="shared" si="30"/>
        <v>2</v>
      </c>
      <c r="F168" t="str">
        <f t="shared" si="31"/>
        <v>09</v>
      </c>
      <c r="G168" s="7" t="str">
        <f t="shared" si="32"/>
        <v>00</v>
      </c>
      <c r="H168">
        <f t="shared" si="24"/>
        <v>25</v>
      </c>
      <c r="I168" t="s">
        <v>1367</v>
      </c>
      <c r="J168" t="s">
        <v>1368</v>
      </c>
      <c r="K168">
        <v>25</v>
      </c>
      <c r="L168" t="s">
        <v>1358</v>
      </c>
      <c r="M168" t="s">
        <v>1373</v>
      </c>
      <c r="N168" t="s">
        <v>835</v>
      </c>
      <c r="O168" t="s">
        <v>65</v>
      </c>
      <c r="P168" t="s">
        <v>1351</v>
      </c>
      <c r="Q168" t="s">
        <v>47</v>
      </c>
      <c r="R168" t="s">
        <v>48</v>
      </c>
      <c r="S168">
        <v>4</v>
      </c>
      <c r="T168" t="s">
        <v>1291</v>
      </c>
      <c r="U168" s="7" t="s">
        <v>1038</v>
      </c>
      <c r="V168" t="s">
        <v>120</v>
      </c>
      <c r="W168" t="s">
        <v>1375</v>
      </c>
      <c r="X168" t="s">
        <v>836</v>
      </c>
      <c r="Y168" t="s">
        <v>1339</v>
      </c>
      <c r="Z168">
        <v>3000</v>
      </c>
      <c r="AA168" t="s">
        <v>56</v>
      </c>
      <c r="AB168">
        <v>3251</v>
      </c>
      <c r="AC168" t="s">
        <v>137</v>
      </c>
      <c r="AD168" s="13" t="s">
        <v>1462</v>
      </c>
      <c r="AE168" t="s">
        <v>58</v>
      </c>
      <c r="AF168" s="75">
        <v>44329640</v>
      </c>
      <c r="AG168" s="1">
        <f>37600000+6800000-41000-29360</f>
        <v>44329640</v>
      </c>
      <c r="AH168" s="1">
        <f t="shared" si="36"/>
        <v>44329640</v>
      </c>
      <c r="AI168" t="s">
        <v>1169</v>
      </c>
      <c r="AL168" s="63">
        <f t="shared" si="35"/>
        <v>0</v>
      </c>
    </row>
    <row r="169" spans="1:38" x14ac:dyDescent="0.35">
      <c r="A169" t="str">
        <f t="shared" si="27"/>
        <v>532512232225</v>
      </c>
      <c r="B169">
        <v>5</v>
      </c>
      <c r="C169" t="str">
        <f t="shared" si="28"/>
        <v>325</v>
      </c>
      <c r="D169" t="str">
        <f t="shared" si="29"/>
        <v>1</v>
      </c>
      <c r="E169" t="str">
        <f t="shared" si="30"/>
        <v>2</v>
      </c>
      <c r="F169" t="str">
        <f t="shared" si="31"/>
        <v>23</v>
      </c>
      <c r="G169" s="7" t="str">
        <f t="shared" si="32"/>
        <v>22</v>
      </c>
      <c r="H169">
        <f t="shared" si="24"/>
        <v>25</v>
      </c>
      <c r="I169" t="s">
        <v>1367</v>
      </c>
      <c r="J169" t="s">
        <v>1368</v>
      </c>
      <c r="K169">
        <v>25</v>
      </c>
      <c r="L169" t="s">
        <v>1358</v>
      </c>
      <c r="M169" t="s">
        <v>1375</v>
      </c>
      <c r="N169" t="s">
        <v>870</v>
      </c>
      <c r="O169" t="s">
        <v>65</v>
      </c>
      <c r="P169" t="s">
        <v>1351</v>
      </c>
      <c r="Q169" t="s">
        <v>173</v>
      </c>
      <c r="R169" t="s">
        <v>174</v>
      </c>
      <c r="S169">
        <v>6</v>
      </c>
      <c r="T169" t="s">
        <v>1290</v>
      </c>
      <c r="U169" s="7" t="s">
        <v>1527</v>
      </c>
      <c r="V169" t="s">
        <v>1476</v>
      </c>
      <c r="W169" t="s">
        <v>1384</v>
      </c>
      <c r="X169" t="s">
        <v>873</v>
      </c>
      <c r="Y169" t="s">
        <v>1339</v>
      </c>
      <c r="Z169">
        <v>3000</v>
      </c>
      <c r="AA169" t="s">
        <v>56</v>
      </c>
      <c r="AB169">
        <v>3251</v>
      </c>
      <c r="AC169" t="s">
        <v>137</v>
      </c>
      <c r="AD169" s="13" t="s">
        <v>1526</v>
      </c>
      <c r="AE169" t="s">
        <v>1477</v>
      </c>
      <c r="AF169" s="1">
        <v>7000000</v>
      </c>
      <c r="AH169" s="1">
        <f t="shared" si="36"/>
        <v>7000000</v>
      </c>
      <c r="AL169" s="63">
        <f t="shared" si="35"/>
        <v>0</v>
      </c>
    </row>
    <row r="170" spans="1:38" x14ac:dyDescent="0.35">
      <c r="A170" t="str">
        <f t="shared" si="27"/>
        <v>533310060011</v>
      </c>
      <c r="B170">
        <v>5</v>
      </c>
      <c r="C170" t="str">
        <f t="shared" si="28"/>
        <v>333</v>
      </c>
      <c r="D170" t="str">
        <f t="shared" si="29"/>
        <v>1</v>
      </c>
      <c r="E170" t="str">
        <f t="shared" si="30"/>
        <v>0</v>
      </c>
      <c r="F170" t="str">
        <f t="shared" si="31"/>
        <v>06</v>
      </c>
      <c r="G170" s="7" t="str">
        <f t="shared" si="32"/>
        <v>00</v>
      </c>
      <c r="H170">
        <f t="shared" si="24"/>
        <v>11</v>
      </c>
      <c r="I170" t="s">
        <v>1361</v>
      </c>
      <c r="J170" t="s">
        <v>1360</v>
      </c>
      <c r="K170">
        <v>11</v>
      </c>
      <c r="L170" t="s">
        <v>1359</v>
      </c>
      <c r="M170" t="s">
        <v>1372</v>
      </c>
      <c r="N170" t="s">
        <v>60</v>
      </c>
      <c r="O170" t="s">
        <v>65</v>
      </c>
      <c r="P170" t="s">
        <v>1351</v>
      </c>
      <c r="Q170" t="s">
        <v>47</v>
      </c>
      <c r="R170" t="s">
        <v>48</v>
      </c>
      <c r="S170">
        <v>4</v>
      </c>
      <c r="T170" t="s">
        <v>1291</v>
      </c>
      <c r="U170" s="7" t="s">
        <v>1041</v>
      </c>
      <c r="V170" t="s">
        <v>297</v>
      </c>
      <c r="W170" t="s">
        <v>1373</v>
      </c>
      <c r="X170" t="s">
        <v>1466</v>
      </c>
      <c r="Y170" t="s">
        <v>1339</v>
      </c>
      <c r="Z170">
        <v>3000</v>
      </c>
      <c r="AA170" t="s">
        <v>56</v>
      </c>
      <c r="AB170">
        <v>3331</v>
      </c>
      <c r="AC170" t="s">
        <v>317</v>
      </c>
      <c r="AD170" s="13" t="s">
        <v>1462</v>
      </c>
      <c r="AE170" t="s">
        <v>58</v>
      </c>
      <c r="AF170" s="75">
        <v>1000000</v>
      </c>
      <c r="AG170" s="75"/>
      <c r="AH170" s="1">
        <v>500000</v>
      </c>
      <c r="AL170" s="63">
        <f t="shared" si="35"/>
        <v>500000</v>
      </c>
    </row>
    <row r="171" spans="1:38" x14ac:dyDescent="0.35">
      <c r="A171" t="str">
        <f t="shared" si="27"/>
        <v>538210090011</v>
      </c>
      <c r="B171">
        <v>5</v>
      </c>
      <c r="C171" t="str">
        <f t="shared" si="28"/>
        <v>382</v>
      </c>
      <c r="D171" t="str">
        <f t="shared" si="29"/>
        <v>1</v>
      </c>
      <c r="E171" t="str">
        <f t="shared" si="30"/>
        <v>0</v>
      </c>
      <c r="F171" t="str">
        <f t="shared" si="31"/>
        <v>09</v>
      </c>
      <c r="G171" s="7" t="str">
        <f t="shared" si="32"/>
        <v>00</v>
      </c>
      <c r="H171">
        <f t="shared" si="24"/>
        <v>11</v>
      </c>
      <c r="I171" t="s">
        <v>1361</v>
      </c>
      <c r="J171" t="s">
        <v>1360</v>
      </c>
      <c r="K171">
        <v>11</v>
      </c>
      <c r="L171" t="s">
        <v>1359</v>
      </c>
      <c r="M171" t="s">
        <v>1373</v>
      </c>
      <c r="N171" t="s">
        <v>835</v>
      </c>
      <c r="O171" t="s">
        <v>65</v>
      </c>
      <c r="P171" t="s">
        <v>1351</v>
      </c>
      <c r="Q171" t="s">
        <v>47</v>
      </c>
      <c r="R171" t="s">
        <v>48</v>
      </c>
      <c r="S171">
        <v>4</v>
      </c>
      <c r="T171" t="s">
        <v>1291</v>
      </c>
      <c r="U171" s="7" t="s">
        <v>1038</v>
      </c>
      <c r="V171" t="s">
        <v>120</v>
      </c>
      <c r="W171" t="s">
        <v>1375</v>
      </c>
      <c r="X171" t="s">
        <v>836</v>
      </c>
      <c r="Y171" t="s">
        <v>1339</v>
      </c>
      <c r="Z171">
        <v>3000</v>
      </c>
      <c r="AA171" t="s">
        <v>56</v>
      </c>
      <c r="AB171">
        <v>3821</v>
      </c>
      <c r="AC171" t="s">
        <v>228</v>
      </c>
      <c r="AD171" s="13" t="s">
        <v>1462</v>
      </c>
      <c r="AE171" t="s">
        <v>58</v>
      </c>
      <c r="AF171" s="1">
        <v>1000000</v>
      </c>
      <c r="AH171" s="1">
        <f>AF171</f>
        <v>1000000</v>
      </c>
      <c r="AL171" s="63">
        <f t="shared" si="35"/>
        <v>0</v>
      </c>
    </row>
    <row r="172" spans="1:38" x14ac:dyDescent="0.35">
      <c r="A172" t="str">
        <f t="shared" si="27"/>
        <v>538210362911</v>
      </c>
      <c r="B172">
        <v>5</v>
      </c>
      <c r="C172" t="str">
        <f t="shared" si="28"/>
        <v>382</v>
      </c>
      <c r="D172" t="str">
        <f t="shared" si="29"/>
        <v>1</v>
      </c>
      <c r="E172" t="str">
        <f t="shared" si="30"/>
        <v>0</v>
      </c>
      <c r="F172" t="str">
        <f t="shared" si="31"/>
        <v>36</v>
      </c>
      <c r="G172" s="7">
        <f t="shared" si="32"/>
        <v>29</v>
      </c>
      <c r="H172">
        <f t="shared" si="24"/>
        <v>11</v>
      </c>
      <c r="I172" t="s">
        <v>1361</v>
      </c>
      <c r="J172" t="s">
        <v>1360</v>
      </c>
      <c r="K172">
        <v>11</v>
      </c>
      <c r="L172" t="s">
        <v>1359</v>
      </c>
      <c r="M172" t="s">
        <v>1377</v>
      </c>
      <c r="N172" t="s">
        <v>900</v>
      </c>
      <c r="O172" t="s">
        <v>65</v>
      </c>
      <c r="P172" t="s">
        <v>1351</v>
      </c>
      <c r="Q172" t="s">
        <v>492</v>
      </c>
      <c r="R172" t="s">
        <v>493</v>
      </c>
      <c r="S172">
        <v>2</v>
      </c>
      <c r="T172" t="s">
        <v>1293</v>
      </c>
      <c r="U172" s="7" t="s">
        <v>1540</v>
      </c>
      <c r="V172" t="s">
        <v>1484</v>
      </c>
      <c r="W172" t="s">
        <v>1422</v>
      </c>
      <c r="X172" t="s">
        <v>1387</v>
      </c>
      <c r="Y172" t="s">
        <v>1339</v>
      </c>
      <c r="Z172">
        <v>3000</v>
      </c>
      <c r="AA172" t="s">
        <v>56</v>
      </c>
      <c r="AB172">
        <v>3821</v>
      </c>
      <c r="AC172" t="s">
        <v>228</v>
      </c>
      <c r="AD172" s="13">
        <v>29</v>
      </c>
      <c r="AE172" t="s">
        <v>499</v>
      </c>
      <c r="AF172" s="1">
        <v>1400000</v>
      </c>
      <c r="AG172" s="1">
        <v>0</v>
      </c>
      <c r="AH172" s="1">
        <v>1000000</v>
      </c>
      <c r="AI172" t="s">
        <v>1253</v>
      </c>
      <c r="AJ172" s="1"/>
      <c r="AL172" s="63">
        <f t="shared" si="35"/>
        <v>400000</v>
      </c>
    </row>
    <row r="173" spans="1:38" x14ac:dyDescent="0.35">
      <c r="A173" t="str">
        <f t="shared" si="27"/>
        <v>544510010411</v>
      </c>
      <c r="B173">
        <v>5</v>
      </c>
      <c r="C173" t="str">
        <f t="shared" si="28"/>
        <v>445</v>
      </c>
      <c r="D173" t="str">
        <f t="shared" si="29"/>
        <v>1</v>
      </c>
      <c r="E173" t="str">
        <f t="shared" si="30"/>
        <v>0</v>
      </c>
      <c r="F173" t="str">
        <f t="shared" si="31"/>
        <v>01</v>
      </c>
      <c r="G173" s="7" t="str">
        <f t="shared" si="32"/>
        <v>04</v>
      </c>
      <c r="H173">
        <f t="shared" si="24"/>
        <v>11</v>
      </c>
      <c r="I173" t="s">
        <v>1361</v>
      </c>
      <c r="J173" t="s">
        <v>1360</v>
      </c>
      <c r="K173">
        <v>11</v>
      </c>
      <c r="L173" t="s">
        <v>1359</v>
      </c>
      <c r="M173" t="s">
        <v>1369</v>
      </c>
      <c r="N173" t="s">
        <v>109</v>
      </c>
      <c r="O173" t="s">
        <v>65</v>
      </c>
      <c r="P173" t="s">
        <v>1351</v>
      </c>
      <c r="Q173" t="s">
        <v>47</v>
      </c>
      <c r="R173" t="s">
        <v>48</v>
      </c>
      <c r="S173">
        <v>6</v>
      </c>
      <c r="T173" t="s">
        <v>1290</v>
      </c>
      <c r="U173" s="7" t="s">
        <v>1035</v>
      </c>
      <c r="V173" t="s">
        <v>1401</v>
      </c>
      <c r="W173" t="s">
        <v>1369</v>
      </c>
      <c r="X173" t="s">
        <v>1402</v>
      </c>
      <c r="Y173" t="s">
        <v>1339</v>
      </c>
      <c r="Z173">
        <v>4000</v>
      </c>
      <c r="AA173" t="s">
        <v>233</v>
      </c>
      <c r="AB173">
        <v>4451</v>
      </c>
      <c r="AC173" t="s">
        <v>282</v>
      </c>
      <c r="AD173" s="13" t="s">
        <v>1032</v>
      </c>
      <c r="AE173" t="s">
        <v>350</v>
      </c>
      <c r="AF173" s="75">
        <v>1000000</v>
      </c>
      <c r="AH173" s="1">
        <f>AF173</f>
        <v>1000000</v>
      </c>
      <c r="AL173" s="63">
        <f t="shared" si="35"/>
        <v>0</v>
      </c>
    </row>
    <row r="174" spans="1:38" x14ac:dyDescent="0.35">
      <c r="A174" t="str">
        <f t="shared" si="27"/>
        <v>551210151811</v>
      </c>
      <c r="B174">
        <v>5</v>
      </c>
      <c r="C174" t="str">
        <f t="shared" si="28"/>
        <v>512</v>
      </c>
      <c r="D174" t="str">
        <f t="shared" si="29"/>
        <v>1</v>
      </c>
      <c r="E174" t="str">
        <f t="shared" si="30"/>
        <v>0</v>
      </c>
      <c r="F174" t="str">
        <f t="shared" si="31"/>
        <v>15</v>
      </c>
      <c r="G174" s="7">
        <f t="shared" si="32"/>
        <v>18</v>
      </c>
      <c r="H174">
        <f t="shared" si="24"/>
        <v>11</v>
      </c>
      <c r="I174" t="s">
        <v>1361</v>
      </c>
      <c r="J174" t="s">
        <v>1360</v>
      </c>
      <c r="K174">
        <v>11</v>
      </c>
      <c r="L174" t="s">
        <v>1359</v>
      </c>
      <c r="M174" t="s">
        <v>1374</v>
      </c>
      <c r="N174" t="s">
        <v>111</v>
      </c>
      <c r="O174" t="s">
        <v>65</v>
      </c>
      <c r="P174" t="s">
        <v>1351</v>
      </c>
      <c r="Q174" t="s">
        <v>47</v>
      </c>
      <c r="R174" t="s">
        <v>48</v>
      </c>
      <c r="S174">
        <v>4</v>
      </c>
      <c r="T174" t="s">
        <v>1291</v>
      </c>
      <c r="U174" s="7" t="s">
        <v>1046</v>
      </c>
      <c r="V174" t="s">
        <v>1411</v>
      </c>
      <c r="W174" t="s">
        <v>1378</v>
      </c>
      <c r="X174" t="s">
        <v>1410</v>
      </c>
      <c r="Y174" t="s">
        <v>1340</v>
      </c>
      <c r="Z174">
        <v>5000</v>
      </c>
      <c r="AA174" t="s">
        <v>118</v>
      </c>
      <c r="AB174">
        <v>5121</v>
      </c>
      <c r="AC174" t="s">
        <v>680</v>
      </c>
      <c r="AD174" s="13">
        <v>18</v>
      </c>
      <c r="AE174" t="s">
        <v>1404</v>
      </c>
      <c r="AF174" s="75">
        <v>1000000</v>
      </c>
      <c r="AH174" s="1">
        <f>AF174</f>
        <v>1000000</v>
      </c>
      <c r="AL174" s="63">
        <f t="shared" si="35"/>
        <v>0</v>
      </c>
    </row>
    <row r="175" spans="1:38" x14ac:dyDescent="0.35">
      <c r="A175" t="str">
        <f t="shared" si="27"/>
        <v>557810450011</v>
      </c>
      <c r="B175">
        <v>5</v>
      </c>
      <c r="C175" t="str">
        <f t="shared" si="28"/>
        <v>578</v>
      </c>
      <c r="D175" t="str">
        <f t="shared" si="29"/>
        <v>1</v>
      </c>
      <c r="E175" t="str">
        <f t="shared" si="30"/>
        <v>0</v>
      </c>
      <c r="F175" t="str">
        <f t="shared" si="31"/>
        <v>45</v>
      </c>
      <c r="G175" s="7" t="str">
        <f t="shared" si="32"/>
        <v>00</v>
      </c>
      <c r="H175">
        <f t="shared" si="24"/>
        <v>11</v>
      </c>
      <c r="I175" t="s">
        <v>1361</v>
      </c>
      <c r="J175" t="s">
        <v>1360</v>
      </c>
      <c r="K175">
        <v>11</v>
      </c>
      <c r="L175" t="s">
        <v>1359</v>
      </c>
      <c r="M175" t="s">
        <v>1378</v>
      </c>
      <c r="N175" t="s">
        <v>824</v>
      </c>
      <c r="O175" t="s">
        <v>65</v>
      </c>
      <c r="P175" t="s">
        <v>1351</v>
      </c>
      <c r="Q175" t="s">
        <v>47</v>
      </c>
      <c r="R175" t="s">
        <v>48</v>
      </c>
      <c r="S175">
        <v>6</v>
      </c>
      <c r="T175" t="s">
        <v>1290</v>
      </c>
      <c r="U175" s="7" t="s">
        <v>1549</v>
      </c>
      <c r="V175" t="s">
        <v>1505</v>
      </c>
      <c r="W175" t="s">
        <v>1426</v>
      </c>
      <c r="X175" t="s">
        <v>942</v>
      </c>
      <c r="Y175" t="s">
        <v>1340</v>
      </c>
      <c r="Z175">
        <v>5000</v>
      </c>
      <c r="AA175" t="s">
        <v>118</v>
      </c>
      <c r="AB175">
        <v>5781</v>
      </c>
      <c r="AC175" t="s">
        <v>559</v>
      </c>
      <c r="AD175" s="13" t="s">
        <v>1462</v>
      </c>
      <c r="AE175" t="s">
        <v>58</v>
      </c>
      <c r="AF175" s="75">
        <v>1000000</v>
      </c>
      <c r="AH175" s="1">
        <v>200000</v>
      </c>
      <c r="AL175" s="63">
        <f t="shared" si="35"/>
        <v>800000</v>
      </c>
    </row>
    <row r="176" spans="1:38" x14ac:dyDescent="0.35">
      <c r="A176" t="str">
        <f t="shared" si="27"/>
        <v>523910550011</v>
      </c>
      <c r="B176">
        <v>5</v>
      </c>
      <c r="C176" t="str">
        <f t="shared" si="28"/>
        <v>239</v>
      </c>
      <c r="D176" t="str">
        <f t="shared" si="29"/>
        <v>1</v>
      </c>
      <c r="E176" t="str">
        <f t="shared" si="30"/>
        <v>0</v>
      </c>
      <c r="F176" t="str">
        <f t="shared" si="31"/>
        <v>55</v>
      </c>
      <c r="G176" s="7" t="str">
        <f t="shared" si="32"/>
        <v>00</v>
      </c>
      <c r="H176">
        <f t="shared" si="24"/>
        <v>11</v>
      </c>
      <c r="I176" t="s">
        <v>1361</v>
      </c>
      <c r="J176" t="s">
        <v>1360</v>
      </c>
      <c r="K176">
        <v>11</v>
      </c>
      <c r="L176" t="s">
        <v>1359</v>
      </c>
      <c r="M176" t="s">
        <v>1379</v>
      </c>
      <c r="N176" t="s">
        <v>948</v>
      </c>
      <c r="O176" t="s">
        <v>65</v>
      </c>
      <c r="P176" t="s">
        <v>1351</v>
      </c>
      <c r="Q176" t="s">
        <v>959</v>
      </c>
      <c r="R176" t="s">
        <v>960</v>
      </c>
      <c r="S176">
        <v>5</v>
      </c>
      <c r="T176" t="s">
        <v>1295</v>
      </c>
      <c r="U176" s="7" t="s">
        <v>1559</v>
      </c>
      <c r="V176" t="s">
        <v>1390</v>
      </c>
      <c r="W176" t="s">
        <v>1429</v>
      </c>
      <c r="X176" t="s">
        <v>963</v>
      </c>
      <c r="Y176" t="s">
        <v>1339</v>
      </c>
      <c r="Z176">
        <v>2000</v>
      </c>
      <c r="AA176" t="s">
        <v>105</v>
      </c>
      <c r="AB176">
        <v>2391</v>
      </c>
      <c r="AC176" t="s">
        <v>577</v>
      </c>
      <c r="AD176" s="13" t="s">
        <v>1462</v>
      </c>
      <c r="AE176" t="s">
        <v>58</v>
      </c>
      <c r="AF176" s="1">
        <v>920000</v>
      </c>
      <c r="AH176" s="1">
        <f t="shared" ref="AH176:AH182" si="37">AF176</f>
        <v>920000</v>
      </c>
      <c r="AJ176" s="1"/>
      <c r="AK176" s="1"/>
      <c r="AL176" s="63">
        <f t="shared" si="35"/>
        <v>0</v>
      </c>
    </row>
    <row r="177" spans="1:39" x14ac:dyDescent="0.35">
      <c r="A177" t="str">
        <f t="shared" si="27"/>
        <v>524210430011</v>
      </c>
      <c r="B177">
        <v>5</v>
      </c>
      <c r="C177" t="str">
        <f t="shared" si="28"/>
        <v>242</v>
      </c>
      <c r="D177" t="str">
        <f t="shared" si="29"/>
        <v>1</v>
      </c>
      <c r="E177" t="str">
        <f t="shared" si="30"/>
        <v>0</v>
      </c>
      <c r="F177" t="str">
        <f t="shared" si="31"/>
        <v>43</v>
      </c>
      <c r="G177" s="7" t="str">
        <f t="shared" si="32"/>
        <v>00</v>
      </c>
      <c r="H177">
        <f t="shared" ref="H177:H233" si="38">K177</f>
        <v>11</v>
      </c>
      <c r="I177" t="s">
        <v>1361</v>
      </c>
      <c r="J177" t="s">
        <v>1360</v>
      </c>
      <c r="K177">
        <v>11</v>
      </c>
      <c r="L177" t="s">
        <v>1359</v>
      </c>
      <c r="M177" t="s">
        <v>1378</v>
      </c>
      <c r="N177" t="s">
        <v>824</v>
      </c>
      <c r="O177" t="s">
        <v>65</v>
      </c>
      <c r="P177" t="s">
        <v>1351</v>
      </c>
      <c r="Q177" t="s">
        <v>1303</v>
      </c>
      <c r="R177" t="s">
        <v>1304</v>
      </c>
      <c r="S177">
        <v>6</v>
      </c>
      <c r="T177" t="s">
        <v>1290</v>
      </c>
      <c r="U177" s="7" t="s">
        <v>1547</v>
      </c>
      <c r="V177" t="s">
        <v>1409</v>
      </c>
      <c r="W177" t="s">
        <v>1425</v>
      </c>
      <c r="X177" t="s">
        <v>1408</v>
      </c>
      <c r="Y177" t="s">
        <v>1339</v>
      </c>
      <c r="Z177">
        <v>2000</v>
      </c>
      <c r="AA177" t="s">
        <v>105</v>
      </c>
      <c r="AB177">
        <v>2421</v>
      </c>
      <c r="AC177" t="s">
        <v>370</v>
      </c>
      <c r="AD177" s="13" t="s">
        <v>1462</v>
      </c>
      <c r="AE177" t="s">
        <v>58</v>
      </c>
      <c r="AF177" s="1">
        <v>900000</v>
      </c>
      <c r="AH177" s="1">
        <f t="shared" si="37"/>
        <v>900000</v>
      </c>
      <c r="AL177" s="63">
        <f t="shared" si="35"/>
        <v>0</v>
      </c>
    </row>
    <row r="178" spans="1:39" x14ac:dyDescent="0.35">
      <c r="A178" t="str">
        <f t="shared" si="27"/>
        <v>525210240011</v>
      </c>
      <c r="B178">
        <v>5</v>
      </c>
      <c r="C178" t="str">
        <f t="shared" si="28"/>
        <v>252</v>
      </c>
      <c r="D178" t="str">
        <f t="shared" si="29"/>
        <v>1</v>
      </c>
      <c r="E178" t="str">
        <f t="shared" si="30"/>
        <v>0</v>
      </c>
      <c r="F178" t="str">
        <f t="shared" si="31"/>
        <v>24</v>
      </c>
      <c r="G178" s="7" t="str">
        <f t="shared" si="32"/>
        <v>00</v>
      </c>
      <c r="H178">
        <f t="shared" si="38"/>
        <v>11</v>
      </c>
      <c r="I178" t="s">
        <v>1361</v>
      </c>
      <c r="J178" t="s">
        <v>1360</v>
      </c>
      <c r="K178">
        <v>11</v>
      </c>
      <c r="L178" t="s">
        <v>1359</v>
      </c>
      <c r="M178" t="s">
        <v>1375</v>
      </c>
      <c r="N178" t="s">
        <v>870</v>
      </c>
      <c r="O178" t="s">
        <v>65</v>
      </c>
      <c r="P178" t="s">
        <v>1351</v>
      </c>
      <c r="Q178" t="s">
        <v>480</v>
      </c>
      <c r="R178" t="s">
        <v>481</v>
      </c>
      <c r="S178">
        <v>2</v>
      </c>
      <c r="T178" t="s">
        <v>1293</v>
      </c>
      <c r="U178" s="7" t="s">
        <v>1528</v>
      </c>
      <c r="V178" t="s">
        <v>1464</v>
      </c>
      <c r="W178" t="s">
        <v>1385</v>
      </c>
      <c r="X178" t="s">
        <v>897</v>
      </c>
      <c r="Y178" t="s">
        <v>1339</v>
      </c>
      <c r="Z178">
        <v>2000</v>
      </c>
      <c r="AA178" t="s">
        <v>105</v>
      </c>
      <c r="AB178">
        <v>2521</v>
      </c>
      <c r="AC178" t="s">
        <v>375</v>
      </c>
      <c r="AD178" s="13" t="s">
        <v>1462</v>
      </c>
      <c r="AE178" t="s">
        <v>58</v>
      </c>
      <c r="AF178" s="1">
        <v>900000</v>
      </c>
      <c r="AH178" s="1">
        <f t="shared" si="37"/>
        <v>900000</v>
      </c>
      <c r="AL178" s="63">
        <f t="shared" si="35"/>
        <v>0</v>
      </c>
    </row>
    <row r="179" spans="1:39" x14ac:dyDescent="0.35">
      <c r="A179" t="str">
        <f t="shared" si="27"/>
        <v>522210300011</v>
      </c>
      <c r="B179">
        <v>5</v>
      </c>
      <c r="C179" t="str">
        <f t="shared" si="28"/>
        <v>222</v>
      </c>
      <c r="D179" t="str">
        <f t="shared" si="29"/>
        <v>1</v>
      </c>
      <c r="E179" t="str">
        <f t="shared" si="30"/>
        <v>0</v>
      </c>
      <c r="F179" t="str">
        <f t="shared" si="31"/>
        <v>30</v>
      </c>
      <c r="G179" s="7" t="str">
        <f t="shared" si="32"/>
        <v>00</v>
      </c>
      <c r="H179">
        <f t="shared" si="38"/>
        <v>11</v>
      </c>
      <c r="I179" t="s">
        <v>1361</v>
      </c>
      <c r="J179" t="s">
        <v>1360</v>
      </c>
      <c r="K179">
        <v>11</v>
      </c>
      <c r="L179" t="s">
        <v>1359</v>
      </c>
      <c r="M179" t="s">
        <v>1376</v>
      </c>
      <c r="N179" t="s">
        <v>857</v>
      </c>
      <c r="O179" t="s">
        <v>1349</v>
      </c>
      <c r="P179" t="s">
        <v>1350</v>
      </c>
      <c r="Q179" t="s">
        <v>445</v>
      </c>
      <c r="R179" t="s">
        <v>446</v>
      </c>
      <c r="S179">
        <v>6</v>
      </c>
      <c r="T179" t="s">
        <v>1290</v>
      </c>
      <c r="U179" s="7" t="s">
        <v>1534</v>
      </c>
      <c r="V179" t="s">
        <v>1481</v>
      </c>
      <c r="W179" t="s">
        <v>1418</v>
      </c>
      <c r="X179" t="s">
        <v>883</v>
      </c>
      <c r="Y179" t="s">
        <v>1339</v>
      </c>
      <c r="Z179">
        <v>2000</v>
      </c>
      <c r="AA179" t="s">
        <v>105</v>
      </c>
      <c r="AB179">
        <v>2221</v>
      </c>
      <c r="AC179" t="s">
        <v>413</v>
      </c>
      <c r="AD179" s="13" t="s">
        <v>1462</v>
      </c>
      <c r="AE179" t="s">
        <v>58</v>
      </c>
      <c r="AF179" s="1">
        <v>800000</v>
      </c>
      <c r="AH179" s="1">
        <f t="shared" si="37"/>
        <v>800000</v>
      </c>
      <c r="AL179" s="63">
        <f t="shared" si="35"/>
        <v>0</v>
      </c>
      <c r="AM179" s="63"/>
    </row>
    <row r="180" spans="1:39" x14ac:dyDescent="0.35">
      <c r="A180" t="str">
        <f t="shared" si="27"/>
        <v>524710250011</v>
      </c>
      <c r="B180">
        <v>5</v>
      </c>
      <c r="C180" t="str">
        <f t="shared" si="28"/>
        <v>247</v>
      </c>
      <c r="D180" t="str">
        <f t="shared" si="29"/>
        <v>1</v>
      </c>
      <c r="E180" t="str">
        <f t="shared" si="30"/>
        <v>0</v>
      </c>
      <c r="F180" t="str">
        <f t="shared" si="31"/>
        <v>25</v>
      </c>
      <c r="G180" s="7" t="str">
        <f t="shared" si="32"/>
        <v>00</v>
      </c>
      <c r="H180">
        <f t="shared" si="38"/>
        <v>11</v>
      </c>
      <c r="I180" t="s">
        <v>1361</v>
      </c>
      <c r="J180" t="s">
        <v>1360</v>
      </c>
      <c r="K180">
        <v>11</v>
      </c>
      <c r="L180" t="s">
        <v>1359</v>
      </c>
      <c r="M180" t="s">
        <v>1376</v>
      </c>
      <c r="N180" t="s">
        <v>857</v>
      </c>
      <c r="O180" t="s">
        <v>65</v>
      </c>
      <c r="P180" t="s">
        <v>1351</v>
      </c>
      <c r="Q180" t="s">
        <v>47</v>
      </c>
      <c r="R180" t="s">
        <v>48</v>
      </c>
      <c r="S180">
        <v>2</v>
      </c>
      <c r="T180" t="s">
        <v>1293</v>
      </c>
      <c r="U180" s="7" t="s">
        <v>1529</v>
      </c>
      <c r="V180" t="s">
        <v>404</v>
      </c>
      <c r="W180" t="s">
        <v>1386</v>
      </c>
      <c r="X180" t="s">
        <v>858</v>
      </c>
      <c r="Y180" t="s">
        <v>1339</v>
      </c>
      <c r="Z180">
        <v>2000</v>
      </c>
      <c r="AA180" t="s">
        <v>105</v>
      </c>
      <c r="AB180">
        <v>2471</v>
      </c>
      <c r="AC180" t="s">
        <v>373</v>
      </c>
      <c r="AD180" s="13" t="s">
        <v>1462</v>
      </c>
      <c r="AE180" t="s">
        <v>58</v>
      </c>
      <c r="AF180" s="1">
        <v>800000</v>
      </c>
      <c r="AH180" s="1">
        <f t="shared" si="37"/>
        <v>800000</v>
      </c>
      <c r="AL180" s="63">
        <f t="shared" si="35"/>
        <v>0</v>
      </c>
    </row>
    <row r="181" spans="1:39" x14ac:dyDescent="0.35">
      <c r="A181" t="str">
        <f t="shared" si="27"/>
        <v>556510230011</v>
      </c>
      <c r="B181">
        <v>5</v>
      </c>
      <c r="C181" t="str">
        <f t="shared" si="28"/>
        <v>565</v>
      </c>
      <c r="D181" t="str">
        <f t="shared" si="29"/>
        <v>1</v>
      </c>
      <c r="E181" t="str">
        <f t="shared" si="30"/>
        <v>0</v>
      </c>
      <c r="F181" t="str">
        <f t="shared" si="31"/>
        <v>23</v>
      </c>
      <c r="G181" s="7" t="str">
        <f t="shared" si="32"/>
        <v>00</v>
      </c>
      <c r="H181">
        <f t="shared" si="38"/>
        <v>11</v>
      </c>
      <c r="I181" t="s">
        <v>1361</v>
      </c>
      <c r="J181" t="s">
        <v>1360</v>
      </c>
      <c r="K181">
        <v>11</v>
      </c>
      <c r="L181" t="s">
        <v>1359</v>
      </c>
      <c r="M181" t="s">
        <v>1375</v>
      </c>
      <c r="N181" t="s">
        <v>870</v>
      </c>
      <c r="O181" t="s">
        <v>65</v>
      </c>
      <c r="P181" t="s">
        <v>1351</v>
      </c>
      <c r="Q181" t="s">
        <v>173</v>
      </c>
      <c r="R181" t="s">
        <v>174</v>
      </c>
      <c r="S181">
        <v>6</v>
      </c>
      <c r="T181" t="s">
        <v>1290</v>
      </c>
      <c r="U181" s="7" t="s">
        <v>1527</v>
      </c>
      <c r="V181" t="s">
        <v>1476</v>
      </c>
      <c r="W181" t="s">
        <v>1384</v>
      </c>
      <c r="X181" t="s">
        <v>873</v>
      </c>
      <c r="Y181" t="s">
        <v>1340</v>
      </c>
      <c r="Z181">
        <v>5000</v>
      </c>
      <c r="AA181" t="s">
        <v>118</v>
      </c>
      <c r="AB181">
        <v>5651</v>
      </c>
      <c r="AC181" t="s">
        <v>442</v>
      </c>
      <c r="AD181" s="13" t="s">
        <v>1462</v>
      </c>
      <c r="AE181" t="s">
        <v>58</v>
      </c>
      <c r="AF181" s="1">
        <v>800000</v>
      </c>
      <c r="AH181" s="1">
        <f t="shared" si="37"/>
        <v>800000</v>
      </c>
      <c r="AJ181" s="1"/>
      <c r="AL181" s="63">
        <f t="shared" si="35"/>
        <v>0</v>
      </c>
    </row>
    <row r="182" spans="1:39" x14ac:dyDescent="0.35">
      <c r="A182" t="str">
        <f t="shared" si="27"/>
        <v>527210250011</v>
      </c>
      <c r="B182">
        <v>5</v>
      </c>
      <c r="C182" t="str">
        <f t="shared" si="28"/>
        <v>272</v>
      </c>
      <c r="D182" t="str">
        <f t="shared" si="29"/>
        <v>1</v>
      </c>
      <c r="E182" t="str">
        <f t="shared" si="30"/>
        <v>0</v>
      </c>
      <c r="F182" t="str">
        <f t="shared" si="31"/>
        <v>25</v>
      </c>
      <c r="G182" s="7" t="str">
        <f t="shared" si="32"/>
        <v>00</v>
      </c>
      <c r="H182">
        <f t="shared" si="38"/>
        <v>11</v>
      </c>
      <c r="I182" t="s">
        <v>1361</v>
      </c>
      <c r="J182" t="s">
        <v>1360</v>
      </c>
      <c r="K182">
        <v>11</v>
      </c>
      <c r="L182" t="s">
        <v>1359</v>
      </c>
      <c r="M182" t="s">
        <v>1376</v>
      </c>
      <c r="N182" t="s">
        <v>857</v>
      </c>
      <c r="O182" t="s">
        <v>65</v>
      </c>
      <c r="P182" t="s">
        <v>1351</v>
      </c>
      <c r="Q182" t="s">
        <v>47</v>
      </c>
      <c r="R182" t="s">
        <v>48</v>
      </c>
      <c r="S182">
        <v>2</v>
      </c>
      <c r="T182" t="s">
        <v>1293</v>
      </c>
      <c r="U182" s="7" t="s">
        <v>1529</v>
      </c>
      <c r="V182" t="s">
        <v>404</v>
      </c>
      <c r="W182" t="s">
        <v>1386</v>
      </c>
      <c r="X182" t="s">
        <v>858</v>
      </c>
      <c r="Y182" t="s">
        <v>1339</v>
      </c>
      <c r="Z182">
        <v>2000</v>
      </c>
      <c r="AA182" t="s">
        <v>105</v>
      </c>
      <c r="AB182">
        <v>2721</v>
      </c>
      <c r="AC182" t="s">
        <v>377</v>
      </c>
      <c r="AD182" s="13" t="s">
        <v>1462</v>
      </c>
      <c r="AE182" t="s">
        <v>58</v>
      </c>
      <c r="AF182" s="1">
        <v>750000</v>
      </c>
      <c r="AH182" s="1">
        <f t="shared" si="37"/>
        <v>750000</v>
      </c>
      <c r="AL182" s="63">
        <f t="shared" si="35"/>
        <v>0</v>
      </c>
    </row>
    <row r="183" spans="1:39" x14ac:dyDescent="0.35">
      <c r="A183" t="str">
        <f t="shared" si="27"/>
        <v>533412200025</v>
      </c>
      <c r="B183">
        <v>5</v>
      </c>
      <c r="C183" t="str">
        <f t="shared" si="28"/>
        <v>334</v>
      </c>
      <c r="D183" t="str">
        <f t="shared" si="29"/>
        <v>1</v>
      </c>
      <c r="E183" t="str">
        <f t="shared" si="30"/>
        <v>2</v>
      </c>
      <c r="F183" t="str">
        <f t="shared" si="31"/>
        <v>20</v>
      </c>
      <c r="G183" s="7" t="str">
        <f t="shared" si="32"/>
        <v>00</v>
      </c>
      <c r="H183">
        <f t="shared" si="38"/>
        <v>25</v>
      </c>
      <c r="I183" t="s">
        <v>1367</v>
      </c>
      <c r="J183" t="s">
        <v>1368</v>
      </c>
      <c r="K183">
        <v>25</v>
      </c>
      <c r="L183" t="s">
        <v>1358</v>
      </c>
      <c r="M183" t="s">
        <v>1375</v>
      </c>
      <c r="N183" t="s">
        <v>870</v>
      </c>
      <c r="O183" t="s">
        <v>65</v>
      </c>
      <c r="P183" t="s">
        <v>1351</v>
      </c>
      <c r="Q183" t="s">
        <v>155</v>
      </c>
      <c r="R183" t="s">
        <v>1302</v>
      </c>
      <c r="S183">
        <v>1</v>
      </c>
      <c r="T183" t="s">
        <v>1292</v>
      </c>
      <c r="U183" s="7" t="s">
        <v>1524</v>
      </c>
      <c r="V183" t="s">
        <v>1510</v>
      </c>
      <c r="W183" t="s">
        <v>1382</v>
      </c>
      <c r="X183" t="s">
        <v>871</v>
      </c>
      <c r="Y183" t="s">
        <v>1339</v>
      </c>
      <c r="Z183">
        <v>3000</v>
      </c>
      <c r="AA183" t="s">
        <v>56</v>
      </c>
      <c r="AB183">
        <v>3341</v>
      </c>
      <c r="AC183" t="s">
        <v>162</v>
      </c>
      <c r="AD183" s="13" t="s">
        <v>1462</v>
      </c>
      <c r="AE183" t="s">
        <v>58</v>
      </c>
      <c r="AF183" s="1">
        <v>3000000</v>
      </c>
      <c r="AH183" s="1">
        <v>3000000</v>
      </c>
      <c r="AJ183" t="s">
        <v>1396</v>
      </c>
      <c r="AL183" s="63">
        <f t="shared" ref="AL183:AL211" si="39">AF183-AH183</f>
        <v>0</v>
      </c>
    </row>
    <row r="184" spans="1:39" x14ac:dyDescent="0.35">
      <c r="A184" t="str">
        <f t="shared" si="27"/>
        <v>531410090011</v>
      </c>
      <c r="B184">
        <v>5</v>
      </c>
      <c r="C184" t="str">
        <f t="shared" si="28"/>
        <v>314</v>
      </c>
      <c r="D184" t="str">
        <f t="shared" si="29"/>
        <v>1</v>
      </c>
      <c r="E184" t="str">
        <f t="shared" si="30"/>
        <v>0</v>
      </c>
      <c r="F184" t="str">
        <f t="shared" si="31"/>
        <v>09</v>
      </c>
      <c r="G184" s="7" t="str">
        <f t="shared" si="32"/>
        <v>00</v>
      </c>
      <c r="H184">
        <f t="shared" si="38"/>
        <v>11</v>
      </c>
      <c r="I184" t="s">
        <v>1361</v>
      </c>
      <c r="J184" t="s">
        <v>1360</v>
      </c>
      <c r="K184">
        <v>11</v>
      </c>
      <c r="L184" t="s">
        <v>1359</v>
      </c>
      <c r="M184" t="s">
        <v>1373</v>
      </c>
      <c r="N184" t="s">
        <v>835</v>
      </c>
      <c r="O184" t="s">
        <v>65</v>
      </c>
      <c r="P184" t="s">
        <v>1351</v>
      </c>
      <c r="Q184" t="s">
        <v>47</v>
      </c>
      <c r="R184" t="s">
        <v>48</v>
      </c>
      <c r="S184">
        <v>4</v>
      </c>
      <c r="T184" t="s">
        <v>1291</v>
      </c>
      <c r="U184" s="7" t="s">
        <v>1038</v>
      </c>
      <c r="V184" t="s">
        <v>120</v>
      </c>
      <c r="W184" t="s">
        <v>1375</v>
      </c>
      <c r="X184" t="s">
        <v>836</v>
      </c>
      <c r="Y184" t="s">
        <v>1339</v>
      </c>
      <c r="Z184">
        <v>3000</v>
      </c>
      <c r="AA184" t="s">
        <v>56</v>
      </c>
      <c r="AB184">
        <v>3141</v>
      </c>
      <c r="AC184" t="s">
        <v>381</v>
      </c>
      <c r="AD184" s="13" t="s">
        <v>1462</v>
      </c>
      <c r="AE184" t="s">
        <v>58</v>
      </c>
      <c r="AF184" s="75">
        <v>700000</v>
      </c>
      <c r="AH184" s="1">
        <f>AF184</f>
        <v>700000</v>
      </c>
      <c r="AI184" t="s">
        <v>1158</v>
      </c>
      <c r="AJ184" s="75"/>
      <c r="AL184" s="63">
        <f t="shared" si="39"/>
        <v>0</v>
      </c>
    </row>
    <row r="185" spans="1:39" x14ac:dyDescent="0.35">
      <c r="A185" t="str">
        <f t="shared" si="27"/>
        <v>535410240011</v>
      </c>
      <c r="B185">
        <v>5</v>
      </c>
      <c r="C185" t="str">
        <f t="shared" si="28"/>
        <v>354</v>
      </c>
      <c r="D185" t="str">
        <f t="shared" si="29"/>
        <v>1</v>
      </c>
      <c r="E185" t="str">
        <f t="shared" si="30"/>
        <v>0</v>
      </c>
      <c r="F185" t="str">
        <f t="shared" si="31"/>
        <v>24</v>
      </c>
      <c r="G185" s="7" t="str">
        <f t="shared" si="32"/>
        <v>00</v>
      </c>
      <c r="H185">
        <f t="shared" si="38"/>
        <v>11</v>
      </c>
      <c r="I185" t="s">
        <v>1361</v>
      </c>
      <c r="J185" t="s">
        <v>1360</v>
      </c>
      <c r="K185">
        <v>11</v>
      </c>
      <c r="L185" t="s">
        <v>1359</v>
      </c>
      <c r="M185" t="s">
        <v>1375</v>
      </c>
      <c r="N185" t="s">
        <v>870</v>
      </c>
      <c r="O185" t="s">
        <v>65</v>
      </c>
      <c r="P185" t="s">
        <v>1351</v>
      </c>
      <c r="Q185" t="s">
        <v>480</v>
      </c>
      <c r="R185" t="s">
        <v>481</v>
      </c>
      <c r="S185">
        <v>2</v>
      </c>
      <c r="T185" t="s">
        <v>1293</v>
      </c>
      <c r="U185" s="7" t="s">
        <v>1528</v>
      </c>
      <c r="V185" t="s">
        <v>1464</v>
      </c>
      <c r="W185" t="s">
        <v>1385</v>
      </c>
      <c r="X185" t="s">
        <v>897</v>
      </c>
      <c r="Y185" t="s">
        <v>1339</v>
      </c>
      <c r="Z185">
        <v>3000</v>
      </c>
      <c r="AA185" t="s">
        <v>56</v>
      </c>
      <c r="AB185">
        <v>3541</v>
      </c>
      <c r="AC185" t="s">
        <v>489</v>
      </c>
      <c r="AD185" s="13" t="s">
        <v>1462</v>
      </c>
      <c r="AE185" t="s">
        <v>58</v>
      </c>
      <c r="AF185" s="1">
        <v>700000</v>
      </c>
      <c r="AH185" s="1">
        <f>AF185</f>
        <v>700000</v>
      </c>
      <c r="AL185" s="63">
        <f t="shared" si="39"/>
        <v>0</v>
      </c>
    </row>
    <row r="186" spans="1:39" x14ac:dyDescent="0.35">
      <c r="A186" t="str">
        <f t="shared" si="27"/>
        <v>521610090011</v>
      </c>
      <c r="B186">
        <v>5</v>
      </c>
      <c r="C186" t="str">
        <f t="shared" si="28"/>
        <v>216</v>
      </c>
      <c r="D186" t="str">
        <f t="shared" si="29"/>
        <v>1</v>
      </c>
      <c r="E186" t="str">
        <f t="shared" si="30"/>
        <v>0</v>
      </c>
      <c r="F186" t="str">
        <f t="shared" si="31"/>
        <v>09</v>
      </c>
      <c r="G186" s="7" t="str">
        <f t="shared" si="32"/>
        <v>00</v>
      </c>
      <c r="H186">
        <f t="shared" si="38"/>
        <v>11</v>
      </c>
      <c r="I186" t="s">
        <v>1361</v>
      </c>
      <c r="J186" t="s">
        <v>1360</v>
      </c>
      <c r="K186">
        <v>11</v>
      </c>
      <c r="L186" t="s">
        <v>1359</v>
      </c>
      <c r="M186" t="s">
        <v>1373</v>
      </c>
      <c r="N186" t="s">
        <v>835</v>
      </c>
      <c r="O186" t="s">
        <v>65</v>
      </c>
      <c r="P186" t="s">
        <v>1351</v>
      </c>
      <c r="Q186" t="s">
        <v>47</v>
      </c>
      <c r="R186" t="s">
        <v>48</v>
      </c>
      <c r="S186">
        <v>4</v>
      </c>
      <c r="T186" t="s">
        <v>1291</v>
      </c>
      <c r="U186" s="7" t="s">
        <v>1038</v>
      </c>
      <c r="V186" t="s">
        <v>120</v>
      </c>
      <c r="W186" t="s">
        <v>1375</v>
      </c>
      <c r="X186" t="s">
        <v>836</v>
      </c>
      <c r="Y186" t="s">
        <v>1339</v>
      </c>
      <c r="Z186">
        <v>2000</v>
      </c>
      <c r="AA186" t="s">
        <v>105</v>
      </c>
      <c r="AB186">
        <v>2161</v>
      </c>
      <c r="AC186" t="s">
        <v>367</v>
      </c>
      <c r="AD186" s="13" t="s">
        <v>1462</v>
      </c>
      <c r="AE186" t="s">
        <v>58</v>
      </c>
      <c r="AF186" s="1">
        <v>650000</v>
      </c>
      <c r="AH186" s="1">
        <f>AF186</f>
        <v>650000</v>
      </c>
      <c r="AL186" s="63">
        <f t="shared" si="39"/>
        <v>0</v>
      </c>
    </row>
    <row r="187" spans="1:39" x14ac:dyDescent="0.35">
      <c r="A187" t="str">
        <f t="shared" si="27"/>
        <v>543910604211</v>
      </c>
      <c r="B187">
        <v>5</v>
      </c>
      <c r="C187" t="str">
        <f t="shared" si="28"/>
        <v>439</v>
      </c>
      <c r="D187" t="str">
        <f t="shared" si="29"/>
        <v>1</v>
      </c>
      <c r="E187" t="str">
        <f t="shared" si="30"/>
        <v>0</v>
      </c>
      <c r="F187" t="str">
        <f t="shared" si="31"/>
        <v>60</v>
      </c>
      <c r="G187" s="7">
        <f t="shared" si="32"/>
        <v>42</v>
      </c>
      <c r="H187">
        <f t="shared" si="38"/>
        <v>11</v>
      </c>
      <c r="I187" t="s">
        <v>1361</v>
      </c>
      <c r="J187" t="s">
        <v>1360</v>
      </c>
      <c r="K187">
        <v>11</v>
      </c>
      <c r="L187" t="s">
        <v>1359</v>
      </c>
      <c r="M187" t="s">
        <v>1379</v>
      </c>
      <c r="N187" t="s">
        <v>948</v>
      </c>
      <c r="O187" t="s">
        <v>65</v>
      </c>
      <c r="P187" t="s">
        <v>1351</v>
      </c>
      <c r="Q187" t="s">
        <v>459</v>
      </c>
      <c r="R187" t="s">
        <v>460</v>
      </c>
      <c r="S187">
        <v>5</v>
      </c>
      <c r="T187" t="s">
        <v>1295</v>
      </c>
      <c r="U187" s="7" t="s">
        <v>1564</v>
      </c>
      <c r="V187" t="s">
        <v>1501</v>
      </c>
      <c r="W187" t="s">
        <v>1430</v>
      </c>
      <c r="X187" t="s">
        <v>955</v>
      </c>
      <c r="Y187" t="s">
        <v>1339</v>
      </c>
      <c r="Z187">
        <v>4000</v>
      </c>
      <c r="AA187" t="s">
        <v>233</v>
      </c>
      <c r="AB187">
        <v>4391</v>
      </c>
      <c r="AC187" t="s">
        <v>956</v>
      </c>
      <c r="AD187" s="13">
        <v>42</v>
      </c>
      <c r="AE187" t="s">
        <v>957</v>
      </c>
      <c r="AF187" s="75">
        <v>650000</v>
      </c>
      <c r="AH187" s="1">
        <f>AF187</f>
        <v>650000</v>
      </c>
      <c r="AL187" s="63">
        <f t="shared" si="39"/>
        <v>0</v>
      </c>
    </row>
    <row r="188" spans="1:39" x14ac:dyDescent="0.35">
      <c r="A188" t="str">
        <f t="shared" si="27"/>
        <v>531610210011</v>
      </c>
      <c r="B188">
        <v>5</v>
      </c>
      <c r="C188" t="str">
        <f t="shared" si="28"/>
        <v>316</v>
      </c>
      <c r="D188" t="str">
        <f t="shared" si="29"/>
        <v>1</v>
      </c>
      <c r="E188" t="str">
        <f t="shared" si="30"/>
        <v>0</v>
      </c>
      <c r="F188" t="str">
        <f t="shared" si="31"/>
        <v>21</v>
      </c>
      <c r="G188" s="7" t="str">
        <f t="shared" si="32"/>
        <v>00</v>
      </c>
      <c r="H188">
        <f t="shared" si="38"/>
        <v>11</v>
      </c>
      <c r="I188" t="s">
        <v>1361</v>
      </c>
      <c r="J188" t="s">
        <v>1360</v>
      </c>
      <c r="K188">
        <v>11</v>
      </c>
      <c r="L188" t="s">
        <v>1359</v>
      </c>
      <c r="M188" t="s">
        <v>1375</v>
      </c>
      <c r="N188" t="s">
        <v>870</v>
      </c>
      <c r="O188" t="s">
        <v>65</v>
      </c>
      <c r="P188" t="s">
        <v>1351</v>
      </c>
      <c r="Q188" t="s">
        <v>155</v>
      </c>
      <c r="R188" t="s">
        <v>1302</v>
      </c>
      <c r="S188">
        <v>1</v>
      </c>
      <c r="T188" t="s">
        <v>1292</v>
      </c>
      <c r="U188" s="7" t="s">
        <v>1525</v>
      </c>
      <c r="V188" t="s">
        <v>1511</v>
      </c>
      <c r="W188" t="s">
        <v>1382</v>
      </c>
      <c r="X188" t="s">
        <v>871</v>
      </c>
      <c r="Y188" t="s">
        <v>1339</v>
      </c>
      <c r="Z188">
        <v>3000</v>
      </c>
      <c r="AA188" t="s">
        <v>56</v>
      </c>
      <c r="AB188">
        <v>3161</v>
      </c>
      <c r="AC188" t="s">
        <v>247</v>
      </c>
      <c r="AD188" s="13" t="s">
        <v>1462</v>
      </c>
      <c r="AE188" t="s">
        <v>58</v>
      </c>
      <c r="AF188" s="1">
        <v>591000</v>
      </c>
      <c r="AH188" s="1">
        <f t="shared" ref="AH188:AH203" si="40">AF188</f>
        <v>591000</v>
      </c>
      <c r="AL188" s="63">
        <f t="shared" si="39"/>
        <v>0</v>
      </c>
    </row>
    <row r="189" spans="1:39" x14ac:dyDescent="0.35">
      <c r="A189" t="str">
        <f t="shared" si="27"/>
        <v>522110654311</v>
      </c>
      <c r="B189">
        <v>5</v>
      </c>
      <c r="C189" t="str">
        <f t="shared" si="28"/>
        <v>221</v>
      </c>
      <c r="D189" t="str">
        <f t="shared" si="29"/>
        <v>1</v>
      </c>
      <c r="E189" t="str">
        <f t="shared" si="30"/>
        <v>0</v>
      </c>
      <c r="F189" t="str">
        <f t="shared" si="31"/>
        <v>65</v>
      </c>
      <c r="G189" s="7">
        <f t="shared" si="32"/>
        <v>43</v>
      </c>
      <c r="H189">
        <f t="shared" si="38"/>
        <v>11</v>
      </c>
      <c r="I189" t="s">
        <v>1361</v>
      </c>
      <c r="J189" t="s">
        <v>1360</v>
      </c>
      <c r="K189">
        <v>11</v>
      </c>
      <c r="L189" t="s">
        <v>1359</v>
      </c>
      <c r="M189" t="s">
        <v>1379</v>
      </c>
      <c r="N189" t="s">
        <v>948</v>
      </c>
      <c r="O189" t="s">
        <v>65</v>
      </c>
      <c r="P189" t="s">
        <v>1351</v>
      </c>
      <c r="Q189" t="s">
        <v>592</v>
      </c>
      <c r="R189" t="s">
        <v>591</v>
      </c>
      <c r="S189">
        <v>5</v>
      </c>
      <c r="T189" t="s">
        <v>1295</v>
      </c>
      <c r="U189" s="7" t="s">
        <v>1569</v>
      </c>
      <c r="V189" t="s">
        <v>970</v>
      </c>
      <c r="W189" t="s">
        <v>1431</v>
      </c>
      <c r="X189" t="s">
        <v>971</v>
      </c>
      <c r="Y189" t="s">
        <v>1339</v>
      </c>
      <c r="Z189">
        <v>2000</v>
      </c>
      <c r="AA189" t="s">
        <v>105</v>
      </c>
      <c r="AB189">
        <v>2211</v>
      </c>
      <c r="AC189" t="s">
        <v>307</v>
      </c>
      <c r="AD189" s="13">
        <v>43</v>
      </c>
      <c r="AE189" t="s">
        <v>972</v>
      </c>
      <c r="AF189" s="1">
        <v>580000</v>
      </c>
      <c r="AH189" s="1">
        <f t="shared" si="40"/>
        <v>580000</v>
      </c>
      <c r="AL189" s="63">
        <f t="shared" si="39"/>
        <v>0</v>
      </c>
    </row>
    <row r="190" spans="1:39" x14ac:dyDescent="0.35">
      <c r="A190" t="str">
        <f t="shared" ref="A190:A249" si="41">CONCATENATE(B190,C190,D190,E190,F190,G190,H190)</f>
        <v>532610654411</v>
      </c>
      <c r="B190">
        <v>5</v>
      </c>
      <c r="C190" t="str">
        <f t="shared" ref="C190:C249" si="42">LEFT(AB190,3)</f>
        <v>326</v>
      </c>
      <c r="D190" t="str">
        <f t="shared" ref="D190:D249" si="43">RIGHT(AB190,1)</f>
        <v>1</v>
      </c>
      <c r="E190" t="str">
        <f t="shared" ref="E190:E249" si="44">MID(I190,6,1)</f>
        <v>0</v>
      </c>
      <c r="F190" t="str">
        <f t="shared" ref="F190:F249" si="45">U190</f>
        <v>65</v>
      </c>
      <c r="G190" s="7">
        <f t="shared" ref="G190:G249" si="46">AD190</f>
        <v>44</v>
      </c>
      <c r="H190">
        <f t="shared" si="38"/>
        <v>11</v>
      </c>
      <c r="I190" t="s">
        <v>1361</v>
      </c>
      <c r="J190" t="s">
        <v>1360</v>
      </c>
      <c r="K190">
        <v>11</v>
      </c>
      <c r="L190" t="s">
        <v>1359</v>
      </c>
      <c r="M190" t="s">
        <v>1379</v>
      </c>
      <c r="N190" t="s">
        <v>948</v>
      </c>
      <c r="O190" t="s">
        <v>65</v>
      </c>
      <c r="P190" t="s">
        <v>1351</v>
      </c>
      <c r="Q190" t="s">
        <v>592</v>
      </c>
      <c r="R190" t="s">
        <v>591</v>
      </c>
      <c r="S190">
        <v>5</v>
      </c>
      <c r="T190" t="s">
        <v>1295</v>
      </c>
      <c r="U190" s="7" t="s">
        <v>1569</v>
      </c>
      <c r="V190" t="s">
        <v>970</v>
      </c>
      <c r="W190" t="s">
        <v>1431</v>
      </c>
      <c r="X190" t="s">
        <v>971</v>
      </c>
      <c r="Y190" t="s">
        <v>1339</v>
      </c>
      <c r="Z190">
        <v>3000</v>
      </c>
      <c r="AA190" t="s">
        <v>56</v>
      </c>
      <c r="AB190">
        <v>3261</v>
      </c>
      <c r="AC190" t="s">
        <v>409</v>
      </c>
      <c r="AD190" s="13">
        <v>44</v>
      </c>
      <c r="AE190" t="s">
        <v>580</v>
      </c>
      <c r="AF190" s="1">
        <v>560000</v>
      </c>
      <c r="AH190" s="1">
        <f t="shared" si="40"/>
        <v>560000</v>
      </c>
      <c r="AL190" s="63">
        <f t="shared" si="39"/>
        <v>0</v>
      </c>
    </row>
    <row r="191" spans="1:39" x14ac:dyDescent="0.35">
      <c r="A191" t="str">
        <f t="shared" si="41"/>
        <v>533110060011</v>
      </c>
      <c r="B191">
        <v>5</v>
      </c>
      <c r="C191" t="str">
        <f t="shared" si="42"/>
        <v>331</v>
      </c>
      <c r="D191" t="str">
        <f t="shared" si="43"/>
        <v>1</v>
      </c>
      <c r="E191" t="str">
        <f t="shared" si="44"/>
        <v>0</v>
      </c>
      <c r="F191" t="str">
        <f t="shared" si="45"/>
        <v>06</v>
      </c>
      <c r="G191" s="7" t="str">
        <f t="shared" si="46"/>
        <v>00</v>
      </c>
      <c r="H191">
        <f t="shared" si="38"/>
        <v>11</v>
      </c>
      <c r="I191" t="s">
        <v>1361</v>
      </c>
      <c r="J191" t="s">
        <v>1360</v>
      </c>
      <c r="K191">
        <v>11</v>
      </c>
      <c r="L191" t="s">
        <v>1359</v>
      </c>
      <c r="M191" t="s">
        <v>1372</v>
      </c>
      <c r="N191" t="s">
        <v>60</v>
      </c>
      <c r="O191" t="s">
        <v>65</v>
      </c>
      <c r="P191" t="s">
        <v>1351</v>
      </c>
      <c r="Q191" t="s">
        <v>47</v>
      </c>
      <c r="R191" t="s">
        <v>48</v>
      </c>
      <c r="S191">
        <v>4</v>
      </c>
      <c r="T191" t="s">
        <v>1291</v>
      </c>
      <c r="U191" s="7" t="s">
        <v>1041</v>
      </c>
      <c r="V191" t="s">
        <v>297</v>
      </c>
      <c r="W191" t="s">
        <v>1373</v>
      </c>
      <c r="X191" t="s">
        <v>1466</v>
      </c>
      <c r="Y191" t="s">
        <v>1339</v>
      </c>
      <c r="Z191">
        <v>3000</v>
      </c>
      <c r="AA191" t="s">
        <v>56</v>
      </c>
      <c r="AB191">
        <v>3311</v>
      </c>
      <c r="AC191" t="s">
        <v>316</v>
      </c>
      <c r="AD191" s="13" t="s">
        <v>1462</v>
      </c>
      <c r="AE191" t="s">
        <v>58</v>
      </c>
      <c r="AF191" s="75">
        <v>550000</v>
      </c>
      <c r="AG191" s="75"/>
      <c r="AH191" s="1">
        <f t="shared" si="40"/>
        <v>550000</v>
      </c>
      <c r="AL191" s="63">
        <f t="shared" si="39"/>
        <v>0</v>
      </c>
    </row>
    <row r="192" spans="1:39" x14ac:dyDescent="0.35">
      <c r="A192" t="str">
        <f t="shared" si="41"/>
        <v>522110090011</v>
      </c>
      <c r="B192">
        <v>5</v>
      </c>
      <c r="C192" t="str">
        <f t="shared" si="42"/>
        <v>221</v>
      </c>
      <c r="D192" t="str">
        <f t="shared" si="43"/>
        <v>1</v>
      </c>
      <c r="E192" t="str">
        <f t="shared" si="44"/>
        <v>0</v>
      </c>
      <c r="F192" t="str">
        <f t="shared" si="45"/>
        <v>09</v>
      </c>
      <c r="G192" s="7" t="str">
        <f t="shared" si="46"/>
        <v>00</v>
      </c>
      <c r="H192">
        <f t="shared" si="38"/>
        <v>11</v>
      </c>
      <c r="I192" t="s">
        <v>1361</v>
      </c>
      <c r="J192" t="s">
        <v>1360</v>
      </c>
      <c r="K192">
        <v>11</v>
      </c>
      <c r="L192" t="s">
        <v>1359</v>
      </c>
      <c r="M192" t="s">
        <v>1373</v>
      </c>
      <c r="N192" t="s">
        <v>835</v>
      </c>
      <c r="O192" t="s">
        <v>65</v>
      </c>
      <c r="P192" t="s">
        <v>1351</v>
      </c>
      <c r="Q192" t="s">
        <v>47</v>
      </c>
      <c r="R192" t="s">
        <v>48</v>
      </c>
      <c r="S192">
        <v>4</v>
      </c>
      <c r="T192" t="s">
        <v>1291</v>
      </c>
      <c r="U192" s="7" t="s">
        <v>1038</v>
      </c>
      <c r="V192" t="s">
        <v>120</v>
      </c>
      <c r="W192" t="s">
        <v>1375</v>
      </c>
      <c r="X192" t="s">
        <v>836</v>
      </c>
      <c r="Y192" t="s">
        <v>1339</v>
      </c>
      <c r="Z192">
        <v>2000</v>
      </c>
      <c r="AA192" t="s">
        <v>105</v>
      </c>
      <c r="AB192">
        <v>2211</v>
      </c>
      <c r="AC192" t="s">
        <v>307</v>
      </c>
      <c r="AD192" s="13" t="s">
        <v>1462</v>
      </c>
      <c r="AE192" t="s">
        <v>58</v>
      </c>
      <c r="AF192" s="76">
        <v>500000</v>
      </c>
      <c r="AH192" s="1">
        <f t="shared" si="40"/>
        <v>500000</v>
      </c>
      <c r="AI192" s="77"/>
      <c r="AL192" s="63">
        <f t="shared" si="39"/>
        <v>0</v>
      </c>
    </row>
    <row r="193" spans="1:38" x14ac:dyDescent="0.35">
      <c r="A193" t="str">
        <f t="shared" si="41"/>
        <v>523510540011</v>
      </c>
      <c r="B193">
        <v>5</v>
      </c>
      <c r="C193" t="str">
        <f t="shared" si="42"/>
        <v>235</v>
      </c>
      <c r="D193" t="str">
        <f t="shared" si="43"/>
        <v>1</v>
      </c>
      <c r="E193" t="str">
        <f t="shared" si="44"/>
        <v>0</v>
      </c>
      <c r="F193" t="str">
        <f t="shared" si="45"/>
        <v>54</v>
      </c>
      <c r="G193" s="7" t="str">
        <f t="shared" si="46"/>
        <v>00</v>
      </c>
      <c r="H193">
        <f t="shared" si="38"/>
        <v>11</v>
      </c>
      <c r="I193" t="s">
        <v>1361</v>
      </c>
      <c r="J193" t="s">
        <v>1360</v>
      </c>
      <c r="K193">
        <v>11</v>
      </c>
      <c r="L193" t="s">
        <v>1359</v>
      </c>
      <c r="M193" t="s">
        <v>1379</v>
      </c>
      <c r="N193" t="s">
        <v>948</v>
      </c>
      <c r="O193" t="s">
        <v>65</v>
      </c>
      <c r="P193" t="s">
        <v>1351</v>
      </c>
      <c r="Q193" t="s">
        <v>959</v>
      </c>
      <c r="R193" t="s">
        <v>960</v>
      </c>
      <c r="S193">
        <v>5</v>
      </c>
      <c r="T193" t="s">
        <v>1295</v>
      </c>
      <c r="U193" s="7" t="s">
        <v>1558</v>
      </c>
      <c r="V193" t="s">
        <v>1389</v>
      </c>
      <c r="W193" t="s">
        <v>1429</v>
      </c>
      <c r="X193" t="s">
        <v>963</v>
      </c>
      <c r="Y193" t="s">
        <v>1339</v>
      </c>
      <c r="Z193">
        <v>2000</v>
      </c>
      <c r="AA193" t="s">
        <v>105</v>
      </c>
      <c r="AB193">
        <v>2351</v>
      </c>
      <c r="AC193" t="s">
        <v>458</v>
      </c>
      <c r="AD193" s="13" t="s">
        <v>1462</v>
      </c>
      <c r="AE193" t="s">
        <v>58</v>
      </c>
      <c r="AF193" s="1">
        <v>500000</v>
      </c>
      <c r="AH193" s="1">
        <f t="shared" si="40"/>
        <v>500000</v>
      </c>
      <c r="AL193" s="63">
        <f t="shared" si="39"/>
        <v>0</v>
      </c>
    </row>
    <row r="194" spans="1:38" x14ac:dyDescent="0.35">
      <c r="A194" t="str">
        <f t="shared" si="41"/>
        <v>524910090011</v>
      </c>
      <c r="B194">
        <v>5</v>
      </c>
      <c r="C194" t="str">
        <f t="shared" si="42"/>
        <v>249</v>
      </c>
      <c r="D194" t="str">
        <f t="shared" si="43"/>
        <v>1</v>
      </c>
      <c r="E194" t="str">
        <f t="shared" si="44"/>
        <v>0</v>
      </c>
      <c r="F194" t="str">
        <f t="shared" si="45"/>
        <v>09</v>
      </c>
      <c r="G194" s="7" t="str">
        <f t="shared" si="46"/>
        <v>00</v>
      </c>
      <c r="H194">
        <f t="shared" si="38"/>
        <v>11</v>
      </c>
      <c r="I194" t="s">
        <v>1361</v>
      </c>
      <c r="J194" t="s">
        <v>1360</v>
      </c>
      <c r="K194">
        <v>11</v>
      </c>
      <c r="L194" t="s">
        <v>1359</v>
      </c>
      <c r="M194" t="s">
        <v>1373</v>
      </c>
      <c r="N194" t="s">
        <v>835</v>
      </c>
      <c r="O194" t="s">
        <v>65</v>
      </c>
      <c r="P194" t="s">
        <v>1351</v>
      </c>
      <c r="Q194" t="s">
        <v>47</v>
      </c>
      <c r="R194" t="s">
        <v>48</v>
      </c>
      <c r="S194">
        <v>4</v>
      </c>
      <c r="T194" t="s">
        <v>1291</v>
      </c>
      <c r="U194" s="7" t="s">
        <v>1038</v>
      </c>
      <c r="V194" t="s">
        <v>120</v>
      </c>
      <c r="W194" t="s">
        <v>1375</v>
      </c>
      <c r="X194" t="s">
        <v>836</v>
      </c>
      <c r="Y194" t="s">
        <v>1339</v>
      </c>
      <c r="Z194">
        <v>2000</v>
      </c>
      <c r="AA194" t="s">
        <v>105</v>
      </c>
      <c r="AB194">
        <v>2491</v>
      </c>
      <c r="AC194" t="s">
        <v>374</v>
      </c>
      <c r="AD194" s="13" t="s">
        <v>1462</v>
      </c>
      <c r="AE194" t="s">
        <v>58</v>
      </c>
      <c r="AF194" s="1">
        <v>500000</v>
      </c>
      <c r="AH194" s="1">
        <f t="shared" si="40"/>
        <v>500000</v>
      </c>
      <c r="AL194" s="63">
        <f t="shared" si="39"/>
        <v>0</v>
      </c>
    </row>
    <row r="195" spans="1:38" x14ac:dyDescent="0.35">
      <c r="A195" t="str">
        <f t="shared" si="41"/>
        <v>525410300011</v>
      </c>
      <c r="B195">
        <v>5</v>
      </c>
      <c r="C195" t="str">
        <f t="shared" si="42"/>
        <v>254</v>
      </c>
      <c r="D195" t="str">
        <f t="shared" si="43"/>
        <v>1</v>
      </c>
      <c r="E195" t="str">
        <f t="shared" si="44"/>
        <v>0</v>
      </c>
      <c r="F195" t="str">
        <f t="shared" si="45"/>
        <v>30</v>
      </c>
      <c r="G195" s="7" t="str">
        <f t="shared" si="46"/>
        <v>00</v>
      </c>
      <c r="H195">
        <f t="shared" si="38"/>
        <v>11</v>
      </c>
      <c r="I195" t="s">
        <v>1361</v>
      </c>
      <c r="J195" t="s">
        <v>1360</v>
      </c>
      <c r="K195">
        <v>11</v>
      </c>
      <c r="L195" t="s">
        <v>1359</v>
      </c>
      <c r="M195" t="s">
        <v>1376</v>
      </c>
      <c r="N195" t="s">
        <v>857</v>
      </c>
      <c r="O195" t="s">
        <v>1349</v>
      </c>
      <c r="P195" t="s">
        <v>1350</v>
      </c>
      <c r="Q195" t="s">
        <v>445</v>
      </c>
      <c r="R195" t="s">
        <v>446</v>
      </c>
      <c r="S195">
        <v>6</v>
      </c>
      <c r="T195" t="s">
        <v>1290</v>
      </c>
      <c r="U195" s="7" t="s">
        <v>1534</v>
      </c>
      <c r="V195" t="s">
        <v>1481</v>
      </c>
      <c r="W195" t="s">
        <v>1418</v>
      </c>
      <c r="X195" t="s">
        <v>883</v>
      </c>
      <c r="Y195" t="s">
        <v>1339</v>
      </c>
      <c r="Z195">
        <v>2000</v>
      </c>
      <c r="AA195" t="s">
        <v>105</v>
      </c>
      <c r="AB195">
        <v>2541</v>
      </c>
      <c r="AC195" t="s">
        <v>310</v>
      </c>
      <c r="AD195" s="13" t="s">
        <v>1462</v>
      </c>
      <c r="AE195" t="s">
        <v>58</v>
      </c>
      <c r="AF195" s="75">
        <v>500000</v>
      </c>
      <c r="AG195" s="75"/>
      <c r="AH195" s="1">
        <f t="shared" si="40"/>
        <v>500000</v>
      </c>
      <c r="AL195" s="63">
        <f t="shared" si="39"/>
        <v>0</v>
      </c>
    </row>
    <row r="196" spans="1:38" x14ac:dyDescent="0.35">
      <c r="A196" t="str">
        <f t="shared" si="41"/>
        <v>527110240011</v>
      </c>
      <c r="B196">
        <v>5</v>
      </c>
      <c r="C196" t="str">
        <f t="shared" si="42"/>
        <v>271</v>
      </c>
      <c r="D196" t="str">
        <f t="shared" si="43"/>
        <v>1</v>
      </c>
      <c r="E196" t="str">
        <f t="shared" si="44"/>
        <v>0</v>
      </c>
      <c r="F196" t="str">
        <f t="shared" si="45"/>
        <v>24</v>
      </c>
      <c r="G196" s="7" t="str">
        <f t="shared" si="46"/>
        <v>00</v>
      </c>
      <c r="H196">
        <f t="shared" si="38"/>
        <v>11</v>
      </c>
      <c r="I196" t="s">
        <v>1361</v>
      </c>
      <c r="J196" t="s">
        <v>1360</v>
      </c>
      <c r="K196">
        <v>11</v>
      </c>
      <c r="L196" t="s">
        <v>1359</v>
      </c>
      <c r="M196" t="s">
        <v>1375</v>
      </c>
      <c r="N196" t="s">
        <v>870</v>
      </c>
      <c r="O196" t="s">
        <v>65</v>
      </c>
      <c r="P196" t="s">
        <v>1351</v>
      </c>
      <c r="Q196" t="s">
        <v>480</v>
      </c>
      <c r="R196" t="s">
        <v>481</v>
      </c>
      <c r="S196">
        <v>2</v>
      </c>
      <c r="T196" t="s">
        <v>1293</v>
      </c>
      <c r="U196" s="7" t="s">
        <v>1528</v>
      </c>
      <c r="V196" t="s">
        <v>1464</v>
      </c>
      <c r="W196" t="s">
        <v>1385</v>
      </c>
      <c r="X196" t="s">
        <v>897</v>
      </c>
      <c r="Y196" t="s">
        <v>1339</v>
      </c>
      <c r="Z196">
        <v>2000</v>
      </c>
      <c r="AA196" t="s">
        <v>105</v>
      </c>
      <c r="AB196">
        <v>2711</v>
      </c>
      <c r="AC196" t="s">
        <v>106</v>
      </c>
      <c r="AD196" s="13" t="s">
        <v>1462</v>
      </c>
      <c r="AE196" t="s">
        <v>58</v>
      </c>
      <c r="AF196" s="1">
        <v>500000</v>
      </c>
      <c r="AH196" s="1">
        <f t="shared" si="40"/>
        <v>500000</v>
      </c>
      <c r="AL196" s="63">
        <f t="shared" si="39"/>
        <v>0</v>
      </c>
    </row>
    <row r="197" spans="1:38" x14ac:dyDescent="0.35">
      <c r="A197" t="str">
        <f t="shared" si="41"/>
        <v>528210210011</v>
      </c>
      <c r="B197">
        <v>5</v>
      </c>
      <c r="C197" t="str">
        <f t="shared" si="42"/>
        <v>282</v>
      </c>
      <c r="D197" t="str">
        <f t="shared" si="43"/>
        <v>1</v>
      </c>
      <c r="E197" t="str">
        <f t="shared" si="44"/>
        <v>0</v>
      </c>
      <c r="F197" t="str">
        <f t="shared" si="45"/>
        <v>21</v>
      </c>
      <c r="G197" s="7" t="str">
        <f t="shared" si="46"/>
        <v>00</v>
      </c>
      <c r="H197">
        <f t="shared" si="38"/>
        <v>11</v>
      </c>
      <c r="I197" t="s">
        <v>1361</v>
      </c>
      <c r="J197" t="s">
        <v>1360</v>
      </c>
      <c r="K197">
        <v>11</v>
      </c>
      <c r="L197" t="s">
        <v>1359</v>
      </c>
      <c r="M197" t="s">
        <v>1375</v>
      </c>
      <c r="N197" t="s">
        <v>870</v>
      </c>
      <c r="O197" t="s">
        <v>65</v>
      </c>
      <c r="P197" t="s">
        <v>1351</v>
      </c>
      <c r="Q197" t="s">
        <v>155</v>
      </c>
      <c r="R197" t="s">
        <v>1302</v>
      </c>
      <c r="S197">
        <v>1</v>
      </c>
      <c r="T197" t="s">
        <v>1292</v>
      </c>
      <c r="U197" s="7" t="s">
        <v>1525</v>
      </c>
      <c r="V197" t="s">
        <v>1511</v>
      </c>
      <c r="W197" t="s">
        <v>1382</v>
      </c>
      <c r="X197" t="s">
        <v>871</v>
      </c>
      <c r="Y197" t="s">
        <v>1339</v>
      </c>
      <c r="Z197">
        <v>2000</v>
      </c>
      <c r="AA197" t="s">
        <v>105</v>
      </c>
      <c r="AB197">
        <v>2821</v>
      </c>
      <c r="AC197" t="s">
        <v>438</v>
      </c>
      <c r="AD197" s="13" t="s">
        <v>1462</v>
      </c>
      <c r="AE197" t="s">
        <v>58</v>
      </c>
      <c r="AF197" s="1">
        <v>500000</v>
      </c>
      <c r="AH197" s="1">
        <f t="shared" si="40"/>
        <v>500000</v>
      </c>
      <c r="AJ197" t="s">
        <v>1396</v>
      </c>
      <c r="AL197" s="63">
        <f t="shared" si="39"/>
        <v>0</v>
      </c>
    </row>
    <row r="198" spans="1:38" x14ac:dyDescent="0.35">
      <c r="A198" t="str">
        <f t="shared" si="41"/>
        <v>529110250011</v>
      </c>
      <c r="B198">
        <v>5</v>
      </c>
      <c r="C198" t="str">
        <f t="shared" si="42"/>
        <v>291</v>
      </c>
      <c r="D198" t="str">
        <f t="shared" si="43"/>
        <v>1</v>
      </c>
      <c r="E198" t="str">
        <f t="shared" si="44"/>
        <v>0</v>
      </c>
      <c r="F198" t="str">
        <f t="shared" si="45"/>
        <v>25</v>
      </c>
      <c r="G198" s="7" t="str">
        <f t="shared" si="46"/>
        <v>00</v>
      </c>
      <c r="H198">
        <f t="shared" si="38"/>
        <v>11</v>
      </c>
      <c r="I198" t="s">
        <v>1361</v>
      </c>
      <c r="J198" t="s">
        <v>1360</v>
      </c>
      <c r="K198">
        <v>11</v>
      </c>
      <c r="L198" t="s">
        <v>1359</v>
      </c>
      <c r="M198" t="s">
        <v>1376</v>
      </c>
      <c r="N198" t="s">
        <v>857</v>
      </c>
      <c r="O198" t="s">
        <v>65</v>
      </c>
      <c r="P198" t="s">
        <v>1351</v>
      </c>
      <c r="Q198" t="s">
        <v>47</v>
      </c>
      <c r="R198" t="s">
        <v>48</v>
      </c>
      <c r="S198">
        <v>2</v>
      </c>
      <c r="T198" t="s">
        <v>1293</v>
      </c>
      <c r="U198" s="7" t="s">
        <v>1529</v>
      </c>
      <c r="V198" t="s">
        <v>404</v>
      </c>
      <c r="W198" t="s">
        <v>1386</v>
      </c>
      <c r="X198" t="s">
        <v>858</v>
      </c>
      <c r="Y198" t="s">
        <v>1339</v>
      </c>
      <c r="Z198">
        <v>2000</v>
      </c>
      <c r="AA198" t="s">
        <v>105</v>
      </c>
      <c r="AB198">
        <v>2911</v>
      </c>
      <c r="AC198" t="s">
        <v>312</v>
      </c>
      <c r="AD198" s="13" t="s">
        <v>1462</v>
      </c>
      <c r="AE198" t="s">
        <v>58</v>
      </c>
      <c r="AF198" s="1">
        <v>500000</v>
      </c>
      <c r="AH198" s="1">
        <f t="shared" si="40"/>
        <v>500000</v>
      </c>
      <c r="AL198" s="63">
        <f t="shared" si="39"/>
        <v>0</v>
      </c>
    </row>
    <row r="199" spans="1:38" x14ac:dyDescent="0.35">
      <c r="A199" t="str">
        <f t="shared" si="41"/>
        <v>529110430011</v>
      </c>
      <c r="B199">
        <v>5</v>
      </c>
      <c r="C199" t="str">
        <f t="shared" si="42"/>
        <v>291</v>
      </c>
      <c r="D199" t="str">
        <f t="shared" si="43"/>
        <v>1</v>
      </c>
      <c r="E199" t="str">
        <f t="shared" si="44"/>
        <v>0</v>
      </c>
      <c r="F199" t="str">
        <f t="shared" si="45"/>
        <v>43</v>
      </c>
      <c r="G199" s="7" t="str">
        <f t="shared" si="46"/>
        <v>00</v>
      </c>
      <c r="H199">
        <f t="shared" si="38"/>
        <v>11</v>
      </c>
      <c r="I199" t="s">
        <v>1361</v>
      </c>
      <c r="J199" t="s">
        <v>1360</v>
      </c>
      <c r="K199">
        <v>11</v>
      </c>
      <c r="L199" t="s">
        <v>1359</v>
      </c>
      <c r="M199" t="s">
        <v>1378</v>
      </c>
      <c r="N199" t="s">
        <v>824</v>
      </c>
      <c r="O199" t="s">
        <v>65</v>
      </c>
      <c r="P199" t="s">
        <v>1351</v>
      </c>
      <c r="Q199" t="s">
        <v>1303</v>
      </c>
      <c r="R199" t="s">
        <v>1304</v>
      </c>
      <c r="S199">
        <v>6</v>
      </c>
      <c r="T199" t="s">
        <v>1290</v>
      </c>
      <c r="U199" s="7" t="s">
        <v>1547</v>
      </c>
      <c r="V199" t="s">
        <v>1409</v>
      </c>
      <c r="W199" t="s">
        <v>1425</v>
      </c>
      <c r="X199" t="s">
        <v>1408</v>
      </c>
      <c r="Y199" t="s">
        <v>1339</v>
      </c>
      <c r="Z199">
        <v>2000</v>
      </c>
      <c r="AA199" t="s">
        <v>105</v>
      </c>
      <c r="AB199">
        <v>2911</v>
      </c>
      <c r="AC199" t="s">
        <v>312</v>
      </c>
      <c r="AD199" s="13" t="s">
        <v>1462</v>
      </c>
      <c r="AE199" t="s">
        <v>58</v>
      </c>
      <c r="AF199" s="1">
        <v>500000</v>
      </c>
      <c r="AH199" s="1">
        <f t="shared" si="40"/>
        <v>500000</v>
      </c>
      <c r="AL199" s="63">
        <f t="shared" si="39"/>
        <v>0</v>
      </c>
    </row>
    <row r="200" spans="1:38" x14ac:dyDescent="0.35">
      <c r="A200" t="str">
        <f t="shared" si="41"/>
        <v>529410660011</v>
      </c>
      <c r="B200">
        <v>5</v>
      </c>
      <c r="C200" t="str">
        <f t="shared" si="42"/>
        <v>294</v>
      </c>
      <c r="D200" t="str">
        <f t="shared" si="43"/>
        <v>1</v>
      </c>
      <c r="E200" t="str">
        <f t="shared" si="44"/>
        <v>0</v>
      </c>
      <c r="F200" t="str">
        <f t="shared" si="45"/>
        <v>66</v>
      </c>
      <c r="G200" s="7" t="str">
        <f t="shared" si="46"/>
        <v>00</v>
      </c>
      <c r="H200">
        <f t="shared" si="38"/>
        <v>11</v>
      </c>
      <c r="I200" t="s">
        <v>1361</v>
      </c>
      <c r="J200" t="s">
        <v>1360</v>
      </c>
      <c r="K200">
        <v>11</v>
      </c>
      <c r="L200" t="s">
        <v>1359</v>
      </c>
      <c r="M200" t="s">
        <v>1380</v>
      </c>
      <c r="N200" t="s">
        <v>984</v>
      </c>
      <c r="O200" t="s">
        <v>1398</v>
      </c>
      <c r="P200" t="s">
        <v>1399</v>
      </c>
      <c r="Q200" t="s">
        <v>204</v>
      </c>
      <c r="R200" t="s">
        <v>1306</v>
      </c>
      <c r="S200">
        <v>4</v>
      </c>
      <c r="T200" t="s">
        <v>1291</v>
      </c>
      <c r="U200" s="7" t="s">
        <v>1570</v>
      </c>
      <c r="V200" t="s">
        <v>1514</v>
      </c>
      <c r="W200" t="s">
        <v>1432</v>
      </c>
      <c r="X200" t="s">
        <v>1514</v>
      </c>
      <c r="Y200" t="s">
        <v>1339</v>
      </c>
      <c r="Z200">
        <v>2000</v>
      </c>
      <c r="AA200" t="s">
        <v>105</v>
      </c>
      <c r="AB200">
        <v>2941</v>
      </c>
      <c r="AC200" t="s">
        <v>313</v>
      </c>
      <c r="AD200" s="13" t="s">
        <v>1462</v>
      </c>
      <c r="AE200" t="s">
        <v>58</v>
      </c>
      <c r="AF200" s="1">
        <v>500000</v>
      </c>
      <c r="AH200" s="1">
        <f t="shared" si="40"/>
        <v>500000</v>
      </c>
      <c r="AL200" s="63">
        <f t="shared" si="39"/>
        <v>0</v>
      </c>
    </row>
    <row r="201" spans="1:38" x14ac:dyDescent="0.35">
      <c r="A201" t="str">
        <f t="shared" si="41"/>
        <v>529810250011</v>
      </c>
      <c r="B201">
        <v>5</v>
      </c>
      <c r="C201" t="str">
        <f t="shared" si="42"/>
        <v>298</v>
      </c>
      <c r="D201" t="str">
        <f t="shared" si="43"/>
        <v>1</v>
      </c>
      <c r="E201" t="str">
        <f t="shared" si="44"/>
        <v>0</v>
      </c>
      <c r="F201" t="str">
        <f t="shared" si="45"/>
        <v>25</v>
      </c>
      <c r="G201" s="7" t="str">
        <f t="shared" si="46"/>
        <v>00</v>
      </c>
      <c r="H201">
        <f t="shared" si="38"/>
        <v>11</v>
      </c>
      <c r="I201" t="s">
        <v>1361</v>
      </c>
      <c r="J201" t="s">
        <v>1360</v>
      </c>
      <c r="K201">
        <v>11</v>
      </c>
      <c r="L201" t="s">
        <v>1359</v>
      </c>
      <c r="M201" t="s">
        <v>1376</v>
      </c>
      <c r="N201" t="s">
        <v>857</v>
      </c>
      <c r="O201" t="s">
        <v>65</v>
      </c>
      <c r="P201" t="s">
        <v>1351</v>
      </c>
      <c r="Q201" t="s">
        <v>47</v>
      </c>
      <c r="R201" t="s">
        <v>48</v>
      </c>
      <c r="S201">
        <v>2</v>
      </c>
      <c r="T201" t="s">
        <v>1293</v>
      </c>
      <c r="U201" s="7" t="s">
        <v>1529</v>
      </c>
      <c r="V201" t="s">
        <v>404</v>
      </c>
      <c r="W201" t="s">
        <v>1386</v>
      </c>
      <c r="X201" t="s">
        <v>858</v>
      </c>
      <c r="Y201" t="s">
        <v>1339</v>
      </c>
      <c r="Z201">
        <v>2000</v>
      </c>
      <c r="AA201" t="s">
        <v>105</v>
      </c>
      <c r="AB201">
        <v>2981</v>
      </c>
      <c r="AC201" t="s">
        <v>380</v>
      </c>
      <c r="AD201" s="13" t="s">
        <v>1462</v>
      </c>
      <c r="AE201" t="s">
        <v>58</v>
      </c>
      <c r="AF201" s="1">
        <v>500000</v>
      </c>
      <c r="AH201" s="1">
        <f t="shared" si="40"/>
        <v>500000</v>
      </c>
      <c r="AL201" s="63">
        <f t="shared" si="39"/>
        <v>0</v>
      </c>
    </row>
    <row r="202" spans="1:38" x14ac:dyDescent="0.35">
      <c r="A202" t="str">
        <f t="shared" si="41"/>
        <v>529810430011</v>
      </c>
      <c r="B202">
        <v>5</v>
      </c>
      <c r="C202" t="str">
        <f t="shared" si="42"/>
        <v>298</v>
      </c>
      <c r="D202" t="str">
        <f t="shared" si="43"/>
        <v>1</v>
      </c>
      <c r="E202" t="str">
        <f t="shared" si="44"/>
        <v>0</v>
      </c>
      <c r="F202" t="str">
        <f t="shared" si="45"/>
        <v>43</v>
      </c>
      <c r="G202" s="7" t="str">
        <f t="shared" si="46"/>
        <v>00</v>
      </c>
      <c r="H202">
        <f t="shared" si="38"/>
        <v>11</v>
      </c>
      <c r="I202" t="s">
        <v>1361</v>
      </c>
      <c r="J202" t="s">
        <v>1360</v>
      </c>
      <c r="K202">
        <v>11</v>
      </c>
      <c r="L202" t="s">
        <v>1359</v>
      </c>
      <c r="M202" t="s">
        <v>1378</v>
      </c>
      <c r="N202" t="s">
        <v>824</v>
      </c>
      <c r="O202" t="s">
        <v>65</v>
      </c>
      <c r="P202" t="s">
        <v>1351</v>
      </c>
      <c r="Q202" t="s">
        <v>1303</v>
      </c>
      <c r="R202" t="s">
        <v>1304</v>
      </c>
      <c r="S202">
        <v>6</v>
      </c>
      <c r="T202" t="s">
        <v>1290</v>
      </c>
      <c r="U202" s="7" t="s">
        <v>1547</v>
      </c>
      <c r="V202" t="s">
        <v>1409</v>
      </c>
      <c r="W202" t="s">
        <v>1425</v>
      </c>
      <c r="X202" t="s">
        <v>1408</v>
      </c>
      <c r="Y202" t="s">
        <v>1339</v>
      </c>
      <c r="Z202">
        <v>2000</v>
      </c>
      <c r="AA202" t="s">
        <v>105</v>
      </c>
      <c r="AB202">
        <v>2981</v>
      </c>
      <c r="AC202" t="s">
        <v>380</v>
      </c>
      <c r="AD202" s="13" t="s">
        <v>1462</v>
      </c>
      <c r="AE202" t="s">
        <v>58</v>
      </c>
      <c r="AF202" s="1">
        <v>500000</v>
      </c>
      <c r="AH202" s="1">
        <f t="shared" si="40"/>
        <v>500000</v>
      </c>
      <c r="AL202" s="63">
        <f t="shared" si="39"/>
        <v>0</v>
      </c>
    </row>
    <row r="203" spans="1:38" x14ac:dyDescent="0.35">
      <c r="A203" t="str">
        <f t="shared" si="41"/>
        <v>529810090011</v>
      </c>
      <c r="B203">
        <v>5</v>
      </c>
      <c r="C203" t="str">
        <f t="shared" si="42"/>
        <v>298</v>
      </c>
      <c r="D203" t="str">
        <f t="shared" si="43"/>
        <v>1</v>
      </c>
      <c r="E203" t="str">
        <f t="shared" si="44"/>
        <v>0</v>
      </c>
      <c r="F203" t="str">
        <f t="shared" si="45"/>
        <v>09</v>
      </c>
      <c r="G203" s="7" t="str">
        <f t="shared" si="46"/>
        <v>00</v>
      </c>
      <c r="H203">
        <f t="shared" si="38"/>
        <v>11</v>
      </c>
      <c r="I203" t="s">
        <v>1361</v>
      </c>
      <c r="J203" t="s">
        <v>1360</v>
      </c>
      <c r="K203">
        <v>11</v>
      </c>
      <c r="L203" t="s">
        <v>1359</v>
      </c>
      <c r="M203" t="s">
        <v>1373</v>
      </c>
      <c r="N203" t="s">
        <v>835</v>
      </c>
      <c r="O203" t="s">
        <v>65</v>
      </c>
      <c r="P203" t="s">
        <v>1351</v>
      </c>
      <c r="Q203" t="s">
        <v>47</v>
      </c>
      <c r="R203" t="s">
        <v>48</v>
      </c>
      <c r="S203">
        <v>4</v>
      </c>
      <c r="T203" t="s">
        <v>1291</v>
      </c>
      <c r="U203" s="7" t="s">
        <v>1038</v>
      </c>
      <c r="V203" t="s">
        <v>120</v>
      </c>
      <c r="W203" t="s">
        <v>1375</v>
      </c>
      <c r="X203" t="s">
        <v>836</v>
      </c>
      <c r="Y203" t="s">
        <v>1339</v>
      </c>
      <c r="Z203">
        <v>2000</v>
      </c>
      <c r="AA203" t="s">
        <v>105</v>
      </c>
      <c r="AB203">
        <v>2981</v>
      </c>
      <c r="AC203" t="s">
        <v>380</v>
      </c>
      <c r="AD203" s="13" t="s">
        <v>1462</v>
      </c>
      <c r="AE203" t="s">
        <v>58</v>
      </c>
      <c r="AF203" s="1">
        <v>500000</v>
      </c>
      <c r="AH203" s="1">
        <f t="shared" si="40"/>
        <v>500000</v>
      </c>
      <c r="AL203" s="63">
        <f t="shared" si="39"/>
        <v>0</v>
      </c>
    </row>
    <row r="204" spans="1:38" x14ac:dyDescent="0.35">
      <c r="A204" t="str">
        <f t="shared" si="41"/>
        <v>533410090011</v>
      </c>
      <c r="B204">
        <v>5</v>
      </c>
      <c r="C204" t="str">
        <f t="shared" si="42"/>
        <v>334</v>
      </c>
      <c r="D204" t="str">
        <f t="shared" si="43"/>
        <v>1</v>
      </c>
      <c r="E204" t="str">
        <f t="shared" si="44"/>
        <v>0</v>
      </c>
      <c r="F204" t="str">
        <f t="shared" si="45"/>
        <v>09</v>
      </c>
      <c r="G204" s="7" t="str">
        <f t="shared" si="46"/>
        <v>00</v>
      </c>
      <c r="H204">
        <f t="shared" si="38"/>
        <v>11</v>
      </c>
      <c r="I204" t="s">
        <v>1361</v>
      </c>
      <c r="J204" t="s">
        <v>1360</v>
      </c>
      <c r="K204">
        <v>11</v>
      </c>
      <c r="L204" t="s">
        <v>1359</v>
      </c>
      <c r="M204" t="s">
        <v>1373</v>
      </c>
      <c r="N204" t="s">
        <v>835</v>
      </c>
      <c r="O204" t="s">
        <v>65</v>
      </c>
      <c r="P204" t="s">
        <v>1351</v>
      </c>
      <c r="Q204" t="s">
        <v>47</v>
      </c>
      <c r="R204" t="s">
        <v>48</v>
      </c>
      <c r="S204">
        <v>4</v>
      </c>
      <c r="T204" t="s">
        <v>1291</v>
      </c>
      <c r="U204" s="7" t="s">
        <v>1038</v>
      </c>
      <c r="V204" t="s">
        <v>120</v>
      </c>
      <c r="W204" t="s">
        <v>1375</v>
      </c>
      <c r="X204" t="s">
        <v>836</v>
      </c>
      <c r="Y204" t="s">
        <v>1339</v>
      </c>
      <c r="Z204">
        <v>3000</v>
      </c>
      <c r="AA204" t="s">
        <v>56</v>
      </c>
      <c r="AB204">
        <v>3341</v>
      </c>
      <c r="AC204" t="s">
        <v>162</v>
      </c>
      <c r="AD204" s="13" t="s">
        <v>1462</v>
      </c>
      <c r="AE204" t="s">
        <v>58</v>
      </c>
      <c r="AF204" s="1">
        <v>500000</v>
      </c>
      <c r="AH204" s="165">
        <v>1600000</v>
      </c>
      <c r="AL204" s="63">
        <f t="shared" si="39"/>
        <v>-1100000</v>
      </c>
    </row>
    <row r="205" spans="1:38" x14ac:dyDescent="0.35">
      <c r="A205" t="str">
        <f t="shared" si="41"/>
        <v>538210564511</v>
      </c>
      <c r="B205">
        <v>5</v>
      </c>
      <c r="C205" t="str">
        <f t="shared" si="42"/>
        <v>382</v>
      </c>
      <c r="D205" t="str">
        <f t="shared" si="43"/>
        <v>1</v>
      </c>
      <c r="E205" t="str">
        <f t="shared" si="44"/>
        <v>0</v>
      </c>
      <c r="F205" t="str">
        <f t="shared" si="45"/>
        <v>56</v>
      </c>
      <c r="G205" s="7">
        <f t="shared" si="46"/>
        <v>45</v>
      </c>
      <c r="H205">
        <f t="shared" si="38"/>
        <v>11</v>
      </c>
      <c r="I205" t="s">
        <v>1361</v>
      </c>
      <c r="J205" t="s">
        <v>1360</v>
      </c>
      <c r="K205">
        <v>11</v>
      </c>
      <c r="L205" t="s">
        <v>1359</v>
      </c>
      <c r="M205" t="s">
        <v>1379</v>
      </c>
      <c r="N205" t="s">
        <v>948</v>
      </c>
      <c r="O205" t="s">
        <v>65</v>
      </c>
      <c r="P205" t="s">
        <v>1351</v>
      </c>
      <c r="Q205" t="s">
        <v>959</v>
      </c>
      <c r="R205" t="s">
        <v>960</v>
      </c>
      <c r="S205">
        <v>5</v>
      </c>
      <c r="T205" t="s">
        <v>1295</v>
      </c>
      <c r="U205" s="7" t="s">
        <v>1560</v>
      </c>
      <c r="V205" t="s">
        <v>582</v>
      </c>
      <c r="W205" t="s">
        <v>1429</v>
      </c>
      <c r="X205" t="s">
        <v>963</v>
      </c>
      <c r="Y205" t="s">
        <v>1339</v>
      </c>
      <c r="Z205">
        <v>3000</v>
      </c>
      <c r="AA205" t="s">
        <v>56</v>
      </c>
      <c r="AB205">
        <v>3821</v>
      </c>
      <c r="AC205" t="s">
        <v>228</v>
      </c>
      <c r="AD205" s="13">
        <v>45</v>
      </c>
      <c r="AE205" t="s">
        <v>582</v>
      </c>
      <c r="AF205" s="1">
        <v>500000</v>
      </c>
      <c r="AH205" s="1">
        <f t="shared" ref="AH205:AH219" si="47">AF205</f>
        <v>500000</v>
      </c>
      <c r="AL205" s="63">
        <f t="shared" si="39"/>
        <v>0</v>
      </c>
    </row>
    <row r="206" spans="1:38" x14ac:dyDescent="0.35">
      <c r="A206" t="str">
        <f t="shared" si="41"/>
        <v>538210654611</v>
      </c>
      <c r="B206">
        <v>5</v>
      </c>
      <c r="C206" t="str">
        <f t="shared" si="42"/>
        <v>382</v>
      </c>
      <c r="D206" t="str">
        <f t="shared" si="43"/>
        <v>1</v>
      </c>
      <c r="E206" t="str">
        <f t="shared" si="44"/>
        <v>0</v>
      </c>
      <c r="F206" t="str">
        <f t="shared" si="45"/>
        <v>65</v>
      </c>
      <c r="G206" s="7">
        <f t="shared" si="46"/>
        <v>46</v>
      </c>
      <c r="H206">
        <f t="shared" si="38"/>
        <v>11</v>
      </c>
      <c r="I206" t="s">
        <v>1361</v>
      </c>
      <c r="J206" t="s">
        <v>1360</v>
      </c>
      <c r="K206">
        <v>11</v>
      </c>
      <c r="L206" t="s">
        <v>1359</v>
      </c>
      <c r="M206" t="s">
        <v>1379</v>
      </c>
      <c r="N206" t="s">
        <v>948</v>
      </c>
      <c r="O206" t="s">
        <v>65</v>
      </c>
      <c r="P206" t="s">
        <v>1351</v>
      </c>
      <c r="Q206" t="s">
        <v>592</v>
      </c>
      <c r="R206" t="s">
        <v>591</v>
      </c>
      <c r="S206">
        <v>5</v>
      </c>
      <c r="T206" t="s">
        <v>1295</v>
      </c>
      <c r="U206" s="7" t="s">
        <v>1569</v>
      </c>
      <c r="V206" t="s">
        <v>970</v>
      </c>
      <c r="W206" t="s">
        <v>1431</v>
      </c>
      <c r="X206" t="s">
        <v>971</v>
      </c>
      <c r="Y206" t="s">
        <v>1339</v>
      </c>
      <c r="Z206">
        <v>3000</v>
      </c>
      <c r="AA206" t="s">
        <v>56</v>
      </c>
      <c r="AB206">
        <v>3821</v>
      </c>
      <c r="AC206" t="s">
        <v>228</v>
      </c>
      <c r="AD206" s="13">
        <v>46</v>
      </c>
      <c r="AE206" t="s">
        <v>976</v>
      </c>
      <c r="AF206" s="1">
        <v>500000</v>
      </c>
      <c r="AH206" s="1">
        <f t="shared" si="47"/>
        <v>500000</v>
      </c>
      <c r="AL206" s="63">
        <f t="shared" si="39"/>
        <v>0</v>
      </c>
    </row>
    <row r="207" spans="1:38" x14ac:dyDescent="0.35">
      <c r="A207" t="str">
        <f t="shared" si="41"/>
        <v>538210654711</v>
      </c>
      <c r="B207">
        <v>5</v>
      </c>
      <c r="C207" t="str">
        <f t="shared" si="42"/>
        <v>382</v>
      </c>
      <c r="D207" t="str">
        <f t="shared" si="43"/>
        <v>1</v>
      </c>
      <c r="E207" t="str">
        <f t="shared" si="44"/>
        <v>0</v>
      </c>
      <c r="F207" t="str">
        <f t="shared" si="45"/>
        <v>65</v>
      </c>
      <c r="G207" s="7">
        <f t="shared" si="46"/>
        <v>47</v>
      </c>
      <c r="H207">
        <f t="shared" si="38"/>
        <v>11</v>
      </c>
      <c r="I207" t="s">
        <v>1361</v>
      </c>
      <c r="J207" t="s">
        <v>1360</v>
      </c>
      <c r="K207">
        <v>11</v>
      </c>
      <c r="L207" t="s">
        <v>1359</v>
      </c>
      <c r="M207" t="s">
        <v>1379</v>
      </c>
      <c r="N207" t="s">
        <v>948</v>
      </c>
      <c r="O207" t="s">
        <v>65</v>
      </c>
      <c r="P207" t="s">
        <v>1351</v>
      </c>
      <c r="Q207" t="s">
        <v>592</v>
      </c>
      <c r="R207" t="s">
        <v>591</v>
      </c>
      <c r="S207">
        <v>5</v>
      </c>
      <c r="T207" t="s">
        <v>1295</v>
      </c>
      <c r="U207" s="7" t="s">
        <v>1569</v>
      </c>
      <c r="V207" t="s">
        <v>970</v>
      </c>
      <c r="W207" t="s">
        <v>1431</v>
      </c>
      <c r="X207" t="s">
        <v>971</v>
      </c>
      <c r="Y207" t="s">
        <v>1339</v>
      </c>
      <c r="Z207">
        <v>3000</v>
      </c>
      <c r="AA207" t="s">
        <v>56</v>
      </c>
      <c r="AB207">
        <v>3821</v>
      </c>
      <c r="AC207" t="s">
        <v>228</v>
      </c>
      <c r="AD207" s="13">
        <v>47</v>
      </c>
      <c r="AE207" t="s">
        <v>581</v>
      </c>
      <c r="AF207" s="1">
        <v>500000</v>
      </c>
      <c r="AH207" s="1">
        <f t="shared" si="47"/>
        <v>500000</v>
      </c>
      <c r="AL207" s="63">
        <f t="shared" si="39"/>
        <v>0</v>
      </c>
    </row>
    <row r="208" spans="1:38" x14ac:dyDescent="0.35">
      <c r="A208" t="str">
        <f t="shared" si="41"/>
        <v>539110120011</v>
      </c>
      <c r="B208">
        <v>5</v>
      </c>
      <c r="C208" t="str">
        <f t="shared" si="42"/>
        <v>391</v>
      </c>
      <c r="D208" t="str">
        <f t="shared" si="43"/>
        <v>1</v>
      </c>
      <c r="E208" t="str">
        <f t="shared" si="44"/>
        <v>0</v>
      </c>
      <c r="F208" t="str">
        <f t="shared" si="45"/>
        <v>12</v>
      </c>
      <c r="G208" s="7" t="str">
        <f t="shared" si="46"/>
        <v>00</v>
      </c>
      <c r="H208">
        <f t="shared" si="38"/>
        <v>11</v>
      </c>
      <c r="I208" t="s">
        <v>1361</v>
      </c>
      <c r="J208" t="s">
        <v>1360</v>
      </c>
      <c r="K208">
        <v>11</v>
      </c>
      <c r="L208" t="s">
        <v>1359</v>
      </c>
      <c r="M208" t="s">
        <v>1373</v>
      </c>
      <c r="N208" t="s">
        <v>835</v>
      </c>
      <c r="O208" t="s">
        <v>49</v>
      </c>
      <c r="P208" t="s">
        <v>1348</v>
      </c>
      <c r="Q208" t="s">
        <v>47</v>
      </c>
      <c r="R208" t="s">
        <v>48</v>
      </c>
      <c r="S208">
        <v>4</v>
      </c>
      <c r="T208" t="s">
        <v>1291</v>
      </c>
      <c r="U208" s="7" t="s">
        <v>1045</v>
      </c>
      <c r="V208" t="s">
        <v>71</v>
      </c>
      <c r="W208" t="s">
        <v>1376</v>
      </c>
      <c r="X208" t="s">
        <v>838</v>
      </c>
      <c r="Y208" t="s">
        <v>1339</v>
      </c>
      <c r="Z208">
        <v>3000</v>
      </c>
      <c r="AA208" t="s">
        <v>56</v>
      </c>
      <c r="AB208">
        <v>3911</v>
      </c>
      <c r="AC208" t="s">
        <v>394</v>
      </c>
      <c r="AD208" s="13" t="s">
        <v>1462</v>
      </c>
      <c r="AE208" t="s">
        <v>58</v>
      </c>
      <c r="AF208" s="1">
        <v>500000</v>
      </c>
      <c r="AH208" s="1">
        <f t="shared" si="47"/>
        <v>500000</v>
      </c>
      <c r="AL208" s="63">
        <f t="shared" si="39"/>
        <v>0</v>
      </c>
    </row>
    <row r="209" spans="1:38" x14ac:dyDescent="0.35">
      <c r="A209" t="str">
        <f t="shared" si="41"/>
        <v>539220090011</v>
      </c>
      <c r="B209">
        <v>5</v>
      </c>
      <c r="C209" t="str">
        <f t="shared" si="42"/>
        <v>392</v>
      </c>
      <c r="D209" t="str">
        <f t="shared" si="43"/>
        <v>2</v>
      </c>
      <c r="E209" t="str">
        <f t="shared" si="44"/>
        <v>0</v>
      </c>
      <c r="F209" t="str">
        <f t="shared" si="45"/>
        <v>09</v>
      </c>
      <c r="G209" s="7" t="str">
        <f t="shared" si="46"/>
        <v>00</v>
      </c>
      <c r="H209">
        <f t="shared" si="38"/>
        <v>11</v>
      </c>
      <c r="I209" t="s">
        <v>1361</v>
      </c>
      <c r="J209" t="s">
        <v>1360</v>
      </c>
      <c r="K209">
        <v>11</v>
      </c>
      <c r="L209" t="s">
        <v>1359</v>
      </c>
      <c r="M209" t="s">
        <v>1373</v>
      </c>
      <c r="N209" t="s">
        <v>835</v>
      </c>
      <c r="O209" t="s">
        <v>65</v>
      </c>
      <c r="P209" t="s">
        <v>1351</v>
      </c>
      <c r="Q209" t="s">
        <v>47</v>
      </c>
      <c r="R209" t="s">
        <v>48</v>
      </c>
      <c r="S209">
        <v>4</v>
      </c>
      <c r="T209" t="s">
        <v>1291</v>
      </c>
      <c r="U209" s="7" t="s">
        <v>1038</v>
      </c>
      <c r="V209" t="s">
        <v>120</v>
      </c>
      <c r="W209" t="s">
        <v>1375</v>
      </c>
      <c r="X209" t="s">
        <v>836</v>
      </c>
      <c r="Y209" t="s">
        <v>1339</v>
      </c>
      <c r="Z209">
        <v>3000</v>
      </c>
      <c r="AA209" t="s">
        <v>56</v>
      </c>
      <c r="AB209">
        <v>3922</v>
      </c>
      <c r="AC209" t="s">
        <v>258</v>
      </c>
      <c r="AD209" s="13" t="s">
        <v>1462</v>
      </c>
      <c r="AE209" t="s">
        <v>58</v>
      </c>
      <c r="AF209" s="1">
        <v>500000</v>
      </c>
      <c r="AH209" s="1">
        <f t="shared" si="47"/>
        <v>500000</v>
      </c>
      <c r="AI209" t="s">
        <v>1263</v>
      </c>
      <c r="AL209" s="63">
        <f t="shared" si="39"/>
        <v>0</v>
      </c>
    </row>
    <row r="210" spans="1:38" x14ac:dyDescent="0.35">
      <c r="A210" t="str">
        <f t="shared" si="41"/>
        <v>539410060011</v>
      </c>
      <c r="B210">
        <v>5</v>
      </c>
      <c r="C210" t="str">
        <f t="shared" si="42"/>
        <v>394</v>
      </c>
      <c r="D210" t="str">
        <f t="shared" si="43"/>
        <v>1</v>
      </c>
      <c r="E210" t="str">
        <f t="shared" si="44"/>
        <v>0</v>
      </c>
      <c r="F210" t="str">
        <f t="shared" si="45"/>
        <v>06</v>
      </c>
      <c r="G210" s="7" t="str">
        <f t="shared" si="46"/>
        <v>00</v>
      </c>
      <c r="H210">
        <f t="shared" si="38"/>
        <v>11</v>
      </c>
      <c r="I210" t="s">
        <v>1361</v>
      </c>
      <c r="J210" t="s">
        <v>1360</v>
      </c>
      <c r="K210">
        <v>11</v>
      </c>
      <c r="L210" t="s">
        <v>1359</v>
      </c>
      <c r="M210" t="s">
        <v>1372</v>
      </c>
      <c r="N210" t="s">
        <v>60</v>
      </c>
      <c r="O210" t="s">
        <v>65</v>
      </c>
      <c r="P210" t="s">
        <v>1351</v>
      </c>
      <c r="Q210" t="s">
        <v>47</v>
      </c>
      <c r="R210" t="s">
        <v>48</v>
      </c>
      <c r="S210">
        <v>4</v>
      </c>
      <c r="T210" t="s">
        <v>1291</v>
      </c>
      <c r="U210" s="7" t="s">
        <v>1041</v>
      </c>
      <c r="V210" t="s">
        <v>297</v>
      </c>
      <c r="W210" t="s">
        <v>1373</v>
      </c>
      <c r="X210" t="s">
        <v>1466</v>
      </c>
      <c r="Y210" t="s">
        <v>1339</v>
      </c>
      <c r="Z210">
        <v>3000</v>
      </c>
      <c r="AA210" t="s">
        <v>56</v>
      </c>
      <c r="AB210">
        <v>3941</v>
      </c>
      <c r="AC210" t="s">
        <v>328</v>
      </c>
      <c r="AD210" s="13" t="s">
        <v>1462</v>
      </c>
      <c r="AE210" t="s">
        <v>58</v>
      </c>
      <c r="AF210" s="75">
        <v>500000</v>
      </c>
      <c r="AG210" s="75"/>
      <c r="AH210" s="1">
        <f t="shared" si="47"/>
        <v>500000</v>
      </c>
      <c r="AL210" s="63">
        <f t="shared" si="39"/>
        <v>0</v>
      </c>
    </row>
    <row r="211" spans="1:38" x14ac:dyDescent="0.35">
      <c r="A211" t="str">
        <f t="shared" si="41"/>
        <v>544510010511</v>
      </c>
      <c r="B211">
        <v>5</v>
      </c>
      <c r="C211" t="str">
        <f t="shared" si="42"/>
        <v>445</v>
      </c>
      <c r="D211" t="str">
        <f t="shared" si="43"/>
        <v>1</v>
      </c>
      <c r="E211" t="str">
        <f t="shared" si="44"/>
        <v>0</v>
      </c>
      <c r="F211" t="str">
        <f t="shared" si="45"/>
        <v>01</v>
      </c>
      <c r="G211" s="7" t="str">
        <f t="shared" si="46"/>
        <v>05</v>
      </c>
      <c r="H211">
        <f t="shared" si="38"/>
        <v>11</v>
      </c>
      <c r="I211" t="s">
        <v>1361</v>
      </c>
      <c r="J211" t="s">
        <v>1360</v>
      </c>
      <c r="K211">
        <v>11</v>
      </c>
      <c r="L211" t="s">
        <v>1359</v>
      </c>
      <c r="M211" t="s">
        <v>1369</v>
      </c>
      <c r="N211" t="s">
        <v>109</v>
      </c>
      <c r="O211" t="s">
        <v>65</v>
      </c>
      <c r="P211" t="s">
        <v>1351</v>
      </c>
      <c r="Q211" t="s">
        <v>47</v>
      </c>
      <c r="R211" t="s">
        <v>48</v>
      </c>
      <c r="S211">
        <v>6</v>
      </c>
      <c r="T211" t="s">
        <v>1290</v>
      </c>
      <c r="U211" s="7" t="s">
        <v>1035</v>
      </c>
      <c r="V211" t="s">
        <v>1401</v>
      </c>
      <c r="W211" t="s">
        <v>1369</v>
      </c>
      <c r="X211" t="s">
        <v>1402</v>
      </c>
      <c r="Y211" t="s">
        <v>1339</v>
      </c>
      <c r="Z211">
        <v>4000</v>
      </c>
      <c r="AA211" t="s">
        <v>233</v>
      </c>
      <c r="AB211">
        <v>4451</v>
      </c>
      <c r="AC211" t="s">
        <v>282</v>
      </c>
      <c r="AD211" s="13" t="s">
        <v>1036</v>
      </c>
      <c r="AE211" t="s">
        <v>938</v>
      </c>
      <c r="AF211" s="75">
        <v>500000</v>
      </c>
      <c r="AH211" s="1">
        <f t="shared" si="47"/>
        <v>500000</v>
      </c>
      <c r="AL211" s="63">
        <f t="shared" si="39"/>
        <v>0</v>
      </c>
    </row>
    <row r="212" spans="1:38" x14ac:dyDescent="0.35">
      <c r="A212" t="str">
        <f t="shared" si="41"/>
        <v>544510171911</v>
      </c>
      <c r="B212">
        <v>5</v>
      </c>
      <c r="C212" t="str">
        <f t="shared" si="42"/>
        <v>445</v>
      </c>
      <c r="D212" t="str">
        <f t="shared" si="43"/>
        <v>1</v>
      </c>
      <c r="E212" t="str">
        <f t="shared" si="44"/>
        <v>0</v>
      </c>
      <c r="F212" t="str">
        <f t="shared" si="45"/>
        <v>17</v>
      </c>
      <c r="G212" s="7">
        <f t="shared" si="46"/>
        <v>19</v>
      </c>
      <c r="H212">
        <f t="shared" si="38"/>
        <v>11</v>
      </c>
      <c r="I212" t="s">
        <v>1361</v>
      </c>
      <c r="J212" t="s">
        <v>1360</v>
      </c>
      <c r="K212">
        <v>11</v>
      </c>
      <c r="L212" t="s">
        <v>1359</v>
      </c>
      <c r="M212" t="s">
        <v>1374</v>
      </c>
      <c r="N212" t="s">
        <v>111</v>
      </c>
      <c r="O212" t="s">
        <v>65</v>
      </c>
      <c r="P212" t="s">
        <v>1351</v>
      </c>
      <c r="Q212" t="s">
        <v>47</v>
      </c>
      <c r="R212" t="s">
        <v>48</v>
      </c>
      <c r="S212">
        <v>4</v>
      </c>
      <c r="T212" t="s">
        <v>1291</v>
      </c>
      <c r="U212" s="7" t="s">
        <v>1040</v>
      </c>
      <c r="V212" t="s">
        <v>843</v>
      </c>
      <c r="W212" t="s">
        <v>1380</v>
      </c>
      <c r="X212" t="s">
        <v>110</v>
      </c>
      <c r="Y212" t="s">
        <v>1339</v>
      </c>
      <c r="Z212">
        <v>4000</v>
      </c>
      <c r="AA212" t="s">
        <v>233</v>
      </c>
      <c r="AB212">
        <v>4451</v>
      </c>
      <c r="AC212" t="s">
        <v>282</v>
      </c>
      <c r="AD212" s="13">
        <v>19</v>
      </c>
      <c r="AE212" t="s">
        <v>283</v>
      </c>
      <c r="AF212" s="75">
        <v>500000</v>
      </c>
      <c r="AG212" s="75">
        <v>500000</v>
      </c>
      <c r="AH212" s="1">
        <f t="shared" si="47"/>
        <v>500000</v>
      </c>
      <c r="AL212" s="63">
        <f t="shared" ref="AL212:AL241" si="48">AF212-AH212</f>
        <v>0</v>
      </c>
    </row>
    <row r="213" spans="1:38" x14ac:dyDescent="0.35">
      <c r="A213" t="str">
        <f t="shared" si="41"/>
        <v>553110300011</v>
      </c>
      <c r="B213">
        <v>5</v>
      </c>
      <c r="C213" t="str">
        <f t="shared" si="42"/>
        <v>531</v>
      </c>
      <c r="D213" t="str">
        <f t="shared" si="43"/>
        <v>1</v>
      </c>
      <c r="E213" t="str">
        <f t="shared" si="44"/>
        <v>0</v>
      </c>
      <c r="F213" t="str">
        <f t="shared" si="45"/>
        <v>30</v>
      </c>
      <c r="G213" s="7" t="str">
        <f t="shared" si="46"/>
        <v>00</v>
      </c>
      <c r="H213">
        <f t="shared" si="38"/>
        <v>11</v>
      </c>
      <c r="I213" t="s">
        <v>1361</v>
      </c>
      <c r="J213" t="s">
        <v>1360</v>
      </c>
      <c r="K213">
        <v>11</v>
      </c>
      <c r="L213" t="s">
        <v>1359</v>
      </c>
      <c r="M213" t="s">
        <v>1376</v>
      </c>
      <c r="N213" t="s">
        <v>857</v>
      </c>
      <c r="O213" t="s">
        <v>1349</v>
      </c>
      <c r="P213" t="s">
        <v>1350</v>
      </c>
      <c r="Q213" t="s">
        <v>445</v>
      </c>
      <c r="R213" t="s">
        <v>446</v>
      </c>
      <c r="S213">
        <v>6</v>
      </c>
      <c r="T213" t="s">
        <v>1290</v>
      </c>
      <c r="U213" s="7" t="s">
        <v>1534</v>
      </c>
      <c r="V213" t="s">
        <v>1481</v>
      </c>
      <c r="W213" t="s">
        <v>1418</v>
      </c>
      <c r="X213" t="s">
        <v>883</v>
      </c>
      <c r="Y213" t="s">
        <v>1340</v>
      </c>
      <c r="Z213">
        <v>5000</v>
      </c>
      <c r="AA213" t="s">
        <v>118</v>
      </c>
      <c r="AB213">
        <v>5311</v>
      </c>
      <c r="AC213" t="s">
        <v>451</v>
      </c>
      <c r="AD213" s="13" t="s">
        <v>1462</v>
      </c>
      <c r="AE213" t="s">
        <v>58</v>
      </c>
      <c r="AF213" s="1">
        <v>500000</v>
      </c>
      <c r="AH213" s="1">
        <f t="shared" si="47"/>
        <v>500000</v>
      </c>
      <c r="AL213" s="63">
        <f t="shared" si="48"/>
        <v>0</v>
      </c>
    </row>
    <row r="214" spans="1:38" x14ac:dyDescent="0.35">
      <c r="A214" t="str">
        <f t="shared" si="41"/>
        <v>556610240011</v>
      </c>
      <c r="B214">
        <v>5</v>
      </c>
      <c r="C214" t="str">
        <f t="shared" si="42"/>
        <v>566</v>
      </c>
      <c r="D214" t="str">
        <f t="shared" si="43"/>
        <v>1</v>
      </c>
      <c r="E214" t="str">
        <f t="shared" si="44"/>
        <v>0</v>
      </c>
      <c r="F214" t="str">
        <f t="shared" si="45"/>
        <v>24</v>
      </c>
      <c r="G214" s="7" t="str">
        <f t="shared" si="46"/>
        <v>00</v>
      </c>
      <c r="H214">
        <f t="shared" si="38"/>
        <v>11</v>
      </c>
      <c r="I214" t="s">
        <v>1361</v>
      </c>
      <c r="J214" t="s">
        <v>1360</v>
      </c>
      <c r="K214">
        <v>11</v>
      </c>
      <c r="L214" t="s">
        <v>1359</v>
      </c>
      <c r="M214" t="s">
        <v>1375</v>
      </c>
      <c r="N214" t="s">
        <v>870</v>
      </c>
      <c r="O214" t="s">
        <v>65</v>
      </c>
      <c r="P214" t="s">
        <v>1351</v>
      </c>
      <c r="Q214" t="s">
        <v>480</v>
      </c>
      <c r="R214" t="s">
        <v>481</v>
      </c>
      <c r="S214">
        <v>2</v>
      </c>
      <c r="T214" t="s">
        <v>1293</v>
      </c>
      <c r="U214" s="7" t="s">
        <v>1528</v>
      </c>
      <c r="V214" t="s">
        <v>1464</v>
      </c>
      <c r="W214" t="s">
        <v>1385</v>
      </c>
      <c r="X214" t="s">
        <v>897</v>
      </c>
      <c r="Y214" t="s">
        <v>1340</v>
      </c>
      <c r="Z214">
        <v>5000</v>
      </c>
      <c r="AA214" t="s">
        <v>118</v>
      </c>
      <c r="AB214">
        <v>5661</v>
      </c>
      <c r="AC214" t="s">
        <v>487</v>
      </c>
      <c r="AD214" s="13" t="s">
        <v>1462</v>
      </c>
      <c r="AE214" t="s">
        <v>58</v>
      </c>
      <c r="AF214" s="1">
        <v>500000</v>
      </c>
      <c r="AH214" s="1">
        <f t="shared" si="47"/>
        <v>500000</v>
      </c>
      <c r="AL214" s="63">
        <f t="shared" si="48"/>
        <v>0</v>
      </c>
    </row>
    <row r="215" spans="1:38" x14ac:dyDescent="0.35">
      <c r="A215" t="str">
        <f t="shared" si="41"/>
        <v>538210313011</v>
      </c>
      <c r="B215">
        <v>5</v>
      </c>
      <c r="C215" t="str">
        <f t="shared" si="42"/>
        <v>382</v>
      </c>
      <c r="D215" t="str">
        <f t="shared" si="43"/>
        <v>1</v>
      </c>
      <c r="E215" t="str">
        <f t="shared" si="44"/>
        <v>0</v>
      </c>
      <c r="F215" t="str">
        <f t="shared" si="45"/>
        <v>31</v>
      </c>
      <c r="G215" s="7" t="str">
        <f t="shared" si="46"/>
        <v>30</v>
      </c>
      <c r="H215">
        <f t="shared" si="38"/>
        <v>11</v>
      </c>
      <c r="I215" t="s">
        <v>1361</v>
      </c>
      <c r="J215" t="s">
        <v>1360</v>
      </c>
      <c r="K215">
        <v>11</v>
      </c>
      <c r="L215" t="s">
        <v>1359</v>
      </c>
      <c r="M215" t="s">
        <v>1377</v>
      </c>
      <c r="N215" t="s">
        <v>900</v>
      </c>
      <c r="O215" t="s">
        <v>217</v>
      </c>
      <c r="P215" t="s">
        <v>1352</v>
      </c>
      <c r="Q215" t="s">
        <v>47</v>
      </c>
      <c r="R215" t="s">
        <v>48</v>
      </c>
      <c r="S215">
        <v>2</v>
      </c>
      <c r="T215" t="s">
        <v>1293</v>
      </c>
      <c r="U215" s="7" t="s">
        <v>1535</v>
      </c>
      <c r="V215" t="s">
        <v>996</v>
      </c>
      <c r="W215" t="s">
        <v>1419</v>
      </c>
      <c r="X215" t="s">
        <v>226</v>
      </c>
      <c r="Y215" t="s">
        <v>1339</v>
      </c>
      <c r="Z215">
        <v>3000</v>
      </c>
      <c r="AA215" t="s">
        <v>56</v>
      </c>
      <c r="AB215">
        <v>3821</v>
      </c>
      <c r="AC215" t="s">
        <v>228</v>
      </c>
      <c r="AD215" s="13" t="s">
        <v>1534</v>
      </c>
      <c r="AE215" t="s">
        <v>1491</v>
      </c>
      <c r="AF215" s="1">
        <v>450000</v>
      </c>
      <c r="AH215" s="1">
        <f t="shared" si="47"/>
        <v>450000</v>
      </c>
      <c r="AI215" t="s">
        <v>1319</v>
      </c>
      <c r="AK215" t="s">
        <v>1492</v>
      </c>
      <c r="AL215" s="63">
        <f t="shared" si="48"/>
        <v>0</v>
      </c>
    </row>
    <row r="216" spans="1:38" x14ac:dyDescent="0.35">
      <c r="A216" t="str">
        <f t="shared" si="41"/>
        <v>521610240011</v>
      </c>
      <c r="B216">
        <v>5</v>
      </c>
      <c r="C216" t="str">
        <f t="shared" si="42"/>
        <v>216</v>
      </c>
      <c r="D216" t="str">
        <f t="shared" si="43"/>
        <v>1</v>
      </c>
      <c r="E216" t="str">
        <f t="shared" si="44"/>
        <v>0</v>
      </c>
      <c r="F216" t="str">
        <f t="shared" si="45"/>
        <v>24</v>
      </c>
      <c r="G216" s="7" t="str">
        <f t="shared" si="46"/>
        <v>00</v>
      </c>
      <c r="H216">
        <f t="shared" si="38"/>
        <v>11</v>
      </c>
      <c r="I216" t="s">
        <v>1361</v>
      </c>
      <c r="J216" t="s">
        <v>1360</v>
      </c>
      <c r="K216">
        <v>11</v>
      </c>
      <c r="L216" t="s">
        <v>1359</v>
      </c>
      <c r="M216" t="s">
        <v>1375</v>
      </c>
      <c r="N216" t="s">
        <v>870</v>
      </c>
      <c r="O216" t="s">
        <v>65</v>
      </c>
      <c r="P216" t="s">
        <v>1351</v>
      </c>
      <c r="Q216" t="s">
        <v>480</v>
      </c>
      <c r="R216" t="s">
        <v>481</v>
      </c>
      <c r="S216">
        <v>2</v>
      </c>
      <c r="T216" t="s">
        <v>1293</v>
      </c>
      <c r="U216" s="7" t="s">
        <v>1528</v>
      </c>
      <c r="V216" t="s">
        <v>1464</v>
      </c>
      <c r="W216" t="s">
        <v>1385</v>
      </c>
      <c r="X216" t="s">
        <v>897</v>
      </c>
      <c r="Y216" t="s">
        <v>1339</v>
      </c>
      <c r="Z216">
        <v>2000</v>
      </c>
      <c r="AA216" t="s">
        <v>105</v>
      </c>
      <c r="AB216">
        <v>2161</v>
      </c>
      <c r="AC216" t="s">
        <v>367</v>
      </c>
      <c r="AD216" s="13" t="s">
        <v>1462</v>
      </c>
      <c r="AE216" t="s">
        <v>58</v>
      </c>
      <c r="AF216" s="1">
        <v>400000</v>
      </c>
      <c r="AH216" s="1">
        <f t="shared" si="47"/>
        <v>400000</v>
      </c>
      <c r="AL216" s="63">
        <f t="shared" si="48"/>
        <v>0</v>
      </c>
    </row>
    <row r="217" spans="1:38" x14ac:dyDescent="0.35">
      <c r="A217" t="str">
        <f t="shared" si="41"/>
        <v>534510590011</v>
      </c>
      <c r="B217">
        <v>5</v>
      </c>
      <c r="C217" t="str">
        <f t="shared" si="42"/>
        <v>345</v>
      </c>
      <c r="D217" t="str">
        <f t="shared" si="43"/>
        <v>1</v>
      </c>
      <c r="E217" t="str">
        <f t="shared" si="44"/>
        <v>0</v>
      </c>
      <c r="F217" t="str">
        <f t="shared" si="45"/>
        <v>59</v>
      </c>
      <c r="G217" s="7" t="str">
        <f t="shared" si="46"/>
        <v>00</v>
      </c>
      <c r="H217">
        <f t="shared" si="38"/>
        <v>11</v>
      </c>
      <c r="I217" t="s">
        <v>1361</v>
      </c>
      <c r="J217" t="s">
        <v>1360</v>
      </c>
      <c r="K217">
        <v>11</v>
      </c>
      <c r="L217" t="s">
        <v>1359</v>
      </c>
      <c r="M217" t="s">
        <v>1379</v>
      </c>
      <c r="N217" t="s">
        <v>948</v>
      </c>
      <c r="O217" t="s">
        <v>65</v>
      </c>
      <c r="P217" t="s">
        <v>1351</v>
      </c>
      <c r="Q217" t="s">
        <v>959</v>
      </c>
      <c r="R217" t="s">
        <v>960</v>
      </c>
      <c r="S217">
        <v>5</v>
      </c>
      <c r="T217" t="s">
        <v>1295</v>
      </c>
      <c r="U217" s="7" t="s">
        <v>1563</v>
      </c>
      <c r="V217" t="s">
        <v>1392</v>
      </c>
      <c r="W217" t="s">
        <v>1429</v>
      </c>
      <c r="X217" t="s">
        <v>963</v>
      </c>
      <c r="Y217" t="s">
        <v>1339</v>
      </c>
      <c r="Z217">
        <v>3000</v>
      </c>
      <c r="AA217" t="s">
        <v>56</v>
      </c>
      <c r="AB217">
        <v>3451</v>
      </c>
      <c r="AC217" t="s">
        <v>389</v>
      </c>
      <c r="AD217" s="13" t="s">
        <v>1462</v>
      </c>
      <c r="AE217" t="s">
        <v>58</v>
      </c>
      <c r="AF217" s="1">
        <v>400000</v>
      </c>
      <c r="AH217" s="1">
        <f t="shared" si="47"/>
        <v>400000</v>
      </c>
      <c r="AI217" t="s">
        <v>1322</v>
      </c>
      <c r="AL217" s="63">
        <f t="shared" si="48"/>
        <v>0</v>
      </c>
    </row>
    <row r="218" spans="1:38" x14ac:dyDescent="0.35">
      <c r="A218" t="str">
        <f t="shared" si="41"/>
        <v>527210430011</v>
      </c>
      <c r="B218">
        <v>5</v>
      </c>
      <c r="C218" t="str">
        <f t="shared" si="42"/>
        <v>272</v>
      </c>
      <c r="D218" t="str">
        <f t="shared" si="43"/>
        <v>1</v>
      </c>
      <c r="E218" t="str">
        <f t="shared" si="44"/>
        <v>0</v>
      </c>
      <c r="F218" t="str">
        <f t="shared" si="45"/>
        <v>43</v>
      </c>
      <c r="G218" s="7" t="str">
        <f t="shared" si="46"/>
        <v>00</v>
      </c>
      <c r="H218">
        <f t="shared" si="38"/>
        <v>11</v>
      </c>
      <c r="I218" t="s">
        <v>1361</v>
      </c>
      <c r="J218" t="s">
        <v>1360</v>
      </c>
      <c r="K218">
        <v>11</v>
      </c>
      <c r="L218" t="s">
        <v>1359</v>
      </c>
      <c r="M218" t="s">
        <v>1378</v>
      </c>
      <c r="N218" t="s">
        <v>824</v>
      </c>
      <c r="O218" t="s">
        <v>65</v>
      </c>
      <c r="P218" t="s">
        <v>1351</v>
      </c>
      <c r="Q218" t="s">
        <v>1303</v>
      </c>
      <c r="R218" t="s">
        <v>1304</v>
      </c>
      <c r="S218">
        <v>6</v>
      </c>
      <c r="T218" t="s">
        <v>1290</v>
      </c>
      <c r="U218" s="7" t="s">
        <v>1547</v>
      </c>
      <c r="V218" t="s">
        <v>1409</v>
      </c>
      <c r="W218" t="s">
        <v>1425</v>
      </c>
      <c r="X218" t="s">
        <v>1408</v>
      </c>
      <c r="Y218" t="s">
        <v>1339</v>
      </c>
      <c r="Z218">
        <v>2000</v>
      </c>
      <c r="AA218" t="s">
        <v>105</v>
      </c>
      <c r="AB218">
        <v>2721</v>
      </c>
      <c r="AC218" t="s">
        <v>377</v>
      </c>
      <c r="AD218" s="13" t="s">
        <v>1462</v>
      </c>
      <c r="AE218" t="s">
        <v>58</v>
      </c>
      <c r="AF218" s="1">
        <v>400000</v>
      </c>
      <c r="AH218" s="1">
        <f t="shared" si="47"/>
        <v>400000</v>
      </c>
      <c r="AL218" s="63">
        <f t="shared" si="48"/>
        <v>0</v>
      </c>
    </row>
    <row r="219" spans="1:38" x14ac:dyDescent="0.35">
      <c r="A219" t="str">
        <f t="shared" si="41"/>
        <v>535710290011</v>
      </c>
      <c r="B219">
        <v>5</v>
      </c>
      <c r="C219" t="str">
        <f t="shared" si="42"/>
        <v>357</v>
      </c>
      <c r="D219" t="str">
        <f t="shared" si="43"/>
        <v>1</v>
      </c>
      <c r="E219" t="str">
        <f t="shared" si="44"/>
        <v>0</v>
      </c>
      <c r="F219" t="str">
        <f t="shared" si="45"/>
        <v>29</v>
      </c>
      <c r="G219" s="7" t="str">
        <f t="shared" si="46"/>
        <v>00</v>
      </c>
      <c r="H219">
        <f t="shared" si="38"/>
        <v>11</v>
      </c>
      <c r="I219" t="s">
        <v>1361</v>
      </c>
      <c r="J219" t="s">
        <v>1360</v>
      </c>
      <c r="K219">
        <v>11</v>
      </c>
      <c r="L219" t="s">
        <v>1359</v>
      </c>
      <c r="M219" t="s">
        <v>1376</v>
      </c>
      <c r="N219" t="s">
        <v>857</v>
      </c>
      <c r="O219" t="s">
        <v>65</v>
      </c>
      <c r="P219" t="s">
        <v>1351</v>
      </c>
      <c r="Q219" t="s">
        <v>47</v>
      </c>
      <c r="R219" t="s">
        <v>48</v>
      </c>
      <c r="S219">
        <v>2</v>
      </c>
      <c r="T219" t="s">
        <v>1293</v>
      </c>
      <c r="U219" s="7" t="s">
        <v>1533</v>
      </c>
      <c r="V219" t="s">
        <v>1482</v>
      </c>
      <c r="W219" t="s">
        <v>1417</v>
      </c>
      <c r="X219" t="s">
        <v>861</v>
      </c>
      <c r="Y219" t="s">
        <v>1339</v>
      </c>
      <c r="Z219">
        <v>3000</v>
      </c>
      <c r="AA219" t="s">
        <v>56</v>
      </c>
      <c r="AB219">
        <v>3571</v>
      </c>
      <c r="AC219" t="s">
        <v>392</v>
      </c>
      <c r="AD219" s="13" t="s">
        <v>1462</v>
      </c>
      <c r="AE219" t="s">
        <v>58</v>
      </c>
      <c r="AF219" s="75">
        <v>400000</v>
      </c>
      <c r="AH219" s="1">
        <f t="shared" si="47"/>
        <v>400000</v>
      </c>
      <c r="AL219" s="63">
        <f t="shared" si="48"/>
        <v>0</v>
      </c>
    </row>
    <row r="220" spans="1:38" x14ac:dyDescent="0.35">
      <c r="A220" t="str">
        <f t="shared" si="41"/>
        <v>538210310011</v>
      </c>
      <c r="B220">
        <v>5</v>
      </c>
      <c r="C220" t="str">
        <f t="shared" si="42"/>
        <v>382</v>
      </c>
      <c r="D220" t="str">
        <f t="shared" si="43"/>
        <v>1</v>
      </c>
      <c r="E220" t="str">
        <f t="shared" si="44"/>
        <v>0</v>
      </c>
      <c r="F220" t="str">
        <f t="shared" si="45"/>
        <v>31</v>
      </c>
      <c r="G220" s="7" t="str">
        <f t="shared" si="46"/>
        <v>00</v>
      </c>
      <c r="H220">
        <f t="shared" si="38"/>
        <v>11</v>
      </c>
      <c r="I220" t="s">
        <v>1361</v>
      </c>
      <c r="J220" t="s">
        <v>1360</v>
      </c>
      <c r="K220">
        <v>11</v>
      </c>
      <c r="L220" t="s">
        <v>1359</v>
      </c>
      <c r="M220" t="s">
        <v>1377</v>
      </c>
      <c r="N220" t="s">
        <v>900</v>
      </c>
      <c r="O220" t="s">
        <v>217</v>
      </c>
      <c r="P220" t="s">
        <v>1352</v>
      </c>
      <c r="Q220" t="s">
        <v>47</v>
      </c>
      <c r="R220" t="s">
        <v>48</v>
      </c>
      <c r="S220">
        <v>2</v>
      </c>
      <c r="T220" t="s">
        <v>1293</v>
      </c>
      <c r="U220" s="7" t="s">
        <v>1535</v>
      </c>
      <c r="V220" t="s">
        <v>996</v>
      </c>
      <c r="W220" t="s">
        <v>1419</v>
      </c>
      <c r="X220" t="s">
        <v>226</v>
      </c>
      <c r="Y220" t="s">
        <v>1339</v>
      </c>
      <c r="Z220">
        <v>3000</v>
      </c>
      <c r="AA220" t="s">
        <v>56</v>
      </c>
      <c r="AB220">
        <v>3821</v>
      </c>
      <c r="AC220" t="s">
        <v>228</v>
      </c>
      <c r="AD220" s="13" t="s">
        <v>1462</v>
      </c>
      <c r="AE220" t="s">
        <v>58</v>
      </c>
      <c r="AF220" s="1">
        <v>0</v>
      </c>
      <c r="AH220" s="1">
        <v>400000</v>
      </c>
      <c r="AL220" s="63">
        <f t="shared" si="48"/>
        <v>-400000</v>
      </c>
    </row>
    <row r="221" spans="1:38" x14ac:dyDescent="0.35">
      <c r="A221" t="str">
        <f t="shared" si="41"/>
        <v>544110443511</v>
      </c>
      <c r="B221">
        <v>5</v>
      </c>
      <c r="C221" t="str">
        <f t="shared" si="42"/>
        <v>441</v>
      </c>
      <c r="D221" t="str">
        <f t="shared" si="43"/>
        <v>1</v>
      </c>
      <c r="E221" t="str">
        <f t="shared" si="44"/>
        <v>0</v>
      </c>
      <c r="F221" t="str">
        <f t="shared" si="45"/>
        <v>44</v>
      </c>
      <c r="G221" s="7">
        <f t="shared" si="46"/>
        <v>35</v>
      </c>
      <c r="H221">
        <f t="shared" si="38"/>
        <v>11</v>
      </c>
      <c r="I221" t="s">
        <v>1361</v>
      </c>
      <c r="J221" t="s">
        <v>1360</v>
      </c>
      <c r="K221">
        <v>11</v>
      </c>
      <c r="L221" t="s">
        <v>1359</v>
      </c>
      <c r="M221" t="s">
        <v>1378</v>
      </c>
      <c r="N221" t="s">
        <v>824</v>
      </c>
      <c r="O221" t="s">
        <v>65</v>
      </c>
      <c r="P221" t="s">
        <v>1351</v>
      </c>
      <c r="Q221" t="s">
        <v>47</v>
      </c>
      <c r="R221" t="s">
        <v>48</v>
      </c>
      <c r="S221">
        <v>6</v>
      </c>
      <c r="T221" t="s">
        <v>1290</v>
      </c>
      <c r="U221" s="7" t="s">
        <v>1548</v>
      </c>
      <c r="V221" t="s">
        <v>1504</v>
      </c>
      <c r="W221" t="s">
        <v>1426</v>
      </c>
      <c r="X221" t="s">
        <v>942</v>
      </c>
      <c r="Y221" t="s">
        <v>1339</v>
      </c>
      <c r="Z221">
        <v>4000</v>
      </c>
      <c r="AA221" t="s">
        <v>233</v>
      </c>
      <c r="AB221">
        <v>4411</v>
      </c>
      <c r="AC221" t="s">
        <v>231</v>
      </c>
      <c r="AD221" s="13">
        <v>35</v>
      </c>
      <c r="AE221" t="s">
        <v>561</v>
      </c>
      <c r="AF221" s="1">
        <v>400000</v>
      </c>
      <c r="AH221" s="1">
        <f>AF221</f>
        <v>400000</v>
      </c>
      <c r="AI221" t="s">
        <v>1264</v>
      </c>
      <c r="AL221" s="63">
        <f t="shared" si="48"/>
        <v>0</v>
      </c>
    </row>
    <row r="222" spans="1:38" x14ac:dyDescent="0.35">
      <c r="A222" t="str">
        <f t="shared" si="41"/>
        <v>535812270025</v>
      </c>
      <c r="B222">
        <v>5</v>
      </c>
      <c r="C222" t="str">
        <f t="shared" si="42"/>
        <v>358</v>
      </c>
      <c r="D222" t="str">
        <f t="shared" si="43"/>
        <v>1</v>
      </c>
      <c r="E222" t="str">
        <f t="shared" si="44"/>
        <v>2</v>
      </c>
      <c r="F222" t="str">
        <f t="shared" si="45"/>
        <v>27</v>
      </c>
      <c r="G222" s="7" t="str">
        <f t="shared" si="46"/>
        <v>00</v>
      </c>
      <c r="H222">
        <f t="shared" si="38"/>
        <v>25</v>
      </c>
      <c r="I222" t="s">
        <v>1367</v>
      </c>
      <c r="J222" t="s">
        <v>1368</v>
      </c>
      <c r="K222">
        <v>25</v>
      </c>
      <c r="L222" t="s">
        <v>1358</v>
      </c>
      <c r="M222" t="s">
        <v>1376</v>
      </c>
      <c r="N222" t="s">
        <v>857</v>
      </c>
      <c r="O222" t="s">
        <v>65</v>
      </c>
      <c r="P222" t="s">
        <v>1351</v>
      </c>
      <c r="Q222" t="s">
        <v>185</v>
      </c>
      <c r="R222" t="s">
        <v>186</v>
      </c>
      <c r="S222">
        <v>3</v>
      </c>
      <c r="T222" t="s">
        <v>1294</v>
      </c>
      <c r="U222" s="7" t="s">
        <v>1531</v>
      </c>
      <c r="V222" t="s">
        <v>1479</v>
      </c>
      <c r="W222" t="s">
        <v>1415</v>
      </c>
      <c r="X222" t="s">
        <v>192</v>
      </c>
      <c r="Y222" t="s">
        <v>1339</v>
      </c>
      <c r="Z222">
        <v>3000</v>
      </c>
      <c r="AA222" t="s">
        <v>56</v>
      </c>
      <c r="AB222">
        <v>3581</v>
      </c>
      <c r="AC222" t="s">
        <v>190</v>
      </c>
      <c r="AD222" s="13" t="s">
        <v>1462</v>
      </c>
      <c r="AE222" t="s">
        <v>58</v>
      </c>
      <c r="AF222" s="1">
        <v>220000000</v>
      </c>
      <c r="AH222" s="1">
        <v>216425740</v>
      </c>
      <c r="AI222" t="s">
        <v>1259</v>
      </c>
      <c r="AL222" s="63">
        <f t="shared" si="48"/>
        <v>3574260</v>
      </c>
    </row>
    <row r="223" spans="1:38" x14ac:dyDescent="0.35">
      <c r="A223" t="str">
        <f t="shared" si="41"/>
        <v>538210654811</v>
      </c>
      <c r="B223">
        <v>5</v>
      </c>
      <c r="C223" t="str">
        <f t="shared" si="42"/>
        <v>382</v>
      </c>
      <c r="D223" t="str">
        <f t="shared" si="43"/>
        <v>1</v>
      </c>
      <c r="E223" t="str">
        <f t="shared" si="44"/>
        <v>0</v>
      </c>
      <c r="F223" t="str">
        <f t="shared" si="45"/>
        <v>65</v>
      </c>
      <c r="G223" s="7">
        <f t="shared" si="46"/>
        <v>48</v>
      </c>
      <c r="H223">
        <f t="shared" si="38"/>
        <v>11</v>
      </c>
      <c r="I223" t="s">
        <v>1361</v>
      </c>
      <c r="J223" t="s">
        <v>1360</v>
      </c>
      <c r="K223">
        <v>11</v>
      </c>
      <c r="L223" t="s">
        <v>1359</v>
      </c>
      <c r="M223" t="s">
        <v>1379</v>
      </c>
      <c r="N223" t="s">
        <v>948</v>
      </c>
      <c r="O223" t="s">
        <v>65</v>
      </c>
      <c r="P223" t="s">
        <v>1351</v>
      </c>
      <c r="Q223" t="s">
        <v>592</v>
      </c>
      <c r="R223" t="s">
        <v>591</v>
      </c>
      <c r="S223">
        <v>5</v>
      </c>
      <c r="T223" t="s">
        <v>1295</v>
      </c>
      <c r="U223" s="7" t="s">
        <v>1569</v>
      </c>
      <c r="V223" t="s">
        <v>970</v>
      </c>
      <c r="W223" t="s">
        <v>1431</v>
      </c>
      <c r="X223" t="s">
        <v>971</v>
      </c>
      <c r="Y223" t="s">
        <v>1339</v>
      </c>
      <c r="Z223">
        <v>3000</v>
      </c>
      <c r="AA223" t="s">
        <v>56</v>
      </c>
      <c r="AB223">
        <v>3821</v>
      </c>
      <c r="AC223" t="s">
        <v>228</v>
      </c>
      <c r="AD223" s="13">
        <v>48</v>
      </c>
      <c r="AE223" t="s">
        <v>978</v>
      </c>
      <c r="AF223" s="1">
        <v>387000</v>
      </c>
      <c r="AH223" s="1">
        <f>AF223</f>
        <v>387000</v>
      </c>
      <c r="AL223" s="63">
        <f t="shared" si="48"/>
        <v>0</v>
      </c>
    </row>
    <row r="224" spans="1:38" x14ac:dyDescent="0.35">
      <c r="A224" t="str">
        <f t="shared" si="41"/>
        <v>534810090011</v>
      </c>
      <c r="B224">
        <v>5</v>
      </c>
      <c r="C224" t="str">
        <f t="shared" si="42"/>
        <v>348</v>
      </c>
      <c r="D224" t="str">
        <f t="shared" si="43"/>
        <v>1</v>
      </c>
      <c r="E224" t="str">
        <f t="shared" si="44"/>
        <v>0</v>
      </c>
      <c r="F224" t="str">
        <f t="shared" si="45"/>
        <v>09</v>
      </c>
      <c r="G224" s="7" t="str">
        <f t="shared" si="46"/>
        <v>00</v>
      </c>
      <c r="H224">
        <f t="shared" si="38"/>
        <v>11</v>
      </c>
      <c r="I224" t="s">
        <v>1361</v>
      </c>
      <c r="J224" t="s">
        <v>1360</v>
      </c>
      <c r="K224">
        <v>11</v>
      </c>
      <c r="L224" t="s">
        <v>1359</v>
      </c>
      <c r="M224" t="s">
        <v>1373</v>
      </c>
      <c r="N224" t="s">
        <v>835</v>
      </c>
      <c r="O224" t="s">
        <v>65</v>
      </c>
      <c r="P224" t="s">
        <v>1351</v>
      </c>
      <c r="Q224" t="s">
        <v>47</v>
      </c>
      <c r="R224" t="s">
        <v>48</v>
      </c>
      <c r="S224">
        <v>4</v>
      </c>
      <c r="T224" t="s">
        <v>1291</v>
      </c>
      <c r="U224" s="7" t="s">
        <v>1038</v>
      </c>
      <c r="V224" t="s">
        <v>120</v>
      </c>
      <c r="W224" t="s">
        <v>1375</v>
      </c>
      <c r="X224" t="s">
        <v>836</v>
      </c>
      <c r="Y224" t="s">
        <v>1339</v>
      </c>
      <c r="Z224">
        <v>3000</v>
      </c>
      <c r="AA224" t="s">
        <v>56</v>
      </c>
      <c r="AB224">
        <v>3481</v>
      </c>
      <c r="AC224" t="s">
        <v>390</v>
      </c>
      <c r="AD224" s="13" t="s">
        <v>1462</v>
      </c>
      <c r="AE224" t="s">
        <v>58</v>
      </c>
      <c r="AF224" s="1">
        <v>350000</v>
      </c>
      <c r="AH224" s="1">
        <f>AF224</f>
        <v>350000</v>
      </c>
      <c r="AL224" s="63">
        <f t="shared" si="48"/>
        <v>0</v>
      </c>
    </row>
    <row r="225" spans="1:38" x14ac:dyDescent="0.35">
      <c r="A225" t="str">
        <f t="shared" si="41"/>
        <v>527210590011</v>
      </c>
      <c r="B225">
        <v>5</v>
      </c>
      <c r="C225" t="str">
        <f t="shared" si="42"/>
        <v>272</v>
      </c>
      <c r="D225" t="str">
        <f t="shared" si="43"/>
        <v>1</v>
      </c>
      <c r="E225" t="str">
        <f t="shared" si="44"/>
        <v>0</v>
      </c>
      <c r="F225" t="str">
        <f t="shared" si="45"/>
        <v>59</v>
      </c>
      <c r="G225" s="7" t="str">
        <f t="shared" si="46"/>
        <v>00</v>
      </c>
      <c r="H225">
        <f t="shared" si="38"/>
        <v>11</v>
      </c>
      <c r="I225" t="s">
        <v>1361</v>
      </c>
      <c r="J225" t="s">
        <v>1360</v>
      </c>
      <c r="K225">
        <v>11</v>
      </c>
      <c r="L225" t="s">
        <v>1359</v>
      </c>
      <c r="M225" t="s">
        <v>1379</v>
      </c>
      <c r="N225" t="s">
        <v>948</v>
      </c>
      <c r="O225" t="s">
        <v>65</v>
      </c>
      <c r="P225" t="s">
        <v>1351</v>
      </c>
      <c r="Q225" t="s">
        <v>959</v>
      </c>
      <c r="R225" t="s">
        <v>960</v>
      </c>
      <c r="S225">
        <v>5</v>
      </c>
      <c r="T225" t="s">
        <v>1295</v>
      </c>
      <c r="U225" s="7" t="s">
        <v>1563</v>
      </c>
      <c r="V225" t="s">
        <v>1392</v>
      </c>
      <c r="W225" t="s">
        <v>1429</v>
      </c>
      <c r="X225" t="s">
        <v>963</v>
      </c>
      <c r="Y225" t="s">
        <v>1339</v>
      </c>
      <c r="Z225">
        <v>2000</v>
      </c>
      <c r="AA225" t="s">
        <v>105</v>
      </c>
      <c r="AB225">
        <v>2721</v>
      </c>
      <c r="AC225" t="s">
        <v>377</v>
      </c>
      <c r="AD225" s="13" t="s">
        <v>1462</v>
      </c>
      <c r="AE225" t="s">
        <v>58</v>
      </c>
      <c r="AF225" s="1">
        <v>320000</v>
      </c>
      <c r="AH225" s="1">
        <f>AF225</f>
        <v>320000</v>
      </c>
      <c r="AL225" s="63">
        <f t="shared" si="48"/>
        <v>0</v>
      </c>
    </row>
    <row r="226" spans="1:38" x14ac:dyDescent="0.35">
      <c r="A226" t="str">
        <f t="shared" si="41"/>
        <v>533110090011</v>
      </c>
      <c r="B226">
        <v>5</v>
      </c>
      <c r="C226" t="str">
        <f t="shared" si="42"/>
        <v>331</v>
      </c>
      <c r="D226" t="str">
        <f t="shared" si="43"/>
        <v>1</v>
      </c>
      <c r="E226" t="str">
        <f t="shared" si="44"/>
        <v>0</v>
      </c>
      <c r="F226" t="str">
        <f t="shared" si="45"/>
        <v>09</v>
      </c>
      <c r="G226" s="7" t="str">
        <f t="shared" si="46"/>
        <v>00</v>
      </c>
      <c r="H226">
        <f t="shared" si="38"/>
        <v>11</v>
      </c>
      <c r="I226" t="s">
        <v>1361</v>
      </c>
      <c r="J226" t="s">
        <v>1360</v>
      </c>
      <c r="K226">
        <v>11</v>
      </c>
      <c r="L226" t="s">
        <v>1359</v>
      </c>
      <c r="M226" t="s">
        <v>1373</v>
      </c>
      <c r="N226" t="s">
        <v>835</v>
      </c>
      <c r="O226" t="s">
        <v>65</v>
      </c>
      <c r="P226" t="s">
        <v>1351</v>
      </c>
      <c r="Q226" t="s">
        <v>47</v>
      </c>
      <c r="R226" t="s">
        <v>48</v>
      </c>
      <c r="S226">
        <v>4</v>
      </c>
      <c r="T226" t="s">
        <v>1291</v>
      </c>
      <c r="U226" s="7" t="s">
        <v>1038</v>
      </c>
      <c r="V226" t="s">
        <v>120</v>
      </c>
      <c r="W226" t="s">
        <v>1375</v>
      </c>
      <c r="X226" t="s">
        <v>836</v>
      </c>
      <c r="Y226" t="s">
        <v>1339</v>
      </c>
      <c r="Z226">
        <v>3000</v>
      </c>
      <c r="AA226" t="s">
        <v>56</v>
      </c>
      <c r="AB226">
        <v>3311</v>
      </c>
      <c r="AC226" t="s">
        <v>316</v>
      </c>
      <c r="AD226" s="13" t="s">
        <v>1462</v>
      </c>
      <c r="AE226" t="s">
        <v>58</v>
      </c>
      <c r="AF226" s="1">
        <v>300000</v>
      </c>
      <c r="AH226" s="165">
        <v>1800000</v>
      </c>
      <c r="AL226" s="63">
        <f t="shared" si="48"/>
        <v>-1500000</v>
      </c>
    </row>
    <row r="227" spans="1:38" x14ac:dyDescent="0.35">
      <c r="A227" t="str">
        <f t="shared" si="41"/>
        <v>534410090011</v>
      </c>
      <c r="B227">
        <v>5</v>
      </c>
      <c r="C227" t="str">
        <f t="shared" si="42"/>
        <v>344</v>
      </c>
      <c r="D227" t="str">
        <f t="shared" si="43"/>
        <v>1</v>
      </c>
      <c r="E227" t="str">
        <f t="shared" si="44"/>
        <v>0</v>
      </c>
      <c r="F227" t="str">
        <f t="shared" si="45"/>
        <v>09</v>
      </c>
      <c r="G227" s="7" t="str">
        <f t="shared" si="46"/>
        <v>00</v>
      </c>
      <c r="H227">
        <f t="shared" si="38"/>
        <v>11</v>
      </c>
      <c r="I227" t="s">
        <v>1361</v>
      </c>
      <c r="J227" t="s">
        <v>1360</v>
      </c>
      <c r="K227">
        <v>11</v>
      </c>
      <c r="L227" t="s">
        <v>1359</v>
      </c>
      <c r="M227" t="s">
        <v>1373</v>
      </c>
      <c r="N227" t="s">
        <v>835</v>
      </c>
      <c r="O227" t="s">
        <v>65</v>
      </c>
      <c r="P227" t="s">
        <v>1351</v>
      </c>
      <c r="Q227" t="s">
        <v>47</v>
      </c>
      <c r="R227" t="s">
        <v>48</v>
      </c>
      <c r="S227">
        <v>4</v>
      </c>
      <c r="T227" t="s">
        <v>1291</v>
      </c>
      <c r="U227" s="7" t="s">
        <v>1038</v>
      </c>
      <c r="V227" t="s">
        <v>120</v>
      </c>
      <c r="W227" t="s">
        <v>1375</v>
      </c>
      <c r="X227" t="s">
        <v>836</v>
      </c>
      <c r="Y227" t="s">
        <v>1339</v>
      </c>
      <c r="Z227">
        <v>3000</v>
      </c>
      <c r="AA227" t="s">
        <v>56</v>
      </c>
      <c r="AB227">
        <v>3441</v>
      </c>
      <c r="AC227" t="s">
        <v>388</v>
      </c>
      <c r="AD227" s="13" t="s">
        <v>1462</v>
      </c>
      <c r="AE227" t="s">
        <v>58</v>
      </c>
      <c r="AF227" s="1">
        <v>300000</v>
      </c>
      <c r="AH227" s="1">
        <f t="shared" ref="AH227:AH255" si="49">AF227</f>
        <v>300000</v>
      </c>
      <c r="AL227" s="63">
        <f t="shared" si="48"/>
        <v>0</v>
      </c>
    </row>
    <row r="228" spans="1:38" x14ac:dyDescent="0.35">
      <c r="A228" t="str">
        <f t="shared" si="41"/>
        <v>538210494911</v>
      </c>
      <c r="B228">
        <v>5</v>
      </c>
      <c r="C228" t="str">
        <f t="shared" si="42"/>
        <v>382</v>
      </c>
      <c r="D228" t="str">
        <f t="shared" si="43"/>
        <v>1</v>
      </c>
      <c r="E228" t="str">
        <f t="shared" si="44"/>
        <v>0</v>
      </c>
      <c r="F228" t="str">
        <f t="shared" si="45"/>
        <v>49</v>
      </c>
      <c r="G228" s="7">
        <f t="shared" si="46"/>
        <v>49</v>
      </c>
      <c r="H228">
        <f t="shared" si="38"/>
        <v>11</v>
      </c>
      <c r="I228" t="s">
        <v>1361</v>
      </c>
      <c r="J228" t="s">
        <v>1360</v>
      </c>
      <c r="K228">
        <v>11</v>
      </c>
      <c r="L228" t="s">
        <v>1359</v>
      </c>
      <c r="M228" t="s">
        <v>1379</v>
      </c>
      <c r="N228" t="s">
        <v>948</v>
      </c>
      <c r="O228" t="s">
        <v>65</v>
      </c>
      <c r="P228" t="s">
        <v>1351</v>
      </c>
      <c r="Q228" t="s">
        <v>459</v>
      </c>
      <c r="R228" t="s">
        <v>460</v>
      </c>
      <c r="S228">
        <v>5</v>
      </c>
      <c r="T228" t="s">
        <v>1295</v>
      </c>
      <c r="U228" s="7" t="s">
        <v>1553</v>
      </c>
      <c r="V228" t="s">
        <v>949</v>
      </c>
      <c r="W228" t="s">
        <v>1428</v>
      </c>
      <c r="X228" t="s">
        <v>1502</v>
      </c>
      <c r="Y228" t="s">
        <v>1339</v>
      </c>
      <c r="Z228">
        <v>3000</v>
      </c>
      <c r="AA228" t="s">
        <v>56</v>
      </c>
      <c r="AB228">
        <v>3821</v>
      </c>
      <c r="AC228" t="s">
        <v>228</v>
      </c>
      <c r="AD228" s="13">
        <v>49</v>
      </c>
      <c r="AE228" t="s">
        <v>1321</v>
      </c>
      <c r="AF228" s="75">
        <v>300000</v>
      </c>
      <c r="AH228" s="1">
        <f t="shared" si="49"/>
        <v>300000</v>
      </c>
      <c r="AL228" s="63">
        <f t="shared" si="48"/>
        <v>0</v>
      </c>
    </row>
    <row r="229" spans="1:38" x14ac:dyDescent="0.35">
      <c r="A229" t="str">
        <f t="shared" si="41"/>
        <v>553210240011</v>
      </c>
      <c r="B229">
        <v>5</v>
      </c>
      <c r="C229" t="str">
        <f t="shared" si="42"/>
        <v>532</v>
      </c>
      <c r="D229" t="str">
        <f t="shared" si="43"/>
        <v>1</v>
      </c>
      <c r="E229" t="str">
        <f t="shared" si="44"/>
        <v>0</v>
      </c>
      <c r="F229" t="str">
        <f t="shared" si="45"/>
        <v>24</v>
      </c>
      <c r="G229" s="7" t="str">
        <f t="shared" si="46"/>
        <v>00</v>
      </c>
      <c r="H229">
        <f t="shared" si="38"/>
        <v>11</v>
      </c>
      <c r="I229" t="s">
        <v>1361</v>
      </c>
      <c r="J229" t="s">
        <v>1360</v>
      </c>
      <c r="K229">
        <v>11</v>
      </c>
      <c r="L229" t="s">
        <v>1359</v>
      </c>
      <c r="M229" t="s">
        <v>1375</v>
      </c>
      <c r="N229" t="s">
        <v>870</v>
      </c>
      <c r="O229" t="s">
        <v>65</v>
      </c>
      <c r="P229" t="s">
        <v>1351</v>
      </c>
      <c r="Q229" t="s">
        <v>480</v>
      </c>
      <c r="R229" t="s">
        <v>481</v>
      </c>
      <c r="S229">
        <v>2</v>
      </c>
      <c r="T229" t="s">
        <v>1293</v>
      </c>
      <c r="U229" s="7" t="s">
        <v>1528</v>
      </c>
      <c r="V229" t="s">
        <v>1464</v>
      </c>
      <c r="W229" t="s">
        <v>1385</v>
      </c>
      <c r="X229" t="s">
        <v>897</v>
      </c>
      <c r="Y229" t="s">
        <v>1340</v>
      </c>
      <c r="Z229">
        <v>5000</v>
      </c>
      <c r="AA229" t="s">
        <v>118</v>
      </c>
      <c r="AB229">
        <v>5321</v>
      </c>
      <c r="AC229" t="s">
        <v>456</v>
      </c>
      <c r="AD229" s="13" t="s">
        <v>1462</v>
      </c>
      <c r="AE229" t="s">
        <v>58</v>
      </c>
      <c r="AF229" s="1">
        <v>300000</v>
      </c>
      <c r="AH229" s="1">
        <f t="shared" si="49"/>
        <v>300000</v>
      </c>
      <c r="AL229" s="63">
        <f t="shared" si="48"/>
        <v>0</v>
      </c>
    </row>
    <row r="230" spans="1:38" x14ac:dyDescent="0.35">
      <c r="A230" t="str">
        <f t="shared" si="41"/>
        <v>538210495011</v>
      </c>
      <c r="B230">
        <v>5</v>
      </c>
      <c r="C230" t="str">
        <f t="shared" si="42"/>
        <v>382</v>
      </c>
      <c r="D230" t="str">
        <f t="shared" si="43"/>
        <v>1</v>
      </c>
      <c r="E230" t="str">
        <f t="shared" si="44"/>
        <v>0</v>
      </c>
      <c r="F230" t="str">
        <f t="shared" si="45"/>
        <v>49</v>
      </c>
      <c r="G230" s="7">
        <f t="shared" si="46"/>
        <v>50</v>
      </c>
      <c r="H230">
        <f t="shared" si="38"/>
        <v>11</v>
      </c>
      <c r="I230" t="s">
        <v>1361</v>
      </c>
      <c r="J230" t="s">
        <v>1360</v>
      </c>
      <c r="K230">
        <v>11</v>
      </c>
      <c r="L230" t="s">
        <v>1359</v>
      </c>
      <c r="M230" t="s">
        <v>1379</v>
      </c>
      <c r="N230" t="s">
        <v>948</v>
      </c>
      <c r="O230" t="s">
        <v>65</v>
      </c>
      <c r="P230" t="s">
        <v>1351</v>
      </c>
      <c r="Q230" t="s">
        <v>459</v>
      </c>
      <c r="R230" t="s">
        <v>460</v>
      </c>
      <c r="S230">
        <v>5</v>
      </c>
      <c r="T230" t="s">
        <v>1295</v>
      </c>
      <c r="U230" s="7" t="s">
        <v>1553</v>
      </c>
      <c r="V230" t="s">
        <v>949</v>
      </c>
      <c r="W230" t="s">
        <v>1428</v>
      </c>
      <c r="X230" t="s">
        <v>1502</v>
      </c>
      <c r="Y230" t="s">
        <v>1339</v>
      </c>
      <c r="Z230">
        <v>3000</v>
      </c>
      <c r="AA230" t="s">
        <v>56</v>
      </c>
      <c r="AB230">
        <v>3821</v>
      </c>
      <c r="AC230" t="s">
        <v>228</v>
      </c>
      <c r="AD230" s="13">
        <v>50</v>
      </c>
      <c r="AE230" t="s">
        <v>950</v>
      </c>
      <c r="AF230" s="75">
        <v>270000</v>
      </c>
      <c r="AH230" s="1">
        <f t="shared" si="49"/>
        <v>270000</v>
      </c>
      <c r="AL230" s="63">
        <f t="shared" si="48"/>
        <v>0</v>
      </c>
    </row>
    <row r="231" spans="1:38" x14ac:dyDescent="0.35">
      <c r="A231" t="str">
        <f t="shared" si="41"/>
        <v>543110585111</v>
      </c>
      <c r="B231">
        <v>5</v>
      </c>
      <c r="C231" t="str">
        <f t="shared" si="42"/>
        <v>431</v>
      </c>
      <c r="D231" t="str">
        <f t="shared" si="43"/>
        <v>1</v>
      </c>
      <c r="E231" t="str">
        <f t="shared" si="44"/>
        <v>0</v>
      </c>
      <c r="F231" t="str">
        <f t="shared" si="45"/>
        <v>58</v>
      </c>
      <c r="G231" s="7">
        <f t="shared" si="46"/>
        <v>51</v>
      </c>
      <c r="H231">
        <f t="shared" si="38"/>
        <v>11</v>
      </c>
      <c r="I231" t="s">
        <v>1361</v>
      </c>
      <c r="J231" t="s">
        <v>1360</v>
      </c>
      <c r="K231">
        <v>11</v>
      </c>
      <c r="L231" t="s">
        <v>1359</v>
      </c>
      <c r="M231" t="s">
        <v>1379</v>
      </c>
      <c r="N231" t="s">
        <v>948</v>
      </c>
      <c r="O231" t="s">
        <v>217</v>
      </c>
      <c r="P231" t="s">
        <v>1352</v>
      </c>
      <c r="Q231" t="s">
        <v>959</v>
      </c>
      <c r="R231" t="s">
        <v>960</v>
      </c>
      <c r="S231">
        <v>5</v>
      </c>
      <c r="T231" t="s">
        <v>1295</v>
      </c>
      <c r="U231" s="7" t="s">
        <v>1562</v>
      </c>
      <c r="V231" t="s">
        <v>1393</v>
      </c>
      <c r="W231" t="s">
        <v>1429</v>
      </c>
      <c r="X231" t="s">
        <v>963</v>
      </c>
      <c r="Y231" t="s">
        <v>1339</v>
      </c>
      <c r="Z231">
        <v>4000</v>
      </c>
      <c r="AA231" t="s">
        <v>233</v>
      </c>
      <c r="AB231">
        <v>4311</v>
      </c>
      <c r="AC231" t="s">
        <v>340</v>
      </c>
      <c r="AD231" s="13">
        <v>51</v>
      </c>
      <c r="AE231" t="s">
        <v>966</v>
      </c>
      <c r="AF231" s="1">
        <v>260000</v>
      </c>
      <c r="AH231" s="1">
        <f t="shared" si="49"/>
        <v>260000</v>
      </c>
      <c r="AL231" s="63">
        <f t="shared" si="48"/>
        <v>0</v>
      </c>
    </row>
    <row r="232" spans="1:38" x14ac:dyDescent="0.35">
      <c r="A232" t="str">
        <f t="shared" si="41"/>
        <v>527210240011</v>
      </c>
      <c r="B232">
        <v>5</v>
      </c>
      <c r="C232" t="str">
        <f t="shared" si="42"/>
        <v>272</v>
      </c>
      <c r="D232" t="str">
        <f t="shared" si="43"/>
        <v>1</v>
      </c>
      <c r="E232" t="str">
        <f t="shared" si="44"/>
        <v>0</v>
      </c>
      <c r="F232" t="str">
        <f t="shared" si="45"/>
        <v>24</v>
      </c>
      <c r="G232" s="7" t="str">
        <f t="shared" si="46"/>
        <v>00</v>
      </c>
      <c r="H232">
        <f t="shared" si="38"/>
        <v>11</v>
      </c>
      <c r="I232" t="s">
        <v>1361</v>
      </c>
      <c r="J232" t="s">
        <v>1360</v>
      </c>
      <c r="K232">
        <v>11</v>
      </c>
      <c r="L232" t="s">
        <v>1359</v>
      </c>
      <c r="M232" t="s">
        <v>1375</v>
      </c>
      <c r="N232" t="s">
        <v>870</v>
      </c>
      <c r="O232" t="s">
        <v>65</v>
      </c>
      <c r="P232" t="s">
        <v>1351</v>
      </c>
      <c r="Q232" t="s">
        <v>480</v>
      </c>
      <c r="R232" t="s">
        <v>481</v>
      </c>
      <c r="S232">
        <v>2</v>
      </c>
      <c r="T232" t="s">
        <v>1293</v>
      </c>
      <c r="U232" s="7" t="s">
        <v>1528</v>
      </c>
      <c r="V232" t="s">
        <v>1464</v>
      </c>
      <c r="W232" t="s">
        <v>1385</v>
      </c>
      <c r="X232" t="s">
        <v>897</v>
      </c>
      <c r="Y232" t="s">
        <v>1339</v>
      </c>
      <c r="Z232">
        <v>2000</v>
      </c>
      <c r="AA232" t="s">
        <v>105</v>
      </c>
      <c r="AB232">
        <v>2721</v>
      </c>
      <c r="AC232" t="s">
        <v>377</v>
      </c>
      <c r="AD232" s="13" t="s">
        <v>1462</v>
      </c>
      <c r="AE232" t="s">
        <v>58</v>
      </c>
      <c r="AF232" s="1">
        <v>250000</v>
      </c>
      <c r="AH232" s="1">
        <f t="shared" si="49"/>
        <v>250000</v>
      </c>
      <c r="AL232" s="63">
        <f t="shared" si="48"/>
        <v>0</v>
      </c>
    </row>
    <row r="233" spans="1:38" x14ac:dyDescent="0.35">
      <c r="A233" t="str">
        <f t="shared" si="41"/>
        <v>538210230011</v>
      </c>
      <c r="B233">
        <v>5</v>
      </c>
      <c r="C233" t="str">
        <f t="shared" si="42"/>
        <v>382</v>
      </c>
      <c r="D233" t="str">
        <f t="shared" si="43"/>
        <v>1</v>
      </c>
      <c r="E233" t="str">
        <f t="shared" si="44"/>
        <v>0</v>
      </c>
      <c r="F233" t="str">
        <f t="shared" si="45"/>
        <v>23</v>
      </c>
      <c r="G233" s="7" t="str">
        <f t="shared" si="46"/>
        <v>00</v>
      </c>
      <c r="H233">
        <f t="shared" si="38"/>
        <v>11</v>
      </c>
      <c r="I233" t="s">
        <v>1361</v>
      </c>
      <c r="J233" t="s">
        <v>1360</v>
      </c>
      <c r="K233">
        <v>11</v>
      </c>
      <c r="L233" t="s">
        <v>1359</v>
      </c>
      <c r="M233" t="s">
        <v>1375</v>
      </c>
      <c r="N233" t="s">
        <v>870</v>
      </c>
      <c r="O233" t="s">
        <v>65</v>
      </c>
      <c r="P233" t="s">
        <v>1351</v>
      </c>
      <c r="Q233" t="s">
        <v>173</v>
      </c>
      <c r="R233" t="s">
        <v>174</v>
      </c>
      <c r="S233">
        <v>6</v>
      </c>
      <c r="T233" t="s">
        <v>1290</v>
      </c>
      <c r="U233" s="7" t="s">
        <v>1527</v>
      </c>
      <c r="V233" t="s">
        <v>1476</v>
      </c>
      <c r="W233" t="s">
        <v>1384</v>
      </c>
      <c r="X233" t="s">
        <v>873</v>
      </c>
      <c r="Y233" t="s">
        <v>1339</v>
      </c>
      <c r="Z233">
        <v>3000</v>
      </c>
      <c r="AA233" t="s">
        <v>56</v>
      </c>
      <c r="AB233">
        <v>3821</v>
      </c>
      <c r="AC233" t="s">
        <v>228</v>
      </c>
      <c r="AD233" s="13" t="s">
        <v>1462</v>
      </c>
      <c r="AE233" t="s">
        <v>58</v>
      </c>
      <c r="AF233" s="1">
        <v>250000</v>
      </c>
      <c r="AH233" s="1">
        <f t="shared" si="49"/>
        <v>250000</v>
      </c>
      <c r="AL233" s="63">
        <f t="shared" si="48"/>
        <v>0</v>
      </c>
    </row>
    <row r="234" spans="1:38" x14ac:dyDescent="0.35">
      <c r="A234" t="str">
        <f t="shared" si="41"/>
        <v>538210655211</v>
      </c>
      <c r="B234">
        <v>5</v>
      </c>
      <c r="C234" t="str">
        <f t="shared" si="42"/>
        <v>382</v>
      </c>
      <c r="D234" t="str">
        <f t="shared" si="43"/>
        <v>1</v>
      </c>
      <c r="E234" t="str">
        <f t="shared" si="44"/>
        <v>0</v>
      </c>
      <c r="F234" t="str">
        <f t="shared" si="45"/>
        <v>65</v>
      </c>
      <c r="G234" s="7">
        <f t="shared" si="46"/>
        <v>52</v>
      </c>
      <c r="H234">
        <f t="shared" ref="H234:H297" si="50">K234</f>
        <v>11</v>
      </c>
      <c r="I234" t="s">
        <v>1361</v>
      </c>
      <c r="J234" t="s">
        <v>1360</v>
      </c>
      <c r="K234">
        <v>11</v>
      </c>
      <c r="L234" t="s">
        <v>1359</v>
      </c>
      <c r="M234" t="s">
        <v>1379</v>
      </c>
      <c r="N234" t="s">
        <v>948</v>
      </c>
      <c r="O234" t="s">
        <v>65</v>
      </c>
      <c r="P234" t="s">
        <v>1351</v>
      </c>
      <c r="Q234" t="s">
        <v>592</v>
      </c>
      <c r="R234" t="s">
        <v>591</v>
      </c>
      <c r="S234">
        <v>5</v>
      </c>
      <c r="T234" t="s">
        <v>1295</v>
      </c>
      <c r="U234" s="7" t="s">
        <v>1569</v>
      </c>
      <c r="V234" t="s">
        <v>970</v>
      </c>
      <c r="W234" t="s">
        <v>1431</v>
      </c>
      <c r="X234" t="s">
        <v>971</v>
      </c>
      <c r="Y234" t="s">
        <v>1339</v>
      </c>
      <c r="Z234">
        <v>3000</v>
      </c>
      <c r="AA234" t="s">
        <v>56</v>
      </c>
      <c r="AB234">
        <v>3821</v>
      </c>
      <c r="AC234" t="s">
        <v>228</v>
      </c>
      <c r="AD234" s="13">
        <v>52</v>
      </c>
      <c r="AE234" t="s">
        <v>588</v>
      </c>
      <c r="AF234" s="1">
        <v>250000</v>
      </c>
      <c r="AH234" s="1">
        <f t="shared" si="49"/>
        <v>250000</v>
      </c>
      <c r="AL234" s="63">
        <f t="shared" si="48"/>
        <v>0</v>
      </c>
    </row>
    <row r="235" spans="1:38" x14ac:dyDescent="0.35">
      <c r="A235" t="str">
        <f t="shared" si="41"/>
        <v>543110505311</v>
      </c>
      <c r="B235">
        <v>5</v>
      </c>
      <c r="C235" t="str">
        <f t="shared" si="42"/>
        <v>431</v>
      </c>
      <c r="D235" t="str">
        <f t="shared" si="43"/>
        <v>1</v>
      </c>
      <c r="E235" t="str">
        <f t="shared" si="44"/>
        <v>0</v>
      </c>
      <c r="F235" t="str">
        <f t="shared" si="45"/>
        <v>50</v>
      </c>
      <c r="G235" s="7">
        <f t="shared" si="46"/>
        <v>53</v>
      </c>
      <c r="H235">
        <f t="shared" si="50"/>
        <v>11</v>
      </c>
      <c r="I235" t="s">
        <v>1361</v>
      </c>
      <c r="J235" t="s">
        <v>1360</v>
      </c>
      <c r="K235">
        <v>11</v>
      </c>
      <c r="L235" t="s">
        <v>1359</v>
      </c>
      <c r="M235" t="s">
        <v>1379</v>
      </c>
      <c r="N235" t="s">
        <v>948</v>
      </c>
      <c r="O235" t="s">
        <v>217</v>
      </c>
      <c r="P235" t="s">
        <v>1352</v>
      </c>
      <c r="Q235" t="s">
        <v>959</v>
      </c>
      <c r="R235" t="s">
        <v>960</v>
      </c>
      <c r="S235">
        <v>5</v>
      </c>
      <c r="T235" t="s">
        <v>1295</v>
      </c>
      <c r="U235" s="7" t="s">
        <v>1554</v>
      </c>
      <c r="V235" t="s">
        <v>1323</v>
      </c>
      <c r="W235" t="s">
        <v>1429</v>
      </c>
      <c r="X235" t="s">
        <v>963</v>
      </c>
      <c r="Y235" t="s">
        <v>1339</v>
      </c>
      <c r="Z235">
        <v>4000</v>
      </c>
      <c r="AA235" t="s">
        <v>233</v>
      </c>
      <c r="AB235">
        <v>4311</v>
      </c>
      <c r="AC235" t="s">
        <v>340</v>
      </c>
      <c r="AD235" s="13">
        <v>53</v>
      </c>
      <c r="AE235" t="s">
        <v>1323</v>
      </c>
      <c r="AF235" s="1">
        <v>250000</v>
      </c>
      <c r="AH235" s="1">
        <f t="shared" si="49"/>
        <v>250000</v>
      </c>
      <c r="AL235" s="63">
        <f t="shared" si="48"/>
        <v>0</v>
      </c>
    </row>
    <row r="236" spans="1:38" x14ac:dyDescent="0.35">
      <c r="A236" t="str">
        <f t="shared" si="41"/>
        <v>556410090011</v>
      </c>
      <c r="B236">
        <v>5</v>
      </c>
      <c r="C236" t="str">
        <f t="shared" si="42"/>
        <v>564</v>
      </c>
      <c r="D236" t="str">
        <f t="shared" si="43"/>
        <v>1</v>
      </c>
      <c r="E236" t="str">
        <f t="shared" si="44"/>
        <v>0</v>
      </c>
      <c r="F236" t="str">
        <f t="shared" si="45"/>
        <v>09</v>
      </c>
      <c r="G236" s="7" t="str">
        <f t="shared" si="46"/>
        <v>00</v>
      </c>
      <c r="H236">
        <f t="shared" si="50"/>
        <v>11</v>
      </c>
      <c r="I236" t="s">
        <v>1361</v>
      </c>
      <c r="J236" t="s">
        <v>1360</v>
      </c>
      <c r="K236">
        <v>11</v>
      </c>
      <c r="L236" t="s">
        <v>1359</v>
      </c>
      <c r="M236" t="s">
        <v>1373</v>
      </c>
      <c r="N236" t="s">
        <v>835</v>
      </c>
      <c r="O236" t="s">
        <v>65</v>
      </c>
      <c r="P236" t="s">
        <v>1351</v>
      </c>
      <c r="Q236" t="s">
        <v>47</v>
      </c>
      <c r="R236" t="s">
        <v>48</v>
      </c>
      <c r="S236">
        <v>4</v>
      </c>
      <c r="T236" t="s">
        <v>1291</v>
      </c>
      <c r="U236" s="7" t="s">
        <v>1038</v>
      </c>
      <c r="V236" t="s">
        <v>120</v>
      </c>
      <c r="W236" t="s">
        <v>1375</v>
      </c>
      <c r="X236" t="s">
        <v>836</v>
      </c>
      <c r="Y236" t="s">
        <v>1340</v>
      </c>
      <c r="Z236">
        <v>5000</v>
      </c>
      <c r="AA236" t="s">
        <v>118</v>
      </c>
      <c r="AB236">
        <v>5641</v>
      </c>
      <c r="AC236" t="s">
        <v>244</v>
      </c>
      <c r="AD236" s="13" t="s">
        <v>1462</v>
      </c>
      <c r="AE236" t="s">
        <v>58</v>
      </c>
      <c r="AF236" s="1">
        <v>250000</v>
      </c>
      <c r="AH236" s="1">
        <f t="shared" si="49"/>
        <v>250000</v>
      </c>
      <c r="AI236" t="s">
        <v>1325</v>
      </c>
      <c r="AL236" s="63">
        <f t="shared" si="48"/>
        <v>0</v>
      </c>
    </row>
    <row r="237" spans="1:38" x14ac:dyDescent="0.35">
      <c r="A237" t="str">
        <f t="shared" si="41"/>
        <v>538210655411</v>
      </c>
      <c r="B237">
        <v>5</v>
      </c>
      <c r="C237" t="str">
        <f t="shared" si="42"/>
        <v>382</v>
      </c>
      <c r="D237" t="str">
        <f t="shared" si="43"/>
        <v>1</v>
      </c>
      <c r="E237" t="str">
        <f t="shared" si="44"/>
        <v>0</v>
      </c>
      <c r="F237" t="str">
        <f t="shared" si="45"/>
        <v>65</v>
      </c>
      <c r="G237" s="7">
        <f t="shared" si="46"/>
        <v>54</v>
      </c>
      <c r="H237">
        <f t="shared" si="50"/>
        <v>11</v>
      </c>
      <c r="I237" t="s">
        <v>1361</v>
      </c>
      <c r="J237" t="s">
        <v>1360</v>
      </c>
      <c r="K237">
        <v>11</v>
      </c>
      <c r="L237" t="s">
        <v>1359</v>
      </c>
      <c r="M237" t="s">
        <v>1379</v>
      </c>
      <c r="N237" t="s">
        <v>948</v>
      </c>
      <c r="O237" t="s">
        <v>65</v>
      </c>
      <c r="P237" t="s">
        <v>1351</v>
      </c>
      <c r="Q237" t="s">
        <v>592</v>
      </c>
      <c r="R237" t="s">
        <v>591</v>
      </c>
      <c r="S237">
        <v>5</v>
      </c>
      <c r="T237" t="s">
        <v>1295</v>
      </c>
      <c r="U237" s="7" t="s">
        <v>1569</v>
      </c>
      <c r="V237" t="s">
        <v>970</v>
      </c>
      <c r="W237" t="s">
        <v>1431</v>
      </c>
      <c r="X237" t="s">
        <v>971</v>
      </c>
      <c r="Y237" t="s">
        <v>1339</v>
      </c>
      <c r="Z237">
        <v>3000</v>
      </c>
      <c r="AA237" t="s">
        <v>56</v>
      </c>
      <c r="AB237">
        <v>3821</v>
      </c>
      <c r="AC237" t="s">
        <v>228</v>
      </c>
      <c r="AD237" s="13">
        <v>54</v>
      </c>
      <c r="AE237" t="s">
        <v>974</v>
      </c>
      <c r="AF237" s="1">
        <v>240000</v>
      </c>
      <c r="AH237" s="1">
        <f t="shared" si="49"/>
        <v>240000</v>
      </c>
      <c r="AL237" s="63">
        <f t="shared" si="48"/>
        <v>0</v>
      </c>
    </row>
    <row r="238" spans="1:38" x14ac:dyDescent="0.35">
      <c r="A238" t="str">
        <f t="shared" si="41"/>
        <v>544510010611</v>
      </c>
      <c r="B238">
        <v>5</v>
      </c>
      <c r="C238" t="str">
        <f t="shared" si="42"/>
        <v>445</v>
      </c>
      <c r="D238" t="str">
        <f t="shared" si="43"/>
        <v>1</v>
      </c>
      <c r="E238" t="str">
        <f t="shared" si="44"/>
        <v>0</v>
      </c>
      <c r="F238" t="str">
        <f t="shared" si="45"/>
        <v>01</v>
      </c>
      <c r="G238" s="7" t="str">
        <f t="shared" si="46"/>
        <v>06</v>
      </c>
      <c r="H238">
        <f t="shared" si="50"/>
        <v>11</v>
      </c>
      <c r="I238" t="s">
        <v>1361</v>
      </c>
      <c r="J238" t="s">
        <v>1360</v>
      </c>
      <c r="K238">
        <v>11</v>
      </c>
      <c r="L238" t="s">
        <v>1359</v>
      </c>
      <c r="M238" t="s">
        <v>1369</v>
      </c>
      <c r="N238" t="s">
        <v>109</v>
      </c>
      <c r="O238" t="s">
        <v>65</v>
      </c>
      <c r="P238" t="s">
        <v>1351</v>
      </c>
      <c r="Q238" t="s">
        <v>47</v>
      </c>
      <c r="R238" t="s">
        <v>48</v>
      </c>
      <c r="S238">
        <v>6</v>
      </c>
      <c r="T238" t="s">
        <v>1290</v>
      </c>
      <c r="U238" s="7" t="s">
        <v>1035</v>
      </c>
      <c r="V238" t="s">
        <v>1401</v>
      </c>
      <c r="W238" t="s">
        <v>1369</v>
      </c>
      <c r="X238" t="s">
        <v>1402</v>
      </c>
      <c r="Y238" t="s">
        <v>1339</v>
      </c>
      <c r="Z238">
        <v>4000</v>
      </c>
      <c r="AA238" t="s">
        <v>233</v>
      </c>
      <c r="AB238">
        <v>4451</v>
      </c>
      <c r="AC238" t="s">
        <v>282</v>
      </c>
      <c r="AD238" s="13" t="s">
        <v>1041</v>
      </c>
      <c r="AE238" t="s">
        <v>348</v>
      </c>
      <c r="AF238" s="75">
        <v>240000</v>
      </c>
      <c r="AH238" s="1">
        <f t="shared" si="49"/>
        <v>240000</v>
      </c>
      <c r="AL238" s="63">
        <f t="shared" si="48"/>
        <v>0</v>
      </c>
    </row>
    <row r="239" spans="1:38" x14ac:dyDescent="0.35">
      <c r="A239" t="str">
        <f t="shared" si="41"/>
        <v>533410330011</v>
      </c>
      <c r="B239">
        <v>5</v>
      </c>
      <c r="C239" t="str">
        <f t="shared" si="42"/>
        <v>334</v>
      </c>
      <c r="D239" t="str">
        <f t="shared" si="43"/>
        <v>1</v>
      </c>
      <c r="E239" t="str">
        <f t="shared" si="44"/>
        <v>0</v>
      </c>
      <c r="F239" t="str">
        <f t="shared" si="45"/>
        <v>33</v>
      </c>
      <c r="G239" s="7" t="str">
        <f t="shared" si="46"/>
        <v>00</v>
      </c>
      <c r="H239">
        <f t="shared" si="50"/>
        <v>11</v>
      </c>
      <c r="I239" t="s">
        <v>1361</v>
      </c>
      <c r="J239" t="s">
        <v>1360</v>
      </c>
      <c r="K239">
        <v>11</v>
      </c>
      <c r="L239" t="s">
        <v>1359</v>
      </c>
      <c r="M239" t="s">
        <v>1377</v>
      </c>
      <c r="N239" t="s">
        <v>900</v>
      </c>
      <c r="O239" t="s">
        <v>65</v>
      </c>
      <c r="P239" t="s">
        <v>1351</v>
      </c>
      <c r="Q239" t="s">
        <v>492</v>
      </c>
      <c r="R239" t="s">
        <v>493</v>
      </c>
      <c r="S239">
        <v>2</v>
      </c>
      <c r="T239" t="s">
        <v>1293</v>
      </c>
      <c r="U239" s="7" t="s">
        <v>1537</v>
      </c>
      <c r="V239" t="s">
        <v>496</v>
      </c>
      <c r="W239" t="s">
        <v>1420</v>
      </c>
      <c r="X239" t="s">
        <v>901</v>
      </c>
      <c r="Y239" t="s">
        <v>1339</v>
      </c>
      <c r="Z239">
        <v>3000</v>
      </c>
      <c r="AA239" t="s">
        <v>56</v>
      </c>
      <c r="AB239">
        <v>3341</v>
      </c>
      <c r="AC239" t="s">
        <v>162</v>
      </c>
      <c r="AD239" s="13" t="s">
        <v>1462</v>
      </c>
      <c r="AE239" t="s">
        <v>58</v>
      </c>
      <c r="AF239" s="1">
        <v>230000</v>
      </c>
      <c r="AH239" s="1">
        <f t="shared" si="49"/>
        <v>230000</v>
      </c>
      <c r="AI239" t="s">
        <v>1270</v>
      </c>
      <c r="AJ239" s="1"/>
      <c r="AL239" s="63">
        <f t="shared" si="48"/>
        <v>0</v>
      </c>
    </row>
    <row r="240" spans="1:38" x14ac:dyDescent="0.35">
      <c r="A240" t="str">
        <f t="shared" si="41"/>
        <v>521710420011</v>
      </c>
      <c r="B240">
        <v>5</v>
      </c>
      <c r="C240" t="str">
        <f t="shared" si="42"/>
        <v>217</v>
      </c>
      <c r="D240" t="str">
        <f t="shared" si="43"/>
        <v>1</v>
      </c>
      <c r="E240" t="str">
        <f t="shared" si="44"/>
        <v>0</v>
      </c>
      <c r="F240" t="str">
        <f t="shared" si="45"/>
        <v>42</v>
      </c>
      <c r="G240" s="7" t="str">
        <f t="shared" si="46"/>
        <v>00</v>
      </c>
      <c r="H240">
        <f t="shared" si="50"/>
        <v>11</v>
      </c>
      <c r="I240" t="s">
        <v>1361</v>
      </c>
      <c r="J240" t="s">
        <v>1360</v>
      </c>
      <c r="K240">
        <v>11</v>
      </c>
      <c r="L240" t="s">
        <v>1359</v>
      </c>
      <c r="M240" t="s">
        <v>1377</v>
      </c>
      <c r="N240" t="s">
        <v>900</v>
      </c>
      <c r="O240" t="s">
        <v>65</v>
      </c>
      <c r="P240" t="s">
        <v>1351</v>
      </c>
      <c r="Q240" t="s">
        <v>47</v>
      </c>
      <c r="R240" t="s">
        <v>48</v>
      </c>
      <c r="S240">
        <v>1</v>
      </c>
      <c r="T240" t="s">
        <v>1292</v>
      </c>
      <c r="U240" s="7" t="s">
        <v>1546</v>
      </c>
      <c r="V240" t="s">
        <v>1483</v>
      </c>
      <c r="W240" t="s">
        <v>1424</v>
      </c>
      <c r="X240" t="s">
        <v>932</v>
      </c>
      <c r="Y240" t="s">
        <v>1339</v>
      </c>
      <c r="Z240">
        <v>2000</v>
      </c>
      <c r="AA240" t="s">
        <v>105</v>
      </c>
      <c r="AB240">
        <v>2171</v>
      </c>
      <c r="AC240" t="s">
        <v>127</v>
      </c>
      <c r="AD240" s="13" t="s">
        <v>1462</v>
      </c>
      <c r="AE240" t="s">
        <v>58</v>
      </c>
      <c r="AF240" s="1">
        <v>200000</v>
      </c>
      <c r="AH240" s="1">
        <f t="shared" si="49"/>
        <v>200000</v>
      </c>
      <c r="AI240" t="s">
        <v>1256</v>
      </c>
      <c r="AJ240" s="1"/>
      <c r="AL240" s="63">
        <f t="shared" si="48"/>
        <v>0</v>
      </c>
    </row>
    <row r="241" spans="1:38" x14ac:dyDescent="0.35">
      <c r="A241" t="str">
        <f t="shared" si="41"/>
        <v>544110650011</v>
      </c>
      <c r="B241">
        <v>5</v>
      </c>
      <c r="C241" t="str">
        <f t="shared" si="42"/>
        <v>441</v>
      </c>
      <c r="D241" t="str">
        <f t="shared" si="43"/>
        <v>1</v>
      </c>
      <c r="E241" t="str">
        <f t="shared" si="44"/>
        <v>0</v>
      </c>
      <c r="F241" t="str">
        <f t="shared" si="45"/>
        <v>65</v>
      </c>
      <c r="G241" s="7" t="str">
        <f t="shared" si="46"/>
        <v>00</v>
      </c>
      <c r="H241">
        <f t="shared" si="50"/>
        <v>11</v>
      </c>
      <c r="I241" t="s">
        <v>1361</v>
      </c>
      <c r="J241" t="s">
        <v>1360</v>
      </c>
      <c r="K241">
        <v>11</v>
      </c>
      <c r="L241" t="s">
        <v>1359</v>
      </c>
      <c r="M241" t="s">
        <v>1379</v>
      </c>
      <c r="N241" t="s">
        <v>948</v>
      </c>
      <c r="O241" t="s">
        <v>65</v>
      </c>
      <c r="P241" t="s">
        <v>1351</v>
      </c>
      <c r="Q241" t="s">
        <v>592</v>
      </c>
      <c r="R241" t="s">
        <v>591</v>
      </c>
      <c r="S241">
        <v>5</v>
      </c>
      <c r="T241" t="s">
        <v>1295</v>
      </c>
      <c r="U241" s="7" t="s">
        <v>1569</v>
      </c>
      <c r="V241" t="s">
        <v>970</v>
      </c>
      <c r="W241" t="s">
        <v>1431</v>
      </c>
      <c r="X241" t="s">
        <v>971</v>
      </c>
      <c r="Y241" t="s">
        <v>1339</v>
      </c>
      <c r="Z241">
        <v>4000</v>
      </c>
      <c r="AA241" t="s">
        <v>233</v>
      </c>
      <c r="AB241">
        <v>4411</v>
      </c>
      <c r="AC241" t="s">
        <v>231</v>
      </c>
      <c r="AD241" s="13" t="s">
        <v>1462</v>
      </c>
      <c r="AE241" t="s">
        <v>58</v>
      </c>
      <c r="AF241" s="1">
        <v>200000</v>
      </c>
      <c r="AH241" s="1">
        <f t="shared" si="49"/>
        <v>200000</v>
      </c>
      <c r="AL241" s="63">
        <f t="shared" si="48"/>
        <v>0</v>
      </c>
    </row>
    <row r="242" spans="1:38" x14ac:dyDescent="0.35">
      <c r="A242" t="str">
        <f t="shared" si="41"/>
        <v>527210260011</v>
      </c>
      <c r="B242">
        <v>5</v>
      </c>
      <c r="C242" t="str">
        <f t="shared" si="42"/>
        <v>272</v>
      </c>
      <c r="D242" t="str">
        <f t="shared" si="43"/>
        <v>1</v>
      </c>
      <c r="E242" t="str">
        <f t="shared" si="44"/>
        <v>0</v>
      </c>
      <c r="F242" t="str">
        <f t="shared" si="45"/>
        <v>26</v>
      </c>
      <c r="G242" s="7" t="str">
        <f t="shared" si="46"/>
        <v>00</v>
      </c>
      <c r="H242">
        <f t="shared" si="50"/>
        <v>11</v>
      </c>
      <c r="I242" t="s">
        <v>1361</v>
      </c>
      <c r="J242" t="s">
        <v>1360</v>
      </c>
      <c r="K242">
        <v>11</v>
      </c>
      <c r="L242" t="s">
        <v>1359</v>
      </c>
      <c r="M242" t="s">
        <v>1376</v>
      </c>
      <c r="N242" t="s">
        <v>857</v>
      </c>
      <c r="O242" t="s">
        <v>65</v>
      </c>
      <c r="P242" t="s">
        <v>1351</v>
      </c>
      <c r="Q242" t="s">
        <v>194</v>
      </c>
      <c r="R242" t="s">
        <v>195</v>
      </c>
      <c r="S242">
        <v>3</v>
      </c>
      <c r="T242" t="s">
        <v>1294</v>
      </c>
      <c r="U242" s="7" t="s">
        <v>1530</v>
      </c>
      <c r="V242" t="s">
        <v>1478</v>
      </c>
      <c r="W242" t="s">
        <v>1414</v>
      </c>
      <c r="X242" t="s">
        <v>201</v>
      </c>
      <c r="Y242" t="s">
        <v>1339</v>
      </c>
      <c r="Z242">
        <v>2000</v>
      </c>
      <c r="AA242" t="s">
        <v>105</v>
      </c>
      <c r="AB242">
        <v>2721</v>
      </c>
      <c r="AC242" t="s">
        <v>377</v>
      </c>
      <c r="AD242" s="13" t="s">
        <v>1462</v>
      </c>
      <c r="AE242" t="s">
        <v>58</v>
      </c>
      <c r="AF242" s="75">
        <v>200000</v>
      </c>
      <c r="AH242" s="1">
        <f t="shared" si="49"/>
        <v>200000</v>
      </c>
      <c r="AL242" s="63">
        <f t="shared" ref="AL242:AL273" si="51">AF242-AH242</f>
        <v>0</v>
      </c>
    </row>
    <row r="243" spans="1:38" x14ac:dyDescent="0.35">
      <c r="A243" t="str">
        <f t="shared" si="41"/>
        <v>529110290011</v>
      </c>
      <c r="B243">
        <v>5</v>
      </c>
      <c r="C243" t="str">
        <f t="shared" si="42"/>
        <v>291</v>
      </c>
      <c r="D243" t="str">
        <f t="shared" si="43"/>
        <v>1</v>
      </c>
      <c r="E243" t="str">
        <f t="shared" si="44"/>
        <v>0</v>
      </c>
      <c r="F243" t="str">
        <f t="shared" si="45"/>
        <v>29</v>
      </c>
      <c r="G243" s="7" t="str">
        <f t="shared" si="46"/>
        <v>00</v>
      </c>
      <c r="H243">
        <f t="shared" si="50"/>
        <v>11</v>
      </c>
      <c r="I243" t="s">
        <v>1361</v>
      </c>
      <c r="J243" t="s">
        <v>1360</v>
      </c>
      <c r="K243">
        <v>11</v>
      </c>
      <c r="L243" t="s">
        <v>1359</v>
      </c>
      <c r="M243" t="s">
        <v>1376</v>
      </c>
      <c r="N243" t="s">
        <v>857</v>
      </c>
      <c r="O243" t="s">
        <v>65</v>
      </c>
      <c r="P243" t="s">
        <v>1351</v>
      </c>
      <c r="Q243" t="s">
        <v>47</v>
      </c>
      <c r="R243" t="s">
        <v>48</v>
      </c>
      <c r="S243">
        <v>2</v>
      </c>
      <c r="T243" t="s">
        <v>1293</v>
      </c>
      <c r="U243" s="7" t="s">
        <v>1533</v>
      </c>
      <c r="V243" t="s">
        <v>1482</v>
      </c>
      <c r="W243" t="s">
        <v>1417</v>
      </c>
      <c r="X243" t="s">
        <v>861</v>
      </c>
      <c r="Y243" t="s">
        <v>1339</v>
      </c>
      <c r="Z243">
        <v>2000</v>
      </c>
      <c r="AA243" t="s">
        <v>105</v>
      </c>
      <c r="AB243">
        <v>2911</v>
      </c>
      <c r="AC243" t="s">
        <v>312</v>
      </c>
      <c r="AD243" s="13" t="s">
        <v>1462</v>
      </c>
      <c r="AE243" t="s">
        <v>58</v>
      </c>
      <c r="AF243" s="75">
        <v>200000</v>
      </c>
      <c r="AH243" s="1">
        <f t="shared" si="49"/>
        <v>200000</v>
      </c>
      <c r="AL243" s="63">
        <f t="shared" si="51"/>
        <v>0</v>
      </c>
    </row>
    <row r="244" spans="1:38" x14ac:dyDescent="0.35">
      <c r="A244" t="str">
        <f t="shared" si="41"/>
        <v>529110260011</v>
      </c>
      <c r="B244">
        <v>5</v>
      </c>
      <c r="C244" t="str">
        <f t="shared" si="42"/>
        <v>291</v>
      </c>
      <c r="D244" t="str">
        <f t="shared" si="43"/>
        <v>1</v>
      </c>
      <c r="E244" t="str">
        <f t="shared" si="44"/>
        <v>0</v>
      </c>
      <c r="F244" t="str">
        <f t="shared" si="45"/>
        <v>26</v>
      </c>
      <c r="G244" s="7" t="str">
        <f t="shared" si="46"/>
        <v>00</v>
      </c>
      <c r="H244">
        <f t="shared" si="50"/>
        <v>11</v>
      </c>
      <c r="I244" t="s">
        <v>1361</v>
      </c>
      <c r="J244" t="s">
        <v>1360</v>
      </c>
      <c r="K244">
        <v>11</v>
      </c>
      <c r="L244" t="s">
        <v>1359</v>
      </c>
      <c r="M244" t="s">
        <v>1376</v>
      </c>
      <c r="N244" t="s">
        <v>857</v>
      </c>
      <c r="O244" t="s">
        <v>65</v>
      </c>
      <c r="P244" t="s">
        <v>1351</v>
      </c>
      <c r="Q244" t="s">
        <v>194</v>
      </c>
      <c r="R244" t="s">
        <v>195</v>
      </c>
      <c r="S244">
        <v>3</v>
      </c>
      <c r="T244" t="s">
        <v>1294</v>
      </c>
      <c r="U244" s="7" t="s">
        <v>1530</v>
      </c>
      <c r="V244" t="s">
        <v>1478</v>
      </c>
      <c r="W244" t="s">
        <v>1414</v>
      </c>
      <c r="X244" t="s">
        <v>201</v>
      </c>
      <c r="Y244" t="s">
        <v>1339</v>
      </c>
      <c r="Z244">
        <v>2000</v>
      </c>
      <c r="AA244" t="s">
        <v>105</v>
      </c>
      <c r="AB244">
        <v>2911</v>
      </c>
      <c r="AC244" t="s">
        <v>312</v>
      </c>
      <c r="AD244" s="13" t="s">
        <v>1462</v>
      </c>
      <c r="AE244" t="s">
        <v>58</v>
      </c>
      <c r="AF244" s="1">
        <v>200000</v>
      </c>
      <c r="AH244" s="1">
        <f t="shared" si="49"/>
        <v>200000</v>
      </c>
      <c r="AL244" s="63">
        <f t="shared" si="51"/>
        <v>0</v>
      </c>
    </row>
    <row r="245" spans="1:38" x14ac:dyDescent="0.35">
      <c r="A245" t="str">
        <f t="shared" si="41"/>
        <v>538210300011</v>
      </c>
      <c r="B245">
        <v>5</v>
      </c>
      <c r="C245" t="str">
        <f t="shared" si="42"/>
        <v>382</v>
      </c>
      <c r="D245" t="str">
        <f t="shared" si="43"/>
        <v>1</v>
      </c>
      <c r="E245" t="str">
        <f t="shared" si="44"/>
        <v>0</v>
      </c>
      <c r="F245" t="str">
        <f t="shared" si="45"/>
        <v>30</v>
      </c>
      <c r="G245" s="7" t="str">
        <f t="shared" si="46"/>
        <v>00</v>
      </c>
      <c r="H245">
        <f t="shared" si="50"/>
        <v>11</v>
      </c>
      <c r="I245" t="s">
        <v>1361</v>
      </c>
      <c r="J245" t="s">
        <v>1360</v>
      </c>
      <c r="K245">
        <v>11</v>
      </c>
      <c r="L245" t="s">
        <v>1359</v>
      </c>
      <c r="M245" t="s">
        <v>1376</v>
      </c>
      <c r="N245" t="s">
        <v>857</v>
      </c>
      <c r="O245" t="s">
        <v>1349</v>
      </c>
      <c r="P245" t="s">
        <v>1350</v>
      </c>
      <c r="Q245" t="s">
        <v>445</v>
      </c>
      <c r="R245" t="s">
        <v>446</v>
      </c>
      <c r="S245">
        <v>6</v>
      </c>
      <c r="T245" t="s">
        <v>1290</v>
      </c>
      <c r="U245" s="7" t="s">
        <v>1534</v>
      </c>
      <c r="V245" t="s">
        <v>1481</v>
      </c>
      <c r="W245" t="s">
        <v>1418</v>
      </c>
      <c r="X245" t="s">
        <v>883</v>
      </c>
      <c r="Y245" t="s">
        <v>1339</v>
      </c>
      <c r="Z245">
        <v>3000</v>
      </c>
      <c r="AA245" t="s">
        <v>56</v>
      </c>
      <c r="AB245">
        <v>3821</v>
      </c>
      <c r="AC245" t="s">
        <v>228</v>
      </c>
      <c r="AD245" s="13" t="s">
        <v>1462</v>
      </c>
      <c r="AE245" t="s">
        <v>58</v>
      </c>
      <c r="AF245" s="1">
        <v>200000</v>
      </c>
      <c r="AG245" s="1">
        <v>200000</v>
      </c>
      <c r="AH245" s="1">
        <f t="shared" si="49"/>
        <v>200000</v>
      </c>
      <c r="AI245" t="s">
        <v>1260</v>
      </c>
      <c r="AL245" s="63">
        <f t="shared" si="51"/>
        <v>0</v>
      </c>
    </row>
    <row r="246" spans="1:38" x14ac:dyDescent="0.35">
      <c r="A246" t="str">
        <f t="shared" si="41"/>
        <v>538210655511</v>
      </c>
      <c r="B246">
        <v>5</v>
      </c>
      <c r="C246" t="str">
        <f t="shared" si="42"/>
        <v>382</v>
      </c>
      <c r="D246" t="str">
        <f t="shared" si="43"/>
        <v>1</v>
      </c>
      <c r="E246" t="str">
        <f t="shared" si="44"/>
        <v>0</v>
      </c>
      <c r="F246" t="str">
        <f t="shared" si="45"/>
        <v>65</v>
      </c>
      <c r="G246" s="7">
        <f t="shared" si="46"/>
        <v>55</v>
      </c>
      <c r="H246">
        <f t="shared" si="50"/>
        <v>11</v>
      </c>
      <c r="I246" t="s">
        <v>1361</v>
      </c>
      <c r="J246" t="s">
        <v>1360</v>
      </c>
      <c r="K246">
        <v>11</v>
      </c>
      <c r="L246" t="s">
        <v>1359</v>
      </c>
      <c r="M246" t="s">
        <v>1379</v>
      </c>
      <c r="N246" t="s">
        <v>948</v>
      </c>
      <c r="O246" t="s">
        <v>65</v>
      </c>
      <c r="P246" t="s">
        <v>1351</v>
      </c>
      <c r="Q246" t="s">
        <v>592</v>
      </c>
      <c r="R246" t="s">
        <v>591</v>
      </c>
      <c r="S246">
        <v>5</v>
      </c>
      <c r="T246" t="s">
        <v>1295</v>
      </c>
      <c r="U246" s="7" t="s">
        <v>1569</v>
      </c>
      <c r="V246" t="s">
        <v>970</v>
      </c>
      <c r="W246" t="s">
        <v>1431</v>
      </c>
      <c r="X246" t="s">
        <v>971</v>
      </c>
      <c r="Y246" t="s">
        <v>1339</v>
      </c>
      <c r="Z246">
        <v>3000</v>
      </c>
      <c r="AA246" t="s">
        <v>56</v>
      </c>
      <c r="AB246">
        <v>3821</v>
      </c>
      <c r="AC246" t="s">
        <v>228</v>
      </c>
      <c r="AD246" s="13">
        <v>55</v>
      </c>
      <c r="AE246" t="s">
        <v>980</v>
      </c>
      <c r="AF246" s="1">
        <v>200000</v>
      </c>
      <c r="AH246" s="1">
        <f t="shared" si="49"/>
        <v>200000</v>
      </c>
      <c r="AL246" s="63">
        <f t="shared" si="51"/>
        <v>0</v>
      </c>
    </row>
    <row r="247" spans="1:38" x14ac:dyDescent="0.35">
      <c r="A247" t="str">
        <f t="shared" si="41"/>
        <v>544210383111</v>
      </c>
      <c r="B247">
        <v>5</v>
      </c>
      <c r="C247" t="str">
        <f t="shared" si="42"/>
        <v>442</v>
      </c>
      <c r="D247" t="str">
        <f t="shared" si="43"/>
        <v>1</v>
      </c>
      <c r="E247" t="str">
        <f t="shared" si="44"/>
        <v>0</v>
      </c>
      <c r="F247" t="str">
        <f t="shared" si="45"/>
        <v>38</v>
      </c>
      <c r="G247" s="7" t="str">
        <f t="shared" si="46"/>
        <v>31</v>
      </c>
      <c r="H247">
        <f t="shared" si="50"/>
        <v>11</v>
      </c>
      <c r="I247" t="s">
        <v>1361</v>
      </c>
      <c r="J247" t="s">
        <v>1360</v>
      </c>
      <c r="K247">
        <v>11</v>
      </c>
      <c r="L247" t="s">
        <v>1359</v>
      </c>
      <c r="M247" t="s">
        <v>1377</v>
      </c>
      <c r="N247" t="s">
        <v>900</v>
      </c>
      <c r="O247" t="s">
        <v>217</v>
      </c>
      <c r="P247" t="s">
        <v>1352</v>
      </c>
      <c r="Q247" t="s">
        <v>47</v>
      </c>
      <c r="R247" t="s">
        <v>48</v>
      </c>
      <c r="S247">
        <v>2</v>
      </c>
      <c r="T247" t="s">
        <v>1293</v>
      </c>
      <c r="U247" s="7" t="s">
        <v>1542</v>
      </c>
      <c r="V247" t="s">
        <v>1485</v>
      </c>
      <c r="W247" t="s">
        <v>1423</v>
      </c>
      <c r="X247" t="s">
        <v>909</v>
      </c>
      <c r="Y247" t="s">
        <v>1339</v>
      </c>
      <c r="Z247">
        <v>4000</v>
      </c>
      <c r="AA247" t="s">
        <v>233</v>
      </c>
      <c r="AB247">
        <v>4421</v>
      </c>
      <c r="AC247" t="s">
        <v>511</v>
      </c>
      <c r="AD247" s="13" t="s">
        <v>1535</v>
      </c>
      <c r="AE247" t="s">
        <v>1489</v>
      </c>
      <c r="AF247" s="75">
        <v>200000</v>
      </c>
      <c r="AG247" s="1">
        <v>0</v>
      </c>
      <c r="AH247" s="1">
        <f t="shared" si="49"/>
        <v>200000</v>
      </c>
      <c r="AI247" t="s">
        <v>1161</v>
      </c>
      <c r="AJ247" s="1"/>
      <c r="AL247" s="63">
        <f t="shared" si="51"/>
        <v>0</v>
      </c>
    </row>
    <row r="248" spans="1:38" x14ac:dyDescent="0.35">
      <c r="A248" t="str">
        <f t="shared" si="41"/>
        <v>551510060011</v>
      </c>
      <c r="B248">
        <v>5</v>
      </c>
      <c r="C248" t="str">
        <f t="shared" si="42"/>
        <v>515</v>
      </c>
      <c r="D248" t="str">
        <f t="shared" si="43"/>
        <v>1</v>
      </c>
      <c r="E248" t="str">
        <f t="shared" si="44"/>
        <v>0</v>
      </c>
      <c r="F248" t="str">
        <f t="shared" si="45"/>
        <v>06</v>
      </c>
      <c r="G248" s="7" t="str">
        <f t="shared" si="46"/>
        <v>00</v>
      </c>
      <c r="H248">
        <f t="shared" si="50"/>
        <v>11</v>
      </c>
      <c r="I248" t="s">
        <v>1361</v>
      </c>
      <c r="J248" t="s">
        <v>1360</v>
      </c>
      <c r="K248">
        <v>11</v>
      </c>
      <c r="L248" t="s">
        <v>1359</v>
      </c>
      <c r="M248" t="s">
        <v>1372</v>
      </c>
      <c r="N248" t="s">
        <v>60</v>
      </c>
      <c r="O248" t="s">
        <v>65</v>
      </c>
      <c r="P248" t="s">
        <v>1351</v>
      </c>
      <c r="Q248" t="s">
        <v>47</v>
      </c>
      <c r="R248" t="s">
        <v>48</v>
      </c>
      <c r="S248">
        <v>4</v>
      </c>
      <c r="T248" t="s">
        <v>1291</v>
      </c>
      <c r="U248" s="7" t="s">
        <v>1041</v>
      </c>
      <c r="V248" t="s">
        <v>297</v>
      </c>
      <c r="W248" t="s">
        <v>1373</v>
      </c>
      <c r="X248" t="s">
        <v>1466</v>
      </c>
      <c r="Y248" t="s">
        <v>1340</v>
      </c>
      <c r="Z248">
        <v>5000</v>
      </c>
      <c r="AA248" t="s">
        <v>118</v>
      </c>
      <c r="AB248">
        <v>5151</v>
      </c>
      <c r="AC248" t="s">
        <v>326</v>
      </c>
      <c r="AD248" s="13" t="s">
        <v>1462</v>
      </c>
      <c r="AE248" t="s">
        <v>58</v>
      </c>
      <c r="AF248" s="75">
        <v>200000</v>
      </c>
      <c r="AG248" s="75"/>
      <c r="AH248" s="1">
        <f t="shared" si="49"/>
        <v>200000</v>
      </c>
      <c r="AL248" s="63">
        <f t="shared" si="51"/>
        <v>0</v>
      </c>
    </row>
    <row r="249" spans="1:38" x14ac:dyDescent="0.35">
      <c r="A249" t="str">
        <f t="shared" si="41"/>
        <v>538210655611</v>
      </c>
      <c r="B249">
        <v>5</v>
      </c>
      <c r="C249" t="str">
        <f t="shared" si="42"/>
        <v>382</v>
      </c>
      <c r="D249" t="str">
        <f t="shared" si="43"/>
        <v>1</v>
      </c>
      <c r="E249" t="str">
        <f t="shared" si="44"/>
        <v>0</v>
      </c>
      <c r="F249" t="str">
        <f t="shared" si="45"/>
        <v>65</v>
      </c>
      <c r="G249" s="7">
        <f t="shared" si="46"/>
        <v>56</v>
      </c>
      <c r="H249">
        <f t="shared" si="50"/>
        <v>11</v>
      </c>
      <c r="I249" t="s">
        <v>1361</v>
      </c>
      <c r="J249" t="s">
        <v>1360</v>
      </c>
      <c r="K249">
        <v>11</v>
      </c>
      <c r="L249" t="s">
        <v>1359</v>
      </c>
      <c r="M249" t="s">
        <v>1379</v>
      </c>
      <c r="N249" t="s">
        <v>948</v>
      </c>
      <c r="O249" t="s">
        <v>65</v>
      </c>
      <c r="P249" t="s">
        <v>1351</v>
      </c>
      <c r="Q249" t="s">
        <v>592</v>
      </c>
      <c r="R249" t="s">
        <v>591</v>
      </c>
      <c r="S249">
        <v>5</v>
      </c>
      <c r="T249" t="s">
        <v>1295</v>
      </c>
      <c r="U249" s="7" t="s">
        <v>1569</v>
      </c>
      <c r="V249" t="s">
        <v>970</v>
      </c>
      <c r="W249" t="s">
        <v>1431</v>
      </c>
      <c r="X249" t="s">
        <v>971</v>
      </c>
      <c r="Y249" t="s">
        <v>1339</v>
      </c>
      <c r="Z249">
        <v>3000</v>
      </c>
      <c r="AA249" t="s">
        <v>56</v>
      </c>
      <c r="AB249">
        <v>3821</v>
      </c>
      <c r="AC249" t="s">
        <v>228</v>
      </c>
      <c r="AD249" s="13">
        <v>56</v>
      </c>
      <c r="AE249" t="s">
        <v>977</v>
      </c>
      <c r="AF249" s="1">
        <v>196000</v>
      </c>
      <c r="AH249" s="1">
        <f t="shared" si="49"/>
        <v>196000</v>
      </c>
      <c r="AL249" s="63">
        <f t="shared" si="51"/>
        <v>0</v>
      </c>
    </row>
    <row r="250" spans="1:38" x14ac:dyDescent="0.35">
      <c r="A250" t="str">
        <f t="shared" ref="A250:A313" si="52">CONCATENATE(B250,C250,D250,E250,F250,G250,H250)</f>
        <v>556210290011</v>
      </c>
      <c r="B250">
        <v>5</v>
      </c>
      <c r="C250" t="str">
        <f t="shared" ref="C250:C313" si="53">LEFT(AB250,3)</f>
        <v>562</v>
      </c>
      <c r="D250" t="str">
        <f t="shared" ref="D250:D313" si="54">RIGHT(AB250,1)</f>
        <v>1</v>
      </c>
      <c r="E250" t="str">
        <f t="shared" ref="E250:E313" si="55">MID(I250,6,1)</f>
        <v>0</v>
      </c>
      <c r="F250" t="str">
        <f t="shared" ref="F250:F313" si="56">U250</f>
        <v>29</v>
      </c>
      <c r="G250" s="7" t="str">
        <f t="shared" ref="G250:G313" si="57">AD250</f>
        <v>00</v>
      </c>
      <c r="H250">
        <f t="shared" si="50"/>
        <v>11</v>
      </c>
      <c r="I250" t="s">
        <v>1361</v>
      </c>
      <c r="J250" t="s">
        <v>1360</v>
      </c>
      <c r="K250">
        <v>11</v>
      </c>
      <c r="L250" t="s">
        <v>1359</v>
      </c>
      <c r="M250" t="s">
        <v>1376</v>
      </c>
      <c r="N250" t="s">
        <v>857</v>
      </c>
      <c r="O250" t="s">
        <v>65</v>
      </c>
      <c r="P250" t="s">
        <v>1351</v>
      </c>
      <c r="Q250" t="s">
        <v>47</v>
      </c>
      <c r="R250" t="s">
        <v>48</v>
      </c>
      <c r="S250">
        <v>2</v>
      </c>
      <c r="T250" t="s">
        <v>1293</v>
      </c>
      <c r="U250" s="7" t="s">
        <v>1533</v>
      </c>
      <c r="V250" t="s">
        <v>1482</v>
      </c>
      <c r="W250" t="s">
        <v>1417</v>
      </c>
      <c r="X250" t="s">
        <v>861</v>
      </c>
      <c r="Y250" t="s">
        <v>1340</v>
      </c>
      <c r="Z250">
        <v>5000</v>
      </c>
      <c r="AA250" t="s">
        <v>118</v>
      </c>
      <c r="AB250">
        <v>5621</v>
      </c>
      <c r="AC250" t="s">
        <v>486</v>
      </c>
      <c r="AD250" s="13" t="s">
        <v>1462</v>
      </c>
      <c r="AE250" t="s">
        <v>58</v>
      </c>
      <c r="AF250" s="75">
        <v>180000</v>
      </c>
      <c r="AH250" s="1">
        <f t="shared" si="49"/>
        <v>180000</v>
      </c>
      <c r="AL250" s="63">
        <f t="shared" si="51"/>
        <v>0</v>
      </c>
    </row>
    <row r="251" spans="1:38" x14ac:dyDescent="0.35">
      <c r="A251" t="str">
        <f t="shared" si="52"/>
        <v>521610270011</v>
      </c>
      <c r="B251">
        <v>5</v>
      </c>
      <c r="C251" t="str">
        <f t="shared" si="53"/>
        <v>216</v>
      </c>
      <c r="D251" t="str">
        <f t="shared" si="54"/>
        <v>1</v>
      </c>
      <c r="E251" t="str">
        <f t="shared" si="55"/>
        <v>0</v>
      </c>
      <c r="F251" t="str">
        <f t="shared" si="56"/>
        <v>27</v>
      </c>
      <c r="G251" s="7" t="str">
        <f t="shared" si="57"/>
        <v>00</v>
      </c>
      <c r="H251">
        <f t="shared" si="50"/>
        <v>11</v>
      </c>
      <c r="I251" t="s">
        <v>1361</v>
      </c>
      <c r="J251" t="s">
        <v>1360</v>
      </c>
      <c r="K251">
        <v>11</v>
      </c>
      <c r="L251" t="s">
        <v>1359</v>
      </c>
      <c r="M251" t="s">
        <v>1376</v>
      </c>
      <c r="N251" t="s">
        <v>857</v>
      </c>
      <c r="O251" t="s">
        <v>65</v>
      </c>
      <c r="P251" t="s">
        <v>1351</v>
      </c>
      <c r="Q251" t="s">
        <v>185</v>
      </c>
      <c r="R251" t="s">
        <v>186</v>
      </c>
      <c r="S251">
        <v>3</v>
      </c>
      <c r="T251" t="s">
        <v>1294</v>
      </c>
      <c r="U251" s="7" t="s">
        <v>1531</v>
      </c>
      <c r="V251" t="s">
        <v>1479</v>
      </c>
      <c r="W251" t="s">
        <v>1415</v>
      </c>
      <c r="X251" t="s">
        <v>192</v>
      </c>
      <c r="Y251" t="s">
        <v>1339</v>
      </c>
      <c r="Z251">
        <v>2000</v>
      </c>
      <c r="AA251" t="s">
        <v>105</v>
      </c>
      <c r="AB251">
        <v>2161</v>
      </c>
      <c r="AC251" t="s">
        <v>367</v>
      </c>
      <c r="AD251" s="13" t="s">
        <v>1462</v>
      </c>
      <c r="AE251" t="s">
        <v>58</v>
      </c>
      <c r="AF251" s="1">
        <v>170000</v>
      </c>
      <c r="AH251" s="1">
        <f t="shared" si="49"/>
        <v>170000</v>
      </c>
      <c r="AL251" s="63">
        <f t="shared" si="51"/>
        <v>0</v>
      </c>
    </row>
    <row r="252" spans="1:38" x14ac:dyDescent="0.35">
      <c r="A252" t="str">
        <f t="shared" si="52"/>
        <v>522110140011</v>
      </c>
      <c r="B252">
        <v>5</v>
      </c>
      <c r="C252" t="str">
        <f t="shared" si="53"/>
        <v>221</v>
      </c>
      <c r="D252" t="str">
        <f t="shared" si="54"/>
        <v>1</v>
      </c>
      <c r="E252" t="str">
        <f t="shared" si="55"/>
        <v>0</v>
      </c>
      <c r="F252" t="str">
        <f t="shared" si="56"/>
        <v>14</v>
      </c>
      <c r="G252" s="7" t="str">
        <f t="shared" si="57"/>
        <v>00</v>
      </c>
      <c r="H252">
        <f t="shared" si="50"/>
        <v>11</v>
      </c>
      <c r="I252" t="s">
        <v>1361</v>
      </c>
      <c r="J252" t="s">
        <v>1360</v>
      </c>
      <c r="K252">
        <v>11</v>
      </c>
      <c r="L252" t="s">
        <v>1359</v>
      </c>
      <c r="M252" t="s">
        <v>1374</v>
      </c>
      <c r="N252" t="s">
        <v>111</v>
      </c>
      <c r="O252" t="s">
        <v>65</v>
      </c>
      <c r="P252" t="s">
        <v>1351</v>
      </c>
      <c r="Q252" t="s">
        <v>47</v>
      </c>
      <c r="R252" t="s">
        <v>48</v>
      </c>
      <c r="S252">
        <v>4</v>
      </c>
      <c r="T252" t="s">
        <v>1291</v>
      </c>
      <c r="U252" s="7" t="s">
        <v>1044</v>
      </c>
      <c r="V252" t="s">
        <v>1412</v>
      </c>
      <c r="W252" t="s">
        <v>1377</v>
      </c>
      <c r="X252" t="s">
        <v>848</v>
      </c>
      <c r="Y252" t="s">
        <v>1339</v>
      </c>
      <c r="Z252">
        <v>2000</v>
      </c>
      <c r="AA252" t="s">
        <v>105</v>
      </c>
      <c r="AB252">
        <v>2211</v>
      </c>
      <c r="AC252" t="s">
        <v>307</v>
      </c>
      <c r="AD252" s="13" t="s">
        <v>1462</v>
      </c>
      <c r="AE252" t="s">
        <v>58</v>
      </c>
      <c r="AF252" s="75">
        <v>150000</v>
      </c>
      <c r="AH252" s="1">
        <f t="shared" si="49"/>
        <v>150000</v>
      </c>
      <c r="AL252" s="63">
        <f t="shared" si="51"/>
        <v>0</v>
      </c>
    </row>
    <row r="253" spans="1:38" x14ac:dyDescent="0.35">
      <c r="A253" t="str">
        <f t="shared" si="52"/>
        <v>522210620011</v>
      </c>
      <c r="B253">
        <v>5</v>
      </c>
      <c r="C253" t="str">
        <f t="shared" si="53"/>
        <v>222</v>
      </c>
      <c r="D253" t="str">
        <f t="shared" si="54"/>
        <v>1</v>
      </c>
      <c r="E253" t="str">
        <f t="shared" si="55"/>
        <v>0</v>
      </c>
      <c r="F253" t="str">
        <f t="shared" si="56"/>
        <v>62</v>
      </c>
      <c r="G253" s="7" t="str">
        <f t="shared" si="57"/>
        <v>00</v>
      </c>
      <c r="H253">
        <f t="shared" si="50"/>
        <v>11</v>
      </c>
      <c r="I253" t="s">
        <v>1361</v>
      </c>
      <c r="J253" t="s">
        <v>1360</v>
      </c>
      <c r="K253">
        <v>11</v>
      </c>
      <c r="L253" t="s">
        <v>1359</v>
      </c>
      <c r="M253" t="s">
        <v>1379</v>
      </c>
      <c r="N253" t="s">
        <v>948</v>
      </c>
      <c r="O253" t="s">
        <v>65</v>
      </c>
      <c r="P253" t="s">
        <v>1351</v>
      </c>
      <c r="Q253" t="s">
        <v>592</v>
      </c>
      <c r="R253" t="s">
        <v>591</v>
      </c>
      <c r="S253">
        <v>5</v>
      </c>
      <c r="T253" t="s">
        <v>1295</v>
      </c>
      <c r="U253" s="7" t="s">
        <v>1566</v>
      </c>
      <c r="V253" t="s">
        <v>1499</v>
      </c>
      <c r="W253" t="s">
        <v>1431</v>
      </c>
      <c r="X253" t="s">
        <v>971</v>
      </c>
      <c r="Y253" t="s">
        <v>1339</v>
      </c>
      <c r="Z253">
        <v>2000</v>
      </c>
      <c r="AA253" t="s">
        <v>105</v>
      </c>
      <c r="AB253">
        <v>2221</v>
      </c>
      <c r="AC253" t="s">
        <v>413</v>
      </c>
      <c r="AD253" s="13" t="s">
        <v>1462</v>
      </c>
      <c r="AE253" t="s">
        <v>58</v>
      </c>
      <c r="AF253" s="1">
        <v>150000</v>
      </c>
      <c r="AH253" s="1">
        <f t="shared" si="49"/>
        <v>150000</v>
      </c>
      <c r="AL253" s="63">
        <f t="shared" si="51"/>
        <v>0</v>
      </c>
    </row>
    <row r="254" spans="1:38" x14ac:dyDescent="0.35">
      <c r="A254" t="str">
        <f t="shared" si="52"/>
        <v>524710090011</v>
      </c>
      <c r="B254">
        <v>5</v>
      </c>
      <c r="C254" t="str">
        <f t="shared" si="53"/>
        <v>247</v>
      </c>
      <c r="D254" t="str">
        <f t="shared" si="54"/>
        <v>1</v>
      </c>
      <c r="E254" t="str">
        <f t="shared" si="55"/>
        <v>0</v>
      </c>
      <c r="F254" t="str">
        <f t="shared" si="56"/>
        <v>09</v>
      </c>
      <c r="G254" s="7" t="str">
        <f t="shared" si="57"/>
        <v>00</v>
      </c>
      <c r="H254">
        <f t="shared" si="50"/>
        <v>11</v>
      </c>
      <c r="I254" t="s">
        <v>1361</v>
      </c>
      <c r="J254" t="s">
        <v>1360</v>
      </c>
      <c r="K254">
        <v>11</v>
      </c>
      <c r="L254" t="s">
        <v>1359</v>
      </c>
      <c r="M254" t="s">
        <v>1373</v>
      </c>
      <c r="N254" t="s">
        <v>835</v>
      </c>
      <c r="O254" t="s">
        <v>65</v>
      </c>
      <c r="P254" t="s">
        <v>1351</v>
      </c>
      <c r="Q254" t="s">
        <v>47</v>
      </c>
      <c r="R254" t="s">
        <v>48</v>
      </c>
      <c r="S254">
        <v>4</v>
      </c>
      <c r="T254" t="s">
        <v>1291</v>
      </c>
      <c r="U254" s="7" t="s">
        <v>1038</v>
      </c>
      <c r="V254" t="s">
        <v>120</v>
      </c>
      <c r="W254" t="s">
        <v>1375</v>
      </c>
      <c r="X254" t="s">
        <v>836</v>
      </c>
      <c r="Y254" t="s">
        <v>1339</v>
      </c>
      <c r="Z254">
        <v>2000</v>
      </c>
      <c r="AA254" t="s">
        <v>105</v>
      </c>
      <c r="AB254">
        <v>2471</v>
      </c>
      <c r="AC254" t="s">
        <v>373</v>
      </c>
      <c r="AD254" s="13" t="s">
        <v>1462</v>
      </c>
      <c r="AE254" t="s">
        <v>58</v>
      </c>
      <c r="AF254" s="1">
        <v>150000</v>
      </c>
      <c r="AH254" s="1">
        <f t="shared" si="49"/>
        <v>150000</v>
      </c>
      <c r="AL254" s="63">
        <f t="shared" si="51"/>
        <v>0</v>
      </c>
    </row>
    <row r="255" spans="1:38" x14ac:dyDescent="0.35">
      <c r="A255" t="str">
        <f t="shared" si="52"/>
        <v>524910360011</v>
      </c>
      <c r="B255">
        <v>5</v>
      </c>
      <c r="C255" t="str">
        <f t="shared" si="53"/>
        <v>249</v>
      </c>
      <c r="D255" t="str">
        <f t="shared" si="54"/>
        <v>1</v>
      </c>
      <c r="E255" t="str">
        <f t="shared" si="55"/>
        <v>0</v>
      </c>
      <c r="F255" t="str">
        <f t="shared" si="56"/>
        <v>36</v>
      </c>
      <c r="G255" s="7" t="str">
        <f t="shared" si="57"/>
        <v>00</v>
      </c>
      <c r="H255">
        <f t="shared" si="50"/>
        <v>11</v>
      </c>
      <c r="I255" t="s">
        <v>1361</v>
      </c>
      <c r="J255" t="s">
        <v>1360</v>
      </c>
      <c r="K255">
        <v>11</v>
      </c>
      <c r="L255" t="s">
        <v>1359</v>
      </c>
      <c r="M255" t="s">
        <v>1377</v>
      </c>
      <c r="N255" t="s">
        <v>900</v>
      </c>
      <c r="O255" t="s">
        <v>65</v>
      </c>
      <c r="P255" t="s">
        <v>1351</v>
      </c>
      <c r="Q255" t="s">
        <v>47</v>
      </c>
      <c r="R255" t="s">
        <v>48</v>
      </c>
      <c r="S255">
        <v>2</v>
      </c>
      <c r="T255" t="s">
        <v>1293</v>
      </c>
      <c r="U255" s="7" t="s">
        <v>1540</v>
      </c>
      <c r="V255" t="s">
        <v>1484</v>
      </c>
      <c r="W255" t="s">
        <v>1422</v>
      </c>
      <c r="X255" t="s">
        <v>1387</v>
      </c>
      <c r="Y255" t="s">
        <v>1339</v>
      </c>
      <c r="Z255">
        <v>2000</v>
      </c>
      <c r="AA255" t="s">
        <v>105</v>
      </c>
      <c r="AB255">
        <v>2491</v>
      </c>
      <c r="AC255" t="s">
        <v>374</v>
      </c>
      <c r="AD255" s="13" t="s">
        <v>1462</v>
      </c>
      <c r="AE255" t="s">
        <v>58</v>
      </c>
      <c r="AF255" s="1">
        <v>150000</v>
      </c>
      <c r="AH255" s="1">
        <f t="shared" si="49"/>
        <v>150000</v>
      </c>
      <c r="AJ255" s="1"/>
      <c r="AL255" s="63">
        <f t="shared" si="51"/>
        <v>0</v>
      </c>
    </row>
    <row r="256" spans="1:38" x14ac:dyDescent="0.35">
      <c r="A256" t="str">
        <f t="shared" si="52"/>
        <v>533310090011</v>
      </c>
      <c r="B256">
        <v>5</v>
      </c>
      <c r="C256" t="str">
        <f t="shared" si="53"/>
        <v>333</v>
      </c>
      <c r="D256" t="str">
        <f t="shared" si="54"/>
        <v>1</v>
      </c>
      <c r="E256" t="str">
        <f t="shared" si="55"/>
        <v>0</v>
      </c>
      <c r="F256" t="str">
        <f t="shared" si="56"/>
        <v>09</v>
      </c>
      <c r="G256" s="7" t="str">
        <f t="shared" si="57"/>
        <v>00</v>
      </c>
      <c r="H256">
        <f t="shared" si="50"/>
        <v>11</v>
      </c>
      <c r="I256" t="s">
        <v>1361</v>
      </c>
      <c r="J256" t="s">
        <v>1360</v>
      </c>
      <c r="K256">
        <v>11</v>
      </c>
      <c r="L256" t="s">
        <v>1359</v>
      </c>
      <c r="M256" t="s">
        <v>1373</v>
      </c>
      <c r="N256" t="s">
        <v>835</v>
      </c>
      <c r="O256" t="s">
        <v>65</v>
      </c>
      <c r="P256" t="s">
        <v>1351</v>
      </c>
      <c r="Q256" t="s">
        <v>47</v>
      </c>
      <c r="R256" t="s">
        <v>48</v>
      </c>
      <c r="S256">
        <v>4</v>
      </c>
      <c r="T256" t="s">
        <v>1291</v>
      </c>
      <c r="U256" s="7" t="s">
        <v>1038</v>
      </c>
      <c r="V256" t="s">
        <v>120</v>
      </c>
      <c r="W256" t="s">
        <v>1375</v>
      </c>
      <c r="X256" t="s">
        <v>836</v>
      </c>
      <c r="Y256" t="s">
        <v>1339</v>
      </c>
      <c r="Z256">
        <v>3000</v>
      </c>
      <c r="AA256" t="s">
        <v>56</v>
      </c>
      <c r="AB256">
        <v>3331</v>
      </c>
      <c r="AC256" t="s">
        <v>317</v>
      </c>
      <c r="AD256" s="13" t="s">
        <v>1462</v>
      </c>
      <c r="AE256" t="s">
        <v>58</v>
      </c>
      <c r="AF256" s="1">
        <v>150000</v>
      </c>
      <c r="AH256" s="165">
        <v>950000</v>
      </c>
      <c r="AL256" s="63">
        <f t="shared" si="51"/>
        <v>-800000</v>
      </c>
    </row>
    <row r="257" spans="1:38" x14ac:dyDescent="0.35">
      <c r="A257" t="str">
        <f t="shared" si="52"/>
        <v>538210330011</v>
      </c>
      <c r="B257">
        <v>5</v>
      </c>
      <c r="C257" t="str">
        <f t="shared" si="53"/>
        <v>382</v>
      </c>
      <c r="D257" t="str">
        <f t="shared" si="54"/>
        <v>1</v>
      </c>
      <c r="E257" t="str">
        <f t="shared" si="55"/>
        <v>0</v>
      </c>
      <c r="F257" t="str">
        <f t="shared" si="56"/>
        <v>33</v>
      </c>
      <c r="G257" s="7" t="str">
        <f t="shared" si="57"/>
        <v>00</v>
      </c>
      <c r="H257">
        <f t="shared" si="50"/>
        <v>11</v>
      </c>
      <c r="I257" t="s">
        <v>1361</v>
      </c>
      <c r="J257" t="s">
        <v>1360</v>
      </c>
      <c r="K257">
        <v>11</v>
      </c>
      <c r="L257" t="s">
        <v>1359</v>
      </c>
      <c r="M257" t="s">
        <v>1377</v>
      </c>
      <c r="N257" t="s">
        <v>900</v>
      </c>
      <c r="O257" t="s">
        <v>65</v>
      </c>
      <c r="P257" t="s">
        <v>1351</v>
      </c>
      <c r="Q257" t="s">
        <v>492</v>
      </c>
      <c r="R257" t="s">
        <v>493</v>
      </c>
      <c r="S257">
        <v>2</v>
      </c>
      <c r="T257" t="s">
        <v>1293</v>
      </c>
      <c r="U257" s="7" t="s">
        <v>1537</v>
      </c>
      <c r="V257" t="s">
        <v>496</v>
      </c>
      <c r="W257" t="s">
        <v>1420</v>
      </c>
      <c r="X257" t="s">
        <v>901</v>
      </c>
      <c r="Y257" t="s">
        <v>1339</v>
      </c>
      <c r="Z257">
        <v>3000</v>
      </c>
      <c r="AA257" t="s">
        <v>56</v>
      </c>
      <c r="AB257">
        <v>3821</v>
      </c>
      <c r="AC257" t="s">
        <v>228</v>
      </c>
      <c r="AD257" s="13" t="s">
        <v>1462</v>
      </c>
      <c r="AE257" t="s">
        <v>58</v>
      </c>
      <c r="AF257" s="1">
        <v>150000</v>
      </c>
      <c r="AH257" s="1">
        <f>AF257</f>
        <v>150000</v>
      </c>
      <c r="AI257" t="s">
        <v>1254</v>
      </c>
      <c r="AJ257" s="1"/>
      <c r="AL257" s="63">
        <f t="shared" si="51"/>
        <v>0</v>
      </c>
    </row>
    <row r="258" spans="1:38" x14ac:dyDescent="0.35">
      <c r="A258" t="str">
        <f t="shared" si="52"/>
        <v>539420050011</v>
      </c>
      <c r="B258">
        <v>5</v>
      </c>
      <c r="C258" t="str">
        <f t="shared" si="53"/>
        <v>394</v>
      </c>
      <c r="D258" t="str">
        <f t="shared" si="54"/>
        <v>2</v>
      </c>
      <c r="E258" t="str">
        <f t="shared" si="55"/>
        <v>0</v>
      </c>
      <c r="F258" t="str">
        <f t="shared" si="56"/>
        <v>05</v>
      </c>
      <c r="G258" s="7" t="str">
        <f t="shared" si="57"/>
        <v>00</v>
      </c>
      <c r="H258">
        <f t="shared" si="50"/>
        <v>11</v>
      </c>
      <c r="I258" t="s">
        <v>1361</v>
      </c>
      <c r="J258" t="s">
        <v>1360</v>
      </c>
      <c r="K258">
        <v>11</v>
      </c>
      <c r="L258" t="s">
        <v>1359</v>
      </c>
      <c r="M258" t="s">
        <v>1372</v>
      </c>
      <c r="N258" t="s">
        <v>60</v>
      </c>
      <c r="O258" t="s">
        <v>65</v>
      </c>
      <c r="P258" t="s">
        <v>1351</v>
      </c>
      <c r="Q258" t="s">
        <v>47</v>
      </c>
      <c r="R258" t="s">
        <v>48</v>
      </c>
      <c r="S258">
        <v>4</v>
      </c>
      <c r="T258" t="s">
        <v>1291</v>
      </c>
      <c r="U258" s="7" t="s">
        <v>1036</v>
      </c>
      <c r="V258" t="s">
        <v>333</v>
      </c>
      <c r="W258" t="s">
        <v>1372</v>
      </c>
      <c r="X258" t="s">
        <v>821</v>
      </c>
      <c r="Y258" t="s">
        <v>1339</v>
      </c>
      <c r="Z258">
        <v>3000</v>
      </c>
      <c r="AA258" t="s">
        <v>56</v>
      </c>
      <c r="AB258">
        <v>3942</v>
      </c>
      <c r="AC258" t="s">
        <v>335</v>
      </c>
      <c r="AD258" s="13" t="s">
        <v>1462</v>
      </c>
      <c r="AE258" t="s">
        <v>58</v>
      </c>
      <c r="AF258" s="75">
        <v>150000</v>
      </c>
      <c r="AG258" s="75"/>
      <c r="AH258" s="1">
        <f>AF258</f>
        <v>150000</v>
      </c>
      <c r="AL258" s="63">
        <f t="shared" si="51"/>
        <v>0</v>
      </c>
    </row>
    <row r="259" spans="1:38" x14ac:dyDescent="0.35">
      <c r="A259" t="str">
        <f t="shared" si="52"/>
        <v>556710420011</v>
      </c>
      <c r="B259">
        <v>5</v>
      </c>
      <c r="C259" t="str">
        <f t="shared" si="53"/>
        <v>567</v>
      </c>
      <c r="D259" t="str">
        <f t="shared" si="54"/>
        <v>1</v>
      </c>
      <c r="E259" t="str">
        <f t="shared" si="55"/>
        <v>0</v>
      </c>
      <c r="F259" t="str">
        <f t="shared" si="56"/>
        <v>42</v>
      </c>
      <c r="G259" s="7" t="str">
        <f t="shared" si="57"/>
        <v>00</v>
      </c>
      <c r="H259">
        <f t="shared" si="50"/>
        <v>11</v>
      </c>
      <c r="I259" t="s">
        <v>1361</v>
      </c>
      <c r="J259" t="s">
        <v>1360</v>
      </c>
      <c r="K259">
        <v>11</v>
      </c>
      <c r="L259" t="s">
        <v>1359</v>
      </c>
      <c r="M259" t="s">
        <v>1377</v>
      </c>
      <c r="N259" t="s">
        <v>900</v>
      </c>
      <c r="O259" t="s">
        <v>65</v>
      </c>
      <c r="P259" t="s">
        <v>1351</v>
      </c>
      <c r="Q259" t="s">
        <v>47</v>
      </c>
      <c r="R259" t="s">
        <v>48</v>
      </c>
      <c r="S259">
        <v>1</v>
      </c>
      <c r="T259" t="s">
        <v>1292</v>
      </c>
      <c r="U259" s="7" t="s">
        <v>1546</v>
      </c>
      <c r="V259" t="s">
        <v>1483</v>
      </c>
      <c r="W259" t="s">
        <v>1424</v>
      </c>
      <c r="X259" t="s">
        <v>932</v>
      </c>
      <c r="Y259" t="s">
        <v>1340</v>
      </c>
      <c r="Z259">
        <v>5000</v>
      </c>
      <c r="AA259" t="s">
        <v>118</v>
      </c>
      <c r="AB259">
        <v>5671</v>
      </c>
      <c r="AC259" t="s">
        <v>407</v>
      </c>
      <c r="AD259" s="13" t="s">
        <v>1462</v>
      </c>
      <c r="AE259" t="s">
        <v>58</v>
      </c>
      <c r="AF259" s="1">
        <v>150000</v>
      </c>
      <c r="AH259" s="1">
        <f>AF259</f>
        <v>150000</v>
      </c>
      <c r="AI259" t="s">
        <v>1256</v>
      </c>
      <c r="AJ259" s="1"/>
      <c r="AL259" s="63">
        <f t="shared" si="51"/>
        <v>0</v>
      </c>
    </row>
    <row r="260" spans="1:38" x14ac:dyDescent="0.35">
      <c r="A260" t="str">
        <f t="shared" si="52"/>
        <v>556910300011</v>
      </c>
      <c r="B260">
        <v>5</v>
      </c>
      <c r="C260" t="str">
        <f t="shared" si="53"/>
        <v>569</v>
      </c>
      <c r="D260" t="str">
        <f t="shared" si="54"/>
        <v>1</v>
      </c>
      <c r="E260" t="str">
        <f t="shared" si="55"/>
        <v>0</v>
      </c>
      <c r="F260" t="str">
        <f t="shared" si="56"/>
        <v>30</v>
      </c>
      <c r="G260" s="7" t="str">
        <f t="shared" si="57"/>
        <v>00</v>
      </c>
      <c r="H260">
        <f t="shared" si="50"/>
        <v>11</v>
      </c>
      <c r="I260" t="s">
        <v>1361</v>
      </c>
      <c r="J260" t="s">
        <v>1360</v>
      </c>
      <c r="K260">
        <v>11</v>
      </c>
      <c r="L260" t="s">
        <v>1359</v>
      </c>
      <c r="M260" t="s">
        <v>1376</v>
      </c>
      <c r="N260" t="s">
        <v>857</v>
      </c>
      <c r="O260" t="s">
        <v>1349</v>
      </c>
      <c r="P260" t="s">
        <v>1350</v>
      </c>
      <c r="Q260" t="s">
        <v>445</v>
      </c>
      <c r="R260" t="s">
        <v>446</v>
      </c>
      <c r="S260">
        <v>6</v>
      </c>
      <c r="T260" t="s">
        <v>1290</v>
      </c>
      <c r="U260" s="7" t="s">
        <v>1534</v>
      </c>
      <c r="V260" t="s">
        <v>1481</v>
      </c>
      <c r="W260" t="s">
        <v>1418</v>
      </c>
      <c r="X260" t="s">
        <v>883</v>
      </c>
      <c r="Y260" t="s">
        <v>1340</v>
      </c>
      <c r="Z260">
        <v>5000</v>
      </c>
      <c r="AA260" t="s">
        <v>118</v>
      </c>
      <c r="AB260">
        <v>5691</v>
      </c>
      <c r="AC260" t="s">
        <v>210</v>
      </c>
      <c r="AD260" s="13" t="s">
        <v>1462</v>
      </c>
      <c r="AE260" t="s">
        <v>58</v>
      </c>
      <c r="AF260" s="1">
        <v>150000</v>
      </c>
      <c r="AH260" s="1">
        <f>AF260</f>
        <v>150000</v>
      </c>
      <c r="AL260" s="63">
        <f t="shared" si="51"/>
        <v>0</v>
      </c>
    </row>
    <row r="261" spans="1:38" x14ac:dyDescent="0.35">
      <c r="A261" t="str">
        <f t="shared" si="52"/>
        <v>529210090011</v>
      </c>
      <c r="B261">
        <v>5</v>
      </c>
      <c r="C261" t="str">
        <f t="shared" si="53"/>
        <v>292</v>
      </c>
      <c r="D261" t="str">
        <f t="shared" si="54"/>
        <v>1</v>
      </c>
      <c r="E261" t="str">
        <f t="shared" si="55"/>
        <v>0</v>
      </c>
      <c r="F261" t="str">
        <f t="shared" si="56"/>
        <v>09</v>
      </c>
      <c r="G261" s="7" t="str">
        <f t="shared" si="57"/>
        <v>00</v>
      </c>
      <c r="H261">
        <f t="shared" si="50"/>
        <v>11</v>
      </c>
      <c r="I261" t="s">
        <v>1361</v>
      </c>
      <c r="J261" t="s">
        <v>1360</v>
      </c>
      <c r="K261">
        <v>11</v>
      </c>
      <c r="L261" t="s">
        <v>1359</v>
      </c>
      <c r="M261" t="s">
        <v>1373</v>
      </c>
      <c r="N261" t="s">
        <v>835</v>
      </c>
      <c r="O261" t="s">
        <v>65</v>
      </c>
      <c r="P261" t="s">
        <v>1351</v>
      </c>
      <c r="Q261" t="s">
        <v>47</v>
      </c>
      <c r="R261" t="s">
        <v>48</v>
      </c>
      <c r="S261">
        <v>4</v>
      </c>
      <c r="T261" t="s">
        <v>1291</v>
      </c>
      <c r="U261" s="7" t="s">
        <v>1038</v>
      </c>
      <c r="V261" t="s">
        <v>120</v>
      </c>
      <c r="W261" t="s">
        <v>1375</v>
      </c>
      <c r="X261" t="s">
        <v>836</v>
      </c>
      <c r="Y261" t="s">
        <v>1339</v>
      </c>
      <c r="Z261">
        <v>2000</v>
      </c>
      <c r="AA261" t="s">
        <v>105</v>
      </c>
      <c r="AB261">
        <v>2921</v>
      </c>
      <c r="AC261" t="s">
        <v>378</v>
      </c>
      <c r="AD261" s="13" t="s">
        <v>1462</v>
      </c>
      <c r="AE261" t="s">
        <v>58</v>
      </c>
      <c r="AF261" s="1">
        <v>120000</v>
      </c>
      <c r="AH261" s="1">
        <f>AF261</f>
        <v>120000</v>
      </c>
      <c r="AL261" s="63">
        <f t="shared" si="51"/>
        <v>0</v>
      </c>
    </row>
    <row r="262" spans="1:38" x14ac:dyDescent="0.35">
      <c r="A262" t="str">
        <f t="shared" si="52"/>
        <v>531410660011</v>
      </c>
      <c r="B262">
        <v>5</v>
      </c>
      <c r="C262" t="str">
        <f t="shared" si="53"/>
        <v>314</v>
      </c>
      <c r="D262" t="str">
        <f t="shared" si="54"/>
        <v>1</v>
      </c>
      <c r="E262" t="str">
        <f t="shared" si="55"/>
        <v>0</v>
      </c>
      <c r="F262" t="str">
        <f t="shared" si="56"/>
        <v>66</v>
      </c>
      <c r="G262" s="7" t="str">
        <f t="shared" si="57"/>
        <v>00</v>
      </c>
      <c r="H262">
        <f t="shared" si="50"/>
        <v>11</v>
      </c>
      <c r="I262" t="s">
        <v>1361</v>
      </c>
      <c r="J262" t="s">
        <v>1360</v>
      </c>
      <c r="K262">
        <v>11</v>
      </c>
      <c r="L262" t="s">
        <v>1359</v>
      </c>
      <c r="M262" t="s">
        <v>1380</v>
      </c>
      <c r="N262" t="s">
        <v>984</v>
      </c>
      <c r="O262" t="s">
        <v>1398</v>
      </c>
      <c r="P262" t="s">
        <v>1399</v>
      </c>
      <c r="Q262" t="s">
        <v>204</v>
      </c>
      <c r="R262" t="s">
        <v>1306</v>
      </c>
      <c r="S262">
        <v>4</v>
      </c>
      <c r="T262" t="s">
        <v>1291</v>
      </c>
      <c r="U262" s="7" t="s">
        <v>1570</v>
      </c>
      <c r="V262" t="s">
        <v>1514</v>
      </c>
      <c r="W262" t="s">
        <v>1432</v>
      </c>
      <c r="X262" t="s">
        <v>1514</v>
      </c>
      <c r="Y262" t="s">
        <v>1339</v>
      </c>
      <c r="Z262">
        <v>3000</v>
      </c>
      <c r="AA262" t="s">
        <v>56</v>
      </c>
      <c r="AB262">
        <v>3141</v>
      </c>
      <c r="AC262" t="s">
        <v>381</v>
      </c>
      <c r="AD262" s="13" t="s">
        <v>1462</v>
      </c>
      <c r="AE262" t="s">
        <v>58</v>
      </c>
      <c r="AF262" s="1">
        <v>1200000</v>
      </c>
      <c r="AH262" s="1">
        <v>120000</v>
      </c>
      <c r="AL262" s="96">
        <f t="shared" si="51"/>
        <v>1080000</v>
      </c>
    </row>
    <row r="263" spans="1:38" x14ac:dyDescent="0.35">
      <c r="A263" t="str">
        <f t="shared" si="52"/>
        <v>521110060011</v>
      </c>
      <c r="B263">
        <v>5</v>
      </c>
      <c r="C263" t="str">
        <f t="shared" si="53"/>
        <v>211</v>
      </c>
      <c r="D263" t="str">
        <f t="shared" si="54"/>
        <v>1</v>
      </c>
      <c r="E263" t="str">
        <f t="shared" si="55"/>
        <v>0</v>
      </c>
      <c r="F263" t="str">
        <f t="shared" si="56"/>
        <v>06</v>
      </c>
      <c r="G263" s="7" t="str">
        <f t="shared" si="57"/>
        <v>00</v>
      </c>
      <c r="H263">
        <f t="shared" si="50"/>
        <v>11</v>
      </c>
      <c r="I263" t="s">
        <v>1361</v>
      </c>
      <c r="J263" t="s">
        <v>1360</v>
      </c>
      <c r="K263">
        <v>11</v>
      </c>
      <c r="L263" t="s">
        <v>1359</v>
      </c>
      <c r="M263" t="s">
        <v>1372</v>
      </c>
      <c r="N263" t="s">
        <v>60</v>
      </c>
      <c r="O263" t="s">
        <v>65</v>
      </c>
      <c r="P263" t="s">
        <v>1351</v>
      </c>
      <c r="Q263" t="s">
        <v>47</v>
      </c>
      <c r="R263" t="s">
        <v>48</v>
      </c>
      <c r="S263">
        <v>4</v>
      </c>
      <c r="T263" t="s">
        <v>1291</v>
      </c>
      <c r="U263" s="7" t="s">
        <v>1041</v>
      </c>
      <c r="V263" t="s">
        <v>297</v>
      </c>
      <c r="W263" t="s">
        <v>1373</v>
      </c>
      <c r="X263" t="s">
        <v>1466</v>
      </c>
      <c r="Y263" t="s">
        <v>1339</v>
      </c>
      <c r="Z263">
        <v>2000</v>
      </c>
      <c r="AA263" t="s">
        <v>105</v>
      </c>
      <c r="AB263">
        <v>2111</v>
      </c>
      <c r="AC263" t="s">
        <v>124</v>
      </c>
      <c r="AD263" s="13" t="s">
        <v>1462</v>
      </c>
      <c r="AE263" t="s">
        <v>58</v>
      </c>
      <c r="AF263" s="75">
        <v>100000</v>
      </c>
      <c r="AG263" s="75"/>
      <c r="AH263" s="1">
        <f t="shared" ref="AH263:AH288" si="58">AF263</f>
        <v>100000</v>
      </c>
      <c r="AL263" s="63">
        <f t="shared" si="51"/>
        <v>0</v>
      </c>
    </row>
    <row r="264" spans="1:38" x14ac:dyDescent="0.35">
      <c r="A264" t="str">
        <f t="shared" si="52"/>
        <v>524610660011</v>
      </c>
      <c r="B264">
        <v>5</v>
      </c>
      <c r="C264" t="str">
        <f t="shared" si="53"/>
        <v>246</v>
      </c>
      <c r="D264" t="str">
        <f t="shared" si="54"/>
        <v>1</v>
      </c>
      <c r="E264" t="str">
        <f t="shared" si="55"/>
        <v>0</v>
      </c>
      <c r="F264" t="str">
        <f t="shared" si="56"/>
        <v>66</v>
      </c>
      <c r="G264" s="7" t="str">
        <f t="shared" si="57"/>
        <v>00</v>
      </c>
      <c r="H264">
        <f t="shared" si="50"/>
        <v>11</v>
      </c>
      <c r="I264" t="s">
        <v>1361</v>
      </c>
      <c r="J264" t="s">
        <v>1360</v>
      </c>
      <c r="K264">
        <v>11</v>
      </c>
      <c r="L264" t="s">
        <v>1359</v>
      </c>
      <c r="M264" t="s">
        <v>1380</v>
      </c>
      <c r="N264" t="s">
        <v>984</v>
      </c>
      <c r="O264" t="s">
        <v>1398</v>
      </c>
      <c r="P264" t="s">
        <v>1399</v>
      </c>
      <c r="Q264" t="s">
        <v>204</v>
      </c>
      <c r="R264" t="s">
        <v>1306</v>
      </c>
      <c r="S264">
        <v>4</v>
      </c>
      <c r="T264" t="s">
        <v>1291</v>
      </c>
      <c r="U264" s="7" t="s">
        <v>1570</v>
      </c>
      <c r="V264" t="s">
        <v>1514</v>
      </c>
      <c r="W264" t="s">
        <v>1432</v>
      </c>
      <c r="X264" t="s">
        <v>1514</v>
      </c>
      <c r="Y264" t="s">
        <v>1339</v>
      </c>
      <c r="Z264">
        <v>2000</v>
      </c>
      <c r="AA264" t="s">
        <v>105</v>
      </c>
      <c r="AB264">
        <v>2461</v>
      </c>
      <c r="AC264" t="s">
        <v>372</v>
      </c>
      <c r="AD264" s="13" t="s">
        <v>1462</v>
      </c>
      <c r="AE264" t="s">
        <v>58</v>
      </c>
      <c r="AF264" s="75">
        <v>100000</v>
      </c>
      <c r="AH264" s="1">
        <f t="shared" si="58"/>
        <v>100000</v>
      </c>
      <c r="AI264" t="s">
        <v>1475</v>
      </c>
      <c r="AL264" s="63">
        <f t="shared" si="51"/>
        <v>0</v>
      </c>
    </row>
    <row r="265" spans="1:38" x14ac:dyDescent="0.35">
      <c r="A265" t="str">
        <f t="shared" si="52"/>
        <v>527210270011</v>
      </c>
      <c r="B265">
        <v>5</v>
      </c>
      <c r="C265" t="str">
        <f t="shared" si="53"/>
        <v>272</v>
      </c>
      <c r="D265" t="str">
        <f t="shared" si="54"/>
        <v>1</v>
      </c>
      <c r="E265" t="str">
        <f t="shared" si="55"/>
        <v>0</v>
      </c>
      <c r="F265" t="str">
        <f t="shared" si="56"/>
        <v>27</v>
      </c>
      <c r="G265" s="7" t="str">
        <f t="shared" si="57"/>
        <v>00</v>
      </c>
      <c r="H265">
        <f t="shared" si="50"/>
        <v>11</v>
      </c>
      <c r="I265" t="s">
        <v>1361</v>
      </c>
      <c r="J265" t="s">
        <v>1360</v>
      </c>
      <c r="K265">
        <v>11</v>
      </c>
      <c r="L265" t="s">
        <v>1359</v>
      </c>
      <c r="M265" t="s">
        <v>1376</v>
      </c>
      <c r="N265" t="s">
        <v>857</v>
      </c>
      <c r="O265" t="s">
        <v>65</v>
      </c>
      <c r="P265" t="s">
        <v>1351</v>
      </c>
      <c r="Q265" t="s">
        <v>185</v>
      </c>
      <c r="R265" t="s">
        <v>186</v>
      </c>
      <c r="S265">
        <v>3</v>
      </c>
      <c r="T265" t="s">
        <v>1294</v>
      </c>
      <c r="U265" s="7" t="s">
        <v>1531</v>
      </c>
      <c r="V265" t="s">
        <v>1479</v>
      </c>
      <c r="W265" t="s">
        <v>1415</v>
      </c>
      <c r="X265" t="s">
        <v>192</v>
      </c>
      <c r="Y265" t="s">
        <v>1339</v>
      </c>
      <c r="Z265">
        <v>2000</v>
      </c>
      <c r="AA265" t="s">
        <v>105</v>
      </c>
      <c r="AB265">
        <v>2721</v>
      </c>
      <c r="AC265" t="s">
        <v>377</v>
      </c>
      <c r="AD265" s="13" t="s">
        <v>1462</v>
      </c>
      <c r="AE265" t="s">
        <v>58</v>
      </c>
      <c r="AF265" s="75">
        <v>100000</v>
      </c>
      <c r="AH265" s="1">
        <f t="shared" si="58"/>
        <v>100000</v>
      </c>
      <c r="AL265" s="63">
        <f t="shared" si="51"/>
        <v>0</v>
      </c>
    </row>
    <row r="266" spans="1:38" x14ac:dyDescent="0.35">
      <c r="A266" t="str">
        <f t="shared" si="52"/>
        <v>529110090011</v>
      </c>
      <c r="B266">
        <v>5</v>
      </c>
      <c r="C266" t="str">
        <f t="shared" si="53"/>
        <v>291</v>
      </c>
      <c r="D266" t="str">
        <f t="shared" si="54"/>
        <v>1</v>
      </c>
      <c r="E266" t="str">
        <f t="shared" si="55"/>
        <v>0</v>
      </c>
      <c r="F266" t="str">
        <f t="shared" si="56"/>
        <v>09</v>
      </c>
      <c r="G266" s="7" t="str">
        <f t="shared" si="57"/>
        <v>00</v>
      </c>
      <c r="H266">
        <f t="shared" si="50"/>
        <v>11</v>
      </c>
      <c r="I266" t="s">
        <v>1361</v>
      </c>
      <c r="J266" t="s">
        <v>1360</v>
      </c>
      <c r="K266">
        <v>11</v>
      </c>
      <c r="L266" t="s">
        <v>1359</v>
      </c>
      <c r="M266" t="s">
        <v>1373</v>
      </c>
      <c r="N266" t="s">
        <v>835</v>
      </c>
      <c r="O266" t="s">
        <v>65</v>
      </c>
      <c r="P266" t="s">
        <v>1351</v>
      </c>
      <c r="Q266" t="s">
        <v>47</v>
      </c>
      <c r="R266" t="s">
        <v>48</v>
      </c>
      <c r="S266">
        <v>4</v>
      </c>
      <c r="T266" t="s">
        <v>1291</v>
      </c>
      <c r="U266" s="7" t="s">
        <v>1038</v>
      </c>
      <c r="V266" t="s">
        <v>120</v>
      </c>
      <c r="W266" t="s">
        <v>1375</v>
      </c>
      <c r="X266" t="s">
        <v>836</v>
      </c>
      <c r="Y266" t="s">
        <v>1339</v>
      </c>
      <c r="Z266">
        <v>2000</v>
      </c>
      <c r="AA266" t="s">
        <v>105</v>
      </c>
      <c r="AB266">
        <v>2911</v>
      </c>
      <c r="AC266" t="s">
        <v>312</v>
      </c>
      <c r="AD266" s="13" t="s">
        <v>1462</v>
      </c>
      <c r="AE266" t="s">
        <v>58</v>
      </c>
      <c r="AF266" s="1">
        <v>100000</v>
      </c>
      <c r="AH266" s="1">
        <f t="shared" si="58"/>
        <v>100000</v>
      </c>
      <c r="AL266" s="63">
        <f t="shared" si="51"/>
        <v>0</v>
      </c>
    </row>
    <row r="267" spans="1:38" x14ac:dyDescent="0.35">
      <c r="A267" t="str">
        <f t="shared" si="52"/>
        <v>535710230011</v>
      </c>
      <c r="B267">
        <v>5</v>
      </c>
      <c r="C267" t="str">
        <f t="shared" si="53"/>
        <v>357</v>
      </c>
      <c r="D267" t="str">
        <f t="shared" si="54"/>
        <v>1</v>
      </c>
      <c r="E267" t="str">
        <f t="shared" si="55"/>
        <v>0</v>
      </c>
      <c r="F267" t="str">
        <f t="shared" si="56"/>
        <v>23</v>
      </c>
      <c r="G267" s="7" t="str">
        <f t="shared" si="57"/>
        <v>00</v>
      </c>
      <c r="H267">
        <f t="shared" si="50"/>
        <v>11</v>
      </c>
      <c r="I267" t="s">
        <v>1361</v>
      </c>
      <c r="J267" t="s">
        <v>1360</v>
      </c>
      <c r="K267">
        <v>11</v>
      </c>
      <c r="L267" t="s">
        <v>1359</v>
      </c>
      <c r="M267" t="s">
        <v>1375</v>
      </c>
      <c r="N267" t="s">
        <v>870</v>
      </c>
      <c r="O267" t="s">
        <v>65</v>
      </c>
      <c r="P267" t="s">
        <v>1351</v>
      </c>
      <c r="Q267" t="s">
        <v>173</v>
      </c>
      <c r="R267" t="s">
        <v>174</v>
      </c>
      <c r="S267">
        <v>6</v>
      </c>
      <c r="T267" t="s">
        <v>1290</v>
      </c>
      <c r="U267" s="7" t="s">
        <v>1527</v>
      </c>
      <c r="V267" t="s">
        <v>1476</v>
      </c>
      <c r="W267" t="s">
        <v>1384</v>
      </c>
      <c r="X267" t="s">
        <v>873</v>
      </c>
      <c r="Y267" t="s">
        <v>1339</v>
      </c>
      <c r="Z267">
        <v>3000</v>
      </c>
      <c r="AA267" t="s">
        <v>56</v>
      </c>
      <c r="AB267">
        <v>3571</v>
      </c>
      <c r="AC267" t="s">
        <v>392</v>
      </c>
      <c r="AD267" s="13" t="s">
        <v>1462</v>
      </c>
      <c r="AE267" t="s">
        <v>58</v>
      </c>
      <c r="AF267" s="1">
        <v>100000</v>
      </c>
      <c r="AH267" s="1">
        <f t="shared" si="58"/>
        <v>100000</v>
      </c>
      <c r="AL267" s="63">
        <f t="shared" si="51"/>
        <v>0</v>
      </c>
    </row>
    <row r="268" spans="1:38" x14ac:dyDescent="0.35">
      <c r="A268" t="str">
        <f t="shared" si="52"/>
        <v>529110270011</v>
      </c>
      <c r="B268">
        <v>5</v>
      </c>
      <c r="C268" t="str">
        <f t="shared" si="53"/>
        <v>291</v>
      </c>
      <c r="D268" t="str">
        <f t="shared" si="54"/>
        <v>1</v>
      </c>
      <c r="E268" t="str">
        <f t="shared" si="55"/>
        <v>0</v>
      </c>
      <c r="F268" t="str">
        <f t="shared" si="56"/>
        <v>27</v>
      </c>
      <c r="G268" s="7" t="str">
        <f t="shared" si="57"/>
        <v>00</v>
      </c>
      <c r="H268">
        <f t="shared" si="50"/>
        <v>11</v>
      </c>
      <c r="I268" t="s">
        <v>1361</v>
      </c>
      <c r="J268" t="s">
        <v>1360</v>
      </c>
      <c r="K268">
        <v>11</v>
      </c>
      <c r="L268" t="s">
        <v>1359</v>
      </c>
      <c r="M268" t="s">
        <v>1376</v>
      </c>
      <c r="N268" t="s">
        <v>857</v>
      </c>
      <c r="O268" t="s">
        <v>65</v>
      </c>
      <c r="P268" t="s">
        <v>1351</v>
      </c>
      <c r="Q268" t="s">
        <v>185</v>
      </c>
      <c r="R268" t="s">
        <v>186</v>
      </c>
      <c r="S268">
        <v>3</v>
      </c>
      <c r="T268" t="s">
        <v>1294</v>
      </c>
      <c r="U268" s="7" t="s">
        <v>1531</v>
      </c>
      <c r="V268" t="s">
        <v>1479</v>
      </c>
      <c r="W268" t="s">
        <v>1415</v>
      </c>
      <c r="X268" t="s">
        <v>192</v>
      </c>
      <c r="Y268" t="s">
        <v>1339</v>
      </c>
      <c r="Z268">
        <v>2000</v>
      </c>
      <c r="AA268" t="s">
        <v>105</v>
      </c>
      <c r="AB268">
        <v>2911</v>
      </c>
      <c r="AC268" t="s">
        <v>312</v>
      </c>
      <c r="AD268" s="13" t="s">
        <v>1462</v>
      </c>
      <c r="AE268" t="s">
        <v>58</v>
      </c>
      <c r="AF268" s="75">
        <v>100000</v>
      </c>
      <c r="AH268" s="1">
        <f t="shared" si="58"/>
        <v>100000</v>
      </c>
      <c r="AJ268" s="1"/>
      <c r="AL268" s="63">
        <f t="shared" si="51"/>
        <v>0</v>
      </c>
    </row>
    <row r="269" spans="1:38" x14ac:dyDescent="0.35">
      <c r="A269" t="str">
        <f t="shared" si="52"/>
        <v>538210625711</v>
      </c>
      <c r="B269">
        <v>5</v>
      </c>
      <c r="C269" t="str">
        <f t="shared" si="53"/>
        <v>382</v>
      </c>
      <c r="D269" t="str">
        <f t="shared" si="54"/>
        <v>1</v>
      </c>
      <c r="E269" t="str">
        <f t="shared" si="55"/>
        <v>0</v>
      </c>
      <c r="F269" t="str">
        <f t="shared" si="56"/>
        <v>62</v>
      </c>
      <c r="G269" s="7">
        <f t="shared" si="57"/>
        <v>57</v>
      </c>
      <c r="H269">
        <f t="shared" si="50"/>
        <v>11</v>
      </c>
      <c r="I269" t="s">
        <v>1361</v>
      </c>
      <c r="J269" t="s">
        <v>1360</v>
      </c>
      <c r="K269">
        <v>11</v>
      </c>
      <c r="L269" t="s">
        <v>1359</v>
      </c>
      <c r="M269" t="s">
        <v>1379</v>
      </c>
      <c r="N269" t="s">
        <v>948</v>
      </c>
      <c r="O269" t="s">
        <v>65</v>
      </c>
      <c r="P269" t="s">
        <v>1351</v>
      </c>
      <c r="Q269" t="s">
        <v>592</v>
      </c>
      <c r="R269" t="s">
        <v>591</v>
      </c>
      <c r="S269">
        <v>5</v>
      </c>
      <c r="T269" t="s">
        <v>1295</v>
      </c>
      <c r="U269" s="7" t="s">
        <v>1566</v>
      </c>
      <c r="V269" t="s">
        <v>1499</v>
      </c>
      <c r="W269" t="s">
        <v>1431</v>
      </c>
      <c r="X269" t="s">
        <v>971</v>
      </c>
      <c r="Y269" t="s">
        <v>1339</v>
      </c>
      <c r="Z269">
        <v>3000</v>
      </c>
      <c r="AA269" t="s">
        <v>56</v>
      </c>
      <c r="AB269">
        <v>3821</v>
      </c>
      <c r="AC269" t="s">
        <v>228</v>
      </c>
      <c r="AD269" s="13">
        <v>57</v>
      </c>
      <c r="AE269" t="s">
        <v>979</v>
      </c>
      <c r="AF269" s="1">
        <v>100000</v>
      </c>
      <c r="AH269" s="1">
        <f t="shared" si="58"/>
        <v>100000</v>
      </c>
      <c r="AL269" s="63">
        <f t="shared" si="51"/>
        <v>0</v>
      </c>
    </row>
    <row r="270" spans="1:38" x14ac:dyDescent="0.35">
      <c r="A270" t="str">
        <f t="shared" si="52"/>
        <v>538410330011</v>
      </c>
      <c r="B270">
        <v>5</v>
      </c>
      <c r="C270" t="str">
        <f t="shared" si="53"/>
        <v>384</v>
      </c>
      <c r="D270" t="str">
        <f t="shared" si="54"/>
        <v>1</v>
      </c>
      <c r="E270" t="str">
        <f t="shared" si="55"/>
        <v>0</v>
      </c>
      <c r="F270" t="str">
        <f t="shared" si="56"/>
        <v>33</v>
      </c>
      <c r="G270" s="7" t="str">
        <f t="shared" si="57"/>
        <v>00</v>
      </c>
      <c r="H270">
        <f t="shared" si="50"/>
        <v>11</v>
      </c>
      <c r="I270" t="s">
        <v>1361</v>
      </c>
      <c r="J270" t="s">
        <v>1360</v>
      </c>
      <c r="K270">
        <v>11</v>
      </c>
      <c r="L270" t="s">
        <v>1359</v>
      </c>
      <c r="M270" t="s">
        <v>1377</v>
      </c>
      <c r="N270" t="s">
        <v>900</v>
      </c>
      <c r="O270" t="s">
        <v>65</v>
      </c>
      <c r="P270" t="s">
        <v>1351</v>
      </c>
      <c r="Q270" t="s">
        <v>492</v>
      </c>
      <c r="R270" t="s">
        <v>493</v>
      </c>
      <c r="S270">
        <v>2</v>
      </c>
      <c r="T270" t="s">
        <v>1293</v>
      </c>
      <c r="U270" s="7" t="s">
        <v>1537</v>
      </c>
      <c r="V270" t="s">
        <v>496</v>
      </c>
      <c r="W270" t="s">
        <v>1420</v>
      </c>
      <c r="X270" t="s">
        <v>901</v>
      </c>
      <c r="Y270" t="s">
        <v>1339</v>
      </c>
      <c r="Z270">
        <v>3000</v>
      </c>
      <c r="AA270" t="s">
        <v>56</v>
      </c>
      <c r="AB270">
        <v>3841</v>
      </c>
      <c r="AC270" t="s">
        <v>500</v>
      </c>
      <c r="AD270" s="13" t="s">
        <v>1462</v>
      </c>
      <c r="AE270" t="s">
        <v>58</v>
      </c>
      <c r="AF270" s="1">
        <v>100000</v>
      </c>
      <c r="AH270" s="1">
        <f t="shared" si="58"/>
        <v>100000</v>
      </c>
      <c r="AI270" t="s">
        <v>1255</v>
      </c>
      <c r="AL270" s="63">
        <f t="shared" si="51"/>
        <v>0</v>
      </c>
    </row>
    <row r="271" spans="1:38" x14ac:dyDescent="0.35">
      <c r="A271" t="str">
        <f t="shared" si="52"/>
        <v>544110655811</v>
      </c>
      <c r="B271">
        <v>5</v>
      </c>
      <c r="C271" t="str">
        <f t="shared" si="53"/>
        <v>441</v>
      </c>
      <c r="D271" t="str">
        <f t="shared" si="54"/>
        <v>1</v>
      </c>
      <c r="E271" t="str">
        <f t="shared" si="55"/>
        <v>0</v>
      </c>
      <c r="F271" t="str">
        <f t="shared" si="56"/>
        <v>65</v>
      </c>
      <c r="G271" s="7">
        <f t="shared" si="57"/>
        <v>58</v>
      </c>
      <c r="H271">
        <f t="shared" si="50"/>
        <v>11</v>
      </c>
      <c r="I271" t="s">
        <v>1361</v>
      </c>
      <c r="J271" t="s">
        <v>1360</v>
      </c>
      <c r="K271">
        <v>11</v>
      </c>
      <c r="L271" t="s">
        <v>1359</v>
      </c>
      <c r="M271" t="s">
        <v>1379</v>
      </c>
      <c r="N271" t="s">
        <v>948</v>
      </c>
      <c r="O271" t="s">
        <v>65</v>
      </c>
      <c r="P271" t="s">
        <v>1351</v>
      </c>
      <c r="Q271" t="s">
        <v>592</v>
      </c>
      <c r="R271" t="s">
        <v>591</v>
      </c>
      <c r="S271">
        <v>5</v>
      </c>
      <c r="T271" t="s">
        <v>1295</v>
      </c>
      <c r="U271" s="7" t="s">
        <v>1569</v>
      </c>
      <c r="V271" t="s">
        <v>970</v>
      </c>
      <c r="W271" t="s">
        <v>1431</v>
      </c>
      <c r="X271" t="s">
        <v>971</v>
      </c>
      <c r="Y271" t="s">
        <v>1339</v>
      </c>
      <c r="Z271">
        <v>4000</v>
      </c>
      <c r="AA271" t="s">
        <v>233</v>
      </c>
      <c r="AB271">
        <v>4411</v>
      </c>
      <c r="AC271" t="s">
        <v>231</v>
      </c>
      <c r="AD271" s="13">
        <v>58</v>
      </c>
      <c r="AE271" t="s">
        <v>981</v>
      </c>
      <c r="AF271" s="1">
        <v>100000</v>
      </c>
      <c r="AH271" s="1">
        <f t="shared" si="58"/>
        <v>100000</v>
      </c>
      <c r="AL271" s="63">
        <f t="shared" si="51"/>
        <v>0</v>
      </c>
    </row>
    <row r="272" spans="1:38" x14ac:dyDescent="0.35">
      <c r="A272" t="str">
        <f t="shared" si="52"/>
        <v>552110660011</v>
      </c>
      <c r="B272">
        <v>5</v>
      </c>
      <c r="C272" t="str">
        <f t="shared" si="53"/>
        <v>521</v>
      </c>
      <c r="D272" t="str">
        <f t="shared" si="54"/>
        <v>1</v>
      </c>
      <c r="E272" t="str">
        <f t="shared" si="55"/>
        <v>0</v>
      </c>
      <c r="F272" t="str">
        <f t="shared" si="56"/>
        <v>66</v>
      </c>
      <c r="G272" s="7" t="str">
        <f t="shared" si="57"/>
        <v>00</v>
      </c>
      <c r="H272">
        <f t="shared" si="50"/>
        <v>11</v>
      </c>
      <c r="I272" t="s">
        <v>1361</v>
      </c>
      <c r="J272" t="s">
        <v>1360</v>
      </c>
      <c r="K272">
        <v>11</v>
      </c>
      <c r="L272" t="s">
        <v>1359</v>
      </c>
      <c r="M272" t="s">
        <v>1380</v>
      </c>
      <c r="N272" t="s">
        <v>984</v>
      </c>
      <c r="O272" t="s">
        <v>1398</v>
      </c>
      <c r="P272" t="s">
        <v>1399</v>
      </c>
      <c r="Q272" t="s">
        <v>204</v>
      </c>
      <c r="R272" t="s">
        <v>1306</v>
      </c>
      <c r="S272">
        <v>4</v>
      </c>
      <c r="T272" t="s">
        <v>1291</v>
      </c>
      <c r="U272" s="7" t="s">
        <v>1570</v>
      </c>
      <c r="V272" t="s">
        <v>1514</v>
      </c>
      <c r="W272" t="s">
        <v>1432</v>
      </c>
      <c r="X272" t="s">
        <v>1514</v>
      </c>
      <c r="Y272" t="s">
        <v>1340</v>
      </c>
      <c r="Z272">
        <v>5000</v>
      </c>
      <c r="AA272" t="s">
        <v>118</v>
      </c>
      <c r="AB272">
        <v>5211</v>
      </c>
      <c r="AC272" t="s">
        <v>365</v>
      </c>
      <c r="AD272" s="13" t="s">
        <v>1462</v>
      </c>
      <c r="AE272" t="s">
        <v>58</v>
      </c>
      <c r="AF272" s="1">
        <v>100000</v>
      </c>
      <c r="AH272" s="1">
        <f t="shared" si="58"/>
        <v>100000</v>
      </c>
      <c r="AL272" s="63">
        <f t="shared" si="51"/>
        <v>0</v>
      </c>
    </row>
    <row r="273" spans="1:38" x14ac:dyDescent="0.35">
      <c r="A273" t="str">
        <f t="shared" si="52"/>
        <v>527210290011</v>
      </c>
      <c r="B273">
        <v>5</v>
      </c>
      <c r="C273" t="str">
        <f t="shared" si="53"/>
        <v>272</v>
      </c>
      <c r="D273" t="str">
        <f t="shared" si="54"/>
        <v>1</v>
      </c>
      <c r="E273" t="str">
        <f t="shared" si="55"/>
        <v>0</v>
      </c>
      <c r="F273" t="str">
        <f t="shared" si="56"/>
        <v>29</v>
      </c>
      <c r="G273" s="7" t="str">
        <f t="shared" si="57"/>
        <v>00</v>
      </c>
      <c r="H273">
        <f t="shared" si="50"/>
        <v>11</v>
      </c>
      <c r="I273" t="s">
        <v>1361</v>
      </c>
      <c r="J273" t="s">
        <v>1360</v>
      </c>
      <c r="K273">
        <v>11</v>
      </c>
      <c r="L273" t="s">
        <v>1359</v>
      </c>
      <c r="M273" t="s">
        <v>1376</v>
      </c>
      <c r="N273" t="s">
        <v>857</v>
      </c>
      <c r="O273" t="s">
        <v>65</v>
      </c>
      <c r="P273" t="s">
        <v>1351</v>
      </c>
      <c r="Q273" t="s">
        <v>47</v>
      </c>
      <c r="R273" t="s">
        <v>48</v>
      </c>
      <c r="S273">
        <v>2</v>
      </c>
      <c r="T273" t="s">
        <v>1293</v>
      </c>
      <c r="U273" s="7" t="s">
        <v>1533</v>
      </c>
      <c r="V273" t="s">
        <v>1482</v>
      </c>
      <c r="W273" t="s">
        <v>1417</v>
      </c>
      <c r="X273" t="s">
        <v>861</v>
      </c>
      <c r="Y273" t="s">
        <v>1339</v>
      </c>
      <c r="Z273">
        <v>2000</v>
      </c>
      <c r="AA273" t="s">
        <v>105</v>
      </c>
      <c r="AB273">
        <v>2721</v>
      </c>
      <c r="AC273" t="s">
        <v>377</v>
      </c>
      <c r="AD273" s="13" t="s">
        <v>1462</v>
      </c>
      <c r="AE273" t="s">
        <v>58</v>
      </c>
      <c r="AF273" s="75">
        <v>90000</v>
      </c>
      <c r="AH273" s="1">
        <f t="shared" si="58"/>
        <v>90000</v>
      </c>
      <c r="AL273" s="63">
        <f t="shared" si="51"/>
        <v>0</v>
      </c>
    </row>
    <row r="274" spans="1:38" x14ac:dyDescent="0.35">
      <c r="A274" t="str">
        <f t="shared" si="52"/>
        <v>524210090011</v>
      </c>
      <c r="B274">
        <v>5</v>
      </c>
      <c r="C274" t="str">
        <f t="shared" si="53"/>
        <v>242</v>
      </c>
      <c r="D274" t="str">
        <f t="shared" si="54"/>
        <v>1</v>
      </c>
      <c r="E274" t="str">
        <f t="shared" si="55"/>
        <v>0</v>
      </c>
      <c r="F274" t="str">
        <f t="shared" si="56"/>
        <v>09</v>
      </c>
      <c r="G274" s="7" t="str">
        <f t="shared" si="57"/>
        <v>00</v>
      </c>
      <c r="H274">
        <f t="shared" si="50"/>
        <v>11</v>
      </c>
      <c r="I274" t="s">
        <v>1361</v>
      </c>
      <c r="J274" t="s">
        <v>1360</v>
      </c>
      <c r="K274">
        <v>11</v>
      </c>
      <c r="L274" t="s">
        <v>1359</v>
      </c>
      <c r="M274" t="s">
        <v>1373</v>
      </c>
      <c r="N274" t="s">
        <v>835</v>
      </c>
      <c r="O274" t="s">
        <v>65</v>
      </c>
      <c r="P274" t="s">
        <v>1351</v>
      </c>
      <c r="Q274" t="s">
        <v>47</v>
      </c>
      <c r="R274" t="s">
        <v>48</v>
      </c>
      <c r="S274">
        <v>4</v>
      </c>
      <c r="T274" t="s">
        <v>1291</v>
      </c>
      <c r="U274" s="7" t="s">
        <v>1038</v>
      </c>
      <c r="V274" t="s">
        <v>120</v>
      </c>
      <c r="W274" t="s">
        <v>1375</v>
      </c>
      <c r="X274" t="s">
        <v>836</v>
      </c>
      <c r="Y274" t="s">
        <v>1339</v>
      </c>
      <c r="Z274">
        <v>2000</v>
      </c>
      <c r="AA274" t="s">
        <v>105</v>
      </c>
      <c r="AB274">
        <v>2421</v>
      </c>
      <c r="AC274" t="s">
        <v>370</v>
      </c>
      <c r="AD274" s="13" t="s">
        <v>1462</v>
      </c>
      <c r="AE274" t="s">
        <v>58</v>
      </c>
      <c r="AF274" s="1">
        <v>80000</v>
      </c>
      <c r="AH274" s="1">
        <f t="shared" si="58"/>
        <v>80000</v>
      </c>
      <c r="AL274" s="63">
        <f t="shared" ref="AL274:AL305" si="59">AF274-AH274</f>
        <v>0</v>
      </c>
    </row>
    <row r="275" spans="1:38" x14ac:dyDescent="0.35">
      <c r="A275" t="str">
        <f t="shared" si="52"/>
        <v>542511080016</v>
      </c>
      <c r="B275">
        <v>5</v>
      </c>
      <c r="C275" t="str">
        <f t="shared" si="53"/>
        <v>425</v>
      </c>
      <c r="D275" t="str">
        <f t="shared" si="54"/>
        <v>1</v>
      </c>
      <c r="E275" t="str">
        <f t="shared" si="55"/>
        <v>1</v>
      </c>
      <c r="F275" t="str">
        <f t="shared" si="56"/>
        <v>08</v>
      </c>
      <c r="G275" s="7" t="str">
        <f t="shared" si="57"/>
        <v>00</v>
      </c>
      <c r="H275">
        <f t="shared" si="50"/>
        <v>16</v>
      </c>
      <c r="I275" t="s">
        <v>1407</v>
      </c>
      <c r="J275" t="s">
        <v>1364</v>
      </c>
      <c r="K275">
        <v>16</v>
      </c>
      <c r="L275" t="s">
        <v>1359</v>
      </c>
      <c r="M275" t="s">
        <v>1372</v>
      </c>
      <c r="N275" t="s">
        <v>60</v>
      </c>
      <c r="O275" t="s">
        <v>65</v>
      </c>
      <c r="P275" t="s">
        <v>1351</v>
      </c>
      <c r="Q275" t="s">
        <v>47</v>
      </c>
      <c r="R275" t="s">
        <v>48</v>
      </c>
      <c r="S275">
        <v>4</v>
      </c>
      <c r="T275" t="s">
        <v>1291</v>
      </c>
      <c r="U275" s="7" t="s">
        <v>1039</v>
      </c>
      <c r="V275" t="s">
        <v>61</v>
      </c>
      <c r="W275" t="s">
        <v>1374</v>
      </c>
      <c r="X275" t="s">
        <v>811</v>
      </c>
      <c r="Y275" t="s">
        <v>1339</v>
      </c>
      <c r="Z275">
        <v>4000</v>
      </c>
      <c r="AA275" t="s">
        <v>233</v>
      </c>
      <c r="AB275">
        <v>4251</v>
      </c>
      <c r="AC275" t="s">
        <v>329</v>
      </c>
      <c r="AD275" s="13" t="s">
        <v>1462</v>
      </c>
      <c r="AE275" t="s">
        <v>58</v>
      </c>
      <c r="AF275" s="75">
        <v>25000000</v>
      </c>
      <c r="AG275" s="75"/>
      <c r="AH275" s="1">
        <f t="shared" si="58"/>
        <v>25000000</v>
      </c>
      <c r="AL275" s="63">
        <f t="shared" si="59"/>
        <v>0</v>
      </c>
    </row>
    <row r="276" spans="1:38" x14ac:dyDescent="0.35">
      <c r="A276" t="str">
        <f t="shared" si="52"/>
        <v>524410490011</v>
      </c>
      <c r="B276">
        <v>5</v>
      </c>
      <c r="C276" t="str">
        <f t="shared" si="53"/>
        <v>244</v>
      </c>
      <c r="D276" t="str">
        <f t="shared" si="54"/>
        <v>1</v>
      </c>
      <c r="E276" t="str">
        <f t="shared" si="55"/>
        <v>0</v>
      </c>
      <c r="F276" t="str">
        <f t="shared" si="56"/>
        <v>49</v>
      </c>
      <c r="G276" s="7" t="str">
        <f t="shared" si="57"/>
        <v>00</v>
      </c>
      <c r="H276">
        <f t="shared" si="50"/>
        <v>11</v>
      </c>
      <c r="I276" t="s">
        <v>1361</v>
      </c>
      <c r="J276" t="s">
        <v>1360</v>
      </c>
      <c r="K276">
        <v>11</v>
      </c>
      <c r="L276" t="s">
        <v>1359</v>
      </c>
      <c r="M276" t="s">
        <v>1379</v>
      </c>
      <c r="N276" t="s">
        <v>948</v>
      </c>
      <c r="O276" t="s">
        <v>65</v>
      </c>
      <c r="P276" t="s">
        <v>1351</v>
      </c>
      <c r="Q276" t="s">
        <v>459</v>
      </c>
      <c r="R276" t="s">
        <v>460</v>
      </c>
      <c r="S276">
        <v>5</v>
      </c>
      <c r="T276" t="s">
        <v>1295</v>
      </c>
      <c r="U276" s="7" t="s">
        <v>1553</v>
      </c>
      <c r="V276" t="s">
        <v>949</v>
      </c>
      <c r="W276" t="s">
        <v>1428</v>
      </c>
      <c r="X276" t="s">
        <v>1502</v>
      </c>
      <c r="Y276" t="s">
        <v>1339</v>
      </c>
      <c r="Z276">
        <v>2000</v>
      </c>
      <c r="AA276" t="s">
        <v>105</v>
      </c>
      <c r="AB276">
        <v>2441</v>
      </c>
      <c r="AC276" t="s">
        <v>662</v>
      </c>
      <c r="AD276" s="13" t="s">
        <v>1462</v>
      </c>
      <c r="AE276" t="s">
        <v>58</v>
      </c>
      <c r="AF276" s="1">
        <v>80000</v>
      </c>
      <c r="AH276" s="1">
        <f t="shared" si="58"/>
        <v>80000</v>
      </c>
      <c r="AL276" s="63">
        <f t="shared" si="59"/>
        <v>0</v>
      </c>
    </row>
    <row r="277" spans="1:38" x14ac:dyDescent="0.35">
      <c r="A277" t="str">
        <f t="shared" si="52"/>
        <v>539410210011</v>
      </c>
      <c r="B277">
        <v>5</v>
      </c>
      <c r="C277" t="str">
        <f t="shared" si="53"/>
        <v>394</v>
      </c>
      <c r="D277" t="str">
        <f t="shared" si="54"/>
        <v>1</v>
      </c>
      <c r="E277" t="str">
        <f t="shared" si="55"/>
        <v>0</v>
      </c>
      <c r="F277" t="str">
        <f t="shared" si="56"/>
        <v>21</v>
      </c>
      <c r="G277" s="7" t="str">
        <f t="shared" si="57"/>
        <v>00</v>
      </c>
      <c r="H277">
        <f t="shared" si="50"/>
        <v>11</v>
      </c>
      <c r="I277" t="s">
        <v>1361</v>
      </c>
      <c r="J277" t="s">
        <v>1360</v>
      </c>
      <c r="K277">
        <v>11</v>
      </c>
      <c r="L277" t="s">
        <v>1359</v>
      </c>
      <c r="M277" t="s">
        <v>1375</v>
      </c>
      <c r="N277" t="s">
        <v>870</v>
      </c>
      <c r="O277" t="s">
        <v>65</v>
      </c>
      <c r="P277" t="s">
        <v>1351</v>
      </c>
      <c r="Q277" t="s">
        <v>155</v>
      </c>
      <c r="R277" t="s">
        <v>1302</v>
      </c>
      <c r="S277">
        <v>1</v>
      </c>
      <c r="T277" t="s">
        <v>1292</v>
      </c>
      <c r="U277" s="7" t="s">
        <v>1525</v>
      </c>
      <c r="V277" t="s">
        <v>1511</v>
      </c>
      <c r="W277" t="s">
        <v>1382</v>
      </c>
      <c r="X277" t="s">
        <v>871</v>
      </c>
      <c r="Y277" t="s">
        <v>1339</v>
      </c>
      <c r="Z277">
        <v>3000</v>
      </c>
      <c r="AA277" t="s">
        <v>56</v>
      </c>
      <c r="AB277">
        <v>3941</v>
      </c>
      <c r="AC277" t="s">
        <v>328</v>
      </c>
      <c r="AD277" s="13" t="s">
        <v>1462</v>
      </c>
      <c r="AE277" t="s">
        <v>58</v>
      </c>
      <c r="AF277" s="1">
        <v>70000</v>
      </c>
      <c r="AH277" s="1">
        <f t="shared" si="58"/>
        <v>70000</v>
      </c>
      <c r="AL277" s="63">
        <f t="shared" si="59"/>
        <v>0</v>
      </c>
    </row>
    <row r="278" spans="1:38" x14ac:dyDescent="0.35">
      <c r="A278" t="str">
        <f t="shared" si="52"/>
        <v>544510010711</v>
      </c>
      <c r="B278">
        <v>5</v>
      </c>
      <c r="C278" t="str">
        <f t="shared" si="53"/>
        <v>445</v>
      </c>
      <c r="D278" t="str">
        <f t="shared" si="54"/>
        <v>1</v>
      </c>
      <c r="E278" t="str">
        <f t="shared" si="55"/>
        <v>0</v>
      </c>
      <c r="F278" t="str">
        <f t="shared" si="56"/>
        <v>01</v>
      </c>
      <c r="G278" s="7" t="str">
        <f t="shared" si="57"/>
        <v>07</v>
      </c>
      <c r="H278">
        <f t="shared" si="50"/>
        <v>11</v>
      </c>
      <c r="I278" t="s">
        <v>1361</v>
      </c>
      <c r="J278" t="s">
        <v>1360</v>
      </c>
      <c r="K278">
        <v>11</v>
      </c>
      <c r="L278" t="s">
        <v>1359</v>
      </c>
      <c r="M278" t="s">
        <v>1369</v>
      </c>
      <c r="N278" t="s">
        <v>109</v>
      </c>
      <c r="O278" t="s">
        <v>65</v>
      </c>
      <c r="P278" t="s">
        <v>1351</v>
      </c>
      <c r="Q278" t="s">
        <v>47</v>
      </c>
      <c r="R278" t="s">
        <v>48</v>
      </c>
      <c r="S278">
        <v>6</v>
      </c>
      <c r="T278" t="s">
        <v>1290</v>
      </c>
      <c r="U278" s="7" t="s">
        <v>1035</v>
      </c>
      <c r="V278" t="s">
        <v>1401</v>
      </c>
      <c r="W278" t="s">
        <v>1369</v>
      </c>
      <c r="X278" t="s">
        <v>1402</v>
      </c>
      <c r="Y278" t="s">
        <v>1339</v>
      </c>
      <c r="Z278">
        <v>4000</v>
      </c>
      <c r="AA278" t="s">
        <v>233</v>
      </c>
      <c r="AB278">
        <v>4451</v>
      </c>
      <c r="AC278" t="s">
        <v>282</v>
      </c>
      <c r="AD278" s="13" t="s">
        <v>1037</v>
      </c>
      <c r="AE278" t="s">
        <v>937</v>
      </c>
      <c r="AF278" s="75">
        <v>60000</v>
      </c>
      <c r="AH278" s="1">
        <f t="shared" si="58"/>
        <v>60000</v>
      </c>
      <c r="AL278" s="63">
        <f t="shared" si="59"/>
        <v>0</v>
      </c>
    </row>
    <row r="279" spans="1:38" x14ac:dyDescent="0.35">
      <c r="A279" t="str">
        <f t="shared" si="52"/>
        <v>529110590011</v>
      </c>
      <c r="B279">
        <v>5</v>
      </c>
      <c r="C279" t="str">
        <f t="shared" si="53"/>
        <v>291</v>
      </c>
      <c r="D279" t="str">
        <f t="shared" si="54"/>
        <v>1</v>
      </c>
      <c r="E279" t="str">
        <f t="shared" si="55"/>
        <v>0</v>
      </c>
      <c r="F279" t="str">
        <f t="shared" si="56"/>
        <v>59</v>
      </c>
      <c r="G279" s="7" t="str">
        <f t="shared" si="57"/>
        <v>00</v>
      </c>
      <c r="H279">
        <f t="shared" si="50"/>
        <v>11</v>
      </c>
      <c r="I279" t="s">
        <v>1361</v>
      </c>
      <c r="J279" t="s">
        <v>1360</v>
      </c>
      <c r="K279">
        <v>11</v>
      </c>
      <c r="L279" t="s">
        <v>1359</v>
      </c>
      <c r="M279" t="s">
        <v>1379</v>
      </c>
      <c r="N279" t="s">
        <v>948</v>
      </c>
      <c r="O279" t="s">
        <v>65</v>
      </c>
      <c r="P279" t="s">
        <v>1351</v>
      </c>
      <c r="Q279" t="s">
        <v>959</v>
      </c>
      <c r="R279" t="s">
        <v>960</v>
      </c>
      <c r="S279">
        <v>5</v>
      </c>
      <c r="T279" t="s">
        <v>1295</v>
      </c>
      <c r="U279" s="7" t="s">
        <v>1563</v>
      </c>
      <c r="V279" t="s">
        <v>1392</v>
      </c>
      <c r="W279" t="s">
        <v>1429</v>
      </c>
      <c r="X279" t="s">
        <v>963</v>
      </c>
      <c r="Y279" t="s">
        <v>1339</v>
      </c>
      <c r="Z279">
        <v>2000</v>
      </c>
      <c r="AA279" t="s">
        <v>105</v>
      </c>
      <c r="AB279">
        <v>2911</v>
      </c>
      <c r="AC279" t="s">
        <v>312</v>
      </c>
      <c r="AD279" s="13" t="s">
        <v>1462</v>
      </c>
      <c r="AE279" t="s">
        <v>58</v>
      </c>
      <c r="AF279" s="1">
        <v>55000</v>
      </c>
      <c r="AH279" s="1">
        <f t="shared" si="58"/>
        <v>55000</v>
      </c>
      <c r="AL279" s="63">
        <f t="shared" si="59"/>
        <v>0</v>
      </c>
    </row>
    <row r="280" spans="1:38" x14ac:dyDescent="0.35">
      <c r="A280" t="str">
        <f t="shared" si="52"/>
        <v>521610290011</v>
      </c>
      <c r="B280">
        <v>5</v>
      </c>
      <c r="C280" t="str">
        <f t="shared" si="53"/>
        <v>216</v>
      </c>
      <c r="D280" t="str">
        <f t="shared" si="54"/>
        <v>1</v>
      </c>
      <c r="E280" t="str">
        <f t="shared" si="55"/>
        <v>0</v>
      </c>
      <c r="F280" t="str">
        <f t="shared" si="56"/>
        <v>29</v>
      </c>
      <c r="G280" s="7" t="str">
        <f t="shared" si="57"/>
        <v>00</v>
      </c>
      <c r="H280">
        <f t="shared" si="50"/>
        <v>11</v>
      </c>
      <c r="I280" t="s">
        <v>1361</v>
      </c>
      <c r="J280" t="s">
        <v>1360</v>
      </c>
      <c r="K280">
        <v>11</v>
      </c>
      <c r="L280" t="s">
        <v>1359</v>
      </c>
      <c r="M280" t="s">
        <v>1376</v>
      </c>
      <c r="N280" t="s">
        <v>857</v>
      </c>
      <c r="O280" t="s">
        <v>65</v>
      </c>
      <c r="P280" t="s">
        <v>1351</v>
      </c>
      <c r="Q280" t="s">
        <v>47</v>
      </c>
      <c r="R280" t="s">
        <v>48</v>
      </c>
      <c r="S280">
        <v>2</v>
      </c>
      <c r="T280" t="s">
        <v>1293</v>
      </c>
      <c r="U280" s="7" t="s">
        <v>1533</v>
      </c>
      <c r="V280" t="s">
        <v>1482</v>
      </c>
      <c r="W280" t="s">
        <v>1417</v>
      </c>
      <c r="X280" t="s">
        <v>861</v>
      </c>
      <c r="Y280" t="s">
        <v>1339</v>
      </c>
      <c r="Z280">
        <v>2000</v>
      </c>
      <c r="AA280" t="s">
        <v>105</v>
      </c>
      <c r="AB280">
        <v>2161</v>
      </c>
      <c r="AC280" t="s">
        <v>367</v>
      </c>
      <c r="AD280" s="13" t="s">
        <v>1462</v>
      </c>
      <c r="AE280" t="s">
        <v>58</v>
      </c>
      <c r="AF280" s="75">
        <v>50000</v>
      </c>
      <c r="AH280" s="1">
        <f t="shared" si="58"/>
        <v>50000</v>
      </c>
      <c r="AL280" s="63">
        <f t="shared" si="59"/>
        <v>0</v>
      </c>
    </row>
    <row r="281" spans="1:38" x14ac:dyDescent="0.35">
      <c r="A281" t="str">
        <f t="shared" si="52"/>
        <v>521810210011</v>
      </c>
      <c r="B281">
        <v>5</v>
      </c>
      <c r="C281" t="str">
        <f t="shared" si="53"/>
        <v>218</v>
      </c>
      <c r="D281" t="str">
        <f t="shared" si="54"/>
        <v>1</v>
      </c>
      <c r="E281" t="str">
        <f t="shared" si="55"/>
        <v>0</v>
      </c>
      <c r="F281" t="str">
        <f t="shared" si="56"/>
        <v>21</v>
      </c>
      <c r="G281" s="7" t="str">
        <f t="shared" si="57"/>
        <v>00</v>
      </c>
      <c r="H281">
        <f t="shared" si="50"/>
        <v>11</v>
      </c>
      <c r="I281" t="s">
        <v>1361</v>
      </c>
      <c r="J281" t="s">
        <v>1360</v>
      </c>
      <c r="K281">
        <v>11</v>
      </c>
      <c r="L281" t="s">
        <v>1359</v>
      </c>
      <c r="M281" t="s">
        <v>1375</v>
      </c>
      <c r="N281" t="s">
        <v>870</v>
      </c>
      <c r="O281" t="s">
        <v>65</v>
      </c>
      <c r="P281" t="s">
        <v>1351</v>
      </c>
      <c r="Q281" t="s">
        <v>155</v>
      </c>
      <c r="R281" t="s">
        <v>1302</v>
      </c>
      <c r="S281">
        <v>1</v>
      </c>
      <c r="T281" t="s">
        <v>1292</v>
      </c>
      <c r="U281" s="7" t="s">
        <v>1525</v>
      </c>
      <c r="V281" t="s">
        <v>1511</v>
      </c>
      <c r="W281" t="s">
        <v>1382</v>
      </c>
      <c r="X281" t="s">
        <v>871</v>
      </c>
      <c r="Y281" t="s">
        <v>1339</v>
      </c>
      <c r="Z281">
        <v>2000</v>
      </c>
      <c r="AA281" t="s">
        <v>105</v>
      </c>
      <c r="AB281">
        <v>2181</v>
      </c>
      <c r="AC281" t="s">
        <v>332</v>
      </c>
      <c r="AD281" s="13" t="s">
        <v>1462</v>
      </c>
      <c r="AE281" t="s">
        <v>58</v>
      </c>
      <c r="AF281" s="1">
        <v>50000</v>
      </c>
      <c r="AH281" s="1">
        <f t="shared" si="58"/>
        <v>50000</v>
      </c>
      <c r="AL281" s="63">
        <f t="shared" si="59"/>
        <v>0</v>
      </c>
    </row>
    <row r="282" spans="1:38" x14ac:dyDescent="0.35">
      <c r="A282" t="str">
        <f t="shared" si="52"/>
        <v>524110430011</v>
      </c>
      <c r="B282">
        <v>5</v>
      </c>
      <c r="C282" t="str">
        <f t="shared" si="53"/>
        <v>241</v>
      </c>
      <c r="D282" t="str">
        <f t="shared" si="54"/>
        <v>1</v>
      </c>
      <c r="E282" t="str">
        <f t="shared" si="55"/>
        <v>0</v>
      </c>
      <c r="F282" t="str">
        <f t="shared" si="56"/>
        <v>43</v>
      </c>
      <c r="G282" s="7" t="str">
        <f t="shared" si="57"/>
        <v>00</v>
      </c>
      <c r="H282">
        <f t="shared" si="50"/>
        <v>11</v>
      </c>
      <c r="I282" t="s">
        <v>1361</v>
      </c>
      <c r="J282" t="s">
        <v>1360</v>
      </c>
      <c r="K282">
        <v>11</v>
      </c>
      <c r="L282" t="s">
        <v>1359</v>
      </c>
      <c r="M282" t="s">
        <v>1378</v>
      </c>
      <c r="N282" t="s">
        <v>824</v>
      </c>
      <c r="O282" t="s">
        <v>65</v>
      </c>
      <c r="P282" t="s">
        <v>1351</v>
      </c>
      <c r="Q282" t="s">
        <v>1303</v>
      </c>
      <c r="R282" t="s">
        <v>1304</v>
      </c>
      <c r="S282">
        <v>6</v>
      </c>
      <c r="T282" t="s">
        <v>1290</v>
      </c>
      <c r="U282" s="7" t="s">
        <v>1547</v>
      </c>
      <c r="V282" t="s">
        <v>1409</v>
      </c>
      <c r="W282" t="s">
        <v>1425</v>
      </c>
      <c r="X282" t="s">
        <v>1408</v>
      </c>
      <c r="Y282" t="s">
        <v>1339</v>
      </c>
      <c r="Z282">
        <v>2000</v>
      </c>
      <c r="AA282" t="s">
        <v>105</v>
      </c>
      <c r="AB282">
        <v>2411</v>
      </c>
      <c r="AC282" t="s">
        <v>369</v>
      </c>
      <c r="AD282" s="13" t="s">
        <v>1462</v>
      </c>
      <c r="AE282" t="s">
        <v>58</v>
      </c>
      <c r="AF282" s="1">
        <v>50000</v>
      </c>
      <c r="AH282" s="1">
        <f t="shared" si="58"/>
        <v>50000</v>
      </c>
      <c r="AL282" s="63">
        <f t="shared" si="59"/>
        <v>0</v>
      </c>
    </row>
    <row r="283" spans="1:38" x14ac:dyDescent="0.35">
      <c r="A283" t="str">
        <f t="shared" si="52"/>
        <v>525210360011</v>
      </c>
      <c r="B283">
        <v>5</v>
      </c>
      <c r="C283" t="str">
        <f t="shared" si="53"/>
        <v>252</v>
      </c>
      <c r="D283" t="str">
        <f t="shared" si="54"/>
        <v>1</v>
      </c>
      <c r="E283" t="str">
        <f t="shared" si="55"/>
        <v>0</v>
      </c>
      <c r="F283" t="str">
        <f t="shared" si="56"/>
        <v>36</v>
      </c>
      <c r="G283" s="7" t="str">
        <f t="shared" si="57"/>
        <v>00</v>
      </c>
      <c r="H283">
        <f t="shared" si="50"/>
        <v>11</v>
      </c>
      <c r="I283" t="s">
        <v>1361</v>
      </c>
      <c r="J283" t="s">
        <v>1360</v>
      </c>
      <c r="K283">
        <v>11</v>
      </c>
      <c r="L283" t="s">
        <v>1359</v>
      </c>
      <c r="M283" t="s">
        <v>1377</v>
      </c>
      <c r="N283" t="s">
        <v>900</v>
      </c>
      <c r="O283" t="s">
        <v>65</v>
      </c>
      <c r="P283" t="s">
        <v>1351</v>
      </c>
      <c r="Q283" t="s">
        <v>47</v>
      </c>
      <c r="R283" t="s">
        <v>48</v>
      </c>
      <c r="S283">
        <v>2</v>
      </c>
      <c r="T283" t="s">
        <v>1293</v>
      </c>
      <c r="U283" s="7" t="s">
        <v>1540</v>
      </c>
      <c r="V283" t="s">
        <v>1484</v>
      </c>
      <c r="W283" t="s">
        <v>1422</v>
      </c>
      <c r="X283" t="s">
        <v>1387</v>
      </c>
      <c r="Y283" t="s">
        <v>1339</v>
      </c>
      <c r="Z283">
        <v>2000</v>
      </c>
      <c r="AA283" t="s">
        <v>105</v>
      </c>
      <c r="AB283">
        <v>2521</v>
      </c>
      <c r="AC283" t="s">
        <v>375</v>
      </c>
      <c r="AD283" s="13" t="s">
        <v>1462</v>
      </c>
      <c r="AE283" t="s">
        <v>58</v>
      </c>
      <c r="AF283" s="1">
        <v>50000</v>
      </c>
      <c r="AH283" s="1">
        <f t="shared" si="58"/>
        <v>50000</v>
      </c>
      <c r="AJ283" s="51"/>
      <c r="AK283" s="51"/>
      <c r="AL283" s="63">
        <f t="shared" si="59"/>
        <v>0</v>
      </c>
    </row>
    <row r="284" spans="1:38" x14ac:dyDescent="0.35">
      <c r="A284" t="str">
        <f t="shared" si="52"/>
        <v>527210300011</v>
      </c>
      <c r="B284">
        <v>5</v>
      </c>
      <c r="C284" t="str">
        <f t="shared" si="53"/>
        <v>272</v>
      </c>
      <c r="D284" t="str">
        <f t="shared" si="54"/>
        <v>1</v>
      </c>
      <c r="E284" t="str">
        <f t="shared" si="55"/>
        <v>0</v>
      </c>
      <c r="F284" t="str">
        <f t="shared" si="56"/>
        <v>30</v>
      </c>
      <c r="G284" s="7" t="str">
        <f t="shared" si="57"/>
        <v>00</v>
      </c>
      <c r="H284">
        <f t="shared" si="50"/>
        <v>11</v>
      </c>
      <c r="I284" t="s">
        <v>1361</v>
      </c>
      <c r="J284" t="s">
        <v>1360</v>
      </c>
      <c r="K284">
        <v>11</v>
      </c>
      <c r="L284" t="s">
        <v>1359</v>
      </c>
      <c r="M284" t="s">
        <v>1376</v>
      </c>
      <c r="N284" t="s">
        <v>857</v>
      </c>
      <c r="O284" t="s">
        <v>1349</v>
      </c>
      <c r="P284" t="s">
        <v>1350</v>
      </c>
      <c r="Q284" t="s">
        <v>445</v>
      </c>
      <c r="R284" t="s">
        <v>446</v>
      </c>
      <c r="S284">
        <v>6</v>
      </c>
      <c r="T284" t="s">
        <v>1290</v>
      </c>
      <c r="U284" s="7" t="s">
        <v>1534</v>
      </c>
      <c r="V284" t="s">
        <v>1481</v>
      </c>
      <c r="W284" t="s">
        <v>1418</v>
      </c>
      <c r="X284" t="s">
        <v>883</v>
      </c>
      <c r="Y284" t="s">
        <v>1339</v>
      </c>
      <c r="Z284">
        <v>2000</v>
      </c>
      <c r="AA284" t="s">
        <v>105</v>
      </c>
      <c r="AB284">
        <v>2721</v>
      </c>
      <c r="AC284" t="s">
        <v>377</v>
      </c>
      <c r="AD284" s="13" t="s">
        <v>1462</v>
      </c>
      <c r="AE284" t="s">
        <v>58</v>
      </c>
      <c r="AF284" s="1">
        <v>50000</v>
      </c>
      <c r="AH284" s="1">
        <f t="shared" si="58"/>
        <v>50000</v>
      </c>
      <c r="AL284" s="63">
        <f t="shared" si="59"/>
        <v>0</v>
      </c>
    </row>
    <row r="285" spans="1:38" x14ac:dyDescent="0.35">
      <c r="A285" t="str">
        <f t="shared" si="52"/>
        <v>529110300011</v>
      </c>
      <c r="B285">
        <v>5</v>
      </c>
      <c r="C285" t="str">
        <f t="shared" si="53"/>
        <v>291</v>
      </c>
      <c r="D285" t="str">
        <f t="shared" si="54"/>
        <v>1</v>
      </c>
      <c r="E285" t="str">
        <f t="shared" si="55"/>
        <v>0</v>
      </c>
      <c r="F285" t="str">
        <f t="shared" si="56"/>
        <v>30</v>
      </c>
      <c r="G285" s="7" t="str">
        <f t="shared" si="57"/>
        <v>00</v>
      </c>
      <c r="H285">
        <f t="shared" si="50"/>
        <v>11</v>
      </c>
      <c r="I285" t="s">
        <v>1361</v>
      </c>
      <c r="J285" t="s">
        <v>1360</v>
      </c>
      <c r="K285">
        <v>11</v>
      </c>
      <c r="L285" t="s">
        <v>1359</v>
      </c>
      <c r="M285" t="s">
        <v>1376</v>
      </c>
      <c r="N285" t="s">
        <v>857</v>
      </c>
      <c r="O285" t="s">
        <v>1349</v>
      </c>
      <c r="P285" t="s">
        <v>1350</v>
      </c>
      <c r="Q285" t="s">
        <v>445</v>
      </c>
      <c r="R285" t="s">
        <v>446</v>
      </c>
      <c r="S285">
        <v>6</v>
      </c>
      <c r="T285" t="s">
        <v>1290</v>
      </c>
      <c r="U285" s="7" t="s">
        <v>1534</v>
      </c>
      <c r="V285" t="s">
        <v>1481</v>
      </c>
      <c r="W285" t="s">
        <v>1418</v>
      </c>
      <c r="X285" t="s">
        <v>883</v>
      </c>
      <c r="Y285" t="s">
        <v>1339</v>
      </c>
      <c r="Z285">
        <v>2000</v>
      </c>
      <c r="AA285" t="s">
        <v>105</v>
      </c>
      <c r="AB285">
        <v>2911</v>
      </c>
      <c r="AC285" t="s">
        <v>312</v>
      </c>
      <c r="AD285" s="13" t="s">
        <v>1462</v>
      </c>
      <c r="AE285" t="s">
        <v>58</v>
      </c>
      <c r="AF285" s="1">
        <v>50000</v>
      </c>
      <c r="AH285" s="1">
        <f t="shared" si="58"/>
        <v>50000</v>
      </c>
      <c r="AL285" s="63">
        <f t="shared" si="59"/>
        <v>0</v>
      </c>
    </row>
    <row r="286" spans="1:38" x14ac:dyDescent="0.35">
      <c r="A286" t="str">
        <f t="shared" si="52"/>
        <v>534110040011</v>
      </c>
      <c r="B286">
        <v>5</v>
      </c>
      <c r="C286" t="str">
        <f t="shared" si="53"/>
        <v>341</v>
      </c>
      <c r="D286" t="str">
        <f t="shared" si="54"/>
        <v>1</v>
      </c>
      <c r="E286" t="str">
        <f t="shared" si="55"/>
        <v>0</v>
      </c>
      <c r="F286" t="str">
        <f t="shared" si="56"/>
        <v>04</v>
      </c>
      <c r="G286" s="7" t="str">
        <f t="shared" si="57"/>
        <v>00</v>
      </c>
      <c r="H286">
        <f t="shared" si="50"/>
        <v>11</v>
      </c>
      <c r="I286" t="s">
        <v>1361</v>
      </c>
      <c r="J286" t="s">
        <v>1360</v>
      </c>
      <c r="K286">
        <v>11</v>
      </c>
      <c r="L286" t="s">
        <v>1359</v>
      </c>
      <c r="M286" t="s">
        <v>1371</v>
      </c>
      <c r="N286" t="s">
        <v>434</v>
      </c>
      <c r="O286" t="s">
        <v>65</v>
      </c>
      <c r="P286" t="s">
        <v>1351</v>
      </c>
      <c r="Q286" t="s">
        <v>429</v>
      </c>
      <c r="R286" t="s">
        <v>1305</v>
      </c>
      <c r="S286">
        <v>6</v>
      </c>
      <c r="T286" t="s">
        <v>1290</v>
      </c>
      <c r="U286" s="7" t="s">
        <v>1032</v>
      </c>
      <c r="V286" t="s">
        <v>435</v>
      </c>
      <c r="W286" t="s">
        <v>1371</v>
      </c>
      <c r="X286" t="s">
        <v>816</v>
      </c>
      <c r="Y286" t="s">
        <v>1339</v>
      </c>
      <c r="Z286">
        <v>3000</v>
      </c>
      <c r="AA286" t="s">
        <v>56</v>
      </c>
      <c r="AB286">
        <v>3411</v>
      </c>
      <c r="AC286" t="s">
        <v>319</v>
      </c>
      <c r="AD286" s="13" t="s">
        <v>1462</v>
      </c>
      <c r="AE286" t="s">
        <v>58</v>
      </c>
      <c r="AF286" s="1">
        <v>50000</v>
      </c>
      <c r="AH286" s="1">
        <f t="shared" si="58"/>
        <v>50000</v>
      </c>
      <c r="AL286" s="63">
        <f t="shared" si="59"/>
        <v>0</v>
      </c>
    </row>
    <row r="287" spans="1:38" x14ac:dyDescent="0.35">
      <c r="A287" t="str">
        <f t="shared" si="52"/>
        <v>529110230011</v>
      </c>
      <c r="B287">
        <v>5</v>
      </c>
      <c r="C287" t="str">
        <f t="shared" si="53"/>
        <v>291</v>
      </c>
      <c r="D287" t="str">
        <f t="shared" si="54"/>
        <v>1</v>
      </c>
      <c r="E287" t="str">
        <f t="shared" si="55"/>
        <v>0</v>
      </c>
      <c r="F287" t="str">
        <f t="shared" si="56"/>
        <v>23</v>
      </c>
      <c r="G287" s="7" t="str">
        <f t="shared" si="57"/>
        <v>00</v>
      </c>
      <c r="H287">
        <f t="shared" si="50"/>
        <v>11</v>
      </c>
      <c r="I287" t="s">
        <v>1361</v>
      </c>
      <c r="J287" t="s">
        <v>1360</v>
      </c>
      <c r="K287">
        <v>11</v>
      </c>
      <c r="L287" t="s">
        <v>1359</v>
      </c>
      <c r="M287" t="s">
        <v>1375</v>
      </c>
      <c r="N287" t="s">
        <v>870</v>
      </c>
      <c r="O287" t="s">
        <v>65</v>
      </c>
      <c r="P287" t="s">
        <v>1351</v>
      </c>
      <c r="Q287" t="s">
        <v>173</v>
      </c>
      <c r="R287" t="s">
        <v>174</v>
      </c>
      <c r="S287">
        <v>6</v>
      </c>
      <c r="T287" t="s">
        <v>1290</v>
      </c>
      <c r="U287" s="7" t="s">
        <v>1527</v>
      </c>
      <c r="V287" t="s">
        <v>1476</v>
      </c>
      <c r="W287" t="s">
        <v>1384</v>
      </c>
      <c r="X287" t="s">
        <v>873</v>
      </c>
      <c r="Y287" t="s">
        <v>1339</v>
      </c>
      <c r="Z287">
        <v>2000</v>
      </c>
      <c r="AA287" t="s">
        <v>105</v>
      </c>
      <c r="AB287">
        <v>2911</v>
      </c>
      <c r="AC287" t="s">
        <v>312</v>
      </c>
      <c r="AD287" s="13" t="s">
        <v>1462</v>
      </c>
      <c r="AE287" t="s">
        <v>58</v>
      </c>
      <c r="AF287" s="1">
        <v>50000</v>
      </c>
      <c r="AH287" s="1">
        <f t="shared" si="58"/>
        <v>50000</v>
      </c>
      <c r="AL287" s="63">
        <f t="shared" si="59"/>
        <v>0</v>
      </c>
    </row>
    <row r="288" spans="1:38" x14ac:dyDescent="0.35">
      <c r="A288" t="str">
        <f t="shared" si="52"/>
        <v>537510170011</v>
      </c>
      <c r="B288">
        <v>5</v>
      </c>
      <c r="C288" t="str">
        <f t="shared" si="53"/>
        <v>375</v>
      </c>
      <c r="D288" t="str">
        <f t="shared" si="54"/>
        <v>1</v>
      </c>
      <c r="E288" t="str">
        <f t="shared" si="55"/>
        <v>0</v>
      </c>
      <c r="F288" t="str">
        <f t="shared" si="56"/>
        <v>17</v>
      </c>
      <c r="G288" s="7" t="str">
        <f t="shared" si="57"/>
        <v>00</v>
      </c>
      <c r="H288">
        <f t="shared" si="50"/>
        <v>11</v>
      </c>
      <c r="I288" t="s">
        <v>1361</v>
      </c>
      <c r="J288" t="s">
        <v>1360</v>
      </c>
      <c r="K288">
        <v>11</v>
      </c>
      <c r="L288" t="s">
        <v>1359</v>
      </c>
      <c r="M288" t="s">
        <v>1374</v>
      </c>
      <c r="N288" t="s">
        <v>111</v>
      </c>
      <c r="O288" t="s">
        <v>65</v>
      </c>
      <c r="P288" t="s">
        <v>1351</v>
      </c>
      <c r="Q288" t="s">
        <v>47</v>
      </c>
      <c r="R288" t="s">
        <v>48</v>
      </c>
      <c r="S288">
        <v>4</v>
      </c>
      <c r="T288" t="s">
        <v>1291</v>
      </c>
      <c r="U288" s="7" t="s">
        <v>1040</v>
      </c>
      <c r="V288" t="s">
        <v>843</v>
      </c>
      <c r="W288" t="s">
        <v>1380</v>
      </c>
      <c r="X288" t="s">
        <v>110</v>
      </c>
      <c r="Y288" t="s">
        <v>1339</v>
      </c>
      <c r="Z288">
        <v>3000</v>
      </c>
      <c r="AA288" t="s">
        <v>56</v>
      </c>
      <c r="AB288">
        <v>3751</v>
      </c>
      <c r="AC288" t="s">
        <v>279</v>
      </c>
      <c r="AD288" s="13" t="s">
        <v>1462</v>
      </c>
      <c r="AE288" t="s">
        <v>58</v>
      </c>
      <c r="AF288" s="1">
        <v>50000</v>
      </c>
      <c r="AH288" s="1">
        <f t="shared" si="58"/>
        <v>50000</v>
      </c>
      <c r="AL288" s="63">
        <f t="shared" si="59"/>
        <v>0</v>
      </c>
    </row>
    <row r="289" spans="1:38" x14ac:dyDescent="0.35">
      <c r="A289" t="str">
        <f t="shared" si="52"/>
        <v>538210360011</v>
      </c>
      <c r="B289">
        <v>5</v>
      </c>
      <c r="C289" t="str">
        <f t="shared" si="53"/>
        <v>382</v>
      </c>
      <c r="D289" t="str">
        <f t="shared" si="54"/>
        <v>1</v>
      </c>
      <c r="E289" t="str">
        <f t="shared" si="55"/>
        <v>0</v>
      </c>
      <c r="F289" t="str">
        <f t="shared" si="56"/>
        <v>36</v>
      </c>
      <c r="G289" s="7" t="str">
        <f t="shared" si="57"/>
        <v>00</v>
      </c>
      <c r="H289">
        <f t="shared" si="50"/>
        <v>11</v>
      </c>
      <c r="I289" t="s">
        <v>1361</v>
      </c>
      <c r="J289" t="s">
        <v>1360</v>
      </c>
      <c r="K289">
        <v>11</v>
      </c>
      <c r="L289" t="s">
        <v>1359</v>
      </c>
      <c r="M289" t="s">
        <v>1377</v>
      </c>
      <c r="N289" t="s">
        <v>900</v>
      </c>
      <c r="O289" t="s">
        <v>65</v>
      </c>
      <c r="P289" t="s">
        <v>1351</v>
      </c>
      <c r="Q289" t="s">
        <v>492</v>
      </c>
      <c r="R289" t="s">
        <v>493</v>
      </c>
      <c r="S289">
        <v>2</v>
      </c>
      <c r="T289" t="s">
        <v>1293</v>
      </c>
      <c r="U289" s="7" t="s">
        <v>1540</v>
      </c>
      <c r="V289" t="s">
        <v>1484</v>
      </c>
      <c r="W289" t="s">
        <v>1422</v>
      </c>
      <c r="X289" t="s">
        <v>1387</v>
      </c>
      <c r="Y289" t="s">
        <v>1339</v>
      </c>
      <c r="Z289">
        <v>3000</v>
      </c>
      <c r="AA289" t="s">
        <v>56</v>
      </c>
      <c r="AB289">
        <v>3821</v>
      </c>
      <c r="AC289" t="s">
        <v>228</v>
      </c>
      <c r="AD289" s="13" t="s">
        <v>1462</v>
      </c>
      <c r="AE289" t="s">
        <v>58</v>
      </c>
      <c r="AF289" s="1">
        <v>0</v>
      </c>
      <c r="AH289" s="1">
        <v>50000</v>
      </c>
      <c r="AL289" s="63">
        <f t="shared" si="59"/>
        <v>-50000</v>
      </c>
    </row>
    <row r="290" spans="1:38" x14ac:dyDescent="0.35">
      <c r="A290" t="str">
        <f t="shared" si="52"/>
        <v>539610060011</v>
      </c>
      <c r="B290">
        <v>5</v>
      </c>
      <c r="C290" t="str">
        <f t="shared" si="53"/>
        <v>396</v>
      </c>
      <c r="D290" t="str">
        <f t="shared" si="54"/>
        <v>1</v>
      </c>
      <c r="E290" t="str">
        <f t="shared" si="55"/>
        <v>0</v>
      </c>
      <c r="F290" t="str">
        <f t="shared" si="56"/>
        <v>06</v>
      </c>
      <c r="G290" s="7" t="str">
        <f t="shared" si="57"/>
        <v>00</v>
      </c>
      <c r="H290">
        <f t="shared" si="50"/>
        <v>11</v>
      </c>
      <c r="I290" t="s">
        <v>1361</v>
      </c>
      <c r="J290" t="s">
        <v>1360</v>
      </c>
      <c r="K290">
        <v>11</v>
      </c>
      <c r="L290" t="s">
        <v>1359</v>
      </c>
      <c r="M290" t="s">
        <v>1372</v>
      </c>
      <c r="N290" t="s">
        <v>60</v>
      </c>
      <c r="O290" t="s">
        <v>65</v>
      </c>
      <c r="P290" t="s">
        <v>1351</v>
      </c>
      <c r="Q290" t="s">
        <v>47</v>
      </c>
      <c r="R290" t="s">
        <v>48</v>
      </c>
      <c r="S290">
        <v>4</v>
      </c>
      <c r="T290" t="s">
        <v>1291</v>
      </c>
      <c r="U290" s="7" t="s">
        <v>1041</v>
      </c>
      <c r="V290" t="s">
        <v>297</v>
      </c>
      <c r="W290" t="s">
        <v>1373</v>
      </c>
      <c r="X290" t="s">
        <v>1466</v>
      </c>
      <c r="Y290" t="s">
        <v>1339</v>
      </c>
      <c r="Z290">
        <v>3000</v>
      </c>
      <c r="AA290" t="s">
        <v>56</v>
      </c>
      <c r="AB290">
        <v>3961</v>
      </c>
      <c r="AC290" t="s">
        <v>325</v>
      </c>
      <c r="AD290" s="13" t="s">
        <v>1462</v>
      </c>
      <c r="AE290" t="s">
        <v>58</v>
      </c>
      <c r="AF290" s="75">
        <v>50000</v>
      </c>
      <c r="AG290" s="75"/>
      <c r="AH290" s="1">
        <f>AF290</f>
        <v>50000</v>
      </c>
      <c r="AL290" s="63">
        <f t="shared" si="59"/>
        <v>0</v>
      </c>
    </row>
    <row r="291" spans="1:38" x14ac:dyDescent="0.35">
      <c r="A291" t="str">
        <f t="shared" si="52"/>
        <v>539620210011</v>
      </c>
      <c r="B291">
        <v>5</v>
      </c>
      <c r="C291" t="str">
        <f t="shared" si="53"/>
        <v>396</v>
      </c>
      <c r="D291" t="str">
        <f t="shared" si="54"/>
        <v>2</v>
      </c>
      <c r="E291" t="str">
        <f t="shared" si="55"/>
        <v>0</v>
      </c>
      <c r="F291" t="str">
        <f t="shared" si="56"/>
        <v>21</v>
      </c>
      <c r="G291" s="7" t="str">
        <f t="shared" si="57"/>
        <v>00</v>
      </c>
      <c r="H291">
        <f t="shared" si="50"/>
        <v>11</v>
      </c>
      <c r="I291" t="s">
        <v>1361</v>
      </c>
      <c r="J291" t="s">
        <v>1360</v>
      </c>
      <c r="K291">
        <v>11</v>
      </c>
      <c r="L291" t="s">
        <v>1359</v>
      </c>
      <c r="M291" t="s">
        <v>1375</v>
      </c>
      <c r="N291" t="s">
        <v>870</v>
      </c>
      <c r="O291" t="s">
        <v>65</v>
      </c>
      <c r="P291" t="s">
        <v>1351</v>
      </c>
      <c r="Q291" t="s">
        <v>155</v>
      </c>
      <c r="R291" t="s">
        <v>1302</v>
      </c>
      <c r="S291">
        <v>1</v>
      </c>
      <c r="T291" t="s">
        <v>1292</v>
      </c>
      <c r="U291" s="7" t="s">
        <v>1525</v>
      </c>
      <c r="V291" t="s">
        <v>1511</v>
      </c>
      <c r="W291" t="s">
        <v>1382</v>
      </c>
      <c r="X291" t="s">
        <v>871</v>
      </c>
      <c r="Y291" t="s">
        <v>1339</v>
      </c>
      <c r="Z291">
        <v>3000</v>
      </c>
      <c r="AA291" t="s">
        <v>56</v>
      </c>
      <c r="AB291">
        <v>3962</v>
      </c>
      <c r="AC291" t="s">
        <v>395</v>
      </c>
      <c r="AD291" s="13" t="s">
        <v>1462</v>
      </c>
      <c r="AE291" t="s">
        <v>58</v>
      </c>
      <c r="AF291" s="1">
        <v>50000</v>
      </c>
      <c r="AH291" s="1">
        <f>AF291</f>
        <v>50000</v>
      </c>
      <c r="AL291" s="63">
        <f t="shared" si="59"/>
        <v>0</v>
      </c>
    </row>
    <row r="292" spans="1:38" x14ac:dyDescent="0.35">
      <c r="A292" t="str">
        <f t="shared" si="52"/>
        <v>556710570011</v>
      </c>
      <c r="B292">
        <v>5</v>
      </c>
      <c r="C292" t="str">
        <f t="shared" si="53"/>
        <v>567</v>
      </c>
      <c r="D292" t="str">
        <f t="shared" si="54"/>
        <v>1</v>
      </c>
      <c r="E292" t="str">
        <f t="shared" si="55"/>
        <v>0</v>
      </c>
      <c r="F292" t="str">
        <f t="shared" si="56"/>
        <v>57</v>
      </c>
      <c r="G292" s="7" t="str">
        <f t="shared" si="57"/>
        <v>00</v>
      </c>
      <c r="H292">
        <f t="shared" si="50"/>
        <v>11</v>
      </c>
      <c r="I292" t="s">
        <v>1361</v>
      </c>
      <c r="J292" t="s">
        <v>1360</v>
      </c>
      <c r="K292">
        <v>11</v>
      </c>
      <c r="L292" t="s">
        <v>1359</v>
      </c>
      <c r="M292" t="s">
        <v>1379</v>
      </c>
      <c r="N292" t="s">
        <v>948</v>
      </c>
      <c r="O292" t="s">
        <v>65</v>
      </c>
      <c r="P292" t="s">
        <v>1351</v>
      </c>
      <c r="Q292" t="s">
        <v>959</v>
      </c>
      <c r="R292" t="s">
        <v>960</v>
      </c>
      <c r="S292">
        <v>5</v>
      </c>
      <c r="T292" t="s">
        <v>1295</v>
      </c>
      <c r="U292" s="7" t="s">
        <v>1561</v>
      </c>
      <c r="V292" t="s">
        <v>1395</v>
      </c>
      <c r="W292" t="s">
        <v>1429</v>
      </c>
      <c r="X292" t="s">
        <v>963</v>
      </c>
      <c r="Y292" t="s">
        <v>1340</v>
      </c>
      <c r="Z292">
        <v>5000</v>
      </c>
      <c r="AA292" t="s">
        <v>118</v>
      </c>
      <c r="AB292">
        <v>5671</v>
      </c>
      <c r="AC292" t="s">
        <v>407</v>
      </c>
      <c r="AD292" s="13" t="s">
        <v>1462</v>
      </c>
      <c r="AE292" t="s">
        <v>58</v>
      </c>
      <c r="AF292" s="1">
        <v>50000</v>
      </c>
      <c r="AH292" s="1">
        <f>AF292</f>
        <v>50000</v>
      </c>
      <c r="AL292" s="63">
        <f t="shared" si="59"/>
        <v>0</v>
      </c>
    </row>
    <row r="293" spans="1:38" x14ac:dyDescent="0.35">
      <c r="A293" t="str">
        <f t="shared" si="52"/>
        <v>556710490011</v>
      </c>
      <c r="B293">
        <v>5</v>
      </c>
      <c r="C293" t="str">
        <f t="shared" si="53"/>
        <v>567</v>
      </c>
      <c r="D293" t="str">
        <f t="shared" si="54"/>
        <v>1</v>
      </c>
      <c r="E293" t="str">
        <f t="shared" si="55"/>
        <v>0</v>
      </c>
      <c r="F293" t="str">
        <f t="shared" si="56"/>
        <v>49</v>
      </c>
      <c r="G293" s="7" t="str">
        <f t="shared" si="57"/>
        <v>00</v>
      </c>
      <c r="H293">
        <f t="shared" si="50"/>
        <v>11</v>
      </c>
      <c r="I293" t="s">
        <v>1361</v>
      </c>
      <c r="J293" t="s">
        <v>1360</v>
      </c>
      <c r="K293">
        <v>11</v>
      </c>
      <c r="L293" t="s">
        <v>1359</v>
      </c>
      <c r="M293" t="s">
        <v>1379</v>
      </c>
      <c r="N293" t="s">
        <v>948</v>
      </c>
      <c r="O293" t="s">
        <v>65</v>
      </c>
      <c r="P293" t="s">
        <v>1351</v>
      </c>
      <c r="Q293" t="s">
        <v>459</v>
      </c>
      <c r="R293" t="s">
        <v>460</v>
      </c>
      <c r="S293">
        <v>5</v>
      </c>
      <c r="T293" t="s">
        <v>1295</v>
      </c>
      <c r="U293" s="7" t="s">
        <v>1553</v>
      </c>
      <c r="V293" t="s">
        <v>949</v>
      </c>
      <c r="W293" t="s">
        <v>1428</v>
      </c>
      <c r="X293" t="s">
        <v>1502</v>
      </c>
      <c r="Y293" t="s">
        <v>1340</v>
      </c>
      <c r="Z293">
        <v>5000</v>
      </c>
      <c r="AA293" t="s">
        <v>118</v>
      </c>
      <c r="AB293">
        <v>5671</v>
      </c>
      <c r="AC293" t="s">
        <v>407</v>
      </c>
      <c r="AD293" s="13" t="s">
        <v>1462</v>
      </c>
      <c r="AE293" t="s">
        <v>58</v>
      </c>
      <c r="AF293" s="75">
        <v>50000</v>
      </c>
      <c r="AH293" s="1">
        <f>AF293</f>
        <v>50000</v>
      </c>
      <c r="AL293" s="63">
        <f t="shared" si="59"/>
        <v>0</v>
      </c>
    </row>
    <row r="294" spans="1:38" x14ac:dyDescent="0.35">
      <c r="A294" t="str">
        <f t="shared" si="52"/>
        <v>556710360011</v>
      </c>
      <c r="B294">
        <v>5</v>
      </c>
      <c r="C294" t="str">
        <f t="shared" si="53"/>
        <v>567</v>
      </c>
      <c r="D294" t="str">
        <f t="shared" si="54"/>
        <v>1</v>
      </c>
      <c r="E294" t="str">
        <f t="shared" si="55"/>
        <v>0</v>
      </c>
      <c r="F294" t="str">
        <f t="shared" si="56"/>
        <v>36</v>
      </c>
      <c r="G294" s="7" t="str">
        <f t="shared" si="57"/>
        <v>00</v>
      </c>
      <c r="H294">
        <f t="shared" si="50"/>
        <v>11</v>
      </c>
      <c r="I294" t="s">
        <v>1361</v>
      </c>
      <c r="J294" t="s">
        <v>1360</v>
      </c>
      <c r="K294">
        <v>11</v>
      </c>
      <c r="L294" t="s">
        <v>1359</v>
      </c>
      <c r="M294" t="s">
        <v>1377</v>
      </c>
      <c r="N294" t="s">
        <v>900</v>
      </c>
      <c r="O294" t="s">
        <v>65</v>
      </c>
      <c r="P294" t="s">
        <v>1351</v>
      </c>
      <c r="Q294" t="s">
        <v>47</v>
      </c>
      <c r="R294" t="s">
        <v>48</v>
      </c>
      <c r="S294">
        <v>2</v>
      </c>
      <c r="T294" t="s">
        <v>1293</v>
      </c>
      <c r="U294" s="7" t="s">
        <v>1540</v>
      </c>
      <c r="V294" t="s">
        <v>1484</v>
      </c>
      <c r="W294" t="s">
        <v>1422</v>
      </c>
      <c r="X294" t="s">
        <v>1387</v>
      </c>
      <c r="Y294" t="s">
        <v>1340</v>
      </c>
      <c r="Z294">
        <v>5000</v>
      </c>
      <c r="AA294" t="s">
        <v>118</v>
      </c>
      <c r="AB294">
        <v>5671</v>
      </c>
      <c r="AC294" t="s">
        <v>407</v>
      </c>
      <c r="AD294" s="13" t="s">
        <v>1462</v>
      </c>
      <c r="AE294" t="s">
        <v>58</v>
      </c>
      <c r="AF294" s="1">
        <v>100000</v>
      </c>
      <c r="AH294" s="1">
        <v>50000</v>
      </c>
      <c r="AJ294" s="1"/>
      <c r="AL294" s="63">
        <f t="shared" si="59"/>
        <v>50000</v>
      </c>
    </row>
    <row r="295" spans="1:38" x14ac:dyDescent="0.35">
      <c r="A295" t="str">
        <f t="shared" si="52"/>
        <v>522210290011</v>
      </c>
      <c r="B295">
        <v>5</v>
      </c>
      <c r="C295" t="str">
        <f t="shared" si="53"/>
        <v>222</v>
      </c>
      <c r="D295" t="str">
        <f t="shared" si="54"/>
        <v>1</v>
      </c>
      <c r="E295" t="str">
        <f t="shared" si="55"/>
        <v>0</v>
      </c>
      <c r="F295" t="str">
        <f t="shared" si="56"/>
        <v>29</v>
      </c>
      <c r="G295" s="7" t="str">
        <f t="shared" si="57"/>
        <v>00</v>
      </c>
      <c r="H295">
        <f t="shared" si="50"/>
        <v>11</v>
      </c>
      <c r="I295" t="s">
        <v>1361</v>
      </c>
      <c r="J295" t="s">
        <v>1360</v>
      </c>
      <c r="K295">
        <v>11</v>
      </c>
      <c r="L295" t="s">
        <v>1359</v>
      </c>
      <c r="M295" t="s">
        <v>1376</v>
      </c>
      <c r="N295" t="s">
        <v>857</v>
      </c>
      <c r="O295" t="s">
        <v>65</v>
      </c>
      <c r="P295" t="s">
        <v>1351</v>
      </c>
      <c r="Q295" t="s">
        <v>47</v>
      </c>
      <c r="R295" t="s">
        <v>48</v>
      </c>
      <c r="S295">
        <v>2</v>
      </c>
      <c r="T295" t="s">
        <v>1293</v>
      </c>
      <c r="U295" s="7" t="s">
        <v>1533</v>
      </c>
      <c r="V295" t="s">
        <v>1482</v>
      </c>
      <c r="W295" t="s">
        <v>1417</v>
      </c>
      <c r="X295" t="s">
        <v>861</v>
      </c>
      <c r="Y295" t="s">
        <v>1339</v>
      </c>
      <c r="Z295">
        <v>2000</v>
      </c>
      <c r="AA295" t="s">
        <v>105</v>
      </c>
      <c r="AB295">
        <v>2221</v>
      </c>
      <c r="AC295" t="s">
        <v>413</v>
      </c>
      <c r="AD295" s="13" t="s">
        <v>1462</v>
      </c>
      <c r="AE295" t="s">
        <v>58</v>
      </c>
      <c r="AF295" s="75">
        <v>40000</v>
      </c>
      <c r="AH295" s="1">
        <f t="shared" ref="AH295:AH317" si="60">AF295</f>
        <v>40000</v>
      </c>
      <c r="AL295" s="63">
        <f t="shared" si="59"/>
        <v>0</v>
      </c>
    </row>
    <row r="296" spans="1:38" x14ac:dyDescent="0.35">
      <c r="A296" t="str">
        <f t="shared" si="52"/>
        <v>525210290011</v>
      </c>
      <c r="B296">
        <v>5</v>
      </c>
      <c r="C296" t="str">
        <f t="shared" si="53"/>
        <v>252</v>
      </c>
      <c r="D296" t="str">
        <f t="shared" si="54"/>
        <v>1</v>
      </c>
      <c r="E296" t="str">
        <f t="shared" si="55"/>
        <v>0</v>
      </c>
      <c r="F296" t="str">
        <f t="shared" si="56"/>
        <v>29</v>
      </c>
      <c r="G296" s="7" t="str">
        <f t="shared" si="57"/>
        <v>00</v>
      </c>
      <c r="H296">
        <f t="shared" si="50"/>
        <v>11</v>
      </c>
      <c r="I296" t="s">
        <v>1361</v>
      </c>
      <c r="J296" t="s">
        <v>1360</v>
      </c>
      <c r="K296">
        <v>11</v>
      </c>
      <c r="L296" t="s">
        <v>1359</v>
      </c>
      <c r="M296" t="s">
        <v>1376</v>
      </c>
      <c r="N296" t="s">
        <v>857</v>
      </c>
      <c r="O296" t="s">
        <v>65</v>
      </c>
      <c r="P296" t="s">
        <v>1351</v>
      </c>
      <c r="Q296" t="s">
        <v>47</v>
      </c>
      <c r="R296" t="s">
        <v>48</v>
      </c>
      <c r="S296">
        <v>2</v>
      </c>
      <c r="T296" t="s">
        <v>1293</v>
      </c>
      <c r="U296" s="7" t="s">
        <v>1533</v>
      </c>
      <c r="V296" t="s">
        <v>1482</v>
      </c>
      <c r="W296" t="s">
        <v>1417</v>
      </c>
      <c r="X296" t="s">
        <v>861</v>
      </c>
      <c r="Y296" t="s">
        <v>1339</v>
      </c>
      <c r="Z296">
        <v>2000</v>
      </c>
      <c r="AA296" t="s">
        <v>105</v>
      </c>
      <c r="AB296">
        <v>2521</v>
      </c>
      <c r="AC296" t="s">
        <v>375</v>
      </c>
      <c r="AD296" s="13" t="s">
        <v>1462</v>
      </c>
      <c r="AE296" t="s">
        <v>58</v>
      </c>
      <c r="AF296" s="75">
        <v>40000</v>
      </c>
      <c r="AH296" s="1">
        <f t="shared" si="60"/>
        <v>40000</v>
      </c>
      <c r="AL296" s="63">
        <f t="shared" si="59"/>
        <v>0</v>
      </c>
    </row>
    <row r="297" spans="1:38" x14ac:dyDescent="0.35">
      <c r="A297" t="str">
        <f t="shared" si="52"/>
        <v>525310230011</v>
      </c>
      <c r="B297">
        <v>5</v>
      </c>
      <c r="C297" t="str">
        <f t="shared" si="53"/>
        <v>253</v>
      </c>
      <c r="D297" t="str">
        <f t="shared" si="54"/>
        <v>1</v>
      </c>
      <c r="E297" t="str">
        <f t="shared" si="55"/>
        <v>0</v>
      </c>
      <c r="F297" t="str">
        <f t="shared" si="56"/>
        <v>23</v>
      </c>
      <c r="G297" s="7" t="str">
        <f t="shared" si="57"/>
        <v>00</v>
      </c>
      <c r="H297">
        <f t="shared" si="50"/>
        <v>11</v>
      </c>
      <c r="I297" t="s">
        <v>1361</v>
      </c>
      <c r="J297" t="s">
        <v>1360</v>
      </c>
      <c r="K297">
        <v>11</v>
      </c>
      <c r="L297" t="s">
        <v>1359</v>
      </c>
      <c r="M297" t="s">
        <v>1375</v>
      </c>
      <c r="N297" t="s">
        <v>870</v>
      </c>
      <c r="O297" t="s">
        <v>65</v>
      </c>
      <c r="P297" t="s">
        <v>1351</v>
      </c>
      <c r="Q297" t="s">
        <v>173</v>
      </c>
      <c r="R297" t="s">
        <v>174</v>
      </c>
      <c r="S297">
        <v>6</v>
      </c>
      <c r="T297" t="s">
        <v>1290</v>
      </c>
      <c r="U297" s="7" t="s">
        <v>1527</v>
      </c>
      <c r="V297" t="s">
        <v>1476</v>
      </c>
      <c r="W297" t="s">
        <v>1384</v>
      </c>
      <c r="X297" t="s">
        <v>873</v>
      </c>
      <c r="Y297" t="s">
        <v>1339</v>
      </c>
      <c r="Z297">
        <v>2000</v>
      </c>
      <c r="AA297" t="s">
        <v>105</v>
      </c>
      <c r="AB297">
        <v>2531</v>
      </c>
      <c r="AC297" t="s">
        <v>444</v>
      </c>
      <c r="AD297" s="13" t="s">
        <v>1462</v>
      </c>
      <c r="AE297" t="s">
        <v>58</v>
      </c>
      <c r="AF297" s="1">
        <v>40000</v>
      </c>
      <c r="AH297" s="1">
        <f t="shared" si="60"/>
        <v>40000</v>
      </c>
      <c r="AL297" s="63">
        <f t="shared" si="59"/>
        <v>0</v>
      </c>
    </row>
    <row r="298" spans="1:38" x14ac:dyDescent="0.35">
      <c r="A298" t="str">
        <f t="shared" si="52"/>
        <v>525410230011</v>
      </c>
      <c r="B298">
        <v>5</v>
      </c>
      <c r="C298" t="str">
        <f t="shared" si="53"/>
        <v>254</v>
      </c>
      <c r="D298" t="str">
        <f t="shared" si="54"/>
        <v>1</v>
      </c>
      <c r="E298" t="str">
        <f t="shared" si="55"/>
        <v>0</v>
      </c>
      <c r="F298" t="str">
        <f t="shared" si="56"/>
        <v>23</v>
      </c>
      <c r="G298" s="7" t="str">
        <f t="shared" si="57"/>
        <v>00</v>
      </c>
      <c r="H298">
        <f t="shared" ref="H298:H340" si="61">K298</f>
        <v>11</v>
      </c>
      <c r="I298" t="s">
        <v>1361</v>
      </c>
      <c r="J298" t="s">
        <v>1360</v>
      </c>
      <c r="K298">
        <v>11</v>
      </c>
      <c r="L298" t="s">
        <v>1359</v>
      </c>
      <c r="M298" t="s">
        <v>1375</v>
      </c>
      <c r="N298" t="s">
        <v>870</v>
      </c>
      <c r="O298" t="s">
        <v>65</v>
      </c>
      <c r="P298" t="s">
        <v>1351</v>
      </c>
      <c r="Q298" t="s">
        <v>173</v>
      </c>
      <c r="R298" t="s">
        <v>174</v>
      </c>
      <c r="S298">
        <v>6</v>
      </c>
      <c r="T298" t="s">
        <v>1290</v>
      </c>
      <c r="U298" s="7" t="s">
        <v>1527</v>
      </c>
      <c r="V298" t="s">
        <v>1476</v>
      </c>
      <c r="W298" t="s">
        <v>1384</v>
      </c>
      <c r="X298" t="s">
        <v>873</v>
      </c>
      <c r="Y298" t="s">
        <v>1339</v>
      </c>
      <c r="Z298">
        <v>2000</v>
      </c>
      <c r="AA298" t="s">
        <v>105</v>
      </c>
      <c r="AB298">
        <v>2541</v>
      </c>
      <c r="AC298" t="s">
        <v>310</v>
      </c>
      <c r="AD298" s="13" t="s">
        <v>1462</v>
      </c>
      <c r="AE298" t="s">
        <v>58</v>
      </c>
      <c r="AF298" s="1">
        <v>40000</v>
      </c>
      <c r="AH298" s="1">
        <f t="shared" si="60"/>
        <v>40000</v>
      </c>
      <c r="AL298" s="63">
        <f t="shared" si="59"/>
        <v>0</v>
      </c>
    </row>
    <row r="299" spans="1:38" x14ac:dyDescent="0.35">
      <c r="A299" t="str">
        <f t="shared" si="52"/>
        <v>535210090011</v>
      </c>
      <c r="B299">
        <v>5</v>
      </c>
      <c r="C299" t="str">
        <f t="shared" si="53"/>
        <v>352</v>
      </c>
      <c r="D299" t="str">
        <f t="shared" si="54"/>
        <v>1</v>
      </c>
      <c r="E299" t="str">
        <f t="shared" si="55"/>
        <v>0</v>
      </c>
      <c r="F299" t="str">
        <f t="shared" si="56"/>
        <v>09</v>
      </c>
      <c r="G299" s="7" t="str">
        <f t="shared" si="57"/>
        <v>00</v>
      </c>
      <c r="H299">
        <f t="shared" si="61"/>
        <v>11</v>
      </c>
      <c r="I299" t="s">
        <v>1361</v>
      </c>
      <c r="J299" t="s">
        <v>1360</v>
      </c>
      <c r="K299">
        <v>11</v>
      </c>
      <c r="L299" t="s">
        <v>1359</v>
      </c>
      <c r="M299" t="s">
        <v>1373</v>
      </c>
      <c r="N299" t="s">
        <v>835</v>
      </c>
      <c r="O299" t="s">
        <v>65</v>
      </c>
      <c r="P299" t="s">
        <v>1351</v>
      </c>
      <c r="Q299" t="s">
        <v>47</v>
      </c>
      <c r="R299" t="s">
        <v>48</v>
      </c>
      <c r="S299">
        <v>4</v>
      </c>
      <c r="T299" t="s">
        <v>1291</v>
      </c>
      <c r="U299" s="7" t="s">
        <v>1038</v>
      </c>
      <c r="V299" t="s">
        <v>120</v>
      </c>
      <c r="W299" t="s">
        <v>1375</v>
      </c>
      <c r="X299" t="s">
        <v>836</v>
      </c>
      <c r="Y299" t="s">
        <v>1339</v>
      </c>
      <c r="Z299">
        <v>3000</v>
      </c>
      <c r="AA299" t="s">
        <v>56</v>
      </c>
      <c r="AB299">
        <v>3521</v>
      </c>
      <c r="AC299" t="s">
        <v>391</v>
      </c>
      <c r="AD299" s="13" t="s">
        <v>1462</v>
      </c>
      <c r="AE299" t="s">
        <v>58</v>
      </c>
      <c r="AF299" s="1">
        <v>40000</v>
      </c>
      <c r="AH299" s="1">
        <f t="shared" si="60"/>
        <v>40000</v>
      </c>
      <c r="AL299" s="63">
        <f t="shared" si="59"/>
        <v>0</v>
      </c>
    </row>
    <row r="300" spans="1:38" x14ac:dyDescent="0.35">
      <c r="A300" t="str">
        <f t="shared" si="52"/>
        <v>521410660011</v>
      </c>
      <c r="B300">
        <v>5</v>
      </c>
      <c r="C300" t="str">
        <f t="shared" si="53"/>
        <v>214</v>
      </c>
      <c r="D300" t="str">
        <f t="shared" si="54"/>
        <v>1</v>
      </c>
      <c r="E300" t="str">
        <f t="shared" si="55"/>
        <v>0</v>
      </c>
      <c r="F300" t="str">
        <f t="shared" si="56"/>
        <v>66</v>
      </c>
      <c r="G300" s="7" t="str">
        <f t="shared" si="57"/>
        <v>00</v>
      </c>
      <c r="H300">
        <f t="shared" si="61"/>
        <v>11</v>
      </c>
      <c r="I300" t="s">
        <v>1361</v>
      </c>
      <c r="J300" t="s">
        <v>1360</v>
      </c>
      <c r="K300">
        <v>11</v>
      </c>
      <c r="L300" t="s">
        <v>1359</v>
      </c>
      <c r="M300" t="s">
        <v>1380</v>
      </c>
      <c r="N300" t="s">
        <v>984</v>
      </c>
      <c r="O300" t="s">
        <v>1398</v>
      </c>
      <c r="P300" t="s">
        <v>1399</v>
      </c>
      <c r="Q300" t="s">
        <v>204</v>
      </c>
      <c r="R300" t="s">
        <v>1306</v>
      </c>
      <c r="S300">
        <v>4</v>
      </c>
      <c r="T300" t="s">
        <v>1291</v>
      </c>
      <c r="U300" s="7" t="s">
        <v>1570</v>
      </c>
      <c r="V300" t="s">
        <v>1514</v>
      </c>
      <c r="W300" t="s">
        <v>1432</v>
      </c>
      <c r="X300" t="s">
        <v>1514</v>
      </c>
      <c r="Y300" t="s">
        <v>1339</v>
      </c>
      <c r="Z300">
        <v>2000</v>
      </c>
      <c r="AA300" t="s">
        <v>105</v>
      </c>
      <c r="AB300">
        <v>2141</v>
      </c>
      <c r="AC300" t="s">
        <v>126</v>
      </c>
      <c r="AD300" s="13" t="s">
        <v>1462</v>
      </c>
      <c r="AE300" t="s">
        <v>58</v>
      </c>
      <c r="AF300" s="1">
        <v>30000</v>
      </c>
      <c r="AH300" s="1">
        <f t="shared" si="60"/>
        <v>30000</v>
      </c>
      <c r="AI300" t="s">
        <v>1474</v>
      </c>
      <c r="AL300" s="63">
        <f t="shared" si="59"/>
        <v>0</v>
      </c>
    </row>
    <row r="301" spans="1:38" x14ac:dyDescent="0.35">
      <c r="A301" t="str">
        <f t="shared" si="52"/>
        <v>535210660011</v>
      </c>
      <c r="B301">
        <v>5</v>
      </c>
      <c r="C301" t="str">
        <f t="shared" si="53"/>
        <v>352</v>
      </c>
      <c r="D301" t="str">
        <f t="shared" si="54"/>
        <v>1</v>
      </c>
      <c r="E301" t="str">
        <f t="shared" si="55"/>
        <v>0</v>
      </c>
      <c r="F301" t="str">
        <f t="shared" si="56"/>
        <v>66</v>
      </c>
      <c r="G301" s="7" t="str">
        <f t="shared" si="57"/>
        <v>00</v>
      </c>
      <c r="H301">
        <f t="shared" si="61"/>
        <v>11</v>
      </c>
      <c r="I301" t="s">
        <v>1361</v>
      </c>
      <c r="J301" t="s">
        <v>1360</v>
      </c>
      <c r="K301">
        <v>11</v>
      </c>
      <c r="L301" t="s">
        <v>1359</v>
      </c>
      <c r="M301" t="s">
        <v>1380</v>
      </c>
      <c r="N301" t="s">
        <v>984</v>
      </c>
      <c r="O301" t="s">
        <v>1398</v>
      </c>
      <c r="P301" t="s">
        <v>1399</v>
      </c>
      <c r="Q301" t="s">
        <v>204</v>
      </c>
      <c r="R301" t="s">
        <v>1306</v>
      </c>
      <c r="S301">
        <v>4</v>
      </c>
      <c r="T301" t="s">
        <v>1291</v>
      </c>
      <c r="U301" s="7" t="s">
        <v>1570</v>
      </c>
      <c r="V301" t="s">
        <v>1514</v>
      </c>
      <c r="W301" t="s">
        <v>1432</v>
      </c>
      <c r="X301" t="s">
        <v>1514</v>
      </c>
      <c r="Y301" t="s">
        <v>1339</v>
      </c>
      <c r="Z301">
        <v>3000</v>
      </c>
      <c r="AA301" t="s">
        <v>56</v>
      </c>
      <c r="AB301">
        <v>3521</v>
      </c>
      <c r="AC301" t="s">
        <v>391</v>
      </c>
      <c r="AD301" s="13" t="s">
        <v>1462</v>
      </c>
      <c r="AE301" t="s">
        <v>58</v>
      </c>
      <c r="AF301" s="1">
        <v>30000</v>
      </c>
      <c r="AH301" s="1">
        <f t="shared" si="60"/>
        <v>30000</v>
      </c>
      <c r="AL301" s="63">
        <f t="shared" si="59"/>
        <v>0</v>
      </c>
    </row>
    <row r="302" spans="1:38" x14ac:dyDescent="0.35">
      <c r="A302" t="str">
        <f t="shared" si="52"/>
        <v>537110170011</v>
      </c>
      <c r="B302">
        <v>5</v>
      </c>
      <c r="C302" t="str">
        <f t="shared" si="53"/>
        <v>371</v>
      </c>
      <c r="D302" t="str">
        <f t="shared" si="54"/>
        <v>1</v>
      </c>
      <c r="E302" t="str">
        <f t="shared" si="55"/>
        <v>0</v>
      </c>
      <c r="F302" t="str">
        <f t="shared" si="56"/>
        <v>17</v>
      </c>
      <c r="G302" s="7" t="str">
        <f t="shared" si="57"/>
        <v>00</v>
      </c>
      <c r="H302">
        <f t="shared" si="61"/>
        <v>11</v>
      </c>
      <c r="I302" t="s">
        <v>1361</v>
      </c>
      <c r="J302" t="s">
        <v>1360</v>
      </c>
      <c r="K302">
        <v>11</v>
      </c>
      <c r="L302" t="s">
        <v>1359</v>
      </c>
      <c r="M302" t="s">
        <v>1374</v>
      </c>
      <c r="N302" t="s">
        <v>111</v>
      </c>
      <c r="O302" t="s">
        <v>65</v>
      </c>
      <c r="P302" t="s">
        <v>1351</v>
      </c>
      <c r="Q302" t="s">
        <v>47</v>
      </c>
      <c r="R302" t="s">
        <v>48</v>
      </c>
      <c r="S302">
        <v>4</v>
      </c>
      <c r="T302" t="s">
        <v>1291</v>
      </c>
      <c r="U302" s="7" t="s">
        <v>1040</v>
      </c>
      <c r="V302" t="s">
        <v>843</v>
      </c>
      <c r="W302" t="s">
        <v>1380</v>
      </c>
      <c r="X302" t="s">
        <v>110</v>
      </c>
      <c r="Y302" t="s">
        <v>1339</v>
      </c>
      <c r="Z302">
        <v>3000</v>
      </c>
      <c r="AA302" t="s">
        <v>56</v>
      </c>
      <c r="AB302">
        <v>3711</v>
      </c>
      <c r="AC302" t="s">
        <v>278</v>
      </c>
      <c r="AD302" s="13" t="s">
        <v>1462</v>
      </c>
      <c r="AE302" t="s">
        <v>58</v>
      </c>
      <c r="AF302" s="1">
        <v>30000</v>
      </c>
      <c r="AH302" s="1">
        <f t="shared" si="60"/>
        <v>30000</v>
      </c>
      <c r="AL302" s="63">
        <f t="shared" si="59"/>
        <v>0</v>
      </c>
    </row>
    <row r="303" spans="1:38" x14ac:dyDescent="0.35">
      <c r="A303" t="str">
        <f t="shared" si="52"/>
        <v>522110060011</v>
      </c>
      <c r="B303">
        <v>5</v>
      </c>
      <c r="C303" t="str">
        <f t="shared" si="53"/>
        <v>221</v>
      </c>
      <c r="D303" t="str">
        <f t="shared" si="54"/>
        <v>1</v>
      </c>
      <c r="E303" t="str">
        <f t="shared" si="55"/>
        <v>0</v>
      </c>
      <c r="F303" t="str">
        <f t="shared" si="56"/>
        <v>06</v>
      </c>
      <c r="G303" s="7" t="str">
        <f t="shared" si="57"/>
        <v>00</v>
      </c>
      <c r="H303">
        <f t="shared" si="61"/>
        <v>11</v>
      </c>
      <c r="I303" t="s">
        <v>1361</v>
      </c>
      <c r="J303" t="s">
        <v>1360</v>
      </c>
      <c r="K303">
        <v>11</v>
      </c>
      <c r="L303" t="s">
        <v>1359</v>
      </c>
      <c r="M303" t="s">
        <v>1372</v>
      </c>
      <c r="N303" t="s">
        <v>60</v>
      </c>
      <c r="O303" t="s">
        <v>65</v>
      </c>
      <c r="P303" t="s">
        <v>1351</v>
      </c>
      <c r="Q303" t="s">
        <v>47</v>
      </c>
      <c r="R303" t="s">
        <v>48</v>
      </c>
      <c r="S303">
        <v>4</v>
      </c>
      <c r="T303" t="s">
        <v>1291</v>
      </c>
      <c r="U303" s="7" t="s">
        <v>1041</v>
      </c>
      <c r="V303" t="s">
        <v>297</v>
      </c>
      <c r="W303" t="s">
        <v>1373</v>
      </c>
      <c r="X303" t="s">
        <v>1466</v>
      </c>
      <c r="Y303" t="s">
        <v>1339</v>
      </c>
      <c r="Z303">
        <v>2000</v>
      </c>
      <c r="AA303" t="s">
        <v>105</v>
      </c>
      <c r="AB303">
        <v>2211</v>
      </c>
      <c r="AC303" t="s">
        <v>307</v>
      </c>
      <c r="AD303" s="13" t="s">
        <v>1462</v>
      </c>
      <c r="AE303" t="s">
        <v>58</v>
      </c>
      <c r="AF303" s="75">
        <v>25000</v>
      </c>
      <c r="AG303" s="75"/>
      <c r="AH303" s="1">
        <f t="shared" si="60"/>
        <v>25000</v>
      </c>
      <c r="AL303" s="63">
        <f t="shared" si="59"/>
        <v>0</v>
      </c>
    </row>
    <row r="304" spans="1:38" x14ac:dyDescent="0.35">
      <c r="A304" t="str">
        <f t="shared" si="52"/>
        <v>524510090011</v>
      </c>
      <c r="B304">
        <v>5</v>
      </c>
      <c r="C304" t="str">
        <f t="shared" si="53"/>
        <v>245</v>
      </c>
      <c r="D304" t="str">
        <f t="shared" si="54"/>
        <v>1</v>
      </c>
      <c r="E304" t="str">
        <f t="shared" si="55"/>
        <v>0</v>
      </c>
      <c r="F304" t="str">
        <f t="shared" si="56"/>
        <v>09</v>
      </c>
      <c r="G304" s="7" t="str">
        <f t="shared" si="57"/>
        <v>00</v>
      </c>
      <c r="H304">
        <f t="shared" si="61"/>
        <v>11</v>
      </c>
      <c r="I304" t="s">
        <v>1361</v>
      </c>
      <c r="J304" t="s">
        <v>1360</v>
      </c>
      <c r="K304">
        <v>11</v>
      </c>
      <c r="L304" t="s">
        <v>1359</v>
      </c>
      <c r="M304" t="s">
        <v>1373</v>
      </c>
      <c r="N304" t="s">
        <v>835</v>
      </c>
      <c r="O304" t="s">
        <v>65</v>
      </c>
      <c r="P304" t="s">
        <v>1351</v>
      </c>
      <c r="Q304" t="s">
        <v>47</v>
      </c>
      <c r="R304" t="s">
        <v>48</v>
      </c>
      <c r="S304">
        <v>4</v>
      </c>
      <c r="T304" t="s">
        <v>1291</v>
      </c>
      <c r="U304" s="7" t="s">
        <v>1038</v>
      </c>
      <c r="V304" t="s">
        <v>120</v>
      </c>
      <c r="W304" t="s">
        <v>1375</v>
      </c>
      <c r="X304" t="s">
        <v>836</v>
      </c>
      <c r="Y304" t="s">
        <v>1339</v>
      </c>
      <c r="Z304">
        <v>2000</v>
      </c>
      <c r="AA304" t="s">
        <v>105</v>
      </c>
      <c r="AB304">
        <v>2451</v>
      </c>
      <c r="AC304" t="s">
        <v>371</v>
      </c>
      <c r="AD304" s="13" t="s">
        <v>1462</v>
      </c>
      <c r="AE304" t="s">
        <v>58</v>
      </c>
      <c r="AF304" s="1">
        <v>25000</v>
      </c>
      <c r="AH304" s="1">
        <f t="shared" si="60"/>
        <v>25000</v>
      </c>
      <c r="AL304" s="63">
        <f t="shared" si="59"/>
        <v>0</v>
      </c>
    </row>
    <row r="305" spans="1:38" x14ac:dyDescent="0.35">
      <c r="A305" t="str">
        <f t="shared" si="52"/>
        <v>529610230011</v>
      </c>
      <c r="B305">
        <v>5</v>
      </c>
      <c r="C305" t="str">
        <f t="shared" si="53"/>
        <v>296</v>
      </c>
      <c r="D305" t="str">
        <f t="shared" si="54"/>
        <v>1</v>
      </c>
      <c r="E305" t="str">
        <f t="shared" si="55"/>
        <v>0</v>
      </c>
      <c r="F305" t="str">
        <f t="shared" si="56"/>
        <v>23</v>
      </c>
      <c r="G305" s="7" t="str">
        <f t="shared" si="57"/>
        <v>00</v>
      </c>
      <c r="H305">
        <f t="shared" si="61"/>
        <v>11</v>
      </c>
      <c r="I305" t="s">
        <v>1361</v>
      </c>
      <c r="J305" t="s">
        <v>1360</v>
      </c>
      <c r="K305">
        <v>11</v>
      </c>
      <c r="L305" t="s">
        <v>1359</v>
      </c>
      <c r="M305" t="s">
        <v>1375</v>
      </c>
      <c r="N305" t="s">
        <v>870</v>
      </c>
      <c r="O305" t="s">
        <v>65</v>
      </c>
      <c r="P305" t="s">
        <v>1351</v>
      </c>
      <c r="Q305" t="s">
        <v>173</v>
      </c>
      <c r="R305" t="s">
        <v>174</v>
      </c>
      <c r="S305">
        <v>6</v>
      </c>
      <c r="T305" t="s">
        <v>1290</v>
      </c>
      <c r="U305" s="7" t="s">
        <v>1527</v>
      </c>
      <c r="V305" t="s">
        <v>1476</v>
      </c>
      <c r="W305" t="s">
        <v>1384</v>
      </c>
      <c r="X305" t="s">
        <v>873</v>
      </c>
      <c r="Y305" t="s">
        <v>1339</v>
      </c>
      <c r="Z305">
        <v>2000</v>
      </c>
      <c r="AA305" t="s">
        <v>105</v>
      </c>
      <c r="AB305">
        <v>2961</v>
      </c>
      <c r="AC305" t="s">
        <v>379</v>
      </c>
      <c r="AD305" s="13" t="s">
        <v>1462</v>
      </c>
      <c r="AE305" t="s">
        <v>58</v>
      </c>
      <c r="AF305" s="1">
        <v>25000</v>
      </c>
      <c r="AH305" s="1">
        <f t="shared" si="60"/>
        <v>25000</v>
      </c>
      <c r="AL305" s="63">
        <f t="shared" si="59"/>
        <v>0</v>
      </c>
    </row>
    <row r="306" spans="1:38" x14ac:dyDescent="0.35">
      <c r="A306" t="str">
        <f t="shared" si="52"/>
        <v>532910090011</v>
      </c>
      <c r="B306">
        <v>5</v>
      </c>
      <c r="C306" t="str">
        <f t="shared" si="53"/>
        <v>329</v>
      </c>
      <c r="D306" t="str">
        <f t="shared" si="54"/>
        <v>1</v>
      </c>
      <c r="E306" t="str">
        <f t="shared" si="55"/>
        <v>0</v>
      </c>
      <c r="F306" t="str">
        <f t="shared" si="56"/>
        <v>09</v>
      </c>
      <c r="G306" s="7" t="str">
        <f t="shared" si="57"/>
        <v>00</v>
      </c>
      <c r="H306">
        <f t="shared" si="61"/>
        <v>11</v>
      </c>
      <c r="I306" t="s">
        <v>1361</v>
      </c>
      <c r="J306" t="s">
        <v>1360</v>
      </c>
      <c r="K306">
        <v>11</v>
      </c>
      <c r="L306" t="s">
        <v>1359</v>
      </c>
      <c r="M306" t="s">
        <v>1373</v>
      </c>
      <c r="N306" t="s">
        <v>835</v>
      </c>
      <c r="O306" t="s">
        <v>65</v>
      </c>
      <c r="P306" t="s">
        <v>1351</v>
      </c>
      <c r="Q306" t="s">
        <v>47</v>
      </c>
      <c r="R306" t="s">
        <v>48</v>
      </c>
      <c r="S306">
        <v>4</v>
      </c>
      <c r="T306" t="s">
        <v>1291</v>
      </c>
      <c r="U306" s="7" t="s">
        <v>1038</v>
      </c>
      <c r="V306" t="s">
        <v>120</v>
      </c>
      <c r="W306" t="s">
        <v>1375</v>
      </c>
      <c r="X306" t="s">
        <v>836</v>
      </c>
      <c r="Y306" t="s">
        <v>1339</v>
      </c>
      <c r="Z306">
        <v>3000</v>
      </c>
      <c r="AA306" t="s">
        <v>56</v>
      </c>
      <c r="AB306">
        <v>3291</v>
      </c>
      <c r="AC306" t="s">
        <v>315</v>
      </c>
      <c r="AD306" s="13" t="s">
        <v>1462</v>
      </c>
      <c r="AE306" t="s">
        <v>58</v>
      </c>
      <c r="AF306" s="1">
        <v>25000</v>
      </c>
      <c r="AH306" s="1">
        <f t="shared" si="60"/>
        <v>25000</v>
      </c>
      <c r="AL306" s="63">
        <f t="shared" ref="AL306:AL336" si="62">AF306-AH306</f>
        <v>0</v>
      </c>
    </row>
    <row r="307" spans="1:38" x14ac:dyDescent="0.35">
      <c r="A307" t="str">
        <f t="shared" si="52"/>
        <v>539620090011</v>
      </c>
      <c r="B307">
        <v>5</v>
      </c>
      <c r="C307" t="str">
        <f t="shared" si="53"/>
        <v>396</v>
      </c>
      <c r="D307" t="str">
        <f t="shared" si="54"/>
        <v>2</v>
      </c>
      <c r="E307" t="str">
        <f t="shared" si="55"/>
        <v>0</v>
      </c>
      <c r="F307" t="str">
        <f t="shared" si="56"/>
        <v>09</v>
      </c>
      <c r="G307" s="7" t="str">
        <f t="shared" si="57"/>
        <v>00</v>
      </c>
      <c r="H307">
        <f t="shared" si="61"/>
        <v>11</v>
      </c>
      <c r="I307" t="s">
        <v>1361</v>
      </c>
      <c r="J307" t="s">
        <v>1360</v>
      </c>
      <c r="K307">
        <v>11</v>
      </c>
      <c r="L307" t="s">
        <v>1359</v>
      </c>
      <c r="M307" t="s">
        <v>1373</v>
      </c>
      <c r="N307" t="s">
        <v>835</v>
      </c>
      <c r="O307" t="s">
        <v>65</v>
      </c>
      <c r="P307" t="s">
        <v>1351</v>
      </c>
      <c r="Q307" t="s">
        <v>47</v>
      </c>
      <c r="R307" t="s">
        <v>48</v>
      </c>
      <c r="S307">
        <v>4</v>
      </c>
      <c r="T307" t="s">
        <v>1291</v>
      </c>
      <c r="U307" s="7" t="s">
        <v>1038</v>
      </c>
      <c r="V307" t="s">
        <v>120</v>
      </c>
      <c r="W307" t="s">
        <v>1375</v>
      </c>
      <c r="X307" t="s">
        <v>836</v>
      </c>
      <c r="Y307" t="s">
        <v>1339</v>
      </c>
      <c r="Z307">
        <v>3000</v>
      </c>
      <c r="AA307" t="s">
        <v>56</v>
      </c>
      <c r="AB307">
        <v>3962</v>
      </c>
      <c r="AC307" t="s">
        <v>395</v>
      </c>
      <c r="AD307" s="13" t="s">
        <v>1462</v>
      </c>
      <c r="AE307" t="s">
        <v>58</v>
      </c>
      <c r="AF307" s="1">
        <v>25000</v>
      </c>
      <c r="AH307" s="1">
        <f t="shared" si="60"/>
        <v>25000</v>
      </c>
      <c r="AL307" s="63">
        <f t="shared" si="62"/>
        <v>0</v>
      </c>
    </row>
    <row r="308" spans="1:38" x14ac:dyDescent="0.35">
      <c r="A308" t="str">
        <f t="shared" si="52"/>
        <v>521110040011</v>
      </c>
      <c r="B308">
        <v>5</v>
      </c>
      <c r="C308" t="str">
        <f t="shared" si="53"/>
        <v>211</v>
      </c>
      <c r="D308" t="str">
        <f t="shared" si="54"/>
        <v>1</v>
      </c>
      <c r="E308" t="str">
        <f t="shared" si="55"/>
        <v>0</v>
      </c>
      <c r="F308" t="str">
        <f t="shared" si="56"/>
        <v>04</v>
      </c>
      <c r="G308" s="7" t="str">
        <f t="shared" si="57"/>
        <v>00</v>
      </c>
      <c r="H308">
        <f t="shared" si="61"/>
        <v>11</v>
      </c>
      <c r="I308" t="s">
        <v>1361</v>
      </c>
      <c r="J308" t="s">
        <v>1360</v>
      </c>
      <c r="K308">
        <v>11</v>
      </c>
      <c r="L308" t="s">
        <v>1359</v>
      </c>
      <c r="M308" t="s">
        <v>1371</v>
      </c>
      <c r="N308" t="s">
        <v>434</v>
      </c>
      <c r="O308" t="s">
        <v>65</v>
      </c>
      <c r="P308" t="s">
        <v>1351</v>
      </c>
      <c r="Q308" t="s">
        <v>429</v>
      </c>
      <c r="R308" t="s">
        <v>1305</v>
      </c>
      <c r="S308">
        <v>6</v>
      </c>
      <c r="T308" t="s">
        <v>1290</v>
      </c>
      <c r="U308" s="7" t="s">
        <v>1032</v>
      </c>
      <c r="V308" t="s">
        <v>435</v>
      </c>
      <c r="W308" t="s">
        <v>1371</v>
      </c>
      <c r="X308" t="s">
        <v>816</v>
      </c>
      <c r="Y308" t="s">
        <v>1339</v>
      </c>
      <c r="Z308">
        <v>2000</v>
      </c>
      <c r="AA308" t="s">
        <v>105</v>
      </c>
      <c r="AB308">
        <v>2111</v>
      </c>
      <c r="AC308" t="s">
        <v>124</v>
      </c>
      <c r="AD308" s="13" t="s">
        <v>1462</v>
      </c>
      <c r="AE308" t="s">
        <v>58</v>
      </c>
      <c r="AF308" s="1">
        <v>20000</v>
      </c>
      <c r="AH308" s="1">
        <f t="shared" si="60"/>
        <v>20000</v>
      </c>
      <c r="AL308" s="63">
        <f t="shared" si="62"/>
        <v>0</v>
      </c>
    </row>
    <row r="309" spans="1:38" x14ac:dyDescent="0.35">
      <c r="A309" t="str">
        <f t="shared" si="52"/>
        <v>524110090011</v>
      </c>
      <c r="B309">
        <v>5</v>
      </c>
      <c r="C309" t="str">
        <f t="shared" si="53"/>
        <v>241</v>
      </c>
      <c r="D309" t="str">
        <f t="shared" si="54"/>
        <v>1</v>
      </c>
      <c r="E309" t="str">
        <f t="shared" si="55"/>
        <v>0</v>
      </c>
      <c r="F309" t="str">
        <f t="shared" si="56"/>
        <v>09</v>
      </c>
      <c r="G309" s="7" t="str">
        <f t="shared" si="57"/>
        <v>00</v>
      </c>
      <c r="H309">
        <f t="shared" si="61"/>
        <v>11</v>
      </c>
      <c r="I309" t="s">
        <v>1361</v>
      </c>
      <c r="J309" t="s">
        <v>1360</v>
      </c>
      <c r="K309">
        <v>11</v>
      </c>
      <c r="L309" t="s">
        <v>1359</v>
      </c>
      <c r="M309" t="s">
        <v>1373</v>
      </c>
      <c r="N309" t="s">
        <v>835</v>
      </c>
      <c r="O309" t="s">
        <v>65</v>
      </c>
      <c r="P309" t="s">
        <v>1351</v>
      </c>
      <c r="Q309" t="s">
        <v>47</v>
      </c>
      <c r="R309" t="s">
        <v>48</v>
      </c>
      <c r="S309">
        <v>4</v>
      </c>
      <c r="T309" t="s">
        <v>1291</v>
      </c>
      <c r="U309" s="7" t="s">
        <v>1038</v>
      </c>
      <c r="V309" t="s">
        <v>120</v>
      </c>
      <c r="W309" t="s">
        <v>1375</v>
      </c>
      <c r="X309" t="s">
        <v>836</v>
      </c>
      <c r="Y309" t="s">
        <v>1339</v>
      </c>
      <c r="Z309">
        <v>2000</v>
      </c>
      <c r="AA309" t="s">
        <v>105</v>
      </c>
      <c r="AB309">
        <v>2411</v>
      </c>
      <c r="AC309" t="s">
        <v>369</v>
      </c>
      <c r="AD309" s="13" t="s">
        <v>1462</v>
      </c>
      <c r="AE309" t="s">
        <v>58</v>
      </c>
      <c r="AF309" s="1">
        <v>20000</v>
      </c>
      <c r="AH309" s="1">
        <f t="shared" si="60"/>
        <v>20000</v>
      </c>
      <c r="AL309" s="63">
        <f t="shared" si="62"/>
        <v>0</v>
      </c>
    </row>
    <row r="310" spans="1:38" x14ac:dyDescent="0.35">
      <c r="A310" t="str">
        <f t="shared" si="52"/>
        <v>535210230011</v>
      </c>
      <c r="B310">
        <v>5</v>
      </c>
      <c r="C310" t="str">
        <f t="shared" si="53"/>
        <v>352</v>
      </c>
      <c r="D310" t="str">
        <f t="shared" si="54"/>
        <v>1</v>
      </c>
      <c r="E310" t="str">
        <f t="shared" si="55"/>
        <v>0</v>
      </c>
      <c r="F310" t="str">
        <f t="shared" si="56"/>
        <v>23</v>
      </c>
      <c r="G310" s="7" t="str">
        <f t="shared" si="57"/>
        <v>00</v>
      </c>
      <c r="H310">
        <f t="shared" si="61"/>
        <v>11</v>
      </c>
      <c r="I310" t="s">
        <v>1361</v>
      </c>
      <c r="J310" t="s">
        <v>1360</v>
      </c>
      <c r="K310">
        <v>11</v>
      </c>
      <c r="L310" t="s">
        <v>1359</v>
      </c>
      <c r="M310" t="s">
        <v>1375</v>
      </c>
      <c r="N310" t="s">
        <v>870</v>
      </c>
      <c r="O310" t="s">
        <v>65</v>
      </c>
      <c r="P310" t="s">
        <v>1351</v>
      </c>
      <c r="Q310" t="s">
        <v>173</v>
      </c>
      <c r="R310" t="s">
        <v>174</v>
      </c>
      <c r="S310">
        <v>6</v>
      </c>
      <c r="T310" t="s">
        <v>1290</v>
      </c>
      <c r="U310" s="7" t="s">
        <v>1527</v>
      </c>
      <c r="V310" t="s">
        <v>1476</v>
      </c>
      <c r="W310" t="s">
        <v>1384</v>
      </c>
      <c r="X310" t="s">
        <v>873</v>
      </c>
      <c r="Y310" t="s">
        <v>1339</v>
      </c>
      <c r="Z310">
        <v>3000</v>
      </c>
      <c r="AA310" t="s">
        <v>56</v>
      </c>
      <c r="AB310">
        <v>3521</v>
      </c>
      <c r="AC310" t="s">
        <v>391</v>
      </c>
      <c r="AD310" s="13" t="s">
        <v>1462</v>
      </c>
      <c r="AE310" t="s">
        <v>58</v>
      </c>
      <c r="AF310" s="1">
        <v>15000</v>
      </c>
      <c r="AH310" s="1">
        <f t="shared" si="60"/>
        <v>15000</v>
      </c>
      <c r="AK310">
        <v>6800000</v>
      </c>
      <c r="AL310" s="63">
        <f t="shared" si="62"/>
        <v>0</v>
      </c>
    </row>
    <row r="311" spans="1:38" x14ac:dyDescent="0.35">
      <c r="A311" t="str">
        <f t="shared" si="52"/>
        <v>527210060011</v>
      </c>
      <c r="B311">
        <v>5</v>
      </c>
      <c r="C311" t="str">
        <f t="shared" si="53"/>
        <v>272</v>
      </c>
      <c r="D311" t="str">
        <f t="shared" si="54"/>
        <v>1</v>
      </c>
      <c r="E311" t="str">
        <f t="shared" si="55"/>
        <v>0</v>
      </c>
      <c r="F311" t="str">
        <f t="shared" si="56"/>
        <v>06</v>
      </c>
      <c r="G311" s="7" t="str">
        <f t="shared" si="57"/>
        <v>00</v>
      </c>
      <c r="H311">
        <f t="shared" si="61"/>
        <v>11</v>
      </c>
      <c r="I311" t="s">
        <v>1361</v>
      </c>
      <c r="J311" t="s">
        <v>1360</v>
      </c>
      <c r="K311">
        <v>11</v>
      </c>
      <c r="L311" t="s">
        <v>1359</v>
      </c>
      <c r="M311" t="s">
        <v>1372</v>
      </c>
      <c r="N311" t="s">
        <v>60</v>
      </c>
      <c r="O311" t="s">
        <v>65</v>
      </c>
      <c r="P311" t="s">
        <v>1351</v>
      </c>
      <c r="Q311" t="s">
        <v>47</v>
      </c>
      <c r="R311" t="s">
        <v>48</v>
      </c>
      <c r="S311">
        <v>4</v>
      </c>
      <c r="T311" t="s">
        <v>1291</v>
      </c>
      <c r="U311" s="7" t="s">
        <v>1041</v>
      </c>
      <c r="V311" t="s">
        <v>297</v>
      </c>
      <c r="W311" t="s">
        <v>1373</v>
      </c>
      <c r="X311" t="s">
        <v>1466</v>
      </c>
      <c r="Y311" t="s">
        <v>1339</v>
      </c>
      <c r="Z311">
        <v>2000</v>
      </c>
      <c r="AA311" t="s">
        <v>105</v>
      </c>
      <c r="AB311">
        <v>2721</v>
      </c>
      <c r="AC311" t="s">
        <v>377</v>
      </c>
      <c r="AD311" s="13" t="s">
        <v>1462</v>
      </c>
      <c r="AE311" t="s">
        <v>58</v>
      </c>
      <c r="AF311" s="75">
        <v>15000</v>
      </c>
      <c r="AG311" s="75"/>
      <c r="AH311" s="1">
        <f t="shared" si="60"/>
        <v>15000</v>
      </c>
      <c r="AL311" s="63">
        <f t="shared" si="62"/>
        <v>0</v>
      </c>
    </row>
    <row r="312" spans="1:38" x14ac:dyDescent="0.35">
      <c r="A312" t="str">
        <f t="shared" si="52"/>
        <v>529410060011</v>
      </c>
      <c r="B312">
        <v>5</v>
      </c>
      <c r="C312" t="str">
        <f t="shared" si="53"/>
        <v>294</v>
      </c>
      <c r="D312" t="str">
        <f t="shared" si="54"/>
        <v>1</v>
      </c>
      <c r="E312" t="str">
        <f t="shared" si="55"/>
        <v>0</v>
      </c>
      <c r="F312" t="str">
        <f t="shared" si="56"/>
        <v>06</v>
      </c>
      <c r="G312" s="7" t="str">
        <f t="shared" si="57"/>
        <v>00</v>
      </c>
      <c r="H312">
        <f t="shared" si="61"/>
        <v>11</v>
      </c>
      <c r="I312" t="s">
        <v>1361</v>
      </c>
      <c r="J312" t="s">
        <v>1360</v>
      </c>
      <c r="K312">
        <v>11</v>
      </c>
      <c r="L312" t="s">
        <v>1359</v>
      </c>
      <c r="M312" t="s">
        <v>1372</v>
      </c>
      <c r="N312" t="s">
        <v>60</v>
      </c>
      <c r="O312" t="s">
        <v>65</v>
      </c>
      <c r="P312" t="s">
        <v>1351</v>
      </c>
      <c r="Q312" t="s">
        <v>47</v>
      </c>
      <c r="R312" t="s">
        <v>48</v>
      </c>
      <c r="S312">
        <v>4</v>
      </c>
      <c r="T312" t="s">
        <v>1291</v>
      </c>
      <c r="U312" s="7" t="s">
        <v>1041</v>
      </c>
      <c r="V312" t="s">
        <v>297</v>
      </c>
      <c r="W312" t="s">
        <v>1373</v>
      </c>
      <c r="X312" t="s">
        <v>1466</v>
      </c>
      <c r="Y312" t="s">
        <v>1339</v>
      </c>
      <c r="Z312">
        <v>2000</v>
      </c>
      <c r="AA312" t="s">
        <v>105</v>
      </c>
      <c r="AB312">
        <v>2941</v>
      </c>
      <c r="AC312" t="s">
        <v>313</v>
      </c>
      <c r="AD312" s="13" t="s">
        <v>1462</v>
      </c>
      <c r="AE312" t="s">
        <v>58</v>
      </c>
      <c r="AF312" s="75">
        <v>15000</v>
      </c>
      <c r="AG312" s="75"/>
      <c r="AH312" s="1">
        <f t="shared" si="60"/>
        <v>15000</v>
      </c>
      <c r="AI312" t="s">
        <v>1167</v>
      </c>
      <c r="AK312">
        <v>564219.99</v>
      </c>
      <c r="AL312" s="63">
        <f t="shared" si="62"/>
        <v>0</v>
      </c>
    </row>
    <row r="313" spans="1:38" x14ac:dyDescent="0.35">
      <c r="A313" t="str">
        <f t="shared" si="52"/>
        <v>524710060011</v>
      </c>
      <c r="B313">
        <v>5</v>
      </c>
      <c r="C313" t="str">
        <f t="shared" si="53"/>
        <v>247</v>
      </c>
      <c r="D313" t="str">
        <f t="shared" si="54"/>
        <v>1</v>
      </c>
      <c r="E313" t="str">
        <f t="shared" si="55"/>
        <v>0</v>
      </c>
      <c r="F313" t="str">
        <f t="shared" si="56"/>
        <v>06</v>
      </c>
      <c r="G313" s="7" t="str">
        <f t="shared" si="57"/>
        <v>00</v>
      </c>
      <c r="H313">
        <f t="shared" si="61"/>
        <v>11</v>
      </c>
      <c r="I313" t="s">
        <v>1361</v>
      </c>
      <c r="J313" t="s">
        <v>1360</v>
      </c>
      <c r="K313">
        <v>11</v>
      </c>
      <c r="L313" t="s">
        <v>1359</v>
      </c>
      <c r="M313" t="s">
        <v>1372</v>
      </c>
      <c r="N313" t="s">
        <v>60</v>
      </c>
      <c r="O313" t="s">
        <v>65</v>
      </c>
      <c r="P313" t="s">
        <v>1351</v>
      </c>
      <c r="Q313" t="s">
        <v>47</v>
      </c>
      <c r="R313" t="s">
        <v>48</v>
      </c>
      <c r="S313">
        <v>4</v>
      </c>
      <c r="T313" t="s">
        <v>1291</v>
      </c>
      <c r="U313" s="7" t="s">
        <v>1041</v>
      </c>
      <c r="V313" t="s">
        <v>297</v>
      </c>
      <c r="W313" t="s">
        <v>1373</v>
      </c>
      <c r="X313" t="s">
        <v>1466</v>
      </c>
      <c r="Y313" t="s">
        <v>1339</v>
      </c>
      <c r="Z313">
        <v>2000</v>
      </c>
      <c r="AA313" t="s">
        <v>105</v>
      </c>
      <c r="AB313">
        <v>2471</v>
      </c>
      <c r="AC313" t="s">
        <v>373</v>
      </c>
      <c r="AD313" s="13" t="s">
        <v>1462</v>
      </c>
      <c r="AE313" t="s">
        <v>58</v>
      </c>
      <c r="AF313" s="75">
        <v>11000</v>
      </c>
      <c r="AG313" s="75"/>
      <c r="AH313" s="1">
        <f t="shared" si="60"/>
        <v>11000</v>
      </c>
      <c r="AL313" s="63">
        <f t="shared" si="62"/>
        <v>0</v>
      </c>
    </row>
    <row r="314" spans="1:38" x14ac:dyDescent="0.35">
      <c r="A314" t="str">
        <f t="shared" ref="A314:A340" si="63">CONCATENATE(B314,C314,D314,E314,F314,G314,H314)</f>
        <v>521110020011</v>
      </c>
      <c r="B314">
        <v>5</v>
      </c>
      <c r="C314" t="str">
        <f t="shared" ref="C314:C340" si="64">LEFT(AB314,3)</f>
        <v>211</v>
      </c>
      <c r="D314" t="str">
        <f t="shared" ref="D314:D340" si="65">RIGHT(AB314,1)</f>
        <v>1</v>
      </c>
      <c r="E314" t="str">
        <f t="shared" ref="E314:E340" si="66">MID(I314,6,1)</f>
        <v>0</v>
      </c>
      <c r="F314" t="str">
        <f t="shared" ref="F314:F340" si="67">U314</f>
        <v>02</v>
      </c>
      <c r="G314" s="7" t="str">
        <f t="shared" ref="G314:G340" si="68">AD314</f>
        <v>00</v>
      </c>
      <c r="H314">
        <f t="shared" si="61"/>
        <v>11</v>
      </c>
      <c r="I314" t="s">
        <v>1361</v>
      </c>
      <c r="J314" t="s">
        <v>1360</v>
      </c>
      <c r="K314">
        <v>11</v>
      </c>
      <c r="L314" t="s">
        <v>1359</v>
      </c>
      <c r="M314" t="s">
        <v>1370</v>
      </c>
      <c r="N314" t="s">
        <v>1467</v>
      </c>
      <c r="O314" t="s">
        <v>65</v>
      </c>
      <c r="P314" t="s">
        <v>1351</v>
      </c>
      <c r="Q314" t="s">
        <v>47</v>
      </c>
      <c r="R314" t="s">
        <v>48</v>
      </c>
      <c r="S314">
        <v>4</v>
      </c>
      <c r="T314" t="s">
        <v>1291</v>
      </c>
      <c r="U314" s="7" t="s">
        <v>1034</v>
      </c>
      <c r="V314" t="s">
        <v>691</v>
      </c>
      <c r="W314" t="s">
        <v>1370</v>
      </c>
      <c r="X314" t="s">
        <v>1521</v>
      </c>
      <c r="Y314" t="s">
        <v>1339</v>
      </c>
      <c r="Z314">
        <v>2000</v>
      </c>
      <c r="AA314" t="s">
        <v>105</v>
      </c>
      <c r="AB314">
        <v>2111</v>
      </c>
      <c r="AC314" t="s">
        <v>124</v>
      </c>
      <c r="AD314" s="13" t="s">
        <v>1462</v>
      </c>
      <c r="AE314" t="s">
        <v>58</v>
      </c>
      <c r="AF314" s="1">
        <v>10000</v>
      </c>
      <c r="AH314" s="1">
        <f t="shared" si="60"/>
        <v>10000</v>
      </c>
      <c r="AL314" s="63">
        <f t="shared" si="62"/>
        <v>0</v>
      </c>
    </row>
    <row r="315" spans="1:38" x14ac:dyDescent="0.35">
      <c r="A315" t="str">
        <f t="shared" si="63"/>
        <v>521410060011</v>
      </c>
      <c r="B315">
        <v>5</v>
      </c>
      <c r="C315" t="str">
        <f t="shared" si="64"/>
        <v>214</v>
      </c>
      <c r="D315" t="str">
        <f t="shared" si="65"/>
        <v>1</v>
      </c>
      <c r="E315" t="str">
        <f t="shared" si="66"/>
        <v>0</v>
      </c>
      <c r="F315" t="str">
        <f t="shared" si="67"/>
        <v>06</v>
      </c>
      <c r="G315" s="7" t="str">
        <f t="shared" si="68"/>
        <v>00</v>
      </c>
      <c r="H315">
        <f t="shared" si="61"/>
        <v>11</v>
      </c>
      <c r="I315" t="s">
        <v>1361</v>
      </c>
      <c r="J315" t="s">
        <v>1360</v>
      </c>
      <c r="K315">
        <v>11</v>
      </c>
      <c r="L315" t="s">
        <v>1359</v>
      </c>
      <c r="M315" t="s">
        <v>1372</v>
      </c>
      <c r="N315" t="s">
        <v>60</v>
      </c>
      <c r="O315" t="s">
        <v>65</v>
      </c>
      <c r="P315" t="s">
        <v>1351</v>
      </c>
      <c r="Q315" t="s">
        <v>47</v>
      </c>
      <c r="R315" t="s">
        <v>48</v>
      </c>
      <c r="S315">
        <v>4</v>
      </c>
      <c r="T315" t="s">
        <v>1291</v>
      </c>
      <c r="U315" s="7" t="s">
        <v>1041</v>
      </c>
      <c r="V315" t="s">
        <v>297</v>
      </c>
      <c r="W315" t="s">
        <v>1373</v>
      </c>
      <c r="X315" t="s">
        <v>1466</v>
      </c>
      <c r="Y315" t="s">
        <v>1339</v>
      </c>
      <c r="Z315">
        <v>2000</v>
      </c>
      <c r="AA315" t="s">
        <v>105</v>
      </c>
      <c r="AB315">
        <v>2141</v>
      </c>
      <c r="AC315" t="s">
        <v>126</v>
      </c>
      <c r="AD315" s="13" t="s">
        <v>1462</v>
      </c>
      <c r="AE315" t="s">
        <v>58</v>
      </c>
      <c r="AF315" s="75">
        <v>10000</v>
      </c>
      <c r="AG315" s="75"/>
      <c r="AH315" s="1">
        <f t="shared" si="60"/>
        <v>10000</v>
      </c>
      <c r="AL315" s="63">
        <f t="shared" si="62"/>
        <v>0</v>
      </c>
    </row>
    <row r="316" spans="1:38" x14ac:dyDescent="0.35">
      <c r="A316" t="str">
        <f t="shared" si="63"/>
        <v>522110020011</v>
      </c>
      <c r="B316">
        <v>5</v>
      </c>
      <c r="C316" t="str">
        <f t="shared" si="64"/>
        <v>221</v>
      </c>
      <c r="D316" t="str">
        <f t="shared" si="65"/>
        <v>1</v>
      </c>
      <c r="E316" t="str">
        <f t="shared" si="66"/>
        <v>0</v>
      </c>
      <c r="F316" t="str">
        <f t="shared" si="67"/>
        <v>02</v>
      </c>
      <c r="G316" s="7" t="str">
        <f t="shared" si="68"/>
        <v>00</v>
      </c>
      <c r="H316">
        <f t="shared" si="61"/>
        <v>11</v>
      </c>
      <c r="I316" t="s">
        <v>1361</v>
      </c>
      <c r="J316" t="s">
        <v>1360</v>
      </c>
      <c r="K316">
        <v>11</v>
      </c>
      <c r="L316" t="s">
        <v>1359</v>
      </c>
      <c r="M316" t="s">
        <v>1370</v>
      </c>
      <c r="N316" t="s">
        <v>1467</v>
      </c>
      <c r="O316" t="s">
        <v>65</v>
      </c>
      <c r="P316" t="s">
        <v>1351</v>
      </c>
      <c r="Q316" t="s">
        <v>47</v>
      </c>
      <c r="R316" t="s">
        <v>48</v>
      </c>
      <c r="S316">
        <v>4</v>
      </c>
      <c r="T316" t="s">
        <v>1291</v>
      </c>
      <c r="U316" s="7" t="s">
        <v>1034</v>
      </c>
      <c r="V316" t="s">
        <v>691</v>
      </c>
      <c r="W316" t="s">
        <v>1370</v>
      </c>
      <c r="X316" t="s">
        <v>1521</v>
      </c>
      <c r="Y316" t="s">
        <v>1339</v>
      </c>
      <c r="Z316">
        <v>2000</v>
      </c>
      <c r="AA316" t="s">
        <v>105</v>
      </c>
      <c r="AB316">
        <v>2211</v>
      </c>
      <c r="AC316" t="s">
        <v>307</v>
      </c>
      <c r="AD316" s="13" t="s">
        <v>1462</v>
      </c>
      <c r="AE316" t="s">
        <v>58</v>
      </c>
      <c r="AF316" s="1">
        <v>10000</v>
      </c>
      <c r="AH316" s="1">
        <f t="shared" si="60"/>
        <v>10000</v>
      </c>
      <c r="AL316" s="63">
        <f t="shared" si="62"/>
        <v>0</v>
      </c>
    </row>
    <row r="317" spans="1:38" x14ac:dyDescent="0.35">
      <c r="A317" t="str">
        <f t="shared" si="63"/>
        <v>522110040011</v>
      </c>
      <c r="B317">
        <v>5</v>
      </c>
      <c r="C317" t="str">
        <f t="shared" si="64"/>
        <v>221</v>
      </c>
      <c r="D317" t="str">
        <f t="shared" si="65"/>
        <v>1</v>
      </c>
      <c r="E317" t="str">
        <f t="shared" si="66"/>
        <v>0</v>
      </c>
      <c r="F317" t="str">
        <f t="shared" si="67"/>
        <v>04</v>
      </c>
      <c r="G317" s="7" t="str">
        <f t="shared" si="68"/>
        <v>00</v>
      </c>
      <c r="H317">
        <f t="shared" si="61"/>
        <v>11</v>
      </c>
      <c r="I317" t="s">
        <v>1361</v>
      </c>
      <c r="J317" t="s">
        <v>1360</v>
      </c>
      <c r="K317">
        <v>11</v>
      </c>
      <c r="L317" t="s">
        <v>1359</v>
      </c>
      <c r="M317" t="s">
        <v>1371</v>
      </c>
      <c r="N317" t="s">
        <v>434</v>
      </c>
      <c r="O317" t="s">
        <v>65</v>
      </c>
      <c r="P317" t="s">
        <v>1351</v>
      </c>
      <c r="Q317" t="s">
        <v>429</v>
      </c>
      <c r="R317" t="s">
        <v>1305</v>
      </c>
      <c r="S317">
        <v>6</v>
      </c>
      <c r="T317" t="s">
        <v>1290</v>
      </c>
      <c r="U317" s="7" t="s">
        <v>1032</v>
      </c>
      <c r="V317" t="s">
        <v>435</v>
      </c>
      <c r="W317" t="s">
        <v>1371</v>
      </c>
      <c r="X317" t="s">
        <v>816</v>
      </c>
      <c r="Y317" t="s">
        <v>1339</v>
      </c>
      <c r="Z317">
        <v>2000</v>
      </c>
      <c r="AA317" t="s">
        <v>105</v>
      </c>
      <c r="AB317">
        <v>2211</v>
      </c>
      <c r="AC317" t="s">
        <v>307</v>
      </c>
      <c r="AD317" s="13" t="s">
        <v>1462</v>
      </c>
      <c r="AE317" t="s">
        <v>58</v>
      </c>
      <c r="AF317" s="1">
        <v>10000</v>
      </c>
      <c r="AH317" s="1">
        <f t="shared" si="60"/>
        <v>10000</v>
      </c>
      <c r="AL317" s="63">
        <f t="shared" si="62"/>
        <v>0</v>
      </c>
    </row>
    <row r="318" spans="1:38" x14ac:dyDescent="0.35">
      <c r="A318" t="str">
        <f t="shared" si="63"/>
        <v>554912212325</v>
      </c>
      <c r="B318">
        <v>5</v>
      </c>
      <c r="C318" t="str">
        <f t="shared" si="64"/>
        <v>549</v>
      </c>
      <c r="D318" t="str">
        <f t="shared" si="65"/>
        <v>1</v>
      </c>
      <c r="E318" t="str">
        <f t="shared" si="66"/>
        <v>2</v>
      </c>
      <c r="F318" t="str">
        <f t="shared" si="67"/>
        <v>21</v>
      </c>
      <c r="G318" s="7" t="str">
        <f t="shared" si="68"/>
        <v>23</v>
      </c>
      <c r="H318">
        <f t="shared" si="61"/>
        <v>25</v>
      </c>
      <c r="I318" t="s">
        <v>1367</v>
      </c>
      <c r="J318" t="s">
        <v>1368</v>
      </c>
      <c r="K318">
        <v>25</v>
      </c>
      <c r="L318" t="s">
        <v>1358</v>
      </c>
      <c r="M318" t="s">
        <v>1375</v>
      </c>
      <c r="N318" t="s">
        <v>870</v>
      </c>
      <c r="O318" t="s">
        <v>65</v>
      </c>
      <c r="P318" t="s">
        <v>1351</v>
      </c>
      <c r="Q318" t="s">
        <v>155</v>
      </c>
      <c r="R318" t="s">
        <v>1302</v>
      </c>
      <c r="S318">
        <v>1</v>
      </c>
      <c r="T318" t="s">
        <v>1292</v>
      </c>
      <c r="U318" s="7" t="s">
        <v>1525</v>
      </c>
      <c r="V318" t="s">
        <v>1511</v>
      </c>
      <c r="W318" t="s">
        <v>1382</v>
      </c>
      <c r="X318" t="s">
        <v>871</v>
      </c>
      <c r="Y318" t="s">
        <v>1339</v>
      </c>
      <c r="Z318">
        <v>5000</v>
      </c>
      <c r="AA318" t="s">
        <v>118</v>
      </c>
      <c r="AB318">
        <v>5491</v>
      </c>
      <c r="AC318" t="s">
        <v>1459</v>
      </c>
      <c r="AD318" s="13" t="s">
        <v>1527</v>
      </c>
      <c r="AE318" t="s">
        <v>1469</v>
      </c>
      <c r="AF318" s="1">
        <v>0</v>
      </c>
      <c r="AH318" s="1">
        <v>3000000</v>
      </c>
      <c r="AJ318" t="s">
        <v>1396</v>
      </c>
      <c r="AL318" s="63">
        <f t="shared" si="62"/>
        <v>-3000000</v>
      </c>
    </row>
    <row r="319" spans="1:38" x14ac:dyDescent="0.35">
      <c r="A319" t="str">
        <f t="shared" si="63"/>
        <v>529610060011</v>
      </c>
      <c r="B319">
        <v>5</v>
      </c>
      <c r="C319" t="str">
        <f t="shared" si="64"/>
        <v>296</v>
      </c>
      <c r="D319" t="str">
        <f t="shared" si="65"/>
        <v>1</v>
      </c>
      <c r="E319" t="str">
        <f t="shared" si="66"/>
        <v>0</v>
      </c>
      <c r="F319" t="str">
        <f t="shared" si="67"/>
        <v>06</v>
      </c>
      <c r="G319" s="7" t="str">
        <f t="shared" si="68"/>
        <v>00</v>
      </c>
      <c r="H319">
        <f t="shared" si="61"/>
        <v>11</v>
      </c>
      <c r="I319" t="s">
        <v>1361</v>
      </c>
      <c r="J319" t="s">
        <v>1360</v>
      </c>
      <c r="K319">
        <v>11</v>
      </c>
      <c r="L319" t="s">
        <v>1359</v>
      </c>
      <c r="M319" t="s">
        <v>1372</v>
      </c>
      <c r="N319" t="s">
        <v>60</v>
      </c>
      <c r="O319" t="s">
        <v>65</v>
      </c>
      <c r="P319" t="s">
        <v>1351</v>
      </c>
      <c r="Q319" t="s">
        <v>47</v>
      </c>
      <c r="R319" t="s">
        <v>48</v>
      </c>
      <c r="S319">
        <v>4</v>
      </c>
      <c r="T319" t="s">
        <v>1291</v>
      </c>
      <c r="U319" s="7" t="s">
        <v>1041</v>
      </c>
      <c r="V319" t="s">
        <v>297</v>
      </c>
      <c r="W319" t="s">
        <v>1373</v>
      </c>
      <c r="X319" t="s">
        <v>1466</v>
      </c>
      <c r="Y319" t="s">
        <v>1339</v>
      </c>
      <c r="Z319">
        <v>2000</v>
      </c>
      <c r="AA319" t="s">
        <v>105</v>
      </c>
      <c r="AB319">
        <v>2961</v>
      </c>
      <c r="AC319" t="s">
        <v>379</v>
      </c>
      <c r="AD319" s="13" t="s">
        <v>1462</v>
      </c>
      <c r="AE319" t="s">
        <v>58</v>
      </c>
      <c r="AF319" s="75">
        <v>8000</v>
      </c>
      <c r="AG319" s="75"/>
      <c r="AH319" s="1">
        <f t="shared" ref="AH319:AH338" si="69">AF319</f>
        <v>8000</v>
      </c>
      <c r="AL319" s="63">
        <f t="shared" si="62"/>
        <v>0</v>
      </c>
    </row>
    <row r="320" spans="1:38" x14ac:dyDescent="0.35">
      <c r="A320" t="str">
        <f t="shared" si="63"/>
        <v>531810060011</v>
      </c>
      <c r="B320">
        <v>5</v>
      </c>
      <c r="C320" t="str">
        <f t="shared" si="64"/>
        <v>318</v>
      </c>
      <c r="D320" t="str">
        <f t="shared" si="65"/>
        <v>1</v>
      </c>
      <c r="E320" t="str">
        <f t="shared" si="66"/>
        <v>0</v>
      </c>
      <c r="F320" t="str">
        <f t="shared" si="67"/>
        <v>06</v>
      </c>
      <c r="G320" s="7" t="str">
        <f t="shared" si="68"/>
        <v>00</v>
      </c>
      <c r="H320">
        <f t="shared" si="61"/>
        <v>11</v>
      </c>
      <c r="I320" t="s">
        <v>1361</v>
      </c>
      <c r="J320" t="s">
        <v>1360</v>
      </c>
      <c r="K320">
        <v>11</v>
      </c>
      <c r="L320" t="s">
        <v>1359</v>
      </c>
      <c r="M320" t="s">
        <v>1372</v>
      </c>
      <c r="N320" t="s">
        <v>60</v>
      </c>
      <c r="O320" t="s">
        <v>65</v>
      </c>
      <c r="P320" t="s">
        <v>1351</v>
      </c>
      <c r="Q320" t="s">
        <v>47</v>
      </c>
      <c r="R320" t="s">
        <v>48</v>
      </c>
      <c r="S320">
        <v>4</v>
      </c>
      <c r="T320" t="s">
        <v>1291</v>
      </c>
      <c r="U320" s="7" t="s">
        <v>1041</v>
      </c>
      <c r="V320" t="s">
        <v>297</v>
      </c>
      <c r="W320" t="s">
        <v>1373</v>
      </c>
      <c r="X320" t="s">
        <v>1466</v>
      </c>
      <c r="Y320" t="s">
        <v>1339</v>
      </c>
      <c r="Z320">
        <v>3000</v>
      </c>
      <c r="AA320" t="s">
        <v>56</v>
      </c>
      <c r="AB320">
        <v>3181</v>
      </c>
      <c r="AC320" t="s">
        <v>314</v>
      </c>
      <c r="AD320" s="13" t="s">
        <v>1462</v>
      </c>
      <c r="AE320" t="s">
        <v>58</v>
      </c>
      <c r="AF320" s="75">
        <v>7000</v>
      </c>
      <c r="AG320" s="75"/>
      <c r="AH320" s="1">
        <f t="shared" si="69"/>
        <v>7000</v>
      </c>
      <c r="AL320" s="63">
        <f t="shared" si="62"/>
        <v>0</v>
      </c>
    </row>
    <row r="321" spans="1:38" x14ac:dyDescent="0.35">
      <c r="A321" t="str">
        <f t="shared" si="63"/>
        <v>522310230011</v>
      </c>
      <c r="B321">
        <v>5</v>
      </c>
      <c r="C321" t="str">
        <f t="shared" si="64"/>
        <v>223</v>
      </c>
      <c r="D321" t="str">
        <f t="shared" si="65"/>
        <v>1</v>
      </c>
      <c r="E321" t="str">
        <f t="shared" si="66"/>
        <v>0</v>
      </c>
      <c r="F321" t="str">
        <f t="shared" si="67"/>
        <v>23</v>
      </c>
      <c r="G321" s="7" t="str">
        <f t="shared" si="68"/>
        <v>00</v>
      </c>
      <c r="H321">
        <f t="shared" si="61"/>
        <v>11</v>
      </c>
      <c r="I321" t="s">
        <v>1361</v>
      </c>
      <c r="J321" t="s">
        <v>1360</v>
      </c>
      <c r="K321">
        <v>11</v>
      </c>
      <c r="L321" t="s">
        <v>1359</v>
      </c>
      <c r="M321" t="s">
        <v>1375</v>
      </c>
      <c r="N321" t="s">
        <v>870</v>
      </c>
      <c r="O321" t="s">
        <v>65</v>
      </c>
      <c r="P321" t="s">
        <v>1351</v>
      </c>
      <c r="Q321" t="s">
        <v>173</v>
      </c>
      <c r="R321" t="s">
        <v>174</v>
      </c>
      <c r="S321">
        <v>6</v>
      </c>
      <c r="T321" t="s">
        <v>1290</v>
      </c>
      <c r="U321" s="7" t="s">
        <v>1527</v>
      </c>
      <c r="V321" t="s">
        <v>1476</v>
      </c>
      <c r="W321" t="s">
        <v>1384</v>
      </c>
      <c r="X321" t="s">
        <v>873</v>
      </c>
      <c r="Y321" t="s">
        <v>1339</v>
      </c>
      <c r="Z321">
        <v>2000</v>
      </c>
      <c r="AA321" t="s">
        <v>105</v>
      </c>
      <c r="AB321">
        <v>2231</v>
      </c>
      <c r="AC321" t="s">
        <v>308</v>
      </c>
      <c r="AD321" s="13" t="s">
        <v>1462</v>
      </c>
      <c r="AE321" t="s">
        <v>58</v>
      </c>
      <c r="AF321" s="75">
        <v>5000</v>
      </c>
      <c r="AH321" s="1">
        <f t="shared" si="69"/>
        <v>5000</v>
      </c>
      <c r="AL321" s="63">
        <f t="shared" si="62"/>
        <v>0</v>
      </c>
    </row>
    <row r="322" spans="1:38" x14ac:dyDescent="0.35">
      <c r="A322" t="str">
        <f t="shared" si="63"/>
        <v>524610140011</v>
      </c>
      <c r="B322">
        <v>5</v>
      </c>
      <c r="C322" t="str">
        <f t="shared" si="64"/>
        <v>246</v>
      </c>
      <c r="D322" t="str">
        <f t="shared" si="65"/>
        <v>1</v>
      </c>
      <c r="E322" t="str">
        <f t="shared" si="66"/>
        <v>0</v>
      </c>
      <c r="F322" t="str">
        <f t="shared" si="67"/>
        <v>14</v>
      </c>
      <c r="G322" s="7" t="str">
        <f t="shared" si="68"/>
        <v>00</v>
      </c>
      <c r="H322">
        <f t="shared" si="61"/>
        <v>11</v>
      </c>
      <c r="I322" t="s">
        <v>1361</v>
      </c>
      <c r="J322" t="s">
        <v>1360</v>
      </c>
      <c r="K322">
        <v>11</v>
      </c>
      <c r="L322" t="s">
        <v>1359</v>
      </c>
      <c r="M322" t="s">
        <v>1374</v>
      </c>
      <c r="N322" t="s">
        <v>111</v>
      </c>
      <c r="O322" t="s">
        <v>65</v>
      </c>
      <c r="P322" t="s">
        <v>1351</v>
      </c>
      <c r="Q322" t="s">
        <v>47</v>
      </c>
      <c r="R322" t="s">
        <v>48</v>
      </c>
      <c r="S322">
        <v>4</v>
      </c>
      <c r="T322" t="s">
        <v>1291</v>
      </c>
      <c r="U322" s="7" t="s">
        <v>1044</v>
      </c>
      <c r="V322" t="s">
        <v>1412</v>
      </c>
      <c r="W322" t="s">
        <v>1377</v>
      </c>
      <c r="X322" t="s">
        <v>848</v>
      </c>
      <c r="Y322" t="s">
        <v>1339</v>
      </c>
      <c r="Z322">
        <v>2000</v>
      </c>
      <c r="AA322" t="s">
        <v>105</v>
      </c>
      <c r="AB322">
        <v>2461</v>
      </c>
      <c r="AC322" t="s">
        <v>372</v>
      </c>
      <c r="AD322" s="13" t="s">
        <v>1462</v>
      </c>
      <c r="AE322" t="s">
        <v>58</v>
      </c>
      <c r="AF322" s="75">
        <v>5000</v>
      </c>
      <c r="AH322" s="1">
        <f t="shared" si="69"/>
        <v>5000</v>
      </c>
      <c r="AL322" s="63">
        <f t="shared" si="62"/>
        <v>0</v>
      </c>
    </row>
    <row r="323" spans="1:38" x14ac:dyDescent="0.35">
      <c r="A323" t="str">
        <f t="shared" si="63"/>
        <v>534410040011</v>
      </c>
      <c r="B323">
        <v>5</v>
      </c>
      <c r="C323" t="str">
        <f t="shared" si="64"/>
        <v>344</v>
      </c>
      <c r="D323" t="str">
        <f t="shared" si="65"/>
        <v>1</v>
      </c>
      <c r="E323" t="str">
        <f t="shared" si="66"/>
        <v>0</v>
      </c>
      <c r="F323" t="str">
        <f t="shared" si="67"/>
        <v>04</v>
      </c>
      <c r="G323" s="7" t="str">
        <f t="shared" si="68"/>
        <v>00</v>
      </c>
      <c r="H323">
        <f t="shared" si="61"/>
        <v>11</v>
      </c>
      <c r="I323" t="s">
        <v>1361</v>
      </c>
      <c r="J323" t="s">
        <v>1360</v>
      </c>
      <c r="K323">
        <v>11</v>
      </c>
      <c r="L323" t="s">
        <v>1359</v>
      </c>
      <c r="M323" t="s">
        <v>1371</v>
      </c>
      <c r="N323" t="s">
        <v>434</v>
      </c>
      <c r="O323" t="s">
        <v>65</v>
      </c>
      <c r="P323" t="s">
        <v>1351</v>
      </c>
      <c r="Q323" t="s">
        <v>429</v>
      </c>
      <c r="R323" t="s">
        <v>1305</v>
      </c>
      <c r="S323">
        <v>6</v>
      </c>
      <c r="T323" t="s">
        <v>1290</v>
      </c>
      <c r="U323" s="7" t="s">
        <v>1032</v>
      </c>
      <c r="V323" t="s">
        <v>435</v>
      </c>
      <c r="W323" t="s">
        <v>1371</v>
      </c>
      <c r="X323" t="s">
        <v>816</v>
      </c>
      <c r="Y323" t="s">
        <v>1339</v>
      </c>
      <c r="Z323">
        <v>3000</v>
      </c>
      <c r="AA323" t="s">
        <v>56</v>
      </c>
      <c r="AB323">
        <v>3441</v>
      </c>
      <c r="AC323" t="s">
        <v>388</v>
      </c>
      <c r="AD323" s="13" t="s">
        <v>1462</v>
      </c>
      <c r="AE323" t="s">
        <v>58</v>
      </c>
      <c r="AF323" s="1">
        <v>5000</v>
      </c>
      <c r="AH323" s="1">
        <f t="shared" si="69"/>
        <v>5000</v>
      </c>
      <c r="AL323" s="63">
        <f t="shared" si="62"/>
        <v>0</v>
      </c>
    </row>
    <row r="324" spans="1:38" x14ac:dyDescent="0.35">
      <c r="A324" t="str">
        <f t="shared" si="63"/>
        <v>551910090011</v>
      </c>
      <c r="B324">
        <v>5</v>
      </c>
      <c r="C324" t="str">
        <f t="shared" si="64"/>
        <v>519</v>
      </c>
      <c r="D324" t="str">
        <f t="shared" si="65"/>
        <v>1</v>
      </c>
      <c r="E324" t="str">
        <f t="shared" si="66"/>
        <v>0</v>
      </c>
      <c r="F324" t="str">
        <f t="shared" si="67"/>
        <v>09</v>
      </c>
      <c r="G324" s="7" t="str">
        <f t="shared" si="68"/>
        <v>00</v>
      </c>
      <c r="H324">
        <f t="shared" si="61"/>
        <v>11</v>
      </c>
      <c r="I324" t="s">
        <v>1361</v>
      </c>
      <c r="J324" t="s">
        <v>1360</v>
      </c>
      <c r="K324">
        <v>11</v>
      </c>
      <c r="L324" t="s">
        <v>1359</v>
      </c>
      <c r="M324" t="s">
        <v>1373</v>
      </c>
      <c r="N324" t="s">
        <v>835</v>
      </c>
      <c r="O324" t="s">
        <v>65</v>
      </c>
      <c r="P324" t="s">
        <v>1351</v>
      </c>
      <c r="Q324" t="s">
        <v>47</v>
      </c>
      <c r="R324" t="s">
        <v>48</v>
      </c>
      <c r="S324">
        <v>4</v>
      </c>
      <c r="T324" t="s">
        <v>1291</v>
      </c>
      <c r="U324" s="7" t="s">
        <v>1038</v>
      </c>
      <c r="V324" t="s">
        <v>120</v>
      </c>
      <c r="W324" t="s">
        <v>1375</v>
      </c>
      <c r="X324" t="s">
        <v>836</v>
      </c>
      <c r="Y324" t="s">
        <v>1340</v>
      </c>
      <c r="Z324">
        <v>5000</v>
      </c>
      <c r="AA324" t="s">
        <v>118</v>
      </c>
      <c r="AB324">
        <v>5191</v>
      </c>
      <c r="AC324" t="s">
        <v>121</v>
      </c>
      <c r="AD324" s="13" t="s">
        <v>1462</v>
      </c>
      <c r="AE324" t="s">
        <v>58</v>
      </c>
      <c r="AF324" s="1">
        <v>5000</v>
      </c>
      <c r="AH324" s="1">
        <f t="shared" si="69"/>
        <v>5000</v>
      </c>
      <c r="AL324" s="63">
        <f t="shared" si="62"/>
        <v>0</v>
      </c>
    </row>
    <row r="325" spans="1:38" x14ac:dyDescent="0.35">
      <c r="A325" t="str">
        <f t="shared" si="63"/>
        <v>524410060011</v>
      </c>
      <c r="B325">
        <v>5</v>
      </c>
      <c r="C325" t="str">
        <f t="shared" si="64"/>
        <v>244</v>
      </c>
      <c r="D325" t="str">
        <f t="shared" si="65"/>
        <v>1</v>
      </c>
      <c r="E325" t="str">
        <f t="shared" si="66"/>
        <v>0</v>
      </c>
      <c r="F325" t="str">
        <f t="shared" si="67"/>
        <v>06</v>
      </c>
      <c r="G325" s="7" t="str">
        <f t="shared" si="68"/>
        <v>00</v>
      </c>
      <c r="H325">
        <f t="shared" si="61"/>
        <v>11</v>
      </c>
      <c r="I325" t="s">
        <v>1361</v>
      </c>
      <c r="J325" t="s">
        <v>1360</v>
      </c>
      <c r="K325">
        <v>11</v>
      </c>
      <c r="L325" t="s">
        <v>1359</v>
      </c>
      <c r="M325" t="s">
        <v>1372</v>
      </c>
      <c r="N325" t="s">
        <v>60</v>
      </c>
      <c r="O325" t="s">
        <v>65</v>
      </c>
      <c r="P325" t="s">
        <v>1351</v>
      </c>
      <c r="Q325" t="s">
        <v>47</v>
      </c>
      <c r="R325" t="s">
        <v>48</v>
      </c>
      <c r="S325">
        <v>4</v>
      </c>
      <c r="T325" t="s">
        <v>1291</v>
      </c>
      <c r="U325" s="7" t="s">
        <v>1041</v>
      </c>
      <c r="V325" t="s">
        <v>297</v>
      </c>
      <c r="W325" t="s">
        <v>1373</v>
      </c>
      <c r="X325" t="s">
        <v>1466</v>
      </c>
      <c r="Y325" t="s">
        <v>1339</v>
      </c>
      <c r="Z325">
        <v>2000</v>
      </c>
      <c r="AA325" t="s">
        <v>105</v>
      </c>
      <c r="AB325">
        <v>2441</v>
      </c>
      <c r="AC325" t="s">
        <v>662</v>
      </c>
      <c r="AD325" s="13" t="s">
        <v>1462</v>
      </c>
      <c r="AE325" t="s">
        <v>58</v>
      </c>
      <c r="AF325" s="75">
        <v>4000</v>
      </c>
      <c r="AG325" s="75"/>
      <c r="AH325" s="1">
        <f t="shared" si="69"/>
        <v>4000</v>
      </c>
      <c r="AL325" s="63">
        <f t="shared" si="62"/>
        <v>0</v>
      </c>
    </row>
    <row r="326" spans="1:38" x14ac:dyDescent="0.35">
      <c r="A326" t="str">
        <f t="shared" si="63"/>
        <v>561212480025</v>
      </c>
      <c r="B326">
        <v>5</v>
      </c>
      <c r="C326" t="str">
        <f t="shared" si="64"/>
        <v>612</v>
      </c>
      <c r="D326" t="str">
        <f t="shared" si="65"/>
        <v>1</v>
      </c>
      <c r="E326" t="str">
        <f t="shared" si="66"/>
        <v>2</v>
      </c>
      <c r="F326" t="str">
        <f t="shared" si="67"/>
        <v>48</v>
      </c>
      <c r="G326" s="7" t="str">
        <f t="shared" si="68"/>
        <v>00</v>
      </c>
      <c r="H326">
        <f t="shared" si="61"/>
        <v>25</v>
      </c>
      <c r="I326" t="s">
        <v>1367</v>
      </c>
      <c r="J326" t="s">
        <v>1368</v>
      </c>
      <c r="K326">
        <v>25</v>
      </c>
      <c r="L326" t="s">
        <v>1358</v>
      </c>
      <c r="M326" t="s">
        <v>1378</v>
      </c>
      <c r="N326" t="s">
        <v>824</v>
      </c>
      <c r="O326" t="s">
        <v>138</v>
      </c>
      <c r="P326" t="s">
        <v>1347</v>
      </c>
      <c r="Q326" t="s">
        <v>47</v>
      </c>
      <c r="R326" t="s">
        <v>48</v>
      </c>
      <c r="S326">
        <v>1</v>
      </c>
      <c r="T326" t="s">
        <v>1292</v>
      </c>
      <c r="U326" s="7" t="s">
        <v>1552</v>
      </c>
      <c r="V326" t="s">
        <v>1506</v>
      </c>
      <c r="W326" t="s">
        <v>1427</v>
      </c>
      <c r="X326" t="s">
        <v>825</v>
      </c>
      <c r="Y326" t="s">
        <v>1340</v>
      </c>
      <c r="Z326">
        <v>6000</v>
      </c>
      <c r="AA326" t="s">
        <v>146</v>
      </c>
      <c r="AB326">
        <v>6121</v>
      </c>
      <c r="AC326" t="s">
        <v>145</v>
      </c>
      <c r="AD326" s="13" t="s">
        <v>1462</v>
      </c>
      <c r="AE326" t="s">
        <v>58</v>
      </c>
      <c r="AF326" s="1">
        <v>3110768.37</v>
      </c>
      <c r="AH326" s="1">
        <f t="shared" si="69"/>
        <v>3110768.37</v>
      </c>
      <c r="AL326" s="63">
        <f t="shared" si="62"/>
        <v>0</v>
      </c>
    </row>
    <row r="327" spans="1:38" x14ac:dyDescent="0.35">
      <c r="A327" t="str">
        <f t="shared" si="63"/>
        <v>561311480025</v>
      </c>
      <c r="B327">
        <v>5</v>
      </c>
      <c r="C327" t="str">
        <f t="shared" si="64"/>
        <v>613</v>
      </c>
      <c r="D327" t="str">
        <f t="shared" si="65"/>
        <v>1</v>
      </c>
      <c r="E327" t="str">
        <f t="shared" si="66"/>
        <v>1</v>
      </c>
      <c r="F327" t="str">
        <f t="shared" si="67"/>
        <v>48</v>
      </c>
      <c r="G327" s="7" t="str">
        <f t="shared" si="68"/>
        <v>00</v>
      </c>
      <c r="H327">
        <f t="shared" si="61"/>
        <v>25</v>
      </c>
      <c r="I327" t="s">
        <v>1366</v>
      </c>
      <c r="J327" t="s">
        <v>1365</v>
      </c>
      <c r="K327">
        <v>25</v>
      </c>
      <c r="L327" t="s">
        <v>1358</v>
      </c>
      <c r="M327" t="s">
        <v>1378</v>
      </c>
      <c r="N327" t="s">
        <v>824</v>
      </c>
      <c r="O327" t="s">
        <v>138</v>
      </c>
      <c r="P327" t="s">
        <v>1347</v>
      </c>
      <c r="Q327" t="s">
        <v>47</v>
      </c>
      <c r="R327" t="s">
        <v>48</v>
      </c>
      <c r="S327">
        <v>1</v>
      </c>
      <c r="T327" t="s">
        <v>1292</v>
      </c>
      <c r="U327" s="7" t="s">
        <v>1552</v>
      </c>
      <c r="V327" t="s">
        <v>1506</v>
      </c>
      <c r="W327" t="s">
        <v>1427</v>
      </c>
      <c r="X327" t="s">
        <v>825</v>
      </c>
      <c r="Y327" t="s">
        <v>1340</v>
      </c>
      <c r="Z327">
        <v>6000</v>
      </c>
      <c r="AA327" t="s">
        <v>146</v>
      </c>
      <c r="AB327">
        <v>6131</v>
      </c>
      <c r="AC327" t="s">
        <v>152</v>
      </c>
      <c r="AD327" s="13" t="s">
        <v>1462</v>
      </c>
      <c r="AE327" t="s">
        <v>58</v>
      </c>
      <c r="AF327" s="1">
        <v>37975438.600000001</v>
      </c>
      <c r="AG327" s="1">
        <v>0</v>
      </c>
      <c r="AH327" s="1">
        <f t="shared" si="69"/>
        <v>37975438.600000001</v>
      </c>
      <c r="AL327" s="63">
        <f t="shared" si="62"/>
        <v>0</v>
      </c>
    </row>
    <row r="328" spans="1:38" x14ac:dyDescent="0.35">
      <c r="A328" t="str">
        <f t="shared" si="63"/>
        <v>524610090011</v>
      </c>
      <c r="B328">
        <v>5</v>
      </c>
      <c r="C328" t="str">
        <f t="shared" si="64"/>
        <v>246</v>
      </c>
      <c r="D328" t="str">
        <f t="shared" si="65"/>
        <v>1</v>
      </c>
      <c r="E328" t="str">
        <f t="shared" si="66"/>
        <v>0</v>
      </c>
      <c r="F328" t="str">
        <f t="shared" si="67"/>
        <v>09</v>
      </c>
      <c r="G328" s="7" t="str">
        <f t="shared" si="68"/>
        <v>00</v>
      </c>
      <c r="H328">
        <f t="shared" si="61"/>
        <v>11</v>
      </c>
      <c r="I328" t="s">
        <v>1361</v>
      </c>
      <c r="J328" t="s">
        <v>1360</v>
      </c>
      <c r="K328">
        <v>11</v>
      </c>
      <c r="L328" t="s">
        <v>1359</v>
      </c>
      <c r="M328" t="s">
        <v>1373</v>
      </c>
      <c r="N328" t="s">
        <v>835</v>
      </c>
      <c r="O328" t="s">
        <v>65</v>
      </c>
      <c r="P328" t="s">
        <v>1351</v>
      </c>
      <c r="Q328" t="s">
        <v>47</v>
      </c>
      <c r="R328" t="s">
        <v>48</v>
      </c>
      <c r="S328">
        <v>4</v>
      </c>
      <c r="T328" t="s">
        <v>1291</v>
      </c>
      <c r="U328" s="7" t="s">
        <v>1038</v>
      </c>
      <c r="V328" t="s">
        <v>120</v>
      </c>
      <c r="W328" t="s">
        <v>1375</v>
      </c>
      <c r="X328" t="s">
        <v>836</v>
      </c>
      <c r="Y328" t="s">
        <v>1339</v>
      </c>
      <c r="Z328">
        <v>2000</v>
      </c>
      <c r="AA328" t="s">
        <v>105</v>
      </c>
      <c r="AB328">
        <v>2461</v>
      </c>
      <c r="AC328" t="s">
        <v>372</v>
      </c>
      <c r="AD328" s="13" t="s">
        <v>1462</v>
      </c>
      <c r="AE328" t="s">
        <v>58</v>
      </c>
      <c r="AF328" s="1">
        <v>3000</v>
      </c>
      <c r="AH328" s="1">
        <f t="shared" si="69"/>
        <v>3000</v>
      </c>
      <c r="AL328" s="63">
        <f t="shared" si="62"/>
        <v>0</v>
      </c>
    </row>
    <row r="329" spans="1:38" x14ac:dyDescent="0.35">
      <c r="A329" t="str">
        <f t="shared" si="63"/>
        <v>529210060011</v>
      </c>
      <c r="B329">
        <v>5</v>
      </c>
      <c r="C329" t="str">
        <f t="shared" si="64"/>
        <v>292</v>
      </c>
      <c r="D329" t="str">
        <f t="shared" si="65"/>
        <v>1</v>
      </c>
      <c r="E329" t="str">
        <f t="shared" si="66"/>
        <v>0</v>
      </c>
      <c r="F329" t="str">
        <f t="shared" si="67"/>
        <v>06</v>
      </c>
      <c r="G329" s="7" t="str">
        <f t="shared" si="68"/>
        <v>00</v>
      </c>
      <c r="H329">
        <f t="shared" si="61"/>
        <v>11</v>
      </c>
      <c r="I329" t="s">
        <v>1361</v>
      </c>
      <c r="J329" t="s">
        <v>1360</v>
      </c>
      <c r="K329">
        <v>11</v>
      </c>
      <c r="L329" t="s">
        <v>1359</v>
      </c>
      <c r="M329" t="s">
        <v>1372</v>
      </c>
      <c r="N329" t="s">
        <v>60</v>
      </c>
      <c r="O329" t="s">
        <v>65</v>
      </c>
      <c r="P329" t="s">
        <v>1351</v>
      </c>
      <c r="Q329" t="s">
        <v>47</v>
      </c>
      <c r="R329" t="s">
        <v>48</v>
      </c>
      <c r="S329">
        <v>4</v>
      </c>
      <c r="T329" t="s">
        <v>1291</v>
      </c>
      <c r="U329" s="7" t="s">
        <v>1041</v>
      </c>
      <c r="V329" t="s">
        <v>297</v>
      </c>
      <c r="W329" t="s">
        <v>1373</v>
      </c>
      <c r="X329" t="s">
        <v>1466</v>
      </c>
      <c r="Y329" t="s">
        <v>1339</v>
      </c>
      <c r="Z329">
        <v>2000</v>
      </c>
      <c r="AA329" t="s">
        <v>105</v>
      </c>
      <c r="AB329">
        <v>2921</v>
      </c>
      <c r="AC329" t="s">
        <v>378</v>
      </c>
      <c r="AD329" s="13" t="s">
        <v>1462</v>
      </c>
      <c r="AE329" t="s">
        <v>58</v>
      </c>
      <c r="AF329" s="75">
        <v>3000</v>
      </c>
      <c r="AG329" s="75"/>
      <c r="AH329" s="1">
        <f t="shared" si="69"/>
        <v>3000</v>
      </c>
      <c r="AL329" s="63">
        <f t="shared" si="62"/>
        <v>0</v>
      </c>
    </row>
    <row r="330" spans="1:38" x14ac:dyDescent="0.35">
      <c r="A330" t="str">
        <f t="shared" si="63"/>
        <v>561511480025</v>
      </c>
      <c r="B330">
        <v>5</v>
      </c>
      <c r="C330" t="str">
        <f t="shared" si="64"/>
        <v>615</v>
      </c>
      <c r="D330" t="str">
        <f t="shared" si="65"/>
        <v>1</v>
      </c>
      <c r="E330" t="str">
        <f t="shared" si="66"/>
        <v>1</v>
      </c>
      <c r="F330" t="str">
        <f t="shared" si="67"/>
        <v>48</v>
      </c>
      <c r="G330" s="7" t="str">
        <f t="shared" si="68"/>
        <v>00</v>
      </c>
      <c r="H330">
        <f t="shared" si="61"/>
        <v>25</v>
      </c>
      <c r="I330" t="s">
        <v>1366</v>
      </c>
      <c r="J330" t="s">
        <v>1365</v>
      </c>
      <c r="K330">
        <v>25</v>
      </c>
      <c r="L330" t="s">
        <v>1358</v>
      </c>
      <c r="M330" t="s">
        <v>1378</v>
      </c>
      <c r="N330" t="s">
        <v>824</v>
      </c>
      <c r="O330" t="s">
        <v>138</v>
      </c>
      <c r="P330" t="s">
        <v>1347</v>
      </c>
      <c r="Q330" t="s">
        <v>47</v>
      </c>
      <c r="R330" t="s">
        <v>48</v>
      </c>
      <c r="S330">
        <v>1</v>
      </c>
      <c r="T330" t="s">
        <v>1292</v>
      </c>
      <c r="U330" s="7" t="s">
        <v>1552</v>
      </c>
      <c r="V330" t="s">
        <v>1506</v>
      </c>
      <c r="W330" t="s">
        <v>1427</v>
      </c>
      <c r="X330" t="s">
        <v>825</v>
      </c>
      <c r="Y330" t="s">
        <v>1340</v>
      </c>
      <c r="Z330">
        <v>6000</v>
      </c>
      <c r="AA330" t="s">
        <v>146</v>
      </c>
      <c r="AB330">
        <v>6151</v>
      </c>
      <c r="AC330" t="s">
        <v>153</v>
      </c>
      <c r="AD330" s="13" t="s">
        <v>1462</v>
      </c>
      <c r="AE330" t="s">
        <v>58</v>
      </c>
      <c r="AF330" s="1">
        <v>66730231.399999999</v>
      </c>
      <c r="AG330" s="1">
        <v>0</v>
      </c>
      <c r="AH330" s="1">
        <f t="shared" si="69"/>
        <v>66730231.399999999</v>
      </c>
      <c r="AL330" s="63">
        <f t="shared" si="62"/>
        <v>0</v>
      </c>
    </row>
    <row r="331" spans="1:38" x14ac:dyDescent="0.35">
      <c r="A331" t="str">
        <f t="shared" si="63"/>
        <v>561210460011</v>
      </c>
      <c r="B331">
        <v>5</v>
      </c>
      <c r="C331" t="str">
        <f t="shared" si="64"/>
        <v>612</v>
      </c>
      <c r="D331" t="str">
        <f t="shared" si="65"/>
        <v>1</v>
      </c>
      <c r="E331" t="str">
        <f t="shared" si="66"/>
        <v>0</v>
      </c>
      <c r="F331" t="str">
        <f t="shared" si="67"/>
        <v>46</v>
      </c>
      <c r="G331" s="7" t="str">
        <f t="shared" si="68"/>
        <v>00</v>
      </c>
      <c r="H331">
        <f t="shared" si="61"/>
        <v>11</v>
      </c>
      <c r="I331" t="s">
        <v>1361</v>
      </c>
      <c r="J331" t="s">
        <v>1360</v>
      </c>
      <c r="K331">
        <v>11</v>
      </c>
      <c r="L331" t="s">
        <v>1359</v>
      </c>
      <c r="M331" t="s">
        <v>1378</v>
      </c>
      <c r="N331" t="s">
        <v>824</v>
      </c>
      <c r="O331" t="s">
        <v>138</v>
      </c>
      <c r="P331" t="s">
        <v>1347</v>
      </c>
      <c r="Q331" t="s">
        <v>47</v>
      </c>
      <c r="R331" t="s">
        <v>48</v>
      </c>
      <c r="S331">
        <v>1</v>
      </c>
      <c r="T331" t="s">
        <v>1292</v>
      </c>
      <c r="U331" s="7" t="s">
        <v>1550</v>
      </c>
      <c r="V331" t="s">
        <v>151</v>
      </c>
      <c r="W331" t="s">
        <v>1427</v>
      </c>
      <c r="X331" t="s">
        <v>825</v>
      </c>
      <c r="Y331" t="s">
        <v>1340</v>
      </c>
      <c r="Z331">
        <v>6000</v>
      </c>
      <c r="AA331" t="s">
        <v>146</v>
      </c>
      <c r="AB331">
        <v>6121</v>
      </c>
      <c r="AC331" t="s">
        <v>145</v>
      </c>
      <c r="AD331" s="13" t="s">
        <v>1462</v>
      </c>
      <c r="AE331" t="s">
        <v>58</v>
      </c>
      <c r="AF331" s="75">
        <v>221450365.79999998</v>
      </c>
      <c r="AG331" s="1">
        <v>221450365.79999998</v>
      </c>
      <c r="AH331" s="1">
        <f t="shared" si="69"/>
        <v>221450365.79999998</v>
      </c>
      <c r="AI331" t="s">
        <v>1154</v>
      </c>
      <c r="AL331" s="63">
        <f t="shared" si="62"/>
        <v>0</v>
      </c>
    </row>
    <row r="332" spans="1:38" x14ac:dyDescent="0.35">
      <c r="A332" t="str">
        <f t="shared" si="63"/>
        <v>561210463611</v>
      </c>
      <c r="B332">
        <v>5</v>
      </c>
      <c r="C332" t="str">
        <f t="shared" si="64"/>
        <v>612</v>
      </c>
      <c r="D332" t="str">
        <f t="shared" si="65"/>
        <v>1</v>
      </c>
      <c r="E332" t="str">
        <f t="shared" si="66"/>
        <v>0</v>
      </c>
      <c r="F332" t="str">
        <f t="shared" si="67"/>
        <v>46</v>
      </c>
      <c r="G332" s="7">
        <f t="shared" si="68"/>
        <v>36</v>
      </c>
      <c r="H332">
        <f t="shared" si="61"/>
        <v>11</v>
      </c>
      <c r="I332" t="s">
        <v>1361</v>
      </c>
      <c r="J332" t="s">
        <v>1360</v>
      </c>
      <c r="K332">
        <v>11</v>
      </c>
      <c r="L332" t="s">
        <v>1359</v>
      </c>
      <c r="M332" t="s">
        <v>1378</v>
      </c>
      <c r="N332" t="s">
        <v>824</v>
      </c>
      <c r="O332" t="s">
        <v>138</v>
      </c>
      <c r="P332" t="s">
        <v>1347</v>
      </c>
      <c r="Q332" t="s">
        <v>47</v>
      </c>
      <c r="R332" t="s">
        <v>48</v>
      </c>
      <c r="S332">
        <v>1</v>
      </c>
      <c r="T332" t="s">
        <v>1292</v>
      </c>
      <c r="U332" s="7" t="s">
        <v>1550</v>
      </c>
      <c r="V332" t="s">
        <v>151</v>
      </c>
      <c r="W332" t="s">
        <v>1427</v>
      </c>
      <c r="X332" t="s">
        <v>825</v>
      </c>
      <c r="Y332" t="s">
        <v>1340</v>
      </c>
      <c r="Z332">
        <v>6000</v>
      </c>
      <c r="AA332" t="s">
        <v>146</v>
      </c>
      <c r="AB332">
        <v>6121</v>
      </c>
      <c r="AC332" t="s">
        <v>145</v>
      </c>
      <c r="AD332" s="13">
        <v>36</v>
      </c>
      <c r="AE332" t="s">
        <v>826</v>
      </c>
      <c r="AF332" s="1">
        <v>37122359.280000001</v>
      </c>
      <c r="AG332" s="1">
        <v>37122359.280000001</v>
      </c>
      <c r="AH332" s="1">
        <f t="shared" si="69"/>
        <v>37122359.280000001</v>
      </c>
      <c r="AI332" t="s">
        <v>1154</v>
      </c>
      <c r="AJ332" s="1"/>
      <c r="AL332" s="63">
        <f t="shared" si="62"/>
        <v>0</v>
      </c>
    </row>
    <row r="333" spans="1:38" x14ac:dyDescent="0.35">
      <c r="A333" t="str">
        <f t="shared" si="63"/>
        <v>561310460011</v>
      </c>
      <c r="B333">
        <v>5</v>
      </c>
      <c r="C333" t="str">
        <f t="shared" si="64"/>
        <v>613</v>
      </c>
      <c r="D333" t="str">
        <f t="shared" si="65"/>
        <v>1</v>
      </c>
      <c r="E333" t="str">
        <f t="shared" si="66"/>
        <v>0</v>
      </c>
      <c r="F333" t="str">
        <f t="shared" si="67"/>
        <v>46</v>
      </c>
      <c r="G333" s="7" t="str">
        <f t="shared" si="68"/>
        <v>00</v>
      </c>
      <c r="H333">
        <f t="shared" si="61"/>
        <v>11</v>
      </c>
      <c r="I333" t="s">
        <v>1361</v>
      </c>
      <c r="J333" t="s">
        <v>1360</v>
      </c>
      <c r="K333">
        <v>11</v>
      </c>
      <c r="L333" t="s">
        <v>1359</v>
      </c>
      <c r="M333" t="s">
        <v>1378</v>
      </c>
      <c r="N333" t="s">
        <v>824</v>
      </c>
      <c r="O333" t="s">
        <v>138</v>
      </c>
      <c r="P333" t="s">
        <v>1347</v>
      </c>
      <c r="Q333" t="s">
        <v>47</v>
      </c>
      <c r="R333" t="s">
        <v>48</v>
      </c>
      <c r="S333">
        <v>1</v>
      </c>
      <c r="T333" t="s">
        <v>1292</v>
      </c>
      <c r="U333" s="7" t="s">
        <v>1550</v>
      </c>
      <c r="V333" t="s">
        <v>151</v>
      </c>
      <c r="W333" t="s">
        <v>1427</v>
      </c>
      <c r="X333" t="s">
        <v>825</v>
      </c>
      <c r="Y333" t="s">
        <v>1340</v>
      </c>
      <c r="Z333">
        <v>6000</v>
      </c>
      <c r="AA333" t="s">
        <v>146</v>
      </c>
      <c r="AB333">
        <v>6131</v>
      </c>
      <c r="AC333" t="s">
        <v>152</v>
      </c>
      <c r="AD333" s="13" t="s">
        <v>1462</v>
      </c>
      <c r="AE333" t="s">
        <v>58</v>
      </c>
      <c r="AF333" s="75">
        <v>26624817.599999998</v>
      </c>
      <c r="AG333" s="1">
        <v>26624817.599999998</v>
      </c>
      <c r="AH333" s="1">
        <f t="shared" si="69"/>
        <v>26624817.599999998</v>
      </c>
      <c r="AI333" t="s">
        <v>1154</v>
      </c>
      <c r="AK333" t="s">
        <v>1153</v>
      </c>
      <c r="AL333" s="63">
        <f t="shared" si="62"/>
        <v>0</v>
      </c>
    </row>
    <row r="334" spans="1:38" x14ac:dyDescent="0.35">
      <c r="A334" t="str">
        <f t="shared" si="63"/>
        <v>561310463711</v>
      </c>
      <c r="B334">
        <v>5</v>
      </c>
      <c r="C334" t="str">
        <f t="shared" si="64"/>
        <v>613</v>
      </c>
      <c r="D334" t="str">
        <f t="shared" si="65"/>
        <v>1</v>
      </c>
      <c r="E334" t="str">
        <f t="shared" si="66"/>
        <v>0</v>
      </c>
      <c r="F334" t="str">
        <f t="shared" si="67"/>
        <v>46</v>
      </c>
      <c r="G334" s="7">
        <f t="shared" si="68"/>
        <v>37</v>
      </c>
      <c r="H334">
        <f t="shared" si="61"/>
        <v>11</v>
      </c>
      <c r="I334" t="s">
        <v>1361</v>
      </c>
      <c r="J334" t="s">
        <v>1360</v>
      </c>
      <c r="K334">
        <v>11</v>
      </c>
      <c r="L334" t="s">
        <v>1359</v>
      </c>
      <c r="M334" t="s">
        <v>1378</v>
      </c>
      <c r="N334" t="s">
        <v>824</v>
      </c>
      <c r="O334" t="s">
        <v>138</v>
      </c>
      <c r="P334" t="s">
        <v>1347</v>
      </c>
      <c r="Q334" t="s">
        <v>47</v>
      </c>
      <c r="R334" t="s">
        <v>48</v>
      </c>
      <c r="S334">
        <v>1</v>
      </c>
      <c r="T334" t="s">
        <v>1292</v>
      </c>
      <c r="U334" s="7" t="s">
        <v>1550</v>
      </c>
      <c r="V334" t="s">
        <v>151</v>
      </c>
      <c r="W334" t="s">
        <v>1427</v>
      </c>
      <c r="X334" t="s">
        <v>825</v>
      </c>
      <c r="Y334" t="s">
        <v>1340</v>
      </c>
      <c r="Z334">
        <v>6000</v>
      </c>
      <c r="AA334" t="s">
        <v>146</v>
      </c>
      <c r="AB334">
        <v>6131</v>
      </c>
      <c r="AC334" t="s">
        <v>152</v>
      </c>
      <c r="AD334" s="13">
        <v>37</v>
      </c>
      <c r="AE334" t="s">
        <v>827</v>
      </c>
      <c r="AF334" s="1">
        <v>62500000</v>
      </c>
      <c r="AG334" s="1">
        <v>62500000</v>
      </c>
      <c r="AH334" s="1">
        <f t="shared" si="69"/>
        <v>62500000</v>
      </c>
      <c r="AI334" t="s">
        <v>1154</v>
      </c>
      <c r="AL334" s="63">
        <f t="shared" si="62"/>
        <v>0</v>
      </c>
    </row>
    <row r="335" spans="1:38" x14ac:dyDescent="0.35">
      <c r="A335" t="str">
        <f t="shared" si="63"/>
        <v>561510460011</v>
      </c>
      <c r="B335">
        <v>5</v>
      </c>
      <c r="C335" t="str">
        <f t="shared" si="64"/>
        <v>615</v>
      </c>
      <c r="D335" t="str">
        <f t="shared" si="65"/>
        <v>1</v>
      </c>
      <c r="E335" t="str">
        <f t="shared" si="66"/>
        <v>0</v>
      </c>
      <c r="F335" t="str">
        <f t="shared" si="67"/>
        <v>46</v>
      </c>
      <c r="G335" s="7" t="str">
        <f t="shared" si="68"/>
        <v>00</v>
      </c>
      <c r="H335">
        <f t="shared" si="61"/>
        <v>11</v>
      </c>
      <c r="I335" t="s">
        <v>1361</v>
      </c>
      <c r="J335" t="s">
        <v>1360</v>
      </c>
      <c r="K335">
        <v>11</v>
      </c>
      <c r="L335" t="s">
        <v>1359</v>
      </c>
      <c r="M335" t="s">
        <v>1378</v>
      </c>
      <c r="N335" t="s">
        <v>824</v>
      </c>
      <c r="O335" t="s">
        <v>138</v>
      </c>
      <c r="P335" t="s">
        <v>1347</v>
      </c>
      <c r="Q335" t="s">
        <v>47</v>
      </c>
      <c r="R335" t="s">
        <v>48</v>
      </c>
      <c r="S335">
        <v>1</v>
      </c>
      <c r="T335" t="s">
        <v>1292</v>
      </c>
      <c r="U335" s="7" t="s">
        <v>1550</v>
      </c>
      <c r="V335" t="s">
        <v>151</v>
      </c>
      <c r="W335" t="s">
        <v>1427</v>
      </c>
      <c r="X335" t="s">
        <v>825</v>
      </c>
      <c r="Y335" t="s">
        <v>1340</v>
      </c>
      <c r="Z335">
        <v>6000</v>
      </c>
      <c r="AA335" t="s">
        <v>146</v>
      </c>
      <c r="AB335">
        <v>6151</v>
      </c>
      <c r="AC335" t="s">
        <v>153</v>
      </c>
      <c r="AD335" s="13" t="s">
        <v>1462</v>
      </c>
      <c r="AE335" t="s">
        <v>58</v>
      </c>
      <c r="AF335" s="75">
        <v>270180971.16000003</v>
      </c>
      <c r="AG335" s="1">
        <v>270180971.16000003</v>
      </c>
      <c r="AH335" s="1">
        <f t="shared" si="69"/>
        <v>270180971.16000003</v>
      </c>
      <c r="AI335" t="s">
        <v>1154</v>
      </c>
      <c r="AL335" s="63">
        <f t="shared" si="62"/>
        <v>0</v>
      </c>
    </row>
    <row r="336" spans="1:38" x14ac:dyDescent="0.35">
      <c r="A336" t="str">
        <f t="shared" si="63"/>
        <v>535810152011</v>
      </c>
      <c r="B336">
        <v>5</v>
      </c>
      <c r="C336" t="str">
        <f t="shared" si="64"/>
        <v>358</v>
      </c>
      <c r="D336" t="str">
        <f t="shared" si="65"/>
        <v>1</v>
      </c>
      <c r="E336" t="str">
        <f t="shared" si="66"/>
        <v>0</v>
      </c>
      <c r="F336" t="str">
        <f t="shared" si="67"/>
        <v>15</v>
      </c>
      <c r="G336" s="7">
        <f t="shared" si="68"/>
        <v>20</v>
      </c>
      <c r="H336">
        <f t="shared" si="61"/>
        <v>11</v>
      </c>
      <c r="I336" t="s">
        <v>1361</v>
      </c>
      <c r="J336" t="s">
        <v>1360</v>
      </c>
      <c r="K336">
        <v>11</v>
      </c>
      <c r="L336" t="s">
        <v>1359</v>
      </c>
      <c r="M336" t="s">
        <v>1374</v>
      </c>
      <c r="N336" t="s">
        <v>111</v>
      </c>
      <c r="O336" t="s">
        <v>65</v>
      </c>
      <c r="P336" t="s">
        <v>1351</v>
      </c>
      <c r="Q336" t="s">
        <v>47</v>
      </c>
      <c r="R336" t="s">
        <v>48</v>
      </c>
      <c r="S336">
        <v>4</v>
      </c>
      <c r="T336" t="s">
        <v>1291</v>
      </c>
      <c r="U336" s="7" t="s">
        <v>1046</v>
      </c>
      <c r="V336" t="s">
        <v>1411</v>
      </c>
      <c r="W336" t="s">
        <v>1378</v>
      </c>
      <c r="X336" t="s">
        <v>1410</v>
      </c>
      <c r="Y336" t="s">
        <v>1339</v>
      </c>
      <c r="Z336">
        <v>3000</v>
      </c>
      <c r="AA336" t="s">
        <v>56</v>
      </c>
      <c r="AB336">
        <v>3581</v>
      </c>
      <c r="AC336" t="s">
        <v>190</v>
      </c>
      <c r="AD336" s="13">
        <v>20</v>
      </c>
      <c r="AE336" t="s">
        <v>1406</v>
      </c>
      <c r="AF336" s="75">
        <v>3000</v>
      </c>
      <c r="AH336" s="1">
        <f t="shared" si="69"/>
        <v>3000</v>
      </c>
      <c r="AL336" s="63">
        <f t="shared" si="62"/>
        <v>0</v>
      </c>
    </row>
    <row r="337" spans="1:38" x14ac:dyDescent="0.35">
      <c r="A337" t="str">
        <f t="shared" si="63"/>
        <v>521610060011</v>
      </c>
      <c r="B337">
        <v>5</v>
      </c>
      <c r="C337" t="str">
        <f t="shared" si="64"/>
        <v>216</v>
      </c>
      <c r="D337" t="str">
        <f t="shared" si="65"/>
        <v>1</v>
      </c>
      <c r="E337" t="str">
        <f t="shared" si="66"/>
        <v>0</v>
      </c>
      <c r="F337" t="str">
        <f t="shared" si="67"/>
        <v>06</v>
      </c>
      <c r="G337" s="7" t="str">
        <f t="shared" si="68"/>
        <v>00</v>
      </c>
      <c r="H337">
        <f t="shared" si="61"/>
        <v>11</v>
      </c>
      <c r="I337" t="s">
        <v>1361</v>
      </c>
      <c r="J337" t="s">
        <v>1360</v>
      </c>
      <c r="K337">
        <v>11</v>
      </c>
      <c r="L337" t="s">
        <v>1359</v>
      </c>
      <c r="M337" t="s">
        <v>1372</v>
      </c>
      <c r="N337" t="s">
        <v>60</v>
      </c>
      <c r="O337" t="s">
        <v>65</v>
      </c>
      <c r="P337" t="s">
        <v>1351</v>
      </c>
      <c r="Q337" t="s">
        <v>47</v>
      </c>
      <c r="R337" t="s">
        <v>48</v>
      </c>
      <c r="S337">
        <v>4</v>
      </c>
      <c r="T337" t="s">
        <v>1291</v>
      </c>
      <c r="U337" s="7" t="s">
        <v>1041</v>
      </c>
      <c r="V337" t="s">
        <v>297</v>
      </c>
      <c r="W337" t="s">
        <v>1373</v>
      </c>
      <c r="X337" t="s">
        <v>1466</v>
      </c>
      <c r="Y337" t="s">
        <v>1339</v>
      </c>
      <c r="Z337">
        <v>2000</v>
      </c>
      <c r="AA337" t="s">
        <v>105</v>
      </c>
      <c r="AB337">
        <v>2161</v>
      </c>
      <c r="AC337" t="s">
        <v>367</v>
      </c>
      <c r="AD337" s="13" t="s">
        <v>1462</v>
      </c>
      <c r="AE337" t="s">
        <v>58</v>
      </c>
      <c r="AF337" s="75">
        <v>2000</v>
      </c>
      <c r="AG337" s="75"/>
      <c r="AH337" s="1">
        <f t="shared" si="69"/>
        <v>2000</v>
      </c>
      <c r="AL337" s="63">
        <f t="shared" ref="AL337:AL340" si="70">AF337-AH337</f>
        <v>0</v>
      </c>
    </row>
    <row r="338" spans="1:38" x14ac:dyDescent="0.35">
      <c r="A338" t="str">
        <f t="shared" si="63"/>
        <v>524610060011</v>
      </c>
      <c r="B338">
        <v>5</v>
      </c>
      <c r="C338" t="str">
        <f t="shared" si="64"/>
        <v>246</v>
      </c>
      <c r="D338" t="str">
        <f t="shared" si="65"/>
        <v>1</v>
      </c>
      <c r="E338" t="str">
        <f t="shared" si="66"/>
        <v>0</v>
      </c>
      <c r="F338" t="str">
        <f t="shared" si="67"/>
        <v>06</v>
      </c>
      <c r="G338" s="7" t="str">
        <f t="shared" si="68"/>
        <v>00</v>
      </c>
      <c r="H338">
        <f t="shared" si="61"/>
        <v>11</v>
      </c>
      <c r="I338" t="s">
        <v>1361</v>
      </c>
      <c r="J338" t="s">
        <v>1360</v>
      </c>
      <c r="K338">
        <v>11</v>
      </c>
      <c r="L338" t="s">
        <v>1359</v>
      </c>
      <c r="M338" t="s">
        <v>1372</v>
      </c>
      <c r="N338" t="s">
        <v>60</v>
      </c>
      <c r="O338" t="s">
        <v>65</v>
      </c>
      <c r="P338" t="s">
        <v>1351</v>
      </c>
      <c r="Q338" t="s">
        <v>47</v>
      </c>
      <c r="R338" t="s">
        <v>48</v>
      </c>
      <c r="S338">
        <v>4</v>
      </c>
      <c r="T338" t="s">
        <v>1291</v>
      </c>
      <c r="U338" s="7" t="s">
        <v>1041</v>
      </c>
      <c r="V338" t="s">
        <v>297</v>
      </c>
      <c r="W338" t="s">
        <v>1373</v>
      </c>
      <c r="X338" t="s">
        <v>1466</v>
      </c>
      <c r="Y338" t="s">
        <v>1339</v>
      </c>
      <c r="Z338">
        <v>2000</v>
      </c>
      <c r="AA338" t="s">
        <v>105</v>
      </c>
      <c r="AB338">
        <v>2461</v>
      </c>
      <c r="AC338" t="s">
        <v>372</v>
      </c>
      <c r="AD338" s="13" t="s">
        <v>1462</v>
      </c>
      <c r="AE338" t="s">
        <v>58</v>
      </c>
      <c r="AF338" s="75">
        <v>500</v>
      </c>
      <c r="AG338" s="75"/>
      <c r="AH338" s="1">
        <f t="shared" si="69"/>
        <v>500</v>
      </c>
      <c r="AL338" s="63">
        <f t="shared" si="70"/>
        <v>0</v>
      </c>
    </row>
    <row r="339" spans="1:38" x14ac:dyDescent="0.35">
      <c r="A339" t="str">
        <f t="shared" si="63"/>
        <v>591112080025</v>
      </c>
      <c r="B339">
        <v>5</v>
      </c>
      <c r="C339" t="str">
        <f t="shared" si="64"/>
        <v>911</v>
      </c>
      <c r="D339" t="str">
        <f t="shared" si="65"/>
        <v>1</v>
      </c>
      <c r="E339" t="str">
        <f t="shared" si="66"/>
        <v>2</v>
      </c>
      <c r="F339" t="str">
        <f t="shared" si="67"/>
        <v>08</v>
      </c>
      <c r="G339" s="7" t="str">
        <f t="shared" si="68"/>
        <v>00</v>
      </c>
      <c r="H339">
        <f t="shared" si="61"/>
        <v>25</v>
      </c>
      <c r="I339" t="s">
        <v>1367</v>
      </c>
      <c r="J339" t="s">
        <v>1368</v>
      </c>
      <c r="K339">
        <v>25</v>
      </c>
      <c r="L339" t="s">
        <v>1358</v>
      </c>
      <c r="M339" t="s">
        <v>1372</v>
      </c>
      <c r="N339" t="s">
        <v>60</v>
      </c>
      <c r="O339" t="s">
        <v>65</v>
      </c>
      <c r="P339" t="s">
        <v>1351</v>
      </c>
      <c r="Q339" t="s">
        <v>47</v>
      </c>
      <c r="R339" t="s">
        <v>48</v>
      </c>
      <c r="S339">
        <v>4</v>
      </c>
      <c r="T339" t="s">
        <v>1291</v>
      </c>
      <c r="U339" s="7" t="s">
        <v>1039</v>
      </c>
      <c r="V339" t="s">
        <v>61</v>
      </c>
      <c r="W339" t="s">
        <v>1374</v>
      </c>
      <c r="X339" t="s">
        <v>811</v>
      </c>
      <c r="Y339" t="s">
        <v>1341</v>
      </c>
      <c r="Z339">
        <v>9000</v>
      </c>
      <c r="AA339" t="s">
        <v>85</v>
      </c>
      <c r="AB339">
        <v>9111</v>
      </c>
      <c r="AC339" t="s">
        <v>84</v>
      </c>
      <c r="AD339" s="13" t="s">
        <v>1462</v>
      </c>
      <c r="AE339" t="s">
        <v>58</v>
      </c>
      <c r="AF339" s="75">
        <v>24713862.890000001</v>
      </c>
      <c r="AG339" s="1">
        <v>0</v>
      </c>
      <c r="AH339" s="1">
        <f>AF339</f>
        <v>24713862.890000001</v>
      </c>
      <c r="AL339" s="63">
        <f t="shared" si="70"/>
        <v>0</v>
      </c>
    </row>
    <row r="340" spans="1:38" x14ac:dyDescent="0.35">
      <c r="A340" t="str">
        <f t="shared" si="63"/>
        <v>592112080025</v>
      </c>
      <c r="B340">
        <v>5</v>
      </c>
      <c r="C340" t="str">
        <f t="shared" si="64"/>
        <v>921</v>
      </c>
      <c r="D340" t="str">
        <f t="shared" si="65"/>
        <v>1</v>
      </c>
      <c r="E340" t="str">
        <f t="shared" si="66"/>
        <v>2</v>
      </c>
      <c r="F340" t="str">
        <f t="shared" si="67"/>
        <v>08</v>
      </c>
      <c r="G340" s="7" t="str">
        <f t="shared" si="68"/>
        <v>00</v>
      </c>
      <c r="H340">
        <f t="shared" si="61"/>
        <v>25</v>
      </c>
      <c r="I340" t="s">
        <v>1367</v>
      </c>
      <c r="J340" t="s">
        <v>1368</v>
      </c>
      <c r="K340">
        <v>25</v>
      </c>
      <c r="L340" t="s">
        <v>1358</v>
      </c>
      <c r="M340" t="s">
        <v>1372</v>
      </c>
      <c r="N340" t="s">
        <v>60</v>
      </c>
      <c r="O340" t="s">
        <v>65</v>
      </c>
      <c r="P340" t="s">
        <v>1351</v>
      </c>
      <c r="Q340" t="s">
        <v>47</v>
      </c>
      <c r="R340" t="s">
        <v>48</v>
      </c>
      <c r="S340">
        <v>4</v>
      </c>
      <c r="T340" t="s">
        <v>1291</v>
      </c>
      <c r="U340" s="7" t="s">
        <v>1039</v>
      </c>
      <c r="V340" t="s">
        <v>61</v>
      </c>
      <c r="W340" t="s">
        <v>1374</v>
      </c>
      <c r="X340" t="s">
        <v>811</v>
      </c>
      <c r="Y340" t="s">
        <v>1341</v>
      </c>
      <c r="Z340">
        <v>9000</v>
      </c>
      <c r="AA340" t="s">
        <v>85</v>
      </c>
      <c r="AB340">
        <v>9211</v>
      </c>
      <c r="AC340" t="s">
        <v>88</v>
      </c>
      <c r="AD340" s="13" t="s">
        <v>1462</v>
      </c>
      <c r="AE340" t="s">
        <v>58</v>
      </c>
      <c r="AF340" s="75">
        <v>11000000</v>
      </c>
      <c r="AG340" s="1">
        <v>0</v>
      </c>
      <c r="AH340" s="1">
        <f>AF340</f>
        <v>11000000</v>
      </c>
      <c r="AL340" s="63">
        <f t="shared" si="70"/>
        <v>0</v>
      </c>
    </row>
    <row r="341" spans="1:38" x14ac:dyDescent="0.35">
      <c r="AF341" s="1"/>
    </row>
    <row r="342" spans="1:38" x14ac:dyDescent="0.35">
      <c r="AG342" s="16"/>
    </row>
    <row r="343" spans="1:38" x14ac:dyDescent="0.35">
      <c r="AG343" s="16"/>
    </row>
    <row r="346" spans="1:38" x14ac:dyDescent="0.35">
      <c r="AF346" s="16"/>
      <c r="AG346" s="16"/>
      <c r="AH346" s="16"/>
    </row>
    <row r="347" spans="1:38" x14ac:dyDescent="0.35">
      <c r="AF347" s="63"/>
      <c r="AG347" s="63"/>
    </row>
    <row r="348" spans="1:38" x14ac:dyDescent="0.35">
      <c r="AG348" s="16"/>
    </row>
    <row r="349" spans="1:38" x14ac:dyDescent="0.35">
      <c r="AF349" s="63"/>
      <c r="AG349" s="16"/>
    </row>
    <row r="350" spans="1:38" x14ac:dyDescent="0.35">
      <c r="AG350" s="16"/>
    </row>
    <row r="351" spans="1:38" x14ac:dyDescent="0.35">
      <c r="AG351" s="16"/>
    </row>
    <row r="356" spans="32:36" x14ac:dyDescent="0.35">
      <c r="AF356" s="1"/>
    </row>
    <row r="358" spans="32:36" x14ac:dyDescent="0.35">
      <c r="AI358" s="1"/>
      <c r="AJ358" s="192"/>
    </row>
    <row r="359" spans="32:36" x14ac:dyDescent="0.35">
      <c r="AI359" s="1"/>
      <c r="AJ359" s="193"/>
    </row>
    <row r="360" spans="32:36" x14ac:dyDescent="0.35">
      <c r="AI360" s="1"/>
      <c r="AJ360" s="192"/>
    </row>
    <row r="361" spans="32:36" x14ac:dyDescent="0.35">
      <c r="AI361" s="1"/>
      <c r="AJ361" s="192"/>
    </row>
  </sheetData>
  <autoFilter ref="A1:AL345" xr:uid="{00000000-0001-0000-0900-000000000000}"/>
  <sortState xmlns:xlrd2="http://schemas.microsoft.com/office/spreadsheetml/2017/richdata2" ref="A26:AL338">
    <sortCondition descending="1" ref="AH44:AH340"/>
  </sortState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5E1E1-B562-4934-8BE3-8755250085CD}">
  <dimension ref="A1:D6"/>
  <sheetViews>
    <sheetView workbookViewId="0">
      <selection activeCell="B32" sqref="B32"/>
    </sheetView>
  </sheetViews>
  <sheetFormatPr baseColWidth="10" defaultRowHeight="14.5" x14ac:dyDescent="0.35"/>
  <cols>
    <col min="1" max="1" width="14.08984375" customWidth="1"/>
    <col min="2" max="2" width="73.90625" bestFit="1" customWidth="1"/>
    <col min="3" max="3" width="16.6328125" bestFit="1" customWidth="1"/>
    <col min="4" max="4" width="12.54296875" bestFit="1" customWidth="1"/>
  </cols>
  <sheetData>
    <row r="1" spans="1:4" x14ac:dyDescent="0.35">
      <c r="A1" s="2" t="s">
        <v>0</v>
      </c>
      <c r="B1" s="2" t="s">
        <v>1577</v>
      </c>
      <c r="C1" s="2" t="s">
        <v>2255</v>
      </c>
      <c r="D1" s="2" t="s">
        <v>1</v>
      </c>
    </row>
    <row r="2" spans="1:4" x14ac:dyDescent="0.35">
      <c r="A2" t="s">
        <v>1361</v>
      </c>
      <c r="B2" t="s">
        <v>1360</v>
      </c>
      <c r="C2" t="s">
        <v>2252</v>
      </c>
      <c r="D2" t="s">
        <v>1359</v>
      </c>
    </row>
    <row r="3" spans="1:4" x14ac:dyDescent="0.35">
      <c r="A3" t="s">
        <v>1362</v>
      </c>
      <c r="B3" t="s">
        <v>1363</v>
      </c>
      <c r="C3" t="s">
        <v>2253</v>
      </c>
      <c r="D3" t="s">
        <v>1359</v>
      </c>
    </row>
    <row r="4" spans="1:4" x14ac:dyDescent="0.35">
      <c r="A4" t="s">
        <v>1407</v>
      </c>
      <c r="B4" t="s">
        <v>1364</v>
      </c>
      <c r="C4" t="s">
        <v>2254</v>
      </c>
      <c r="D4" t="s">
        <v>1359</v>
      </c>
    </row>
    <row r="5" spans="1:4" x14ac:dyDescent="0.35">
      <c r="A5" t="s">
        <v>1366</v>
      </c>
      <c r="B5" t="s">
        <v>1365</v>
      </c>
      <c r="C5" t="s">
        <v>2253</v>
      </c>
      <c r="D5" t="s">
        <v>1358</v>
      </c>
    </row>
    <row r="6" spans="1:4" x14ac:dyDescent="0.35">
      <c r="A6" t="s">
        <v>1367</v>
      </c>
      <c r="B6" t="s">
        <v>1368</v>
      </c>
      <c r="C6" t="s">
        <v>2253</v>
      </c>
      <c r="D6" t="s">
        <v>1358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9"/>
  <sheetViews>
    <sheetView workbookViewId="0">
      <selection activeCell="H27" sqref="H27"/>
    </sheetView>
  </sheetViews>
  <sheetFormatPr baseColWidth="10" defaultRowHeight="14.5" x14ac:dyDescent="0.35"/>
  <cols>
    <col min="1" max="1" width="21" bestFit="1" customWidth="1"/>
    <col min="2" max="2" width="42.81640625" bestFit="1" customWidth="1"/>
  </cols>
  <sheetData>
    <row r="1" spans="1:4" x14ac:dyDescent="0.35">
      <c r="A1" t="s">
        <v>13</v>
      </c>
      <c r="B1" t="s">
        <v>29</v>
      </c>
    </row>
    <row r="2" spans="1:4" x14ac:dyDescent="0.35">
      <c r="A2" t="s">
        <v>342</v>
      </c>
      <c r="B2" t="s">
        <v>344</v>
      </c>
      <c r="C2" s="4" t="s">
        <v>665</v>
      </c>
      <c r="D2" t="s">
        <v>344</v>
      </c>
    </row>
    <row r="3" spans="1:4" x14ac:dyDescent="0.35">
      <c r="A3" t="s">
        <v>354</v>
      </c>
      <c r="B3" t="s">
        <v>356</v>
      </c>
      <c r="C3" s="4" t="s">
        <v>668</v>
      </c>
      <c r="D3" t="s">
        <v>356</v>
      </c>
    </row>
    <row r="4" spans="1:4" x14ac:dyDescent="0.35">
      <c r="A4" t="s">
        <v>103</v>
      </c>
      <c r="B4" t="s">
        <v>111</v>
      </c>
      <c r="C4" s="4" t="s">
        <v>674</v>
      </c>
      <c r="D4" t="s">
        <v>111</v>
      </c>
    </row>
    <row r="5" spans="1:4" x14ac:dyDescent="0.35">
      <c r="A5" t="s">
        <v>237</v>
      </c>
      <c r="B5" t="s">
        <v>239</v>
      </c>
      <c r="C5" s="4" t="s">
        <v>676</v>
      </c>
      <c r="D5" t="s">
        <v>239</v>
      </c>
    </row>
    <row r="6" spans="1:4" x14ac:dyDescent="0.35">
      <c r="A6" t="s">
        <v>358</v>
      </c>
      <c r="B6" t="s">
        <v>360</v>
      </c>
      <c r="C6" s="4" t="s">
        <v>671</v>
      </c>
      <c r="D6" t="s">
        <v>360</v>
      </c>
    </row>
    <row r="7" spans="1:4" x14ac:dyDescent="0.35">
      <c r="A7" t="s">
        <v>421</v>
      </c>
      <c r="B7" t="s">
        <v>423</v>
      </c>
      <c r="C7" s="4" t="s">
        <v>693</v>
      </c>
      <c r="D7" t="s">
        <v>423</v>
      </c>
    </row>
    <row r="8" spans="1:4" x14ac:dyDescent="0.35">
      <c r="A8" t="s">
        <v>254</v>
      </c>
      <c r="B8" t="s">
        <v>257</v>
      </c>
      <c r="C8" s="4" t="s">
        <v>646</v>
      </c>
      <c r="D8" t="s">
        <v>257</v>
      </c>
    </row>
    <row r="9" spans="1:4" x14ac:dyDescent="0.35">
      <c r="A9" t="s">
        <v>462</v>
      </c>
      <c r="B9" t="s">
        <v>465</v>
      </c>
      <c r="C9" s="4" t="s">
        <v>719</v>
      </c>
      <c r="D9" t="s">
        <v>465</v>
      </c>
    </row>
    <row r="10" spans="1:4" x14ac:dyDescent="0.35">
      <c r="A10" t="s">
        <v>177</v>
      </c>
      <c r="B10" t="s">
        <v>180</v>
      </c>
      <c r="C10" s="4" t="s">
        <v>700</v>
      </c>
      <c r="D10" t="s">
        <v>180</v>
      </c>
    </row>
    <row r="11" spans="1:4" x14ac:dyDescent="0.35">
      <c r="A11" t="s">
        <v>273</v>
      </c>
      <c r="B11" t="s">
        <v>276</v>
      </c>
      <c r="C11" s="4" t="s">
        <v>658</v>
      </c>
      <c r="D11" t="s">
        <v>276</v>
      </c>
    </row>
    <row r="12" spans="1:4" x14ac:dyDescent="0.35">
      <c r="A12" t="s">
        <v>433</v>
      </c>
      <c r="B12" t="s">
        <v>436</v>
      </c>
      <c r="C12" s="4" t="s">
        <v>642</v>
      </c>
      <c r="D12" t="s">
        <v>436</v>
      </c>
    </row>
    <row r="13" spans="1:4" x14ac:dyDescent="0.35">
      <c r="A13" t="s">
        <v>296</v>
      </c>
      <c r="B13" t="s">
        <v>298</v>
      </c>
      <c r="C13" s="4" t="s">
        <v>648</v>
      </c>
      <c r="D13" t="s">
        <v>298</v>
      </c>
    </row>
    <row r="14" spans="1:4" x14ac:dyDescent="0.35">
      <c r="A14" t="s">
        <v>53</v>
      </c>
      <c r="B14" t="s">
        <v>62</v>
      </c>
      <c r="C14" s="4" t="s">
        <v>638</v>
      </c>
      <c r="D14" t="s">
        <v>62</v>
      </c>
    </row>
    <row r="15" spans="1:4" x14ac:dyDescent="0.35">
      <c r="A15" t="s">
        <v>331</v>
      </c>
      <c r="B15" t="s">
        <v>334</v>
      </c>
      <c r="C15" s="4" t="s">
        <v>656</v>
      </c>
      <c r="D15" t="s">
        <v>334</v>
      </c>
    </row>
    <row r="16" spans="1:4" x14ac:dyDescent="0.35">
      <c r="A16" t="s">
        <v>69</v>
      </c>
      <c r="B16" t="s">
        <v>75</v>
      </c>
      <c r="C16" s="4" t="s">
        <v>679</v>
      </c>
      <c r="D16" t="s">
        <v>75</v>
      </c>
    </row>
    <row r="17" spans="1:4" x14ac:dyDescent="0.35">
      <c r="A17" t="s">
        <v>221</v>
      </c>
      <c r="B17" t="s">
        <v>226</v>
      </c>
      <c r="C17" s="4" t="s">
        <v>735</v>
      </c>
      <c r="D17" t="s">
        <v>226</v>
      </c>
    </row>
    <row r="18" spans="1:4" x14ac:dyDescent="0.35">
      <c r="A18" t="s">
        <v>495</v>
      </c>
      <c r="B18" t="s">
        <v>497</v>
      </c>
      <c r="C18" s="4" t="s">
        <v>730</v>
      </c>
      <c r="D18" t="s">
        <v>497</v>
      </c>
    </row>
    <row r="19" spans="1:4" x14ac:dyDescent="0.35">
      <c r="A19" t="s">
        <v>544</v>
      </c>
      <c r="B19" t="s">
        <v>547</v>
      </c>
      <c r="C19" s="4" t="s">
        <v>753</v>
      </c>
      <c r="D19" t="s">
        <v>547</v>
      </c>
    </row>
    <row r="20" spans="1:4" x14ac:dyDescent="0.35">
      <c r="A20" t="s">
        <v>402</v>
      </c>
      <c r="B20" t="s">
        <v>405</v>
      </c>
      <c r="C20" s="4" t="s">
        <v>686</v>
      </c>
      <c r="D20" t="s">
        <v>405</v>
      </c>
    </row>
    <row r="21" spans="1:4" x14ac:dyDescent="0.35">
      <c r="A21" t="s">
        <v>197</v>
      </c>
      <c r="B21" t="s">
        <v>201</v>
      </c>
      <c r="C21" s="4" t="s">
        <v>725</v>
      </c>
      <c r="D21" t="s">
        <v>201</v>
      </c>
    </row>
    <row r="22" spans="1:4" x14ac:dyDescent="0.35">
      <c r="A22" t="s">
        <v>188</v>
      </c>
      <c r="B22" t="s">
        <v>192</v>
      </c>
      <c r="C22" s="4" t="s">
        <v>714</v>
      </c>
      <c r="D22" t="s">
        <v>192</v>
      </c>
    </row>
    <row r="23" spans="1:4" x14ac:dyDescent="0.35">
      <c r="A23" t="s">
        <v>471</v>
      </c>
      <c r="B23" t="s">
        <v>474</v>
      </c>
      <c r="C23" s="4" t="s">
        <v>723</v>
      </c>
      <c r="D23" t="s">
        <v>474</v>
      </c>
    </row>
    <row r="24" spans="1:4" x14ac:dyDescent="0.35">
      <c r="A24" t="s">
        <v>142</v>
      </c>
      <c r="B24" t="s">
        <v>150</v>
      </c>
      <c r="C24" s="4" t="s">
        <v>695</v>
      </c>
      <c r="D24" t="s">
        <v>150</v>
      </c>
    </row>
    <row r="25" spans="1:4" x14ac:dyDescent="0.35">
      <c r="A25" t="s">
        <v>483</v>
      </c>
      <c r="B25" t="s">
        <v>485</v>
      </c>
      <c r="C25" s="4" t="s">
        <v>727</v>
      </c>
      <c r="D25" t="s">
        <v>485</v>
      </c>
    </row>
    <row r="26" spans="1:4" x14ac:dyDescent="0.35">
      <c r="A26" t="s">
        <v>161</v>
      </c>
      <c r="B26" t="s">
        <v>166</v>
      </c>
      <c r="C26" s="4" t="s">
        <v>707</v>
      </c>
      <c r="D26" t="s">
        <v>166</v>
      </c>
    </row>
    <row r="27" spans="1:4" x14ac:dyDescent="0.35">
      <c r="A27" t="s">
        <v>573</v>
      </c>
      <c r="B27" t="s">
        <v>575</v>
      </c>
      <c r="C27" s="4" t="s">
        <v>763</v>
      </c>
      <c r="D27" t="s">
        <v>575</v>
      </c>
    </row>
    <row r="28" spans="1:4" x14ac:dyDescent="0.35">
      <c r="A28" t="s">
        <v>412</v>
      </c>
      <c r="B28" t="s">
        <v>416</v>
      </c>
      <c r="C28" s="4" t="s">
        <v>689</v>
      </c>
      <c r="D28" t="s">
        <v>416</v>
      </c>
    </row>
    <row r="29" spans="1:4" x14ac:dyDescent="0.35">
      <c r="A29" t="s">
        <v>566</v>
      </c>
      <c r="B29" t="s">
        <v>569</v>
      </c>
      <c r="C29" s="4" t="s">
        <v>760</v>
      </c>
      <c r="D29" t="s">
        <v>569</v>
      </c>
    </row>
    <row r="30" spans="1:4" x14ac:dyDescent="0.35">
      <c r="A30" t="s">
        <v>594</v>
      </c>
      <c r="B30" t="s">
        <v>597</v>
      </c>
      <c r="C30" s="4" t="s">
        <v>766</v>
      </c>
      <c r="D30" t="s">
        <v>597</v>
      </c>
    </row>
    <row r="31" spans="1:4" x14ac:dyDescent="0.35">
      <c r="A31" t="s">
        <v>554</v>
      </c>
      <c r="B31" t="s">
        <v>557</v>
      </c>
      <c r="C31" s="4" t="s">
        <v>758</v>
      </c>
      <c r="D31" t="s">
        <v>557</v>
      </c>
    </row>
    <row r="32" spans="1:4" x14ac:dyDescent="0.35">
      <c r="A32" t="s">
        <v>208</v>
      </c>
      <c r="B32" t="s">
        <v>213</v>
      </c>
      <c r="C32" s="4" t="s">
        <v>769</v>
      </c>
      <c r="D32" t="s">
        <v>213</v>
      </c>
    </row>
    <row r="33" spans="1:4" x14ac:dyDescent="0.35">
      <c r="A33" t="s">
        <v>526</v>
      </c>
      <c r="B33" t="s">
        <v>529</v>
      </c>
      <c r="C33" s="4" t="s">
        <v>746</v>
      </c>
      <c r="D33" t="s">
        <v>529</v>
      </c>
    </row>
    <row r="34" spans="1:4" x14ac:dyDescent="0.35">
      <c r="A34" t="s">
        <v>518</v>
      </c>
      <c r="B34" t="s">
        <v>521</v>
      </c>
      <c r="C34" s="4" t="s">
        <v>740</v>
      </c>
      <c r="D34" t="s">
        <v>521</v>
      </c>
    </row>
    <row r="35" spans="1:4" x14ac:dyDescent="0.35">
      <c r="A35" t="s">
        <v>289</v>
      </c>
      <c r="B35" t="s">
        <v>294</v>
      </c>
      <c r="C35" s="4" t="s">
        <v>743</v>
      </c>
      <c r="D35" t="s">
        <v>294</v>
      </c>
    </row>
    <row r="36" spans="1:4" x14ac:dyDescent="0.35">
      <c r="A36" t="s">
        <v>534</v>
      </c>
      <c r="B36" t="s">
        <v>537</v>
      </c>
      <c r="C36" s="4" t="s">
        <v>749</v>
      </c>
      <c r="D36" t="s">
        <v>537</v>
      </c>
    </row>
    <row r="37" spans="1:4" x14ac:dyDescent="0.35">
      <c r="A37" t="s">
        <v>505</v>
      </c>
      <c r="B37" t="s">
        <v>506</v>
      </c>
      <c r="C37" s="4" t="s">
        <v>733</v>
      </c>
      <c r="D37" t="s">
        <v>506</v>
      </c>
    </row>
    <row r="38" spans="1:4" x14ac:dyDescent="0.35">
      <c r="A38" t="s">
        <v>449</v>
      </c>
      <c r="B38" t="s">
        <v>455</v>
      </c>
      <c r="C38" s="4" t="s">
        <v>717</v>
      </c>
      <c r="D38" t="s">
        <v>455</v>
      </c>
    </row>
    <row r="39" spans="1:4" x14ac:dyDescent="0.35">
      <c r="A39" t="s">
        <v>1025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B778C-39AE-4A24-B7B5-881499EAD7D3}">
  <dimension ref="A1:D44"/>
  <sheetViews>
    <sheetView workbookViewId="0"/>
  </sheetViews>
  <sheetFormatPr baseColWidth="10" defaultRowHeight="14.5" x14ac:dyDescent="0.35"/>
  <cols>
    <col min="1" max="1" width="18.81640625" bestFit="1" customWidth="1"/>
    <col min="2" max="2" width="78" bestFit="1" customWidth="1"/>
    <col min="3" max="3" width="45.36328125" bestFit="1" customWidth="1"/>
    <col min="4" max="4" width="77.54296875" customWidth="1"/>
  </cols>
  <sheetData>
    <row r="1" spans="1:4" x14ac:dyDescent="0.35">
      <c r="A1" s="2" t="s">
        <v>2256</v>
      </c>
      <c r="B1" s="2" t="s">
        <v>2257</v>
      </c>
      <c r="C1" s="2" t="s">
        <v>2258</v>
      </c>
      <c r="D1" s="2" t="s">
        <v>2259</v>
      </c>
    </row>
    <row r="2" spans="1:4" x14ac:dyDescent="0.35">
      <c r="A2" t="s">
        <v>1369</v>
      </c>
      <c r="B2" t="s">
        <v>109</v>
      </c>
      <c r="C2" t="s">
        <v>1369</v>
      </c>
      <c r="D2" t="s">
        <v>1402</v>
      </c>
    </row>
    <row r="3" spans="1:4" x14ac:dyDescent="0.35">
      <c r="A3" t="s">
        <v>1370</v>
      </c>
      <c r="B3" t="s">
        <v>1467</v>
      </c>
      <c r="C3" t="s">
        <v>1370</v>
      </c>
      <c r="D3" t="s">
        <v>1521</v>
      </c>
    </row>
    <row r="4" spans="1:4" x14ac:dyDescent="0.35">
      <c r="A4" t="s">
        <v>1371</v>
      </c>
      <c r="B4" t="s">
        <v>434</v>
      </c>
      <c r="C4" t="s">
        <v>1371</v>
      </c>
      <c r="D4" t="s">
        <v>816</v>
      </c>
    </row>
    <row r="5" spans="1:4" x14ac:dyDescent="0.35">
      <c r="A5" t="s">
        <v>1372</v>
      </c>
      <c r="B5" t="s">
        <v>60</v>
      </c>
      <c r="C5" t="s">
        <v>1372</v>
      </c>
      <c r="D5" t="s">
        <v>821</v>
      </c>
    </row>
    <row r="6" spans="1:4" x14ac:dyDescent="0.35">
      <c r="A6" t="s">
        <v>1372</v>
      </c>
      <c r="B6" t="s">
        <v>60</v>
      </c>
      <c r="C6" t="s">
        <v>1373</v>
      </c>
      <c r="D6" t="s">
        <v>1466</v>
      </c>
    </row>
    <row r="7" spans="1:4" x14ac:dyDescent="0.35">
      <c r="A7" t="s">
        <v>1372</v>
      </c>
      <c r="B7" t="s">
        <v>60</v>
      </c>
      <c r="C7" t="s">
        <v>1374</v>
      </c>
      <c r="D7" t="s">
        <v>811</v>
      </c>
    </row>
    <row r="8" spans="1:4" x14ac:dyDescent="0.35">
      <c r="A8" t="s">
        <v>1373</v>
      </c>
      <c r="B8" t="s">
        <v>835</v>
      </c>
      <c r="C8" t="s">
        <v>1375</v>
      </c>
      <c r="D8" t="s">
        <v>836</v>
      </c>
    </row>
    <row r="9" spans="1:4" x14ac:dyDescent="0.35">
      <c r="A9" t="s">
        <v>1373</v>
      </c>
      <c r="B9" t="s">
        <v>835</v>
      </c>
      <c r="C9" t="s">
        <v>1376</v>
      </c>
      <c r="D9" t="s">
        <v>838</v>
      </c>
    </row>
    <row r="10" spans="1:4" x14ac:dyDescent="0.35">
      <c r="A10" t="s">
        <v>1374</v>
      </c>
      <c r="B10" t="s">
        <v>111</v>
      </c>
      <c r="C10" t="s">
        <v>1377</v>
      </c>
      <c r="D10" t="s">
        <v>848</v>
      </c>
    </row>
    <row r="11" spans="1:4" x14ac:dyDescent="0.35">
      <c r="A11" t="s">
        <v>1374</v>
      </c>
      <c r="B11" t="s">
        <v>111</v>
      </c>
      <c r="C11" t="s">
        <v>1378</v>
      </c>
      <c r="D11" t="s">
        <v>1410</v>
      </c>
    </row>
    <row r="12" spans="1:4" x14ac:dyDescent="0.35">
      <c r="A12" t="s">
        <v>1374</v>
      </c>
      <c r="B12" t="s">
        <v>111</v>
      </c>
      <c r="C12" t="s">
        <v>1379</v>
      </c>
      <c r="D12" t="s">
        <v>846</v>
      </c>
    </row>
    <row r="13" spans="1:4" x14ac:dyDescent="0.35">
      <c r="A13" t="s">
        <v>1374</v>
      </c>
      <c r="B13" t="s">
        <v>111</v>
      </c>
      <c r="C13" t="s">
        <v>1380</v>
      </c>
      <c r="D13" t="s">
        <v>110</v>
      </c>
    </row>
    <row r="14" spans="1:4" x14ac:dyDescent="0.35">
      <c r="A14" t="s">
        <v>1374</v>
      </c>
      <c r="B14" t="s">
        <v>111</v>
      </c>
      <c r="C14" t="s">
        <v>1413</v>
      </c>
      <c r="D14" t="s">
        <v>2260</v>
      </c>
    </row>
    <row r="15" spans="1:4" x14ac:dyDescent="0.35">
      <c r="A15" t="s">
        <v>1374</v>
      </c>
      <c r="B15" t="s">
        <v>111</v>
      </c>
      <c r="C15" t="s">
        <v>1381</v>
      </c>
      <c r="D15" t="s">
        <v>2245</v>
      </c>
    </row>
    <row r="16" spans="1:4" x14ac:dyDescent="0.35">
      <c r="A16" t="s">
        <v>1375</v>
      </c>
      <c r="B16" t="s">
        <v>870</v>
      </c>
      <c r="C16" t="s">
        <v>1382</v>
      </c>
      <c r="D16" t="s">
        <v>2261</v>
      </c>
    </row>
    <row r="17" spans="1:4" x14ac:dyDescent="0.35">
      <c r="A17" t="s">
        <v>1375</v>
      </c>
      <c r="B17" t="s">
        <v>870</v>
      </c>
      <c r="C17" t="s">
        <v>1383</v>
      </c>
      <c r="D17" t="s">
        <v>1465</v>
      </c>
    </row>
    <row r="18" spans="1:4" x14ac:dyDescent="0.35">
      <c r="A18" t="s">
        <v>1375</v>
      </c>
      <c r="B18" t="s">
        <v>870</v>
      </c>
      <c r="C18" t="s">
        <v>1384</v>
      </c>
      <c r="D18" t="s">
        <v>873</v>
      </c>
    </row>
    <row r="19" spans="1:4" x14ac:dyDescent="0.35">
      <c r="A19" t="s">
        <v>1375</v>
      </c>
      <c r="B19" t="s">
        <v>870</v>
      </c>
      <c r="C19" t="s">
        <v>1385</v>
      </c>
      <c r="D19" t="s">
        <v>897</v>
      </c>
    </row>
    <row r="20" spans="1:4" x14ac:dyDescent="0.35">
      <c r="A20" t="s">
        <v>1376</v>
      </c>
      <c r="B20" t="s">
        <v>857</v>
      </c>
      <c r="C20" t="s">
        <v>1386</v>
      </c>
      <c r="D20" t="s">
        <v>858</v>
      </c>
    </row>
    <row r="21" spans="1:4" x14ac:dyDescent="0.35">
      <c r="A21" t="s">
        <v>1376</v>
      </c>
      <c r="B21" t="s">
        <v>857</v>
      </c>
      <c r="C21" t="s">
        <v>1414</v>
      </c>
      <c r="D21" t="s">
        <v>201</v>
      </c>
    </row>
    <row r="22" spans="1:4" x14ac:dyDescent="0.35">
      <c r="A22" t="s">
        <v>1376</v>
      </c>
      <c r="B22" t="s">
        <v>857</v>
      </c>
      <c r="C22" t="s">
        <v>1415</v>
      </c>
      <c r="D22" t="s">
        <v>192</v>
      </c>
    </row>
    <row r="23" spans="1:4" x14ac:dyDescent="0.35">
      <c r="A23" t="s">
        <v>1376</v>
      </c>
      <c r="B23" t="s">
        <v>857</v>
      </c>
      <c r="C23" t="s">
        <v>1416</v>
      </c>
      <c r="D23" t="s">
        <v>1334</v>
      </c>
    </row>
    <row r="24" spans="1:4" x14ac:dyDescent="0.35">
      <c r="A24" t="s">
        <v>1376</v>
      </c>
      <c r="B24" t="s">
        <v>857</v>
      </c>
      <c r="C24" t="s">
        <v>1417</v>
      </c>
      <c r="D24" t="s">
        <v>861</v>
      </c>
    </row>
    <row r="25" spans="1:4" x14ac:dyDescent="0.35">
      <c r="A25" t="s">
        <v>1376</v>
      </c>
      <c r="B25" t="s">
        <v>857</v>
      </c>
      <c r="C25" t="s">
        <v>1418</v>
      </c>
      <c r="D25" t="s">
        <v>2262</v>
      </c>
    </row>
    <row r="26" spans="1:4" x14ac:dyDescent="0.35">
      <c r="A26" t="s">
        <v>1377</v>
      </c>
      <c r="B26" t="s">
        <v>900</v>
      </c>
      <c r="C26" t="s">
        <v>1419</v>
      </c>
      <c r="D26" t="s">
        <v>996</v>
      </c>
    </row>
    <row r="27" spans="1:4" x14ac:dyDescent="0.35">
      <c r="A27" t="s">
        <v>1377</v>
      </c>
      <c r="B27" t="s">
        <v>900</v>
      </c>
      <c r="C27" t="s">
        <v>1420</v>
      </c>
      <c r="D27" t="s">
        <v>901</v>
      </c>
    </row>
    <row r="28" spans="1:4" x14ac:dyDescent="0.35">
      <c r="A28" t="s">
        <v>1377</v>
      </c>
      <c r="B28" t="s">
        <v>900</v>
      </c>
      <c r="C28" t="s">
        <v>1421</v>
      </c>
      <c r="D28" t="s">
        <v>2263</v>
      </c>
    </row>
    <row r="29" spans="1:4" x14ac:dyDescent="0.35">
      <c r="A29" t="s">
        <v>1377</v>
      </c>
      <c r="B29" t="s">
        <v>900</v>
      </c>
      <c r="C29" t="s">
        <v>1422</v>
      </c>
      <c r="D29" t="s">
        <v>1387</v>
      </c>
    </row>
    <row r="30" spans="1:4" x14ac:dyDescent="0.35">
      <c r="A30" t="s">
        <v>1377</v>
      </c>
      <c r="B30" t="s">
        <v>900</v>
      </c>
      <c r="C30" t="s">
        <v>1423</v>
      </c>
      <c r="D30" t="s">
        <v>909</v>
      </c>
    </row>
    <row r="31" spans="1:4" x14ac:dyDescent="0.35">
      <c r="A31" t="s">
        <v>1377</v>
      </c>
      <c r="B31" t="s">
        <v>900</v>
      </c>
      <c r="C31" t="s">
        <v>1424</v>
      </c>
      <c r="D31" t="s">
        <v>932</v>
      </c>
    </row>
    <row r="32" spans="1:4" x14ac:dyDescent="0.35">
      <c r="A32" t="s">
        <v>1378</v>
      </c>
      <c r="B32" t="s">
        <v>824</v>
      </c>
      <c r="C32" t="s">
        <v>1425</v>
      </c>
      <c r="D32" t="s">
        <v>1408</v>
      </c>
    </row>
    <row r="33" spans="1:4" x14ac:dyDescent="0.35">
      <c r="A33" t="s">
        <v>1378</v>
      </c>
      <c r="B33" t="s">
        <v>824</v>
      </c>
      <c r="C33" t="s">
        <v>1426</v>
      </c>
      <c r="D33" t="s">
        <v>942</v>
      </c>
    </row>
    <row r="34" spans="1:4" x14ac:dyDescent="0.35">
      <c r="A34" t="s">
        <v>1378</v>
      </c>
      <c r="B34" t="s">
        <v>824</v>
      </c>
      <c r="C34" t="s">
        <v>1427</v>
      </c>
      <c r="D34" t="s">
        <v>825</v>
      </c>
    </row>
    <row r="35" spans="1:4" x14ac:dyDescent="0.35">
      <c r="A35" t="s">
        <v>1379</v>
      </c>
      <c r="B35" t="s">
        <v>948</v>
      </c>
      <c r="C35" t="s">
        <v>1428</v>
      </c>
      <c r="D35" t="s">
        <v>1502</v>
      </c>
    </row>
    <row r="36" spans="1:4" x14ac:dyDescent="0.35">
      <c r="A36" t="s">
        <v>1379</v>
      </c>
      <c r="B36" t="s">
        <v>948</v>
      </c>
      <c r="C36" t="s">
        <v>1429</v>
      </c>
      <c r="D36" t="s">
        <v>963</v>
      </c>
    </row>
    <row r="37" spans="1:4" x14ac:dyDescent="0.35">
      <c r="A37" t="s">
        <v>1379</v>
      </c>
      <c r="B37" t="s">
        <v>948</v>
      </c>
      <c r="C37" t="s">
        <v>1430</v>
      </c>
      <c r="D37" t="s">
        <v>955</v>
      </c>
    </row>
    <row r="38" spans="1:4" x14ac:dyDescent="0.35">
      <c r="A38" t="s">
        <v>1379</v>
      </c>
      <c r="B38" t="s">
        <v>948</v>
      </c>
      <c r="C38" t="s">
        <v>1431</v>
      </c>
      <c r="D38" t="s">
        <v>2264</v>
      </c>
    </row>
    <row r="39" spans="1:4" x14ac:dyDescent="0.35">
      <c r="A39" t="s">
        <v>1380</v>
      </c>
      <c r="B39" t="s">
        <v>984</v>
      </c>
      <c r="C39" t="s">
        <v>1432</v>
      </c>
      <c r="D39" t="s">
        <v>1514</v>
      </c>
    </row>
    <row r="40" spans="1:4" x14ac:dyDescent="0.35">
      <c r="A40" t="s">
        <v>1413</v>
      </c>
      <c r="B40" t="s">
        <v>292</v>
      </c>
      <c r="C40" t="s">
        <v>1433</v>
      </c>
      <c r="D40" t="s">
        <v>292</v>
      </c>
    </row>
    <row r="41" spans="1:4" x14ac:dyDescent="0.35">
      <c r="A41" t="s">
        <v>1381</v>
      </c>
      <c r="B41" t="s">
        <v>506</v>
      </c>
      <c r="C41" t="s">
        <v>1434</v>
      </c>
      <c r="D41" t="s">
        <v>506</v>
      </c>
    </row>
    <row r="42" spans="1:4" x14ac:dyDescent="0.35">
      <c r="A42" t="s">
        <v>1382</v>
      </c>
      <c r="B42" t="s">
        <v>924</v>
      </c>
      <c r="C42" t="s">
        <v>1435</v>
      </c>
      <c r="D42" t="s">
        <v>924</v>
      </c>
    </row>
    <row r="43" spans="1:4" x14ac:dyDescent="0.35">
      <c r="A43" t="s">
        <v>1383</v>
      </c>
      <c r="B43" t="s">
        <v>519</v>
      </c>
      <c r="C43" t="s">
        <v>1436</v>
      </c>
      <c r="D43" t="s">
        <v>519</v>
      </c>
    </row>
    <row r="44" spans="1:4" x14ac:dyDescent="0.35">
      <c r="A44" t="s">
        <v>1384</v>
      </c>
      <c r="B44" t="s">
        <v>920</v>
      </c>
      <c r="C44" t="s">
        <v>1437</v>
      </c>
      <c r="D44" t="s">
        <v>920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12D18-9F03-4B8A-ACAE-83EC4311516A}">
  <dimension ref="A3:G13"/>
  <sheetViews>
    <sheetView tabSelected="1" view="pageLayout" zoomScaleNormal="100" workbookViewId="0">
      <selection activeCell="A16" sqref="A16"/>
    </sheetView>
  </sheetViews>
  <sheetFormatPr baseColWidth="10" defaultRowHeight="14.5" x14ac:dyDescent="0.35"/>
  <cols>
    <col min="1" max="1" width="73.90625" bestFit="1" customWidth="1"/>
    <col min="2" max="2" width="16.36328125" bestFit="1" customWidth="1"/>
    <col min="3" max="3" width="16.81640625" bestFit="1" customWidth="1"/>
    <col min="4" max="4" width="13.7265625" bestFit="1" customWidth="1"/>
    <col min="5" max="5" width="14.7265625" bestFit="1" customWidth="1"/>
    <col min="7" max="7" width="16.26953125" bestFit="1" customWidth="1"/>
  </cols>
  <sheetData>
    <row r="3" spans="1:7" x14ac:dyDescent="0.35">
      <c r="A3" s="25" t="s">
        <v>1577</v>
      </c>
      <c r="B3" t="s">
        <v>1642</v>
      </c>
    </row>
    <row r="4" spans="1:7" x14ac:dyDescent="0.35">
      <c r="A4" s="20" t="s">
        <v>1365</v>
      </c>
      <c r="B4" s="1">
        <v>104705670</v>
      </c>
      <c r="C4" s="16"/>
      <c r="D4" s="63"/>
      <c r="E4" s="63"/>
    </row>
    <row r="5" spans="1:7" x14ac:dyDescent="0.35">
      <c r="A5" s="20" t="s">
        <v>1368</v>
      </c>
      <c r="B5" s="1">
        <v>723159678.00245011</v>
      </c>
      <c r="C5" s="16"/>
      <c r="D5" s="63"/>
      <c r="E5" s="63"/>
    </row>
    <row r="6" spans="1:7" x14ac:dyDescent="0.35">
      <c r="A6" s="20" t="s">
        <v>1364</v>
      </c>
      <c r="B6" s="1">
        <v>258855516.00000003</v>
      </c>
      <c r="C6" s="16"/>
      <c r="D6" s="16"/>
      <c r="E6" s="63"/>
      <c r="G6" s="63"/>
    </row>
    <row r="7" spans="1:7" x14ac:dyDescent="0.35">
      <c r="A7" s="20" t="s">
        <v>1363</v>
      </c>
      <c r="B7" s="1">
        <v>1371580171.00038</v>
      </c>
      <c r="C7" s="16"/>
      <c r="D7" s="63"/>
      <c r="E7" s="63"/>
      <c r="G7" s="16"/>
    </row>
    <row r="8" spans="1:7" x14ac:dyDescent="0.35">
      <c r="A8" s="20" t="s">
        <v>1360</v>
      </c>
      <c r="B8" s="1">
        <v>2549698965</v>
      </c>
      <c r="C8" s="16"/>
      <c r="D8" s="63"/>
      <c r="E8" s="63"/>
      <c r="G8" s="16"/>
    </row>
    <row r="9" spans="1:7" x14ac:dyDescent="0.35">
      <c r="A9" s="20" t="s">
        <v>1025</v>
      </c>
      <c r="B9" s="1">
        <v>5008000000.0028305</v>
      </c>
      <c r="C9" s="63"/>
    </row>
    <row r="10" spans="1:7" x14ac:dyDescent="0.35">
      <c r="C10" s="16"/>
    </row>
    <row r="12" spans="1:7" x14ac:dyDescent="0.35">
      <c r="B12" s="63"/>
    </row>
    <row r="13" spans="1:7" x14ac:dyDescent="0.35">
      <c r="C13" s="63"/>
    </row>
  </sheetData>
  <pageMargins left="0.7" right="0.7" top="0.75" bottom="0.75" header="0.3" footer="0.3"/>
  <pageSetup orientation="portrait" r:id="rId2"/>
  <headerFooter>
    <oddHeader>&amp;C&amp;"-,Negrita"MUNICIPIO DE TLAJOMULCO DE ZUÑIGA, JALISCO
PRESUPUESTO DE EGRESOS 2026 
CLASIFICACIÓN POR FUENTE DE FINANCIAMIENTO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89B7E-8FB7-4560-8FA2-6F04C074FB4B}">
  <dimension ref="A3:G12"/>
  <sheetViews>
    <sheetView view="pageLayout" zoomScaleNormal="100" workbookViewId="0">
      <selection activeCell="A16" sqref="A16"/>
    </sheetView>
  </sheetViews>
  <sheetFormatPr baseColWidth="10" defaultRowHeight="14.5" x14ac:dyDescent="0.35"/>
  <cols>
    <col min="1" max="1" width="12.81640625" customWidth="1"/>
    <col min="2" max="2" width="55.08984375" bestFit="1" customWidth="1"/>
    <col min="3" max="3" width="16.36328125" bestFit="1" customWidth="1"/>
    <col min="4" max="4" width="13.7265625" bestFit="1" customWidth="1"/>
    <col min="5" max="5" width="14.7265625" bestFit="1" customWidth="1"/>
    <col min="7" max="7" width="16.26953125" bestFit="1" customWidth="1"/>
  </cols>
  <sheetData>
    <row r="3" spans="1:7" x14ac:dyDescent="0.35">
      <c r="A3" s="25" t="s">
        <v>1580</v>
      </c>
      <c r="B3" s="25" t="s">
        <v>1643</v>
      </c>
      <c r="C3" t="s">
        <v>1642</v>
      </c>
    </row>
    <row r="4" spans="1:7" x14ac:dyDescent="0.35">
      <c r="A4">
        <v>1000</v>
      </c>
      <c r="B4" t="s">
        <v>71</v>
      </c>
      <c r="C4" s="1">
        <v>1643490114.7863808</v>
      </c>
      <c r="E4" s="63"/>
    </row>
    <row r="5" spans="1:7" x14ac:dyDescent="0.35">
      <c r="A5">
        <v>2000</v>
      </c>
      <c r="B5" t="s">
        <v>105</v>
      </c>
      <c r="C5" s="1">
        <v>185565260</v>
      </c>
      <c r="E5" s="63"/>
    </row>
    <row r="6" spans="1:7" x14ac:dyDescent="0.35">
      <c r="A6">
        <v>3000</v>
      </c>
      <c r="B6" t="s">
        <v>56</v>
      </c>
      <c r="C6" s="1">
        <v>1590312937.255949</v>
      </c>
      <c r="D6" s="16"/>
      <c r="E6" s="63"/>
      <c r="G6" s="63"/>
    </row>
    <row r="7" spans="1:7" x14ac:dyDescent="0.35">
      <c r="A7">
        <v>4000</v>
      </c>
      <c r="B7" t="s">
        <v>233</v>
      </c>
      <c r="C7" s="1">
        <v>349297512.86049998</v>
      </c>
      <c r="E7" s="63"/>
      <c r="G7" s="16"/>
    </row>
    <row r="8" spans="1:7" x14ac:dyDescent="0.35">
      <c r="A8">
        <v>5000</v>
      </c>
      <c r="B8" t="s">
        <v>118</v>
      </c>
      <c r="C8" s="1">
        <v>244745000</v>
      </c>
      <c r="E8" s="63"/>
      <c r="G8" s="16"/>
    </row>
    <row r="9" spans="1:7" x14ac:dyDescent="0.35">
      <c r="A9">
        <v>6000</v>
      </c>
      <c r="B9" t="s">
        <v>146</v>
      </c>
      <c r="C9" s="1">
        <v>953875312.21000004</v>
      </c>
    </row>
    <row r="10" spans="1:7" x14ac:dyDescent="0.35">
      <c r="A10">
        <v>7000</v>
      </c>
      <c r="B10" t="s">
        <v>1300</v>
      </c>
      <c r="C10" s="1">
        <v>5000000</v>
      </c>
    </row>
    <row r="11" spans="1:7" x14ac:dyDescent="0.35">
      <c r="A11">
        <v>9000</v>
      </c>
      <c r="B11" t="s">
        <v>85</v>
      </c>
      <c r="C11" s="1">
        <v>35713862.890000001</v>
      </c>
    </row>
    <row r="12" spans="1:7" x14ac:dyDescent="0.35">
      <c r="A12" t="s">
        <v>1025</v>
      </c>
      <c r="C12" s="1">
        <v>5008000000.0028296</v>
      </c>
    </row>
  </sheetData>
  <pageMargins left="0.7" right="0.7" top="0.75" bottom="0.75" header="0.3" footer="0.3"/>
  <pageSetup orientation="portrait" r:id="rId2"/>
  <headerFooter>
    <oddHeader>&amp;C&amp;"-,Negrita"MUNICIPIO DE TLAJOMULCO DE ZUÑIGA, JALISCO
PRESUPUESTO DE EGRESOS 2026 
CLASIFICACIÓN POR CAPITULO DE GASTO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EE65D-BC55-456C-B81D-6CD3E1523680}">
  <sheetPr>
    <pageSetUpPr fitToPage="1"/>
  </sheetPr>
  <dimension ref="A3:G21"/>
  <sheetViews>
    <sheetView view="pageLayout" zoomScaleNormal="100" workbookViewId="0">
      <selection activeCell="A16" sqref="A16"/>
    </sheetView>
  </sheetViews>
  <sheetFormatPr baseColWidth="10" defaultRowHeight="14.5" x14ac:dyDescent="0.35"/>
  <cols>
    <col min="1" max="1" width="78" bestFit="1" customWidth="1"/>
    <col min="2" max="2" width="16.36328125" bestFit="1" customWidth="1"/>
    <col min="3" max="3" width="16.26953125" bestFit="1" customWidth="1"/>
    <col min="4" max="4" width="13.7265625" bestFit="1" customWidth="1"/>
    <col min="5" max="5" width="14.7265625" bestFit="1" customWidth="1"/>
    <col min="7" max="7" width="16.26953125" bestFit="1" customWidth="1"/>
  </cols>
  <sheetData>
    <row r="3" spans="1:7" s="13" customFormat="1" x14ac:dyDescent="0.35">
      <c r="A3" s="167" t="s">
        <v>26</v>
      </c>
      <c r="B3" s="13" t="s">
        <v>1642</v>
      </c>
    </row>
    <row r="4" spans="1:7" x14ac:dyDescent="0.35">
      <c r="A4" s="20" t="s">
        <v>292</v>
      </c>
      <c r="B4" s="1">
        <v>14767344.143999999</v>
      </c>
      <c r="C4" s="16"/>
      <c r="E4" s="63"/>
    </row>
    <row r="5" spans="1:7" x14ac:dyDescent="0.35">
      <c r="A5" s="20" t="s">
        <v>506</v>
      </c>
      <c r="B5" s="1">
        <v>20803650</v>
      </c>
      <c r="C5" s="16"/>
      <c r="E5" s="63"/>
    </row>
    <row r="6" spans="1:7" x14ac:dyDescent="0.35">
      <c r="A6" s="20" t="s">
        <v>900</v>
      </c>
      <c r="B6" s="1">
        <v>180225501.97</v>
      </c>
      <c r="C6" s="16"/>
      <c r="D6" s="16"/>
      <c r="E6" s="63"/>
      <c r="G6" s="63"/>
    </row>
    <row r="7" spans="1:7" x14ac:dyDescent="0.35">
      <c r="A7" s="20" t="s">
        <v>857</v>
      </c>
      <c r="B7" s="1">
        <v>340775740</v>
      </c>
      <c r="C7" s="16"/>
      <c r="E7" s="63"/>
      <c r="G7" s="16"/>
    </row>
    <row r="8" spans="1:7" x14ac:dyDescent="0.35">
      <c r="A8" s="20" t="s">
        <v>824</v>
      </c>
      <c r="B8" s="1">
        <v>1395769711.2659492</v>
      </c>
      <c r="C8" s="16"/>
      <c r="E8" s="63"/>
      <c r="G8" s="16"/>
    </row>
    <row r="9" spans="1:7" x14ac:dyDescent="0.35">
      <c r="A9" s="20" t="s">
        <v>984</v>
      </c>
      <c r="B9" s="1">
        <v>265230000</v>
      </c>
      <c r="C9" s="63"/>
    </row>
    <row r="10" spans="1:7" x14ac:dyDescent="0.35">
      <c r="A10" s="20" t="s">
        <v>948</v>
      </c>
      <c r="B10" s="1">
        <v>29718000</v>
      </c>
      <c r="C10" s="16"/>
    </row>
    <row r="11" spans="1:7" x14ac:dyDescent="0.35">
      <c r="A11" s="20" t="s">
        <v>870</v>
      </c>
      <c r="B11" s="1">
        <v>74939260</v>
      </c>
    </row>
    <row r="12" spans="1:7" x14ac:dyDescent="0.35">
      <c r="A12" s="20" t="s">
        <v>924</v>
      </c>
      <c r="B12" s="1">
        <v>9828000</v>
      </c>
    </row>
    <row r="13" spans="1:7" x14ac:dyDescent="0.35">
      <c r="A13" s="20" t="s">
        <v>519</v>
      </c>
      <c r="B13" s="1">
        <v>7750016.7465000004</v>
      </c>
      <c r="C13" s="63"/>
    </row>
    <row r="14" spans="1:7" x14ac:dyDescent="0.35">
      <c r="A14" s="20" t="s">
        <v>111</v>
      </c>
      <c r="B14" s="1">
        <v>77053130.879999995</v>
      </c>
    </row>
    <row r="15" spans="1:7" x14ac:dyDescent="0.35">
      <c r="A15" s="20" t="s">
        <v>835</v>
      </c>
      <c r="B15" s="1">
        <v>2163302422.1063805</v>
      </c>
    </row>
    <row r="16" spans="1:7" x14ac:dyDescent="0.35">
      <c r="A16" s="20" t="s">
        <v>109</v>
      </c>
      <c r="B16" s="1">
        <v>5600000</v>
      </c>
    </row>
    <row r="17" spans="1:2" x14ac:dyDescent="0.35">
      <c r="A17" s="20" t="s">
        <v>1467</v>
      </c>
      <c r="B17" s="1">
        <v>5120000</v>
      </c>
    </row>
    <row r="18" spans="1:2" x14ac:dyDescent="0.35">
      <c r="A18" s="20" t="s">
        <v>434</v>
      </c>
      <c r="B18" s="1">
        <v>3285000</v>
      </c>
    </row>
    <row r="19" spans="1:2" x14ac:dyDescent="0.35">
      <c r="A19" s="20" t="s">
        <v>920</v>
      </c>
      <c r="B19" s="1">
        <v>99750000</v>
      </c>
    </row>
    <row r="20" spans="1:2" x14ac:dyDescent="0.35">
      <c r="A20" s="20" t="s">
        <v>60</v>
      </c>
      <c r="B20" s="1">
        <v>314082222.88999999</v>
      </c>
    </row>
    <row r="21" spans="1:2" x14ac:dyDescent="0.35">
      <c r="A21" s="20" t="s">
        <v>1025</v>
      </c>
      <c r="B21" s="1">
        <v>5008000000.0028296</v>
      </c>
    </row>
  </sheetData>
  <pageMargins left="0.7" right="0.7" top="0.75" bottom="0.75" header="0.3" footer="0.3"/>
  <pageSetup orientation="landscape" r:id="rId2"/>
  <headerFooter>
    <oddHeader>&amp;C&amp;"-,Negrita"MUNICIPIO DE TLAJOMULCO DE ZUÑIGA, JALISCO
PRESUPUESTO DE EGRESOS 2026 
CLASIFICACIÓN ADMINISTRATIVA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8014B-5BE6-4D29-AF7C-EC5EF9CE4167}">
  <dimension ref="A3:G13"/>
  <sheetViews>
    <sheetView view="pageLayout" zoomScaleNormal="100" workbookViewId="0">
      <selection activeCell="A16" sqref="A16"/>
    </sheetView>
  </sheetViews>
  <sheetFormatPr baseColWidth="10" defaultRowHeight="14.5" x14ac:dyDescent="0.35"/>
  <cols>
    <col min="1" max="1" width="13.7265625" customWidth="1"/>
    <col min="2" max="2" width="25.81640625" bestFit="1" customWidth="1"/>
    <col min="3" max="5" width="19.90625" bestFit="1" customWidth="1"/>
    <col min="6" max="7" width="15" bestFit="1" customWidth="1"/>
  </cols>
  <sheetData>
    <row r="3" spans="1:7" x14ac:dyDescent="0.35">
      <c r="A3" s="97" t="s">
        <v>1576</v>
      </c>
      <c r="B3" s="100"/>
      <c r="C3" s="97" t="s">
        <v>1338</v>
      </c>
    </row>
    <row r="4" spans="1:7" s="69" customFormat="1" ht="58" x14ac:dyDescent="0.35">
      <c r="A4" s="101" t="s">
        <v>1581</v>
      </c>
      <c r="B4" s="101" t="s">
        <v>1582</v>
      </c>
      <c r="C4" s="102" t="s">
        <v>1341</v>
      </c>
      <c r="D4" s="102" t="s">
        <v>1339</v>
      </c>
      <c r="E4" s="102" t="s">
        <v>1340</v>
      </c>
      <c r="F4" s="102" t="s">
        <v>1025</v>
      </c>
      <c r="G4"/>
    </row>
    <row r="5" spans="1:7" x14ac:dyDescent="0.35">
      <c r="A5" s="121">
        <v>1000</v>
      </c>
      <c r="B5" s="121" t="s">
        <v>71</v>
      </c>
      <c r="C5" s="122"/>
      <c r="D5" s="122">
        <v>1643490114.7863808</v>
      </c>
      <c r="E5" s="122"/>
      <c r="F5" s="122">
        <v>1643490114.7863808</v>
      </c>
    </row>
    <row r="6" spans="1:7" x14ac:dyDescent="0.35">
      <c r="A6" s="121">
        <v>2000</v>
      </c>
      <c r="B6" s="121" t="s">
        <v>105</v>
      </c>
      <c r="C6" s="122"/>
      <c r="D6" s="122">
        <v>185565260</v>
      </c>
      <c r="E6" s="122"/>
      <c r="F6" s="122">
        <v>185565260</v>
      </c>
    </row>
    <row r="7" spans="1:7" x14ac:dyDescent="0.35">
      <c r="A7" s="121">
        <v>3000</v>
      </c>
      <c r="B7" s="121" t="s">
        <v>56</v>
      </c>
      <c r="C7" s="122"/>
      <c r="D7" s="122">
        <v>1590312937.255949</v>
      </c>
      <c r="E7" s="122"/>
      <c r="F7" s="122">
        <v>1590312937.255949</v>
      </c>
    </row>
    <row r="8" spans="1:7" ht="24" x14ac:dyDescent="0.35">
      <c r="A8" s="121">
        <v>4000</v>
      </c>
      <c r="B8" s="121" t="s">
        <v>233</v>
      </c>
      <c r="C8" s="122"/>
      <c r="D8" s="122">
        <v>349297512.86049998</v>
      </c>
      <c r="E8" s="122"/>
      <c r="F8" s="122">
        <v>349297512.86049998</v>
      </c>
    </row>
    <row r="9" spans="1:7" ht="24" x14ac:dyDescent="0.35">
      <c r="A9" s="121">
        <v>5000</v>
      </c>
      <c r="B9" s="121" t="s">
        <v>118</v>
      </c>
      <c r="C9" s="122"/>
      <c r="D9" s="122">
        <v>3000000</v>
      </c>
      <c r="E9" s="122">
        <v>241745000</v>
      </c>
      <c r="F9" s="122">
        <v>244745000</v>
      </c>
    </row>
    <row r="10" spans="1:7" x14ac:dyDescent="0.35">
      <c r="A10" s="121">
        <v>6000</v>
      </c>
      <c r="B10" s="121" t="s">
        <v>146</v>
      </c>
      <c r="C10" s="122"/>
      <c r="D10" s="122"/>
      <c r="E10" s="122">
        <v>953875312.21000004</v>
      </c>
      <c r="F10" s="122">
        <v>953875312.21000004</v>
      </c>
    </row>
    <row r="11" spans="1:7" ht="24" x14ac:dyDescent="0.35">
      <c r="A11" s="121">
        <v>7000</v>
      </c>
      <c r="B11" s="121" t="s">
        <v>1300</v>
      </c>
      <c r="C11" s="122">
        <v>5000000</v>
      </c>
      <c r="D11" s="122"/>
      <c r="E11" s="122"/>
      <c r="F11" s="122">
        <v>5000000</v>
      </c>
    </row>
    <row r="12" spans="1:7" x14ac:dyDescent="0.35">
      <c r="A12" s="121">
        <v>9000</v>
      </c>
      <c r="B12" s="121" t="s">
        <v>85</v>
      </c>
      <c r="C12" s="122">
        <v>35713862.890000001</v>
      </c>
      <c r="D12" s="122"/>
      <c r="E12" s="122"/>
      <c r="F12" s="122">
        <v>35713862.890000001</v>
      </c>
    </row>
    <row r="13" spans="1:7" x14ac:dyDescent="0.35">
      <c r="A13" s="98" t="s">
        <v>1025</v>
      </c>
      <c r="B13" s="98"/>
      <c r="C13" s="99">
        <v>40713862.890000001</v>
      </c>
      <c r="D13" s="99">
        <v>3771665824.9028296</v>
      </c>
      <c r="E13" s="99">
        <v>1195620312.21</v>
      </c>
      <c r="F13" s="99">
        <v>5008000000.0028296</v>
      </c>
    </row>
  </sheetData>
  <pageMargins left="0.7" right="0.7" top="0.75" bottom="0.75" header="0.3" footer="0.3"/>
  <pageSetup orientation="landscape" r:id="rId2"/>
  <headerFooter>
    <oddHeader>&amp;C&amp;"-,Negrita"MUNICIPIO DE TLAJOMULCO DE ZUÑIGA, JALISCO
PRESUPUESTO DE EGRESOS 2026 
CLASIFICACIÓN POR CLASIFICACIÓN ECONOMICA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0476-F8E2-4D74-9110-3BB410D2A55D}">
  <dimension ref="A3:G21"/>
  <sheetViews>
    <sheetView view="pageLayout" zoomScaleNormal="100" workbookViewId="0">
      <selection activeCell="A16" sqref="A16"/>
    </sheetView>
  </sheetViews>
  <sheetFormatPr baseColWidth="10" defaultRowHeight="14.5" x14ac:dyDescent="0.35"/>
  <cols>
    <col min="1" max="1" width="21.7265625" bestFit="1" customWidth="1"/>
    <col min="2" max="2" width="50.08984375" bestFit="1" customWidth="1"/>
    <col min="3" max="3" width="16.36328125" bestFit="1" customWidth="1"/>
    <col min="4" max="4" width="16.453125" bestFit="1" customWidth="1"/>
    <col min="5" max="5" width="14.7265625" bestFit="1" customWidth="1"/>
    <col min="7" max="7" width="16.26953125" bestFit="1" customWidth="1"/>
  </cols>
  <sheetData>
    <row r="3" spans="1:7" x14ac:dyDescent="0.35">
      <c r="A3" s="25" t="s">
        <v>1337</v>
      </c>
      <c r="B3" s="25" t="s">
        <v>1301</v>
      </c>
      <c r="C3" t="s">
        <v>1642</v>
      </c>
    </row>
    <row r="4" spans="1:7" x14ac:dyDescent="0.35">
      <c r="A4" t="s">
        <v>47</v>
      </c>
      <c r="B4" t="s">
        <v>48</v>
      </c>
      <c r="C4" s="1">
        <v>3605198230.0563807</v>
      </c>
      <c r="E4" s="63"/>
    </row>
    <row r="5" spans="1:7" x14ac:dyDescent="0.35">
      <c r="A5" t="s">
        <v>429</v>
      </c>
      <c r="B5" t="s">
        <v>1305</v>
      </c>
      <c r="C5" s="1">
        <v>3285000</v>
      </c>
      <c r="E5" s="63"/>
    </row>
    <row r="6" spans="1:7" x14ac:dyDescent="0.35">
      <c r="A6" t="s">
        <v>155</v>
      </c>
      <c r="B6" t="s">
        <v>1302</v>
      </c>
      <c r="C6" s="1">
        <v>20562260</v>
      </c>
      <c r="E6" s="63"/>
      <c r="G6" s="63"/>
    </row>
    <row r="7" spans="1:7" x14ac:dyDescent="0.35">
      <c r="A7" t="s">
        <v>173</v>
      </c>
      <c r="B7" t="s">
        <v>174</v>
      </c>
      <c r="C7" s="1">
        <v>16425000</v>
      </c>
      <c r="E7" s="63"/>
      <c r="G7" s="16"/>
    </row>
    <row r="8" spans="1:7" x14ac:dyDescent="0.35">
      <c r="A8" t="s">
        <v>185</v>
      </c>
      <c r="B8" t="s">
        <v>186</v>
      </c>
      <c r="C8" s="1">
        <v>216795740</v>
      </c>
      <c r="E8" s="63"/>
      <c r="G8" s="16"/>
    </row>
    <row r="9" spans="1:7" x14ac:dyDescent="0.35">
      <c r="A9" t="s">
        <v>445</v>
      </c>
      <c r="B9" t="s">
        <v>446</v>
      </c>
      <c r="C9" s="1">
        <v>4750000</v>
      </c>
    </row>
    <row r="10" spans="1:7" x14ac:dyDescent="0.35">
      <c r="A10" t="s">
        <v>1303</v>
      </c>
      <c r="B10" t="s">
        <v>1304</v>
      </c>
      <c r="C10" s="1">
        <v>559974759.05594921</v>
      </c>
    </row>
    <row r="11" spans="1:7" x14ac:dyDescent="0.35">
      <c r="A11" t="s">
        <v>194</v>
      </c>
      <c r="B11" t="s">
        <v>195</v>
      </c>
      <c r="C11" s="1">
        <v>93680000</v>
      </c>
    </row>
    <row r="12" spans="1:7" x14ac:dyDescent="0.35">
      <c r="A12" t="s">
        <v>459</v>
      </c>
      <c r="B12" t="s">
        <v>460</v>
      </c>
      <c r="C12" s="1">
        <v>6350000</v>
      </c>
    </row>
    <row r="13" spans="1:7" x14ac:dyDescent="0.35">
      <c r="A13" t="s">
        <v>480</v>
      </c>
      <c r="B13" t="s">
        <v>481</v>
      </c>
      <c r="C13" s="1">
        <v>37952000</v>
      </c>
    </row>
    <row r="14" spans="1:7" x14ac:dyDescent="0.35">
      <c r="A14" t="s">
        <v>501</v>
      </c>
      <c r="B14" t="s">
        <v>502</v>
      </c>
      <c r="C14" s="1">
        <v>30631650</v>
      </c>
    </row>
    <row r="15" spans="1:7" x14ac:dyDescent="0.35">
      <c r="A15" t="s">
        <v>492</v>
      </c>
      <c r="B15" t="s">
        <v>493</v>
      </c>
      <c r="C15" s="1">
        <v>1530000</v>
      </c>
    </row>
    <row r="16" spans="1:7" x14ac:dyDescent="0.35">
      <c r="A16" t="s">
        <v>522</v>
      </c>
      <c r="B16" t="s">
        <v>523</v>
      </c>
      <c r="C16" s="1">
        <v>99750000</v>
      </c>
    </row>
    <row r="17" spans="1:3" x14ac:dyDescent="0.35">
      <c r="A17" t="s">
        <v>514</v>
      </c>
      <c r="B17" t="s">
        <v>515</v>
      </c>
      <c r="C17" s="1">
        <v>22517360.890500002</v>
      </c>
    </row>
    <row r="18" spans="1:3" x14ac:dyDescent="0.35">
      <c r="A18" t="s">
        <v>959</v>
      </c>
      <c r="B18" t="s">
        <v>960</v>
      </c>
      <c r="C18" s="1">
        <v>13255000</v>
      </c>
    </row>
    <row r="19" spans="1:3" x14ac:dyDescent="0.35">
      <c r="A19" t="s">
        <v>592</v>
      </c>
      <c r="B19" t="s">
        <v>591</v>
      </c>
      <c r="C19" s="1">
        <v>10113000</v>
      </c>
    </row>
    <row r="20" spans="1:3" x14ac:dyDescent="0.35">
      <c r="A20" t="s">
        <v>204</v>
      </c>
      <c r="B20" t="s">
        <v>1306</v>
      </c>
      <c r="C20" s="1">
        <v>265230000</v>
      </c>
    </row>
    <row r="21" spans="1:3" x14ac:dyDescent="0.35">
      <c r="A21" t="s">
        <v>1025</v>
      </c>
      <c r="C21" s="1">
        <v>5008000000.0028296</v>
      </c>
    </row>
  </sheetData>
  <pageMargins left="0.7" right="0.7" top="0.75" bottom="0.75" header="0.3" footer="0.3"/>
  <pageSetup orientation="portrait" r:id="rId2"/>
  <headerFooter>
    <oddHeader>&amp;C&amp;"-,Negrita"MUNICIPIO DE TLAJOMULCO DE ZUÑIGA, JALISCO
PRESUPUESTO DE EGRESOS 2026 
CLASIFICACIÓN FUNCIONAL DEL GASTO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C73E1-BACF-4892-A0B8-45C39D1AF5FC}">
  <dimension ref="A1:G135"/>
  <sheetViews>
    <sheetView view="pageLayout" zoomScaleNormal="100" workbookViewId="0">
      <selection activeCell="A16" sqref="A16"/>
    </sheetView>
  </sheetViews>
  <sheetFormatPr baseColWidth="10" defaultRowHeight="14.5" x14ac:dyDescent="0.35"/>
  <cols>
    <col min="1" max="1" width="7.81640625" style="13" customWidth="1"/>
    <col min="2" max="2" width="91.453125" bestFit="1" customWidth="1"/>
    <col min="3" max="3" width="15" bestFit="1" customWidth="1"/>
    <col min="4" max="4" width="16.453125" bestFit="1" customWidth="1"/>
    <col min="5" max="5" width="14.7265625" bestFit="1" customWidth="1"/>
    <col min="7" max="7" width="16.26953125" bestFit="1" customWidth="1"/>
  </cols>
  <sheetData>
    <row r="1" spans="1:7" ht="6" customHeight="1" x14ac:dyDescent="0.35"/>
    <row r="2" spans="1:7" ht="5.25" customHeight="1" x14ac:dyDescent="0.35"/>
    <row r="3" spans="1:7" x14ac:dyDescent="0.35">
      <c r="A3" s="168" t="s">
        <v>19</v>
      </c>
      <c r="B3" s="120" t="s">
        <v>20</v>
      </c>
      <c r="C3" s="104" t="s">
        <v>1642</v>
      </c>
    </row>
    <row r="4" spans="1:7" x14ac:dyDescent="0.35">
      <c r="A4" s="169">
        <v>1111</v>
      </c>
      <c r="B4" s="42" t="s">
        <v>1583</v>
      </c>
      <c r="C4" s="105">
        <v>14346960</v>
      </c>
      <c r="E4" s="63"/>
    </row>
    <row r="5" spans="1:7" x14ac:dyDescent="0.35">
      <c r="A5" s="169">
        <v>1131</v>
      </c>
      <c r="B5" s="42" t="s">
        <v>1509</v>
      </c>
      <c r="C5" s="105">
        <v>917515288.87185717</v>
      </c>
      <c r="E5" s="63"/>
    </row>
    <row r="6" spans="1:7" x14ac:dyDescent="0.35">
      <c r="A6" s="169">
        <v>1211</v>
      </c>
      <c r="B6" s="42" t="s">
        <v>122</v>
      </c>
      <c r="C6" s="105">
        <v>10000000</v>
      </c>
      <c r="E6" s="63"/>
      <c r="G6" s="63"/>
    </row>
    <row r="7" spans="1:7" x14ac:dyDescent="0.35">
      <c r="A7" s="169">
        <v>1221</v>
      </c>
      <c r="B7" s="42" t="s">
        <v>77</v>
      </c>
      <c r="C7" s="105">
        <v>76813145.879999891</v>
      </c>
      <c r="E7" s="63"/>
      <c r="G7" s="16"/>
    </row>
    <row r="8" spans="1:7" x14ac:dyDescent="0.35">
      <c r="A8" s="169">
        <v>1231</v>
      </c>
      <c r="B8" s="42" t="s">
        <v>1508</v>
      </c>
      <c r="C8" s="105">
        <v>26400</v>
      </c>
      <c r="E8" s="63"/>
      <c r="G8" s="16"/>
    </row>
    <row r="9" spans="1:7" x14ac:dyDescent="0.35">
      <c r="A9" s="169">
        <v>1321</v>
      </c>
      <c r="B9" s="42" t="s">
        <v>91</v>
      </c>
      <c r="C9" s="105">
        <v>14009380.479331113</v>
      </c>
    </row>
    <row r="10" spans="1:7" x14ac:dyDescent="0.35">
      <c r="A10" s="169">
        <v>1322</v>
      </c>
      <c r="B10" s="42" t="s">
        <v>92</v>
      </c>
      <c r="C10" s="105">
        <v>140093804.82331359</v>
      </c>
    </row>
    <row r="11" spans="1:7" x14ac:dyDescent="0.35">
      <c r="A11" s="169">
        <v>1331</v>
      </c>
      <c r="B11" s="42" t="s">
        <v>398</v>
      </c>
      <c r="C11" s="105">
        <v>730000</v>
      </c>
    </row>
    <row r="12" spans="1:7" x14ac:dyDescent="0.35">
      <c r="A12" s="169">
        <v>1341</v>
      </c>
      <c r="B12" s="42" t="s">
        <v>399</v>
      </c>
      <c r="C12" s="105">
        <v>1500000</v>
      </c>
    </row>
    <row r="13" spans="1:7" x14ac:dyDescent="0.35">
      <c r="A13" s="169">
        <v>1411</v>
      </c>
      <c r="B13" s="42" t="s">
        <v>1584</v>
      </c>
      <c r="C13" s="105">
        <v>60520523.689110652</v>
      </c>
    </row>
    <row r="14" spans="1:7" x14ac:dyDescent="0.35">
      <c r="A14" s="169">
        <v>1421</v>
      </c>
      <c r="B14" s="42" t="s">
        <v>95</v>
      </c>
      <c r="C14" s="105">
        <v>30260261.844555326</v>
      </c>
    </row>
    <row r="15" spans="1:7" x14ac:dyDescent="0.35">
      <c r="A15" s="169">
        <v>1431</v>
      </c>
      <c r="B15" s="42" t="s">
        <v>97</v>
      </c>
      <c r="C15" s="105">
        <v>20173507.89303714</v>
      </c>
    </row>
    <row r="16" spans="1:7" x14ac:dyDescent="0.35">
      <c r="A16" s="169">
        <v>1432</v>
      </c>
      <c r="B16" s="42" t="s">
        <v>98</v>
      </c>
      <c r="C16" s="105">
        <v>176518194.08157521</v>
      </c>
    </row>
    <row r="17" spans="1:3" x14ac:dyDescent="0.35">
      <c r="A17" s="169">
        <v>1441</v>
      </c>
      <c r="B17" s="42" t="s">
        <v>99</v>
      </c>
      <c r="C17" s="105">
        <v>24500000</v>
      </c>
    </row>
    <row r="18" spans="1:3" x14ac:dyDescent="0.35">
      <c r="A18" s="169">
        <v>1521</v>
      </c>
      <c r="B18" s="42" t="s">
        <v>400</v>
      </c>
      <c r="C18" s="105">
        <v>1000000</v>
      </c>
    </row>
    <row r="19" spans="1:3" x14ac:dyDescent="0.35">
      <c r="A19" s="169">
        <v>1591</v>
      </c>
      <c r="B19" s="42" t="s">
        <v>79</v>
      </c>
      <c r="C19" s="105">
        <v>125650141.80965531</v>
      </c>
    </row>
    <row r="20" spans="1:3" x14ac:dyDescent="0.35">
      <c r="A20" s="169">
        <v>1611</v>
      </c>
      <c r="B20" s="42" t="s">
        <v>1507</v>
      </c>
      <c r="C20" s="105">
        <v>29832505.4139456</v>
      </c>
    </row>
    <row r="21" spans="1:3" x14ac:dyDescent="0.35">
      <c r="A21" s="169">
        <v>2111</v>
      </c>
      <c r="B21" s="42" t="s">
        <v>124</v>
      </c>
      <c r="C21" s="105">
        <v>2530000</v>
      </c>
    </row>
    <row r="22" spans="1:3" x14ac:dyDescent="0.35">
      <c r="A22" s="169">
        <v>2141</v>
      </c>
      <c r="B22" s="42" t="s">
        <v>126</v>
      </c>
      <c r="C22" s="105">
        <v>40000</v>
      </c>
    </row>
    <row r="23" spans="1:3" x14ac:dyDescent="0.35">
      <c r="A23" s="169">
        <v>2161</v>
      </c>
      <c r="B23" s="42" t="s">
        <v>367</v>
      </c>
      <c r="C23" s="105">
        <v>2272000</v>
      </c>
    </row>
    <row r="24" spans="1:3" x14ac:dyDescent="0.35">
      <c r="A24" s="169">
        <v>2171</v>
      </c>
      <c r="B24" s="42" t="s">
        <v>127</v>
      </c>
      <c r="C24" s="105">
        <v>200000</v>
      </c>
    </row>
    <row r="25" spans="1:3" x14ac:dyDescent="0.35">
      <c r="A25" s="169">
        <v>2181</v>
      </c>
      <c r="B25" s="42" t="s">
        <v>332</v>
      </c>
      <c r="C25" s="105">
        <v>11277500</v>
      </c>
    </row>
    <row r="26" spans="1:3" x14ac:dyDescent="0.35">
      <c r="A26" s="169">
        <v>2211</v>
      </c>
      <c r="B26" s="42" t="s">
        <v>307</v>
      </c>
      <c r="C26" s="105">
        <v>2826260</v>
      </c>
    </row>
    <row r="27" spans="1:3" x14ac:dyDescent="0.35">
      <c r="A27" s="169">
        <v>2221</v>
      </c>
      <c r="B27" s="42" t="s">
        <v>413</v>
      </c>
      <c r="C27" s="105">
        <v>990000</v>
      </c>
    </row>
    <row r="28" spans="1:3" x14ac:dyDescent="0.35">
      <c r="A28" s="169">
        <v>2231</v>
      </c>
      <c r="B28" s="42" t="s">
        <v>308</v>
      </c>
      <c r="C28" s="105">
        <v>5000</v>
      </c>
    </row>
    <row r="29" spans="1:3" x14ac:dyDescent="0.35">
      <c r="A29" s="169">
        <v>2351</v>
      </c>
      <c r="B29" s="42" t="s">
        <v>458</v>
      </c>
      <c r="C29" s="105">
        <v>500000</v>
      </c>
    </row>
    <row r="30" spans="1:3" x14ac:dyDescent="0.35">
      <c r="A30" s="169">
        <v>2391</v>
      </c>
      <c r="B30" s="42" t="s">
        <v>577</v>
      </c>
      <c r="C30" s="105">
        <v>920000</v>
      </c>
    </row>
    <row r="31" spans="1:3" x14ac:dyDescent="0.35">
      <c r="A31" s="169">
        <v>2411</v>
      </c>
      <c r="B31" s="42" t="s">
        <v>369</v>
      </c>
      <c r="C31" s="105">
        <v>1070000</v>
      </c>
    </row>
    <row r="32" spans="1:3" x14ac:dyDescent="0.35">
      <c r="A32" s="169">
        <v>2421</v>
      </c>
      <c r="B32" s="42" t="s">
        <v>370</v>
      </c>
      <c r="C32" s="105">
        <v>5980000</v>
      </c>
    </row>
    <row r="33" spans="1:3" x14ac:dyDescent="0.35">
      <c r="A33" s="169">
        <v>2441</v>
      </c>
      <c r="B33" s="42" t="s">
        <v>662</v>
      </c>
      <c r="C33" s="105">
        <v>84000</v>
      </c>
    </row>
    <row r="34" spans="1:3" x14ac:dyDescent="0.35">
      <c r="A34" s="169">
        <v>2451</v>
      </c>
      <c r="B34" s="42" t="s">
        <v>371</v>
      </c>
      <c r="C34" s="105">
        <v>25000</v>
      </c>
    </row>
    <row r="35" spans="1:3" x14ac:dyDescent="0.35">
      <c r="A35" s="169">
        <v>2461</v>
      </c>
      <c r="B35" s="42" t="s">
        <v>372</v>
      </c>
      <c r="C35" s="105">
        <v>32288500</v>
      </c>
    </row>
    <row r="36" spans="1:3" x14ac:dyDescent="0.35">
      <c r="A36" s="169">
        <v>2471</v>
      </c>
      <c r="B36" s="42" t="s">
        <v>373</v>
      </c>
      <c r="C36" s="105">
        <v>3461000</v>
      </c>
    </row>
    <row r="37" spans="1:3" x14ac:dyDescent="0.35">
      <c r="A37" s="169">
        <v>2491</v>
      </c>
      <c r="B37" s="42" t="s">
        <v>374</v>
      </c>
      <c r="C37" s="105">
        <v>8325000</v>
      </c>
    </row>
    <row r="38" spans="1:3" x14ac:dyDescent="0.35">
      <c r="A38" s="169">
        <v>2511</v>
      </c>
      <c r="B38" s="42" t="s">
        <v>475</v>
      </c>
      <c r="C38" s="105">
        <v>2000000</v>
      </c>
    </row>
    <row r="39" spans="1:3" x14ac:dyDescent="0.35">
      <c r="A39" s="169">
        <v>2521</v>
      </c>
      <c r="B39" s="42" t="s">
        <v>375</v>
      </c>
      <c r="C39" s="105">
        <v>990000</v>
      </c>
    </row>
    <row r="40" spans="1:3" x14ac:dyDescent="0.35">
      <c r="A40" s="169">
        <v>2531</v>
      </c>
      <c r="B40" s="42" t="s">
        <v>444</v>
      </c>
      <c r="C40" s="105">
        <v>6040000</v>
      </c>
    </row>
    <row r="41" spans="1:3" x14ac:dyDescent="0.35">
      <c r="A41" s="169">
        <v>2541</v>
      </c>
      <c r="B41" s="42" t="s">
        <v>310</v>
      </c>
      <c r="C41" s="105">
        <v>5740000</v>
      </c>
    </row>
    <row r="42" spans="1:3" x14ac:dyDescent="0.35">
      <c r="A42" s="169">
        <v>2561</v>
      </c>
      <c r="B42" s="42" t="s">
        <v>376</v>
      </c>
      <c r="C42" s="105">
        <v>2500000</v>
      </c>
    </row>
    <row r="43" spans="1:3" x14ac:dyDescent="0.35">
      <c r="A43" s="169">
        <v>2591</v>
      </c>
      <c r="B43" s="42" t="s">
        <v>560</v>
      </c>
      <c r="C43" s="105">
        <v>4000000</v>
      </c>
    </row>
    <row r="44" spans="1:3" x14ac:dyDescent="0.35">
      <c r="A44" s="169">
        <v>2611</v>
      </c>
      <c r="B44" s="42" t="s">
        <v>128</v>
      </c>
      <c r="C44" s="105">
        <v>65100000</v>
      </c>
    </row>
    <row r="45" spans="1:3" x14ac:dyDescent="0.35">
      <c r="A45" s="169">
        <v>2711</v>
      </c>
      <c r="B45" s="42" t="s">
        <v>106</v>
      </c>
      <c r="C45" s="105">
        <v>8000000</v>
      </c>
    </row>
    <row r="46" spans="1:3" x14ac:dyDescent="0.35">
      <c r="A46" s="169">
        <v>2721</v>
      </c>
      <c r="B46" s="42" t="s">
        <v>377</v>
      </c>
      <c r="C46" s="105">
        <v>4575000</v>
      </c>
    </row>
    <row r="47" spans="1:3" x14ac:dyDescent="0.35">
      <c r="A47" s="169">
        <v>2821</v>
      </c>
      <c r="B47" s="42" t="s">
        <v>438</v>
      </c>
      <c r="C47" s="105">
        <v>500000</v>
      </c>
    </row>
    <row r="48" spans="1:3" x14ac:dyDescent="0.35">
      <c r="A48" s="169">
        <v>2831</v>
      </c>
      <c r="B48" s="42" t="s">
        <v>170</v>
      </c>
      <c r="C48" s="105">
        <v>7200000</v>
      </c>
    </row>
    <row r="49" spans="1:3" x14ac:dyDescent="0.35">
      <c r="A49" s="169">
        <v>2911</v>
      </c>
      <c r="B49" s="42" t="s">
        <v>312</v>
      </c>
      <c r="C49" s="105">
        <v>2055000</v>
      </c>
    </row>
    <row r="50" spans="1:3" x14ac:dyDescent="0.35">
      <c r="A50" s="169">
        <v>2921</v>
      </c>
      <c r="B50" s="42" t="s">
        <v>378</v>
      </c>
      <c r="C50" s="105">
        <v>123000</v>
      </c>
    </row>
    <row r="51" spans="1:3" x14ac:dyDescent="0.35">
      <c r="A51" s="169">
        <v>2941</v>
      </c>
      <c r="B51" s="42" t="s">
        <v>313</v>
      </c>
      <c r="C51" s="105">
        <v>515000</v>
      </c>
    </row>
    <row r="52" spans="1:3" x14ac:dyDescent="0.35">
      <c r="A52" s="169">
        <v>2961</v>
      </c>
      <c r="B52" s="42" t="s">
        <v>379</v>
      </c>
      <c r="C52" s="105">
        <v>1933000</v>
      </c>
    </row>
    <row r="53" spans="1:3" x14ac:dyDescent="0.35">
      <c r="A53" s="169">
        <v>2981</v>
      </c>
      <c r="B53" s="42" t="s">
        <v>380</v>
      </c>
      <c r="C53" s="105">
        <v>1500000</v>
      </c>
    </row>
    <row r="54" spans="1:3" x14ac:dyDescent="0.35">
      <c r="A54" s="169">
        <v>3111</v>
      </c>
      <c r="B54" s="42" t="s">
        <v>199</v>
      </c>
      <c r="C54" s="105">
        <v>276924759.05594921</v>
      </c>
    </row>
    <row r="55" spans="1:3" x14ac:dyDescent="0.35">
      <c r="A55" s="169">
        <v>3141</v>
      </c>
      <c r="B55" s="42" t="s">
        <v>381</v>
      </c>
      <c r="C55" s="105">
        <v>820000</v>
      </c>
    </row>
    <row r="56" spans="1:3" x14ac:dyDescent="0.35">
      <c r="A56" s="169">
        <v>3161</v>
      </c>
      <c r="B56" s="42" t="s">
        <v>247</v>
      </c>
      <c r="C56" s="105">
        <v>4541000</v>
      </c>
    </row>
    <row r="57" spans="1:3" x14ac:dyDescent="0.35">
      <c r="A57" s="169">
        <v>3171</v>
      </c>
      <c r="B57" s="42" t="s">
        <v>772</v>
      </c>
      <c r="C57" s="105">
        <v>46000000</v>
      </c>
    </row>
    <row r="58" spans="1:3" x14ac:dyDescent="0.35">
      <c r="A58" s="169">
        <v>3181</v>
      </c>
      <c r="B58" s="42" t="s">
        <v>314</v>
      </c>
      <c r="C58" s="105">
        <v>7000</v>
      </c>
    </row>
    <row r="59" spans="1:3" x14ac:dyDescent="0.35">
      <c r="A59" s="169">
        <v>3221</v>
      </c>
      <c r="B59" s="42" t="s">
        <v>382</v>
      </c>
      <c r="C59" s="105">
        <v>5820000</v>
      </c>
    </row>
    <row r="60" spans="1:3" x14ac:dyDescent="0.35">
      <c r="A60" s="169">
        <v>3231</v>
      </c>
      <c r="B60" s="42" t="s">
        <v>383</v>
      </c>
      <c r="C60" s="105">
        <v>41200000</v>
      </c>
    </row>
    <row r="61" spans="1:3" x14ac:dyDescent="0.35">
      <c r="A61" s="169">
        <v>3251</v>
      </c>
      <c r="B61" s="42" t="s">
        <v>137</v>
      </c>
      <c r="C61" s="105">
        <v>120288036.96000001</v>
      </c>
    </row>
    <row r="62" spans="1:3" x14ac:dyDescent="0.35">
      <c r="A62" s="169">
        <v>3261</v>
      </c>
      <c r="B62" s="42" t="s">
        <v>409</v>
      </c>
      <c r="C62" s="105">
        <v>159946058.31999999</v>
      </c>
    </row>
    <row r="63" spans="1:3" x14ac:dyDescent="0.35">
      <c r="A63" s="169">
        <v>3291</v>
      </c>
      <c r="B63" s="42" t="s">
        <v>315</v>
      </c>
      <c r="C63" s="105">
        <v>25000</v>
      </c>
    </row>
    <row r="64" spans="1:3" x14ac:dyDescent="0.35">
      <c r="A64" s="169">
        <v>3311</v>
      </c>
      <c r="B64" s="42" t="s">
        <v>316</v>
      </c>
      <c r="C64" s="105">
        <v>7550000</v>
      </c>
    </row>
    <row r="65" spans="1:3" x14ac:dyDescent="0.35">
      <c r="A65" s="169">
        <v>3321</v>
      </c>
      <c r="B65" s="42" t="s">
        <v>245</v>
      </c>
      <c r="C65" s="105">
        <v>8500000</v>
      </c>
    </row>
    <row r="66" spans="1:3" x14ac:dyDescent="0.35">
      <c r="A66" s="169">
        <v>3331</v>
      </c>
      <c r="B66" s="42" t="s">
        <v>317</v>
      </c>
      <c r="C66" s="105">
        <v>6600000</v>
      </c>
    </row>
    <row r="67" spans="1:3" x14ac:dyDescent="0.35">
      <c r="A67" s="169">
        <v>3341</v>
      </c>
      <c r="B67" s="42" t="s">
        <v>162</v>
      </c>
      <c r="C67" s="105">
        <v>4830000</v>
      </c>
    </row>
    <row r="68" spans="1:3" x14ac:dyDescent="0.35">
      <c r="A68" s="169">
        <v>3361</v>
      </c>
      <c r="B68" s="42" t="s">
        <v>114</v>
      </c>
      <c r="C68" s="105">
        <v>11550000</v>
      </c>
    </row>
    <row r="69" spans="1:3" x14ac:dyDescent="0.35">
      <c r="A69" s="169">
        <v>3381</v>
      </c>
      <c r="B69" s="42" t="s">
        <v>478</v>
      </c>
      <c r="C69" s="105">
        <v>77442266.879999995</v>
      </c>
    </row>
    <row r="70" spans="1:3" x14ac:dyDescent="0.35">
      <c r="A70" s="169">
        <v>3391</v>
      </c>
      <c r="B70" s="42" t="s">
        <v>129</v>
      </c>
      <c r="C70" s="105">
        <v>35085000</v>
      </c>
    </row>
    <row r="71" spans="1:3" x14ac:dyDescent="0.35">
      <c r="A71" s="169">
        <v>3411</v>
      </c>
      <c r="B71" s="42" t="s">
        <v>319</v>
      </c>
      <c r="C71" s="105">
        <v>25750000</v>
      </c>
    </row>
    <row r="72" spans="1:3" x14ac:dyDescent="0.35">
      <c r="A72" s="169">
        <v>3421</v>
      </c>
      <c r="B72" s="42" t="s">
        <v>321</v>
      </c>
      <c r="C72" s="105">
        <v>40000000</v>
      </c>
    </row>
    <row r="73" spans="1:3" x14ac:dyDescent="0.35">
      <c r="A73" s="169">
        <v>3431</v>
      </c>
      <c r="B73" s="42" t="s">
        <v>322</v>
      </c>
      <c r="C73" s="105">
        <v>4100000</v>
      </c>
    </row>
    <row r="74" spans="1:3" x14ac:dyDescent="0.35">
      <c r="A74" s="169">
        <v>3441</v>
      </c>
      <c r="B74" s="42" t="s">
        <v>388</v>
      </c>
      <c r="C74" s="105">
        <v>305000</v>
      </c>
    </row>
    <row r="75" spans="1:3" x14ac:dyDescent="0.35">
      <c r="A75" s="169">
        <v>3451</v>
      </c>
      <c r="B75" s="42" t="s">
        <v>389</v>
      </c>
      <c r="C75" s="105">
        <v>9132945.1600000001</v>
      </c>
    </row>
    <row r="76" spans="1:3" x14ac:dyDescent="0.35">
      <c r="A76" s="169">
        <v>3481</v>
      </c>
      <c r="B76" s="42" t="s">
        <v>390</v>
      </c>
      <c r="C76" s="105">
        <v>350000</v>
      </c>
    </row>
    <row r="77" spans="1:3" x14ac:dyDescent="0.35">
      <c r="A77" s="169">
        <v>3511</v>
      </c>
      <c r="B77" s="42" t="s">
        <v>323</v>
      </c>
      <c r="C77" s="105">
        <v>63482000</v>
      </c>
    </row>
    <row r="78" spans="1:3" x14ac:dyDescent="0.35">
      <c r="A78" s="169">
        <v>3521</v>
      </c>
      <c r="B78" s="42" t="s">
        <v>391</v>
      </c>
      <c r="C78" s="105">
        <v>85000</v>
      </c>
    </row>
    <row r="79" spans="1:3" x14ac:dyDescent="0.35">
      <c r="A79" s="169">
        <v>3531</v>
      </c>
      <c r="B79" s="42" t="s">
        <v>604</v>
      </c>
      <c r="C79" s="105">
        <v>1500000</v>
      </c>
    </row>
    <row r="80" spans="1:3" x14ac:dyDescent="0.35">
      <c r="A80" s="169">
        <v>3541</v>
      </c>
      <c r="B80" s="42" t="s">
        <v>489</v>
      </c>
      <c r="C80" s="105">
        <v>700000</v>
      </c>
    </row>
    <row r="81" spans="1:3" x14ac:dyDescent="0.35">
      <c r="A81" s="169">
        <v>3551</v>
      </c>
      <c r="B81" s="42" t="s">
        <v>243</v>
      </c>
      <c r="C81" s="105">
        <v>20000000</v>
      </c>
    </row>
    <row r="82" spans="1:3" x14ac:dyDescent="0.35">
      <c r="A82" s="169">
        <v>3571</v>
      </c>
      <c r="B82" s="42" t="s">
        <v>392</v>
      </c>
      <c r="C82" s="105">
        <v>294600000</v>
      </c>
    </row>
    <row r="83" spans="1:3" x14ac:dyDescent="0.35">
      <c r="A83" s="169">
        <v>3581</v>
      </c>
      <c r="B83" s="42" t="s">
        <v>190</v>
      </c>
      <c r="C83" s="105">
        <v>217630740</v>
      </c>
    </row>
    <row r="84" spans="1:3" x14ac:dyDescent="0.35">
      <c r="A84" s="169">
        <v>3611</v>
      </c>
      <c r="B84" s="42" t="s">
        <v>241</v>
      </c>
      <c r="C84" s="105">
        <v>32506735.879999999</v>
      </c>
    </row>
    <row r="85" spans="1:3" x14ac:dyDescent="0.35">
      <c r="A85" s="169">
        <v>3631</v>
      </c>
      <c r="B85" s="42" t="s">
        <v>393</v>
      </c>
      <c r="C85" s="105">
        <v>6600000</v>
      </c>
    </row>
    <row r="86" spans="1:3" x14ac:dyDescent="0.35">
      <c r="A86" s="169">
        <v>3651</v>
      </c>
      <c r="B86" s="42" t="s">
        <v>362</v>
      </c>
      <c r="C86" s="105">
        <v>4200000</v>
      </c>
    </row>
    <row r="87" spans="1:3" x14ac:dyDescent="0.35">
      <c r="A87" s="169">
        <v>3661</v>
      </c>
      <c r="B87" s="42" t="s">
        <v>363</v>
      </c>
      <c r="C87" s="105">
        <v>6223395</v>
      </c>
    </row>
    <row r="88" spans="1:3" x14ac:dyDescent="0.35">
      <c r="A88" s="169">
        <v>3711</v>
      </c>
      <c r="B88" s="42" t="s">
        <v>278</v>
      </c>
      <c r="C88" s="105">
        <v>30000</v>
      </c>
    </row>
    <row r="89" spans="1:3" x14ac:dyDescent="0.35">
      <c r="A89" s="169">
        <v>3751</v>
      </c>
      <c r="B89" s="42" t="s">
        <v>279</v>
      </c>
      <c r="C89" s="105">
        <v>50000</v>
      </c>
    </row>
    <row r="90" spans="1:3" x14ac:dyDescent="0.35">
      <c r="A90" s="169">
        <v>3821</v>
      </c>
      <c r="B90" s="42" t="s">
        <v>228</v>
      </c>
      <c r="C90" s="105">
        <v>22793000</v>
      </c>
    </row>
    <row r="91" spans="1:3" x14ac:dyDescent="0.35">
      <c r="A91" s="169">
        <v>3841</v>
      </c>
      <c r="B91" s="42" t="s">
        <v>500</v>
      </c>
      <c r="C91" s="105">
        <v>100000</v>
      </c>
    </row>
    <row r="92" spans="1:3" x14ac:dyDescent="0.35">
      <c r="A92" s="169">
        <v>3911</v>
      </c>
      <c r="B92" s="42" t="s">
        <v>394</v>
      </c>
      <c r="C92" s="105">
        <v>500000</v>
      </c>
    </row>
    <row r="93" spans="1:3" x14ac:dyDescent="0.35">
      <c r="A93" s="169">
        <v>3922</v>
      </c>
      <c r="B93" s="42" t="s">
        <v>258</v>
      </c>
      <c r="C93" s="105">
        <v>11700000</v>
      </c>
    </row>
    <row r="94" spans="1:3" x14ac:dyDescent="0.35">
      <c r="A94" s="169">
        <v>3941</v>
      </c>
      <c r="B94" s="42" t="s">
        <v>328</v>
      </c>
      <c r="C94" s="105">
        <v>20570000</v>
      </c>
    </row>
    <row r="95" spans="1:3" x14ac:dyDescent="0.35">
      <c r="A95" s="169">
        <v>3942</v>
      </c>
      <c r="B95" s="42" t="s">
        <v>335</v>
      </c>
      <c r="C95" s="105">
        <v>150000</v>
      </c>
    </row>
    <row r="96" spans="1:3" x14ac:dyDescent="0.35">
      <c r="A96" s="169">
        <v>3961</v>
      </c>
      <c r="B96" s="42" t="s">
        <v>325</v>
      </c>
      <c r="C96" s="105">
        <v>50000</v>
      </c>
    </row>
    <row r="97" spans="1:3" x14ac:dyDescent="0.35">
      <c r="A97" s="169">
        <v>3962</v>
      </c>
      <c r="B97" s="42" t="s">
        <v>395</v>
      </c>
      <c r="C97" s="105">
        <v>75000</v>
      </c>
    </row>
    <row r="98" spans="1:3" x14ac:dyDescent="0.35">
      <c r="A98" s="169">
        <v>4211</v>
      </c>
      <c r="B98" s="42" t="s">
        <v>291</v>
      </c>
      <c r="C98" s="105">
        <v>157399010.89050001</v>
      </c>
    </row>
    <row r="99" spans="1:3" x14ac:dyDescent="0.35">
      <c r="A99" s="169">
        <v>4251</v>
      </c>
      <c r="B99" s="42" t="s">
        <v>329</v>
      </c>
      <c r="C99" s="105">
        <v>25000000</v>
      </c>
    </row>
    <row r="100" spans="1:3" x14ac:dyDescent="0.35">
      <c r="A100" s="169">
        <v>4311</v>
      </c>
      <c r="B100" s="42" t="s">
        <v>340</v>
      </c>
      <c r="C100" s="105">
        <v>8310000</v>
      </c>
    </row>
    <row r="101" spans="1:3" x14ac:dyDescent="0.35">
      <c r="A101" s="169">
        <v>4391</v>
      </c>
      <c r="B101" s="42" t="s">
        <v>956</v>
      </c>
      <c r="C101" s="105">
        <v>650000</v>
      </c>
    </row>
    <row r="102" spans="1:3" x14ac:dyDescent="0.35">
      <c r="A102" s="169">
        <v>4411</v>
      </c>
      <c r="B102" s="42" t="s">
        <v>231</v>
      </c>
      <c r="C102" s="105">
        <v>148438501.97</v>
      </c>
    </row>
    <row r="103" spans="1:3" x14ac:dyDescent="0.35">
      <c r="A103" s="169">
        <v>4421</v>
      </c>
      <c r="B103" s="42" t="s">
        <v>511</v>
      </c>
      <c r="C103" s="105">
        <v>200000</v>
      </c>
    </row>
    <row r="104" spans="1:3" x14ac:dyDescent="0.35">
      <c r="A104" s="169">
        <v>4431</v>
      </c>
      <c r="B104" s="42" t="s">
        <v>508</v>
      </c>
      <c r="C104" s="105">
        <v>3900000</v>
      </c>
    </row>
    <row r="105" spans="1:3" x14ac:dyDescent="0.35">
      <c r="A105" s="169">
        <v>4451</v>
      </c>
      <c r="B105" s="42" t="s">
        <v>282</v>
      </c>
      <c r="C105" s="105">
        <v>2300000</v>
      </c>
    </row>
    <row r="106" spans="1:3" x14ac:dyDescent="0.35">
      <c r="A106" s="169">
        <v>4481</v>
      </c>
      <c r="B106" s="42" t="s">
        <v>427</v>
      </c>
      <c r="C106" s="105">
        <v>3100000</v>
      </c>
    </row>
    <row r="107" spans="1:3" x14ac:dyDescent="0.35">
      <c r="A107" s="169">
        <v>5111</v>
      </c>
      <c r="B107" s="42" t="s">
        <v>119</v>
      </c>
      <c r="C107" s="105">
        <v>40000000</v>
      </c>
    </row>
    <row r="108" spans="1:3" x14ac:dyDescent="0.35">
      <c r="A108" s="169">
        <v>5121</v>
      </c>
      <c r="B108" s="42" t="s">
        <v>680</v>
      </c>
      <c r="C108" s="105">
        <v>1000000</v>
      </c>
    </row>
    <row r="109" spans="1:3" x14ac:dyDescent="0.35">
      <c r="A109" s="169">
        <v>5151</v>
      </c>
      <c r="B109" s="42" t="s">
        <v>326</v>
      </c>
      <c r="C109" s="105">
        <v>200000</v>
      </c>
    </row>
    <row r="110" spans="1:3" x14ac:dyDescent="0.35">
      <c r="A110" s="169">
        <v>5191</v>
      </c>
      <c r="B110" s="42" t="s">
        <v>121</v>
      </c>
      <c r="C110" s="105">
        <v>5000</v>
      </c>
    </row>
    <row r="111" spans="1:3" x14ac:dyDescent="0.35">
      <c r="A111" s="169">
        <v>5211</v>
      </c>
      <c r="B111" s="42" t="s">
        <v>365</v>
      </c>
      <c r="C111" s="105">
        <v>100000</v>
      </c>
    </row>
    <row r="112" spans="1:3" x14ac:dyDescent="0.35">
      <c r="A112" s="169">
        <v>5311</v>
      </c>
      <c r="B112" s="42" t="s">
        <v>451</v>
      </c>
      <c r="C112" s="105">
        <v>13500000</v>
      </c>
    </row>
    <row r="113" spans="1:3" x14ac:dyDescent="0.35">
      <c r="A113" s="169">
        <v>5321</v>
      </c>
      <c r="B113" s="42" t="s">
        <v>456</v>
      </c>
      <c r="C113" s="105">
        <v>300000</v>
      </c>
    </row>
    <row r="114" spans="1:3" x14ac:dyDescent="0.35">
      <c r="A114" s="169">
        <v>5491</v>
      </c>
      <c r="B114" s="42" t="s">
        <v>1459</v>
      </c>
      <c r="C114" s="105">
        <v>3000000</v>
      </c>
    </row>
    <row r="115" spans="1:3" x14ac:dyDescent="0.35">
      <c r="A115" s="169">
        <v>5621</v>
      </c>
      <c r="B115" s="42" t="s">
        <v>486</v>
      </c>
      <c r="C115" s="105">
        <v>180000</v>
      </c>
    </row>
    <row r="116" spans="1:3" x14ac:dyDescent="0.35">
      <c r="A116" s="169">
        <v>5641</v>
      </c>
      <c r="B116" s="42" t="s">
        <v>244</v>
      </c>
      <c r="C116" s="105">
        <v>250000</v>
      </c>
    </row>
    <row r="117" spans="1:3" x14ac:dyDescent="0.35">
      <c r="A117" s="169">
        <v>5651</v>
      </c>
      <c r="B117" s="42" t="s">
        <v>442</v>
      </c>
      <c r="C117" s="105">
        <v>2300000</v>
      </c>
    </row>
    <row r="118" spans="1:3" x14ac:dyDescent="0.35">
      <c r="A118" s="169">
        <v>5661</v>
      </c>
      <c r="B118" s="42" t="s">
        <v>487</v>
      </c>
      <c r="C118" s="105">
        <v>500000</v>
      </c>
    </row>
    <row r="119" spans="1:3" x14ac:dyDescent="0.35">
      <c r="A119" s="169">
        <v>5662</v>
      </c>
      <c r="B119" s="42" t="s">
        <v>396</v>
      </c>
      <c r="C119" s="105">
        <v>5000000</v>
      </c>
    </row>
    <row r="120" spans="1:3" x14ac:dyDescent="0.35">
      <c r="A120" s="169">
        <v>5671</v>
      </c>
      <c r="B120" s="42" t="s">
        <v>407</v>
      </c>
      <c r="C120" s="105">
        <v>2000000</v>
      </c>
    </row>
    <row r="121" spans="1:3" x14ac:dyDescent="0.35">
      <c r="A121" s="169">
        <v>5691</v>
      </c>
      <c r="B121" s="42" t="s">
        <v>210</v>
      </c>
      <c r="C121" s="105">
        <v>147150000</v>
      </c>
    </row>
    <row r="122" spans="1:3" x14ac:dyDescent="0.35">
      <c r="A122" s="169">
        <v>5781</v>
      </c>
      <c r="B122" s="42" t="s">
        <v>559</v>
      </c>
      <c r="C122" s="105">
        <v>200000</v>
      </c>
    </row>
    <row r="123" spans="1:3" x14ac:dyDescent="0.35">
      <c r="A123" s="169">
        <v>5811</v>
      </c>
      <c r="B123" s="42" t="s">
        <v>251</v>
      </c>
      <c r="C123" s="105">
        <v>5000000</v>
      </c>
    </row>
    <row r="124" spans="1:3" x14ac:dyDescent="0.35">
      <c r="A124" s="169">
        <v>5911</v>
      </c>
      <c r="B124" s="42" t="s">
        <v>300</v>
      </c>
      <c r="C124" s="105">
        <v>14060000</v>
      </c>
    </row>
    <row r="125" spans="1:3" x14ac:dyDescent="0.35">
      <c r="A125" s="169">
        <v>5971</v>
      </c>
      <c r="B125" s="42" t="s">
        <v>606</v>
      </c>
      <c r="C125" s="105">
        <v>10000000</v>
      </c>
    </row>
    <row r="126" spans="1:3" x14ac:dyDescent="0.35">
      <c r="A126" s="169">
        <v>6121</v>
      </c>
      <c r="B126" s="42" t="s">
        <v>145</v>
      </c>
      <c r="C126" s="105">
        <v>286183493.44999999</v>
      </c>
    </row>
    <row r="127" spans="1:3" x14ac:dyDescent="0.35">
      <c r="A127" s="169">
        <v>6131</v>
      </c>
      <c r="B127" s="42" t="s">
        <v>152</v>
      </c>
      <c r="C127" s="105">
        <v>131100256.2</v>
      </c>
    </row>
    <row r="128" spans="1:3" x14ac:dyDescent="0.35">
      <c r="A128" s="169">
        <v>6151</v>
      </c>
      <c r="B128" s="42" t="s">
        <v>153</v>
      </c>
      <c r="C128" s="105">
        <v>417911202.56000006</v>
      </c>
    </row>
    <row r="129" spans="1:3" x14ac:dyDescent="0.35">
      <c r="A129" s="169">
        <v>6321</v>
      </c>
      <c r="B129" s="42" t="s">
        <v>303</v>
      </c>
      <c r="C129" s="105">
        <v>118680360</v>
      </c>
    </row>
    <row r="130" spans="1:3" x14ac:dyDescent="0.35">
      <c r="A130" s="169">
        <v>7991</v>
      </c>
      <c r="B130" s="42" t="s">
        <v>1285</v>
      </c>
      <c r="C130" s="105">
        <v>5000000</v>
      </c>
    </row>
    <row r="131" spans="1:3" x14ac:dyDescent="0.35">
      <c r="A131" s="169">
        <v>9111</v>
      </c>
      <c r="B131" s="42" t="s">
        <v>84</v>
      </c>
      <c r="C131" s="105">
        <v>24713862.890000001</v>
      </c>
    </row>
    <row r="132" spans="1:3" x14ac:dyDescent="0.35">
      <c r="A132" s="169">
        <v>9211</v>
      </c>
      <c r="B132" s="42" t="s">
        <v>88</v>
      </c>
      <c r="C132" s="105">
        <v>11000000</v>
      </c>
    </row>
    <row r="133" spans="1:3" x14ac:dyDescent="0.35">
      <c r="A133" s="171" t="s">
        <v>1025</v>
      </c>
      <c r="B133" s="171"/>
      <c r="C133" s="170">
        <v>5008000000.0028315</v>
      </c>
    </row>
    <row r="134" spans="1:3" x14ac:dyDescent="0.35">
      <c r="A134"/>
    </row>
    <row r="135" spans="1:3" x14ac:dyDescent="0.35">
      <c r="A135"/>
    </row>
  </sheetData>
  <pageMargins left="0.7" right="0.7" top="1.09375" bottom="0.75" header="0.3" footer="0.3"/>
  <pageSetup orientation="landscape" r:id="rId2"/>
  <headerFooter>
    <oddHeader>&amp;C&amp;"-,Negrita"MUNICIPIO DE TLAJOMULCO DE ZUÑIGA, JALISCO
PRESUPUESTO DE EGRESOS 2026 
CLASIFICACIÓN POR OBJETO DEL GASTO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852FC-75C0-422E-B8FF-5AB6C082597A}">
  <dimension ref="A3:G80"/>
  <sheetViews>
    <sheetView view="pageLayout" zoomScaleNormal="100" workbookViewId="0">
      <selection activeCell="A16" sqref="A16"/>
    </sheetView>
  </sheetViews>
  <sheetFormatPr baseColWidth="10" defaultRowHeight="14.5" x14ac:dyDescent="0.35"/>
  <cols>
    <col min="1" max="1" width="87.453125" bestFit="1" customWidth="1"/>
    <col min="2" max="2" width="16" bestFit="1" customWidth="1"/>
    <col min="3" max="3" width="16.26953125" bestFit="1" customWidth="1"/>
    <col min="4" max="4" width="13.7265625" bestFit="1" customWidth="1"/>
    <col min="5" max="5" width="14.7265625" bestFit="1" customWidth="1"/>
    <col min="7" max="7" width="16.26953125" bestFit="1" customWidth="1"/>
  </cols>
  <sheetData>
    <row r="3" spans="1:7" x14ac:dyDescent="0.35">
      <c r="A3" s="25" t="s">
        <v>1578</v>
      </c>
      <c r="B3" t="s">
        <v>1644</v>
      </c>
    </row>
    <row r="4" spans="1:7" x14ac:dyDescent="0.35">
      <c r="A4" s="20" t="s">
        <v>1290</v>
      </c>
      <c r="B4" s="1">
        <v>603634759.05594921</v>
      </c>
      <c r="C4" s="16"/>
      <c r="E4" s="63"/>
    </row>
    <row r="5" spans="1:7" x14ac:dyDescent="0.35">
      <c r="A5" s="64" t="s">
        <v>1481</v>
      </c>
      <c r="B5" s="1">
        <v>3250000</v>
      </c>
      <c r="C5" s="16"/>
      <c r="E5" s="63"/>
    </row>
    <row r="6" spans="1:7" x14ac:dyDescent="0.35">
      <c r="A6" s="64" t="s">
        <v>435</v>
      </c>
      <c r="B6" s="1">
        <v>3285000</v>
      </c>
      <c r="C6" s="16"/>
      <c r="D6" s="16"/>
      <c r="E6" s="63"/>
      <c r="G6" s="63"/>
    </row>
    <row r="7" spans="1:7" x14ac:dyDescent="0.35">
      <c r="A7" s="64" t="s">
        <v>1401</v>
      </c>
      <c r="B7" s="1">
        <v>5600000</v>
      </c>
      <c r="C7" s="16"/>
      <c r="E7" s="63"/>
      <c r="G7" s="16"/>
    </row>
    <row r="8" spans="1:7" x14ac:dyDescent="0.35">
      <c r="A8" s="64" t="s">
        <v>182</v>
      </c>
      <c r="B8" s="1">
        <v>4800000</v>
      </c>
      <c r="C8" s="16"/>
      <c r="E8" s="63"/>
      <c r="G8" s="16"/>
    </row>
    <row r="9" spans="1:7" x14ac:dyDescent="0.35">
      <c r="A9" s="64" t="s">
        <v>1476</v>
      </c>
      <c r="B9" s="1">
        <v>16425000</v>
      </c>
      <c r="C9" s="63"/>
    </row>
    <row r="10" spans="1:7" x14ac:dyDescent="0.35">
      <c r="A10" s="64" t="s">
        <v>1409</v>
      </c>
      <c r="B10" s="1">
        <v>559974759.05594921</v>
      </c>
      <c r="C10" s="16"/>
    </row>
    <row r="11" spans="1:7" x14ac:dyDescent="0.35">
      <c r="A11" s="64" t="s">
        <v>1480</v>
      </c>
      <c r="B11" s="1">
        <v>1500000</v>
      </c>
    </row>
    <row r="12" spans="1:7" x14ac:dyDescent="0.35">
      <c r="A12" s="64" t="s">
        <v>1505</v>
      </c>
      <c r="B12" s="1">
        <v>200000</v>
      </c>
    </row>
    <row r="13" spans="1:7" x14ac:dyDescent="0.35">
      <c r="A13" s="64" t="s">
        <v>1504</v>
      </c>
      <c r="B13" s="1">
        <v>400000</v>
      </c>
      <c r="C13" s="63"/>
    </row>
    <row r="14" spans="1:7" x14ac:dyDescent="0.35">
      <c r="A14" s="64" t="s">
        <v>2243</v>
      </c>
      <c r="B14" s="1">
        <v>3100000</v>
      </c>
    </row>
    <row r="15" spans="1:7" x14ac:dyDescent="0.35">
      <c r="A15" s="64" t="s">
        <v>2249</v>
      </c>
      <c r="B15" s="1">
        <v>5100000</v>
      </c>
    </row>
    <row r="16" spans="1:7" x14ac:dyDescent="0.35">
      <c r="A16" s="20" t="s">
        <v>1293</v>
      </c>
      <c r="B16" s="1">
        <v>243716496.11399999</v>
      </c>
    </row>
    <row r="17" spans="1:2" x14ac:dyDescent="0.35">
      <c r="A17" s="64" t="s">
        <v>507</v>
      </c>
      <c r="B17" s="1">
        <v>20803650</v>
      </c>
    </row>
    <row r="18" spans="1:2" x14ac:dyDescent="0.35">
      <c r="A18" s="64" t="s">
        <v>293</v>
      </c>
      <c r="B18" s="1">
        <v>14767344.143999999</v>
      </c>
    </row>
    <row r="19" spans="1:2" x14ac:dyDescent="0.35">
      <c r="A19" s="64" t="s">
        <v>1490</v>
      </c>
      <c r="B19" s="1">
        <v>21175000</v>
      </c>
    </row>
    <row r="20" spans="1:2" x14ac:dyDescent="0.35">
      <c r="A20" s="64" t="s">
        <v>996</v>
      </c>
      <c r="B20" s="1">
        <v>850000</v>
      </c>
    </row>
    <row r="21" spans="1:2" x14ac:dyDescent="0.35">
      <c r="A21" s="64" t="s">
        <v>1485</v>
      </c>
      <c r="B21" s="1">
        <v>200000</v>
      </c>
    </row>
    <row r="22" spans="1:2" x14ac:dyDescent="0.35">
      <c r="A22" s="64" t="s">
        <v>1464</v>
      </c>
      <c r="B22" s="1">
        <v>37952000</v>
      </c>
    </row>
    <row r="23" spans="1:2" x14ac:dyDescent="0.35">
      <c r="A23" s="64" t="s">
        <v>496</v>
      </c>
      <c r="B23" s="1">
        <v>480000</v>
      </c>
    </row>
    <row r="24" spans="1:2" x14ac:dyDescent="0.35">
      <c r="A24" s="64" t="s">
        <v>463</v>
      </c>
      <c r="B24" s="1">
        <v>2000000</v>
      </c>
    </row>
    <row r="25" spans="1:2" x14ac:dyDescent="0.35">
      <c r="A25" s="64" t="s">
        <v>404</v>
      </c>
      <c r="B25" s="1">
        <v>24550000</v>
      </c>
    </row>
    <row r="26" spans="1:2" x14ac:dyDescent="0.35">
      <c r="A26" s="64" t="s">
        <v>1482</v>
      </c>
      <c r="B26" s="1">
        <v>1000000</v>
      </c>
    </row>
    <row r="27" spans="1:2" x14ac:dyDescent="0.35">
      <c r="A27" s="64" t="s">
        <v>1484</v>
      </c>
      <c r="B27" s="1">
        <v>5200000</v>
      </c>
    </row>
    <row r="28" spans="1:2" x14ac:dyDescent="0.35">
      <c r="A28" s="64" t="s">
        <v>1487</v>
      </c>
      <c r="B28" s="1">
        <v>100738501.97</v>
      </c>
    </row>
    <row r="29" spans="1:2" x14ac:dyDescent="0.35">
      <c r="A29" s="64" t="s">
        <v>1486</v>
      </c>
      <c r="B29" s="1">
        <v>12000000</v>
      </c>
    </row>
    <row r="30" spans="1:2" x14ac:dyDescent="0.35">
      <c r="A30" s="64" t="s">
        <v>1496</v>
      </c>
      <c r="B30" s="1">
        <v>2000000</v>
      </c>
    </row>
    <row r="31" spans="1:2" x14ac:dyDescent="0.35">
      <c r="A31" s="20" t="s">
        <v>1292</v>
      </c>
      <c r="B31" s="1">
        <v>1442375334.6465001</v>
      </c>
    </row>
    <row r="32" spans="1:2" x14ac:dyDescent="0.35">
      <c r="A32" s="64" t="s">
        <v>539</v>
      </c>
      <c r="B32" s="1">
        <v>4500000</v>
      </c>
    </row>
    <row r="33" spans="1:2" x14ac:dyDescent="0.35">
      <c r="A33" s="64" t="s">
        <v>520</v>
      </c>
      <c r="B33" s="1">
        <v>7750016.7465000004</v>
      </c>
    </row>
    <row r="34" spans="1:2" x14ac:dyDescent="0.35">
      <c r="A34" s="64" t="s">
        <v>1510</v>
      </c>
      <c r="B34" s="1">
        <v>11400000</v>
      </c>
    </row>
    <row r="35" spans="1:2" x14ac:dyDescent="0.35">
      <c r="A35" s="64" t="s">
        <v>1465</v>
      </c>
      <c r="B35" s="1">
        <v>1551260</v>
      </c>
    </row>
    <row r="36" spans="1:2" x14ac:dyDescent="0.35">
      <c r="A36" s="64" t="s">
        <v>172</v>
      </c>
      <c r="B36" s="1">
        <v>433708105.68999994</v>
      </c>
    </row>
    <row r="37" spans="1:2" x14ac:dyDescent="0.35">
      <c r="A37" s="64" t="s">
        <v>151</v>
      </c>
      <c r="B37" s="1">
        <v>617878513.84000003</v>
      </c>
    </row>
    <row r="38" spans="1:2" x14ac:dyDescent="0.35">
      <c r="A38" s="64" t="s">
        <v>419</v>
      </c>
      <c r="B38" s="1">
        <v>59500000</v>
      </c>
    </row>
    <row r="39" spans="1:2" x14ac:dyDescent="0.35">
      <c r="A39" s="64" t="s">
        <v>1506</v>
      </c>
      <c r="B39" s="1">
        <v>157816438.37</v>
      </c>
    </row>
    <row r="40" spans="1:2" x14ac:dyDescent="0.35">
      <c r="A40" s="64" t="s">
        <v>536</v>
      </c>
      <c r="B40" s="1">
        <v>9828000</v>
      </c>
    </row>
    <row r="41" spans="1:2" x14ac:dyDescent="0.35">
      <c r="A41" s="64" t="s">
        <v>1511</v>
      </c>
      <c r="B41" s="1">
        <v>7611000</v>
      </c>
    </row>
    <row r="42" spans="1:2" x14ac:dyDescent="0.35">
      <c r="A42" s="64" t="s">
        <v>1493</v>
      </c>
      <c r="B42" s="1">
        <v>29232000</v>
      </c>
    </row>
    <row r="43" spans="1:2" x14ac:dyDescent="0.35">
      <c r="A43" s="64" t="s">
        <v>528</v>
      </c>
      <c r="B43" s="1">
        <v>99750000</v>
      </c>
    </row>
    <row r="44" spans="1:2" x14ac:dyDescent="0.35">
      <c r="A44" s="64" t="s">
        <v>1483</v>
      </c>
      <c r="B44" s="1">
        <v>1850000</v>
      </c>
    </row>
    <row r="45" spans="1:2" x14ac:dyDescent="0.35">
      <c r="A45" s="20" t="s">
        <v>1294</v>
      </c>
      <c r="B45" s="1">
        <v>310475740</v>
      </c>
    </row>
    <row r="46" spans="1:2" x14ac:dyDescent="0.35">
      <c r="A46" s="64" t="s">
        <v>1479</v>
      </c>
      <c r="B46" s="1">
        <v>216795740</v>
      </c>
    </row>
    <row r="47" spans="1:2" x14ac:dyDescent="0.35">
      <c r="A47" s="64" t="s">
        <v>1478</v>
      </c>
      <c r="B47" s="1">
        <v>93680000</v>
      </c>
    </row>
    <row r="48" spans="1:2" x14ac:dyDescent="0.35">
      <c r="A48" s="20" t="s">
        <v>1291</v>
      </c>
      <c r="B48" s="1">
        <v>2378079670.1863809</v>
      </c>
    </row>
    <row r="49" spans="1:2" x14ac:dyDescent="0.35">
      <c r="A49" s="64" t="s">
        <v>1412</v>
      </c>
      <c r="B49" s="1">
        <v>155000</v>
      </c>
    </row>
    <row r="50" spans="1:2" x14ac:dyDescent="0.35">
      <c r="A50" s="64" t="s">
        <v>120</v>
      </c>
      <c r="B50" s="1">
        <v>405253910.36000001</v>
      </c>
    </row>
    <row r="51" spans="1:2" x14ac:dyDescent="0.35">
      <c r="A51" s="64" t="s">
        <v>238</v>
      </c>
      <c r="B51" s="1">
        <v>49530130.879999995</v>
      </c>
    </row>
    <row r="52" spans="1:2" x14ac:dyDescent="0.35">
      <c r="A52" s="64" t="s">
        <v>1514</v>
      </c>
      <c r="B52" s="1">
        <v>265230000</v>
      </c>
    </row>
    <row r="53" spans="1:2" x14ac:dyDescent="0.35">
      <c r="A53" s="64" t="s">
        <v>691</v>
      </c>
      <c r="B53" s="1">
        <v>2020000</v>
      </c>
    </row>
    <row r="54" spans="1:2" x14ac:dyDescent="0.35">
      <c r="A54" s="64" t="s">
        <v>297</v>
      </c>
      <c r="B54" s="1">
        <v>227764360</v>
      </c>
    </row>
    <row r="55" spans="1:2" x14ac:dyDescent="0.35">
      <c r="A55" s="64" t="s">
        <v>819</v>
      </c>
      <c r="B55" s="1">
        <v>17000000</v>
      </c>
    </row>
    <row r="56" spans="1:2" x14ac:dyDescent="0.35">
      <c r="A56" s="64" t="s">
        <v>422</v>
      </c>
      <c r="B56" s="1">
        <v>3985000</v>
      </c>
    </row>
    <row r="57" spans="1:2" x14ac:dyDescent="0.35">
      <c r="A57" s="64" t="s">
        <v>61</v>
      </c>
      <c r="B57" s="1">
        <v>63213862.890000001</v>
      </c>
    </row>
    <row r="58" spans="1:2" x14ac:dyDescent="0.35">
      <c r="A58" s="64" t="s">
        <v>333</v>
      </c>
      <c r="B58" s="1">
        <v>6104000</v>
      </c>
    </row>
    <row r="59" spans="1:2" x14ac:dyDescent="0.35">
      <c r="A59" s="64" t="s">
        <v>1411</v>
      </c>
      <c r="B59" s="1">
        <v>6703000</v>
      </c>
    </row>
    <row r="60" spans="1:2" x14ac:dyDescent="0.35">
      <c r="A60" s="64" t="s">
        <v>843</v>
      </c>
      <c r="B60" s="1">
        <v>11580000</v>
      </c>
    </row>
    <row r="61" spans="1:2" x14ac:dyDescent="0.35">
      <c r="A61" s="64" t="s">
        <v>71</v>
      </c>
      <c r="B61" s="1">
        <v>1319540406.056381</v>
      </c>
    </row>
    <row r="62" spans="1:2" x14ac:dyDescent="0.35">
      <c r="A62" s="20" t="s">
        <v>1295</v>
      </c>
      <c r="B62" s="1">
        <v>29718000</v>
      </c>
    </row>
    <row r="63" spans="1:2" x14ac:dyDescent="0.35">
      <c r="A63" s="64" t="s">
        <v>949</v>
      </c>
      <c r="B63" s="1">
        <v>700000</v>
      </c>
    </row>
    <row r="64" spans="1:2" x14ac:dyDescent="0.35">
      <c r="A64" s="64" t="s">
        <v>1323</v>
      </c>
      <c r="B64" s="1">
        <v>250000</v>
      </c>
    </row>
    <row r="65" spans="1:2" x14ac:dyDescent="0.35">
      <c r="A65" s="64" t="s">
        <v>1394</v>
      </c>
      <c r="B65" s="1">
        <v>5000000</v>
      </c>
    </row>
    <row r="66" spans="1:2" x14ac:dyDescent="0.35">
      <c r="A66" s="64" t="s">
        <v>1391</v>
      </c>
      <c r="B66" s="1">
        <v>2800000</v>
      </c>
    </row>
    <row r="67" spans="1:2" x14ac:dyDescent="0.35">
      <c r="A67" s="64" t="s">
        <v>968</v>
      </c>
      <c r="B67" s="1">
        <v>2200000</v>
      </c>
    </row>
    <row r="68" spans="1:2" x14ac:dyDescent="0.35">
      <c r="A68" s="64" t="s">
        <v>1503</v>
      </c>
      <c r="B68" s="1">
        <v>5000000</v>
      </c>
    </row>
    <row r="69" spans="1:2" x14ac:dyDescent="0.35">
      <c r="A69" s="64" t="s">
        <v>1389</v>
      </c>
      <c r="B69" s="1">
        <v>500000</v>
      </c>
    </row>
    <row r="70" spans="1:2" x14ac:dyDescent="0.35">
      <c r="A70" s="64" t="s">
        <v>1501</v>
      </c>
      <c r="B70" s="1">
        <v>650000</v>
      </c>
    </row>
    <row r="71" spans="1:2" x14ac:dyDescent="0.35">
      <c r="A71" s="64" t="s">
        <v>1390</v>
      </c>
      <c r="B71" s="1">
        <v>920000</v>
      </c>
    </row>
    <row r="72" spans="1:2" x14ac:dyDescent="0.35">
      <c r="A72" s="64" t="s">
        <v>1499</v>
      </c>
      <c r="B72" s="1">
        <v>1400000</v>
      </c>
    </row>
    <row r="73" spans="1:2" x14ac:dyDescent="0.35">
      <c r="A73" s="64" t="s">
        <v>582</v>
      </c>
      <c r="B73" s="1">
        <v>500000</v>
      </c>
    </row>
    <row r="74" spans="1:2" x14ac:dyDescent="0.35">
      <c r="A74" s="64" t="s">
        <v>1498</v>
      </c>
      <c r="B74" s="1">
        <v>2000000</v>
      </c>
    </row>
    <row r="75" spans="1:2" x14ac:dyDescent="0.35">
      <c r="A75" s="64" t="s">
        <v>1500</v>
      </c>
      <c r="B75" s="1">
        <v>1500000</v>
      </c>
    </row>
    <row r="76" spans="1:2" x14ac:dyDescent="0.35">
      <c r="A76" s="64" t="s">
        <v>1395</v>
      </c>
      <c r="B76" s="1">
        <v>50000</v>
      </c>
    </row>
    <row r="77" spans="1:2" x14ac:dyDescent="0.35">
      <c r="A77" s="64" t="s">
        <v>1393</v>
      </c>
      <c r="B77" s="1">
        <v>260000</v>
      </c>
    </row>
    <row r="78" spans="1:2" x14ac:dyDescent="0.35">
      <c r="A78" s="64" t="s">
        <v>1392</v>
      </c>
      <c r="B78" s="1">
        <v>775000</v>
      </c>
    </row>
    <row r="79" spans="1:2" x14ac:dyDescent="0.35">
      <c r="A79" s="64" t="s">
        <v>970</v>
      </c>
      <c r="B79" s="1">
        <v>5213000</v>
      </c>
    </row>
    <row r="80" spans="1:2" x14ac:dyDescent="0.35">
      <c r="A80" s="20" t="s">
        <v>1025</v>
      </c>
      <c r="B80" s="1">
        <v>5008000000.0028305</v>
      </c>
    </row>
  </sheetData>
  <pageMargins left="0.7" right="0.7" top="0.98958333333333337" bottom="0.75" header="0.3" footer="0.3"/>
  <pageSetup orientation="landscape" r:id="rId2"/>
  <headerFooter>
    <oddHeader>&amp;C&amp;"-,Negrita"MUNICIPIO DE TLAJOMULCO DE ZUÑIGA, JALISCO
PRESUPUESTO DE EGRESOS 2026 
CLASIFICACIÓN POR PROGRAMA Y PROYECTO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3F099-4DAC-44BB-828F-E6B71A4DFE5D}">
  <dimension ref="A3:G13"/>
  <sheetViews>
    <sheetView view="pageLayout" zoomScaleNormal="100" workbookViewId="0">
      <selection activeCell="A16" sqref="A16"/>
    </sheetView>
  </sheetViews>
  <sheetFormatPr baseColWidth="10" defaultRowHeight="14.5" x14ac:dyDescent="0.35"/>
  <cols>
    <col min="1" max="1" width="50.6328125" bestFit="1" customWidth="1"/>
    <col min="2" max="2" width="16.36328125" bestFit="1" customWidth="1"/>
    <col min="3" max="3" width="16.26953125" bestFit="1" customWidth="1"/>
    <col min="4" max="4" width="13.7265625" bestFit="1" customWidth="1"/>
    <col min="5" max="5" width="14.7265625" bestFit="1" customWidth="1"/>
    <col min="7" max="7" width="16.26953125" bestFit="1" customWidth="1"/>
  </cols>
  <sheetData>
    <row r="3" spans="1:7" x14ac:dyDescent="0.35">
      <c r="A3" s="25" t="s">
        <v>1338</v>
      </c>
      <c r="B3" t="s">
        <v>1642</v>
      </c>
    </row>
    <row r="4" spans="1:7" x14ac:dyDescent="0.35">
      <c r="A4" s="20" t="s">
        <v>1341</v>
      </c>
      <c r="B4" s="1">
        <v>40713862.890000001</v>
      </c>
      <c r="C4" s="16"/>
      <c r="E4" s="63"/>
    </row>
    <row r="5" spans="1:7" x14ac:dyDescent="0.35">
      <c r="A5" s="20" t="s">
        <v>1339</v>
      </c>
      <c r="B5" s="1">
        <v>3771665824.9028301</v>
      </c>
      <c r="C5" s="16"/>
      <c r="E5" s="63"/>
    </row>
    <row r="6" spans="1:7" x14ac:dyDescent="0.35">
      <c r="A6" s="20" t="s">
        <v>1340</v>
      </c>
      <c r="B6" s="1">
        <v>1195620312.21</v>
      </c>
      <c r="C6" s="16"/>
      <c r="D6" s="16"/>
      <c r="E6" s="63"/>
      <c r="G6" s="63"/>
    </row>
    <row r="7" spans="1:7" x14ac:dyDescent="0.35">
      <c r="A7" s="20" t="s">
        <v>1025</v>
      </c>
      <c r="B7" s="1">
        <v>5008000000.0028305</v>
      </c>
      <c r="C7" s="16"/>
      <c r="E7" s="63"/>
      <c r="G7" s="16"/>
    </row>
    <row r="8" spans="1:7" x14ac:dyDescent="0.35">
      <c r="C8" s="16"/>
      <c r="E8" s="63"/>
      <c r="G8" s="16"/>
    </row>
    <row r="9" spans="1:7" x14ac:dyDescent="0.35">
      <c r="C9" s="63"/>
    </row>
    <row r="10" spans="1:7" x14ac:dyDescent="0.35">
      <c r="C10" s="16"/>
    </row>
    <row r="12" spans="1:7" x14ac:dyDescent="0.35">
      <c r="B12" s="63"/>
    </row>
    <row r="13" spans="1:7" x14ac:dyDescent="0.35">
      <c r="C13" s="63"/>
    </row>
  </sheetData>
  <pageMargins left="0.7" right="0.7" top="0.75" bottom="0.75" header="0.3" footer="0.3"/>
  <pageSetup orientation="portrait" r:id="rId2"/>
  <headerFooter>
    <oddHeader>&amp;C&amp;"-,Negrita"MUNICIPIO DE TLAJOMULCO DE ZUÑIGA, JALISCO
PRESUPUESTO DE EGRESOS 2026 
CLASIFICACIÓN POR TIPO DE GASTO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7F275-6C43-4271-A29A-356BA63DD2C8}">
  <dimension ref="A1:G16"/>
  <sheetViews>
    <sheetView view="pageLayout" topLeftCell="A2" zoomScaleNormal="100" workbookViewId="0">
      <selection activeCell="A16" sqref="A16"/>
    </sheetView>
  </sheetViews>
  <sheetFormatPr baseColWidth="10" defaultRowHeight="14.5" x14ac:dyDescent="0.35"/>
  <cols>
    <col min="1" max="1" width="87.453125" bestFit="1" customWidth="1"/>
    <col min="2" max="2" width="16" bestFit="1" customWidth="1"/>
    <col min="3" max="3" width="16.26953125" bestFit="1" customWidth="1"/>
    <col min="4" max="4" width="13.7265625" bestFit="1" customWidth="1"/>
    <col min="5" max="5" width="14.7265625" bestFit="1" customWidth="1"/>
    <col min="7" max="7" width="16.26953125" bestFit="1" customWidth="1"/>
  </cols>
  <sheetData>
    <row r="1" spans="1:7" hidden="1" x14ac:dyDescent="0.35">
      <c r="A1" s="25" t="s">
        <v>23</v>
      </c>
      <c r="B1" s="20">
        <v>6000</v>
      </c>
    </row>
    <row r="3" spans="1:7" x14ac:dyDescent="0.35">
      <c r="A3" s="25" t="s">
        <v>1577</v>
      </c>
      <c r="B3" t="s">
        <v>1644</v>
      </c>
    </row>
    <row r="4" spans="1:7" x14ac:dyDescent="0.35">
      <c r="A4" s="20" t="s">
        <v>1365</v>
      </c>
      <c r="B4" s="1">
        <v>104705670</v>
      </c>
      <c r="C4" s="16"/>
      <c r="E4" s="63"/>
    </row>
    <row r="5" spans="1:7" x14ac:dyDescent="0.35">
      <c r="A5" s="64" t="s">
        <v>1506</v>
      </c>
      <c r="B5" s="1">
        <v>104705670</v>
      </c>
      <c r="C5" s="16"/>
      <c r="E5" s="63"/>
    </row>
    <row r="6" spans="1:7" x14ac:dyDescent="0.35">
      <c r="A6" s="20" t="s">
        <v>1368</v>
      </c>
      <c r="B6" s="1">
        <v>3110768.37</v>
      </c>
      <c r="C6" s="16"/>
      <c r="D6" s="16"/>
      <c r="E6" s="63"/>
      <c r="G6" s="63"/>
    </row>
    <row r="7" spans="1:7" x14ac:dyDescent="0.35">
      <c r="A7" s="64" t="s">
        <v>1506</v>
      </c>
      <c r="B7" s="1">
        <v>3110768.37</v>
      </c>
      <c r="C7" s="16"/>
      <c r="E7" s="63"/>
      <c r="G7" s="16"/>
    </row>
    <row r="8" spans="1:7" x14ac:dyDescent="0.35">
      <c r="A8" s="20" t="s">
        <v>1360</v>
      </c>
      <c r="B8" s="1">
        <v>846058873.84000003</v>
      </c>
      <c r="C8" s="16"/>
      <c r="E8" s="63"/>
      <c r="G8" s="16"/>
    </row>
    <row r="9" spans="1:7" x14ac:dyDescent="0.35">
      <c r="A9" s="64" t="s">
        <v>297</v>
      </c>
      <c r="B9" s="1">
        <v>118680360</v>
      </c>
      <c r="C9" s="63"/>
    </row>
    <row r="10" spans="1:7" x14ac:dyDescent="0.35">
      <c r="A10" s="64" t="s">
        <v>151</v>
      </c>
      <c r="B10" s="1">
        <v>617878513.84000003</v>
      </c>
      <c r="C10" s="16"/>
    </row>
    <row r="11" spans="1:7" x14ac:dyDescent="0.35">
      <c r="A11" s="64" t="s">
        <v>419</v>
      </c>
      <c r="B11" s="1">
        <v>59500000</v>
      </c>
    </row>
    <row r="12" spans="1:7" x14ac:dyDescent="0.35">
      <c r="A12" s="64" t="s">
        <v>1506</v>
      </c>
      <c r="B12" s="1">
        <v>50000000</v>
      </c>
    </row>
    <row r="13" spans="1:7" x14ac:dyDescent="0.35">
      <c r="A13" s="20" t="s">
        <v>1025</v>
      </c>
      <c r="B13" s="1">
        <v>953875312.21000004</v>
      </c>
      <c r="C13" s="63"/>
    </row>
    <row r="16" spans="1:7" x14ac:dyDescent="0.35">
      <c r="B16" s="16"/>
    </row>
  </sheetData>
  <pageMargins left="0.7" right="0.7" top="1.1875" bottom="0.75" header="0.3" footer="0.3"/>
  <pageSetup orientation="landscape" r:id="rId2"/>
  <headerFooter>
    <oddHeader>&amp;C&amp;"-,Negrita"MUNICIPIO DE TLAJOMULCO DE ZUÑIGA, JALISCO
PRESUPUESTO DE EGRESOS 2026 
CLASIFICACIÓN DEL CAPITULO 6000 - INVERSIÓN PÚBLICA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8"/>
  <sheetViews>
    <sheetView workbookViewId="0">
      <selection activeCell="B20" sqref="B20"/>
    </sheetView>
  </sheetViews>
  <sheetFormatPr baseColWidth="10" defaultRowHeight="14.5" x14ac:dyDescent="0.35"/>
  <cols>
    <col min="1" max="1" width="17" bestFit="1" customWidth="1"/>
    <col min="2" max="2" width="83" bestFit="1" customWidth="1"/>
  </cols>
  <sheetData>
    <row r="1" spans="1:4" x14ac:dyDescent="0.35">
      <c r="A1" t="s">
        <v>12</v>
      </c>
      <c r="B1" t="s">
        <v>28</v>
      </c>
    </row>
    <row r="2" spans="1:4" x14ac:dyDescent="0.35">
      <c r="A2" t="s">
        <v>341</v>
      </c>
      <c r="B2" t="s">
        <v>343</v>
      </c>
      <c r="C2" t="s">
        <v>664</v>
      </c>
      <c r="D2" t="s">
        <v>343</v>
      </c>
    </row>
    <row r="3" spans="1:4" x14ac:dyDescent="0.35">
      <c r="A3" t="s">
        <v>353</v>
      </c>
      <c r="B3" t="s">
        <v>355</v>
      </c>
      <c r="C3" t="s">
        <v>667</v>
      </c>
      <c r="D3" t="s">
        <v>355</v>
      </c>
    </row>
    <row r="4" spans="1:4" x14ac:dyDescent="0.35">
      <c r="A4" t="s">
        <v>102</v>
      </c>
      <c r="B4" t="s">
        <v>110</v>
      </c>
      <c r="C4" t="s">
        <v>673</v>
      </c>
      <c r="D4" t="s">
        <v>110</v>
      </c>
    </row>
    <row r="5" spans="1:4" x14ac:dyDescent="0.35">
      <c r="A5" t="s">
        <v>236</v>
      </c>
      <c r="B5" t="s">
        <v>238</v>
      </c>
      <c r="C5" t="s">
        <v>675</v>
      </c>
      <c r="D5" t="s">
        <v>238</v>
      </c>
    </row>
    <row r="6" spans="1:4" x14ac:dyDescent="0.35">
      <c r="A6" t="s">
        <v>357</v>
      </c>
      <c r="B6" t="s">
        <v>359</v>
      </c>
      <c r="C6" t="s">
        <v>670</v>
      </c>
      <c r="D6" t="s">
        <v>359</v>
      </c>
    </row>
    <row r="7" spans="1:4" x14ac:dyDescent="0.35">
      <c r="A7" t="s">
        <v>420</v>
      </c>
      <c r="B7" t="s">
        <v>422</v>
      </c>
      <c r="C7" t="s">
        <v>692</v>
      </c>
      <c r="D7" t="s">
        <v>422</v>
      </c>
    </row>
    <row r="8" spans="1:4" x14ac:dyDescent="0.35">
      <c r="A8" t="s">
        <v>253</v>
      </c>
      <c r="B8" t="s">
        <v>256</v>
      </c>
      <c r="C8" t="s">
        <v>690</v>
      </c>
      <c r="D8" t="s">
        <v>691</v>
      </c>
    </row>
    <row r="9" spans="1:4" x14ac:dyDescent="0.35">
      <c r="A9" t="s">
        <v>281</v>
      </c>
      <c r="B9" t="s">
        <v>284</v>
      </c>
      <c r="C9" t="s">
        <v>645</v>
      </c>
      <c r="D9" t="s">
        <v>284</v>
      </c>
    </row>
    <row r="10" spans="1:4" x14ac:dyDescent="0.35">
      <c r="A10" t="s">
        <v>426</v>
      </c>
      <c r="B10" t="s">
        <v>428</v>
      </c>
      <c r="C10" t="s">
        <v>698</v>
      </c>
      <c r="D10" t="s">
        <v>428</v>
      </c>
    </row>
    <row r="11" spans="1:4" x14ac:dyDescent="0.35">
      <c r="A11" t="s">
        <v>461</v>
      </c>
      <c r="B11" t="s">
        <v>464</v>
      </c>
      <c r="C11" t="s">
        <v>718</v>
      </c>
      <c r="D11" t="s">
        <v>464</v>
      </c>
    </row>
    <row r="12" spans="1:4" x14ac:dyDescent="0.35">
      <c r="A12" t="s">
        <v>439</v>
      </c>
      <c r="B12" t="s">
        <v>440</v>
      </c>
      <c r="C12" t="s">
        <v>699</v>
      </c>
      <c r="D12" t="s">
        <v>440</v>
      </c>
    </row>
    <row r="13" spans="1:4" x14ac:dyDescent="0.35">
      <c r="A13" t="s">
        <v>441</v>
      </c>
      <c r="B13" t="s">
        <v>443</v>
      </c>
      <c r="C13" t="s">
        <v>703</v>
      </c>
      <c r="D13" t="s">
        <v>443</v>
      </c>
    </row>
    <row r="14" spans="1:4" x14ac:dyDescent="0.35">
      <c r="A14" t="s">
        <v>176</v>
      </c>
      <c r="B14" t="s">
        <v>179</v>
      </c>
      <c r="C14" t="s">
        <v>780</v>
      </c>
      <c r="D14" t="s">
        <v>179</v>
      </c>
    </row>
    <row r="15" spans="1:4" x14ac:dyDescent="0.35">
      <c r="A15" t="s">
        <v>337</v>
      </c>
      <c r="B15" t="s">
        <v>338</v>
      </c>
      <c r="C15" t="s">
        <v>657</v>
      </c>
      <c r="D15" t="s">
        <v>659</v>
      </c>
    </row>
    <row r="16" spans="1:4" x14ac:dyDescent="0.35">
      <c r="A16" t="s">
        <v>272</v>
      </c>
      <c r="B16" t="s">
        <v>275</v>
      </c>
      <c r="C16" t="s">
        <v>660</v>
      </c>
      <c r="D16" t="s">
        <v>661</v>
      </c>
    </row>
    <row r="17" spans="1:4" x14ac:dyDescent="0.35">
      <c r="A17" t="s">
        <v>467</v>
      </c>
      <c r="B17" t="s">
        <v>468</v>
      </c>
      <c r="C17" t="s">
        <v>720</v>
      </c>
      <c r="D17" t="s">
        <v>468</v>
      </c>
    </row>
    <row r="18" spans="1:4" x14ac:dyDescent="0.35">
      <c r="A18" t="s">
        <v>432</v>
      </c>
      <c r="B18" t="s">
        <v>435</v>
      </c>
      <c r="C18" t="s">
        <v>641</v>
      </c>
      <c r="D18" t="s">
        <v>435</v>
      </c>
    </row>
    <row r="19" spans="1:4" x14ac:dyDescent="0.35">
      <c r="A19" t="s">
        <v>295</v>
      </c>
      <c r="B19" t="s">
        <v>297</v>
      </c>
      <c r="C19" t="s">
        <v>647</v>
      </c>
      <c r="D19" t="s">
        <v>297</v>
      </c>
    </row>
    <row r="20" spans="1:4" x14ac:dyDescent="0.35">
      <c r="A20" t="s">
        <v>52</v>
      </c>
      <c r="B20" t="s">
        <v>61</v>
      </c>
      <c r="C20" t="s">
        <v>637</v>
      </c>
      <c r="D20" t="s">
        <v>61</v>
      </c>
    </row>
    <row r="21" spans="1:4" x14ac:dyDescent="0.35">
      <c r="A21" t="s">
        <v>330</v>
      </c>
      <c r="B21" t="s">
        <v>333</v>
      </c>
      <c r="C21" t="s">
        <v>655</v>
      </c>
      <c r="D21" t="s">
        <v>333</v>
      </c>
    </row>
    <row r="22" spans="1:4" x14ac:dyDescent="0.35">
      <c r="A22" t="s">
        <v>115</v>
      </c>
      <c r="B22" t="s">
        <v>120</v>
      </c>
      <c r="C22" t="s">
        <v>678</v>
      </c>
      <c r="D22" t="s">
        <v>120</v>
      </c>
    </row>
    <row r="23" spans="1:4" x14ac:dyDescent="0.35">
      <c r="A23" t="s">
        <v>171</v>
      </c>
      <c r="B23" t="s">
        <v>172</v>
      </c>
      <c r="C23" t="s">
        <v>712</v>
      </c>
      <c r="D23" t="s">
        <v>172</v>
      </c>
    </row>
    <row r="24" spans="1:4" x14ac:dyDescent="0.35">
      <c r="A24" t="s">
        <v>181</v>
      </c>
      <c r="B24" t="s">
        <v>182</v>
      </c>
      <c r="C24" t="s">
        <v>704</v>
      </c>
      <c r="D24" t="s">
        <v>182</v>
      </c>
    </row>
    <row r="25" spans="1:4" x14ac:dyDescent="0.35">
      <c r="A25" t="s">
        <v>68</v>
      </c>
      <c r="B25" t="s">
        <v>71</v>
      </c>
      <c r="C25" t="s">
        <v>681</v>
      </c>
      <c r="D25" t="s">
        <v>71</v>
      </c>
    </row>
    <row r="26" spans="1:4" x14ac:dyDescent="0.35">
      <c r="A26" t="s">
        <v>220</v>
      </c>
      <c r="B26" t="s">
        <v>225</v>
      </c>
      <c r="C26" t="s">
        <v>734</v>
      </c>
      <c r="D26" t="s">
        <v>225</v>
      </c>
    </row>
    <row r="27" spans="1:4" x14ac:dyDescent="0.35">
      <c r="A27" t="s">
        <v>538</v>
      </c>
      <c r="B27" t="s">
        <v>539</v>
      </c>
      <c r="C27" t="s">
        <v>750</v>
      </c>
      <c r="D27" t="s">
        <v>539</v>
      </c>
    </row>
    <row r="28" spans="1:4" x14ac:dyDescent="0.35">
      <c r="A28" t="s">
        <v>541</v>
      </c>
      <c r="B28" t="s">
        <v>542</v>
      </c>
      <c r="C28" t="s">
        <v>751</v>
      </c>
      <c r="D28" t="s">
        <v>542</v>
      </c>
    </row>
    <row r="29" spans="1:4" x14ac:dyDescent="0.35">
      <c r="A29" t="s">
        <v>510</v>
      </c>
      <c r="B29" t="s">
        <v>512</v>
      </c>
      <c r="C29" t="s">
        <v>737</v>
      </c>
      <c r="D29" t="s">
        <v>512</v>
      </c>
    </row>
    <row r="30" spans="1:4" x14ac:dyDescent="0.35">
      <c r="A30" t="s">
        <v>494</v>
      </c>
      <c r="B30" t="s">
        <v>496</v>
      </c>
      <c r="C30" t="s">
        <v>729</v>
      </c>
      <c r="D30" t="s">
        <v>496</v>
      </c>
    </row>
    <row r="31" spans="1:4" x14ac:dyDescent="0.35">
      <c r="A31" t="s">
        <v>543</v>
      </c>
      <c r="B31" t="s">
        <v>546</v>
      </c>
      <c r="C31" t="s">
        <v>752</v>
      </c>
      <c r="D31" t="s">
        <v>546</v>
      </c>
    </row>
    <row r="32" spans="1:4" x14ac:dyDescent="0.35">
      <c r="A32" t="s">
        <v>548</v>
      </c>
      <c r="B32" t="s">
        <v>549</v>
      </c>
      <c r="C32" t="s">
        <v>754</v>
      </c>
      <c r="D32" t="s">
        <v>549</v>
      </c>
    </row>
    <row r="33" spans="1:4" x14ac:dyDescent="0.35">
      <c r="A33" t="s">
        <v>550</v>
      </c>
      <c r="B33" t="s">
        <v>551</v>
      </c>
      <c r="C33" t="s">
        <v>755</v>
      </c>
      <c r="D33" t="s">
        <v>551</v>
      </c>
    </row>
    <row r="34" spans="1:4" x14ac:dyDescent="0.35">
      <c r="A34" t="s">
        <v>401</v>
      </c>
      <c r="B34" t="s">
        <v>404</v>
      </c>
      <c r="C34" t="s">
        <v>685</v>
      </c>
      <c r="D34" t="s">
        <v>404</v>
      </c>
    </row>
    <row r="35" spans="1:4" x14ac:dyDescent="0.35">
      <c r="A35" t="s">
        <v>196</v>
      </c>
      <c r="B35" t="s">
        <v>200</v>
      </c>
      <c r="C35" t="s">
        <v>724</v>
      </c>
      <c r="D35" t="s">
        <v>200</v>
      </c>
    </row>
    <row r="36" spans="1:4" x14ac:dyDescent="0.35">
      <c r="A36" t="s">
        <v>187</v>
      </c>
      <c r="B36" t="s">
        <v>191</v>
      </c>
      <c r="C36" t="s">
        <v>713</v>
      </c>
      <c r="D36" t="s">
        <v>191</v>
      </c>
    </row>
    <row r="37" spans="1:4" x14ac:dyDescent="0.35">
      <c r="A37" t="s">
        <v>470</v>
      </c>
      <c r="B37" t="s">
        <v>473</v>
      </c>
      <c r="C37" t="s">
        <v>722</v>
      </c>
      <c r="D37" t="s">
        <v>473</v>
      </c>
    </row>
    <row r="38" spans="1:4" x14ac:dyDescent="0.35">
      <c r="A38" t="s">
        <v>141</v>
      </c>
      <c r="B38" t="s">
        <v>149</v>
      </c>
      <c r="C38" t="s">
        <v>694</v>
      </c>
      <c r="D38" t="s">
        <v>149</v>
      </c>
    </row>
    <row r="39" spans="1:4" x14ac:dyDescent="0.35">
      <c r="A39" t="s">
        <v>418</v>
      </c>
      <c r="B39" t="s">
        <v>419</v>
      </c>
      <c r="C39" t="s">
        <v>697</v>
      </c>
      <c r="D39" t="s">
        <v>419</v>
      </c>
    </row>
    <row r="40" spans="1:4" x14ac:dyDescent="0.35">
      <c r="A40" t="s">
        <v>482</v>
      </c>
      <c r="B40" t="s">
        <v>484</v>
      </c>
      <c r="C40" t="s">
        <v>726</v>
      </c>
      <c r="D40" t="s">
        <v>484</v>
      </c>
    </row>
    <row r="41" spans="1:4" x14ac:dyDescent="0.35">
      <c r="A41" t="s">
        <v>160</v>
      </c>
      <c r="B41" t="s">
        <v>165</v>
      </c>
      <c r="C41" t="s">
        <v>706</v>
      </c>
      <c r="D41" t="s">
        <v>165</v>
      </c>
    </row>
    <row r="42" spans="1:4" x14ac:dyDescent="0.35">
      <c r="A42" t="s">
        <v>167</v>
      </c>
      <c r="B42" t="s">
        <v>168</v>
      </c>
      <c r="C42" t="s">
        <v>708</v>
      </c>
      <c r="D42" t="s">
        <v>168</v>
      </c>
    </row>
    <row r="43" spans="1:4" x14ac:dyDescent="0.35">
      <c r="A43" t="s">
        <v>572</v>
      </c>
      <c r="B43" t="s">
        <v>574</v>
      </c>
      <c r="C43" t="s">
        <v>762</v>
      </c>
      <c r="D43" t="s">
        <v>574</v>
      </c>
    </row>
    <row r="44" spans="1:4" x14ac:dyDescent="0.35">
      <c r="A44" t="s">
        <v>411</v>
      </c>
      <c r="B44" t="s">
        <v>415</v>
      </c>
      <c r="C44" t="s">
        <v>688</v>
      </c>
      <c r="D44" t="s">
        <v>415</v>
      </c>
    </row>
    <row r="45" spans="1:4" x14ac:dyDescent="0.35">
      <c r="A45" t="s">
        <v>589</v>
      </c>
      <c r="B45" t="s">
        <v>590</v>
      </c>
      <c r="C45" t="s">
        <v>764</v>
      </c>
      <c r="D45" t="s">
        <v>590</v>
      </c>
    </row>
    <row r="46" spans="1:4" x14ac:dyDescent="0.35">
      <c r="A46" t="s">
        <v>565</v>
      </c>
      <c r="B46" t="s">
        <v>568</v>
      </c>
      <c r="C46" t="s">
        <v>759</v>
      </c>
      <c r="D46" t="s">
        <v>568</v>
      </c>
    </row>
    <row r="47" spans="1:4" x14ac:dyDescent="0.35">
      <c r="A47" t="s">
        <v>570</v>
      </c>
      <c r="B47" t="s">
        <v>571</v>
      </c>
      <c r="C47" t="s">
        <v>761</v>
      </c>
      <c r="D47" t="s">
        <v>571</v>
      </c>
    </row>
    <row r="48" spans="1:4" x14ac:dyDescent="0.35">
      <c r="A48" t="s">
        <v>593</v>
      </c>
      <c r="B48" t="s">
        <v>596</v>
      </c>
      <c r="C48" t="s">
        <v>765</v>
      </c>
      <c r="D48" t="s">
        <v>596</v>
      </c>
    </row>
    <row r="49" spans="1:4" x14ac:dyDescent="0.35">
      <c r="A49" t="s">
        <v>553</v>
      </c>
      <c r="B49" t="s">
        <v>556</v>
      </c>
      <c r="C49" t="s">
        <v>757</v>
      </c>
      <c r="D49" t="s">
        <v>556</v>
      </c>
    </row>
    <row r="50" spans="1:4" x14ac:dyDescent="0.35">
      <c r="A50" t="s">
        <v>599</v>
      </c>
      <c r="B50" t="s">
        <v>601</v>
      </c>
      <c r="C50" t="s">
        <v>768</v>
      </c>
      <c r="D50" t="s">
        <v>601</v>
      </c>
    </row>
    <row r="51" spans="1:4" x14ac:dyDescent="0.35">
      <c r="A51" t="s">
        <v>207</v>
      </c>
      <c r="B51" t="s">
        <v>212</v>
      </c>
      <c r="C51" t="s">
        <v>773</v>
      </c>
      <c r="D51" t="s">
        <v>212</v>
      </c>
    </row>
    <row r="52" spans="1:4" x14ac:dyDescent="0.35">
      <c r="A52" t="s">
        <v>525</v>
      </c>
      <c r="B52" t="s">
        <v>528</v>
      </c>
      <c r="C52" t="s">
        <v>745</v>
      </c>
      <c r="D52" t="s">
        <v>528</v>
      </c>
    </row>
    <row r="53" spans="1:4" x14ac:dyDescent="0.35">
      <c r="A53" t="s">
        <v>517</v>
      </c>
      <c r="B53" t="s">
        <v>520</v>
      </c>
      <c r="C53" t="s">
        <v>739</v>
      </c>
      <c r="D53" t="s">
        <v>520</v>
      </c>
    </row>
    <row r="54" spans="1:4" x14ac:dyDescent="0.35">
      <c r="A54" t="s">
        <v>288</v>
      </c>
      <c r="B54" t="s">
        <v>293</v>
      </c>
      <c r="C54" t="s">
        <v>742</v>
      </c>
      <c r="D54" t="s">
        <v>293</v>
      </c>
    </row>
    <row r="55" spans="1:4" x14ac:dyDescent="0.35">
      <c r="A55" t="s">
        <v>533</v>
      </c>
      <c r="B55" t="s">
        <v>536</v>
      </c>
      <c r="C55" t="s">
        <v>748</v>
      </c>
      <c r="D55" t="s">
        <v>536</v>
      </c>
    </row>
    <row r="56" spans="1:4" x14ac:dyDescent="0.35">
      <c r="A56" t="s">
        <v>504</v>
      </c>
      <c r="B56" t="s">
        <v>507</v>
      </c>
      <c r="C56" t="s">
        <v>732</v>
      </c>
      <c r="D56" t="s">
        <v>507</v>
      </c>
    </row>
    <row r="57" spans="1:4" x14ac:dyDescent="0.35">
      <c r="A57" t="s">
        <v>448</v>
      </c>
      <c r="B57" t="s">
        <v>454</v>
      </c>
      <c r="C57" t="s">
        <v>716</v>
      </c>
      <c r="D57" t="s">
        <v>454</v>
      </c>
    </row>
    <row r="58" spans="1:4" x14ac:dyDescent="0.35">
      <c r="A58" t="s">
        <v>1025</v>
      </c>
      <c r="C58" t="s">
        <v>721</v>
      </c>
      <c r="D58" t="s">
        <v>469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20793-9147-4702-85E4-3F6341A464AB}">
  <dimension ref="A1:G13"/>
  <sheetViews>
    <sheetView view="pageLayout" topLeftCell="A3" zoomScaleNormal="100" workbookViewId="0">
      <selection activeCell="A16" sqref="A16"/>
    </sheetView>
  </sheetViews>
  <sheetFormatPr baseColWidth="10" defaultRowHeight="14.5" x14ac:dyDescent="0.35"/>
  <cols>
    <col min="1" max="1" width="66.90625" bestFit="1" customWidth="1"/>
    <col min="2" max="2" width="16" bestFit="1" customWidth="1"/>
    <col min="3" max="3" width="16.26953125" bestFit="1" customWidth="1"/>
    <col min="4" max="4" width="13.7265625" bestFit="1" customWidth="1"/>
    <col min="5" max="5" width="14.7265625" bestFit="1" customWidth="1"/>
    <col min="7" max="7" width="16.26953125" bestFit="1" customWidth="1"/>
  </cols>
  <sheetData>
    <row r="1" spans="1:7" hidden="1" x14ac:dyDescent="0.35">
      <c r="A1" s="25" t="s">
        <v>23</v>
      </c>
      <c r="B1" s="20">
        <v>9000</v>
      </c>
    </row>
    <row r="2" spans="1:7" hidden="1" x14ac:dyDescent="0.35"/>
    <row r="3" spans="1:7" x14ac:dyDescent="0.35">
      <c r="A3" s="25" t="s">
        <v>1579</v>
      </c>
      <c r="B3" t="s">
        <v>1644</v>
      </c>
    </row>
    <row r="4" spans="1:7" x14ac:dyDescent="0.35">
      <c r="A4" s="20">
        <v>9111</v>
      </c>
      <c r="B4" s="1">
        <v>24713862.890000001</v>
      </c>
      <c r="C4" s="16"/>
      <c r="E4" s="63"/>
    </row>
    <row r="5" spans="1:7" x14ac:dyDescent="0.35">
      <c r="A5" s="64" t="s">
        <v>84</v>
      </c>
      <c r="B5" s="1">
        <v>24713862.890000001</v>
      </c>
      <c r="C5" s="16"/>
      <c r="E5" s="63"/>
    </row>
    <row r="6" spans="1:7" x14ac:dyDescent="0.35">
      <c r="A6" s="20">
        <v>9211</v>
      </c>
      <c r="B6" s="1">
        <v>11000000</v>
      </c>
      <c r="C6" s="16"/>
      <c r="D6" s="16"/>
      <c r="E6" s="63"/>
      <c r="G6" s="63"/>
    </row>
    <row r="7" spans="1:7" x14ac:dyDescent="0.35">
      <c r="A7" s="64" t="s">
        <v>88</v>
      </c>
      <c r="B7" s="1">
        <v>11000000</v>
      </c>
      <c r="C7" s="16"/>
      <c r="E7" s="63"/>
      <c r="G7" s="16"/>
    </row>
    <row r="8" spans="1:7" x14ac:dyDescent="0.35">
      <c r="A8" s="20" t="s">
        <v>1025</v>
      </c>
      <c r="B8" s="1">
        <v>35713862.890000001</v>
      </c>
      <c r="C8" s="16"/>
      <c r="E8" s="63"/>
      <c r="G8" s="16"/>
    </row>
    <row r="9" spans="1:7" x14ac:dyDescent="0.35">
      <c r="C9" s="63"/>
    </row>
    <row r="10" spans="1:7" x14ac:dyDescent="0.35">
      <c r="C10" s="16"/>
    </row>
    <row r="12" spans="1:7" x14ac:dyDescent="0.35">
      <c r="B12" s="63"/>
    </row>
    <row r="13" spans="1:7" x14ac:dyDescent="0.35">
      <c r="C13" s="63"/>
    </row>
  </sheetData>
  <pageMargins left="0.7" right="0.7" top="1.15625" bottom="0.75" header="0.3" footer="0.3"/>
  <pageSetup orientation="portrait" r:id="rId2"/>
  <headerFooter>
    <oddHeader>&amp;C&amp;"-,Negrita"MUNICIPIO DE TLAJOMULCO DE ZUÑIGA, JALISCO
PRESUPUESTO DE EGRESOS 2026 
CLASIFICACIÓN DEL CAPITULO 9000 - DEUDA PÚBLICA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447BE-C719-488C-8B64-30CE077A65DA}">
  <dimension ref="A3:G30"/>
  <sheetViews>
    <sheetView view="pageLayout" zoomScaleNormal="100" workbookViewId="0">
      <selection activeCell="A16" sqref="A16"/>
    </sheetView>
  </sheetViews>
  <sheetFormatPr baseColWidth="10" defaultRowHeight="14.5" x14ac:dyDescent="0.35"/>
  <cols>
    <col min="1" max="1" width="62" bestFit="1" customWidth="1"/>
    <col min="2" max="2" width="16" bestFit="1" customWidth="1"/>
    <col min="3" max="3" width="16.26953125" bestFit="1" customWidth="1"/>
    <col min="4" max="4" width="13.7265625" bestFit="1" customWidth="1"/>
    <col min="5" max="5" width="14.7265625" bestFit="1" customWidth="1"/>
    <col min="7" max="7" width="16.26953125" bestFit="1" customWidth="1"/>
  </cols>
  <sheetData>
    <row r="3" spans="1:7" x14ac:dyDescent="0.35">
      <c r="A3" s="25" t="s">
        <v>1</v>
      </c>
      <c r="B3" t="s">
        <v>1644</v>
      </c>
    </row>
    <row r="4" spans="1:7" x14ac:dyDescent="0.35">
      <c r="A4" s="20" t="s">
        <v>1359</v>
      </c>
      <c r="B4" s="1">
        <v>4130134652.0003796</v>
      </c>
      <c r="C4" s="16"/>
      <c r="E4" s="63"/>
    </row>
    <row r="5" spans="1:7" x14ac:dyDescent="0.35">
      <c r="A5" s="64">
        <v>1000</v>
      </c>
      <c r="B5" s="1">
        <v>1643490114.7863808</v>
      </c>
      <c r="C5" s="16"/>
      <c r="E5" s="63"/>
    </row>
    <row r="6" spans="1:7" x14ac:dyDescent="0.35">
      <c r="A6" s="103" t="s">
        <v>71</v>
      </c>
      <c r="B6" s="1">
        <v>1643490114.7863808</v>
      </c>
      <c r="C6" s="16"/>
      <c r="D6" s="16"/>
      <c r="E6" s="63"/>
      <c r="G6" s="63"/>
    </row>
    <row r="7" spans="1:7" x14ac:dyDescent="0.35">
      <c r="A7" s="64">
        <v>2000</v>
      </c>
      <c r="B7" s="1">
        <v>158065260</v>
      </c>
      <c r="C7" s="16"/>
      <c r="E7" s="63"/>
      <c r="G7" s="16"/>
    </row>
    <row r="8" spans="1:7" x14ac:dyDescent="0.35">
      <c r="A8" s="103" t="s">
        <v>105</v>
      </c>
      <c r="B8" s="1">
        <v>158065260</v>
      </c>
      <c r="C8" s="16"/>
      <c r="E8" s="63"/>
      <c r="G8" s="16"/>
    </row>
    <row r="9" spans="1:7" x14ac:dyDescent="0.35">
      <c r="A9" s="64">
        <v>3000</v>
      </c>
      <c r="B9" s="1">
        <v>936477890.51349902</v>
      </c>
      <c r="C9" s="63"/>
    </row>
    <row r="10" spans="1:7" x14ac:dyDescent="0.35">
      <c r="A10" s="103" t="s">
        <v>56</v>
      </c>
      <c r="B10" s="1">
        <v>936477890.51349902</v>
      </c>
      <c r="C10" s="16"/>
    </row>
    <row r="11" spans="1:7" x14ac:dyDescent="0.35">
      <c r="A11" s="64">
        <v>4000</v>
      </c>
      <c r="B11" s="1">
        <v>349297512.86049998</v>
      </c>
    </row>
    <row r="12" spans="1:7" x14ac:dyDescent="0.35">
      <c r="A12" s="103" t="s">
        <v>233</v>
      </c>
      <c r="B12" s="1">
        <v>349297512.86049998</v>
      </c>
    </row>
    <row r="13" spans="1:7" x14ac:dyDescent="0.35">
      <c r="A13" s="64">
        <v>5000</v>
      </c>
      <c r="B13" s="1">
        <v>241745000</v>
      </c>
      <c r="C13" s="63"/>
    </row>
    <row r="14" spans="1:7" x14ac:dyDescent="0.35">
      <c r="A14" s="103" t="s">
        <v>118</v>
      </c>
      <c r="B14" s="1">
        <v>241745000</v>
      </c>
    </row>
    <row r="15" spans="1:7" x14ac:dyDescent="0.35">
      <c r="A15" s="64">
        <v>6000</v>
      </c>
      <c r="B15" s="1">
        <v>796058873.83999991</v>
      </c>
    </row>
    <row r="16" spans="1:7" x14ac:dyDescent="0.35">
      <c r="A16" s="103" t="s">
        <v>146</v>
      </c>
      <c r="B16" s="1">
        <v>796058873.83999991</v>
      </c>
    </row>
    <row r="17" spans="1:2" x14ac:dyDescent="0.35">
      <c r="A17" s="64">
        <v>7000</v>
      </c>
      <c r="B17" s="1">
        <v>5000000</v>
      </c>
    </row>
    <row r="18" spans="1:2" x14ac:dyDescent="0.35">
      <c r="A18" s="103" t="s">
        <v>1300</v>
      </c>
      <c r="B18" s="1">
        <v>5000000</v>
      </c>
    </row>
    <row r="19" spans="1:2" x14ac:dyDescent="0.35">
      <c r="A19" s="20" t="s">
        <v>1358</v>
      </c>
      <c r="B19" s="1">
        <v>877865348.00245011</v>
      </c>
    </row>
    <row r="20" spans="1:2" x14ac:dyDescent="0.35">
      <c r="A20" s="64">
        <v>2000</v>
      </c>
      <c r="B20" s="1">
        <v>27500000</v>
      </c>
    </row>
    <row r="21" spans="1:2" x14ac:dyDescent="0.35">
      <c r="A21" s="103" t="s">
        <v>105</v>
      </c>
      <c r="B21" s="1">
        <v>27500000</v>
      </c>
    </row>
    <row r="22" spans="1:2" x14ac:dyDescent="0.35">
      <c r="A22" s="64">
        <v>3000</v>
      </c>
      <c r="B22" s="1">
        <v>653835046.74245012</v>
      </c>
    </row>
    <row r="23" spans="1:2" x14ac:dyDescent="0.35">
      <c r="A23" s="103" t="s">
        <v>56</v>
      </c>
      <c r="B23" s="1">
        <v>653835046.74245012</v>
      </c>
    </row>
    <row r="24" spans="1:2" x14ac:dyDescent="0.35">
      <c r="A24" s="64">
        <v>5000</v>
      </c>
      <c r="B24" s="1">
        <v>3000000</v>
      </c>
    </row>
    <row r="25" spans="1:2" x14ac:dyDescent="0.35">
      <c r="A25" s="103" t="s">
        <v>118</v>
      </c>
      <c r="B25" s="1">
        <v>3000000</v>
      </c>
    </row>
    <row r="26" spans="1:2" x14ac:dyDescent="0.35">
      <c r="A26" s="64">
        <v>6000</v>
      </c>
      <c r="B26" s="1">
        <v>157816438.37</v>
      </c>
    </row>
    <row r="27" spans="1:2" x14ac:dyDescent="0.35">
      <c r="A27" s="103" t="s">
        <v>146</v>
      </c>
      <c r="B27" s="1">
        <v>157816438.37</v>
      </c>
    </row>
    <row r="28" spans="1:2" x14ac:dyDescent="0.35">
      <c r="A28" s="64">
        <v>9000</v>
      </c>
      <c r="B28" s="1">
        <v>35713862.890000001</v>
      </c>
    </row>
    <row r="29" spans="1:2" x14ac:dyDescent="0.35">
      <c r="A29" s="103" t="s">
        <v>85</v>
      </c>
      <c r="B29" s="1">
        <v>35713862.890000001</v>
      </c>
    </row>
    <row r="30" spans="1:2" x14ac:dyDescent="0.35">
      <c r="A30" s="20" t="s">
        <v>1025</v>
      </c>
      <c r="B30" s="1">
        <v>5008000000.0028296</v>
      </c>
    </row>
  </sheetData>
  <pageMargins left="0.7" right="0.7" top="0.75" bottom="0.75" header="0.3" footer="0.3"/>
  <pageSetup orientation="portrait" r:id="rId2"/>
  <headerFooter>
    <oddHeader>&amp;C&amp;"-,Negrita"MUNICIPIO DE TLAJOMULCO DE ZUÑIGA, JALISCO
PRESUPUESTO DE EGRESOS 2026 
CLASIFICACIÓN DE RECURSO ETIQUETADO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1EADB-E7BA-4244-8AF2-35B34F51348B}">
  <dimension ref="A3:G18"/>
  <sheetViews>
    <sheetView view="pageLayout" zoomScaleNormal="100" workbookViewId="0">
      <selection activeCell="A16" sqref="A16"/>
    </sheetView>
  </sheetViews>
  <sheetFormatPr baseColWidth="10" defaultRowHeight="14.5" x14ac:dyDescent="0.35"/>
  <cols>
    <col min="1" max="1" width="53.54296875" bestFit="1" customWidth="1"/>
    <col min="2" max="2" width="16" bestFit="1" customWidth="1"/>
    <col min="3" max="3" width="16.26953125" bestFit="1" customWidth="1"/>
    <col min="4" max="4" width="13.7265625" bestFit="1" customWidth="1"/>
    <col min="5" max="5" width="14.7265625" bestFit="1" customWidth="1"/>
    <col min="7" max="7" width="16.26953125" bestFit="1" customWidth="1"/>
  </cols>
  <sheetData>
    <row r="3" spans="1:7" x14ac:dyDescent="0.35">
      <c r="A3" s="25" t="s">
        <v>1342</v>
      </c>
      <c r="B3" t="s">
        <v>1644</v>
      </c>
    </row>
    <row r="4" spans="1:7" x14ac:dyDescent="0.35">
      <c r="A4" s="20" t="s">
        <v>65</v>
      </c>
      <c r="B4" s="1">
        <v>2087761431.0364492</v>
      </c>
      <c r="C4" s="16"/>
      <c r="E4" s="63"/>
    </row>
    <row r="5" spans="1:7" x14ac:dyDescent="0.35">
      <c r="A5" s="64" t="s">
        <v>1351</v>
      </c>
      <c r="B5" s="1">
        <v>2087761431.0364492</v>
      </c>
      <c r="C5" s="16"/>
      <c r="E5" s="63"/>
    </row>
    <row r="6" spans="1:7" x14ac:dyDescent="0.35">
      <c r="A6" s="20" t="s">
        <v>138</v>
      </c>
      <c r="B6" s="1">
        <v>835194952.21000004</v>
      </c>
      <c r="C6" s="16"/>
      <c r="D6" s="16"/>
      <c r="E6" s="63"/>
      <c r="G6" s="63"/>
    </row>
    <row r="7" spans="1:7" x14ac:dyDescent="0.35">
      <c r="A7" s="64" t="s">
        <v>1347</v>
      </c>
      <c r="B7" s="1">
        <v>835194952.21000004</v>
      </c>
      <c r="C7" s="16"/>
      <c r="E7" s="63"/>
      <c r="G7" s="16"/>
    </row>
    <row r="8" spans="1:7" x14ac:dyDescent="0.35">
      <c r="A8" s="20" t="s">
        <v>49</v>
      </c>
      <c r="B8" s="1">
        <v>1663990114.7863808</v>
      </c>
      <c r="C8" s="16"/>
      <c r="E8" s="63"/>
      <c r="G8" s="16"/>
    </row>
    <row r="9" spans="1:7" x14ac:dyDescent="0.35">
      <c r="A9" s="64" t="s">
        <v>1348</v>
      </c>
      <c r="B9" s="1">
        <v>1663990114.7863808</v>
      </c>
      <c r="C9" s="63"/>
    </row>
    <row r="10" spans="1:7" x14ac:dyDescent="0.35">
      <c r="A10" s="20" t="s">
        <v>424</v>
      </c>
      <c r="B10" s="1">
        <v>3100000</v>
      </c>
      <c r="C10" s="16"/>
    </row>
    <row r="11" spans="1:7" x14ac:dyDescent="0.35">
      <c r="A11" s="64" t="s">
        <v>1355</v>
      </c>
      <c r="B11" s="1">
        <v>3100000</v>
      </c>
    </row>
    <row r="12" spans="1:7" x14ac:dyDescent="0.35">
      <c r="A12" s="20" t="s">
        <v>1398</v>
      </c>
      <c r="B12" s="1">
        <v>265230000</v>
      </c>
    </row>
    <row r="13" spans="1:7" x14ac:dyDescent="0.35">
      <c r="A13" s="64" t="s">
        <v>1399</v>
      </c>
      <c r="B13" s="1">
        <v>265230000</v>
      </c>
      <c r="C13" s="63"/>
    </row>
    <row r="14" spans="1:7" x14ac:dyDescent="0.35">
      <c r="A14" s="20" t="s">
        <v>217</v>
      </c>
      <c r="B14" s="1">
        <v>149473501.97</v>
      </c>
    </row>
    <row r="15" spans="1:7" x14ac:dyDescent="0.35">
      <c r="A15" s="64" t="s">
        <v>1352</v>
      </c>
      <c r="B15" s="1">
        <v>149473501.97</v>
      </c>
    </row>
    <row r="16" spans="1:7" x14ac:dyDescent="0.35">
      <c r="A16" s="20" t="s">
        <v>1349</v>
      </c>
      <c r="B16" s="1">
        <v>3250000</v>
      </c>
    </row>
    <row r="17" spans="1:2" x14ac:dyDescent="0.35">
      <c r="A17" s="64" t="s">
        <v>1350</v>
      </c>
      <c r="B17" s="1">
        <v>3250000</v>
      </c>
    </row>
    <row r="18" spans="1:2" x14ac:dyDescent="0.35">
      <c r="A18" s="20" t="s">
        <v>1025</v>
      </c>
      <c r="B18" s="1">
        <v>5008000000.0028305</v>
      </c>
    </row>
  </sheetData>
  <pageMargins left="0.7" right="0.7" top="0.75" bottom="0.75" header="0.3" footer="0.3"/>
  <pageSetup orientation="portrait" r:id="rId2"/>
  <headerFooter>
    <oddHeader>&amp;C&amp;"-,Negrita"MUNICIPIO DE TLAJOMULCO DE ZUÑIGA, JALISCO
PRESUPUESTO DE EGRESOS 2026 
CLASIFICACIÓN PROGRAMATICA DEL GASTO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03450-5DA1-4C65-9895-A56B4636E104}">
  <dimension ref="A1:G714"/>
  <sheetViews>
    <sheetView view="pageLayout" topLeftCell="A706" zoomScaleNormal="100" workbookViewId="0">
      <selection activeCell="A16" sqref="A16"/>
    </sheetView>
  </sheetViews>
  <sheetFormatPr baseColWidth="10" defaultRowHeight="14.5" x14ac:dyDescent="0.35"/>
  <cols>
    <col min="1" max="1" width="104.08984375" bestFit="1" customWidth="1"/>
    <col min="2" max="2" width="13" bestFit="1" customWidth="1"/>
    <col min="3" max="3" width="16.26953125" bestFit="1" customWidth="1"/>
    <col min="4" max="4" width="13.7265625" bestFit="1" customWidth="1"/>
    <col min="5" max="5" width="14.7265625" bestFit="1" customWidth="1"/>
    <col min="7" max="7" width="16.26953125" bestFit="1" customWidth="1"/>
  </cols>
  <sheetData>
    <row r="1" spans="1:7" x14ac:dyDescent="0.35">
      <c r="A1" s="110" t="s">
        <v>1645</v>
      </c>
      <c r="B1" s="42" t="s">
        <v>1644</v>
      </c>
    </row>
    <row r="2" spans="1:7" x14ac:dyDescent="0.35">
      <c r="A2" s="41" t="s">
        <v>292</v>
      </c>
      <c r="B2" s="105">
        <v>14767344.143999999</v>
      </c>
      <c r="C2" s="16"/>
      <c r="E2" s="63"/>
    </row>
    <row r="3" spans="1:7" x14ac:dyDescent="0.35">
      <c r="A3" s="106" t="s">
        <v>1293</v>
      </c>
      <c r="B3" s="105">
        <v>14767344.143999999</v>
      </c>
      <c r="C3" s="16"/>
      <c r="E3" s="63"/>
    </row>
    <row r="4" spans="1:7" x14ac:dyDescent="0.35">
      <c r="A4" s="107" t="s">
        <v>293</v>
      </c>
      <c r="B4" s="105">
        <v>14767344.143999999</v>
      </c>
      <c r="C4" s="16"/>
      <c r="D4" s="16"/>
      <c r="E4" s="63"/>
      <c r="G4" s="63"/>
    </row>
    <row r="5" spans="1:7" x14ac:dyDescent="0.35">
      <c r="A5" s="108">
        <v>4211</v>
      </c>
      <c r="B5" s="105">
        <v>14767344.143999999</v>
      </c>
      <c r="C5" s="16"/>
      <c r="E5" s="63"/>
      <c r="G5" s="16"/>
    </row>
    <row r="6" spans="1:7" x14ac:dyDescent="0.35">
      <c r="A6" s="109" t="s">
        <v>291</v>
      </c>
      <c r="B6" s="105">
        <v>14767344.143999999</v>
      </c>
      <c r="C6" s="16"/>
      <c r="E6" s="63"/>
      <c r="G6" s="16"/>
    </row>
    <row r="7" spans="1:7" x14ac:dyDescent="0.35">
      <c r="A7" s="41" t="s">
        <v>506</v>
      </c>
      <c r="B7" s="105">
        <v>20803650</v>
      </c>
      <c r="C7" s="63"/>
    </row>
    <row r="8" spans="1:7" x14ac:dyDescent="0.35">
      <c r="A8" s="106" t="s">
        <v>1293</v>
      </c>
      <c r="B8" s="105">
        <v>20803650</v>
      </c>
      <c r="C8" s="16"/>
    </row>
    <row r="9" spans="1:7" x14ac:dyDescent="0.35">
      <c r="A9" s="107" t="s">
        <v>507</v>
      </c>
      <c r="B9" s="105">
        <v>20803650</v>
      </c>
    </row>
    <row r="10" spans="1:7" x14ac:dyDescent="0.35">
      <c r="A10" s="108">
        <v>4211</v>
      </c>
      <c r="B10" s="105">
        <v>20803650</v>
      </c>
    </row>
    <row r="11" spans="1:7" x14ac:dyDescent="0.35">
      <c r="A11" s="109" t="s">
        <v>291</v>
      </c>
      <c r="B11" s="105">
        <v>20803650</v>
      </c>
      <c r="C11" s="63"/>
    </row>
    <row r="12" spans="1:7" x14ac:dyDescent="0.35">
      <c r="A12" s="41" t="s">
        <v>900</v>
      </c>
      <c r="B12" s="105">
        <v>180225501.97</v>
      </c>
    </row>
    <row r="13" spans="1:7" x14ac:dyDescent="0.35">
      <c r="A13" s="106" t="s">
        <v>1293</v>
      </c>
      <c r="B13" s="105">
        <v>144643501.97</v>
      </c>
    </row>
    <row r="14" spans="1:7" x14ac:dyDescent="0.35">
      <c r="A14" s="107" t="s">
        <v>1490</v>
      </c>
      <c r="B14" s="105">
        <v>21175000</v>
      </c>
    </row>
    <row r="15" spans="1:7" x14ac:dyDescent="0.35">
      <c r="A15" s="108">
        <v>2491</v>
      </c>
      <c r="B15" s="105">
        <v>1175000</v>
      </c>
    </row>
    <row r="16" spans="1:7" x14ac:dyDescent="0.35">
      <c r="A16" s="109" t="s">
        <v>374</v>
      </c>
      <c r="B16" s="105">
        <v>1175000</v>
      </c>
    </row>
    <row r="17" spans="1:2" x14ac:dyDescent="0.35">
      <c r="A17" s="108">
        <v>4411</v>
      </c>
      <c r="B17" s="105">
        <v>20000000</v>
      </c>
    </row>
    <row r="18" spans="1:2" x14ac:dyDescent="0.35">
      <c r="A18" s="109" t="s">
        <v>231</v>
      </c>
      <c r="B18" s="105">
        <v>20000000</v>
      </c>
    </row>
    <row r="19" spans="1:2" x14ac:dyDescent="0.35">
      <c r="A19" s="107" t="s">
        <v>996</v>
      </c>
      <c r="B19" s="105">
        <v>850000</v>
      </c>
    </row>
    <row r="20" spans="1:2" x14ac:dyDescent="0.35">
      <c r="A20" s="108">
        <v>3821</v>
      </c>
      <c r="B20" s="105">
        <v>850000</v>
      </c>
    </row>
    <row r="21" spans="1:2" x14ac:dyDescent="0.35">
      <c r="A21" s="109" t="s">
        <v>228</v>
      </c>
      <c r="B21" s="105">
        <v>850000</v>
      </c>
    </row>
    <row r="22" spans="1:2" x14ac:dyDescent="0.35">
      <c r="A22" s="107" t="s">
        <v>1485</v>
      </c>
      <c r="B22" s="105">
        <v>200000</v>
      </c>
    </row>
    <row r="23" spans="1:2" x14ac:dyDescent="0.35">
      <c r="A23" s="108">
        <v>4421</v>
      </c>
      <c r="B23" s="105">
        <v>200000</v>
      </c>
    </row>
    <row r="24" spans="1:2" x14ac:dyDescent="0.35">
      <c r="A24" s="109" t="s">
        <v>511</v>
      </c>
      <c r="B24" s="105">
        <v>200000</v>
      </c>
    </row>
    <row r="25" spans="1:2" x14ac:dyDescent="0.35">
      <c r="A25" s="107" t="s">
        <v>496</v>
      </c>
      <c r="B25" s="105">
        <v>480000</v>
      </c>
    </row>
    <row r="26" spans="1:2" x14ac:dyDescent="0.35">
      <c r="A26" s="108">
        <v>3341</v>
      </c>
      <c r="B26" s="105">
        <v>230000</v>
      </c>
    </row>
    <row r="27" spans="1:2" x14ac:dyDescent="0.35">
      <c r="A27" s="109" t="s">
        <v>162</v>
      </c>
      <c r="B27" s="105">
        <v>230000</v>
      </c>
    </row>
    <row r="28" spans="1:2" x14ac:dyDescent="0.35">
      <c r="A28" s="108">
        <v>3821</v>
      </c>
      <c r="B28" s="105">
        <v>150000</v>
      </c>
    </row>
    <row r="29" spans="1:2" x14ac:dyDescent="0.35">
      <c r="A29" s="109" t="s">
        <v>228</v>
      </c>
      <c r="B29" s="105">
        <v>150000</v>
      </c>
    </row>
    <row r="30" spans="1:2" x14ac:dyDescent="0.35">
      <c r="A30" s="108">
        <v>3841</v>
      </c>
      <c r="B30" s="105">
        <v>100000</v>
      </c>
    </row>
    <row r="31" spans="1:2" x14ac:dyDescent="0.35">
      <c r="A31" s="109" t="s">
        <v>500</v>
      </c>
      <c r="B31" s="105">
        <v>100000</v>
      </c>
    </row>
    <row r="32" spans="1:2" x14ac:dyDescent="0.35">
      <c r="A32" s="107" t="s">
        <v>463</v>
      </c>
      <c r="B32" s="105">
        <v>2000000</v>
      </c>
    </row>
    <row r="33" spans="1:2" x14ac:dyDescent="0.35">
      <c r="A33" s="108">
        <v>4411</v>
      </c>
      <c r="B33" s="105">
        <v>2000000</v>
      </c>
    </row>
    <row r="34" spans="1:2" x14ac:dyDescent="0.35">
      <c r="A34" s="109" t="s">
        <v>231</v>
      </c>
      <c r="B34" s="105">
        <v>2000000</v>
      </c>
    </row>
    <row r="35" spans="1:2" x14ac:dyDescent="0.35">
      <c r="A35" s="107" t="s">
        <v>1484</v>
      </c>
      <c r="B35" s="105">
        <v>5200000</v>
      </c>
    </row>
    <row r="36" spans="1:2" x14ac:dyDescent="0.35">
      <c r="A36" s="108">
        <v>2491</v>
      </c>
      <c r="B36" s="105">
        <v>150000</v>
      </c>
    </row>
    <row r="37" spans="1:2" x14ac:dyDescent="0.35">
      <c r="A37" s="109" t="s">
        <v>374</v>
      </c>
      <c r="B37" s="105">
        <v>150000</v>
      </c>
    </row>
    <row r="38" spans="1:2" x14ac:dyDescent="0.35">
      <c r="A38" s="108">
        <v>2521</v>
      </c>
      <c r="B38" s="105">
        <v>50000</v>
      </c>
    </row>
    <row r="39" spans="1:2" x14ac:dyDescent="0.35">
      <c r="A39" s="109" t="s">
        <v>375</v>
      </c>
      <c r="B39" s="105">
        <v>50000</v>
      </c>
    </row>
    <row r="40" spans="1:2" x14ac:dyDescent="0.35">
      <c r="A40" s="108">
        <v>3821</v>
      </c>
      <c r="B40" s="105">
        <v>1050000</v>
      </c>
    </row>
    <row r="41" spans="1:2" x14ac:dyDescent="0.35">
      <c r="A41" s="109" t="s">
        <v>228</v>
      </c>
      <c r="B41" s="105">
        <v>1050000</v>
      </c>
    </row>
    <row r="42" spans="1:2" x14ac:dyDescent="0.35">
      <c r="A42" s="108">
        <v>4431</v>
      </c>
      <c r="B42" s="105">
        <v>3900000</v>
      </c>
    </row>
    <row r="43" spans="1:2" x14ac:dyDescent="0.35">
      <c r="A43" s="109" t="s">
        <v>508</v>
      </c>
      <c r="B43" s="105">
        <v>3900000</v>
      </c>
    </row>
    <row r="44" spans="1:2" x14ac:dyDescent="0.35">
      <c r="A44" s="108">
        <v>5671</v>
      </c>
      <c r="B44" s="105">
        <v>50000</v>
      </c>
    </row>
    <row r="45" spans="1:2" x14ac:dyDescent="0.35">
      <c r="A45" s="109" t="s">
        <v>407</v>
      </c>
      <c r="B45" s="105">
        <v>50000</v>
      </c>
    </row>
    <row r="46" spans="1:2" x14ac:dyDescent="0.35">
      <c r="A46" s="107" t="s">
        <v>1487</v>
      </c>
      <c r="B46" s="105">
        <v>100738501.97</v>
      </c>
    </row>
    <row r="47" spans="1:2" x14ac:dyDescent="0.35">
      <c r="A47" s="108">
        <v>4411</v>
      </c>
      <c r="B47" s="105">
        <v>100738501.97</v>
      </c>
    </row>
    <row r="48" spans="1:2" x14ac:dyDescent="0.35">
      <c r="A48" s="109" t="s">
        <v>231</v>
      </c>
      <c r="B48" s="105">
        <v>100738501.97</v>
      </c>
    </row>
    <row r="49" spans="1:2" x14ac:dyDescent="0.35">
      <c r="A49" s="107" t="s">
        <v>1486</v>
      </c>
      <c r="B49" s="105">
        <v>12000000</v>
      </c>
    </row>
    <row r="50" spans="1:2" x14ac:dyDescent="0.35">
      <c r="A50" s="108">
        <v>4411</v>
      </c>
      <c r="B50" s="105">
        <v>12000000</v>
      </c>
    </row>
    <row r="51" spans="1:2" x14ac:dyDescent="0.35">
      <c r="A51" s="109" t="s">
        <v>231</v>
      </c>
      <c r="B51" s="105">
        <v>12000000</v>
      </c>
    </row>
    <row r="52" spans="1:2" x14ac:dyDescent="0.35">
      <c r="A52" s="107" t="s">
        <v>1496</v>
      </c>
      <c r="B52" s="105">
        <v>2000000</v>
      </c>
    </row>
    <row r="53" spans="1:2" x14ac:dyDescent="0.35">
      <c r="A53" s="108">
        <v>4411</v>
      </c>
      <c r="B53" s="105">
        <v>2000000</v>
      </c>
    </row>
    <row r="54" spans="1:2" x14ac:dyDescent="0.35">
      <c r="A54" s="109" t="s">
        <v>231</v>
      </c>
      <c r="B54" s="105">
        <v>2000000</v>
      </c>
    </row>
    <row r="55" spans="1:2" x14ac:dyDescent="0.35">
      <c r="A55" s="106" t="s">
        <v>1292</v>
      </c>
      <c r="B55" s="105">
        <v>35582000</v>
      </c>
    </row>
    <row r="56" spans="1:2" x14ac:dyDescent="0.35">
      <c r="A56" s="107" t="s">
        <v>539</v>
      </c>
      <c r="B56" s="105">
        <v>4500000</v>
      </c>
    </row>
    <row r="57" spans="1:2" x14ac:dyDescent="0.35">
      <c r="A57" s="108">
        <v>3821</v>
      </c>
      <c r="B57" s="105">
        <v>4500000</v>
      </c>
    </row>
    <row r="58" spans="1:2" x14ac:dyDescent="0.35">
      <c r="A58" s="109" t="s">
        <v>228</v>
      </c>
      <c r="B58" s="105">
        <v>4500000</v>
      </c>
    </row>
    <row r="59" spans="1:2" x14ac:dyDescent="0.35">
      <c r="A59" s="107" t="s">
        <v>1493</v>
      </c>
      <c r="B59" s="105">
        <v>29232000</v>
      </c>
    </row>
    <row r="60" spans="1:2" x14ac:dyDescent="0.35">
      <c r="A60" s="108">
        <v>3511</v>
      </c>
      <c r="B60" s="105">
        <v>29232000</v>
      </c>
    </row>
    <row r="61" spans="1:2" x14ac:dyDescent="0.35">
      <c r="A61" s="109" t="s">
        <v>323</v>
      </c>
      <c r="B61" s="105">
        <v>29232000</v>
      </c>
    </row>
    <row r="62" spans="1:2" x14ac:dyDescent="0.35">
      <c r="A62" s="107" t="s">
        <v>1483</v>
      </c>
      <c r="B62" s="105">
        <v>1850000</v>
      </c>
    </row>
    <row r="63" spans="1:2" x14ac:dyDescent="0.35">
      <c r="A63" s="108">
        <v>2171</v>
      </c>
      <c r="B63" s="105">
        <v>200000</v>
      </c>
    </row>
    <row r="64" spans="1:2" x14ac:dyDescent="0.35">
      <c r="A64" s="109" t="s">
        <v>127</v>
      </c>
      <c r="B64" s="105">
        <v>200000</v>
      </c>
    </row>
    <row r="65" spans="1:2" x14ac:dyDescent="0.35">
      <c r="A65" s="108">
        <v>3821</v>
      </c>
      <c r="B65" s="105">
        <v>1500000</v>
      </c>
    </row>
    <row r="66" spans="1:2" x14ac:dyDescent="0.35">
      <c r="A66" s="109" t="s">
        <v>228</v>
      </c>
      <c r="B66" s="105">
        <v>1500000</v>
      </c>
    </row>
    <row r="67" spans="1:2" x14ac:dyDescent="0.35">
      <c r="A67" s="108">
        <v>5671</v>
      </c>
      <c r="B67" s="105">
        <v>150000</v>
      </c>
    </row>
    <row r="68" spans="1:2" x14ac:dyDescent="0.35">
      <c r="A68" s="109" t="s">
        <v>407</v>
      </c>
      <c r="B68" s="105">
        <v>150000</v>
      </c>
    </row>
    <row r="69" spans="1:2" x14ac:dyDescent="0.35">
      <c r="A69" s="41" t="s">
        <v>857</v>
      </c>
      <c r="B69" s="105">
        <v>340775740</v>
      </c>
    </row>
    <row r="70" spans="1:2" x14ac:dyDescent="0.35">
      <c r="A70" s="106" t="s">
        <v>1290</v>
      </c>
      <c r="B70" s="105">
        <v>4750000</v>
      </c>
    </row>
    <row r="71" spans="1:2" x14ac:dyDescent="0.35">
      <c r="A71" s="107" t="s">
        <v>1481</v>
      </c>
      <c r="B71" s="105">
        <v>3250000</v>
      </c>
    </row>
    <row r="72" spans="1:2" x14ac:dyDescent="0.35">
      <c r="A72" s="108">
        <v>2221</v>
      </c>
      <c r="B72" s="105">
        <v>800000</v>
      </c>
    </row>
    <row r="73" spans="1:2" x14ac:dyDescent="0.35">
      <c r="A73" s="109" t="s">
        <v>413</v>
      </c>
      <c r="B73" s="105">
        <v>800000</v>
      </c>
    </row>
    <row r="74" spans="1:2" x14ac:dyDescent="0.35">
      <c r="A74" s="108">
        <v>2531</v>
      </c>
      <c r="B74" s="105">
        <v>1000000</v>
      </c>
    </row>
    <row r="75" spans="1:2" x14ac:dyDescent="0.35">
      <c r="A75" s="109" t="s">
        <v>444</v>
      </c>
      <c r="B75" s="105">
        <v>1000000</v>
      </c>
    </row>
    <row r="76" spans="1:2" x14ac:dyDescent="0.35">
      <c r="A76" s="108">
        <v>2541</v>
      </c>
      <c r="B76" s="105">
        <v>500000</v>
      </c>
    </row>
    <row r="77" spans="1:2" x14ac:dyDescent="0.35">
      <c r="A77" s="109" t="s">
        <v>310</v>
      </c>
      <c r="B77" s="105">
        <v>500000</v>
      </c>
    </row>
    <row r="78" spans="1:2" x14ac:dyDescent="0.35">
      <c r="A78" s="108">
        <v>2721</v>
      </c>
      <c r="B78" s="105">
        <v>50000</v>
      </c>
    </row>
    <row r="79" spans="1:2" x14ac:dyDescent="0.35">
      <c r="A79" s="109" t="s">
        <v>377</v>
      </c>
      <c r="B79" s="105">
        <v>50000</v>
      </c>
    </row>
    <row r="80" spans="1:2" x14ac:dyDescent="0.35">
      <c r="A80" s="108">
        <v>2911</v>
      </c>
      <c r="B80" s="105">
        <v>50000</v>
      </c>
    </row>
    <row r="81" spans="1:2" x14ac:dyDescent="0.35">
      <c r="A81" s="109" t="s">
        <v>312</v>
      </c>
      <c r="B81" s="105">
        <v>50000</v>
      </c>
    </row>
    <row r="82" spans="1:2" x14ac:dyDescent="0.35">
      <c r="A82" s="108">
        <v>3821</v>
      </c>
      <c r="B82" s="105">
        <v>200000</v>
      </c>
    </row>
    <row r="83" spans="1:2" x14ac:dyDescent="0.35">
      <c r="A83" s="109" t="s">
        <v>228</v>
      </c>
      <c r="B83" s="105">
        <v>200000</v>
      </c>
    </row>
    <row r="84" spans="1:2" x14ac:dyDescent="0.35">
      <c r="A84" s="108">
        <v>5311</v>
      </c>
      <c r="B84" s="105">
        <v>500000</v>
      </c>
    </row>
    <row r="85" spans="1:2" x14ac:dyDescent="0.35">
      <c r="A85" s="109" t="s">
        <v>451</v>
      </c>
      <c r="B85" s="105">
        <v>500000</v>
      </c>
    </row>
    <row r="86" spans="1:2" x14ac:dyDescent="0.35">
      <c r="A86" s="108">
        <v>5691</v>
      </c>
      <c r="B86" s="105">
        <v>150000</v>
      </c>
    </row>
    <row r="87" spans="1:2" x14ac:dyDescent="0.35">
      <c r="A87" s="109" t="s">
        <v>210</v>
      </c>
      <c r="B87" s="105">
        <v>150000</v>
      </c>
    </row>
    <row r="88" spans="1:2" x14ac:dyDescent="0.35">
      <c r="A88" s="107" t="s">
        <v>1480</v>
      </c>
      <c r="B88" s="105">
        <v>1500000</v>
      </c>
    </row>
    <row r="89" spans="1:2" x14ac:dyDescent="0.35">
      <c r="A89" s="108">
        <v>2711</v>
      </c>
      <c r="B89" s="105">
        <v>1500000</v>
      </c>
    </row>
    <row r="90" spans="1:2" x14ac:dyDescent="0.35">
      <c r="A90" s="109" t="s">
        <v>106</v>
      </c>
      <c r="B90" s="105">
        <v>1500000</v>
      </c>
    </row>
    <row r="91" spans="1:2" x14ac:dyDescent="0.35">
      <c r="A91" s="106" t="s">
        <v>1293</v>
      </c>
      <c r="B91" s="105">
        <v>25550000</v>
      </c>
    </row>
    <row r="92" spans="1:2" x14ac:dyDescent="0.35">
      <c r="A92" s="107" t="s">
        <v>404</v>
      </c>
      <c r="B92" s="105">
        <v>24550000</v>
      </c>
    </row>
    <row r="93" spans="1:2" x14ac:dyDescent="0.35">
      <c r="A93" s="108">
        <v>2161</v>
      </c>
      <c r="B93" s="105">
        <v>1000000</v>
      </c>
    </row>
    <row r="94" spans="1:2" x14ac:dyDescent="0.35">
      <c r="A94" s="109" t="s">
        <v>367</v>
      </c>
      <c r="B94" s="105">
        <v>1000000</v>
      </c>
    </row>
    <row r="95" spans="1:2" x14ac:dyDescent="0.35">
      <c r="A95" s="108">
        <v>2411</v>
      </c>
      <c r="B95" s="105">
        <v>1000000</v>
      </c>
    </row>
    <row r="96" spans="1:2" x14ac:dyDescent="0.35">
      <c r="A96" s="109" t="s">
        <v>369</v>
      </c>
      <c r="B96" s="105">
        <v>1000000</v>
      </c>
    </row>
    <row r="97" spans="1:2" x14ac:dyDescent="0.35">
      <c r="A97" s="108">
        <v>2421</v>
      </c>
      <c r="B97" s="105">
        <v>5000000</v>
      </c>
    </row>
    <row r="98" spans="1:2" x14ac:dyDescent="0.35">
      <c r="A98" s="109" t="s">
        <v>370</v>
      </c>
      <c r="B98" s="105">
        <v>5000000</v>
      </c>
    </row>
    <row r="99" spans="1:2" x14ac:dyDescent="0.35">
      <c r="A99" s="108">
        <v>2471</v>
      </c>
      <c r="B99" s="105">
        <v>800000</v>
      </c>
    </row>
    <row r="100" spans="1:2" x14ac:dyDescent="0.35">
      <c r="A100" s="109" t="s">
        <v>373</v>
      </c>
      <c r="B100" s="105">
        <v>800000</v>
      </c>
    </row>
    <row r="101" spans="1:2" x14ac:dyDescent="0.35">
      <c r="A101" s="108">
        <v>2491</v>
      </c>
      <c r="B101" s="105">
        <v>6500000</v>
      </c>
    </row>
    <row r="102" spans="1:2" x14ac:dyDescent="0.35">
      <c r="A102" s="109" t="s">
        <v>374</v>
      </c>
      <c r="B102" s="105">
        <v>6500000</v>
      </c>
    </row>
    <row r="103" spans="1:2" x14ac:dyDescent="0.35">
      <c r="A103" s="108">
        <v>2721</v>
      </c>
      <c r="B103" s="105">
        <v>750000</v>
      </c>
    </row>
    <row r="104" spans="1:2" x14ac:dyDescent="0.35">
      <c r="A104" s="109" t="s">
        <v>377</v>
      </c>
      <c r="B104" s="105">
        <v>750000</v>
      </c>
    </row>
    <row r="105" spans="1:2" x14ac:dyDescent="0.35">
      <c r="A105" s="108">
        <v>2911</v>
      </c>
      <c r="B105" s="105">
        <v>500000</v>
      </c>
    </row>
    <row r="106" spans="1:2" x14ac:dyDescent="0.35">
      <c r="A106" s="109" t="s">
        <v>312</v>
      </c>
      <c r="B106" s="105">
        <v>500000</v>
      </c>
    </row>
    <row r="107" spans="1:2" x14ac:dyDescent="0.35">
      <c r="A107" s="108">
        <v>2981</v>
      </c>
      <c r="B107" s="105">
        <v>500000</v>
      </c>
    </row>
    <row r="108" spans="1:2" x14ac:dyDescent="0.35">
      <c r="A108" s="109" t="s">
        <v>380</v>
      </c>
      <c r="B108" s="105">
        <v>500000</v>
      </c>
    </row>
    <row r="109" spans="1:2" x14ac:dyDescent="0.35">
      <c r="A109" s="108">
        <v>3511</v>
      </c>
      <c r="B109" s="105">
        <v>5000000</v>
      </c>
    </row>
    <row r="110" spans="1:2" x14ac:dyDescent="0.35">
      <c r="A110" s="109" t="s">
        <v>323</v>
      </c>
      <c r="B110" s="105">
        <v>5000000</v>
      </c>
    </row>
    <row r="111" spans="1:2" x14ac:dyDescent="0.35">
      <c r="A111" s="108">
        <v>3571</v>
      </c>
      <c r="B111" s="105">
        <v>2000000</v>
      </c>
    </row>
    <row r="112" spans="1:2" x14ac:dyDescent="0.35">
      <c r="A112" s="109" t="s">
        <v>392</v>
      </c>
      <c r="B112" s="105">
        <v>2000000</v>
      </c>
    </row>
    <row r="113" spans="1:2" x14ac:dyDescent="0.35">
      <c r="A113" s="108">
        <v>5671</v>
      </c>
      <c r="B113" s="105">
        <v>1500000</v>
      </c>
    </row>
    <row r="114" spans="1:2" x14ac:dyDescent="0.35">
      <c r="A114" s="109" t="s">
        <v>407</v>
      </c>
      <c r="B114" s="105">
        <v>1500000</v>
      </c>
    </row>
    <row r="115" spans="1:2" x14ac:dyDescent="0.35">
      <c r="A115" s="107" t="s">
        <v>1482</v>
      </c>
      <c r="B115" s="105">
        <v>1000000</v>
      </c>
    </row>
    <row r="116" spans="1:2" x14ac:dyDescent="0.35">
      <c r="A116" s="108">
        <v>2161</v>
      </c>
      <c r="B116" s="105">
        <v>50000</v>
      </c>
    </row>
    <row r="117" spans="1:2" x14ac:dyDescent="0.35">
      <c r="A117" s="109" t="s">
        <v>367</v>
      </c>
      <c r="B117" s="105">
        <v>50000</v>
      </c>
    </row>
    <row r="118" spans="1:2" x14ac:dyDescent="0.35">
      <c r="A118" s="108">
        <v>2221</v>
      </c>
      <c r="B118" s="105">
        <v>40000</v>
      </c>
    </row>
    <row r="119" spans="1:2" x14ac:dyDescent="0.35">
      <c r="A119" s="109" t="s">
        <v>413</v>
      </c>
      <c r="B119" s="105">
        <v>40000</v>
      </c>
    </row>
    <row r="120" spans="1:2" x14ac:dyDescent="0.35">
      <c r="A120" s="108">
        <v>2521</v>
      </c>
      <c r="B120" s="105">
        <v>40000</v>
      </c>
    </row>
    <row r="121" spans="1:2" x14ac:dyDescent="0.35">
      <c r="A121" s="109" t="s">
        <v>375</v>
      </c>
      <c r="B121" s="105">
        <v>40000</v>
      </c>
    </row>
    <row r="122" spans="1:2" x14ac:dyDescent="0.35">
      <c r="A122" s="108">
        <v>2721</v>
      </c>
      <c r="B122" s="105">
        <v>90000</v>
      </c>
    </row>
    <row r="123" spans="1:2" x14ac:dyDescent="0.35">
      <c r="A123" s="109" t="s">
        <v>377</v>
      </c>
      <c r="B123" s="105">
        <v>90000</v>
      </c>
    </row>
    <row r="124" spans="1:2" x14ac:dyDescent="0.35">
      <c r="A124" s="108">
        <v>2911</v>
      </c>
      <c r="B124" s="105">
        <v>200000</v>
      </c>
    </row>
    <row r="125" spans="1:2" x14ac:dyDescent="0.35">
      <c r="A125" s="109" t="s">
        <v>312</v>
      </c>
      <c r="B125" s="105">
        <v>200000</v>
      </c>
    </row>
    <row r="126" spans="1:2" x14ac:dyDescent="0.35">
      <c r="A126" s="108">
        <v>3571</v>
      </c>
      <c r="B126" s="105">
        <v>400000</v>
      </c>
    </row>
    <row r="127" spans="1:2" x14ac:dyDescent="0.35">
      <c r="A127" s="109" t="s">
        <v>392</v>
      </c>
      <c r="B127" s="105">
        <v>400000</v>
      </c>
    </row>
    <row r="128" spans="1:2" x14ac:dyDescent="0.35">
      <c r="A128" s="108">
        <v>5621</v>
      </c>
      <c r="B128" s="105">
        <v>180000</v>
      </c>
    </row>
    <row r="129" spans="1:2" x14ac:dyDescent="0.35">
      <c r="A129" s="109" t="s">
        <v>486</v>
      </c>
      <c r="B129" s="105">
        <v>180000</v>
      </c>
    </row>
    <row r="130" spans="1:2" x14ac:dyDescent="0.35">
      <c r="A130" s="106" t="s">
        <v>1294</v>
      </c>
      <c r="B130" s="105">
        <v>310475740</v>
      </c>
    </row>
    <row r="131" spans="1:2" x14ac:dyDescent="0.35">
      <c r="A131" s="107" t="s">
        <v>1479</v>
      </c>
      <c r="B131" s="105">
        <v>216795740</v>
      </c>
    </row>
    <row r="132" spans="1:2" x14ac:dyDescent="0.35">
      <c r="A132" s="108">
        <v>2161</v>
      </c>
      <c r="B132" s="105">
        <v>170000</v>
      </c>
    </row>
    <row r="133" spans="1:2" x14ac:dyDescent="0.35">
      <c r="A133" s="109" t="s">
        <v>367</v>
      </c>
      <c r="B133" s="105">
        <v>170000</v>
      </c>
    </row>
    <row r="134" spans="1:2" x14ac:dyDescent="0.35">
      <c r="A134" s="108">
        <v>2721</v>
      </c>
      <c r="B134" s="105">
        <v>100000</v>
      </c>
    </row>
    <row r="135" spans="1:2" x14ac:dyDescent="0.35">
      <c r="A135" s="109" t="s">
        <v>377</v>
      </c>
      <c r="B135" s="105">
        <v>100000</v>
      </c>
    </row>
    <row r="136" spans="1:2" x14ac:dyDescent="0.35">
      <c r="A136" s="108">
        <v>2911</v>
      </c>
      <c r="B136" s="105">
        <v>100000</v>
      </c>
    </row>
    <row r="137" spans="1:2" x14ac:dyDescent="0.35">
      <c r="A137" s="109" t="s">
        <v>312</v>
      </c>
      <c r="B137" s="105">
        <v>100000</v>
      </c>
    </row>
    <row r="138" spans="1:2" x14ac:dyDescent="0.35">
      <c r="A138" s="108">
        <v>3581</v>
      </c>
      <c r="B138" s="105">
        <v>216425740</v>
      </c>
    </row>
    <row r="139" spans="1:2" x14ac:dyDescent="0.35">
      <c r="A139" s="109" t="s">
        <v>190</v>
      </c>
      <c r="B139" s="105">
        <v>216425740</v>
      </c>
    </row>
    <row r="140" spans="1:2" x14ac:dyDescent="0.35">
      <c r="A140" s="107" t="s">
        <v>1478</v>
      </c>
      <c r="B140" s="105">
        <v>93680000</v>
      </c>
    </row>
    <row r="141" spans="1:2" x14ac:dyDescent="0.35">
      <c r="A141" s="108">
        <v>2461</v>
      </c>
      <c r="B141" s="105">
        <v>31180000</v>
      </c>
    </row>
    <row r="142" spans="1:2" x14ac:dyDescent="0.35">
      <c r="A142" s="109" t="s">
        <v>372</v>
      </c>
      <c r="B142" s="105">
        <v>31180000</v>
      </c>
    </row>
    <row r="143" spans="1:2" x14ac:dyDescent="0.35">
      <c r="A143" s="108">
        <v>2721</v>
      </c>
      <c r="B143" s="105">
        <v>200000</v>
      </c>
    </row>
    <row r="144" spans="1:2" x14ac:dyDescent="0.35">
      <c r="A144" s="109" t="s">
        <v>377</v>
      </c>
      <c r="B144" s="105">
        <v>200000</v>
      </c>
    </row>
    <row r="145" spans="1:2" x14ac:dyDescent="0.35">
      <c r="A145" s="108">
        <v>2911</v>
      </c>
      <c r="B145" s="105">
        <v>200000</v>
      </c>
    </row>
    <row r="146" spans="1:2" x14ac:dyDescent="0.35">
      <c r="A146" s="109" t="s">
        <v>312</v>
      </c>
      <c r="B146" s="105">
        <v>200000</v>
      </c>
    </row>
    <row r="147" spans="1:2" x14ac:dyDescent="0.35">
      <c r="A147" s="108">
        <v>3111</v>
      </c>
      <c r="B147" s="105">
        <v>60000000</v>
      </c>
    </row>
    <row r="148" spans="1:2" x14ac:dyDescent="0.35">
      <c r="A148" s="109" t="s">
        <v>199</v>
      </c>
      <c r="B148" s="105">
        <v>60000000</v>
      </c>
    </row>
    <row r="149" spans="1:2" x14ac:dyDescent="0.35">
      <c r="A149" s="108">
        <v>3571</v>
      </c>
      <c r="B149" s="105">
        <v>2100000</v>
      </c>
    </row>
    <row r="150" spans="1:2" x14ac:dyDescent="0.35">
      <c r="A150" s="109" t="s">
        <v>392</v>
      </c>
      <c r="B150" s="105">
        <v>2100000</v>
      </c>
    </row>
    <row r="151" spans="1:2" x14ac:dyDescent="0.35">
      <c r="A151" s="41" t="s">
        <v>824</v>
      </c>
      <c r="B151" s="105">
        <v>1395769711.265949</v>
      </c>
    </row>
    <row r="152" spans="1:2" x14ac:dyDescent="0.35">
      <c r="A152" s="106" t="s">
        <v>1290</v>
      </c>
      <c r="B152" s="105">
        <v>560574759.05594921</v>
      </c>
    </row>
    <row r="153" spans="1:2" x14ac:dyDescent="0.35">
      <c r="A153" s="107" t="s">
        <v>1409</v>
      </c>
      <c r="B153" s="105">
        <v>559974759.05594921</v>
      </c>
    </row>
    <row r="154" spans="1:2" x14ac:dyDescent="0.35">
      <c r="A154" s="108">
        <v>2411</v>
      </c>
      <c r="B154" s="105">
        <v>50000</v>
      </c>
    </row>
    <row r="155" spans="1:2" x14ac:dyDescent="0.35">
      <c r="A155" s="109" t="s">
        <v>369</v>
      </c>
      <c r="B155" s="105">
        <v>50000</v>
      </c>
    </row>
    <row r="156" spans="1:2" x14ac:dyDescent="0.35">
      <c r="A156" s="108">
        <v>2421</v>
      </c>
      <c r="B156" s="105">
        <v>900000</v>
      </c>
    </row>
    <row r="157" spans="1:2" x14ac:dyDescent="0.35">
      <c r="A157" s="109" t="s">
        <v>370</v>
      </c>
      <c r="B157" s="105">
        <v>900000</v>
      </c>
    </row>
    <row r="158" spans="1:2" x14ac:dyDescent="0.35">
      <c r="A158" s="108">
        <v>2461</v>
      </c>
      <c r="B158" s="105">
        <v>1000000</v>
      </c>
    </row>
    <row r="159" spans="1:2" x14ac:dyDescent="0.35">
      <c r="A159" s="109" t="s">
        <v>372</v>
      </c>
      <c r="B159" s="105">
        <v>1000000</v>
      </c>
    </row>
    <row r="160" spans="1:2" x14ac:dyDescent="0.35">
      <c r="A160" s="108">
        <v>2471</v>
      </c>
      <c r="B160" s="105">
        <v>2500000</v>
      </c>
    </row>
    <row r="161" spans="1:2" x14ac:dyDescent="0.35">
      <c r="A161" s="109" t="s">
        <v>373</v>
      </c>
      <c r="B161" s="105">
        <v>2500000</v>
      </c>
    </row>
    <row r="162" spans="1:2" x14ac:dyDescent="0.35">
      <c r="A162" s="108">
        <v>2511</v>
      </c>
      <c r="B162" s="105">
        <v>2000000</v>
      </c>
    </row>
    <row r="163" spans="1:2" x14ac:dyDescent="0.35">
      <c r="A163" s="109" t="s">
        <v>475</v>
      </c>
      <c r="B163" s="105">
        <v>2000000</v>
      </c>
    </row>
    <row r="164" spans="1:2" x14ac:dyDescent="0.35">
      <c r="A164" s="108">
        <v>2561</v>
      </c>
      <c r="B164" s="105">
        <v>2500000</v>
      </c>
    </row>
    <row r="165" spans="1:2" x14ac:dyDescent="0.35">
      <c r="A165" s="109" t="s">
        <v>376</v>
      </c>
      <c r="B165" s="105">
        <v>2500000</v>
      </c>
    </row>
    <row r="166" spans="1:2" x14ac:dyDescent="0.35">
      <c r="A166" s="108">
        <v>2721</v>
      </c>
      <c r="B166" s="105">
        <v>400000</v>
      </c>
    </row>
    <row r="167" spans="1:2" x14ac:dyDescent="0.35">
      <c r="A167" s="109" t="s">
        <v>377</v>
      </c>
      <c r="B167" s="105">
        <v>400000</v>
      </c>
    </row>
    <row r="168" spans="1:2" x14ac:dyDescent="0.35">
      <c r="A168" s="108">
        <v>2911</v>
      </c>
      <c r="B168" s="105">
        <v>500000</v>
      </c>
    </row>
    <row r="169" spans="1:2" x14ac:dyDescent="0.35">
      <c r="A169" s="109" t="s">
        <v>312</v>
      </c>
      <c r="B169" s="105">
        <v>500000</v>
      </c>
    </row>
    <row r="170" spans="1:2" x14ac:dyDescent="0.35">
      <c r="A170" s="108">
        <v>2981</v>
      </c>
      <c r="B170" s="105">
        <v>500000</v>
      </c>
    </row>
    <row r="171" spans="1:2" x14ac:dyDescent="0.35">
      <c r="A171" s="109" t="s">
        <v>380</v>
      </c>
      <c r="B171" s="105">
        <v>500000</v>
      </c>
    </row>
    <row r="172" spans="1:2" x14ac:dyDescent="0.35">
      <c r="A172" s="108">
        <v>3111</v>
      </c>
      <c r="B172" s="105">
        <v>207924759.05594921</v>
      </c>
    </row>
    <row r="173" spans="1:2" x14ac:dyDescent="0.35">
      <c r="A173" s="109" t="s">
        <v>199</v>
      </c>
      <c r="B173" s="105">
        <v>207924759.05594921</v>
      </c>
    </row>
    <row r="174" spans="1:2" x14ac:dyDescent="0.35">
      <c r="A174" s="108">
        <v>3261</v>
      </c>
      <c r="B174" s="105">
        <v>50000000</v>
      </c>
    </row>
    <row r="175" spans="1:2" x14ac:dyDescent="0.35">
      <c r="A175" s="109" t="s">
        <v>409</v>
      </c>
      <c r="B175" s="105">
        <v>50000000</v>
      </c>
    </row>
    <row r="176" spans="1:2" x14ac:dyDescent="0.35">
      <c r="A176" s="108">
        <v>3311</v>
      </c>
      <c r="B176" s="105">
        <v>2000000</v>
      </c>
    </row>
    <row r="177" spans="1:2" x14ac:dyDescent="0.35">
      <c r="A177" s="109" t="s">
        <v>316</v>
      </c>
      <c r="B177" s="105">
        <v>2000000</v>
      </c>
    </row>
    <row r="178" spans="1:2" x14ac:dyDescent="0.35">
      <c r="A178" s="108">
        <v>3321</v>
      </c>
      <c r="B178" s="105">
        <v>8500000</v>
      </c>
    </row>
    <row r="179" spans="1:2" x14ac:dyDescent="0.35">
      <c r="A179" s="109" t="s">
        <v>245</v>
      </c>
      <c r="B179" s="105">
        <v>8500000</v>
      </c>
    </row>
    <row r="180" spans="1:2" x14ac:dyDescent="0.35">
      <c r="A180" s="108">
        <v>3571</v>
      </c>
      <c r="B180" s="105">
        <v>270000000</v>
      </c>
    </row>
    <row r="181" spans="1:2" x14ac:dyDescent="0.35">
      <c r="A181" s="109" t="s">
        <v>392</v>
      </c>
      <c r="B181" s="105">
        <v>270000000</v>
      </c>
    </row>
    <row r="182" spans="1:2" x14ac:dyDescent="0.35">
      <c r="A182" s="108">
        <v>3922</v>
      </c>
      <c r="B182" s="105">
        <v>11200000</v>
      </c>
    </row>
    <row r="183" spans="1:2" x14ac:dyDescent="0.35">
      <c r="A183" s="109" t="s">
        <v>258</v>
      </c>
      <c r="B183" s="105">
        <v>11200000</v>
      </c>
    </row>
    <row r="184" spans="1:2" x14ac:dyDescent="0.35">
      <c r="A184" s="107" t="s">
        <v>1505</v>
      </c>
      <c r="B184" s="105">
        <v>200000</v>
      </c>
    </row>
    <row r="185" spans="1:2" x14ac:dyDescent="0.35">
      <c r="A185" s="108">
        <v>5781</v>
      </c>
      <c r="B185" s="105">
        <v>200000</v>
      </c>
    </row>
    <row r="186" spans="1:2" x14ac:dyDescent="0.35">
      <c r="A186" s="109" t="s">
        <v>559</v>
      </c>
      <c r="B186" s="105">
        <v>200000</v>
      </c>
    </row>
    <row r="187" spans="1:2" x14ac:dyDescent="0.35">
      <c r="A187" s="107" t="s">
        <v>1504</v>
      </c>
      <c r="B187" s="105">
        <v>400000</v>
      </c>
    </row>
    <row r="188" spans="1:2" x14ac:dyDescent="0.35">
      <c r="A188" s="108">
        <v>4411</v>
      </c>
      <c r="B188" s="105">
        <v>400000</v>
      </c>
    </row>
    <row r="189" spans="1:2" x14ac:dyDescent="0.35">
      <c r="A189" s="109" t="s">
        <v>231</v>
      </c>
      <c r="B189" s="105">
        <v>400000</v>
      </c>
    </row>
    <row r="190" spans="1:2" x14ac:dyDescent="0.35">
      <c r="A190" s="106" t="s">
        <v>1292</v>
      </c>
      <c r="B190" s="105">
        <v>835194952.20999992</v>
      </c>
    </row>
    <row r="191" spans="1:2" x14ac:dyDescent="0.35">
      <c r="A191" s="107" t="s">
        <v>151</v>
      </c>
      <c r="B191" s="105">
        <v>617878513.83999991</v>
      </c>
    </row>
    <row r="192" spans="1:2" x14ac:dyDescent="0.35">
      <c r="A192" s="108">
        <v>6121</v>
      </c>
      <c r="B192" s="105">
        <v>258572725.07999998</v>
      </c>
    </row>
    <row r="193" spans="1:2" x14ac:dyDescent="0.35">
      <c r="A193" s="109" t="s">
        <v>145</v>
      </c>
      <c r="B193" s="105">
        <v>258572725.07999998</v>
      </c>
    </row>
    <row r="194" spans="1:2" x14ac:dyDescent="0.35">
      <c r="A194" s="108">
        <v>6131</v>
      </c>
      <c r="B194" s="105">
        <v>89124817.599999994</v>
      </c>
    </row>
    <row r="195" spans="1:2" x14ac:dyDescent="0.35">
      <c r="A195" s="109" t="s">
        <v>152</v>
      </c>
      <c r="B195" s="105">
        <v>89124817.599999994</v>
      </c>
    </row>
    <row r="196" spans="1:2" x14ac:dyDescent="0.35">
      <c r="A196" s="108">
        <v>6151</v>
      </c>
      <c r="B196" s="105">
        <v>270180971.16000003</v>
      </c>
    </row>
    <row r="197" spans="1:2" x14ac:dyDescent="0.35">
      <c r="A197" s="109" t="s">
        <v>153</v>
      </c>
      <c r="B197" s="105">
        <v>270180971.16000003</v>
      </c>
    </row>
    <row r="198" spans="1:2" x14ac:dyDescent="0.35">
      <c r="A198" s="107" t="s">
        <v>419</v>
      </c>
      <c r="B198" s="105">
        <v>59500000</v>
      </c>
    </row>
    <row r="199" spans="1:2" x14ac:dyDescent="0.35">
      <c r="A199" s="108">
        <v>6121</v>
      </c>
      <c r="B199" s="105">
        <v>24500000</v>
      </c>
    </row>
    <row r="200" spans="1:2" x14ac:dyDescent="0.35">
      <c r="A200" s="109" t="s">
        <v>145</v>
      </c>
      <c r="B200" s="105">
        <v>24500000</v>
      </c>
    </row>
    <row r="201" spans="1:2" x14ac:dyDescent="0.35">
      <c r="A201" s="108">
        <v>6151</v>
      </c>
      <c r="B201" s="105">
        <v>35000000</v>
      </c>
    </row>
    <row r="202" spans="1:2" x14ac:dyDescent="0.35">
      <c r="A202" s="109" t="s">
        <v>153</v>
      </c>
      <c r="B202" s="105">
        <v>35000000</v>
      </c>
    </row>
    <row r="203" spans="1:2" x14ac:dyDescent="0.35">
      <c r="A203" s="107" t="s">
        <v>1506</v>
      </c>
      <c r="B203" s="105">
        <v>157816438.37</v>
      </c>
    </row>
    <row r="204" spans="1:2" x14ac:dyDescent="0.35">
      <c r="A204" s="108">
        <v>6121</v>
      </c>
      <c r="B204" s="105">
        <v>3110768.37</v>
      </c>
    </row>
    <row r="205" spans="1:2" x14ac:dyDescent="0.35">
      <c r="A205" s="109" t="s">
        <v>145</v>
      </c>
      <c r="B205" s="105">
        <v>3110768.37</v>
      </c>
    </row>
    <row r="206" spans="1:2" x14ac:dyDescent="0.35">
      <c r="A206" s="108">
        <v>6131</v>
      </c>
      <c r="B206" s="105">
        <v>41975438.600000001</v>
      </c>
    </row>
    <row r="207" spans="1:2" x14ac:dyDescent="0.35">
      <c r="A207" s="109" t="s">
        <v>152</v>
      </c>
      <c r="B207" s="105">
        <v>41975438.600000001</v>
      </c>
    </row>
    <row r="208" spans="1:2" x14ac:dyDescent="0.35">
      <c r="A208" s="108">
        <v>6151</v>
      </c>
      <c r="B208" s="105">
        <v>112730231.40000001</v>
      </c>
    </row>
    <row r="209" spans="1:2" x14ac:dyDescent="0.35">
      <c r="A209" s="109" t="s">
        <v>153</v>
      </c>
      <c r="B209" s="105">
        <v>112730231.40000001</v>
      </c>
    </row>
    <row r="210" spans="1:2" x14ac:dyDescent="0.35">
      <c r="A210" s="41" t="s">
        <v>984</v>
      </c>
      <c r="B210" s="105">
        <v>265230000</v>
      </c>
    </row>
    <row r="211" spans="1:2" x14ac:dyDescent="0.35">
      <c r="A211" s="106" t="s">
        <v>1291</v>
      </c>
      <c r="B211" s="105">
        <v>265230000</v>
      </c>
    </row>
    <row r="212" spans="1:2" x14ac:dyDescent="0.35">
      <c r="A212" s="107" t="s">
        <v>1514</v>
      </c>
      <c r="B212" s="105">
        <v>265230000</v>
      </c>
    </row>
    <row r="213" spans="1:2" x14ac:dyDescent="0.35">
      <c r="A213" s="108">
        <v>2141</v>
      </c>
      <c r="B213" s="105">
        <v>30000</v>
      </c>
    </row>
    <row r="214" spans="1:2" x14ac:dyDescent="0.35">
      <c r="A214" s="109" t="s">
        <v>126</v>
      </c>
      <c r="B214" s="105">
        <v>30000</v>
      </c>
    </row>
    <row r="215" spans="1:2" x14ac:dyDescent="0.35">
      <c r="A215" s="108">
        <v>2461</v>
      </c>
      <c r="B215" s="105">
        <v>100000</v>
      </c>
    </row>
    <row r="216" spans="1:2" x14ac:dyDescent="0.35">
      <c r="A216" s="109" t="s">
        <v>372</v>
      </c>
      <c r="B216" s="105">
        <v>100000</v>
      </c>
    </row>
    <row r="217" spans="1:2" x14ac:dyDescent="0.35">
      <c r="A217" s="108">
        <v>2941</v>
      </c>
      <c r="B217" s="105">
        <v>500000</v>
      </c>
    </row>
    <row r="218" spans="1:2" x14ac:dyDescent="0.35">
      <c r="A218" s="109" t="s">
        <v>313</v>
      </c>
      <c r="B218" s="105">
        <v>500000</v>
      </c>
    </row>
    <row r="219" spans="1:2" x14ac:dyDescent="0.35">
      <c r="A219" s="108">
        <v>3141</v>
      </c>
      <c r="B219" s="105">
        <v>120000</v>
      </c>
    </row>
    <row r="220" spans="1:2" x14ac:dyDescent="0.35">
      <c r="A220" s="109" t="s">
        <v>381</v>
      </c>
      <c r="B220" s="105">
        <v>120000</v>
      </c>
    </row>
    <row r="221" spans="1:2" x14ac:dyDescent="0.35">
      <c r="A221" s="108">
        <v>3161</v>
      </c>
      <c r="B221" s="105">
        <v>1150000</v>
      </c>
    </row>
    <row r="222" spans="1:2" x14ac:dyDescent="0.35">
      <c r="A222" s="109" t="s">
        <v>247</v>
      </c>
      <c r="B222" s="105">
        <v>1150000</v>
      </c>
    </row>
    <row r="223" spans="1:2" x14ac:dyDescent="0.35">
      <c r="A223" s="108">
        <v>3171</v>
      </c>
      <c r="B223" s="105">
        <v>46000000</v>
      </c>
    </row>
    <row r="224" spans="1:2" x14ac:dyDescent="0.35">
      <c r="A224" s="109" t="s">
        <v>772</v>
      </c>
      <c r="B224" s="105">
        <v>46000000</v>
      </c>
    </row>
    <row r="225" spans="1:2" x14ac:dyDescent="0.35">
      <c r="A225" s="108">
        <v>3231</v>
      </c>
      <c r="B225" s="105">
        <v>41200000</v>
      </c>
    </row>
    <row r="226" spans="1:2" x14ac:dyDescent="0.35">
      <c r="A226" s="109" t="s">
        <v>383</v>
      </c>
      <c r="B226" s="105">
        <v>41200000</v>
      </c>
    </row>
    <row r="227" spans="1:2" x14ac:dyDescent="0.35">
      <c r="A227" s="108">
        <v>3331</v>
      </c>
      <c r="B227" s="105">
        <v>5150000</v>
      </c>
    </row>
    <row r="228" spans="1:2" x14ac:dyDescent="0.35">
      <c r="A228" s="109" t="s">
        <v>317</v>
      </c>
      <c r="B228" s="105">
        <v>5150000</v>
      </c>
    </row>
    <row r="229" spans="1:2" x14ac:dyDescent="0.35">
      <c r="A229" s="108">
        <v>3391</v>
      </c>
      <c r="B229" s="105">
        <v>1800000</v>
      </c>
    </row>
    <row r="230" spans="1:2" x14ac:dyDescent="0.35">
      <c r="A230" s="109" t="s">
        <v>129</v>
      </c>
      <c r="B230" s="105">
        <v>1800000</v>
      </c>
    </row>
    <row r="231" spans="1:2" x14ac:dyDescent="0.35">
      <c r="A231" s="108">
        <v>3521</v>
      </c>
      <c r="B231" s="105">
        <v>30000</v>
      </c>
    </row>
    <row r="232" spans="1:2" x14ac:dyDescent="0.35">
      <c r="A232" s="109" t="s">
        <v>391</v>
      </c>
      <c r="B232" s="105">
        <v>30000</v>
      </c>
    </row>
    <row r="233" spans="1:2" x14ac:dyDescent="0.35">
      <c r="A233" s="108">
        <v>3531</v>
      </c>
      <c r="B233" s="105">
        <v>1500000</v>
      </c>
    </row>
    <row r="234" spans="1:2" x14ac:dyDescent="0.35">
      <c r="A234" s="109" t="s">
        <v>604</v>
      </c>
      <c r="B234" s="105">
        <v>1500000</v>
      </c>
    </row>
    <row r="235" spans="1:2" x14ac:dyDescent="0.35">
      <c r="A235" s="108">
        <v>5211</v>
      </c>
      <c r="B235" s="105">
        <v>100000</v>
      </c>
    </row>
    <row r="236" spans="1:2" x14ac:dyDescent="0.35">
      <c r="A236" s="109" t="s">
        <v>365</v>
      </c>
      <c r="B236" s="105">
        <v>100000</v>
      </c>
    </row>
    <row r="237" spans="1:2" x14ac:dyDescent="0.35">
      <c r="A237" s="108">
        <v>5651</v>
      </c>
      <c r="B237" s="105">
        <v>1500000</v>
      </c>
    </row>
    <row r="238" spans="1:2" x14ac:dyDescent="0.35">
      <c r="A238" s="109" t="s">
        <v>442</v>
      </c>
      <c r="B238" s="105">
        <v>1500000</v>
      </c>
    </row>
    <row r="239" spans="1:2" x14ac:dyDescent="0.35">
      <c r="A239" s="108">
        <v>5691</v>
      </c>
      <c r="B239" s="105">
        <v>145000000</v>
      </c>
    </row>
    <row r="240" spans="1:2" x14ac:dyDescent="0.35">
      <c r="A240" s="109" t="s">
        <v>210</v>
      </c>
      <c r="B240" s="105">
        <v>145000000</v>
      </c>
    </row>
    <row r="241" spans="1:2" x14ac:dyDescent="0.35">
      <c r="A241" s="108">
        <v>5911</v>
      </c>
      <c r="B241" s="105">
        <v>11050000</v>
      </c>
    </row>
    <row r="242" spans="1:2" x14ac:dyDescent="0.35">
      <c r="A242" s="109" t="s">
        <v>300</v>
      </c>
      <c r="B242" s="105">
        <v>11050000</v>
      </c>
    </row>
    <row r="243" spans="1:2" x14ac:dyDescent="0.35">
      <c r="A243" s="108">
        <v>5971</v>
      </c>
      <c r="B243" s="105">
        <v>10000000</v>
      </c>
    </row>
    <row r="244" spans="1:2" x14ac:dyDescent="0.35">
      <c r="A244" s="109" t="s">
        <v>606</v>
      </c>
      <c r="B244" s="105">
        <v>10000000</v>
      </c>
    </row>
    <row r="245" spans="1:2" x14ac:dyDescent="0.35">
      <c r="A245" s="41" t="s">
        <v>948</v>
      </c>
      <c r="B245" s="105">
        <v>29718000</v>
      </c>
    </row>
    <row r="246" spans="1:2" x14ac:dyDescent="0.35">
      <c r="A246" s="106" t="s">
        <v>1295</v>
      </c>
      <c r="B246" s="105">
        <v>29718000</v>
      </c>
    </row>
    <row r="247" spans="1:2" x14ac:dyDescent="0.35">
      <c r="A247" s="107" t="s">
        <v>949</v>
      </c>
      <c r="B247" s="105">
        <v>700000</v>
      </c>
    </row>
    <row r="248" spans="1:2" x14ac:dyDescent="0.35">
      <c r="A248" s="108">
        <v>2441</v>
      </c>
      <c r="B248" s="105">
        <v>80000</v>
      </c>
    </row>
    <row r="249" spans="1:2" x14ac:dyDescent="0.35">
      <c r="A249" s="109" t="s">
        <v>662</v>
      </c>
      <c r="B249" s="105">
        <v>80000</v>
      </c>
    </row>
    <row r="250" spans="1:2" x14ac:dyDescent="0.35">
      <c r="A250" s="108">
        <v>3821</v>
      </c>
      <c r="B250" s="105">
        <v>570000</v>
      </c>
    </row>
    <row r="251" spans="1:2" x14ac:dyDescent="0.35">
      <c r="A251" s="109" t="s">
        <v>228</v>
      </c>
      <c r="B251" s="105">
        <v>570000</v>
      </c>
    </row>
    <row r="252" spans="1:2" x14ac:dyDescent="0.35">
      <c r="A252" s="108">
        <v>5671</v>
      </c>
      <c r="B252" s="105">
        <v>50000</v>
      </c>
    </row>
    <row r="253" spans="1:2" x14ac:dyDescent="0.35">
      <c r="A253" s="109" t="s">
        <v>407</v>
      </c>
      <c r="B253" s="105">
        <v>50000</v>
      </c>
    </row>
    <row r="254" spans="1:2" x14ac:dyDescent="0.35">
      <c r="A254" s="107" t="s">
        <v>1323</v>
      </c>
      <c r="B254" s="105">
        <v>250000</v>
      </c>
    </row>
    <row r="255" spans="1:2" x14ac:dyDescent="0.35">
      <c r="A255" s="108">
        <v>4311</v>
      </c>
      <c r="B255" s="105">
        <v>250000</v>
      </c>
    </row>
    <row r="256" spans="1:2" x14ac:dyDescent="0.35">
      <c r="A256" s="109" t="s">
        <v>340</v>
      </c>
      <c r="B256" s="105">
        <v>250000</v>
      </c>
    </row>
    <row r="257" spans="1:2" x14ac:dyDescent="0.35">
      <c r="A257" s="107" t="s">
        <v>1394</v>
      </c>
      <c r="B257" s="105">
        <v>5000000</v>
      </c>
    </row>
    <row r="258" spans="1:2" x14ac:dyDescent="0.35">
      <c r="A258" s="108">
        <v>4311</v>
      </c>
      <c r="B258" s="105">
        <v>5000000</v>
      </c>
    </row>
    <row r="259" spans="1:2" x14ac:dyDescent="0.35">
      <c r="A259" s="109" t="s">
        <v>340</v>
      </c>
      <c r="B259" s="105">
        <v>5000000</v>
      </c>
    </row>
    <row r="260" spans="1:2" x14ac:dyDescent="0.35">
      <c r="A260" s="107" t="s">
        <v>1391</v>
      </c>
      <c r="B260" s="105">
        <v>2800000</v>
      </c>
    </row>
    <row r="261" spans="1:2" x14ac:dyDescent="0.35">
      <c r="A261" s="108">
        <v>4311</v>
      </c>
      <c r="B261" s="105">
        <v>2800000</v>
      </c>
    </row>
    <row r="262" spans="1:2" x14ac:dyDescent="0.35">
      <c r="A262" s="109" t="s">
        <v>340</v>
      </c>
      <c r="B262" s="105">
        <v>2800000</v>
      </c>
    </row>
    <row r="263" spans="1:2" x14ac:dyDescent="0.35">
      <c r="A263" s="107" t="s">
        <v>968</v>
      </c>
      <c r="B263" s="105">
        <v>2200000</v>
      </c>
    </row>
    <row r="264" spans="1:2" x14ac:dyDescent="0.35">
      <c r="A264" s="108">
        <v>4411</v>
      </c>
      <c r="B264" s="105">
        <v>2200000</v>
      </c>
    </row>
    <row r="265" spans="1:2" x14ac:dyDescent="0.35">
      <c r="A265" s="109" t="s">
        <v>231</v>
      </c>
      <c r="B265" s="105">
        <v>2200000</v>
      </c>
    </row>
    <row r="266" spans="1:2" x14ac:dyDescent="0.35">
      <c r="A266" s="107" t="s">
        <v>1503</v>
      </c>
      <c r="B266" s="105">
        <v>5000000</v>
      </c>
    </row>
    <row r="267" spans="1:2" x14ac:dyDescent="0.35">
      <c r="A267" s="108">
        <v>4411</v>
      </c>
      <c r="B267" s="105">
        <v>5000000</v>
      </c>
    </row>
    <row r="268" spans="1:2" x14ac:dyDescent="0.35">
      <c r="A268" s="109" t="s">
        <v>231</v>
      </c>
      <c r="B268" s="105">
        <v>5000000</v>
      </c>
    </row>
    <row r="269" spans="1:2" x14ac:dyDescent="0.35">
      <c r="A269" s="107" t="s">
        <v>1389</v>
      </c>
      <c r="B269" s="105">
        <v>500000</v>
      </c>
    </row>
    <row r="270" spans="1:2" x14ac:dyDescent="0.35">
      <c r="A270" s="108">
        <v>2351</v>
      </c>
      <c r="B270" s="105">
        <v>500000</v>
      </c>
    </row>
    <row r="271" spans="1:2" x14ac:dyDescent="0.35">
      <c r="A271" s="109" t="s">
        <v>458</v>
      </c>
      <c r="B271" s="105">
        <v>500000</v>
      </c>
    </row>
    <row r="272" spans="1:2" x14ac:dyDescent="0.35">
      <c r="A272" s="107" t="s">
        <v>1501</v>
      </c>
      <c r="B272" s="105">
        <v>650000</v>
      </c>
    </row>
    <row r="273" spans="1:2" x14ac:dyDescent="0.35">
      <c r="A273" s="108">
        <v>4391</v>
      </c>
      <c r="B273" s="105">
        <v>650000</v>
      </c>
    </row>
    <row r="274" spans="1:2" x14ac:dyDescent="0.35">
      <c r="A274" s="109" t="s">
        <v>956</v>
      </c>
      <c r="B274" s="105">
        <v>650000</v>
      </c>
    </row>
    <row r="275" spans="1:2" x14ac:dyDescent="0.35">
      <c r="A275" s="107" t="s">
        <v>1390</v>
      </c>
      <c r="B275" s="105">
        <v>920000</v>
      </c>
    </row>
    <row r="276" spans="1:2" x14ac:dyDescent="0.35">
      <c r="A276" s="108">
        <v>2391</v>
      </c>
      <c r="B276" s="105">
        <v>920000</v>
      </c>
    </row>
    <row r="277" spans="1:2" x14ac:dyDescent="0.35">
      <c r="A277" s="109" t="s">
        <v>577</v>
      </c>
      <c r="B277" s="105">
        <v>920000</v>
      </c>
    </row>
    <row r="278" spans="1:2" x14ac:dyDescent="0.35">
      <c r="A278" s="107" t="s">
        <v>1499</v>
      </c>
      <c r="B278" s="105">
        <v>1400000</v>
      </c>
    </row>
    <row r="279" spans="1:2" x14ac:dyDescent="0.35">
      <c r="A279" s="108">
        <v>2221</v>
      </c>
      <c r="B279" s="105">
        <v>150000</v>
      </c>
    </row>
    <row r="280" spans="1:2" x14ac:dyDescent="0.35">
      <c r="A280" s="109" t="s">
        <v>413</v>
      </c>
      <c r="B280" s="105">
        <v>150000</v>
      </c>
    </row>
    <row r="281" spans="1:2" x14ac:dyDescent="0.35">
      <c r="A281" s="108">
        <v>3821</v>
      </c>
      <c r="B281" s="105">
        <v>1250000</v>
      </c>
    </row>
    <row r="282" spans="1:2" x14ac:dyDescent="0.35">
      <c r="A282" s="109" t="s">
        <v>228</v>
      </c>
      <c r="B282" s="105">
        <v>1250000</v>
      </c>
    </row>
    <row r="283" spans="1:2" x14ac:dyDescent="0.35">
      <c r="A283" s="107" t="s">
        <v>582</v>
      </c>
      <c r="B283" s="105">
        <v>500000</v>
      </c>
    </row>
    <row r="284" spans="1:2" x14ac:dyDescent="0.35">
      <c r="A284" s="108">
        <v>3821</v>
      </c>
      <c r="B284" s="105">
        <v>500000</v>
      </c>
    </row>
    <row r="285" spans="1:2" x14ac:dyDescent="0.35">
      <c r="A285" s="109" t="s">
        <v>228</v>
      </c>
      <c r="B285" s="105">
        <v>500000</v>
      </c>
    </row>
    <row r="286" spans="1:2" x14ac:dyDescent="0.35">
      <c r="A286" s="107" t="s">
        <v>1498</v>
      </c>
      <c r="B286" s="105">
        <v>2000000</v>
      </c>
    </row>
    <row r="287" spans="1:2" x14ac:dyDescent="0.35">
      <c r="A287" s="108">
        <v>4211</v>
      </c>
      <c r="B287" s="105">
        <v>2000000</v>
      </c>
    </row>
    <row r="288" spans="1:2" x14ac:dyDescent="0.35">
      <c r="A288" s="109" t="s">
        <v>291</v>
      </c>
      <c r="B288" s="105">
        <v>2000000</v>
      </c>
    </row>
    <row r="289" spans="1:2" x14ac:dyDescent="0.35">
      <c r="A289" s="107" t="s">
        <v>1500</v>
      </c>
      <c r="B289" s="105">
        <v>1500000</v>
      </c>
    </row>
    <row r="290" spans="1:2" x14ac:dyDescent="0.35">
      <c r="A290" s="108">
        <v>3821</v>
      </c>
      <c r="B290" s="105">
        <v>1500000</v>
      </c>
    </row>
    <row r="291" spans="1:2" x14ac:dyDescent="0.35">
      <c r="A291" s="109" t="s">
        <v>228</v>
      </c>
      <c r="B291" s="105">
        <v>1500000</v>
      </c>
    </row>
    <row r="292" spans="1:2" x14ac:dyDescent="0.35">
      <c r="A292" s="107" t="s">
        <v>1395</v>
      </c>
      <c r="B292" s="105">
        <v>50000</v>
      </c>
    </row>
    <row r="293" spans="1:2" x14ac:dyDescent="0.35">
      <c r="A293" s="108">
        <v>5671</v>
      </c>
      <c r="B293" s="105">
        <v>50000</v>
      </c>
    </row>
    <row r="294" spans="1:2" x14ac:dyDescent="0.35">
      <c r="A294" s="109" t="s">
        <v>407</v>
      </c>
      <c r="B294" s="105">
        <v>50000</v>
      </c>
    </row>
    <row r="295" spans="1:2" x14ac:dyDescent="0.35">
      <c r="A295" s="107" t="s">
        <v>1393</v>
      </c>
      <c r="B295" s="105">
        <v>260000</v>
      </c>
    </row>
    <row r="296" spans="1:2" x14ac:dyDescent="0.35">
      <c r="A296" s="108">
        <v>4311</v>
      </c>
      <c r="B296" s="105">
        <v>260000</v>
      </c>
    </row>
    <row r="297" spans="1:2" x14ac:dyDescent="0.35">
      <c r="A297" s="109" t="s">
        <v>340</v>
      </c>
      <c r="B297" s="105">
        <v>260000</v>
      </c>
    </row>
    <row r="298" spans="1:2" x14ac:dyDescent="0.35">
      <c r="A298" s="107" t="s">
        <v>1392</v>
      </c>
      <c r="B298" s="105">
        <v>775000</v>
      </c>
    </row>
    <row r="299" spans="1:2" x14ac:dyDescent="0.35">
      <c r="A299" s="108">
        <v>2721</v>
      </c>
      <c r="B299" s="105">
        <v>320000</v>
      </c>
    </row>
    <row r="300" spans="1:2" x14ac:dyDescent="0.35">
      <c r="A300" s="109" t="s">
        <v>377</v>
      </c>
      <c r="B300" s="105">
        <v>320000</v>
      </c>
    </row>
    <row r="301" spans="1:2" x14ac:dyDescent="0.35">
      <c r="A301" s="108">
        <v>2911</v>
      </c>
      <c r="B301" s="105">
        <v>55000</v>
      </c>
    </row>
    <row r="302" spans="1:2" x14ac:dyDescent="0.35">
      <c r="A302" s="109" t="s">
        <v>312</v>
      </c>
      <c r="B302" s="105">
        <v>55000</v>
      </c>
    </row>
    <row r="303" spans="1:2" x14ac:dyDescent="0.35">
      <c r="A303" s="108">
        <v>3451</v>
      </c>
      <c r="B303" s="105">
        <v>400000</v>
      </c>
    </row>
    <row r="304" spans="1:2" x14ac:dyDescent="0.35">
      <c r="A304" s="109" t="s">
        <v>389</v>
      </c>
      <c r="B304" s="105">
        <v>400000</v>
      </c>
    </row>
    <row r="305" spans="1:2" x14ac:dyDescent="0.35">
      <c r="A305" s="107" t="s">
        <v>970</v>
      </c>
      <c r="B305" s="105">
        <v>5213000</v>
      </c>
    </row>
    <row r="306" spans="1:2" x14ac:dyDescent="0.35">
      <c r="A306" s="108">
        <v>2211</v>
      </c>
      <c r="B306" s="105">
        <v>580000</v>
      </c>
    </row>
    <row r="307" spans="1:2" x14ac:dyDescent="0.35">
      <c r="A307" s="109" t="s">
        <v>307</v>
      </c>
      <c r="B307" s="105">
        <v>580000</v>
      </c>
    </row>
    <row r="308" spans="1:2" x14ac:dyDescent="0.35">
      <c r="A308" s="108">
        <v>3261</v>
      </c>
      <c r="B308" s="105">
        <v>560000</v>
      </c>
    </row>
    <row r="309" spans="1:2" x14ac:dyDescent="0.35">
      <c r="A309" s="109" t="s">
        <v>409</v>
      </c>
      <c r="B309" s="105">
        <v>560000</v>
      </c>
    </row>
    <row r="310" spans="1:2" x14ac:dyDescent="0.35">
      <c r="A310" s="108">
        <v>3821</v>
      </c>
      <c r="B310" s="105">
        <v>3773000</v>
      </c>
    </row>
    <row r="311" spans="1:2" x14ac:dyDescent="0.35">
      <c r="A311" s="109" t="s">
        <v>228</v>
      </c>
      <c r="B311" s="105">
        <v>3773000</v>
      </c>
    </row>
    <row r="312" spans="1:2" x14ac:dyDescent="0.35">
      <c r="A312" s="108">
        <v>4411</v>
      </c>
      <c r="B312" s="105">
        <v>300000</v>
      </c>
    </row>
    <row r="313" spans="1:2" x14ac:dyDescent="0.35">
      <c r="A313" s="109" t="s">
        <v>231</v>
      </c>
      <c r="B313" s="105">
        <v>300000</v>
      </c>
    </row>
    <row r="314" spans="1:2" x14ac:dyDescent="0.35">
      <c r="A314" s="41" t="s">
        <v>870</v>
      </c>
      <c r="B314" s="105">
        <v>74939260</v>
      </c>
    </row>
    <row r="315" spans="1:2" x14ac:dyDescent="0.35">
      <c r="A315" s="106" t="s">
        <v>1290</v>
      </c>
      <c r="B315" s="105">
        <v>16425000</v>
      </c>
    </row>
    <row r="316" spans="1:2" x14ac:dyDescent="0.35">
      <c r="A316" s="107" t="s">
        <v>1476</v>
      </c>
      <c r="B316" s="105">
        <v>16425000</v>
      </c>
    </row>
    <row r="317" spans="1:2" x14ac:dyDescent="0.35">
      <c r="A317" s="108">
        <v>2231</v>
      </c>
      <c r="B317" s="105">
        <v>5000</v>
      </c>
    </row>
    <row r="318" spans="1:2" x14ac:dyDescent="0.35">
      <c r="A318" s="109" t="s">
        <v>308</v>
      </c>
      <c r="B318" s="105">
        <v>5000</v>
      </c>
    </row>
    <row r="319" spans="1:2" x14ac:dyDescent="0.35">
      <c r="A319" s="108">
        <v>2531</v>
      </c>
      <c r="B319" s="105">
        <v>40000</v>
      </c>
    </row>
    <row r="320" spans="1:2" x14ac:dyDescent="0.35">
      <c r="A320" s="109" t="s">
        <v>444</v>
      </c>
      <c r="B320" s="105">
        <v>40000</v>
      </c>
    </row>
    <row r="321" spans="1:2" x14ac:dyDescent="0.35">
      <c r="A321" s="108">
        <v>2541</v>
      </c>
      <c r="B321" s="105">
        <v>40000</v>
      </c>
    </row>
    <row r="322" spans="1:2" x14ac:dyDescent="0.35">
      <c r="A322" s="109" t="s">
        <v>310</v>
      </c>
      <c r="B322" s="105">
        <v>40000</v>
      </c>
    </row>
    <row r="323" spans="1:2" x14ac:dyDescent="0.35">
      <c r="A323" s="108">
        <v>2711</v>
      </c>
      <c r="B323" s="105">
        <v>3700000</v>
      </c>
    </row>
    <row r="324" spans="1:2" x14ac:dyDescent="0.35">
      <c r="A324" s="109" t="s">
        <v>106</v>
      </c>
      <c r="B324" s="105">
        <v>3700000</v>
      </c>
    </row>
    <row r="325" spans="1:2" x14ac:dyDescent="0.35">
      <c r="A325" s="108">
        <v>2721</v>
      </c>
      <c r="B325" s="105">
        <v>2400000</v>
      </c>
    </row>
    <row r="326" spans="1:2" x14ac:dyDescent="0.35">
      <c r="A326" s="109" t="s">
        <v>377</v>
      </c>
      <c r="B326" s="105">
        <v>2400000</v>
      </c>
    </row>
    <row r="327" spans="1:2" x14ac:dyDescent="0.35">
      <c r="A327" s="108">
        <v>2911</v>
      </c>
      <c r="B327" s="105">
        <v>50000</v>
      </c>
    </row>
    <row r="328" spans="1:2" x14ac:dyDescent="0.35">
      <c r="A328" s="109" t="s">
        <v>312</v>
      </c>
      <c r="B328" s="105">
        <v>50000</v>
      </c>
    </row>
    <row r="329" spans="1:2" x14ac:dyDescent="0.35">
      <c r="A329" s="108">
        <v>2961</v>
      </c>
      <c r="B329" s="105">
        <v>25000</v>
      </c>
    </row>
    <row r="330" spans="1:2" x14ac:dyDescent="0.35">
      <c r="A330" s="109" t="s">
        <v>379</v>
      </c>
      <c r="B330" s="105">
        <v>25000</v>
      </c>
    </row>
    <row r="331" spans="1:2" x14ac:dyDescent="0.35">
      <c r="A331" s="108">
        <v>3251</v>
      </c>
      <c r="B331" s="105">
        <v>7000000</v>
      </c>
    </row>
    <row r="332" spans="1:2" x14ac:dyDescent="0.35">
      <c r="A332" s="109" t="s">
        <v>137</v>
      </c>
      <c r="B332" s="105">
        <v>7000000</v>
      </c>
    </row>
    <row r="333" spans="1:2" x14ac:dyDescent="0.35">
      <c r="A333" s="108">
        <v>3521</v>
      </c>
      <c r="B333" s="105">
        <v>15000</v>
      </c>
    </row>
    <row r="334" spans="1:2" x14ac:dyDescent="0.35">
      <c r="A334" s="109" t="s">
        <v>391</v>
      </c>
      <c r="B334" s="105">
        <v>15000</v>
      </c>
    </row>
    <row r="335" spans="1:2" x14ac:dyDescent="0.35">
      <c r="A335" s="108">
        <v>3571</v>
      </c>
      <c r="B335" s="105">
        <v>100000</v>
      </c>
    </row>
    <row r="336" spans="1:2" x14ac:dyDescent="0.35">
      <c r="A336" s="109" t="s">
        <v>392</v>
      </c>
      <c r="B336" s="105">
        <v>100000</v>
      </c>
    </row>
    <row r="337" spans="1:2" x14ac:dyDescent="0.35">
      <c r="A337" s="108">
        <v>3821</v>
      </c>
      <c r="B337" s="105">
        <v>250000</v>
      </c>
    </row>
    <row r="338" spans="1:2" x14ac:dyDescent="0.35">
      <c r="A338" s="109" t="s">
        <v>228</v>
      </c>
      <c r="B338" s="105">
        <v>250000</v>
      </c>
    </row>
    <row r="339" spans="1:2" x14ac:dyDescent="0.35">
      <c r="A339" s="108">
        <v>5651</v>
      </c>
      <c r="B339" s="105">
        <v>800000</v>
      </c>
    </row>
    <row r="340" spans="1:2" x14ac:dyDescent="0.35">
      <c r="A340" s="109" t="s">
        <v>442</v>
      </c>
      <c r="B340" s="105">
        <v>800000</v>
      </c>
    </row>
    <row r="341" spans="1:2" x14ac:dyDescent="0.35">
      <c r="A341" s="108">
        <v>5691</v>
      </c>
      <c r="B341" s="105">
        <v>2000000</v>
      </c>
    </row>
    <row r="342" spans="1:2" x14ac:dyDescent="0.35">
      <c r="A342" s="109" t="s">
        <v>210</v>
      </c>
      <c r="B342" s="105">
        <v>2000000</v>
      </c>
    </row>
    <row r="343" spans="1:2" x14ac:dyDescent="0.35">
      <c r="A343" s="106" t="s">
        <v>1293</v>
      </c>
      <c r="B343" s="105">
        <v>37952000</v>
      </c>
    </row>
    <row r="344" spans="1:2" x14ac:dyDescent="0.35">
      <c r="A344" s="107" t="s">
        <v>1464</v>
      </c>
      <c r="B344" s="105">
        <v>37952000</v>
      </c>
    </row>
    <row r="345" spans="1:2" x14ac:dyDescent="0.35">
      <c r="A345" s="108">
        <v>2161</v>
      </c>
      <c r="B345" s="105">
        <v>400000</v>
      </c>
    </row>
    <row r="346" spans="1:2" x14ac:dyDescent="0.35">
      <c r="A346" s="109" t="s">
        <v>367</v>
      </c>
      <c r="B346" s="105">
        <v>400000</v>
      </c>
    </row>
    <row r="347" spans="1:2" x14ac:dyDescent="0.35">
      <c r="A347" s="108">
        <v>2521</v>
      </c>
      <c r="B347" s="105">
        <v>900000</v>
      </c>
    </row>
    <row r="348" spans="1:2" x14ac:dyDescent="0.35">
      <c r="A348" s="109" t="s">
        <v>375</v>
      </c>
      <c r="B348" s="105">
        <v>900000</v>
      </c>
    </row>
    <row r="349" spans="1:2" x14ac:dyDescent="0.35">
      <c r="A349" s="108">
        <v>2531</v>
      </c>
      <c r="B349" s="105">
        <v>5000000</v>
      </c>
    </row>
    <row r="350" spans="1:2" x14ac:dyDescent="0.35">
      <c r="A350" s="109" t="s">
        <v>444</v>
      </c>
      <c r="B350" s="105">
        <v>5000000</v>
      </c>
    </row>
    <row r="351" spans="1:2" x14ac:dyDescent="0.35">
      <c r="A351" s="108">
        <v>2541</v>
      </c>
      <c r="B351" s="105">
        <v>5200000</v>
      </c>
    </row>
    <row r="352" spans="1:2" x14ac:dyDescent="0.35">
      <c r="A352" s="109" t="s">
        <v>310</v>
      </c>
      <c r="B352" s="105">
        <v>5200000</v>
      </c>
    </row>
    <row r="353" spans="1:2" x14ac:dyDescent="0.35">
      <c r="A353" s="108">
        <v>2711</v>
      </c>
      <c r="B353" s="105">
        <v>500000</v>
      </c>
    </row>
    <row r="354" spans="1:2" x14ac:dyDescent="0.35">
      <c r="A354" s="109" t="s">
        <v>106</v>
      </c>
      <c r="B354" s="105">
        <v>500000</v>
      </c>
    </row>
    <row r="355" spans="1:2" x14ac:dyDescent="0.35">
      <c r="A355" s="108">
        <v>2721</v>
      </c>
      <c r="B355" s="105">
        <v>250000</v>
      </c>
    </row>
    <row r="356" spans="1:2" x14ac:dyDescent="0.35">
      <c r="A356" s="109" t="s">
        <v>377</v>
      </c>
      <c r="B356" s="105">
        <v>250000</v>
      </c>
    </row>
    <row r="357" spans="1:2" x14ac:dyDescent="0.35">
      <c r="A357" s="108">
        <v>3391</v>
      </c>
      <c r="B357" s="105">
        <v>10000000</v>
      </c>
    </row>
    <row r="358" spans="1:2" x14ac:dyDescent="0.35">
      <c r="A358" s="109" t="s">
        <v>129</v>
      </c>
      <c r="B358" s="105">
        <v>10000000</v>
      </c>
    </row>
    <row r="359" spans="1:2" x14ac:dyDescent="0.35">
      <c r="A359" s="108">
        <v>3541</v>
      </c>
      <c r="B359" s="105">
        <v>700000</v>
      </c>
    </row>
    <row r="360" spans="1:2" x14ac:dyDescent="0.35">
      <c r="A360" s="109" t="s">
        <v>489</v>
      </c>
      <c r="B360" s="105">
        <v>700000</v>
      </c>
    </row>
    <row r="361" spans="1:2" x14ac:dyDescent="0.35">
      <c r="A361" s="108">
        <v>3581</v>
      </c>
      <c r="B361" s="105">
        <v>1202000</v>
      </c>
    </row>
    <row r="362" spans="1:2" x14ac:dyDescent="0.35">
      <c r="A362" s="109" t="s">
        <v>190</v>
      </c>
      <c r="B362" s="105">
        <v>1202000</v>
      </c>
    </row>
    <row r="363" spans="1:2" x14ac:dyDescent="0.35">
      <c r="A363" s="108">
        <v>5311</v>
      </c>
      <c r="B363" s="105">
        <v>13000000</v>
      </c>
    </row>
    <row r="364" spans="1:2" x14ac:dyDescent="0.35">
      <c r="A364" s="109" t="s">
        <v>451</v>
      </c>
      <c r="B364" s="105">
        <v>13000000</v>
      </c>
    </row>
    <row r="365" spans="1:2" x14ac:dyDescent="0.35">
      <c r="A365" s="108">
        <v>5321</v>
      </c>
      <c r="B365" s="105">
        <v>300000</v>
      </c>
    </row>
    <row r="366" spans="1:2" x14ac:dyDescent="0.35">
      <c r="A366" s="109" t="s">
        <v>456</v>
      </c>
      <c r="B366" s="105">
        <v>300000</v>
      </c>
    </row>
    <row r="367" spans="1:2" x14ac:dyDescent="0.35">
      <c r="A367" s="108">
        <v>5661</v>
      </c>
      <c r="B367" s="105">
        <v>500000</v>
      </c>
    </row>
    <row r="368" spans="1:2" x14ac:dyDescent="0.35">
      <c r="A368" s="109" t="s">
        <v>487</v>
      </c>
      <c r="B368" s="105">
        <v>500000</v>
      </c>
    </row>
    <row r="369" spans="1:2" x14ac:dyDescent="0.35">
      <c r="A369" s="106" t="s">
        <v>1292</v>
      </c>
      <c r="B369" s="105">
        <v>20562260</v>
      </c>
    </row>
    <row r="370" spans="1:2" x14ac:dyDescent="0.35">
      <c r="A370" s="107" t="s">
        <v>1510</v>
      </c>
      <c r="B370" s="105">
        <v>11400000</v>
      </c>
    </row>
    <row r="371" spans="1:2" x14ac:dyDescent="0.35">
      <c r="A371" s="108">
        <v>2711</v>
      </c>
      <c r="B371" s="105">
        <v>1200000</v>
      </c>
    </row>
    <row r="372" spans="1:2" x14ac:dyDescent="0.35">
      <c r="A372" s="109" t="s">
        <v>106</v>
      </c>
      <c r="B372" s="105">
        <v>1200000</v>
      </c>
    </row>
    <row r="373" spans="1:2" x14ac:dyDescent="0.35">
      <c r="A373" s="108">
        <v>2831</v>
      </c>
      <c r="B373" s="105">
        <v>7200000</v>
      </c>
    </row>
    <row r="374" spans="1:2" x14ac:dyDescent="0.35">
      <c r="A374" s="109" t="s">
        <v>170</v>
      </c>
      <c r="B374" s="105">
        <v>7200000</v>
      </c>
    </row>
    <row r="375" spans="1:2" x14ac:dyDescent="0.35">
      <c r="A375" s="108">
        <v>3341</v>
      </c>
      <c r="B375" s="105">
        <v>3000000</v>
      </c>
    </row>
    <row r="376" spans="1:2" x14ac:dyDescent="0.35">
      <c r="A376" s="109" t="s">
        <v>162</v>
      </c>
      <c r="B376" s="105">
        <v>3000000</v>
      </c>
    </row>
    <row r="377" spans="1:2" x14ac:dyDescent="0.35">
      <c r="A377" s="107" t="s">
        <v>1465</v>
      </c>
      <c r="B377" s="105">
        <v>1551260</v>
      </c>
    </row>
    <row r="378" spans="1:2" x14ac:dyDescent="0.35">
      <c r="A378" s="108">
        <v>2211</v>
      </c>
      <c r="B378" s="105">
        <v>1551260</v>
      </c>
    </row>
    <row r="379" spans="1:2" x14ac:dyDescent="0.35">
      <c r="A379" s="109" t="s">
        <v>307</v>
      </c>
      <c r="B379" s="105">
        <v>1551260</v>
      </c>
    </row>
    <row r="380" spans="1:2" x14ac:dyDescent="0.35">
      <c r="A380" s="107" t="s">
        <v>1511</v>
      </c>
      <c r="B380" s="105">
        <v>7611000</v>
      </c>
    </row>
    <row r="381" spans="1:2" x14ac:dyDescent="0.35">
      <c r="A381" s="108">
        <v>2181</v>
      </c>
      <c r="B381" s="105">
        <v>50000</v>
      </c>
    </row>
    <row r="382" spans="1:2" x14ac:dyDescent="0.35">
      <c r="A382" s="109" t="s">
        <v>332</v>
      </c>
      <c r="B382" s="105">
        <v>50000</v>
      </c>
    </row>
    <row r="383" spans="1:2" x14ac:dyDescent="0.35">
      <c r="A383" s="108">
        <v>2821</v>
      </c>
      <c r="B383" s="105">
        <v>500000</v>
      </c>
    </row>
    <row r="384" spans="1:2" x14ac:dyDescent="0.35">
      <c r="A384" s="109" t="s">
        <v>438</v>
      </c>
      <c r="B384" s="105">
        <v>500000</v>
      </c>
    </row>
    <row r="385" spans="1:2" x14ac:dyDescent="0.35">
      <c r="A385" s="108">
        <v>3161</v>
      </c>
      <c r="B385" s="105">
        <v>591000</v>
      </c>
    </row>
    <row r="386" spans="1:2" x14ac:dyDescent="0.35">
      <c r="A386" s="109" t="s">
        <v>247</v>
      </c>
      <c r="B386" s="105">
        <v>591000</v>
      </c>
    </row>
    <row r="387" spans="1:2" x14ac:dyDescent="0.35">
      <c r="A387" s="108">
        <v>3361</v>
      </c>
      <c r="B387" s="105">
        <v>1050000</v>
      </c>
    </row>
    <row r="388" spans="1:2" x14ac:dyDescent="0.35">
      <c r="A388" s="109" t="s">
        <v>114</v>
      </c>
      <c r="B388" s="105">
        <v>1050000</v>
      </c>
    </row>
    <row r="389" spans="1:2" x14ac:dyDescent="0.35">
      <c r="A389" s="108">
        <v>3391</v>
      </c>
      <c r="B389" s="105">
        <v>2300000</v>
      </c>
    </row>
    <row r="390" spans="1:2" x14ac:dyDescent="0.35">
      <c r="A390" s="109" t="s">
        <v>129</v>
      </c>
      <c r="B390" s="105">
        <v>2300000</v>
      </c>
    </row>
    <row r="391" spans="1:2" x14ac:dyDescent="0.35">
      <c r="A391" s="108">
        <v>3941</v>
      </c>
      <c r="B391" s="105">
        <v>70000</v>
      </c>
    </row>
    <row r="392" spans="1:2" x14ac:dyDescent="0.35">
      <c r="A392" s="109" t="s">
        <v>328</v>
      </c>
      <c r="B392" s="105">
        <v>70000</v>
      </c>
    </row>
    <row r="393" spans="1:2" x14ac:dyDescent="0.35">
      <c r="A393" s="108">
        <v>3962</v>
      </c>
      <c r="B393" s="105">
        <v>50000</v>
      </c>
    </row>
    <row r="394" spans="1:2" x14ac:dyDescent="0.35">
      <c r="A394" s="109" t="s">
        <v>395</v>
      </c>
      <c r="B394" s="105">
        <v>50000</v>
      </c>
    </row>
    <row r="395" spans="1:2" x14ac:dyDescent="0.35">
      <c r="A395" s="108">
        <v>5491</v>
      </c>
      <c r="B395" s="105">
        <v>3000000</v>
      </c>
    </row>
    <row r="396" spans="1:2" x14ac:dyDescent="0.35">
      <c r="A396" s="109" t="s">
        <v>1459</v>
      </c>
      <c r="B396" s="105">
        <v>3000000</v>
      </c>
    </row>
    <row r="397" spans="1:2" x14ac:dyDescent="0.35">
      <c r="A397" s="41" t="s">
        <v>924</v>
      </c>
      <c r="B397" s="105">
        <v>9828000</v>
      </c>
    </row>
    <row r="398" spans="1:2" x14ac:dyDescent="0.35">
      <c r="A398" s="106" t="s">
        <v>1292</v>
      </c>
      <c r="B398" s="105">
        <v>9828000</v>
      </c>
    </row>
    <row r="399" spans="1:2" x14ac:dyDescent="0.35">
      <c r="A399" s="107" t="s">
        <v>536</v>
      </c>
      <c r="B399" s="105">
        <v>9828000</v>
      </c>
    </row>
    <row r="400" spans="1:2" x14ac:dyDescent="0.35">
      <c r="A400" s="108">
        <v>4211</v>
      </c>
      <c r="B400" s="105">
        <v>9828000</v>
      </c>
    </row>
    <row r="401" spans="1:2" x14ac:dyDescent="0.35">
      <c r="A401" s="109" t="s">
        <v>291</v>
      </c>
      <c r="B401" s="105">
        <v>9828000</v>
      </c>
    </row>
    <row r="402" spans="1:2" x14ac:dyDescent="0.35">
      <c r="A402" s="41" t="s">
        <v>519</v>
      </c>
      <c r="B402" s="105">
        <v>7750016.7465000004</v>
      </c>
    </row>
    <row r="403" spans="1:2" x14ac:dyDescent="0.35">
      <c r="A403" s="106" t="s">
        <v>1292</v>
      </c>
      <c r="B403" s="105">
        <v>7750016.7465000004</v>
      </c>
    </row>
    <row r="404" spans="1:2" x14ac:dyDescent="0.35">
      <c r="A404" s="107" t="s">
        <v>520</v>
      </c>
      <c r="B404" s="105">
        <v>7750016.7465000004</v>
      </c>
    </row>
    <row r="405" spans="1:2" x14ac:dyDescent="0.35">
      <c r="A405" s="108">
        <v>4211</v>
      </c>
      <c r="B405" s="105">
        <v>7750016.7465000004</v>
      </c>
    </row>
    <row r="406" spans="1:2" x14ac:dyDescent="0.35">
      <c r="A406" s="109" t="s">
        <v>291</v>
      </c>
      <c r="B406" s="105">
        <v>7750016.7465000004</v>
      </c>
    </row>
    <row r="407" spans="1:2" x14ac:dyDescent="0.35">
      <c r="A407" s="41" t="s">
        <v>111</v>
      </c>
      <c r="B407" s="105">
        <v>77053130.879999995</v>
      </c>
    </row>
    <row r="408" spans="1:2" x14ac:dyDescent="0.35">
      <c r="A408" s="64" t="s">
        <v>1290</v>
      </c>
      <c r="B408" s="105">
        <v>5100000</v>
      </c>
    </row>
    <row r="409" spans="1:2" x14ac:dyDescent="0.35">
      <c r="A409" s="103" t="s">
        <v>2249</v>
      </c>
      <c r="B409" s="105">
        <v>5100000</v>
      </c>
    </row>
    <row r="410" spans="1:2" x14ac:dyDescent="0.35">
      <c r="A410" s="163">
        <v>2591</v>
      </c>
      <c r="B410" s="105">
        <v>4000000</v>
      </c>
    </row>
    <row r="411" spans="1:2" x14ac:dyDescent="0.35">
      <c r="A411" s="164" t="s">
        <v>560</v>
      </c>
      <c r="B411" s="105">
        <v>4000000</v>
      </c>
    </row>
    <row r="412" spans="1:2" x14ac:dyDescent="0.35">
      <c r="A412" s="163">
        <v>2711</v>
      </c>
      <c r="B412" s="105">
        <v>100000</v>
      </c>
    </row>
    <row r="413" spans="1:2" x14ac:dyDescent="0.35">
      <c r="A413" s="164" t="s">
        <v>106</v>
      </c>
      <c r="B413" s="105">
        <v>100000</v>
      </c>
    </row>
    <row r="414" spans="1:2" x14ac:dyDescent="0.35">
      <c r="A414" s="163">
        <v>2911</v>
      </c>
      <c r="B414" s="105">
        <v>300000</v>
      </c>
    </row>
    <row r="415" spans="1:2" x14ac:dyDescent="0.35">
      <c r="A415" s="164" t="s">
        <v>312</v>
      </c>
      <c r="B415" s="105">
        <v>300000</v>
      </c>
    </row>
    <row r="416" spans="1:2" x14ac:dyDescent="0.35">
      <c r="A416" s="163">
        <v>3361</v>
      </c>
      <c r="B416" s="105">
        <v>500000</v>
      </c>
    </row>
    <row r="417" spans="1:2" x14ac:dyDescent="0.35">
      <c r="A417" s="164" t="s">
        <v>114</v>
      </c>
      <c r="B417" s="105">
        <v>500000</v>
      </c>
    </row>
    <row r="418" spans="1:2" x14ac:dyDescent="0.35">
      <c r="A418" s="163">
        <v>5671</v>
      </c>
      <c r="B418" s="105">
        <v>200000</v>
      </c>
    </row>
    <row r="419" spans="1:2" x14ac:dyDescent="0.35">
      <c r="A419" s="164" t="s">
        <v>407</v>
      </c>
      <c r="B419" s="105">
        <v>200000</v>
      </c>
    </row>
    <row r="420" spans="1:2" x14ac:dyDescent="0.35">
      <c r="A420" s="106" t="s">
        <v>1291</v>
      </c>
      <c r="B420" s="105">
        <v>71953130.879999995</v>
      </c>
    </row>
    <row r="421" spans="1:2" x14ac:dyDescent="0.35">
      <c r="A421" s="107" t="s">
        <v>1412</v>
      </c>
      <c r="B421" s="105">
        <v>155000</v>
      </c>
    </row>
    <row r="422" spans="1:2" x14ac:dyDescent="0.35">
      <c r="A422" s="108">
        <v>2211</v>
      </c>
      <c r="B422" s="105">
        <v>150000</v>
      </c>
    </row>
    <row r="423" spans="1:2" x14ac:dyDescent="0.35">
      <c r="A423" s="109" t="s">
        <v>307</v>
      </c>
      <c r="B423" s="105">
        <v>150000</v>
      </c>
    </row>
    <row r="424" spans="1:2" x14ac:dyDescent="0.35">
      <c r="A424" s="108">
        <v>2461</v>
      </c>
      <c r="B424" s="105">
        <v>5000</v>
      </c>
    </row>
    <row r="425" spans="1:2" x14ac:dyDescent="0.35">
      <c r="A425" s="109" t="s">
        <v>372</v>
      </c>
      <c r="B425" s="105">
        <v>5000</v>
      </c>
    </row>
    <row r="426" spans="1:2" x14ac:dyDescent="0.35">
      <c r="A426" s="107" t="s">
        <v>238</v>
      </c>
      <c r="B426" s="105">
        <v>49530130.879999995</v>
      </c>
    </row>
    <row r="427" spans="1:2" x14ac:dyDescent="0.35">
      <c r="A427" s="108">
        <v>3611</v>
      </c>
      <c r="B427" s="105">
        <v>32506735.879999999</v>
      </c>
    </row>
    <row r="428" spans="1:2" x14ac:dyDescent="0.35">
      <c r="A428" s="109" t="s">
        <v>241</v>
      </c>
      <c r="B428" s="105">
        <v>32506735.879999999</v>
      </c>
    </row>
    <row r="429" spans="1:2" x14ac:dyDescent="0.35">
      <c r="A429" s="108">
        <v>3631</v>
      </c>
      <c r="B429" s="105">
        <v>6600000</v>
      </c>
    </row>
    <row r="430" spans="1:2" x14ac:dyDescent="0.35">
      <c r="A430" s="109" t="s">
        <v>393</v>
      </c>
      <c r="B430" s="105">
        <v>6600000</v>
      </c>
    </row>
    <row r="431" spans="1:2" x14ac:dyDescent="0.35">
      <c r="A431" s="108">
        <v>3651</v>
      </c>
      <c r="B431" s="105">
        <v>4200000</v>
      </c>
    </row>
    <row r="432" spans="1:2" x14ac:dyDescent="0.35">
      <c r="A432" s="109" t="s">
        <v>362</v>
      </c>
      <c r="B432" s="105">
        <v>4200000</v>
      </c>
    </row>
    <row r="433" spans="1:2" x14ac:dyDescent="0.35">
      <c r="A433" s="108">
        <v>3661</v>
      </c>
      <c r="B433" s="105">
        <v>6223395</v>
      </c>
    </row>
    <row r="434" spans="1:2" x14ac:dyDescent="0.35">
      <c r="A434" s="109" t="s">
        <v>363</v>
      </c>
      <c r="B434" s="105">
        <v>6223395</v>
      </c>
    </row>
    <row r="435" spans="1:2" x14ac:dyDescent="0.35">
      <c r="A435" s="107" t="s">
        <v>422</v>
      </c>
      <c r="B435" s="105">
        <v>3985000</v>
      </c>
    </row>
    <row r="436" spans="1:2" x14ac:dyDescent="0.35">
      <c r="A436" s="108">
        <v>3391</v>
      </c>
      <c r="B436" s="105">
        <v>3985000</v>
      </c>
    </row>
    <row r="437" spans="1:2" x14ac:dyDescent="0.35">
      <c r="A437" s="109" t="s">
        <v>129</v>
      </c>
      <c r="B437" s="105">
        <v>3985000</v>
      </c>
    </row>
    <row r="438" spans="1:2" x14ac:dyDescent="0.35">
      <c r="A438" s="107" t="s">
        <v>1411</v>
      </c>
      <c r="B438" s="105">
        <v>6703000</v>
      </c>
    </row>
    <row r="439" spans="1:2" x14ac:dyDescent="0.35">
      <c r="A439" s="108">
        <v>3581</v>
      </c>
      <c r="B439" s="105">
        <v>3000</v>
      </c>
    </row>
    <row r="440" spans="1:2" x14ac:dyDescent="0.35">
      <c r="A440" s="109" t="s">
        <v>190</v>
      </c>
      <c r="B440" s="105">
        <v>3000</v>
      </c>
    </row>
    <row r="441" spans="1:2" x14ac:dyDescent="0.35">
      <c r="A441" s="108">
        <v>3821</v>
      </c>
      <c r="B441" s="105">
        <v>5700000</v>
      </c>
    </row>
    <row r="442" spans="1:2" x14ac:dyDescent="0.35">
      <c r="A442" s="109" t="s">
        <v>228</v>
      </c>
      <c r="B442" s="105">
        <v>5700000</v>
      </c>
    </row>
    <row r="443" spans="1:2" x14ac:dyDescent="0.35">
      <c r="A443" s="108">
        <v>5121</v>
      </c>
      <c r="B443" s="105">
        <v>1000000</v>
      </c>
    </row>
    <row r="444" spans="1:2" x14ac:dyDescent="0.35">
      <c r="A444" s="109" t="s">
        <v>680</v>
      </c>
      <c r="B444" s="105">
        <v>1000000</v>
      </c>
    </row>
    <row r="445" spans="1:2" x14ac:dyDescent="0.35">
      <c r="A445" s="107" t="s">
        <v>843</v>
      </c>
      <c r="B445" s="105">
        <v>11580000</v>
      </c>
    </row>
    <row r="446" spans="1:2" x14ac:dyDescent="0.35">
      <c r="A446" s="108">
        <v>2711</v>
      </c>
      <c r="B446" s="105">
        <v>1000000</v>
      </c>
    </row>
    <row r="447" spans="1:2" x14ac:dyDescent="0.35">
      <c r="A447" s="109" t="s">
        <v>106</v>
      </c>
      <c r="B447" s="105">
        <v>1000000</v>
      </c>
    </row>
    <row r="448" spans="1:2" x14ac:dyDescent="0.35">
      <c r="A448" s="108">
        <v>3361</v>
      </c>
      <c r="B448" s="105">
        <v>10000000</v>
      </c>
    </row>
    <row r="449" spans="1:2" x14ac:dyDescent="0.35">
      <c r="A449" s="109" t="s">
        <v>114</v>
      </c>
      <c r="B449" s="105">
        <v>10000000</v>
      </c>
    </row>
    <row r="450" spans="1:2" x14ac:dyDescent="0.35">
      <c r="A450" s="108">
        <v>3711</v>
      </c>
      <c r="B450" s="105">
        <v>30000</v>
      </c>
    </row>
    <row r="451" spans="1:2" x14ac:dyDescent="0.35">
      <c r="A451" s="109" t="s">
        <v>278</v>
      </c>
      <c r="B451" s="105">
        <v>30000</v>
      </c>
    </row>
    <row r="452" spans="1:2" x14ac:dyDescent="0.35">
      <c r="A452" s="108">
        <v>3751</v>
      </c>
      <c r="B452" s="105">
        <v>50000</v>
      </c>
    </row>
    <row r="453" spans="1:2" x14ac:dyDescent="0.35">
      <c r="A453" s="109" t="s">
        <v>279</v>
      </c>
      <c r="B453" s="105">
        <v>50000</v>
      </c>
    </row>
    <row r="454" spans="1:2" x14ac:dyDescent="0.35">
      <c r="A454" s="108">
        <v>4451</v>
      </c>
      <c r="B454" s="105">
        <v>500000</v>
      </c>
    </row>
    <row r="455" spans="1:2" x14ac:dyDescent="0.35">
      <c r="A455" s="109" t="s">
        <v>282</v>
      </c>
      <c r="B455" s="105">
        <v>500000</v>
      </c>
    </row>
    <row r="456" spans="1:2" x14ac:dyDescent="0.35">
      <c r="A456" s="41" t="s">
        <v>835</v>
      </c>
      <c r="B456" s="105">
        <v>2163302422.1063809</v>
      </c>
    </row>
    <row r="457" spans="1:2" x14ac:dyDescent="0.35">
      <c r="A457" s="106" t="s">
        <v>1290</v>
      </c>
      <c r="B457" s="105">
        <v>4800000</v>
      </c>
    </row>
    <row r="458" spans="1:2" x14ac:dyDescent="0.35">
      <c r="A458" s="107" t="s">
        <v>182</v>
      </c>
      <c r="B458" s="105">
        <v>4800000</v>
      </c>
    </row>
    <row r="459" spans="1:2" x14ac:dyDescent="0.35">
      <c r="A459" s="108">
        <v>2611</v>
      </c>
      <c r="B459" s="105">
        <v>4800000</v>
      </c>
    </row>
    <row r="460" spans="1:2" x14ac:dyDescent="0.35">
      <c r="A460" s="109" t="s">
        <v>128</v>
      </c>
      <c r="B460" s="105">
        <v>4800000</v>
      </c>
    </row>
    <row r="461" spans="1:2" x14ac:dyDescent="0.35">
      <c r="A461" s="106" t="s">
        <v>1292</v>
      </c>
      <c r="B461" s="105">
        <v>433708105.68999994</v>
      </c>
    </row>
    <row r="462" spans="1:2" x14ac:dyDescent="0.35">
      <c r="A462" s="107" t="s">
        <v>172</v>
      </c>
      <c r="B462" s="105">
        <v>433708105.68999994</v>
      </c>
    </row>
    <row r="463" spans="1:2" x14ac:dyDescent="0.35">
      <c r="A463" s="108">
        <v>1131</v>
      </c>
      <c r="B463" s="105">
        <v>212353767.59999999</v>
      </c>
    </row>
    <row r="464" spans="1:2" x14ac:dyDescent="0.35">
      <c r="A464" s="109" t="s">
        <v>1509</v>
      </c>
      <c r="B464" s="105">
        <v>212353767.59999999</v>
      </c>
    </row>
    <row r="465" spans="1:2" x14ac:dyDescent="0.35">
      <c r="A465" s="108">
        <v>1321</v>
      </c>
      <c r="B465" s="105">
        <v>2949357.88</v>
      </c>
    </row>
    <row r="466" spans="1:2" x14ac:dyDescent="0.35">
      <c r="A466" s="109" t="s">
        <v>91</v>
      </c>
      <c r="B466" s="105">
        <v>2949357.88</v>
      </c>
    </row>
    <row r="467" spans="1:2" x14ac:dyDescent="0.35">
      <c r="A467" s="108">
        <v>1322</v>
      </c>
      <c r="B467" s="105">
        <v>29493578.829999998</v>
      </c>
    </row>
    <row r="468" spans="1:2" x14ac:dyDescent="0.35">
      <c r="A468" s="109" t="s">
        <v>92</v>
      </c>
      <c r="B468" s="105">
        <v>29493578.829999998</v>
      </c>
    </row>
    <row r="469" spans="1:2" x14ac:dyDescent="0.35">
      <c r="A469" s="108">
        <v>1411</v>
      </c>
      <c r="B469" s="105">
        <v>12741226.060000001</v>
      </c>
    </row>
    <row r="470" spans="1:2" x14ac:dyDescent="0.35">
      <c r="A470" s="109" t="s">
        <v>1584</v>
      </c>
      <c r="B470" s="105">
        <v>12741226.060000001</v>
      </c>
    </row>
    <row r="471" spans="1:2" x14ac:dyDescent="0.35">
      <c r="A471" s="108">
        <v>1421</v>
      </c>
      <c r="B471" s="105">
        <v>6370613.0300000003</v>
      </c>
    </row>
    <row r="472" spans="1:2" x14ac:dyDescent="0.35">
      <c r="A472" s="109" t="s">
        <v>95</v>
      </c>
      <c r="B472" s="105">
        <v>6370613.0300000003</v>
      </c>
    </row>
    <row r="473" spans="1:2" x14ac:dyDescent="0.35">
      <c r="A473" s="108">
        <v>1431</v>
      </c>
      <c r="B473" s="105">
        <v>4247075.3499999996</v>
      </c>
    </row>
    <row r="474" spans="1:2" x14ac:dyDescent="0.35">
      <c r="A474" s="109" t="s">
        <v>97</v>
      </c>
      <c r="B474" s="105">
        <v>4247075.3499999996</v>
      </c>
    </row>
    <row r="475" spans="1:2" x14ac:dyDescent="0.35">
      <c r="A475" s="108">
        <v>1432</v>
      </c>
      <c r="B475" s="105">
        <v>37161909.329999998</v>
      </c>
    </row>
    <row r="476" spans="1:2" x14ac:dyDescent="0.35">
      <c r="A476" s="109" t="s">
        <v>98</v>
      </c>
      <c r="B476" s="105">
        <v>37161909.329999998</v>
      </c>
    </row>
    <row r="477" spans="1:2" x14ac:dyDescent="0.35">
      <c r="A477" s="108">
        <v>1441</v>
      </c>
      <c r="B477" s="105">
        <v>9500000</v>
      </c>
    </row>
    <row r="478" spans="1:2" x14ac:dyDescent="0.35">
      <c r="A478" s="109" t="s">
        <v>99</v>
      </c>
      <c r="B478" s="105">
        <v>9500000</v>
      </c>
    </row>
    <row r="479" spans="1:2" x14ac:dyDescent="0.35">
      <c r="A479" s="108">
        <v>1591</v>
      </c>
      <c r="B479" s="105">
        <v>29632180.649999999</v>
      </c>
    </row>
    <row r="480" spans="1:2" x14ac:dyDescent="0.35">
      <c r="A480" s="109" t="s">
        <v>79</v>
      </c>
      <c r="B480" s="105">
        <v>29632180.649999999</v>
      </c>
    </row>
    <row r="481" spans="1:2" x14ac:dyDescent="0.35">
      <c r="A481" s="108">
        <v>2611</v>
      </c>
      <c r="B481" s="105">
        <v>20300000</v>
      </c>
    </row>
    <row r="482" spans="1:2" x14ac:dyDescent="0.35">
      <c r="A482" s="109" t="s">
        <v>128</v>
      </c>
      <c r="B482" s="105">
        <v>20300000</v>
      </c>
    </row>
    <row r="483" spans="1:2" x14ac:dyDescent="0.35">
      <c r="A483" s="108">
        <v>3251</v>
      </c>
      <c r="B483" s="105">
        <v>68958396.960000008</v>
      </c>
    </row>
    <row r="484" spans="1:2" x14ac:dyDescent="0.35">
      <c r="A484" s="109" t="s">
        <v>137</v>
      </c>
      <c r="B484" s="105">
        <v>68958396.960000008</v>
      </c>
    </row>
    <row r="485" spans="1:2" x14ac:dyDescent="0.35">
      <c r="A485" s="106" t="s">
        <v>1291</v>
      </c>
      <c r="B485" s="105">
        <v>1724794316.4163811</v>
      </c>
    </row>
    <row r="486" spans="1:2" x14ac:dyDescent="0.35">
      <c r="A486" s="107" t="s">
        <v>120</v>
      </c>
      <c r="B486" s="105">
        <v>405253910.36000001</v>
      </c>
    </row>
    <row r="487" spans="1:2" x14ac:dyDescent="0.35">
      <c r="A487" s="108">
        <v>2111</v>
      </c>
      <c r="B487" s="105">
        <v>2400000</v>
      </c>
    </row>
    <row r="488" spans="1:2" x14ac:dyDescent="0.35">
      <c r="A488" s="109" t="s">
        <v>124</v>
      </c>
      <c r="B488" s="105">
        <v>2400000</v>
      </c>
    </row>
    <row r="489" spans="1:2" x14ac:dyDescent="0.35">
      <c r="A489" s="108">
        <v>2161</v>
      </c>
      <c r="B489" s="105">
        <v>650000</v>
      </c>
    </row>
    <row r="490" spans="1:2" x14ac:dyDescent="0.35">
      <c r="A490" s="109" t="s">
        <v>367</v>
      </c>
      <c r="B490" s="105">
        <v>650000</v>
      </c>
    </row>
    <row r="491" spans="1:2" x14ac:dyDescent="0.35">
      <c r="A491" s="108">
        <v>2211</v>
      </c>
      <c r="B491" s="105">
        <v>500000</v>
      </c>
    </row>
    <row r="492" spans="1:2" x14ac:dyDescent="0.35">
      <c r="A492" s="109" t="s">
        <v>307</v>
      </c>
      <c r="B492" s="105">
        <v>500000</v>
      </c>
    </row>
    <row r="493" spans="1:2" x14ac:dyDescent="0.35">
      <c r="A493" s="108">
        <v>2411</v>
      </c>
      <c r="B493" s="105">
        <v>20000</v>
      </c>
    </row>
    <row r="494" spans="1:2" x14ac:dyDescent="0.35">
      <c r="A494" s="109" t="s">
        <v>369</v>
      </c>
      <c r="B494" s="105">
        <v>20000</v>
      </c>
    </row>
    <row r="495" spans="1:2" x14ac:dyDescent="0.35">
      <c r="A495" s="108">
        <v>2421</v>
      </c>
      <c r="B495" s="105">
        <v>80000</v>
      </c>
    </row>
    <row r="496" spans="1:2" x14ac:dyDescent="0.35">
      <c r="A496" s="109" t="s">
        <v>370</v>
      </c>
      <c r="B496" s="105">
        <v>80000</v>
      </c>
    </row>
    <row r="497" spans="1:2" x14ac:dyDescent="0.35">
      <c r="A497" s="108">
        <v>2451</v>
      </c>
      <c r="B497" s="105">
        <v>25000</v>
      </c>
    </row>
    <row r="498" spans="1:2" x14ac:dyDescent="0.35">
      <c r="A498" s="109" t="s">
        <v>371</v>
      </c>
      <c r="B498" s="105">
        <v>25000</v>
      </c>
    </row>
    <row r="499" spans="1:2" x14ac:dyDescent="0.35">
      <c r="A499" s="108">
        <v>2461</v>
      </c>
      <c r="B499" s="105">
        <v>3000</v>
      </c>
    </row>
    <row r="500" spans="1:2" x14ac:dyDescent="0.35">
      <c r="A500" s="109" t="s">
        <v>372</v>
      </c>
      <c r="B500" s="105">
        <v>3000</v>
      </c>
    </row>
    <row r="501" spans="1:2" x14ac:dyDescent="0.35">
      <c r="A501" s="108">
        <v>2471</v>
      </c>
      <c r="B501" s="105">
        <v>150000</v>
      </c>
    </row>
    <row r="502" spans="1:2" x14ac:dyDescent="0.35">
      <c r="A502" s="109" t="s">
        <v>373</v>
      </c>
      <c r="B502" s="105">
        <v>150000</v>
      </c>
    </row>
    <row r="503" spans="1:2" x14ac:dyDescent="0.35">
      <c r="A503" s="108">
        <v>2491</v>
      </c>
      <c r="B503" s="105">
        <v>500000</v>
      </c>
    </row>
    <row r="504" spans="1:2" x14ac:dyDescent="0.35">
      <c r="A504" s="109" t="s">
        <v>374</v>
      </c>
      <c r="B504" s="105">
        <v>500000</v>
      </c>
    </row>
    <row r="505" spans="1:2" x14ac:dyDescent="0.35">
      <c r="A505" s="108">
        <v>2611</v>
      </c>
      <c r="B505" s="105">
        <v>40000000</v>
      </c>
    </row>
    <row r="506" spans="1:2" x14ac:dyDescent="0.35">
      <c r="A506" s="109" t="s">
        <v>128</v>
      </c>
      <c r="B506" s="105">
        <v>40000000</v>
      </c>
    </row>
    <row r="507" spans="1:2" x14ac:dyDescent="0.35">
      <c r="A507" s="108">
        <v>2911</v>
      </c>
      <c r="B507" s="105">
        <v>100000</v>
      </c>
    </row>
    <row r="508" spans="1:2" x14ac:dyDescent="0.35">
      <c r="A508" s="109" t="s">
        <v>312</v>
      </c>
      <c r="B508" s="105">
        <v>100000</v>
      </c>
    </row>
    <row r="509" spans="1:2" x14ac:dyDescent="0.35">
      <c r="A509" s="108">
        <v>2921</v>
      </c>
      <c r="B509" s="105">
        <v>120000</v>
      </c>
    </row>
    <row r="510" spans="1:2" x14ac:dyDescent="0.35">
      <c r="A510" s="109" t="s">
        <v>378</v>
      </c>
      <c r="B510" s="105">
        <v>120000</v>
      </c>
    </row>
    <row r="511" spans="1:2" x14ac:dyDescent="0.35">
      <c r="A511" s="108">
        <v>2961</v>
      </c>
      <c r="B511" s="105">
        <v>1900000</v>
      </c>
    </row>
    <row r="512" spans="1:2" x14ac:dyDescent="0.35">
      <c r="A512" s="109" t="s">
        <v>379</v>
      </c>
      <c r="B512" s="105">
        <v>1900000</v>
      </c>
    </row>
    <row r="513" spans="1:2" x14ac:dyDescent="0.35">
      <c r="A513" s="108">
        <v>2981</v>
      </c>
      <c r="B513" s="105">
        <v>500000</v>
      </c>
    </row>
    <row r="514" spans="1:2" x14ac:dyDescent="0.35">
      <c r="A514" s="109" t="s">
        <v>380</v>
      </c>
      <c r="B514" s="105">
        <v>500000</v>
      </c>
    </row>
    <row r="515" spans="1:2" x14ac:dyDescent="0.35">
      <c r="A515" s="108">
        <v>3111</v>
      </c>
      <c r="B515" s="105">
        <v>9000000</v>
      </c>
    </row>
    <row r="516" spans="1:2" x14ac:dyDescent="0.35">
      <c r="A516" s="109" t="s">
        <v>199</v>
      </c>
      <c r="B516" s="105">
        <v>9000000</v>
      </c>
    </row>
    <row r="517" spans="1:2" x14ac:dyDescent="0.35">
      <c r="A517" s="108">
        <v>3141</v>
      </c>
      <c r="B517" s="105">
        <v>700000</v>
      </c>
    </row>
    <row r="518" spans="1:2" x14ac:dyDescent="0.35">
      <c r="A518" s="109" t="s">
        <v>381</v>
      </c>
      <c r="B518" s="105">
        <v>700000</v>
      </c>
    </row>
    <row r="519" spans="1:2" x14ac:dyDescent="0.35">
      <c r="A519" s="108">
        <v>3161</v>
      </c>
      <c r="B519" s="105">
        <v>2800000</v>
      </c>
    </row>
    <row r="520" spans="1:2" x14ac:dyDescent="0.35">
      <c r="A520" s="109" t="s">
        <v>247</v>
      </c>
      <c r="B520" s="105">
        <v>2800000</v>
      </c>
    </row>
    <row r="521" spans="1:2" x14ac:dyDescent="0.35">
      <c r="A521" s="108">
        <v>3221</v>
      </c>
      <c r="B521" s="105">
        <v>5820000</v>
      </c>
    </row>
    <row r="522" spans="1:2" x14ac:dyDescent="0.35">
      <c r="A522" s="109" t="s">
        <v>382</v>
      </c>
      <c r="B522" s="105">
        <v>5820000</v>
      </c>
    </row>
    <row r="523" spans="1:2" x14ac:dyDescent="0.35">
      <c r="A523" s="108">
        <v>3251</v>
      </c>
      <c r="B523" s="105">
        <v>44329640</v>
      </c>
    </row>
    <row r="524" spans="1:2" x14ac:dyDescent="0.35">
      <c r="A524" s="109" t="s">
        <v>137</v>
      </c>
      <c r="B524" s="105">
        <v>44329640</v>
      </c>
    </row>
    <row r="525" spans="1:2" x14ac:dyDescent="0.35">
      <c r="A525" s="108">
        <v>3261</v>
      </c>
      <c r="B525" s="105">
        <v>109386058.31999999</v>
      </c>
    </row>
    <row r="526" spans="1:2" x14ac:dyDescent="0.35">
      <c r="A526" s="109" t="s">
        <v>409</v>
      </c>
      <c r="B526" s="105">
        <v>109386058.31999999</v>
      </c>
    </row>
    <row r="527" spans="1:2" x14ac:dyDescent="0.35">
      <c r="A527" s="108">
        <v>3291</v>
      </c>
      <c r="B527" s="105">
        <v>25000</v>
      </c>
    </row>
    <row r="528" spans="1:2" x14ac:dyDescent="0.35">
      <c r="A528" s="109" t="s">
        <v>315</v>
      </c>
      <c r="B528" s="105">
        <v>25000</v>
      </c>
    </row>
    <row r="529" spans="1:2" x14ac:dyDescent="0.35">
      <c r="A529" s="108">
        <v>3311</v>
      </c>
      <c r="B529" s="105">
        <v>1800000</v>
      </c>
    </row>
    <row r="530" spans="1:2" x14ac:dyDescent="0.35">
      <c r="A530" s="109" t="s">
        <v>316</v>
      </c>
      <c r="B530" s="105">
        <v>1800000</v>
      </c>
    </row>
    <row r="531" spans="1:2" x14ac:dyDescent="0.35">
      <c r="A531" s="108">
        <v>3331</v>
      </c>
      <c r="B531" s="105">
        <v>950000</v>
      </c>
    </row>
    <row r="532" spans="1:2" x14ac:dyDescent="0.35">
      <c r="A532" s="109" t="s">
        <v>317</v>
      </c>
      <c r="B532" s="105">
        <v>950000</v>
      </c>
    </row>
    <row r="533" spans="1:2" x14ac:dyDescent="0.35">
      <c r="A533" s="108">
        <v>3341</v>
      </c>
      <c r="B533" s="105">
        <v>1600000</v>
      </c>
    </row>
    <row r="534" spans="1:2" x14ac:dyDescent="0.35">
      <c r="A534" s="109" t="s">
        <v>162</v>
      </c>
      <c r="B534" s="105">
        <v>1600000</v>
      </c>
    </row>
    <row r="535" spans="1:2" x14ac:dyDescent="0.35">
      <c r="A535" s="108">
        <v>3381</v>
      </c>
      <c r="B535" s="105">
        <v>77442266.879999995</v>
      </c>
    </row>
    <row r="536" spans="1:2" x14ac:dyDescent="0.35">
      <c r="A536" s="109" t="s">
        <v>478</v>
      </c>
      <c r="B536" s="105">
        <v>77442266.879999995</v>
      </c>
    </row>
    <row r="537" spans="1:2" x14ac:dyDescent="0.35">
      <c r="A537" s="108">
        <v>3441</v>
      </c>
      <c r="B537" s="105">
        <v>300000</v>
      </c>
    </row>
    <row r="538" spans="1:2" x14ac:dyDescent="0.35">
      <c r="A538" s="109" t="s">
        <v>388</v>
      </c>
      <c r="B538" s="105">
        <v>300000</v>
      </c>
    </row>
    <row r="539" spans="1:2" x14ac:dyDescent="0.35">
      <c r="A539" s="108">
        <v>3451</v>
      </c>
      <c r="B539" s="105">
        <v>8732945.1600000001</v>
      </c>
    </row>
    <row r="540" spans="1:2" x14ac:dyDescent="0.35">
      <c r="A540" s="109" t="s">
        <v>389</v>
      </c>
      <c r="B540" s="105">
        <v>8732945.1600000001</v>
      </c>
    </row>
    <row r="541" spans="1:2" x14ac:dyDescent="0.35">
      <c r="A541" s="108">
        <v>3481</v>
      </c>
      <c r="B541" s="105">
        <v>350000</v>
      </c>
    </row>
    <row r="542" spans="1:2" x14ac:dyDescent="0.35">
      <c r="A542" s="109" t="s">
        <v>390</v>
      </c>
      <c r="B542" s="105">
        <v>350000</v>
      </c>
    </row>
    <row r="543" spans="1:2" x14ac:dyDescent="0.35">
      <c r="A543" s="108">
        <v>3511</v>
      </c>
      <c r="B543" s="105">
        <v>8250000</v>
      </c>
    </row>
    <row r="544" spans="1:2" x14ac:dyDescent="0.35">
      <c r="A544" s="109" t="s">
        <v>323</v>
      </c>
      <c r="B544" s="105">
        <v>8250000</v>
      </c>
    </row>
    <row r="545" spans="1:2" x14ac:dyDescent="0.35">
      <c r="A545" s="108">
        <v>3521</v>
      </c>
      <c r="B545" s="105">
        <v>40000</v>
      </c>
    </row>
    <row r="546" spans="1:2" x14ac:dyDescent="0.35">
      <c r="A546" s="109" t="s">
        <v>391</v>
      </c>
      <c r="B546" s="105">
        <v>40000</v>
      </c>
    </row>
    <row r="547" spans="1:2" x14ac:dyDescent="0.35">
      <c r="A547" s="108">
        <v>3551</v>
      </c>
      <c r="B547" s="105">
        <v>20000000</v>
      </c>
    </row>
    <row r="548" spans="1:2" x14ac:dyDescent="0.35">
      <c r="A548" s="109" t="s">
        <v>243</v>
      </c>
      <c r="B548" s="105">
        <v>20000000</v>
      </c>
    </row>
    <row r="549" spans="1:2" x14ac:dyDescent="0.35">
      <c r="A549" s="108">
        <v>3571</v>
      </c>
      <c r="B549" s="105">
        <v>20000000</v>
      </c>
    </row>
    <row r="550" spans="1:2" x14ac:dyDescent="0.35">
      <c r="A550" s="109" t="s">
        <v>392</v>
      </c>
      <c r="B550" s="105">
        <v>20000000</v>
      </c>
    </row>
    <row r="551" spans="1:2" x14ac:dyDescent="0.35">
      <c r="A551" s="108">
        <v>3821</v>
      </c>
      <c r="B551" s="105">
        <v>1000000</v>
      </c>
    </row>
    <row r="552" spans="1:2" x14ac:dyDescent="0.35">
      <c r="A552" s="109" t="s">
        <v>228</v>
      </c>
      <c r="B552" s="105">
        <v>1000000</v>
      </c>
    </row>
    <row r="553" spans="1:2" x14ac:dyDescent="0.35">
      <c r="A553" s="108">
        <v>3922</v>
      </c>
      <c r="B553" s="105">
        <v>500000</v>
      </c>
    </row>
    <row r="554" spans="1:2" x14ac:dyDescent="0.35">
      <c r="A554" s="109" t="s">
        <v>258</v>
      </c>
      <c r="B554" s="105">
        <v>500000</v>
      </c>
    </row>
    <row r="555" spans="1:2" x14ac:dyDescent="0.35">
      <c r="A555" s="108">
        <v>3962</v>
      </c>
      <c r="B555" s="105">
        <v>25000</v>
      </c>
    </row>
    <row r="556" spans="1:2" x14ac:dyDescent="0.35">
      <c r="A556" s="109" t="s">
        <v>395</v>
      </c>
      <c r="B556" s="105">
        <v>25000</v>
      </c>
    </row>
    <row r="557" spans="1:2" x14ac:dyDescent="0.35">
      <c r="A557" s="108">
        <v>5111</v>
      </c>
      <c r="B557" s="105">
        <v>40000000</v>
      </c>
    </row>
    <row r="558" spans="1:2" x14ac:dyDescent="0.35">
      <c r="A558" s="109" t="s">
        <v>119</v>
      </c>
      <c r="B558" s="105">
        <v>40000000</v>
      </c>
    </row>
    <row r="559" spans="1:2" x14ac:dyDescent="0.35">
      <c r="A559" s="108">
        <v>5191</v>
      </c>
      <c r="B559" s="105">
        <v>5000</v>
      </c>
    </row>
    <row r="560" spans="1:2" x14ac:dyDescent="0.35">
      <c r="A560" s="109" t="s">
        <v>121</v>
      </c>
      <c r="B560" s="105">
        <v>5000</v>
      </c>
    </row>
    <row r="561" spans="1:2" x14ac:dyDescent="0.35">
      <c r="A561" s="108">
        <v>5641</v>
      </c>
      <c r="B561" s="105">
        <v>250000</v>
      </c>
    </row>
    <row r="562" spans="1:2" x14ac:dyDescent="0.35">
      <c r="A562" s="109" t="s">
        <v>244</v>
      </c>
      <c r="B562" s="105">
        <v>250000</v>
      </c>
    </row>
    <row r="563" spans="1:2" x14ac:dyDescent="0.35">
      <c r="A563" s="108">
        <v>5662</v>
      </c>
      <c r="B563" s="105">
        <v>5000000</v>
      </c>
    </row>
    <row r="564" spans="1:2" x14ac:dyDescent="0.35">
      <c r="A564" s="109" t="s">
        <v>396</v>
      </c>
      <c r="B564" s="105">
        <v>5000000</v>
      </c>
    </row>
    <row r="565" spans="1:2" x14ac:dyDescent="0.35">
      <c r="A565" s="107" t="s">
        <v>71</v>
      </c>
      <c r="B565" s="105">
        <v>1319540406.0563812</v>
      </c>
    </row>
    <row r="566" spans="1:2" x14ac:dyDescent="0.35">
      <c r="A566" s="108">
        <v>1111</v>
      </c>
      <c r="B566" s="105">
        <v>14346960</v>
      </c>
    </row>
    <row r="567" spans="1:2" x14ac:dyDescent="0.35">
      <c r="A567" s="109" t="s">
        <v>1583</v>
      </c>
      <c r="B567" s="105">
        <v>14346960</v>
      </c>
    </row>
    <row r="568" spans="1:2" x14ac:dyDescent="0.35">
      <c r="A568" s="108">
        <v>1131</v>
      </c>
      <c r="B568" s="105">
        <v>705161521.27185714</v>
      </c>
    </row>
    <row r="569" spans="1:2" x14ac:dyDescent="0.35">
      <c r="A569" s="109" t="s">
        <v>1509</v>
      </c>
      <c r="B569" s="105">
        <v>705161521.27185714</v>
      </c>
    </row>
    <row r="570" spans="1:2" x14ac:dyDescent="0.35">
      <c r="A570" s="108">
        <v>1211</v>
      </c>
      <c r="B570" s="105">
        <v>10000000</v>
      </c>
    </row>
    <row r="571" spans="1:2" x14ac:dyDescent="0.35">
      <c r="A571" s="109" t="s">
        <v>122</v>
      </c>
      <c r="B571" s="105">
        <v>10000000</v>
      </c>
    </row>
    <row r="572" spans="1:2" x14ac:dyDescent="0.35">
      <c r="A572" s="108">
        <v>1221</v>
      </c>
      <c r="B572" s="105">
        <v>76813145.879999891</v>
      </c>
    </row>
    <row r="573" spans="1:2" x14ac:dyDescent="0.35">
      <c r="A573" s="109" t="s">
        <v>77</v>
      </c>
      <c r="B573" s="105">
        <v>76813145.879999891</v>
      </c>
    </row>
    <row r="574" spans="1:2" x14ac:dyDescent="0.35">
      <c r="A574" s="108">
        <v>1231</v>
      </c>
      <c r="B574" s="105">
        <v>26400</v>
      </c>
    </row>
    <row r="575" spans="1:2" x14ac:dyDescent="0.35">
      <c r="A575" s="109" t="s">
        <v>1508</v>
      </c>
      <c r="B575" s="105">
        <v>26400</v>
      </c>
    </row>
    <row r="576" spans="1:2" x14ac:dyDescent="0.35">
      <c r="A576" s="108">
        <v>1321</v>
      </c>
      <c r="B576" s="105">
        <v>11060022.599331113</v>
      </c>
    </row>
    <row r="577" spans="1:2" x14ac:dyDescent="0.35">
      <c r="A577" s="109" t="s">
        <v>91</v>
      </c>
      <c r="B577" s="105">
        <v>11060022.599331113</v>
      </c>
    </row>
    <row r="578" spans="1:2" x14ac:dyDescent="0.35">
      <c r="A578" s="108">
        <v>1322</v>
      </c>
      <c r="B578" s="105">
        <v>110600225.99331361</v>
      </c>
    </row>
    <row r="579" spans="1:2" x14ac:dyDescent="0.35">
      <c r="A579" s="109" t="s">
        <v>92</v>
      </c>
      <c r="B579" s="105">
        <v>110600225.99331361</v>
      </c>
    </row>
    <row r="580" spans="1:2" x14ac:dyDescent="0.35">
      <c r="A580" s="108">
        <v>1331</v>
      </c>
      <c r="B580" s="105">
        <v>730000</v>
      </c>
    </row>
    <row r="581" spans="1:2" x14ac:dyDescent="0.35">
      <c r="A581" s="109" t="s">
        <v>398</v>
      </c>
      <c r="B581" s="105">
        <v>730000</v>
      </c>
    </row>
    <row r="582" spans="1:2" x14ac:dyDescent="0.35">
      <c r="A582" s="108">
        <v>1341</v>
      </c>
      <c r="B582" s="105">
        <v>1500000</v>
      </c>
    </row>
    <row r="583" spans="1:2" x14ac:dyDescent="0.35">
      <c r="A583" s="109" t="s">
        <v>399</v>
      </c>
      <c r="B583" s="105">
        <v>1500000</v>
      </c>
    </row>
    <row r="584" spans="1:2" x14ac:dyDescent="0.35">
      <c r="A584" s="108">
        <v>1411</v>
      </c>
      <c r="B584" s="105">
        <v>47779297.629110649</v>
      </c>
    </row>
    <row r="585" spans="1:2" x14ac:dyDescent="0.35">
      <c r="A585" s="109" t="s">
        <v>1584</v>
      </c>
      <c r="B585" s="105">
        <v>47779297.629110649</v>
      </c>
    </row>
    <row r="586" spans="1:2" x14ac:dyDescent="0.35">
      <c r="A586" s="108">
        <v>1421</v>
      </c>
      <c r="B586" s="105">
        <v>23889648.814555325</v>
      </c>
    </row>
    <row r="587" spans="1:2" x14ac:dyDescent="0.35">
      <c r="A587" s="109" t="s">
        <v>95</v>
      </c>
      <c r="B587" s="105">
        <v>23889648.814555325</v>
      </c>
    </row>
    <row r="588" spans="1:2" x14ac:dyDescent="0.35">
      <c r="A588" s="108">
        <v>1431</v>
      </c>
      <c r="B588" s="105">
        <v>15926432.543037139</v>
      </c>
    </row>
    <row r="589" spans="1:2" x14ac:dyDescent="0.35">
      <c r="A589" s="109" t="s">
        <v>97</v>
      </c>
      <c r="B589" s="105">
        <v>15926432.543037139</v>
      </c>
    </row>
    <row r="590" spans="1:2" x14ac:dyDescent="0.35">
      <c r="A590" s="108">
        <v>1432</v>
      </c>
      <c r="B590" s="105">
        <v>139356284.75157523</v>
      </c>
    </row>
    <row r="591" spans="1:2" x14ac:dyDescent="0.35">
      <c r="A591" s="109" t="s">
        <v>98</v>
      </c>
      <c r="B591" s="105">
        <v>139356284.75157523</v>
      </c>
    </row>
    <row r="592" spans="1:2" x14ac:dyDescent="0.35">
      <c r="A592" s="108">
        <v>1441</v>
      </c>
      <c r="B592" s="105">
        <v>15000000</v>
      </c>
    </row>
    <row r="593" spans="1:2" x14ac:dyDescent="0.35">
      <c r="A593" s="109" t="s">
        <v>99</v>
      </c>
      <c r="B593" s="105">
        <v>15000000</v>
      </c>
    </row>
    <row r="594" spans="1:2" x14ac:dyDescent="0.35">
      <c r="A594" s="108">
        <v>1521</v>
      </c>
      <c r="B594" s="105">
        <v>1000000</v>
      </c>
    </row>
    <row r="595" spans="1:2" x14ac:dyDescent="0.35">
      <c r="A595" s="109" t="s">
        <v>400</v>
      </c>
      <c r="B595" s="105">
        <v>1000000</v>
      </c>
    </row>
    <row r="596" spans="1:2" x14ac:dyDescent="0.35">
      <c r="A596" s="108">
        <v>1591</v>
      </c>
      <c r="B596" s="105">
        <v>96017961.159655303</v>
      </c>
    </row>
    <row r="597" spans="1:2" x14ac:dyDescent="0.35">
      <c r="A597" s="109" t="s">
        <v>79</v>
      </c>
      <c r="B597" s="105">
        <v>96017961.159655303</v>
      </c>
    </row>
    <row r="598" spans="1:2" x14ac:dyDescent="0.35">
      <c r="A598" s="108">
        <v>1611</v>
      </c>
      <c r="B598" s="105">
        <v>29832505.4139456</v>
      </c>
    </row>
    <row r="599" spans="1:2" x14ac:dyDescent="0.35">
      <c r="A599" s="109" t="s">
        <v>1507</v>
      </c>
      <c r="B599" s="105">
        <v>29832505.4139456</v>
      </c>
    </row>
    <row r="600" spans="1:2" x14ac:dyDescent="0.35">
      <c r="A600" s="108">
        <v>3911</v>
      </c>
      <c r="B600" s="105">
        <v>500000</v>
      </c>
    </row>
    <row r="601" spans="1:2" x14ac:dyDescent="0.35">
      <c r="A601" s="109" t="s">
        <v>394</v>
      </c>
      <c r="B601" s="105">
        <v>500000</v>
      </c>
    </row>
    <row r="602" spans="1:2" x14ac:dyDescent="0.35">
      <c r="A602" s="108">
        <v>3941</v>
      </c>
      <c r="B602" s="105">
        <v>20000000</v>
      </c>
    </row>
    <row r="603" spans="1:2" x14ac:dyDescent="0.35">
      <c r="A603" s="109" t="s">
        <v>328</v>
      </c>
      <c r="B603" s="105">
        <v>20000000</v>
      </c>
    </row>
    <row r="604" spans="1:2" x14ac:dyDescent="0.35">
      <c r="A604" s="41" t="s">
        <v>109</v>
      </c>
      <c r="B604" s="105">
        <v>5600000</v>
      </c>
    </row>
    <row r="605" spans="1:2" x14ac:dyDescent="0.35">
      <c r="A605" s="106" t="s">
        <v>1290</v>
      </c>
      <c r="B605" s="105">
        <v>5600000</v>
      </c>
    </row>
    <row r="606" spans="1:2" x14ac:dyDescent="0.35">
      <c r="A606" s="107" t="s">
        <v>1401</v>
      </c>
      <c r="B606" s="105">
        <v>5600000</v>
      </c>
    </row>
    <row r="607" spans="1:2" x14ac:dyDescent="0.35">
      <c r="A607" s="108">
        <v>4411</v>
      </c>
      <c r="B607" s="105">
        <v>3800000</v>
      </c>
    </row>
    <row r="608" spans="1:2" x14ac:dyDescent="0.35">
      <c r="A608" s="109" t="s">
        <v>231</v>
      </c>
      <c r="B608" s="105">
        <v>3800000</v>
      </c>
    </row>
    <row r="609" spans="1:2" x14ac:dyDescent="0.35">
      <c r="A609" s="108">
        <v>4451</v>
      </c>
      <c r="B609" s="105">
        <v>1800000</v>
      </c>
    </row>
    <row r="610" spans="1:2" x14ac:dyDescent="0.35">
      <c r="A610" s="109" t="s">
        <v>282</v>
      </c>
      <c r="B610" s="105">
        <v>1800000</v>
      </c>
    </row>
    <row r="611" spans="1:2" x14ac:dyDescent="0.35">
      <c r="A611" s="41" t="s">
        <v>1467</v>
      </c>
      <c r="B611" s="105">
        <v>5120000</v>
      </c>
    </row>
    <row r="612" spans="1:2" x14ac:dyDescent="0.35">
      <c r="A612" s="106" t="s">
        <v>1290</v>
      </c>
      <c r="B612" s="105">
        <v>3100000</v>
      </c>
    </row>
    <row r="613" spans="1:2" x14ac:dyDescent="0.35">
      <c r="A613" s="103" t="s">
        <v>2243</v>
      </c>
      <c r="B613" s="105">
        <v>3100000</v>
      </c>
    </row>
    <row r="614" spans="1:2" x14ac:dyDescent="0.35">
      <c r="A614" s="163">
        <v>4481</v>
      </c>
      <c r="B614" s="105">
        <v>3100000</v>
      </c>
    </row>
    <row r="615" spans="1:2" x14ac:dyDescent="0.35">
      <c r="A615" s="164" t="s">
        <v>427</v>
      </c>
      <c r="B615" s="105">
        <v>3100000</v>
      </c>
    </row>
    <row r="616" spans="1:2" x14ac:dyDescent="0.35">
      <c r="A616" s="106" t="s">
        <v>1291</v>
      </c>
      <c r="B616" s="105">
        <v>2020000</v>
      </c>
    </row>
    <row r="617" spans="1:2" x14ac:dyDescent="0.35">
      <c r="A617" s="107" t="s">
        <v>691</v>
      </c>
      <c r="B617" s="105">
        <v>2020000</v>
      </c>
    </row>
    <row r="618" spans="1:2" x14ac:dyDescent="0.35">
      <c r="A618" s="108">
        <v>2111</v>
      </c>
      <c r="B618" s="105">
        <v>10000</v>
      </c>
    </row>
    <row r="619" spans="1:2" x14ac:dyDescent="0.35">
      <c r="A619" s="109" t="s">
        <v>124</v>
      </c>
      <c r="B619" s="105">
        <v>10000</v>
      </c>
    </row>
    <row r="620" spans="1:2" x14ac:dyDescent="0.35">
      <c r="A620" s="108">
        <v>2211</v>
      </c>
      <c r="B620" s="105">
        <v>10000</v>
      </c>
    </row>
    <row r="621" spans="1:2" x14ac:dyDescent="0.35">
      <c r="A621" s="109" t="s">
        <v>307</v>
      </c>
      <c r="B621" s="105">
        <v>10000</v>
      </c>
    </row>
    <row r="622" spans="1:2" x14ac:dyDescent="0.35">
      <c r="A622" s="108">
        <v>3411</v>
      </c>
      <c r="B622" s="105">
        <v>2000000</v>
      </c>
    </row>
    <row r="623" spans="1:2" x14ac:dyDescent="0.35">
      <c r="A623" s="109" t="s">
        <v>319</v>
      </c>
      <c r="B623" s="105">
        <v>2000000</v>
      </c>
    </row>
    <row r="624" spans="1:2" x14ac:dyDescent="0.35">
      <c r="A624" s="41" t="s">
        <v>434</v>
      </c>
      <c r="B624" s="105">
        <v>3285000</v>
      </c>
    </row>
    <row r="625" spans="1:2" x14ac:dyDescent="0.35">
      <c r="A625" s="106" t="s">
        <v>1290</v>
      </c>
      <c r="B625" s="105">
        <v>3285000</v>
      </c>
    </row>
    <row r="626" spans="1:2" x14ac:dyDescent="0.35">
      <c r="A626" s="107" t="s">
        <v>435</v>
      </c>
      <c r="B626" s="105">
        <v>3285000</v>
      </c>
    </row>
    <row r="627" spans="1:2" x14ac:dyDescent="0.35">
      <c r="A627" s="108">
        <v>2111</v>
      </c>
      <c r="B627" s="105">
        <v>20000</v>
      </c>
    </row>
    <row r="628" spans="1:2" x14ac:dyDescent="0.35">
      <c r="A628" s="109" t="s">
        <v>124</v>
      </c>
      <c r="B628" s="105">
        <v>20000</v>
      </c>
    </row>
    <row r="629" spans="1:2" x14ac:dyDescent="0.35">
      <c r="A629" s="108">
        <v>2211</v>
      </c>
      <c r="B629" s="105">
        <v>10000</v>
      </c>
    </row>
    <row r="630" spans="1:2" x14ac:dyDescent="0.35">
      <c r="A630" s="109" t="s">
        <v>307</v>
      </c>
      <c r="B630" s="105">
        <v>10000</v>
      </c>
    </row>
    <row r="631" spans="1:2" x14ac:dyDescent="0.35">
      <c r="A631" s="108">
        <v>3311</v>
      </c>
      <c r="B631" s="105">
        <v>3200000</v>
      </c>
    </row>
    <row r="632" spans="1:2" x14ac:dyDescent="0.35">
      <c r="A632" s="109" t="s">
        <v>316</v>
      </c>
      <c r="B632" s="105">
        <v>3200000</v>
      </c>
    </row>
    <row r="633" spans="1:2" x14ac:dyDescent="0.35">
      <c r="A633" s="108">
        <v>3411</v>
      </c>
      <c r="B633" s="105">
        <v>50000</v>
      </c>
    </row>
    <row r="634" spans="1:2" x14ac:dyDescent="0.35">
      <c r="A634" s="109" t="s">
        <v>319</v>
      </c>
      <c r="B634" s="105">
        <v>50000</v>
      </c>
    </row>
    <row r="635" spans="1:2" x14ac:dyDescent="0.35">
      <c r="A635" s="108">
        <v>3441</v>
      </c>
      <c r="B635" s="105">
        <v>5000</v>
      </c>
    </row>
    <row r="636" spans="1:2" x14ac:dyDescent="0.35">
      <c r="A636" s="109" t="s">
        <v>388</v>
      </c>
      <c r="B636" s="105">
        <v>5000</v>
      </c>
    </row>
    <row r="637" spans="1:2" x14ac:dyDescent="0.35">
      <c r="A637" s="41" t="s">
        <v>920</v>
      </c>
      <c r="B637" s="105">
        <v>99750000</v>
      </c>
    </row>
    <row r="638" spans="1:2" x14ac:dyDescent="0.35">
      <c r="A638" s="106" t="s">
        <v>1292</v>
      </c>
      <c r="B638" s="105">
        <v>99750000</v>
      </c>
    </row>
    <row r="639" spans="1:2" x14ac:dyDescent="0.35">
      <c r="A639" s="107" t="s">
        <v>528</v>
      </c>
      <c r="B639" s="105">
        <v>99750000</v>
      </c>
    </row>
    <row r="640" spans="1:2" x14ac:dyDescent="0.35">
      <c r="A640" s="108">
        <v>4211</v>
      </c>
      <c r="B640" s="105">
        <v>99750000</v>
      </c>
    </row>
    <row r="641" spans="1:2" x14ac:dyDescent="0.35">
      <c r="A641" s="109" t="s">
        <v>291</v>
      </c>
      <c r="B641" s="105">
        <v>99750000</v>
      </c>
    </row>
    <row r="642" spans="1:2" x14ac:dyDescent="0.35">
      <c r="A642" s="41" t="s">
        <v>60</v>
      </c>
      <c r="B642" s="105">
        <v>314082222.88999999</v>
      </c>
    </row>
    <row r="643" spans="1:2" x14ac:dyDescent="0.35">
      <c r="A643" s="106" t="s">
        <v>1291</v>
      </c>
      <c r="B643" s="105">
        <v>314082222.88999999</v>
      </c>
    </row>
    <row r="644" spans="1:2" x14ac:dyDescent="0.35">
      <c r="A644" s="107" t="s">
        <v>297</v>
      </c>
      <c r="B644" s="105">
        <v>227764360</v>
      </c>
    </row>
    <row r="645" spans="1:2" x14ac:dyDescent="0.35">
      <c r="A645" s="108">
        <v>2111</v>
      </c>
      <c r="B645" s="105">
        <v>100000</v>
      </c>
    </row>
    <row r="646" spans="1:2" x14ac:dyDescent="0.35">
      <c r="A646" s="109" t="s">
        <v>124</v>
      </c>
      <c r="B646" s="105">
        <v>100000</v>
      </c>
    </row>
    <row r="647" spans="1:2" x14ac:dyDescent="0.35">
      <c r="A647" s="108">
        <v>2141</v>
      </c>
      <c r="B647" s="105">
        <v>10000</v>
      </c>
    </row>
    <row r="648" spans="1:2" x14ac:dyDescent="0.35">
      <c r="A648" s="109" t="s">
        <v>126</v>
      </c>
      <c r="B648" s="105">
        <v>10000</v>
      </c>
    </row>
    <row r="649" spans="1:2" x14ac:dyDescent="0.35">
      <c r="A649" s="108">
        <v>2161</v>
      </c>
      <c r="B649" s="105">
        <v>2000</v>
      </c>
    </row>
    <row r="650" spans="1:2" x14ac:dyDescent="0.35">
      <c r="A650" s="109" t="s">
        <v>367</v>
      </c>
      <c r="B650" s="105">
        <v>2000</v>
      </c>
    </row>
    <row r="651" spans="1:2" x14ac:dyDescent="0.35">
      <c r="A651" s="108">
        <v>2181</v>
      </c>
      <c r="B651" s="105">
        <v>5273500</v>
      </c>
    </row>
    <row r="652" spans="1:2" x14ac:dyDescent="0.35">
      <c r="A652" s="109" t="s">
        <v>332</v>
      </c>
      <c r="B652" s="105">
        <v>5273500</v>
      </c>
    </row>
    <row r="653" spans="1:2" x14ac:dyDescent="0.35">
      <c r="A653" s="108">
        <v>2211</v>
      </c>
      <c r="B653" s="105">
        <v>25000</v>
      </c>
    </row>
    <row r="654" spans="1:2" x14ac:dyDescent="0.35">
      <c r="A654" s="109" t="s">
        <v>307</v>
      </c>
      <c r="B654" s="105">
        <v>25000</v>
      </c>
    </row>
    <row r="655" spans="1:2" x14ac:dyDescent="0.35">
      <c r="A655" s="108">
        <v>2441</v>
      </c>
      <c r="B655" s="105">
        <v>4000</v>
      </c>
    </row>
    <row r="656" spans="1:2" x14ac:dyDescent="0.35">
      <c r="A656" s="109" t="s">
        <v>662</v>
      </c>
      <c r="B656" s="105">
        <v>4000</v>
      </c>
    </row>
    <row r="657" spans="1:2" x14ac:dyDescent="0.35">
      <c r="A657" s="108">
        <v>2461</v>
      </c>
      <c r="B657" s="105">
        <v>500</v>
      </c>
    </row>
    <row r="658" spans="1:2" x14ac:dyDescent="0.35">
      <c r="A658" s="109" t="s">
        <v>372</v>
      </c>
      <c r="B658" s="105">
        <v>500</v>
      </c>
    </row>
    <row r="659" spans="1:2" x14ac:dyDescent="0.35">
      <c r="A659" s="108">
        <v>2471</v>
      </c>
      <c r="B659" s="105">
        <v>11000</v>
      </c>
    </row>
    <row r="660" spans="1:2" x14ac:dyDescent="0.35">
      <c r="A660" s="109" t="s">
        <v>373</v>
      </c>
      <c r="B660" s="105">
        <v>11000</v>
      </c>
    </row>
    <row r="661" spans="1:2" x14ac:dyDescent="0.35">
      <c r="A661" s="108">
        <v>2721</v>
      </c>
      <c r="B661" s="105">
        <v>15000</v>
      </c>
    </row>
    <row r="662" spans="1:2" x14ac:dyDescent="0.35">
      <c r="A662" s="109" t="s">
        <v>377</v>
      </c>
      <c r="B662" s="105">
        <v>15000</v>
      </c>
    </row>
    <row r="663" spans="1:2" x14ac:dyDescent="0.35">
      <c r="A663" s="108">
        <v>2921</v>
      </c>
      <c r="B663" s="105">
        <v>3000</v>
      </c>
    </row>
    <row r="664" spans="1:2" x14ac:dyDescent="0.35">
      <c r="A664" s="109" t="s">
        <v>378</v>
      </c>
      <c r="B664" s="105">
        <v>3000</v>
      </c>
    </row>
    <row r="665" spans="1:2" x14ac:dyDescent="0.35">
      <c r="A665" s="108">
        <v>2941</v>
      </c>
      <c r="B665" s="105">
        <v>15000</v>
      </c>
    </row>
    <row r="666" spans="1:2" x14ac:dyDescent="0.35">
      <c r="A666" s="109" t="s">
        <v>313</v>
      </c>
      <c r="B666" s="105">
        <v>15000</v>
      </c>
    </row>
    <row r="667" spans="1:2" x14ac:dyDescent="0.35">
      <c r="A667" s="108">
        <v>2961</v>
      </c>
      <c r="B667" s="105">
        <v>8000</v>
      </c>
    </row>
    <row r="668" spans="1:2" x14ac:dyDescent="0.35">
      <c r="A668" s="109" t="s">
        <v>379</v>
      </c>
      <c r="B668" s="105">
        <v>8000</v>
      </c>
    </row>
    <row r="669" spans="1:2" x14ac:dyDescent="0.35">
      <c r="A669" s="108">
        <v>3181</v>
      </c>
      <c r="B669" s="105">
        <v>7000</v>
      </c>
    </row>
    <row r="670" spans="1:2" x14ac:dyDescent="0.35">
      <c r="A670" s="109" t="s">
        <v>314</v>
      </c>
      <c r="B670" s="105">
        <v>7000</v>
      </c>
    </row>
    <row r="671" spans="1:2" x14ac:dyDescent="0.35">
      <c r="A671" s="108">
        <v>3311</v>
      </c>
      <c r="B671" s="105">
        <v>550000</v>
      </c>
    </row>
    <row r="672" spans="1:2" x14ac:dyDescent="0.35">
      <c r="A672" s="109" t="s">
        <v>316</v>
      </c>
      <c r="B672" s="105">
        <v>550000</v>
      </c>
    </row>
    <row r="673" spans="1:2" x14ac:dyDescent="0.35">
      <c r="A673" s="108">
        <v>3331</v>
      </c>
      <c r="B673" s="105">
        <v>500000</v>
      </c>
    </row>
    <row r="674" spans="1:2" x14ac:dyDescent="0.35">
      <c r="A674" s="109" t="s">
        <v>317</v>
      </c>
      <c r="B674" s="105">
        <v>500000</v>
      </c>
    </row>
    <row r="675" spans="1:2" x14ac:dyDescent="0.35">
      <c r="A675" s="108">
        <v>3411</v>
      </c>
      <c r="B675" s="105">
        <v>23700000</v>
      </c>
    </row>
    <row r="676" spans="1:2" x14ac:dyDescent="0.35">
      <c r="A676" s="109" t="s">
        <v>319</v>
      </c>
      <c r="B676" s="105">
        <v>23700000</v>
      </c>
    </row>
    <row r="677" spans="1:2" x14ac:dyDescent="0.35">
      <c r="A677" s="108">
        <v>3421</v>
      </c>
      <c r="B677" s="105">
        <v>40000000</v>
      </c>
    </row>
    <row r="678" spans="1:2" x14ac:dyDescent="0.35">
      <c r="A678" s="109" t="s">
        <v>321</v>
      </c>
      <c r="B678" s="105">
        <v>40000000</v>
      </c>
    </row>
    <row r="679" spans="1:2" x14ac:dyDescent="0.35">
      <c r="A679" s="108">
        <v>3431</v>
      </c>
      <c r="B679" s="105">
        <v>4100000</v>
      </c>
    </row>
    <row r="680" spans="1:2" x14ac:dyDescent="0.35">
      <c r="A680" s="109" t="s">
        <v>322</v>
      </c>
      <c r="B680" s="105">
        <v>4100000</v>
      </c>
    </row>
    <row r="681" spans="1:2" x14ac:dyDescent="0.35">
      <c r="A681" s="108">
        <v>3511</v>
      </c>
      <c r="B681" s="105">
        <v>21000000</v>
      </c>
    </row>
    <row r="682" spans="1:2" x14ac:dyDescent="0.35">
      <c r="A682" s="109" t="s">
        <v>323</v>
      </c>
      <c r="B682" s="105">
        <v>21000000</v>
      </c>
    </row>
    <row r="683" spans="1:2" x14ac:dyDescent="0.35">
      <c r="A683" s="108">
        <v>3941</v>
      </c>
      <c r="B683" s="105">
        <v>500000</v>
      </c>
    </row>
    <row r="684" spans="1:2" x14ac:dyDescent="0.35">
      <c r="A684" s="109" t="s">
        <v>328</v>
      </c>
      <c r="B684" s="105">
        <v>500000</v>
      </c>
    </row>
    <row r="685" spans="1:2" x14ac:dyDescent="0.35">
      <c r="A685" s="108">
        <v>3961</v>
      </c>
      <c r="B685" s="105">
        <v>50000</v>
      </c>
    </row>
    <row r="686" spans="1:2" x14ac:dyDescent="0.35">
      <c r="A686" s="109" t="s">
        <v>325</v>
      </c>
      <c r="B686" s="105">
        <v>50000</v>
      </c>
    </row>
    <row r="687" spans="1:2" x14ac:dyDescent="0.35">
      <c r="A687" s="108">
        <v>5151</v>
      </c>
      <c r="B687" s="105">
        <v>200000</v>
      </c>
    </row>
    <row r="688" spans="1:2" x14ac:dyDescent="0.35">
      <c r="A688" s="109" t="s">
        <v>326</v>
      </c>
      <c r="B688" s="105">
        <v>200000</v>
      </c>
    </row>
    <row r="689" spans="1:2" x14ac:dyDescent="0.35">
      <c r="A689" s="108">
        <v>5811</v>
      </c>
      <c r="B689" s="105">
        <v>5000000</v>
      </c>
    </row>
    <row r="690" spans="1:2" x14ac:dyDescent="0.35">
      <c r="A690" s="109" t="s">
        <v>251</v>
      </c>
      <c r="B690" s="105">
        <v>5000000</v>
      </c>
    </row>
    <row r="691" spans="1:2" x14ac:dyDescent="0.35">
      <c r="A691" s="108">
        <v>5911</v>
      </c>
      <c r="B691" s="105">
        <v>3010000</v>
      </c>
    </row>
    <row r="692" spans="1:2" x14ac:dyDescent="0.35">
      <c r="A692" s="109" t="s">
        <v>300</v>
      </c>
      <c r="B692" s="105">
        <v>3010000</v>
      </c>
    </row>
    <row r="693" spans="1:2" x14ac:dyDescent="0.35">
      <c r="A693" s="108">
        <v>6321</v>
      </c>
      <c r="B693" s="105">
        <v>118680360</v>
      </c>
    </row>
    <row r="694" spans="1:2" x14ac:dyDescent="0.35">
      <c r="A694" s="109" t="s">
        <v>303</v>
      </c>
      <c r="B694" s="105">
        <v>118680360</v>
      </c>
    </row>
    <row r="695" spans="1:2" x14ac:dyDescent="0.35">
      <c r="A695" s="108">
        <v>7991</v>
      </c>
      <c r="B695" s="105">
        <v>5000000</v>
      </c>
    </row>
    <row r="696" spans="1:2" x14ac:dyDescent="0.35">
      <c r="A696" s="109" t="s">
        <v>1285</v>
      </c>
      <c r="B696" s="105">
        <v>5000000</v>
      </c>
    </row>
    <row r="697" spans="1:2" x14ac:dyDescent="0.35">
      <c r="A697" s="107" t="s">
        <v>819</v>
      </c>
      <c r="B697" s="105">
        <v>17000000</v>
      </c>
    </row>
    <row r="698" spans="1:2" x14ac:dyDescent="0.35">
      <c r="A698" s="108">
        <v>3391</v>
      </c>
      <c r="B698" s="105">
        <v>17000000</v>
      </c>
    </row>
    <row r="699" spans="1:2" x14ac:dyDescent="0.35">
      <c r="A699" s="109" t="s">
        <v>129</v>
      </c>
      <c r="B699" s="105">
        <v>17000000</v>
      </c>
    </row>
    <row r="700" spans="1:2" x14ac:dyDescent="0.35">
      <c r="A700" s="107" t="s">
        <v>61</v>
      </c>
      <c r="B700" s="105">
        <v>63213862.890000001</v>
      </c>
    </row>
    <row r="701" spans="1:2" x14ac:dyDescent="0.35">
      <c r="A701" s="108">
        <v>4211</v>
      </c>
      <c r="B701" s="105">
        <v>2500000</v>
      </c>
    </row>
    <row r="702" spans="1:2" x14ac:dyDescent="0.35">
      <c r="A702" s="109" t="s">
        <v>291</v>
      </c>
      <c r="B702" s="105">
        <v>2500000</v>
      </c>
    </row>
    <row r="703" spans="1:2" x14ac:dyDescent="0.35">
      <c r="A703" s="108">
        <v>4251</v>
      </c>
      <c r="B703" s="105">
        <v>25000000</v>
      </c>
    </row>
    <row r="704" spans="1:2" x14ac:dyDescent="0.35">
      <c r="A704" s="109" t="s">
        <v>329</v>
      </c>
      <c r="B704" s="105">
        <v>25000000</v>
      </c>
    </row>
    <row r="705" spans="1:2" x14ac:dyDescent="0.35">
      <c r="A705" s="108">
        <v>9111</v>
      </c>
      <c r="B705" s="105">
        <v>24713862.890000001</v>
      </c>
    </row>
    <row r="706" spans="1:2" x14ac:dyDescent="0.35">
      <c r="A706" s="109" t="s">
        <v>84</v>
      </c>
      <c r="B706" s="105">
        <v>24713862.890000001</v>
      </c>
    </row>
    <row r="707" spans="1:2" x14ac:dyDescent="0.35">
      <c r="A707" s="108">
        <v>9211</v>
      </c>
      <c r="B707" s="105">
        <v>11000000</v>
      </c>
    </row>
    <row r="708" spans="1:2" x14ac:dyDescent="0.35">
      <c r="A708" s="109" t="s">
        <v>88</v>
      </c>
      <c r="B708" s="105">
        <v>11000000</v>
      </c>
    </row>
    <row r="709" spans="1:2" x14ac:dyDescent="0.35">
      <c r="A709" s="107" t="s">
        <v>333</v>
      </c>
      <c r="B709" s="105">
        <v>6104000</v>
      </c>
    </row>
    <row r="710" spans="1:2" x14ac:dyDescent="0.35">
      <c r="A710" s="108">
        <v>2181</v>
      </c>
      <c r="B710" s="105">
        <v>5954000</v>
      </c>
    </row>
    <row r="711" spans="1:2" x14ac:dyDescent="0.35">
      <c r="A711" s="109" t="s">
        <v>332</v>
      </c>
      <c r="B711" s="105">
        <v>5954000</v>
      </c>
    </row>
    <row r="712" spans="1:2" x14ac:dyDescent="0.35">
      <c r="A712" s="108">
        <v>3942</v>
      </c>
      <c r="B712" s="105">
        <v>150000</v>
      </c>
    </row>
    <row r="713" spans="1:2" x14ac:dyDescent="0.35">
      <c r="A713" s="109" t="s">
        <v>335</v>
      </c>
      <c r="B713" s="105">
        <v>150000</v>
      </c>
    </row>
    <row r="714" spans="1:2" x14ac:dyDescent="0.35">
      <c r="A714" s="41" t="s">
        <v>1025</v>
      </c>
      <c r="B714" s="105">
        <v>5008000000.0028305</v>
      </c>
    </row>
  </sheetData>
  <pageMargins left="0.70866141732283472" right="0.70866141732283472" top="0.98425196850393704" bottom="0.74803149606299213" header="0.31496062992125984" footer="0.31496062992125984"/>
  <pageSetup orientation="landscape" r:id="rId2"/>
  <headerFooter>
    <oddHeader>&amp;C&amp;"-,Negrita"MUNICIPIO DE TLAJOMULCO DE ZUÑIGA, JALISCO
PRESUPUESTO DE EGRESOS 2026 
CLASIFICACIÓN POR ESTADO DEL PRESUPUESTO</oddHeader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4A130-84A6-4D75-BCE0-0132F9593444}">
  <sheetPr>
    <pageSetUpPr fitToPage="1"/>
  </sheetPr>
  <dimension ref="A1:P55"/>
  <sheetViews>
    <sheetView zoomScaleNormal="100" workbookViewId="0">
      <selection activeCell="A16" sqref="A16"/>
    </sheetView>
  </sheetViews>
  <sheetFormatPr baseColWidth="10" defaultRowHeight="14.5" x14ac:dyDescent="0.35"/>
  <cols>
    <col min="1" max="1" width="6.7265625" bestFit="1" customWidth="1"/>
    <col min="2" max="2" width="56.54296875" customWidth="1"/>
    <col min="3" max="14" width="13.54296875" bestFit="1" customWidth="1"/>
    <col min="16" max="16" width="14.7265625" style="16" bestFit="1" customWidth="1"/>
  </cols>
  <sheetData>
    <row r="1" spans="1:16" ht="17.649999999999999" customHeight="1" x14ac:dyDescent="0.35">
      <c r="A1" s="221" t="s">
        <v>1585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3"/>
    </row>
    <row r="2" spans="1:16" ht="20.65" customHeight="1" x14ac:dyDescent="0.35">
      <c r="A2" s="224" t="s">
        <v>1586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6"/>
    </row>
    <row r="3" spans="1:16" ht="25.15" customHeight="1" thickBot="1" x14ac:dyDescent="0.4">
      <c r="A3" s="227" t="s">
        <v>1587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9"/>
    </row>
    <row r="4" spans="1:16" s="42" customFormat="1" ht="12" x14ac:dyDescent="0.3">
      <c r="A4" s="230" t="s">
        <v>1588</v>
      </c>
      <c r="B4" s="230"/>
      <c r="C4" s="118" t="s">
        <v>1589</v>
      </c>
      <c r="D4" s="118" t="s">
        <v>1590</v>
      </c>
      <c r="E4" s="118" t="s">
        <v>1591</v>
      </c>
      <c r="F4" s="118" t="s">
        <v>1592</v>
      </c>
      <c r="G4" s="118" t="s">
        <v>1593</v>
      </c>
      <c r="H4" s="118" t="s">
        <v>1594</v>
      </c>
      <c r="I4" s="118" t="s">
        <v>1595</v>
      </c>
      <c r="J4" s="118" t="s">
        <v>1596</v>
      </c>
      <c r="K4" s="118" t="s">
        <v>1597</v>
      </c>
      <c r="L4" s="118" t="s">
        <v>1598</v>
      </c>
      <c r="M4" s="118" t="s">
        <v>1599</v>
      </c>
      <c r="N4" s="118" t="s">
        <v>1600</v>
      </c>
      <c r="P4" s="119"/>
    </row>
    <row r="5" spans="1:16" x14ac:dyDescent="0.35">
      <c r="A5" s="111">
        <v>1000</v>
      </c>
      <c r="B5" s="111" t="s">
        <v>71</v>
      </c>
      <c r="C5" s="112">
        <f>SUM(C6:C11)</f>
        <v>136957509.56553173</v>
      </c>
      <c r="D5" s="112">
        <f t="shared" ref="D5:N5" si="0">SUM(D6:D11)</f>
        <v>136957509.56553173</v>
      </c>
      <c r="E5" s="112">
        <f t="shared" si="0"/>
        <v>136957509.56553173</v>
      </c>
      <c r="F5" s="112">
        <f t="shared" si="0"/>
        <v>136957509.56553173</v>
      </c>
      <c r="G5" s="112">
        <f t="shared" si="0"/>
        <v>136957509.56553173</v>
      </c>
      <c r="H5" s="112">
        <f t="shared" si="0"/>
        <v>136957509.56553173</v>
      </c>
      <c r="I5" s="112">
        <f t="shared" si="0"/>
        <v>136957509.56553173</v>
      </c>
      <c r="J5" s="112">
        <f t="shared" si="0"/>
        <v>136957509.56553173</v>
      </c>
      <c r="K5" s="112">
        <f t="shared" si="0"/>
        <v>136957509.56553173</v>
      </c>
      <c r="L5" s="112">
        <f t="shared" si="0"/>
        <v>136957509.56553173</v>
      </c>
      <c r="M5" s="112">
        <f t="shared" si="0"/>
        <v>136957509.56553173</v>
      </c>
      <c r="N5" s="112">
        <f t="shared" si="0"/>
        <v>136957509.56553173</v>
      </c>
    </row>
    <row r="6" spans="1:16" x14ac:dyDescent="0.35">
      <c r="A6" s="113" t="s">
        <v>1601</v>
      </c>
      <c r="B6" s="114" t="s">
        <v>70</v>
      </c>
      <c r="C6" s="115">
        <v>77655187.405988097</v>
      </c>
      <c r="D6" s="115">
        <v>77655187.405988097</v>
      </c>
      <c r="E6" s="115">
        <v>77655187.405988097</v>
      </c>
      <c r="F6" s="115">
        <v>77655187.405988097</v>
      </c>
      <c r="G6" s="115">
        <v>77655187.405988097</v>
      </c>
      <c r="H6" s="115">
        <v>77655187.405988097</v>
      </c>
      <c r="I6" s="115">
        <v>77655187.405988097</v>
      </c>
      <c r="J6" s="115">
        <v>77655187.405988097</v>
      </c>
      <c r="K6" s="115">
        <v>77655187.405988097</v>
      </c>
      <c r="L6" s="115">
        <v>77655187.405988097</v>
      </c>
      <c r="M6" s="115">
        <v>77655187.405988097</v>
      </c>
      <c r="N6" s="115">
        <v>77655187.405988097</v>
      </c>
    </row>
    <row r="7" spans="1:16" x14ac:dyDescent="0.35">
      <c r="A7" s="113" t="s">
        <v>1602</v>
      </c>
      <c r="B7" s="114" t="s">
        <v>76</v>
      </c>
      <c r="C7" s="115">
        <v>7236628.8233333239</v>
      </c>
      <c r="D7" s="115">
        <v>7236628.8233333239</v>
      </c>
      <c r="E7" s="115">
        <v>7236628.8233333239</v>
      </c>
      <c r="F7" s="115">
        <v>7236628.8233333239</v>
      </c>
      <c r="G7" s="115">
        <v>7236628.8233333239</v>
      </c>
      <c r="H7" s="115">
        <v>7236628.8233333239</v>
      </c>
      <c r="I7" s="115">
        <v>7236628.8233333239</v>
      </c>
      <c r="J7" s="115">
        <v>7236628.8233333239</v>
      </c>
      <c r="K7" s="115">
        <v>7236628.8233333239</v>
      </c>
      <c r="L7" s="115">
        <v>7236628.8233333239</v>
      </c>
      <c r="M7" s="115">
        <v>7236628.8233333239</v>
      </c>
      <c r="N7" s="115">
        <v>7236628.8233333239</v>
      </c>
    </row>
    <row r="8" spans="1:16" x14ac:dyDescent="0.35">
      <c r="A8" s="113" t="s">
        <v>1603</v>
      </c>
      <c r="B8" s="114" t="s">
        <v>90</v>
      </c>
      <c r="C8" s="115">
        <v>13027765.44188706</v>
      </c>
      <c r="D8" s="115">
        <v>13027765.44188706</v>
      </c>
      <c r="E8" s="115">
        <v>13027765.44188706</v>
      </c>
      <c r="F8" s="115">
        <v>13027765.44188706</v>
      </c>
      <c r="G8" s="115">
        <v>13027765.44188706</v>
      </c>
      <c r="H8" s="115">
        <v>13027765.44188706</v>
      </c>
      <c r="I8" s="115">
        <v>13027765.44188706</v>
      </c>
      <c r="J8" s="115">
        <v>13027765.44188706</v>
      </c>
      <c r="K8" s="115">
        <v>13027765.44188706</v>
      </c>
      <c r="L8" s="115">
        <v>13027765.44188706</v>
      </c>
      <c r="M8" s="115">
        <v>13027765.44188706</v>
      </c>
      <c r="N8" s="115">
        <v>13027765.44188706</v>
      </c>
    </row>
    <row r="9" spans="1:16" x14ac:dyDescent="0.35">
      <c r="A9" s="113" t="s">
        <v>1604</v>
      </c>
      <c r="B9" s="114" t="s">
        <v>93</v>
      </c>
      <c r="C9" s="115">
        <v>25997707.292356525</v>
      </c>
      <c r="D9" s="115">
        <v>25997707.292356525</v>
      </c>
      <c r="E9" s="115">
        <v>25997707.292356525</v>
      </c>
      <c r="F9" s="115">
        <v>25997707.292356525</v>
      </c>
      <c r="G9" s="115">
        <v>25997707.292356525</v>
      </c>
      <c r="H9" s="115">
        <v>25997707.292356525</v>
      </c>
      <c r="I9" s="115">
        <v>25997707.292356525</v>
      </c>
      <c r="J9" s="115">
        <v>25997707.292356525</v>
      </c>
      <c r="K9" s="115">
        <v>25997707.292356525</v>
      </c>
      <c r="L9" s="115">
        <v>25997707.292356525</v>
      </c>
      <c r="M9" s="115">
        <v>25997707.292356525</v>
      </c>
      <c r="N9" s="115">
        <v>25997707.292356525</v>
      </c>
    </row>
    <row r="10" spans="1:16" x14ac:dyDescent="0.35">
      <c r="A10" s="113" t="s">
        <v>1605</v>
      </c>
      <c r="B10" s="114" t="s">
        <v>78</v>
      </c>
      <c r="C10" s="115">
        <v>10554178.484137943</v>
      </c>
      <c r="D10" s="115">
        <v>10554178.484137943</v>
      </c>
      <c r="E10" s="115">
        <v>10554178.484137943</v>
      </c>
      <c r="F10" s="115">
        <v>10554178.484137943</v>
      </c>
      <c r="G10" s="115">
        <v>10554178.484137943</v>
      </c>
      <c r="H10" s="115">
        <v>10554178.484137943</v>
      </c>
      <c r="I10" s="115">
        <v>10554178.484137943</v>
      </c>
      <c r="J10" s="115">
        <v>10554178.484137943</v>
      </c>
      <c r="K10" s="115">
        <v>10554178.484137943</v>
      </c>
      <c r="L10" s="115">
        <v>10554178.484137943</v>
      </c>
      <c r="M10" s="115">
        <v>10554178.484137943</v>
      </c>
      <c r="N10" s="115">
        <v>10554178.484137943</v>
      </c>
    </row>
    <row r="11" spans="1:16" x14ac:dyDescent="0.35">
      <c r="A11" s="113">
        <v>1600</v>
      </c>
      <c r="B11" s="114" t="s">
        <v>1507</v>
      </c>
      <c r="C11" s="115">
        <v>2486042.1178287999</v>
      </c>
      <c r="D11" s="115">
        <v>2486042.1178287999</v>
      </c>
      <c r="E11" s="115">
        <v>2486042.1178287999</v>
      </c>
      <c r="F11" s="115">
        <v>2486042.1178287999</v>
      </c>
      <c r="G11" s="115">
        <v>2486042.1178287999</v>
      </c>
      <c r="H11" s="115">
        <v>2486042.1178287999</v>
      </c>
      <c r="I11" s="115">
        <v>2486042.1178287999</v>
      </c>
      <c r="J11" s="115">
        <v>2486042.1178287999</v>
      </c>
      <c r="K11" s="115">
        <v>2486042.1178287999</v>
      </c>
      <c r="L11" s="115">
        <v>2486042.1178287999</v>
      </c>
      <c r="M11" s="115">
        <v>2486042.1178287999</v>
      </c>
      <c r="N11" s="115">
        <v>2486042.1178287999</v>
      </c>
    </row>
    <row r="12" spans="1:16" x14ac:dyDescent="0.35">
      <c r="A12" s="111">
        <v>2000</v>
      </c>
      <c r="B12" s="111" t="s">
        <v>105</v>
      </c>
      <c r="C12" s="112">
        <f t="shared" ref="C12:N12" si="1">SUM(C13:C21)</f>
        <v>15522104.999999998</v>
      </c>
      <c r="D12" s="112">
        <f t="shared" si="1"/>
        <v>15522104.999999998</v>
      </c>
      <c r="E12" s="112">
        <f t="shared" si="1"/>
        <v>15522104.999999998</v>
      </c>
      <c r="F12" s="112">
        <f t="shared" si="1"/>
        <v>15522104.999999998</v>
      </c>
      <c r="G12" s="112">
        <f t="shared" si="1"/>
        <v>15522104.999999998</v>
      </c>
      <c r="H12" s="112">
        <f t="shared" si="1"/>
        <v>15522104.999999998</v>
      </c>
      <c r="I12" s="112">
        <f t="shared" si="1"/>
        <v>15522104.999999998</v>
      </c>
      <c r="J12" s="112">
        <f t="shared" si="1"/>
        <v>15522104.999999998</v>
      </c>
      <c r="K12" s="112">
        <f t="shared" si="1"/>
        <v>15522104.999999998</v>
      </c>
      <c r="L12" s="112">
        <f t="shared" si="1"/>
        <v>15522104.999999998</v>
      </c>
      <c r="M12" s="112">
        <f t="shared" si="1"/>
        <v>15522104.999999998</v>
      </c>
      <c r="N12" s="112">
        <f t="shared" si="1"/>
        <v>15522104.999999998</v>
      </c>
    </row>
    <row r="13" spans="1:16" x14ac:dyDescent="0.35">
      <c r="A13" s="113" t="s">
        <v>1606</v>
      </c>
      <c r="B13" s="113" t="s">
        <v>123</v>
      </c>
      <c r="C13" s="115">
        <v>1418291.6666666667</v>
      </c>
      <c r="D13" s="115">
        <v>1418291.6666666667</v>
      </c>
      <c r="E13" s="115">
        <v>1418291.6666666667</v>
      </c>
      <c r="F13" s="115">
        <v>1418291.6666666667</v>
      </c>
      <c r="G13" s="115">
        <v>1418291.6666666667</v>
      </c>
      <c r="H13" s="115">
        <v>1418291.6666666667</v>
      </c>
      <c r="I13" s="115">
        <v>1418291.6666666667</v>
      </c>
      <c r="J13" s="115">
        <v>1418291.6666666667</v>
      </c>
      <c r="K13" s="115">
        <v>1418291.6666666667</v>
      </c>
      <c r="L13" s="115">
        <v>1418291.6666666667</v>
      </c>
      <c r="M13" s="115">
        <v>1418291.6666666667</v>
      </c>
      <c r="N13" s="115">
        <v>1418291.6666666667</v>
      </c>
    </row>
    <row r="14" spans="1:16" x14ac:dyDescent="0.35">
      <c r="A14" s="113" t="s">
        <v>1607</v>
      </c>
      <c r="B14" s="113" t="s">
        <v>306</v>
      </c>
      <c r="C14" s="115">
        <v>318438.33333333331</v>
      </c>
      <c r="D14" s="115">
        <v>318438.33333333331</v>
      </c>
      <c r="E14" s="115">
        <v>318438.33333333331</v>
      </c>
      <c r="F14" s="115">
        <v>318438.33333333331</v>
      </c>
      <c r="G14" s="115">
        <v>318438.33333333331</v>
      </c>
      <c r="H14" s="115">
        <v>318438.33333333331</v>
      </c>
      <c r="I14" s="115">
        <v>318438.33333333331</v>
      </c>
      <c r="J14" s="115">
        <v>318438.33333333331</v>
      </c>
      <c r="K14" s="115">
        <v>318438.33333333331</v>
      </c>
      <c r="L14" s="115">
        <v>318438.33333333331</v>
      </c>
      <c r="M14" s="115">
        <v>318438.33333333331</v>
      </c>
      <c r="N14" s="115">
        <v>318438.33333333331</v>
      </c>
    </row>
    <row r="15" spans="1:16" x14ac:dyDescent="0.35">
      <c r="A15" s="113" t="s">
        <v>1608</v>
      </c>
      <c r="B15" s="113" t="s">
        <v>457</v>
      </c>
      <c r="C15" s="115">
        <v>118333.33333333333</v>
      </c>
      <c r="D15" s="115">
        <v>118333.33333333333</v>
      </c>
      <c r="E15" s="115">
        <v>118333.33333333333</v>
      </c>
      <c r="F15" s="115">
        <v>118333.33333333333</v>
      </c>
      <c r="G15" s="115">
        <v>118333.33333333333</v>
      </c>
      <c r="H15" s="115">
        <v>118333.33333333333</v>
      </c>
      <c r="I15" s="115">
        <v>118333.33333333333</v>
      </c>
      <c r="J15" s="115">
        <v>118333.33333333333</v>
      </c>
      <c r="K15" s="115">
        <v>118333.33333333333</v>
      </c>
      <c r="L15" s="115">
        <v>118333.33333333333</v>
      </c>
      <c r="M15" s="115">
        <v>118333.33333333333</v>
      </c>
      <c r="N15" s="115">
        <v>118333.33333333333</v>
      </c>
    </row>
    <row r="16" spans="1:16" x14ac:dyDescent="0.35">
      <c r="A16" s="113" t="s">
        <v>1609</v>
      </c>
      <c r="B16" s="113" t="s">
        <v>1610</v>
      </c>
      <c r="C16" s="115">
        <v>4269458.333333333</v>
      </c>
      <c r="D16" s="115">
        <v>4269458.333333333</v>
      </c>
      <c r="E16" s="115">
        <v>4269458.333333333</v>
      </c>
      <c r="F16" s="115">
        <v>4269458.333333333</v>
      </c>
      <c r="G16" s="115">
        <v>4269458.333333333</v>
      </c>
      <c r="H16" s="115">
        <v>4269458.333333333</v>
      </c>
      <c r="I16" s="115">
        <v>4269458.333333333</v>
      </c>
      <c r="J16" s="115">
        <v>4269458.333333333</v>
      </c>
      <c r="K16" s="115">
        <v>4269458.333333333</v>
      </c>
      <c r="L16" s="115">
        <v>4269458.333333333</v>
      </c>
      <c r="M16" s="115">
        <v>4269458.333333333</v>
      </c>
      <c r="N16" s="115">
        <v>4269458.333333333</v>
      </c>
    </row>
    <row r="17" spans="1:14" x14ac:dyDescent="0.35">
      <c r="A17" s="113" t="s">
        <v>1611</v>
      </c>
      <c r="B17" s="113" t="s">
        <v>309</v>
      </c>
      <c r="C17" s="115">
        <v>1772500</v>
      </c>
      <c r="D17" s="115">
        <v>1772500</v>
      </c>
      <c r="E17" s="115">
        <v>1772500</v>
      </c>
      <c r="F17" s="115">
        <v>1772500</v>
      </c>
      <c r="G17" s="115">
        <v>1772500</v>
      </c>
      <c r="H17" s="115">
        <v>1772500</v>
      </c>
      <c r="I17" s="115">
        <v>1772500</v>
      </c>
      <c r="J17" s="115">
        <v>1772500</v>
      </c>
      <c r="K17" s="115">
        <v>1772500</v>
      </c>
      <c r="L17" s="115">
        <v>1772500</v>
      </c>
      <c r="M17" s="115">
        <v>1772500</v>
      </c>
      <c r="N17" s="115">
        <v>1772500</v>
      </c>
    </row>
    <row r="18" spans="1:14" x14ac:dyDescent="0.35">
      <c r="A18" s="113" t="s">
        <v>1612</v>
      </c>
      <c r="B18" s="113" t="s">
        <v>128</v>
      </c>
      <c r="C18" s="115">
        <v>5425000</v>
      </c>
      <c r="D18" s="115">
        <v>5425000</v>
      </c>
      <c r="E18" s="115">
        <v>5425000</v>
      </c>
      <c r="F18" s="115">
        <v>5425000</v>
      </c>
      <c r="G18" s="115">
        <v>5425000</v>
      </c>
      <c r="H18" s="115">
        <v>5425000</v>
      </c>
      <c r="I18" s="115">
        <v>5425000</v>
      </c>
      <c r="J18" s="115">
        <v>5425000</v>
      </c>
      <c r="K18" s="115">
        <v>5425000</v>
      </c>
      <c r="L18" s="115">
        <v>5425000</v>
      </c>
      <c r="M18" s="115">
        <v>5425000</v>
      </c>
      <c r="N18" s="115">
        <v>5425000</v>
      </c>
    </row>
    <row r="19" spans="1:14" x14ac:dyDescent="0.35">
      <c r="A19" s="113" t="s">
        <v>1613</v>
      </c>
      <c r="B19" s="113" t="s">
        <v>104</v>
      </c>
      <c r="C19" s="115">
        <v>1047916.6666666666</v>
      </c>
      <c r="D19" s="115">
        <v>1047916.6666666666</v>
      </c>
      <c r="E19" s="115">
        <v>1047916.6666666666</v>
      </c>
      <c r="F19" s="115">
        <v>1047916.6666666666</v>
      </c>
      <c r="G19" s="115">
        <v>1047916.6666666666</v>
      </c>
      <c r="H19" s="115">
        <v>1047916.6666666666</v>
      </c>
      <c r="I19" s="115">
        <v>1047916.6666666666</v>
      </c>
      <c r="J19" s="115">
        <v>1047916.6666666666</v>
      </c>
      <c r="K19" s="115">
        <v>1047916.6666666666</v>
      </c>
      <c r="L19" s="115">
        <v>1047916.6666666666</v>
      </c>
      <c r="M19" s="115">
        <v>1047916.6666666666</v>
      </c>
      <c r="N19" s="115">
        <v>1047916.6666666666</v>
      </c>
    </row>
    <row r="20" spans="1:14" x14ac:dyDescent="0.35">
      <c r="A20" s="113" t="s">
        <v>1614</v>
      </c>
      <c r="B20" s="113" t="s">
        <v>169</v>
      </c>
      <c r="C20" s="115">
        <v>641666.66666666663</v>
      </c>
      <c r="D20" s="115">
        <v>641666.66666666663</v>
      </c>
      <c r="E20" s="115">
        <v>641666.66666666663</v>
      </c>
      <c r="F20" s="115">
        <v>641666.66666666663</v>
      </c>
      <c r="G20" s="115">
        <v>641666.66666666663</v>
      </c>
      <c r="H20" s="115">
        <v>641666.66666666663</v>
      </c>
      <c r="I20" s="115">
        <v>641666.66666666663</v>
      </c>
      <c r="J20" s="115">
        <v>641666.66666666663</v>
      </c>
      <c r="K20" s="115">
        <v>641666.66666666663</v>
      </c>
      <c r="L20" s="115">
        <v>641666.66666666663</v>
      </c>
      <c r="M20" s="115">
        <v>641666.66666666663</v>
      </c>
      <c r="N20" s="115">
        <v>641666.66666666663</v>
      </c>
    </row>
    <row r="21" spans="1:14" x14ac:dyDescent="0.35">
      <c r="A21" s="113" t="s">
        <v>1615</v>
      </c>
      <c r="B21" s="113" t="s">
        <v>311</v>
      </c>
      <c r="C21" s="115">
        <v>510500</v>
      </c>
      <c r="D21" s="115">
        <v>510500</v>
      </c>
      <c r="E21" s="115">
        <v>510500</v>
      </c>
      <c r="F21" s="115">
        <v>510500</v>
      </c>
      <c r="G21" s="115">
        <v>510500</v>
      </c>
      <c r="H21" s="115">
        <v>510500</v>
      </c>
      <c r="I21" s="115">
        <v>510500</v>
      </c>
      <c r="J21" s="115">
        <v>510500</v>
      </c>
      <c r="K21" s="115">
        <v>510500</v>
      </c>
      <c r="L21" s="115">
        <v>510500</v>
      </c>
      <c r="M21" s="115">
        <v>510500</v>
      </c>
      <c r="N21" s="115">
        <v>510500</v>
      </c>
    </row>
    <row r="22" spans="1:14" x14ac:dyDescent="0.35">
      <c r="A22" s="111">
        <v>3000</v>
      </c>
      <c r="B22" s="111" t="s">
        <v>56</v>
      </c>
      <c r="C22" s="112">
        <f t="shared" ref="C22:N22" si="2">SUM(C23:C31)</f>
        <v>132484411.43799578</v>
      </c>
      <c r="D22" s="112">
        <f t="shared" si="2"/>
        <v>132484411.43799578</v>
      </c>
      <c r="E22" s="112">
        <f t="shared" si="2"/>
        <v>132484411.43799578</v>
      </c>
      <c r="F22" s="112">
        <f t="shared" si="2"/>
        <v>132484411.43799578</v>
      </c>
      <c r="G22" s="112">
        <f t="shared" si="2"/>
        <v>132484411.43799578</v>
      </c>
      <c r="H22" s="112">
        <f t="shared" si="2"/>
        <v>132484411.43799578</v>
      </c>
      <c r="I22" s="112">
        <f t="shared" si="2"/>
        <v>132484411.43799578</v>
      </c>
      <c r="J22" s="112">
        <f t="shared" si="2"/>
        <v>132484411.43799578</v>
      </c>
      <c r="K22" s="112">
        <f t="shared" si="2"/>
        <v>132484411.43799578</v>
      </c>
      <c r="L22" s="112">
        <f t="shared" si="2"/>
        <v>132484411.43799578</v>
      </c>
      <c r="M22" s="112">
        <f t="shared" si="2"/>
        <v>132484411.43799578</v>
      </c>
      <c r="N22" s="112">
        <f t="shared" si="2"/>
        <v>132484411.43799578</v>
      </c>
    </row>
    <row r="23" spans="1:14" x14ac:dyDescent="0.35">
      <c r="A23" s="113" t="s">
        <v>1616</v>
      </c>
      <c r="B23" s="113" t="s">
        <v>198</v>
      </c>
      <c r="C23" s="115">
        <v>27357729.9213291</v>
      </c>
      <c r="D23" s="115">
        <v>27357729.9213291</v>
      </c>
      <c r="E23" s="115">
        <v>27357729.9213291</v>
      </c>
      <c r="F23" s="115">
        <v>27357729.9213291</v>
      </c>
      <c r="G23" s="115">
        <v>27357729.9213291</v>
      </c>
      <c r="H23" s="115">
        <v>27357729.9213291</v>
      </c>
      <c r="I23" s="115">
        <v>27357729.9213291</v>
      </c>
      <c r="J23" s="115">
        <v>27357729.9213291</v>
      </c>
      <c r="K23" s="115">
        <v>27357729.9213291</v>
      </c>
      <c r="L23" s="115">
        <v>27357729.9213291</v>
      </c>
      <c r="M23" s="115">
        <v>27357729.9213291</v>
      </c>
      <c r="N23" s="115">
        <v>27357729.9213291</v>
      </c>
    </row>
    <row r="24" spans="1:14" x14ac:dyDescent="0.35">
      <c r="A24" s="113" t="s">
        <v>1617</v>
      </c>
      <c r="B24" s="113" t="s">
        <v>136</v>
      </c>
      <c r="C24" s="115">
        <v>27273257.939999998</v>
      </c>
      <c r="D24" s="115">
        <v>27273257.939999998</v>
      </c>
      <c r="E24" s="115">
        <v>27273257.939999998</v>
      </c>
      <c r="F24" s="115">
        <v>27273257.939999998</v>
      </c>
      <c r="G24" s="115">
        <v>27273257.939999998</v>
      </c>
      <c r="H24" s="115">
        <v>27273257.939999998</v>
      </c>
      <c r="I24" s="115">
        <v>27273257.939999998</v>
      </c>
      <c r="J24" s="115">
        <v>27273257.939999998</v>
      </c>
      <c r="K24" s="115">
        <v>27273257.939999998</v>
      </c>
      <c r="L24" s="115">
        <v>27273257.939999998</v>
      </c>
      <c r="M24" s="115">
        <v>27273257.939999998</v>
      </c>
      <c r="N24" s="115">
        <v>27273257.939999998</v>
      </c>
    </row>
    <row r="25" spans="1:14" x14ac:dyDescent="0.35">
      <c r="A25" s="113" t="s">
        <v>1618</v>
      </c>
      <c r="B25" s="113" t="s">
        <v>113</v>
      </c>
      <c r="C25" s="115">
        <v>12588105.573333332</v>
      </c>
      <c r="D25" s="115">
        <v>12588105.573333332</v>
      </c>
      <c r="E25" s="115">
        <v>12588105.573333332</v>
      </c>
      <c r="F25" s="115">
        <v>12588105.573333332</v>
      </c>
      <c r="G25" s="115">
        <v>12588105.573333332</v>
      </c>
      <c r="H25" s="115">
        <v>12588105.573333332</v>
      </c>
      <c r="I25" s="115">
        <v>12588105.573333332</v>
      </c>
      <c r="J25" s="115">
        <v>12588105.573333332</v>
      </c>
      <c r="K25" s="115">
        <v>12588105.573333332</v>
      </c>
      <c r="L25" s="115">
        <v>12588105.573333332</v>
      </c>
      <c r="M25" s="115">
        <v>12588105.573333332</v>
      </c>
      <c r="N25" s="115">
        <v>12588105.573333332</v>
      </c>
    </row>
    <row r="26" spans="1:14" x14ac:dyDescent="0.35">
      <c r="A26" s="113" t="s">
        <v>1619</v>
      </c>
      <c r="B26" s="113" t="s">
        <v>318</v>
      </c>
      <c r="C26" s="115">
        <v>6636495.4299999997</v>
      </c>
      <c r="D26" s="115">
        <v>6636495.4299999997</v>
      </c>
      <c r="E26" s="115">
        <v>6636495.4299999997</v>
      </c>
      <c r="F26" s="115">
        <v>6636495.4299999997</v>
      </c>
      <c r="G26" s="115">
        <v>6636495.4299999997</v>
      </c>
      <c r="H26" s="115">
        <v>6636495.4299999997</v>
      </c>
      <c r="I26" s="115">
        <v>6636495.4299999997</v>
      </c>
      <c r="J26" s="115">
        <v>6636495.4299999997</v>
      </c>
      <c r="K26" s="115">
        <v>6636495.4299999997</v>
      </c>
      <c r="L26" s="115">
        <v>6636495.4299999997</v>
      </c>
      <c r="M26" s="115">
        <v>6636495.4299999997</v>
      </c>
      <c r="N26" s="115">
        <v>6636495.4299999997</v>
      </c>
    </row>
    <row r="27" spans="1:14" x14ac:dyDescent="0.35">
      <c r="A27" s="113" t="s">
        <v>1620</v>
      </c>
      <c r="B27" s="113" t="s">
        <v>189</v>
      </c>
      <c r="C27" s="115">
        <v>49833145</v>
      </c>
      <c r="D27" s="115">
        <v>49833145</v>
      </c>
      <c r="E27" s="115">
        <v>49833145</v>
      </c>
      <c r="F27" s="115">
        <v>49833145</v>
      </c>
      <c r="G27" s="115">
        <v>49833145</v>
      </c>
      <c r="H27" s="115">
        <v>49833145</v>
      </c>
      <c r="I27" s="115">
        <v>49833145</v>
      </c>
      <c r="J27" s="115">
        <v>49833145</v>
      </c>
      <c r="K27" s="115">
        <v>49833145</v>
      </c>
      <c r="L27" s="115">
        <v>49833145</v>
      </c>
      <c r="M27" s="115">
        <v>49833145</v>
      </c>
      <c r="N27" s="115">
        <v>49833145</v>
      </c>
    </row>
    <row r="28" spans="1:14" x14ac:dyDescent="0.35">
      <c r="A28" s="113" t="s">
        <v>1621</v>
      </c>
      <c r="B28" s="113" t="s">
        <v>240</v>
      </c>
      <c r="C28" s="115">
        <v>4127510.9066666663</v>
      </c>
      <c r="D28" s="115">
        <v>4127510.9066666663</v>
      </c>
      <c r="E28" s="115">
        <v>4127510.9066666663</v>
      </c>
      <c r="F28" s="115">
        <v>4127510.9066666663</v>
      </c>
      <c r="G28" s="115">
        <v>4127510.9066666663</v>
      </c>
      <c r="H28" s="115">
        <v>4127510.9066666663</v>
      </c>
      <c r="I28" s="115">
        <v>4127510.9066666663</v>
      </c>
      <c r="J28" s="115">
        <v>4127510.9066666663</v>
      </c>
      <c r="K28" s="115">
        <v>4127510.9066666663</v>
      </c>
      <c r="L28" s="115">
        <v>4127510.9066666663</v>
      </c>
      <c r="M28" s="115">
        <v>4127510.9066666663</v>
      </c>
      <c r="N28" s="115">
        <v>4127510.9066666663</v>
      </c>
    </row>
    <row r="29" spans="1:14" x14ac:dyDescent="0.35">
      <c r="A29" s="113" t="s">
        <v>1622</v>
      </c>
      <c r="B29" s="113" t="s">
        <v>277</v>
      </c>
      <c r="C29" s="115">
        <v>6666.666666666667</v>
      </c>
      <c r="D29" s="115">
        <v>6666.666666666667</v>
      </c>
      <c r="E29" s="115">
        <v>6666.666666666667</v>
      </c>
      <c r="F29" s="115">
        <v>6666.666666666667</v>
      </c>
      <c r="G29" s="115">
        <v>6666.666666666667</v>
      </c>
      <c r="H29" s="115">
        <v>6666.666666666667</v>
      </c>
      <c r="I29" s="115">
        <v>6666.666666666667</v>
      </c>
      <c r="J29" s="115">
        <v>6666.666666666667</v>
      </c>
      <c r="K29" s="115">
        <v>6666.666666666667</v>
      </c>
      <c r="L29" s="115">
        <v>6666.666666666667</v>
      </c>
      <c r="M29" s="115">
        <v>6666.666666666667</v>
      </c>
      <c r="N29" s="115">
        <v>6666.666666666667</v>
      </c>
    </row>
    <row r="30" spans="1:14" x14ac:dyDescent="0.35">
      <c r="A30" s="113" t="s">
        <v>1623</v>
      </c>
      <c r="B30" s="113" t="s">
        <v>227</v>
      </c>
      <c r="C30" s="115">
        <v>1907750</v>
      </c>
      <c r="D30" s="115">
        <v>1907750</v>
      </c>
      <c r="E30" s="115">
        <v>1907750</v>
      </c>
      <c r="F30" s="115">
        <v>1907750</v>
      </c>
      <c r="G30" s="115">
        <v>1907750</v>
      </c>
      <c r="H30" s="115">
        <v>1907750</v>
      </c>
      <c r="I30" s="115">
        <v>1907750</v>
      </c>
      <c r="J30" s="115">
        <v>1907750</v>
      </c>
      <c r="K30" s="115">
        <v>1907750</v>
      </c>
      <c r="L30" s="115">
        <v>1907750</v>
      </c>
      <c r="M30" s="115">
        <v>1907750</v>
      </c>
      <c r="N30" s="115">
        <v>1907750</v>
      </c>
    </row>
    <row r="31" spans="1:14" x14ac:dyDescent="0.35">
      <c r="A31" s="113" t="s">
        <v>1624</v>
      </c>
      <c r="B31" s="113" t="s">
        <v>55</v>
      </c>
      <c r="C31" s="115">
        <v>2753750</v>
      </c>
      <c r="D31" s="115">
        <v>2753750</v>
      </c>
      <c r="E31" s="115">
        <v>2753750</v>
      </c>
      <c r="F31" s="115">
        <v>2753750</v>
      </c>
      <c r="G31" s="115">
        <v>2753750</v>
      </c>
      <c r="H31" s="115">
        <v>2753750</v>
      </c>
      <c r="I31" s="115">
        <v>2753750</v>
      </c>
      <c r="J31" s="115">
        <v>2753750</v>
      </c>
      <c r="K31" s="115">
        <v>2753750</v>
      </c>
      <c r="L31" s="115">
        <v>2753750</v>
      </c>
      <c r="M31" s="115">
        <v>2753750</v>
      </c>
      <c r="N31" s="115">
        <v>2753750</v>
      </c>
    </row>
    <row r="32" spans="1:14" x14ac:dyDescent="0.35">
      <c r="A32" s="111">
        <v>4000</v>
      </c>
      <c r="B32" s="111" t="s">
        <v>233</v>
      </c>
      <c r="C32" s="112">
        <f t="shared" ref="C32:N32" si="3">SUM(C33:C35)</f>
        <v>29108126.071708333</v>
      </c>
      <c r="D32" s="112">
        <f t="shared" si="3"/>
        <v>29108126.071708333</v>
      </c>
      <c r="E32" s="112">
        <f t="shared" si="3"/>
        <v>29108126.071708333</v>
      </c>
      <c r="F32" s="112">
        <f t="shared" si="3"/>
        <v>29108126.071708333</v>
      </c>
      <c r="G32" s="112">
        <f t="shared" si="3"/>
        <v>29108126.071708333</v>
      </c>
      <c r="H32" s="112">
        <f t="shared" si="3"/>
        <v>29108126.071708333</v>
      </c>
      <c r="I32" s="112">
        <f t="shared" si="3"/>
        <v>29108126.071708333</v>
      </c>
      <c r="J32" s="112">
        <f t="shared" si="3"/>
        <v>29108126.071708333</v>
      </c>
      <c r="K32" s="112">
        <f t="shared" si="3"/>
        <v>29108126.071708333</v>
      </c>
      <c r="L32" s="112">
        <f t="shared" si="3"/>
        <v>29108126.071708333</v>
      </c>
      <c r="M32" s="112">
        <f t="shared" si="3"/>
        <v>29108126.071708333</v>
      </c>
      <c r="N32" s="112">
        <f t="shared" si="3"/>
        <v>29108126.071708333</v>
      </c>
    </row>
    <row r="33" spans="1:14" x14ac:dyDescent="0.35">
      <c r="A33" s="113" t="s">
        <v>1625</v>
      </c>
      <c r="B33" s="113" t="s">
        <v>290</v>
      </c>
      <c r="C33" s="115">
        <v>15199917.574208334</v>
      </c>
      <c r="D33" s="115">
        <v>15199917.574208334</v>
      </c>
      <c r="E33" s="115">
        <v>15199917.574208334</v>
      </c>
      <c r="F33" s="115">
        <v>15199917.574208334</v>
      </c>
      <c r="G33" s="115">
        <v>15199917.574208334</v>
      </c>
      <c r="H33" s="115">
        <v>15199917.574208334</v>
      </c>
      <c r="I33" s="115">
        <v>15199917.574208334</v>
      </c>
      <c r="J33" s="115">
        <v>15199917.574208334</v>
      </c>
      <c r="K33" s="115">
        <v>15199917.574208334</v>
      </c>
      <c r="L33" s="115">
        <v>15199917.574208334</v>
      </c>
      <c r="M33" s="115">
        <v>15199917.574208334</v>
      </c>
      <c r="N33" s="115">
        <v>15199917.574208334</v>
      </c>
    </row>
    <row r="34" spans="1:14" x14ac:dyDescent="0.35">
      <c r="A34" s="113" t="s">
        <v>1626</v>
      </c>
      <c r="B34" s="116" t="s">
        <v>339</v>
      </c>
      <c r="C34" s="115">
        <v>746666.66666666663</v>
      </c>
      <c r="D34" s="115">
        <v>746666.66666666663</v>
      </c>
      <c r="E34" s="115">
        <v>746666.66666666663</v>
      </c>
      <c r="F34" s="115">
        <v>746666.66666666663</v>
      </c>
      <c r="G34" s="115">
        <v>746666.66666666663</v>
      </c>
      <c r="H34" s="115">
        <v>746666.66666666663</v>
      </c>
      <c r="I34" s="115">
        <v>746666.66666666663</v>
      </c>
      <c r="J34" s="115">
        <v>746666.66666666663</v>
      </c>
      <c r="K34" s="115">
        <v>746666.66666666663</v>
      </c>
      <c r="L34" s="115">
        <v>746666.66666666663</v>
      </c>
      <c r="M34" s="115">
        <v>746666.66666666663</v>
      </c>
      <c r="N34" s="115">
        <v>746666.66666666663</v>
      </c>
    </row>
    <row r="35" spans="1:14" x14ac:dyDescent="0.35">
      <c r="A35" s="113" t="s">
        <v>1627</v>
      </c>
      <c r="B35" s="113" t="s">
        <v>229</v>
      </c>
      <c r="C35" s="115">
        <v>13161541.830833333</v>
      </c>
      <c r="D35" s="115">
        <v>13161541.830833333</v>
      </c>
      <c r="E35" s="115">
        <v>13161541.830833333</v>
      </c>
      <c r="F35" s="115">
        <v>13161541.830833333</v>
      </c>
      <c r="G35" s="115">
        <v>13161541.830833333</v>
      </c>
      <c r="H35" s="115">
        <v>13161541.830833333</v>
      </c>
      <c r="I35" s="115">
        <v>13161541.830833333</v>
      </c>
      <c r="J35" s="115">
        <v>13161541.830833333</v>
      </c>
      <c r="K35" s="115">
        <v>13161541.830833333</v>
      </c>
      <c r="L35" s="115">
        <v>13161541.830833333</v>
      </c>
      <c r="M35" s="115">
        <v>13161541.830833333</v>
      </c>
      <c r="N35" s="115">
        <v>13161541.830833333</v>
      </c>
    </row>
    <row r="36" spans="1:14" x14ac:dyDescent="0.35">
      <c r="A36" s="111">
        <v>5000</v>
      </c>
      <c r="B36" s="111" t="s">
        <v>118</v>
      </c>
      <c r="C36" s="112">
        <f t="shared" ref="C36:N36" si="4">SUM(C37:C45)</f>
        <v>20378750.000000004</v>
      </c>
      <c r="D36" s="112">
        <f t="shared" si="4"/>
        <v>20378750.000000004</v>
      </c>
      <c r="E36" s="112">
        <f t="shared" si="4"/>
        <v>20378750.000000004</v>
      </c>
      <c r="F36" s="112">
        <f t="shared" si="4"/>
        <v>20378750.000000004</v>
      </c>
      <c r="G36" s="112">
        <f t="shared" si="4"/>
        <v>20378750.000000004</v>
      </c>
      <c r="H36" s="112">
        <f t="shared" si="4"/>
        <v>20378750.000000004</v>
      </c>
      <c r="I36" s="112">
        <f t="shared" si="4"/>
        <v>20378750.000000004</v>
      </c>
      <c r="J36" s="112">
        <f t="shared" si="4"/>
        <v>20378750.000000004</v>
      </c>
      <c r="K36" s="112">
        <f t="shared" si="4"/>
        <v>20378750.000000004</v>
      </c>
      <c r="L36" s="112">
        <f t="shared" si="4"/>
        <v>20378750.000000004</v>
      </c>
      <c r="M36" s="112">
        <f t="shared" si="4"/>
        <v>20378750.000000004</v>
      </c>
      <c r="N36" s="112">
        <f t="shared" si="4"/>
        <v>20378750.000000004</v>
      </c>
    </row>
    <row r="37" spans="1:14" x14ac:dyDescent="0.35">
      <c r="A37" s="113" t="s">
        <v>1628</v>
      </c>
      <c r="B37" s="113" t="s">
        <v>117</v>
      </c>
      <c r="C37" s="115">
        <v>3433750</v>
      </c>
      <c r="D37" s="115">
        <v>3433750</v>
      </c>
      <c r="E37" s="115">
        <v>3433750</v>
      </c>
      <c r="F37" s="115">
        <v>3433750</v>
      </c>
      <c r="G37" s="115">
        <v>3433750</v>
      </c>
      <c r="H37" s="115">
        <v>3433750</v>
      </c>
      <c r="I37" s="115">
        <v>3433750</v>
      </c>
      <c r="J37" s="115">
        <v>3433750</v>
      </c>
      <c r="K37" s="115">
        <v>3433750</v>
      </c>
      <c r="L37" s="115">
        <v>3433750</v>
      </c>
      <c r="M37" s="115">
        <v>3433750</v>
      </c>
      <c r="N37" s="115">
        <v>3433750</v>
      </c>
    </row>
    <row r="38" spans="1:14" x14ac:dyDescent="0.35">
      <c r="A38" s="113">
        <v>5200</v>
      </c>
      <c r="B38" s="113" t="s">
        <v>364</v>
      </c>
      <c r="C38" s="115">
        <v>8333.3333333333339</v>
      </c>
      <c r="D38" s="115">
        <v>8333.3333333333339</v>
      </c>
      <c r="E38" s="115">
        <v>8333.3333333333339</v>
      </c>
      <c r="F38" s="115">
        <v>8333.3333333333339</v>
      </c>
      <c r="G38" s="115">
        <v>8333.3333333333339</v>
      </c>
      <c r="H38" s="115">
        <v>8333.3333333333339</v>
      </c>
      <c r="I38" s="115">
        <v>8333.3333333333339</v>
      </c>
      <c r="J38" s="115">
        <v>8333.3333333333339</v>
      </c>
      <c r="K38" s="115">
        <v>8333.3333333333339</v>
      </c>
      <c r="L38" s="115">
        <v>8333.3333333333339</v>
      </c>
      <c r="M38" s="115">
        <v>8333.3333333333339</v>
      </c>
      <c r="N38" s="115">
        <v>8333.3333333333339</v>
      </c>
    </row>
    <row r="39" spans="1:14" x14ac:dyDescent="0.35">
      <c r="A39" s="113" t="s">
        <v>1629</v>
      </c>
      <c r="B39" s="113" t="s">
        <v>450</v>
      </c>
      <c r="C39" s="115">
        <v>1150000</v>
      </c>
      <c r="D39" s="115">
        <v>1150000</v>
      </c>
      <c r="E39" s="115">
        <v>1150000</v>
      </c>
      <c r="F39" s="115">
        <v>1150000</v>
      </c>
      <c r="G39" s="115">
        <v>1150000</v>
      </c>
      <c r="H39" s="115">
        <v>1150000</v>
      </c>
      <c r="I39" s="115">
        <v>1150000</v>
      </c>
      <c r="J39" s="115">
        <v>1150000</v>
      </c>
      <c r="K39" s="115">
        <v>1150000</v>
      </c>
      <c r="L39" s="115">
        <v>1150000</v>
      </c>
      <c r="M39" s="115">
        <v>1150000</v>
      </c>
      <c r="N39" s="115">
        <v>1150000</v>
      </c>
    </row>
    <row r="40" spans="1:14" x14ac:dyDescent="0.35">
      <c r="A40" s="113">
        <v>5400</v>
      </c>
      <c r="B40" s="113" t="s">
        <v>242</v>
      </c>
      <c r="C40" s="115">
        <v>250000</v>
      </c>
      <c r="D40" s="115">
        <v>250000</v>
      </c>
      <c r="E40" s="115">
        <v>250000</v>
      </c>
      <c r="F40" s="115">
        <v>250000</v>
      </c>
      <c r="G40" s="115">
        <v>250000</v>
      </c>
      <c r="H40" s="115">
        <v>250000</v>
      </c>
      <c r="I40" s="115">
        <v>250000</v>
      </c>
      <c r="J40" s="115">
        <v>250000</v>
      </c>
      <c r="K40" s="115">
        <v>250000</v>
      </c>
      <c r="L40" s="115">
        <v>250000</v>
      </c>
      <c r="M40" s="115">
        <v>250000</v>
      </c>
      <c r="N40" s="115">
        <v>250000</v>
      </c>
    </row>
    <row r="41" spans="1:14" x14ac:dyDescent="0.35">
      <c r="A41" s="113">
        <v>5500</v>
      </c>
      <c r="B41" s="113" t="s">
        <v>1630</v>
      </c>
      <c r="C41" s="115">
        <v>0</v>
      </c>
      <c r="D41" s="115">
        <v>0</v>
      </c>
      <c r="E41" s="115">
        <v>0</v>
      </c>
      <c r="F41" s="115">
        <v>0</v>
      </c>
      <c r="G41" s="115">
        <v>0</v>
      </c>
      <c r="H41" s="115">
        <v>0</v>
      </c>
      <c r="I41" s="115">
        <v>0</v>
      </c>
      <c r="J41" s="115">
        <v>0</v>
      </c>
      <c r="K41" s="115">
        <v>0</v>
      </c>
      <c r="L41" s="115">
        <v>0</v>
      </c>
      <c r="M41" s="115">
        <v>0</v>
      </c>
      <c r="N41" s="115">
        <v>0</v>
      </c>
    </row>
    <row r="42" spans="1:14" x14ac:dyDescent="0.35">
      <c r="A42" s="113" t="s">
        <v>1631</v>
      </c>
      <c r="B42" s="113" t="s">
        <v>209</v>
      </c>
      <c r="C42" s="115">
        <v>13098333.333333334</v>
      </c>
      <c r="D42" s="115">
        <v>13098333.333333334</v>
      </c>
      <c r="E42" s="115">
        <v>13098333.333333334</v>
      </c>
      <c r="F42" s="115">
        <v>13098333.333333334</v>
      </c>
      <c r="G42" s="115">
        <v>13098333.333333334</v>
      </c>
      <c r="H42" s="115">
        <v>13098333.333333334</v>
      </c>
      <c r="I42" s="115">
        <v>13098333.333333334</v>
      </c>
      <c r="J42" s="115">
        <v>13098333.333333334</v>
      </c>
      <c r="K42" s="115">
        <v>13098333.333333334</v>
      </c>
      <c r="L42" s="115">
        <v>13098333.333333334</v>
      </c>
      <c r="M42" s="115">
        <v>13098333.333333334</v>
      </c>
      <c r="N42" s="115">
        <v>13098333.333333334</v>
      </c>
    </row>
    <row r="43" spans="1:14" x14ac:dyDescent="0.35">
      <c r="A43" s="113" t="s">
        <v>1632</v>
      </c>
      <c r="B43" s="113" t="s">
        <v>1633</v>
      </c>
      <c r="C43" s="115">
        <v>16666.666666666668</v>
      </c>
      <c r="D43" s="115">
        <v>16666.666666666668</v>
      </c>
      <c r="E43" s="115">
        <v>16666.666666666668</v>
      </c>
      <c r="F43" s="115">
        <v>16666.666666666668</v>
      </c>
      <c r="G43" s="115">
        <v>16666.666666666668</v>
      </c>
      <c r="H43" s="115">
        <v>16666.666666666668</v>
      </c>
      <c r="I43" s="115">
        <v>16666.666666666668</v>
      </c>
      <c r="J43" s="115">
        <v>16666.666666666668</v>
      </c>
      <c r="K43" s="115">
        <v>16666.666666666668</v>
      </c>
      <c r="L43" s="115">
        <v>16666.666666666668</v>
      </c>
      <c r="M43" s="115">
        <v>16666.666666666668</v>
      </c>
      <c r="N43" s="115">
        <v>16666.666666666668</v>
      </c>
    </row>
    <row r="44" spans="1:14" x14ac:dyDescent="0.35">
      <c r="A44" s="113" t="s">
        <v>1634</v>
      </c>
      <c r="B44" s="113" t="s">
        <v>250</v>
      </c>
      <c r="C44" s="115">
        <v>416666.66666666669</v>
      </c>
      <c r="D44" s="115">
        <v>416666.66666666669</v>
      </c>
      <c r="E44" s="115">
        <v>416666.66666666669</v>
      </c>
      <c r="F44" s="115">
        <v>416666.66666666669</v>
      </c>
      <c r="G44" s="115">
        <v>416666.66666666669</v>
      </c>
      <c r="H44" s="115">
        <v>416666.66666666669</v>
      </c>
      <c r="I44" s="115">
        <v>416666.66666666669</v>
      </c>
      <c r="J44" s="115">
        <v>416666.66666666669</v>
      </c>
      <c r="K44" s="115">
        <v>416666.66666666669</v>
      </c>
      <c r="L44" s="115">
        <v>416666.66666666669</v>
      </c>
      <c r="M44" s="115">
        <v>416666.66666666669</v>
      </c>
      <c r="N44" s="115">
        <v>416666.66666666669</v>
      </c>
    </row>
    <row r="45" spans="1:14" x14ac:dyDescent="0.35">
      <c r="A45" s="113" t="s">
        <v>1635</v>
      </c>
      <c r="B45" s="113" t="s">
        <v>299</v>
      </c>
      <c r="C45" s="115">
        <v>2005000</v>
      </c>
      <c r="D45" s="115">
        <v>2005000</v>
      </c>
      <c r="E45" s="115">
        <v>2005000</v>
      </c>
      <c r="F45" s="115">
        <v>2005000</v>
      </c>
      <c r="G45" s="115">
        <v>2005000</v>
      </c>
      <c r="H45" s="115">
        <v>2005000</v>
      </c>
      <c r="I45" s="115">
        <v>2005000</v>
      </c>
      <c r="J45" s="115">
        <v>2005000</v>
      </c>
      <c r="K45" s="115">
        <v>2005000</v>
      </c>
      <c r="L45" s="115">
        <v>2005000</v>
      </c>
      <c r="M45" s="115">
        <v>2005000</v>
      </c>
      <c r="N45" s="115">
        <v>2005000</v>
      </c>
    </row>
    <row r="46" spans="1:14" x14ac:dyDescent="0.35">
      <c r="A46" s="111">
        <v>6000</v>
      </c>
      <c r="B46" s="111" t="s">
        <v>144</v>
      </c>
      <c r="C46" s="112">
        <f>SUM(C47:C48)</f>
        <v>79489609.350833341</v>
      </c>
      <c r="D46" s="112">
        <f t="shared" ref="D46:N46" si="5">SUM(D47:D48)</f>
        <v>79489609.350833341</v>
      </c>
      <c r="E46" s="112">
        <f t="shared" si="5"/>
        <v>79489609.350833341</v>
      </c>
      <c r="F46" s="112">
        <f t="shared" si="5"/>
        <v>79489609.350833341</v>
      </c>
      <c r="G46" s="112">
        <f t="shared" si="5"/>
        <v>79489609.350833341</v>
      </c>
      <c r="H46" s="112">
        <f t="shared" si="5"/>
        <v>79489609.350833341</v>
      </c>
      <c r="I46" s="112">
        <f t="shared" si="5"/>
        <v>79489609.350833341</v>
      </c>
      <c r="J46" s="112">
        <f t="shared" si="5"/>
        <v>79489609.350833341</v>
      </c>
      <c r="K46" s="112">
        <f t="shared" si="5"/>
        <v>79489609.350833341</v>
      </c>
      <c r="L46" s="112">
        <f t="shared" si="5"/>
        <v>79489609.350833341</v>
      </c>
      <c r="M46" s="112">
        <f t="shared" si="5"/>
        <v>79489609.350833341</v>
      </c>
      <c r="N46" s="112">
        <f t="shared" si="5"/>
        <v>79489609.350833341</v>
      </c>
    </row>
    <row r="47" spans="1:14" x14ac:dyDescent="0.35">
      <c r="A47" s="113" t="s">
        <v>1636</v>
      </c>
      <c r="B47" s="113" t="s">
        <v>143</v>
      </c>
      <c r="C47" s="115">
        <v>69599579.350833341</v>
      </c>
      <c r="D47" s="115">
        <v>69599579.350833341</v>
      </c>
      <c r="E47" s="115">
        <v>69599579.350833341</v>
      </c>
      <c r="F47" s="115">
        <v>69599579.350833341</v>
      </c>
      <c r="G47" s="115">
        <v>69599579.350833341</v>
      </c>
      <c r="H47" s="115">
        <v>69599579.350833341</v>
      </c>
      <c r="I47" s="115">
        <v>69599579.350833341</v>
      </c>
      <c r="J47" s="115">
        <v>69599579.350833341</v>
      </c>
      <c r="K47" s="115">
        <v>69599579.350833341</v>
      </c>
      <c r="L47" s="115">
        <v>69599579.350833341</v>
      </c>
      <c r="M47" s="115">
        <v>69599579.350833341</v>
      </c>
      <c r="N47" s="115">
        <v>69599579.350833341</v>
      </c>
    </row>
    <row r="48" spans="1:14" x14ac:dyDescent="0.35">
      <c r="A48" s="113" t="s">
        <v>1637</v>
      </c>
      <c r="B48" s="113" t="s">
        <v>302</v>
      </c>
      <c r="C48" s="115">
        <v>9890030</v>
      </c>
      <c r="D48" s="115">
        <v>9890030</v>
      </c>
      <c r="E48" s="115">
        <v>9890030</v>
      </c>
      <c r="F48" s="115">
        <v>9890030</v>
      </c>
      <c r="G48" s="115">
        <v>9890030</v>
      </c>
      <c r="H48" s="115">
        <v>9890030</v>
      </c>
      <c r="I48" s="115">
        <v>9890030</v>
      </c>
      <c r="J48" s="115">
        <v>9890030</v>
      </c>
      <c r="K48" s="115">
        <v>9890030</v>
      </c>
      <c r="L48" s="115">
        <v>9890030</v>
      </c>
      <c r="M48" s="115">
        <v>9890030</v>
      </c>
      <c r="N48" s="115">
        <v>9890030</v>
      </c>
    </row>
    <row r="49" spans="1:14" x14ac:dyDescent="0.35">
      <c r="A49" s="111">
        <v>7000</v>
      </c>
      <c r="B49" s="111" t="s">
        <v>1300</v>
      </c>
      <c r="C49" s="112">
        <f>C50</f>
        <v>416666.66666666669</v>
      </c>
      <c r="D49" s="112">
        <f t="shared" ref="D49:N49" si="6">D50</f>
        <v>416666.66666666669</v>
      </c>
      <c r="E49" s="112">
        <f t="shared" si="6"/>
        <v>416666.66666666669</v>
      </c>
      <c r="F49" s="112">
        <f t="shared" si="6"/>
        <v>416666.66666666669</v>
      </c>
      <c r="G49" s="112">
        <f t="shared" si="6"/>
        <v>416666.66666666669</v>
      </c>
      <c r="H49" s="112">
        <f t="shared" si="6"/>
        <v>416666.66666666669</v>
      </c>
      <c r="I49" s="112">
        <f t="shared" si="6"/>
        <v>416666.66666666669</v>
      </c>
      <c r="J49" s="112">
        <f t="shared" si="6"/>
        <v>416666.66666666669</v>
      </c>
      <c r="K49" s="112">
        <f t="shared" si="6"/>
        <v>416666.66666666669</v>
      </c>
      <c r="L49" s="112">
        <f t="shared" si="6"/>
        <v>416666.66666666669</v>
      </c>
      <c r="M49" s="112">
        <f t="shared" si="6"/>
        <v>416666.66666666669</v>
      </c>
      <c r="N49" s="112">
        <f t="shared" si="6"/>
        <v>416666.66666666669</v>
      </c>
    </row>
    <row r="50" spans="1:14" x14ac:dyDescent="0.35">
      <c r="A50" s="113">
        <v>7900</v>
      </c>
      <c r="B50" s="113" t="s">
        <v>1638</v>
      </c>
      <c r="C50" s="115">
        <v>416666.66666666669</v>
      </c>
      <c r="D50" s="115">
        <v>416666.66666666669</v>
      </c>
      <c r="E50" s="115">
        <v>416666.66666666669</v>
      </c>
      <c r="F50" s="115">
        <v>416666.66666666669</v>
      </c>
      <c r="G50" s="115">
        <v>416666.66666666669</v>
      </c>
      <c r="H50" s="115">
        <v>416666.66666666669</v>
      </c>
      <c r="I50" s="115">
        <v>416666.66666666669</v>
      </c>
      <c r="J50" s="115">
        <v>416666.66666666669</v>
      </c>
      <c r="K50" s="115">
        <v>416666.66666666669</v>
      </c>
      <c r="L50" s="115">
        <v>416666.66666666669</v>
      </c>
      <c r="M50" s="115">
        <v>416666.66666666669</v>
      </c>
      <c r="N50" s="115">
        <v>416666.66666666669</v>
      </c>
    </row>
    <row r="51" spans="1:14" x14ac:dyDescent="0.35">
      <c r="A51" s="111">
        <v>9000</v>
      </c>
      <c r="B51" s="111" t="s">
        <v>1639</v>
      </c>
      <c r="C51" s="112">
        <f>SUM(C52:C53)</f>
        <v>2976155.2408333332</v>
      </c>
      <c r="D51" s="112">
        <f t="shared" ref="D51:N51" si="7">SUM(D52:D53)</f>
        <v>2976155.2408333332</v>
      </c>
      <c r="E51" s="112">
        <f t="shared" si="7"/>
        <v>2976155.2408333332</v>
      </c>
      <c r="F51" s="112">
        <f t="shared" si="7"/>
        <v>2976155.2408333332</v>
      </c>
      <c r="G51" s="112">
        <f t="shared" si="7"/>
        <v>2976155.2408333332</v>
      </c>
      <c r="H51" s="112">
        <f t="shared" si="7"/>
        <v>2976155.2408333332</v>
      </c>
      <c r="I51" s="112">
        <f t="shared" si="7"/>
        <v>2976155.2408333332</v>
      </c>
      <c r="J51" s="112">
        <f t="shared" si="7"/>
        <v>2976155.2408333332</v>
      </c>
      <c r="K51" s="112">
        <f t="shared" si="7"/>
        <v>2976155.2408333332</v>
      </c>
      <c r="L51" s="112">
        <f t="shared" si="7"/>
        <v>2976155.2408333332</v>
      </c>
      <c r="M51" s="112">
        <f t="shared" si="7"/>
        <v>2976155.2408333332</v>
      </c>
      <c r="N51" s="112">
        <f t="shared" si="7"/>
        <v>2976155.2408333332</v>
      </c>
    </row>
    <row r="52" spans="1:14" x14ac:dyDescent="0.35">
      <c r="A52" s="113" t="s">
        <v>1640</v>
      </c>
      <c r="B52" s="113" t="s">
        <v>82</v>
      </c>
      <c r="C52" s="115">
        <v>2059488.5741666667</v>
      </c>
      <c r="D52" s="115">
        <v>2059488.5741666667</v>
      </c>
      <c r="E52" s="115">
        <v>2059488.5741666667</v>
      </c>
      <c r="F52" s="115">
        <v>2059488.5741666667</v>
      </c>
      <c r="G52" s="115">
        <v>2059488.5741666667</v>
      </c>
      <c r="H52" s="115">
        <v>2059488.5741666667</v>
      </c>
      <c r="I52" s="115">
        <v>2059488.5741666667</v>
      </c>
      <c r="J52" s="115">
        <v>2059488.5741666667</v>
      </c>
      <c r="K52" s="115">
        <v>2059488.5741666667</v>
      </c>
      <c r="L52" s="115">
        <v>2059488.5741666667</v>
      </c>
      <c r="M52" s="115">
        <v>2059488.5741666667</v>
      </c>
      <c r="N52" s="115">
        <v>2059488.5741666667</v>
      </c>
    </row>
    <row r="53" spans="1:14" x14ac:dyDescent="0.35">
      <c r="A53" s="113" t="s">
        <v>1641</v>
      </c>
      <c r="B53" s="113" t="s">
        <v>87</v>
      </c>
      <c r="C53" s="115">
        <v>916666.66666666663</v>
      </c>
      <c r="D53" s="115">
        <v>916666.66666666663</v>
      </c>
      <c r="E53" s="115">
        <v>916666.66666666663</v>
      </c>
      <c r="F53" s="115">
        <v>916666.66666666663</v>
      </c>
      <c r="G53" s="115">
        <v>916666.66666666663</v>
      </c>
      <c r="H53" s="115">
        <v>916666.66666666663</v>
      </c>
      <c r="I53" s="115">
        <v>916666.66666666663</v>
      </c>
      <c r="J53" s="115">
        <v>916666.66666666663</v>
      </c>
      <c r="K53" s="115">
        <v>916666.66666666663</v>
      </c>
      <c r="L53" s="115">
        <v>916666.66666666663</v>
      </c>
      <c r="M53" s="115">
        <v>916666.66666666663</v>
      </c>
      <c r="N53" s="115">
        <v>916666.66666666663</v>
      </c>
    </row>
    <row r="54" spans="1:14" x14ac:dyDescent="0.35">
      <c r="A54" s="231" t="s">
        <v>1025</v>
      </c>
      <c r="B54" s="231"/>
      <c r="C54" s="117">
        <f>C5+C12+C22+C32+C36+C46+C51+C49</f>
        <v>417333333.33356923</v>
      </c>
      <c r="D54" s="117">
        <f t="shared" ref="D54:N54" si="8">D5+D12+D22+D32+D36+D46+D51+D49</f>
        <v>417333333.33356923</v>
      </c>
      <c r="E54" s="117">
        <f t="shared" si="8"/>
        <v>417333333.33356923</v>
      </c>
      <c r="F54" s="117">
        <f t="shared" si="8"/>
        <v>417333333.33356923</v>
      </c>
      <c r="G54" s="117">
        <f t="shared" si="8"/>
        <v>417333333.33356923</v>
      </c>
      <c r="H54" s="117">
        <f t="shared" si="8"/>
        <v>417333333.33356923</v>
      </c>
      <c r="I54" s="117">
        <f t="shared" si="8"/>
        <v>417333333.33356923</v>
      </c>
      <c r="J54" s="117">
        <f t="shared" si="8"/>
        <v>417333333.33356923</v>
      </c>
      <c r="K54" s="117">
        <f t="shared" si="8"/>
        <v>417333333.33356923</v>
      </c>
      <c r="L54" s="117">
        <f t="shared" si="8"/>
        <v>417333333.33356923</v>
      </c>
      <c r="M54" s="117">
        <f t="shared" si="8"/>
        <v>417333333.33356923</v>
      </c>
      <c r="N54" s="117">
        <f t="shared" si="8"/>
        <v>417333333.33356923</v>
      </c>
    </row>
    <row r="55" spans="1:14" x14ac:dyDescent="0.3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</sheetData>
  <mergeCells count="5">
    <mergeCell ref="A1:N1"/>
    <mergeCell ref="A2:N2"/>
    <mergeCell ref="A3:N3"/>
    <mergeCell ref="A4:B4"/>
    <mergeCell ref="A54:B54"/>
  </mergeCells>
  <pageMargins left="0.7" right="0.69791666666666663" top="0.75" bottom="0.75" header="0.3" footer="0.3"/>
  <pageSetup scale="54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81254-7898-4574-B8C4-B4EB2162ECA5}">
  <dimension ref="A1:C305"/>
  <sheetViews>
    <sheetView topLeftCell="A10" workbookViewId="0">
      <selection activeCell="A16" sqref="A16"/>
    </sheetView>
  </sheetViews>
  <sheetFormatPr baseColWidth="10" defaultColWidth="11.54296875" defaultRowHeight="13" x14ac:dyDescent="0.3"/>
  <cols>
    <col min="1" max="1" width="9.453125" style="104" customWidth="1"/>
    <col min="2" max="2" width="61.81640625" style="104" customWidth="1"/>
    <col min="3" max="3" width="17.81640625" style="143" customWidth="1"/>
    <col min="4" max="16384" width="11.54296875" style="104"/>
  </cols>
  <sheetData>
    <row r="1" spans="1:3" ht="16.149999999999999" customHeight="1" thickBot="1" x14ac:dyDescent="0.35">
      <c r="A1" s="232" t="s">
        <v>1585</v>
      </c>
      <c r="B1" s="233"/>
      <c r="C1" s="234"/>
    </row>
    <row r="2" spans="1:3" ht="16.149999999999999" customHeight="1" thickBot="1" x14ac:dyDescent="0.35">
      <c r="A2" s="232" t="s">
        <v>1670</v>
      </c>
      <c r="B2" s="233"/>
      <c r="C2" s="234"/>
    </row>
    <row r="3" spans="1:3" ht="14.5" customHeight="1" x14ac:dyDescent="0.3">
      <c r="A3" s="235" t="s">
        <v>1671</v>
      </c>
      <c r="B3" s="235" t="s">
        <v>1672</v>
      </c>
      <c r="C3" s="237" t="s">
        <v>1673</v>
      </c>
    </row>
    <row r="4" spans="1:3" ht="15" customHeight="1" thickBot="1" x14ac:dyDescent="0.35">
      <c r="A4" s="236"/>
      <c r="B4" s="236"/>
      <c r="C4" s="238"/>
    </row>
    <row r="5" spans="1:3" ht="13.5" thickBot="1" x14ac:dyDescent="0.35">
      <c r="A5" s="125"/>
      <c r="B5" s="125" t="s">
        <v>1327</v>
      </c>
      <c r="C5" s="126">
        <f>SUM(C6+C51+C57+C62+C192+C216+C239+C251+C286+C297)</f>
        <v>5008000000</v>
      </c>
    </row>
    <row r="6" spans="1:3" ht="13.5" thickBot="1" x14ac:dyDescent="0.35">
      <c r="A6" s="127">
        <v>1</v>
      </c>
      <c r="B6" s="125" t="s">
        <v>1674</v>
      </c>
      <c r="C6" s="126">
        <f>SUM(C7+C16+C27+C28+C29+C30+C31+C50)</f>
        <v>1317359057</v>
      </c>
    </row>
    <row r="7" spans="1:3" ht="13.5" thickBot="1" x14ac:dyDescent="0.35">
      <c r="A7" s="128">
        <v>1.1000000000000001</v>
      </c>
      <c r="B7" s="129" t="s">
        <v>1675</v>
      </c>
      <c r="C7" s="130">
        <f>SUM(C8)</f>
        <v>23318765</v>
      </c>
    </row>
    <row r="8" spans="1:3" ht="13.5" thickBot="1" x14ac:dyDescent="0.35">
      <c r="A8" s="131" t="s">
        <v>1676</v>
      </c>
      <c r="B8" s="132" t="s">
        <v>1677</v>
      </c>
      <c r="C8" s="133">
        <f>SUM(C9:C15)</f>
        <v>23318765</v>
      </c>
    </row>
    <row r="9" spans="1:3" ht="13.5" thickBot="1" x14ac:dyDescent="0.35">
      <c r="A9" s="134" t="s">
        <v>1678</v>
      </c>
      <c r="B9" s="135" t="s">
        <v>1679</v>
      </c>
      <c r="C9" s="136">
        <v>0</v>
      </c>
    </row>
    <row r="10" spans="1:3" ht="38" thickBot="1" x14ac:dyDescent="0.35">
      <c r="A10" s="134" t="s">
        <v>1680</v>
      </c>
      <c r="B10" s="135" t="s">
        <v>1681</v>
      </c>
      <c r="C10" s="136">
        <v>23318765</v>
      </c>
    </row>
    <row r="11" spans="1:3" ht="13.5" thickBot="1" x14ac:dyDescent="0.35">
      <c r="A11" s="134" t="s">
        <v>1682</v>
      </c>
      <c r="B11" s="135" t="s">
        <v>1683</v>
      </c>
      <c r="C11" s="136">
        <v>0</v>
      </c>
    </row>
    <row r="12" spans="1:3" ht="13.5" thickBot="1" x14ac:dyDescent="0.35">
      <c r="A12" s="134" t="s">
        <v>1684</v>
      </c>
      <c r="B12" s="135" t="s">
        <v>1685</v>
      </c>
      <c r="C12" s="136">
        <v>0</v>
      </c>
    </row>
    <row r="13" spans="1:3" ht="13.5" thickBot="1" x14ac:dyDescent="0.35">
      <c r="A13" s="134" t="s">
        <v>1686</v>
      </c>
      <c r="B13" s="135" t="s">
        <v>1687</v>
      </c>
      <c r="C13" s="136">
        <v>0</v>
      </c>
    </row>
    <row r="14" spans="1:3" ht="13.5" thickBot="1" x14ac:dyDescent="0.35">
      <c r="A14" s="134" t="s">
        <v>1688</v>
      </c>
      <c r="B14" s="135" t="s">
        <v>1689</v>
      </c>
      <c r="C14" s="136">
        <v>0</v>
      </c>
    </row>
    <row r="15" spans="1:3" ht="13.5" thickBot="1" x14ac:dyDescent="0.35">
      <c r="A15" s="134" t="s">
        <v>1690</v>
      </c>
      <c r="B15" s="135" t="s">
        <v>1691</v>
      </c>
      <c r="C15" s="136">
        <v>0</v>
      </c>
    </row>
    <row r="16" spans="1:3" ht="13.5" thickBot="1" x14ac:dyDescent="0.35">
      <c r="A16" s="128">
        <v>1.2</v>
      </c>
      <c r="B16" s="137" t="s">
        <v>1692</v>
      </c>
      <c r="C16" s="130">
        <f>SUM(C17,C20,C23)</f>
        <v>1154993130</v>
      </c>
    </row>
    <row r="17" spans="1:3" ht="13.5" thickBot="1" x14ac:dyDescent="0.35">
      <c r="A17" s="131" t="s">
        <v>1693</v>
      </c>
      <c r="B17" s="132" t="s">
        <v>1694</v>
      </c>
      <c r="C17" s="133">
        <f>SUM(C18:C19)</f>
        <v>657200787</v>
      </c>
    </row>
    <row r="18" spans="1:3" ht="13.5" thickBot="1" x14ac:dyDescent="0.35">
      <c r="A18" s="134" t="s">
        <v>1695</v>
      </c>
      <c r="B18" s="135" t="s">
        <v>1696</v>
      </c>
      <c r="C18" s="136">
        <v>78069968</v>
      </c>
    </row>
    <row r="19" spans="1:3" ht="13.5" thickBot="1" x14ac:dyDescent="0.35">
      <c r="A19" s="134" t="s">
        <v>1697</v>
      </c>
      <c r="B19" s="135" t="s">
        <v>1698</v>
      </c>
      <c r="C19" s="136">
        <v>579130819</v>
      </c>
    </row>
    <row r="20" spans="1:3" ht="13.5" thickBot="1" x14ac:dyDescent="0.35">
      <c r="A20" s="131" t="s">
        <v>1699</v>
      </c>
      <c r="B20" s="132" t="s">
        <v>1700</v>
      </c>
      <c r="C20" s="133">
        <f>SUM(C21:C22)</f>
        <v>427691650</v>
      </c>
    </row>
    <row r="21" spans="1:3" ht="13.5" thickBot="1" x14ac:dyDescent="0.35">
      <c r="A21" s="134" t="s">
        <v>1701</v>
      </c>
      <c r="B21" s="135" t="s">
        <v>1702</v>
      </c>
      <c r="C21" s="136">
        <v>424812347</v>
      </c>
    </row>
    <row r="22" spans="1:3" ht="13.5" thickBot="1" x14ac:dyDescent="0.35">
      <c r="A22" s="134" t="s">
        <v>1703</v>
      </c>
      <c r="B22" s="135" t="s">
        <v>1704</v>
      </c>
      <c r="C22" s="136">
        <v>2879303</v>
      </c>
    </row>
    <row r="23" spans="1:3" ht="13.5" thickBot="1" x14ac:dyDescent="0.35">
      <c r="A23" s="131" t="s">
        <v>1705</v>
      </c>
      <c r="B23" s="132" t="s">
        <v>1706</v>
      </c>
      <c r="C23" s="133">
        <f>SUM(C24:C26)</f>
        <v>70100693</v>
      </c>
    </row>
    <row r="24" spans="1:3" ht="13.5" thickBot="1" x14ac:dyDescent="0.35">
      <c r="A24" s="134" t="s">
        <v>1707</v>
      </c>
      <c r="B24" s="135" t="s">
        <v>1708</v>
      </c>
      <c r="C24" s="136">
        <v>66134955</v>
      </c>
    </row>
    <row r="25" spans="1:3" ht="13.5" thickBot="1" x14ac:dyDescent="0.35">
      <c r="A25" s="134" t="s">
        <v>1709</v>
      </c>
      <c r="B25" s="135" t="s">
        <v>1710</v>
      </c>
      <c r="C25" s="136">
        <v>26506</v>
      </c>
    </row>
    <row r="26" spans="1:3" ht="13.5" thickBot="1" x14ac:dyDescent="0.35">
      <c r="A26" s="134" t="s">
        <v>1711</v>
      </c>
      <c r="B26" s="135" t="s">
        <v>1712</v>
      </c>
      <c r="C26" s="136">
        <v>3939232</v>
      </c>
    </row>
    <row r="27" spans="1:3" ht="26.5" thickBot="1" x14ac:dyDescent="0.35">
      <c r="A27" s="128">
        <v>1.3</v>
      </c>
      <c r="B27" s="137" t="s">
        <v>1713</v>
      </c>
      <c r="C27" s="130">
        <v>0</v>
      </c>
    </row>
    <row r="28" spans="1:3" ht="13.5" thickBot="1" x14ac:dyDescent="0.35">
      <c r="A28" s="128">
        <v>1.4</v>
      </c>
      <c r="B28" s="137" t="s">
        <v>1714</v>
      </c>
      <c r="C28" s="130">
        <v>0</v>
      </c>
    </row>
    <row r="29" spans="1:3" ht="13.5" thickBot="1" x14ac:dyDescent="0.35">
      <c r="A29" s="128">
        <v>1.5</v>
      </c>
      <c r="B29" s="137" t="s">
        <v>1715</v>
      </c>
      <c r="C29" s="130">
        <v>0</v>
      </c>
    </row>
    <row r="30" spans="1:3" ht="13.5" thickBot="1" x14ac:dyDescent="0.35">
      <c r="A30" s="128">
        <v>1.6</v>
      </c>
      <c r="B30" s="137" t="s">
        <v>1716</v>
      </c>
      <c r="C30" s="130">
        <v>0</v>
      </c>
    </row>
    <row r="31" spans="1:3" ht="13.5" thickBot="1" x14ac:dyDescent="0.35">
      <c r="A31" s="128">
        <v>1.7</v>
      </c>
      <c r="B31" s="137" t="s">
        <v>1717</v>
      </c>
      <c r="C31" s="130">
        <f>SUM(C32+C34+C36+C38+C42+C44)</f>
        <v>139047162</v>
      </c>
    </row>
    <row r="32" spans="1:3" ht="13.5" thickBot="1" x14ac:dyDescent="0.35">
      <c r="A32" s="131" t="s">
        <v>155</v>
      </c>
      <c r="B32" s="132" t="s">
        <v>1718</v>
      </c>
      <c r="C32" s="133">
        <f>SUM(C33)</f>
        <v>32989612</v>
      </c>
    </row>
    <row r="33" spans="1:3" ht="13.5" thickBot="1" x14ac:dyDescent="0.35">
      <c r="A33" s="134" t="s">
        <v>1719</v>
      </c>
      <c r="B33" s="135" t="s">
        <v>1720</v>
      </c>
      <c r="C33" s="136">
        <v>32989612</v>
      </c>
    </row>
    <row r="34" spans="1:3" ht="13.5" thickBot="1" x14ac:dyDescent="0.35">
      <c r="A34" s="131" t="s">
        <v>173</v>
      </c>
      <c r="B34" s="132" t="s">
        <v>1721</v>
      </c>
      <c r="C34" s="133">
        <f>SUM(C35)</f>
        <v>64170434</v>
      </c>
    </row>
    <row r="35" spans="1:3" ht="13.5" thickBot="1" x14ac:dyDescent="0.35">
      <c r="A35" s="134" t="s">
        <v>1722</v>
      </c>
      <c r="B35" s="135" t="s">
        <v>1723</v>
      </c>
      <c r="C35" s="136">
        <v>64170434</v>
      </c>
    </row>
    <row r="36" spans="1:3" ht="13.5" thickBot="1" x14ac:dyDescent="0.35">
      <c r="A36" s="131" t="s">
        <v>875</v>
      </c>
      <c r="B36" s="132" t="s">
        <v>1724</v>
      </c>
      <c r="C36" s="133">
        <f>SUM(C37)</f>
        <v>0</v>
      </c>
    </row>
    <row r="37" spans="1:3" ht="13.5" thickBot="1" x14ac:dyDescent="0.35">
      <c r="A37" s="134" t="s">
        <v>1725</v>
      </c>
      <c r="B37" s="135" t="s">
        <v>1726</v>
      </c>
      <c r="C37" s="136">
        <v>0</v>
      </c>
    </row>
    <row r="38" spans="1:3" ht="13.5" thickBot="1" x14ac:dyDescent="0.35">
      <c r="A38" s="131" t="s">
        <v>1727</v>
      </c>
      <c r="B38" s="132" t="s">
        <v>1728</v>
      </c>
      <c r="C38" s="133">
        <f>SUM(C39:C41)</f>
        <v>24808086</v>
      </c>
    </row>
    <row r="39" spans="1:3" ht="13.5" thickBot="1" x14ac:dyDescent="0.35">
      <c r="A39" s="134" t="s">
        <v>1729</v>
      </c>
      <c r="B39" s="135" t="s">
        <v>1730</v>
      </c>
      <c r="C39" s="136">
        <v>24808086</v>
      </c>
    </row>
    <row r="40" spans="1:3" ht="13.5" thickBot="1" x14ac:dyDescent="0.35">
      <c r="A40" s="134" t="s">
        <v>1731</v>
      </c>
      <c r="B40" s="135" t="s">
        <v>1732</v>
      </c>
      <c r="C40" s="136">
        <v>0</v>
      </c>
    </row>
    <row r="41" spans="1:3" ht="13.5" thickBot="1" x14ac:dyDescent="0.35">
      <c r="A41" s="134" t="s">
        <v>1733</v>
      </c>
      <c r="B41" s="135" t="s">
        <v>1734</v>
      </c>
      <c r="C41" s="136">
        <v>0</v>
      </c>
    </row>
    <row r="42" spans="1:3" ht="13.5" thickBot="1" x14ac:dyDescent="0.35">
      <c r="A42" s="131" t="s">
        <v>1735</v>
      </c>
      <c r="B42" s="132" t="s">
        <v>1736</v>
      </c>
      <c r="C42" s="133">
        <f>SUM(C43)</f>
        <v>17079030</v>
      </c>
    </row>
    <row r="43" spans="1:3" ht="13.5" thickBot="1" x14ac:dyDescent="0.35">
      <c r="A43" s="134" t="s">
        <v>1737</v>
      </c>
      <c r="B43" s="135" t="s">
        <v>1736</v>
      </c>
      <c r="C43" s="136">
        <v>17079030</v>
      </c>
    </row>
    <row r="44" spans="1:3" ht="13.5" thickBot="1" x14ac:dyDescent="0.35">
      <c r="A44" s="131" t="s">
        <v>1738</v>
      </c>
      <c r="B44" s="132" t="s">
        <v>1739</v>
      </c>
      <c r="C44" s="133">
        <f>SUM(C45)</f>
        <v>0</v>
      </c>
    </row>
    <row r="45" spans="1:3" ht="13.5" thickBot="1" x14ac:dyDescent="0.35">
      <c r="A45" s="134" t="s">
        <v>1740</v>
      </c>
      <c r="B45" s="135" t="s">
        <v>1741</v>
      </c>
      <c r="C45" s="136">
        <v>0</v>
      </c>
    </row>
    <row r="46" spans="1:3" ht="13.5" thickBot="1" x14ac:dyDescent="0.35">
      <c r="A46" s="128">
        <v>1.8</v>
      </c>
      <c r="B46" s="137" t="s">
        <v>1742</v>
      </c>
      <c r="C46" s="130">
        <f>SUM(C47)</f>
        <v>0</v>
      </c>
    </row>
    <row r="47" spans="1:3" ht="13.5" thickBot="1" x14ac:dyDescent="0.35">
      <c r="A47" s="128" t="s">
        <v>1743</v>
      </c>
      <c r="B47" s="137" t="s">
        <v>1744</v>
      </c>
      <c r="C47" s="130">
        <f>SUM(C48:C49)</f>
        <v>0</v>
      </c>
    </row>
    <row r="48" spans="1:3" ht="13.5" thickBot="1" x14ac:dyDescent="0.35">
      <c r="A48" s="134" t="s">
        <v>1745</v>
      </c>
      <c r="B48" s="135" t="s">
        <v>1744</v>
      </c>
      <c r="C48" s="136">
        <v>0</v>
      </c>
    </row>
    <row r="49" spans="1:3" ht="13.5" thickBot="1" x14ac:dyDescent="0.35">
      <c r="A49" s="134" t="s">
        <v>1746</v>
      </c>
      <c r="B49" s="135" t="s">
        <v>1747</v>
      </c>
      <c r="C49" s="136">
        <v>0</v>
      </c>
    </row>
    <row r="50" spans="1:3" ht="39.5" thickBot="1" x14ac:dyDescent="0.35">
      <c r="A50" s="128">
        <v>1.9</v>
      </c>
      <c r="B50" s="137" t="s">
        <v>1748</v>
      </c>
      <c r="C50" s="130">
        <v>0</v>
      </c>
    </row>
    <row r="51" spans="1:3" ht="13.5" thickBot="1" x14ac:dyDescent="0.35">
      <c r="A51" s="138">
        <v>2</v>
      </c>
      <c r="B51" s="139" t="s">
        <v>1749</v>
      </c>
      <c r="C51" s="140">
        <f>SUM(C52+C53+C54+C55+C56)</f>
        <v>0</v>
      </c>
    </row>
    <row r="52" spans="1:3" ht="13.5" thickBot="1" x14ac:dyDescent="0.35">
      <c r="A52" s="128">
        <v>2.1</v>
      </c>
      <c r="B52" s="137" t="s">
        <v>1750</v>
      </c>
      <c r="C52" s="130">
        <v>0</v>
      </c>
    </row>
    <row r="53" spans="1:3" ht="13.5" thickBot="1" x14ac:dyDescent="0.35">
      <c r="A53" s="128">
        <v>2.2000000000000002</v>
      </c>
      <c r="B53" s="137" t="s">
        <v>1751</v>
      </c>
      <c r="C53" s="130">
        <v>0</v>
      </c>
    </row>
    <row r="54" spans="1:3" ht="13.5" thickBot="1" x14ac:dyDescent="0.35">
      <c r="A54" s="128">
        <v>2.2999999999999998</v>
      </c>
      <c r="B54" s="137" t="s">
        <v>1752</v>
      </c>
      <c r="C54" s="130">
        <v>0</v>
      </c>
    </row>
    <row r="55" spans="1:3" ht="13.5" thickBot="1" x14ac:dyDescent="0.35">
      <c r="A55" s="128">
        <v>2.4</v>
      </c>
      <c r="B55" s="137" t="s">
        <v>1753</v>
      </c>
      <c r="C55" s="130">
        <v>0</v>
      </c>
    </row>
    <row r="56" spans="1:3" ht="26.5" thickBot="1" x14ac:dyDescent="0.35">
      <c r="A56" s="128">
        <v>2.5</v>
      </c>
      <c r="B56" s="137" t="s">
        <v>1754</v>
      </c>
      <c r="C56" s="130">
        <v>0</v>
      </c>
    </row>
    <row r="57" spans="1:3" ht="13.5" thickBot="1" x14ac:dyDescent="0.35">
      <c r="A57" s="138">
        <v>3</v>
      </c>
      <c r="B57" s="139" t="s">
        <v>1755</v>
      </c>
      <c r="C57" s="140">
        <f>SUM(C58+C61)</f>
        <v>0</v>
      </c>
    </row>
    <row r="58" spans="1:3" ht="13.5" thickBot="1" x14ac:dyDescent="0.35">
      <c r="A58" s="128">
        <v>3.1</v>
      </c>
      <c r="B58" s="137" t="s">
        <v>1756</v>
      </c>
      <c r="C58" s="130">
        <f t="shared" ref="C58:C59" si="0">SUM(C59)</f>
        <v>0</v>
      </c>
    </row>
    <row r="59" spans="1:3" ht="13.5" thickBot="1" x14ac:dyDescent="0.35">
      <c r="A59" s="131" t="s">
        <v>563</v>
      </c>
      <c r="B59" s="132" t="s">
        <v>1757</v>
      </c>
      <c r="C59" s="133">
        <f t="shared" si="0"/>
        <v>0</v>
      </c>
    </row>
    <row r="60" spans="1:3" ht="13.5" thickBot="1" x14ac:dyDescent="0.35">
      <c r="A60" s="134" t="s">
        <v>1758</v>
      </c>
      <c r="B60" s="135" t="s">
        <v>1759</v>
      </c>
      <c r="C60" s="136">
        <v>0</v>
      </c>
    </row>
    <row r="61" spans="1:3" ht="39.5" thickBot="1" x14ac:dyDescent="0.35">
      <c r="A61" s="128">
        <v>3.9</v>
      </c>
      <c r="B61" s="137" t="s">
        <v>1760</v>
      </c>
      <c r="C61" s="130">
        <v>0</v>
      </c>
    </row>
    <row r="62" spans="1:3" ht="13.5" thickBot="1" x14ac:dyDescent="0.35">
      <c r="A62" s="138">
        <v>4</v>
      </c>
      <c r="B62" s="139" t="s">
        <v>1761</v>
      </c>
      <c r="C62" s="140">
        <f>SUM(C63+C83+C167+C174+C189)</f>
        <v>1067871181</v>
      </c>
    </row>
    <row r="63" spans="1:3" ht="26.5" thickBot="1" x14ac:dyDescent="0.35">
      <c r="A63" s="128">
        <v>4.0999999999999996</v>
      </c>
      <c r="B63" s="137" t="s">
        <v>1762</v>
      </c>
      <c r="C63" s="130">
        <f>SUM(C64+C70+C72+C77)</f>
        <v>28540752</v>
      </c>
    </row>
    <row r="64" spans="1:3" ht="13.5" thickBot="1" x14ac:dyDescent="0.35">
      <c r="A64" s="131" t="s">
        <v>1763</v>
      </c>
      <c r="B64" s="132" t="s">
        <v>1764</v>
      </c>
      <c r="C64" s="133">
        <f>SUM(C65:C69)</f>
        <v>23074682</v>
      </c>
    </row>
    <row r="65" spans="1:3" ht="13.5" thickBot="1" x14ac:dyDescent="0.35">
      <c r="A65" s="134" t="s">
        <v>1765</v>
      </c>
      <c r="B65" s="135" t="s">
        <v>1766</v>
      </c>
      <c r="C65" s="136">
        <v>86009</v>
      </c>
    </row>
    <row r="66" spans="1:3" ht="13.5" thickBot="1" x14ac:dyDescent="0.35">
      <c r="A66" s="134" t="s">
        <v>1767</v>
      </c>
      <c r="B66" s="135" t="s">
        <v>1768</v>
      </c>
      <c r="C66" s="136">
        <v>5405422</v>
      </c>
    </row>
    <row r="67" spans="1:3" ht="13.5" thickBot="1" x14ac:dyDescent="0.35">
      <c r="A67" s="134" t="s">
        <v>1769</v>
      </c>
      <c r="B67" s="135" t="s">
        <v>1770</v>
      </c>
      <c r="C67" s="136">
        <v>17335274</v>
      </c>
    </row>
    <row r="68" spans="1:3" ht="13.5" thickBot="1" x14ac:dyDescent="0.35">
      <c r="A68" s="134" t="s">
        <v>1771</v>
      </c>
      <c r="B68" s="135" t="s">
        <v>1772</v>
      </c>
      <c r="C68" s="136">
        <v>190652</v>
      </c>
    </row>
    <row r="69" spans="1:3" ht="13.5" thickBot="1" x14ac:dyDescent="0.35">
      <c r="A69" s="134" t="s">
        <v>1773</v>
      </c>
      <c r="B69" s="135" t="s">
        <v>1774</v>
      </c>
      <c r="C69" s="136">
        <v>57325</v>
      </c>
    </row>
    <row r="70" spans="1:3" ht="13.5" thickBot="1" x14ac:dyDescent="0.35">
      <c r="A70" s="131" t="s">
        <v>1775</v>
      </c>
      <c r="B70" s="132" t="s">
        <v>1776</v>
      </c>
      <c r="C70" s="133">
        <f>SUM(C71)</f>
        <v>2775205</v>
      </c>
    </row>
    <row r="71" spans="1:3" ht="13.5" thickBot="1" x14ac:dyDescent="0.35">
      <c r="A71" s="134" t="s">
        <v>1777</v>
      </c>
      <c r="B71" s="135" t="s">
        <v>1778</v>
      </c>
      <c r="C71" s="136">
        <v>2775205</v>
      </c>
    </row>
    <row r="72" spans="1:3" ht="13.5" thickBot="1" x14ac:dyDescent="0.35">
      <c r="A72" s="131" t="s">
        <v>1779</v>
      </c>
      <c r="B72" s="132" t="s">
        <v>1780</v>
      </c>
      <c r="C72" s="133">
        <f>SUM(C73:C76)</f>
        <v>2096585</v>
      </c>
    </row>
    <row r="73" spans="1:3" ht="13.5" thickBot="1" x14ac:dyDescent="0.35">
      <c r="A73" s="134" t="s">
        <v>1781</v>
      </c>
      <c r="B73" s="135" t="s">
        <v>1782</v>
      </c>
      <c r="C73" s="136">
        <v>588951</v>
      </c>
    </row>
    <row r="74" spans="1:3" ht="13.5" thickBot="1" x14ac:dyDescent="0.35">
      <c r="A74" s="134" t="s">
        <v>1783</v>
      </c>
      <c r="B74" s="141" t="s">
        <v>1784</v>
      </c>
      <c r="C74" s="136">
        <v>1422608</v>
      </c>
    </row>
    <row r="75" spans="1:3" ht="13.5" thickBot="1" x14ac:dyDescent="0.35">
      <c r="A75" s="134" t="s">
        <v>1785</v>
      </c>
      <c r="B75" s="135" t="s">
        <v>1786</v>
      </c>
      <c r="C75" s="136">
        <v>0</v>
      </c>
    </row>
    <row r="76" spans="1:3" ht="13.5" thickBot="1" x14ac:dyDescent="0.35">
      <c r="A76" s="134" t="s">
        <v>1787</v>
      </c>
      <c r="B76" s="135" t="s">
        <v>1788</v>
      </c>
      <c r="C76" s="136">
        <v>85026</v>
      </c>
    </row>
    <row r="77" spans="1:3" ht="26.5" thickBot="1" x14ac:dyDescent="0.35">
      <c r="A77" s="131" t="s">
        <v>1789</v>
      </c>
      <c r="B77" s="132" t="s">
        <v>1790</v>
      </c>
      <c r="C77" s="133">
        <f>SUM(C78:C82)</f>
        <v>594280</v>
      </c>
    </row>
    <row r="78" spans="1:3" ht="13.5" thickBot="1" x14ac:dyDescent="0.35">
      <c r="A78" s="134" t="s">
        <v>1791</v>
      </c>
      <c r="B78" s="135" t="s">
        <v>1792</v>
      </c>
      <c r="C78" s="136">
        <v>594280</v>
      </c>
    </row>
    <row r="79" spans="1:3" ht="13.5" thickBot="1" x14ac:dyDescent="0.35">
      <c r="A79" s="134" t="s">
        <v>1793</v>
      </c>
      <c r="B79" s="135" t="s">
        <v>1794</v>
      </c>
      <c r="C79" s="136">
        <v>0</v>
      </c>
    </row>
    <row r="80" spans="1:3" ht="13.5" thickBot="1" x14ac:dyDescent="0.35">
      <c r="A80" s="134" t="s">
        <v>1795</v>
      </c>
      <c r="B80" s="135" t="s">
        <v>1796</v>
      </c>
      <c r="C80" s="136">
        <v>0</v>
      </c>
    </row>
    <row r="81" spans="1:3" ht="13.5" thickBot="1" x14ac:dyDescent="0.35">
      <c r="A81" s="134" t="s">
        <v>1797</v>
      </c>
      <c r="B81" s="135" t="s">
        <v>1798</v>
      </c>
      <c r="C81" s="136">
        <v>0</v>
      </c>
    </row>
    <row r="82" spans="1:3" ht="13.5" thickBot="1" x14ac:dyDescent="0.35">
      <c r="A82" s="134" t="s">
        <v>1799</v>
      </c>
      <c r="B82" s="135" t="s">
        <v>1800</v>
      </c>
      <c r="C82" s="136">
        <v>0</v>
      </c>
    </row>
    <row r="83" spans="1:3" ht="13.5" thickBot="1" x14ac:dyDescent="0.35">
      <c r="A83" s="128">
        <v>4.3</v>
      </c>
      <c r="B83" s="137" t="s">
        <v>1801</v>
      </c>
      <c r="C83" s="130">
        <f>SUM(C84+C89+C93+C101+C106+C112+C116+C120+C125+C132+C142+C151+C155+C160)</f>
        <v>935818999</v>
      </c>
    </row>
    <row r="84" spans="1:3" ht="13.5" thickBot="1" x14ac:dyDescent="0.35">
      <c r="A84" s="131" t="s">
        <v>1802</v>
      </c>
      <c r="B84" s="132" t="s">
        <v>1803</v>
      </c>
      <c r="C84" s="133">
        <f>SUM(C85:C88)</f>
        <v>63903149</v>
      </c>
    </row>
    <row r="85" spans="1:3" ht="25.5" thickBot="1" x14ac:dyDescent="0.35">
      <c r="A85" s="134" t="s">
        <v>1804</v>
      </c>
      <c r="B85" s="135" t="s">
        <v>1805</v>
      </c>
      <c r="C85" s="136">
        <v>39208368</v>
      </c>
    </row>
    <row r="86" spans="1:3" ht="25.5" thickBot="1" x14ac:dyDescent="0.35">
      <c r="A86" s="134" t="s">
        <v>1806</v>
      </c>
      <c r="B86" s="135" t="s">
        <v>1807</v>
      </c>
      <c r="C86" s="136">
        <v>11939195</v>
      </c>
    </row>
    <row r="87" spans="1:3" ht="25.5" thickBot="1" x14ac:dyDescent="0.35">
      <c r="A87" s="134" t="s">
        <v>1808</v>
      </c>
      <c r="B87" s="135" t="s">
        <v>1809</v>
      </c>
      <c r="C87" s="136">
        <v>5193146</v>
      </c>
    </row>
    <row r="88" spans="1:3" ht="13.5" thickBot="1" x14ac:dyDescent="0.35">
      <c r="A88" s="134" t="s">
        <v>1810</v>
      </c>
      <c r="B88" s="135" t="s">
        <v>1811</v>
      </c>
      <c r="C88" s="136">
        <v>7562440</v>
      </c>
    </row>
    <row r="89" spans="1:3" ht="13.5" thickBot="1" x14ac:dyDescent="0.35">
      <c r="A89" s="131" t="s">
        <v>1812</v>
      </c>
      <c r="B89" s="132" t="s">
        <v>1813</v>
      </c>
      <c r="C89" s="133">
        <f>SUM(C90:C92)</f>
        <v>41944017</v>
      </c>
    </row>
    <row r="90" spans="1:3" ht="13.5" thickBot="1" x14ac:dyDescent="0.35">
      <c r="A90" s="134" t="s">
        <v>1814</v>
      </c>
      <c r="B90" s="135" t="s">
        <v>1815</v>
      </c>
      <c r="C90" s="136">
        <v>34325340</v>
      </c>
    </row>
    <row r="91" spans="1:3" ht="13.5" thickBot="1" x14ac:dyDescent="0.35">
      <c r="A91" s="134" t="s">
        <v>1816</v>
      </c>
      <c r="B91" s="135" t="s">
        <v>1817</v>
      </c>
      <c r="C91" s="136">
        <v>7618677</v>
      </c>
    </row>
    <row r="92" spans="1:3" ht="13.5" thickBot="1" x14ac:dyDescent="0.35">
      <c r="A92" s="134" t="s">
        <v>1818</v>
      </c>
      <c r="B92" s="135" t="s">
        <v>1819</v>
      </c>
      <c r="C92" s="136">
        <v>0</v>
      </c>
    </row>
    <row r="93" spans="1:3" ht="26.5" thickBot="1" x14ac:dyDescent="0.35">
      <c r="A93" s="131" t="s">
        <v>1820</v>
      </c>
      <c r="B93" s="132" t="s">
        <v>1821</v>
      </c>
      <c r="C93" s="133">
        <f>SUM(C94:C100)</f>
        <v>142463853</v>
      </c>
    </row>
    <row r="94" spans="1:3" ht="13.5" thickBot="1" x14ac:dyDescent="0.35">
      <c r="A94" s="134" t="s">
        <v>1822</v>
      </c>
      <c r="B94" s="135" t="s">
        <v>1823</v>
      </c>
      <c r="C94" s="136">
        <v>108234411</v>
      </c>
    </row>
    <row r="95" spans="1:3" ht="13.5" thickBot="1" x14ac:dyDescent="0.35">
      <c r="A95" s="134" t="s">
        <v>1824</v>
      </c>
      <c r="B95" s="135" t="s">
        <v>1825</v>
      </c>
      <c r="C95" s="136">
        <v>1329963</v>
      </c>
    </row>
    <row r="96" spans="1:3" ht="13.5" thickBot="1" x14ac:dyDescent="0.35">
      <c r="A96" s="134" t="s">
        <v>1826</v>
      </c>
      <c r="B96" s="135" t="s">
        <v>1827</v>
      </c>
      <c r="C96" s="136">
        <v>229412</v>
      </c>
    </row>
    <row r="97" spans="1:3" ht="13.5" thickBot="1" x14ac:dyDescent="0.35">
      <c r="A97" s="134" t="s">
        <v>1828</v>
      </c>
      <c r="B97" s="135" t="s">
        <v>1829</v>
      </c>
      <c r="C97" s="136">
        <v>0</v>
      </c>
    </row>
    <row r="98" spans="1:3" ht="13.5" thickBot="1" x14ac:dyDescent="0.35">
      <c r="A98" s="134" t="s">
        <v>1830</v>
      </c>
      <c r="B98" s="135" t="s">
        <v>1831</v>
      </c>
      <c r="C98" s="136">
        <v>0</v>
      </c>
    </row>
    <row r="99" spans="1:3" ht="13.5" thickBot="1" x14ac:dyDescent="0.35">
      <c r="A99" s="134" t="s">
        <v>1832</v>
      </c>
      <c r="B99" s="135" t="s">
        <v>1833</v>
      </c>
      <c r="C99" s="136">
        <v>10261505</v>
      </c>
    </row>
    <row r="100" spans="1:3" ht="13.5" thickBot="1" x14ac:dyDescent="0.35">
      <c r="A100" s="134" t="s">
        <v>1834</v>
      </c>
      <c r="B100" s="135" t="s">
        <v>1835</v>
      </c>
      <c r="C100" s="136">
        <v>22408562</v>
      </c>
    </row>
    <row r="101" spans="1:3" ht="13.5" thickBot="1" x14ac:dyDescent="0.35">
      <c r="A101" s="131" t="s">
        <v>1836</v>
      </c>
      <c r="B101" s="132" t="s">
        <v>1837</v>
      </c>
      <c r="C101" s="133">
        <f>SUM(C102:C105)</f>
        <v>1329301</v>
      </c>
    </row>
    <row r="102" spans="1:3" ht="13.5" thickBot="1" x14ac:dyDescent="0.35">
      <c r="A102" s="134" t="s">
        <v>1838</v>
      </c>
      <c r="B102" s="135" t="s">
        <v>1839</v>
      </c>
      <c r="C102" s="136">
        <v>1039562</v>
      </c>
    </row>
    <row r="103" spans="1:3" ht="13.5" thickBot="1" x14ac:dyDescent="0.35">
      <c r="A103" s="134" t="s">
        <v>1840</v>
      </c>
      <c r="B103" s="135" t="s">
        <v>1841</v>
      </c>
      <c r="C103" s="136">
        <v>289739</v>
      </c>
    </row>
    <row r="104" spans="1:3" ht="13.5" thickBot="1" x14ac:dyDescent="0.35">
      <c r="A104" s="134" t="s">
        <v>1842</v>
      </c>
      <c r="B104" s="135" t="s">
        <v>1843</v>
      </c>
      <c r="C104" s="136">
        <v>0</v>
      </c>
    </row>
    <row r="105" spans="1:3" ht="13.5" thickBot="1" x14ac:dyDescent="0.35">
      <c r="A105" s="134" t="s">
        <v>1844</v>
      </c>
      <c r="B105" s="135" t="s">
        <v>1845</v>
      </c>
      <c r="C105" s="136">
        <v>0</v>
      </c>
    </row>
    <row r="106" spans="1:3" ht="13.5" thickBot="1" x14ac:dyDescent="0.35">
      <c r="A106" s="131" t="s">
        <v>1846</v>
      </c>
      <c r="B106" s="132" t="s">
        <v>1847</v>
      </c>
      <c r="C106" s="133">
        <f>SUM(C107:C111)</f>
        <v>81806363</v>
      </c>
    </row>
    <row r="107" spans="1:3" ht="13.5" thickBot="1" x14ac:dyDescent="0.35">
      <c r="A107" s="134" t="s">
        <v>1848</v>
      </c>
      <c r="B107" s="135" t="s">
        <v>1849</v>
      </c>
      <c r="C107" s="136">
        <v>2262963</v>
      </c>
    </row>
    <row r="108" spans="1:3" ht="13.5" thickBot="1" x14ac:dyDescent="0.35">
      <c r="A108" s="134" t="s">
        <v>1850</v>
      </c>
      <c r="B108" s="135" t="s">
        <v>1851</v>
      </c>
      <c r="C108" s="136">
        <v>74591235</v>
      </c>
    </row>
    <row r="109" spans="1:3" ht="13.5" thickBot="1" x14ac:dyDescent="0.35">
      <c r="A109" s="134" t="s">
        <v>1852</v>
      </c>
      <c r="B109" s="135" t="s">
        <v>1853</v>
      </c>
      <c r="C109" s="136">
        <v>0</v>
      </c>
    </row>
    <row r="110" spans="1:3" ht="13.5" thickBot="1" x14ac:dyDescent="0.35">
      <c r="A110" s="134" t="s">
        <v>1854</v>
      </c>
      <c r="B110" s="135" t="s">
        <v>1855</v>
      </c>
      <c r="C110" s="136">
        <v>3648246</v>
      </c>
    </row>
    <row r="111" spans="1:3" ht="13.5" thickBot="1" x14ac:dyDescent="0.35">
      <c r="A111" s="134" t="s">
        <v>1856</v>
      </c>
      <c r="B111" s="135" t="s">
        <v>1857</v>
      </c>
      <c r="C111" s="136">
        <v>1303919</v>
      </c>
    </row>
    <row r="112" spans="1:3" ht="13.5" thickBot="1" x14ac:dyDescent="0.35">
      <c r="A112" s="131" t="s">
        <v>1858</v>
      </c>
      <c r="B112" s="132" t="s">
        <v>1859</v>
      </c>
      <c r="C112" s="133">
        <f>SUM(C113:C115)</f>
        <v>38839</v>
      </c>
    </row>
    <row r="113" spans="1:3" ht="13.5" thickBot="1" x14ac:dyDescent="0.35">
      <c r="A113" s="134" t="s">
        <v>1860</v>
      </c>
      <c r="B113" s="135" t="s">
        <v>1861</v>
      </c>
      <c r="C113" s="136">
        <v>0</v>
      </c>
    </row>
    <row r="114" spans="1:3" ht="13.5" thickBot="1" x14ac:dyDescent="0.35">
      <c r="A114" s="134" t="s">
        <v>1862</v>
      </c>
      <c r="B114" s="135" t="s">
        <v>1863</v>
      </c>
      <c r="C114" s="136">
        <v>38839</v>
      </c>
    </row>
    <row r="115" spans="1:3" ht="13.5" thickBot="1" x14ac:dyDescent="0.35">
      <c r="A115" s="134" t="s">
        <v>1864</v>
      </c>
      <c r="B115" s="135" t="s">
        <v>1865</v>
      </c>
      <c r="C115" s="136">
        <v>0</v>
      </c>
    </row>
    <row r="116" spans="1:3" ht="13.5" thickBot="1" x14ac:dyDescent="0.35">
      <c r="A116" s="131" t="s">
        <v>1866</v>
      </c>
      <c r="B116" s="132" t="s">
        <v>1867</v>
      </c>
      <c r="C116" s="133">
        <f>SUM(C117:C119)</f>
        <v>0</v>
      </c>
    </row>
    <row r="117" spans="1:3" ht="25.5" thickBot="1" x14ac:dyDescent="0.35">
      <c r="A117" s="134" t="s">
        <v>1868</v>
      </c>
      <c r="B117" s="135" t="s">
        <v>1869</v>
      </c>
      <c r="C117" s="136">
        <v>0</v>
      </c>
    </row>
    <row r="118" spans="1:3" ht="25.5" thickBot="1" x14ac:dyDescent="0.35">
      <c r="A118" s="134" t="s">
        <v>1870</v>
      </c>
      <c r="B118" s="135" t="s">
        <v>1871</v>
      </c>
      <c r="C118" s="136">
        <v>0</v>
      </c>
    </row>
    <row r="119" spans="1:3" ht="25.5" thickBot="1" x14ac:dyDescent="0.35">
      <c r="A119" s="134" t="s">
        <v>1872</v>
      </c>
      <c r="B119" s="135" t="s">
        <v>1873</v>
      </c>
      <c r="C119" s="136">
        <v>0</v>
      </c>
    </row>
    <row r="120" spans="1:3" ht="13.5" thickBot="1" x14ac:dyDescent="0.35">
      <c r="A120" s="131" t="s">
        <v>1874</v>
      </c>
      <c r="B120" s="132" t="s">
        <v>1875</v>
      </c>
      <c r="C120" s="133">
        <f>SUM(C121:C124)</f>
        <v>120256</v>
      </c>
    </row>
    <row r="121" spans="1:3" ht="13.5" thickBot="1" x14ac:dyDescent="0.35">
      <c r="A121" s="134" t="s">
        <v>1876</v>
      </c>
      <c r="B121" s="135" t="s">
        <v>1877</v>
      </c>
      <c r="C121" s="136">
        <v>114239</v>
      </c>
    </row>
    <row r="122" spans="1:3" ht="13.5" thickBot="1" x14ac:dyDescent="0.35">
      <c r="A122" s="134" t="s">
        <v>1878</v>
      </c>
      <c r="B122" s="135" t="s">
        <v>1879</v>
      </c>
      <c r="C122" s="136">
        <v>916</v>
      </c>
    </row>
    <row r="123" spans="1:3" ht="13.5" thickBot="1" x14ac:dyDescent="0.35">
      <c r="A123" s="134" t="s">
        <v>1880</v>
      </c>
      <c r="B123" s="135" t="s">
        <v>1881</v>
      </c>
      <c r="C123" s="136">
        <v>0</v>
      </c>
    </row>
    <row r="124" spans="1:3" ht="13.5" thickBot="1" x14ac:dyDescent="0.35">
      <c r="A124" s="134" t="s">
        <v>1882</v>
      </c>
      <c r="B124" s="135" t="s">
        <v>1883</v>
      </c>
      <c r="C124" s="136">
        <v>5101</v>
      </c>
    </row>
    <row r="125" spans="1:3" ht="26.5" thickBot="1" x14ac:dyDescent="0.35">
      <c r="A125" s="131" t="s">
        <v>1884</v>
      </c>
      <c r="B125" s="132" t="s">
        <v>1885</v>
      </c>
      <c r="C125" s="133">
        <f>SUM(C126:C131)</f>
        <v>23806640</v>
      </c>
    </row>
    <row r="126" spans="1:3" ht="13.5" thickBot="1" x14ac:dyDescent="0.35">
      <c r="A126" s="134" t="s">
        <v>1886</v>
      </c>
      <c r="B126" s="135" t="s">
        <v>1887</v>
      </c>
      <c r="C126" s="136">
        <v>168507</v>
      </c>
    </row>
    <row r="127" spans="1:3" ht="13.5" thickBot="1" x14ac:dyDescent="0.35">
      <c r="A127" s="134" t="s">
        <v>1888</v>
      </c>
      <c r="B127" s="135" t="s">
        <v>1889</v>
      </c>
      <c r="C127" s="136">
        <v>0</v>
      </c>
    </row>
    <row r="128" spans="1:3" ht="13.5" thickBot="1" x14ac:dyDescent="0.35">
      <c r="A128" s="134" t="s">
        <v>1890</v>
      </c>
      <c r="B128" s="135" t="s">
        <v>1891</v>
      </c>
      <c r="C128" s="136">
        <v>0</v>
      </c>
    </row>
    <row r="129" spans="1:3" ht="13.5" thickBot="1" x14ac:dyDescent="0.35">
      <c r="A129" s="134" t="s">
        <v>1892</v>
      </c>
      <c r="B129" s="135" t="s">
        <v>1893</v>
      </c>
      <c r="C129" s="136">
        <v>0</v>
      </c>
    </row>
    <row r="130" spans="1:3" ht="13.5" thickBot="1" x14ac:dyDescent="0.35">
      <c r="A130" s="134" t="s">
        <v>1894</v>
      </c>
      <c r="B130" s="135" t="s">
        <v>1895</v>
      </c>
      <c r="C130" s="136">
        <v>40878</v>
      </c>
    </row>
    <row r="131" spans="1:3" ht="13.5" thickBot="1" x14ac:dyDescent="0.35">
      <c r="A131" s="134" t="s">
        <v>1896</v>
      </c>
      <c r="B131" s="135" t="s">
        <v>1845</v>
      </c>
      <c r="C131" s="136">
        <v>23597255</v>
      </c>
    </row>
    <row r="132" spans="1:3" ht="13.5" thickBot="1" x14ac:dyDescent="0.35">
      <c r="A132" s="131" t="s">
        <v>1897</v>
      </c>
      <c r="B132" s="132" t="s">
        <v>1898</v>
      </c>
      <c r="C132" s="133">
        <f>SUM(C133:C141)</f>
        <v>530163142</v>
      </c>
    </row>
    <row r="133" spans="1:3" ht="13.5" thickBot="1" x14ac:dyDescent="0.35">
      <c r="A133" s="134" t="s">
        <v>1899</v>
      </c>
      <c r="B133" s="135" t="s">
        <v>1900</v>
      </c>
      <c r="C133" s="136">
        <v>173946362</v>
      </c>
    </row>
    <row r="134" spans="1:3" ht="13.5" thickBot="1" x14ac:dyDescent="0.35">
      <c r="A134" s="134" t="s">
        <v>1901</v>
      </c>
      <c r="B134" s="135" t="s">
        <v>1902</v>
      </c>
      <c r="C134" s="136">
        <v>36249352</v>
      </c>
    </row>
    <row r="135" spans="1:3" ht="13.5" thickBot="1" x14ac:dyDescent="0.35">
      <c r="A135" s="134" t="s">
        <v>1903</v>
      </c>
      <c r="B135" s="135" t="s">
        <v>1904</v>
      </c>
      <c r="C135" s="136">
        <v>24012673</v>
      </c>
    </row>
    <row r="136" spans="1:3" ht="13.5" thickBot="1" x14ac:dyDescent="0.35">
      <c r="A136" s="134" t="s">
        <v>1905</v>
      </c>
      <c r="B136" s="135" t="s">
        <v>1906</v>
      </c>
      <c r="C136" s="136">
        <v>6977153</v>
      </c>
    </row>
    <row r="137" spans="1:3" ht="13.5" thickBot="1" x14ac:dyDescent="0.35">
      <c r="A137" s="134" t="s">
        <v>1907</v>
      </c>
      <c r="B137" s="135" t="s">
        <v>1908</v>
      </c>
      <c r="C137" s="136">
        <v>55214938</v>
      </c>
    </row>
    <row r="138" spans="1:3" ht="13.5" thickBot="1" x14ac:dyDescent="0.35">
      <c r="A138" s="134" t="s">
        <v>1909</v>
      </c>
      <c r="B138" s="135" t="s">
        <v>1910</v>
      </c>
      <c r="C138" s="136">
        <v>11031810</v>
      </c>
    </row>
    <row r="139" spans="1:3" ht="13.5" thickBot="1" x14ac:dyDescent="0.35">
      <c r="A139" s="134" t="s">
        <v>1911</v>
      </c>
      <c r="B139" s="135" t="s">
        <v>1912</v>
      </c>
      <c r="C139" s="136">
        <v>217202059</v>
      </c>
    </row>
    <row r="140" spans="1:3" ht="13.5" thickBot="1" x14ac:dyDescent="0.35">
      <c r="A140" s="134" t="s">
        <v>1913</v>
      </c>
      <c r="B140" s="135" t="s">
        <v>1914</v>
      </c>
      <c r="C140" s="136">
        <v>5355700</v>
      </c>
    </row>
    <row r="141" spans="1:3" ht="13.5" thickBot="1" x14ac:dyDescent="0.35">
      <c r="A141" s="134" t="s">
        <v>1915</v>
      </c>
      <c r="B141" s="135" t="s">
        <v>1916</v>
      </c>
      <c r="C141" s="136">
        <v>173095</v>
      </c>
    </row>
    <row r="142" spans="1:3" ht="13.5" thickBot="1" x14ac:dyDescent="0.35">
      <c r="A142" s="131" t="s">
        <v>1917</v>
      </c>
      <c r="B142" s="132" t="s">
        <v>1918</v>
      </c>
      <c r="C142" s="133">
        <f>SUM(C143:C150)</f>
        <v>1917605</v>
      </c>
    </row>
    <row r="143" spans="1:3" ht="13.5" thickBot="1" x14ac:dyDescent="0.35">
      <c r="A143" s="134" t="s">
        <v>1919</v>
      </c>
      <c r="B143" s="135" t="s">
        <v>1920</v>
      </c>
      <c r="C143" s="136">
        <v>260690</v>
      </c>
    </row>
    <row r="144" spans="1:3" ht="25.5" thickBot="1" x14ac:dyDescent="0.35">
      <c r="A144" s="134" t="s">
        <v>1921</v>
      </c>
      <c r="B144" s="135" t="s">
        <v>1922</v>
      </c>
      <c r="C144" s="136">
        <v>15</v>
      </c>
    </row>
    <row r="145" spans="1:3" ht="25.5" thickBot="1" x14ac:dyDescent="0.35">
      <c r="A145" s="134" t="s">
        <v>1923</v>
      </c>
      <c r="B145" s="135" t="s">
        <v>1924</v>
      </c>
      <c r="C145" s="136">
        <v>0</v>
      </c>
    </row>
    <row r="146" spans="1:3" ht="13.5" thickBot="1" x14ac:dyDescent="0.35">
      <c r="A146" s="134" t="s">
        <v>1925</v>
      </c>
      <c r="B146" s="135" t="s">
        <v>1926</v>
      </c>
      <c r="C146" s="136">
        <v>0</v>
      </c>
    </row>
    <row r="147" spans="1:3" ht="13.5" thickBot="1" x14ac:dyDescent="0.35">
      <c r="A147" s="134" t="s">
        <v>1927</v>
      </c>
      <c r="B147" s="135" t="s">
        <v>1928</v>
      </c>
      <c r="C147" s="136">
        <v>0</v>
      </c>
    </row>
    <row r="148" spans="1:3" ht="13.5" thickBot="1" x14ac:dyDescent="0.35">
      <c r="A148" s="134" t="s">
        <v>1929</v>
      </c>
      <c r="B148" s="135" t="s">
        <v>1930</v>
      </c>
      <c r="C148" s="136">
        <v>1600696</v>
      </c>
    </row>
    <row r="149" spans="1:3" ht="13.5" thickBot="1" x14ac:dyDescent="0.35">
      <c r="A149" s="134" t="s">
        <v>1931</v>
      </c>
      <c r="B149" s="135" t="s">
        <v>1932</v>
      </c>
      <c r="C149" s="136">
        <v>0</v>
      </c>
    </row>
    <row r="150" spans="1:3" ht="13.5" thickBot="1" x14ac:dyDescent="0.35">
      <c r="A150" s="134" t="s">
        <v>1933</v>
      </c>
      <c r="B150" s="135" t="s">
        <v>1934</v>
      </c>
      <c r="C150" s="136">
        <v>56204</v>
      </c>
    </row>
    <row r="151" spans="1:3" ht="13.5" thickBot="1" x14ac:dyDescent="0.35">
      <c r="A151" s="131" t="s">
        <v>1935</v>
      </c>
      <c r="B151" s="132" t="s">
        <v>1936</v>
      </c>
      <c r="C151" s="133">
        <f>SUM(C152:C154)</f>
        <v>676357</v>
      </c>
    </row>
    <row r="152" spans="1:3" ht="13.5" thickBot="1" x14ac:dyDescent="0.35">
      <c r="A152" s="134" t="s">
        <v>1937</v>
      </c>
      <c r="B152" s="135" t="s">
        <v>1938</v>
      </c>
      <c r="C152" s="136">
        <v>114670</v>
      </c>
    </row>
    <row r="153" spans="1:3" ht="13.5" thickBot="1" x14ac:dyDescent="0.35">
      <c r="A153" s="134" t="s">
        <v>1939</v>
      </c>
      <c r="B153" s="135" t="s">
        <v>1940</v>
      </c>
      <c r="C153" s="136">
        <v>405634</v>
      </c>
    </row>
    <row r="154" spans="1:3" ht="13.5" thickBot="1" x14ac:dyDescent="0.35">
      <c r="A154" s="134" t="s">
        <v>1941</v>
      </c>
      <c r="B154" s="135" t="s">
        <v>1942</v>
      </c>
      <c r="C154" s="136">
        <v>156053</v>
      </c>
    </row>
    <row r="155" spans="1:3" ht="13.5" thickBot="1" x14ac:dyDescent="0.35">
      <c r="A155" s="131" t="s">
        <v>1943</v>
      </c>
      <c r="B155" s="132" t="s">
        <v>1944</v>
      </c>
      <c r="C155" s="133">
        <f>SUM(C156:C159)</f>
        <v>39850832</v>
      </c>
    </row>
    <row r="156" spans="1:3" ht="25.5" thickBot="1" x14ac:dyDescent="0.35">
      <c r="A156" s="134" t="s">
        <v>1945</v>
      </c>
      <c r="B156" s="135" t="s">
        <v>1946</v>
      </c>
      <c r="C156" s="136">
        <v>19154385</v>
      </c>
    </row>
    <row r="157" spans="1:3" ht="13.5" thickBot="1" x14ac:dyDescent="0.35">
      <c r="A157" s="134" t="s">
        <v>1947</v>
      </c>
      <c r="B157" s="135" t="s">
        <v>1948</v>
      </c>
      <c r="C157" s="136">
        <v>0</v>
      </c>
    </row>
    <row r="158" spans="1:3" ht="13.5" thickBot="1" x14ac:dyDescent="0.35">
      <c r="A158" s="134" t="s">
        <v>1949</v>
      </c>
      <c r="B158" s="135" t="s">
        <v>1950</v>
      </c>
      <c r="C158" s="136">
        <v>2703671</v>
      </c>
    </row>
    <row r="159" spans="1:3" ht="13.5" thickBot="1" x14ac:dyDescent="0.35">
      <c r="A159" s="134" t="s">
        <v>1951</v>
      </c>
      <c r="B159" s="135" t="s">
        <v>1952</v>
      </c>
      <c r="C159" s="136">
        <v>17992776</v>
      </c>
    </row>
    <row r="160" spans="1:3" ht="13.5" thickBot="1" x14ac:dyDescent="0.35">
      <c r="A160" s="131" t="s">
        <v>1953</v>
      </c>
      <c r="B160" s="132" t="s">
        <v>1954</v>
      </c>
      <c r="C160" s="133">
        <f>SUM(C161:C166)</f>
        <v>7798645</v>
      </c>
    </row>
    <row r="161" spans="1:3" ht="13.5" thickBot="1" x14ac:dyDescent="0.35">
      <c r="A161" s="134" t="s">
        <v>1955</v>
      </c>
      <c r="B161" s="135" t="s">
        <v>1956</v>
      </c>
      <c r="C161" s="136">
        <v>31329</v>
      </c>
    </row>
    <row r="162" spans="1:3" ht="13.5" thickBot="1" x14ac:dyDescent="0.35">
      <c r="A162" s="134" t="s">
        <v>1957</v>
      </c>
      <c r="B162" s="135" t="s">
        <v>1958</v>
      </c>
      <c r="C162" s="136">
        <v>330997</v>
      </c>
    </row>
    <row r="163" spans="1:3" ht="13.5" thickBot="1" x14ac:dyDescent="0.35">
      <c r="A163" s="134" t="s">
        <v>1959</v>
      </c>
      <c r="B163" s="135" t="s">
        <v>1960</v>
      </c>
      <c r="C163" s="136">
        <v>1751</v>
      </c>
    </row>
    <row r="164" spans="1:3" ht="13.5" thickBot="1" x14ac:dyDescent="0.35">
      <c r="A164" s="134" t="s">
        <v>1961</v>
      </c>
      <c r="B164" s="135" t="s">
        <v>1962</v>
      </c>
      <c r="C164" s="136">
        <v>0</v>
      </c>
    </row>
    <row r="165" spans="1:3" ht="13.5" thickBot="1" x14ac:dyDescent="0.35">
      <c r="A165" s="134" t="s">
        <v>1963</v>
      </c>
      <c r="B165" s="135" t="s">
        <v>1964</v>
      </c>
      <c r="C165" s="136">
        <v>3188733</v>
      </c>
    </row>
    <row r="166" spans="1:3" ht="13.5" thickBot="1" x14ac:dyDescent="0.35">
      <c r="A166" s="134" t="s">
        <v>1965</v>
      </c>
      <c r="B166" s="135" t="s">
        <v>1966</v>
      </c>
      <c r="C166" s="136">
        <v>4245835</v>
      </c>
    </row>
    <row r="167" spans="1:3" ht="13.5" thickBot="1" x14ac:dyDescent="0.35">
      <c r="A167" s="128">
        <v>4.4000000000000004</v>
      </c>
      <c r="B167" s="137" t="s">
        <v>1967</v>
      </c>
      <c r="C167" s="130">
        <f>SUM(C168)</f>
        <v>15797604</v>
      </c>
    </row>
    <row r="168" spans="1:3" ht="13.5" thickBot="1" x14ac:dyDescent="0.35">
      <c r="A168" s="131" t="s">
        <v>1968</v>
      </c>
      <c r="B168" s="132" t="s">
        <v>1969</v>
      </c>
      <c r="C168" s="133">
        <f>SUM(C169:C173)</f>
        <v>15797604</v>
      </c>
    </row>
    <row r="169" spans="1:3" ht="13.5" thickBot="1" x14ac:dyDescent="0.35">
      <c r="A169" s="134" t="s">
        <v>1970</v>
      </c>
      <c r="B169" s="135" t="s">
        <v>1971</v>
      </c>
      <c r="C169" s="136">
        <v>13796</v>
      </c>
    </row>
    <row r="170" spans="1:3" ht="13.5" thickBot="1" x14ac:dyDescent="0.35">
      <c r="A170" s="134" t="s">
        <v>1972</v>
      </c>
      <c r="B170" s="135" t="s">
        <v>1973</v>
      </c>
      <c r="C170" s="136">
        <v>548828</v>
      </c>
    </row>
    <row r="171" spans="1:3" ht="13.5" thickBot="1" x14ac:dyDescent="0.35">
      <c r="A171" s="134" t="s">
        <v>1974</v>
      </c>
      <c r="B171" s="135" t="s">
        <v>1975</v>
      </c>
      <c r="C171" s="136">
        <v>0</v>
      </c>
    </row>
    <row r="172" spans="1:3" ht="13.5" thickBot="1" x14ac:dyDescent="0.35">
      <c r="A172" s="134" t="s">
        <v>1976</v>
      </c>
      <c r="B172" s="135" t="s">
        <v>1977</v>
      </c>
      <c r="C172" s="136">
        <v>12365661</v>
      </c>
    </row>
    <row r="173" spans="1:3" ht="13.5" thickBot="1" x14ac:dyDescent="0.35">
      <c r="A173" s="134" t="s">
        <v>1978</v>
      </c>
      <c r="B173" s="135" t="s">
        <v>1979</v>
      </c>
      <c r="C173" s="136">
        <v>2869319</v>
      </c>
    </row>
    <row r="174" spans="1:3" ht="13.5" thickBot="1" x14ac:dyDescent="0.35">
      <c r="A174" s="128">
        <v>4.5</v>
      </c>
      <c r="B174" s="137" t="s">
        <v>1980</v>
      </c>
      <c r="C174" s="130">
        <f>SUM(C175+C177+C179+C181+C185+C187)</f>
        <v>87713826</v>
      </c>
    </row>
    <row r="175" spans="1:3" ht="13.5" thickBot="1" x14ac:dyDescent="0.35">
      <c r="A175" s="131" t="s">
        <v>1981</v>
      </c>
      <c r="B175" s="132" t="s">
        <v>1718</v>
      </c>
      <c r="C175" s="133">
        <f>SUM(C176)</f>
        <v>21770454</v>
      </c>
    </row>
    <row r="176" spans="1:3" ht="13.5" thickBot="1" x14ac:dyDescent="0.35">
      <c r="A176" s="134" t="s">
        <v>1982</v>
      </c>
      <c r="B176" s="135" t="s">
        <v>1720</v>
      </c>
      <c r="C176" s="136">
        <v>21770454</v>
      </c>
    </row>
    <row r="177" spans="1:3" ht="13.5" thickBot="1" x14ac:dyDescent="0.35">
      <c r="A177" s="131" t="s">
        <v>1983</v>
      </c>
      <c r="B177" s="132" t="s">
        <v>1721</v>
      </c>
      <c r="C177" s="133">
        <f>SUM(C178)</f>
        <v>29818884</v>
      </c>
    </row>
    <row r="178" spans="1:3" ht="13.5" thickBot="1" x14ac:dyDescent="0.35">
      <c r="A178" s="134" t="s">
        <v>1984</v>
      </c>
      <c r="B178" s="135" t="s">
        <v>1723</v>
      </c>
      <c r="C178" s="136">
        <v>29818884</v>
      </c>
    </row>
    <row r="179" spans="1:3" ht="13.5" thickBot="1" x14ac:dyDescent="0.35">
      <c r="A179" s="131" t="s">
        <v>1985</v>
      </c>
      <c r="B179" s="132" t="s">
        <v>1724</v>
      </c>
      <c r="C179" s="133">
        <f>SUM(C180)</f>
        <v>4313166</v>
      </c>
    </row>
    <row r="180" spans="1:3" ht="13.5" thickBot="1" x14ac:dyDescent="0.35">
      <c r="A180" s="134" t="s">
        <v>1986</v>
      </c>
      <c r="B180" s="135" t="s">
        <v>1726</v>
      </c>
      <c r="C180" s="136">
        <v>4313166</v>
      </c>
    </row>
    <row r="181" spans="1:3" ht="13.5" thickBot="1" x14ac:dyDescent="0.35">
      <c r="A181" s="131" t="s">
        <v>1987</v>
      </c>
      <c r="B181" s="132" t="s">
        <v>1728</v>
      </c>
      <c r="C181" s="133">
        <f>SUM(C182:C184)</f>
        <v>10191550</v>
      </c>
    </row>
    <row r="182" spans="1:3" ht="13.5" thickBot="1" x14ac:dyDescent="0.35">
      <c r="A182" s="134" t="s">
        <v>1988</v>
      </c>
      <c r="B182" s="135" t="s">
        <v>1730</v>
      </c>
      <c r="C182" s="136">
        <v>10191550</v>
      </c>
    </row>
    <row r="183" spans="1:3" ht="13.5" thickBot="1" x14ac:dyDescent="0.35">
      <c r="A183" s="134" t="s">
        <v>1989</v>
      </c>
      <c r="B183" s="135" t="s">
        <v>1732</v>
      </c>
      <c r="C183" s="136">
        <v>0</v>
      </c>
    </row>
    <row r="184" spans="1:3" ht="13.5" thickBot="1" x14ac:dyDescent="0.35">
      <c r="A184" s="134" t="s">
        <v>1990</v>
      </c>
      <c r="B184" s="135" t="s">
        <v>1734</v>
      </c>
      <c r="C184" s="136">
        <v>0</v>
      </c>
    </row>
    <row r="185" spans="1:3" ht="13.5" thickBot="1" x14ac:dyDescent="0.35">
      <c r="A185" s="131" t="s">
        <v>1991</v>
      </c>
      <c r="B185" s="132" t="s">
        <v>1736</v>
      </c>
      <c r="C185" s="133">
        <f>SUM(C186)</f>
        <v>21619772</v>
      </c>
    </row>
    <row r="186" spans="1:3" ht="13.5" thickBot="1" x14ac:dyDescent="0.35">
      <c r="A186" s="134" t="s">
        <v>1992</v>
      </c>
      <c r="B186" s="135" t="s">
        <v>1736</v>
      </c>
      <c r="C186" s="136">
        <v>21619772</v>
      </c>
    </row>
    <row r="187" spans="1:3" ht="13.5" thickBot="1" x14ac:dyDescent="0.35">
      <c r="A187" s="131" t="s">
        <v>1993</v>
      </c>
      <c r="B187" s="132" t="s">
        <v>1739</v>
      </c>
      <c r="C187" s="133">
        <f>SUM(C188)</f>
        <v>0</v>
      </c>
    </row>
    <row r="188" spans="1:3" ht="13.5" thickBot="1" x14ac:dyDescent="0.35">
      <c r="A188" s="134" t="s">
        <v>1994</v>
      </c>
      <c r="B188" s="135" t="s">
        <v>1741</v>
      </c>
      <c r="C188" s="136">
        <v>0</v>
      </c>
    </row>
    <row r="189" spans="1:3" ht="39.5" thickBot="1" x14ac:dyDescent="0.35">
      <c r="A189" s="128">
        <v>4.9000000000000004</v>
      </c>
      <c r="B189" s="137" t="s">
        <v>1995</v>
      </c>
      <c r="C189" s="130">
        <f t="shared" ref="C189:C190" si="1">SUM(C190)</f>
        <v>0</v>
      </c>
    </row>
    <row r="190" spans="1:3" ht="26.5" thickBot="1" x14ac:dyDescent="0.35">
      <c r="A190" s="131" t="s">
        <v>1996</v>
      </c>
      <c r="B190" s="132" t="s">
        <v>1997</v>
      </c>
      <c r="C190" s="133">
        <f t="shared" si="1"/>
        <v>0</v>
      </c>
    </row>
    <row r="191" spans="1:3" ht="25.5" thickBot="1" x14ac:dyDescent="0.35">
      <c r="A191" s="134" t="s">
        <v>1998</v>
      </c>
      <c r="B191" s="135" t="s">
        <v>1999</v>
      </c>
      <c r="C191" s="136">
        <v>0</v>
      </c>
    </row>
    <row r="192" spans="1:3" ht="13.5" thickBot="1" x14ac:dyDescent="0.35">
      <c r="A192" s="138">
        <v>5</v>
      </c>
      <c r="B192" s="139" t="s">
        <v>2000</v>
      </c>
      <c r="C192" s="140">
        <f>SUM(C193+C215)</f>
        <v>82833350</v>
      </c>
    </row>
    <row r="193" spans="1:3" ht="13.5" thickBot="1" x14ac:dyDescent="0.35">
      <c r="A193" s="128">
        <v>5.0999999999999996</v>
      </c>
      <c r="B193" s="137" t="s">
        <v>2000</v>
      </c>
      <c r="C193" s="130">
        <f>SUM(C194+C200+C205)</f>
        <v>82833350</v>
      </c>
    </row>
    <row r="194" spans="1:3" ht="26.5" thickBot="1" x14ac:dyDescent="0.35">
      <c r="A194" s="131" t="s">
        <v>2001</v>
      </c>
      <c r="B194" s="132" t="s">
        <v>2002</v>
      </c>
      <c r="C194" s="133">
        <f>SUM(C195:C199)</f>
        <v>1387921</v>
      </c>
    </row>
    <row r="195" spans="1:3" ht="13.5" thickBot="1" x14ac:dyDescent="0.35">
      <c r="A195" s="134" t="s">
        <v>2003</v>
      </c>
      <c r="B195" s="135" t="s">
        <v>1792</v>
      </c>
      <c r="C195" s="136">
        <v>0</v>
      </c>
    </row>
    <row r="196" spans="1:3" ht="13.5" thickBot="1" x14ac:dyDescent="0.35">
      <c r="A196" s="134" t="s">
        <v>2004</v>
      </c>
      <c r="B196" s="135" t="s">
        <v>1794</v>
      </c>
      <c r="C196" s="136">
        <v>0</v>
      </c>
    </row>
    <row r="197" spans="1:3" ht="13.5" thickBot="1" x14ac:dyDescent="0.35">
      <c r="A197" s="134" t="s">
        <v>2005</v>
      </c>
      <c r="B197" s="135" t="s">
        <v>1796</v>
      </c>
      <c r="C197" s="136">
        <v>0</v>
      </c>
    </row>
    <row r="198" spans="1:3" ht="13.5" thickBot="1" x14ac:dyDescent="0.35">
      <c r="A198" s="134" t="s">
        <v>2006</v>
      </c>
      <c r="B198" s="135" t="s">
        <v>1798</v>
      </c>
      <c r="C198" s="136">
        <v>0</v>
      </c>
    </row>
    <row r="199" spans="1:3" ht="13.5" thickBot="1" x14ac:dyDescent="0.35">
      <c r="A199" s="134" t="s">
        <v>2007</v>
      </c>
      <c r="B199" s="135" t="s">
        <v>1800</v>
      </c>
      <c r="C199" s="136">
        <v>1387921</v>
      </c>
    </row>
    <row r="200" spans="1:3" ht="13.5" thickBot="1" x14ac:dyDescent="0.35">
      <c r="A200" s="131" t="s">
        <v>2008</v>
      </c>
      <c r="B200" s="132" t="s">
        <v>2009</v>
      </c>
      <c r="C200" s="133">
        <f>SUM(C201:C204)</f>
        <v>0</v>
      </c>
    </row>
    <row r="201" spans="1:3" ht="13.5" thickBot="1" x14ac:dyDescent="0.35">
      <c r="A201" s="134" t="s">
        <v>2010</v>
      </c>
      <c r="B201" s="135" t="s">
        <v>1782</v>
      </c>
      <c r="C201" s="136">
        <v>0</v>
      </c>
    </row>
    <row r="202" spans="1:3" ht="13.5" thickBot="1" x14ac:dyDescent="0.35">
      <c r="A202" s="134" t="s">
        <v>2011</v>
      </c>
      <c r="B202" s="135" t="s">
        <v>1784</v>
      </c>
      <c r="C202" s="136">
        <v>0</v>
      </c>
    </row>
    <row r="203" spans="1:3" ht="13.5" thickBot="1" x14ac:dyDescent="0.35">
      <c r="A203" s="134" t="s">
        <v>2012</v>
      </c>
      <c r="B203" s="135" t="s">
        <v>1786</v>
      </c>
      <c r="C203" s="136">
        <v>0</v>
      </c>
    </row>
    <row r="204" spans="1:3" ht="13.5" thickBot="1" x14ac:dyDescent="0.35">
      <c r="A204" s="134" t="s">
        <v>2013</v>
      </c>
      <c r="B204" s="135" t="s">
        <v>2014</v>
      </c>
      <c r="C204" s="136">
        <v>0</v>
      </c>
    </row>
    <row r="205" spans="1:3" ht="13.5" thickBot="1" x14ac:dyDescent="0.35">
      <c r="A205" s="131" t="s">
        <v>2015</v>
      </c>
      <c r="B205" s="132" t="s">
        <v>2016</v>
      </c>
      <c r="C205" s="133">
        <f>SUM(C206:C214)</f>
        <v>81445429</v>
      </c>
    </row>
    <row r="206" spans="1:3" ht="13.5" thickBot="1" x14ac:dyDescent="0.35">
      <c r="A206" s="134" t="s">
        <v>2017</v>
      </c>
      <c r="B206" s="135" t="s">
        <v>2018</v>
      </c>
      <c r="C206" s="136">
        <v>6955990</v>
      </c>
    </row>
    <row r="207" spans="1:3" ht="25.5" thickBot="1" x14ac:dyDescent="0.35">
      <c r="A207" s="134" t="s">
        <v>2019</v>
      </c>
      <c r="B207" s="135" t="s">
        <v>2020</v>
      </c>
      <c r="C207" s="136">
        <v>45440</v>
      </c>
    </row>
    <row r="208" spans="1:3" ht="13.5" thickBot="1" x14ac:dyDescent="0.35">
      <c r="A208" s="134" t="s">
        <v>2021</v>
      </c>
      <c r="B208" s="135" t="s">
        <v>2022</v>
      </c>
      <c r="C208" s="136">
        <v>0</v>
      </c>
    </row>
    <row r="209" spans="1:3" ht="13.5" thickBot="1" x14ac:dyDescent="0.35">
      <c r="A209" s="134" t="s">
        <v>2023</v>
      </c>
      <c r="B209" s="135" t="s">
        <v>2024</v>
      </c>
      <c r="C209" s="136">
        <v>0</v>
      </c>
    </row>
    <row r="210" spans="1:3" ht="13.5" thickBot="1" x14ac:dyDescent="0.35">
      <c r="A210" s="134" t="s">
        <v>2025</v>
      </c>
      <c r="B210" s="135" t="s">
        <v>2026</v>
      </c>
      <c r="C210" s="136">
        <v>0</v>
      </c>
    </row>
    <row r="211" spans="1:3" ht="13.5" thickBot="1" x14ac:dyDescent="0.35">
      <c r="A211" s="134" t="s">
        <v>2027</v>
      </c>
      <c r="B211" s="135" t="s">
        <v>2028</v>
      </c>
      <c r="C211" s="136">
        <v>0</v>
      </c>
    </row>
    <row r="212" spans="1:3" ht="13.5" thickBot="1" x14ac:dyDescent="0.35">
      <c r="A212" s="134" t="s">
        <v>2029</v>
      </c>
      <c r="B212" s="135" t="s">
        <v>2030</v>
      </c>
      <c r="C212" s="136">
        <v>0</v>
      </c>
    </row>
    <row r="213" spans="1:3" ht="13.5" thickBot="1" x14ac:dyDescent="0.35">
      <c r="A213" s="134" t="s">
        <v>2031</v>
      </c>
      <c r="B213" s="135" t="s">
        <v>2032</v>
      </c>
      <c r="C213" s="136">
        <v>32163</v>
      </c>
    </row>
    <row r="214" spans="1:3" ht="13.5" thickBot="1" x14ac:dyDescent="0.35">
      <c r="A214" s="134" t="s">
        <v>2033</v>
      </c>
      <c r="B214" s="135" t="s">
        <v>2034</v>
      </c>
      <c r="C214" s="136">
        <v>74411836</v>
      </c>
    </row>
    <row r="215" spans="1:3" ht="39.5" thickBot="1" x14ac:dyDescent="0.35">
      <c r="A215" s="128">
        <v>5.9</v>
      </c>
      <c r="B215" s="137" t="s">
        <v>2035</v>
      </c>
      <c r="C215" s="130">
        <v>0</v>
      </c>
    </row>
    <row r="216" spans="1:3" ht="13.5" thickBot="1" x14ac:dyDescent="0.35">
      <c r="A216" s="138">
        <v>6</v>
      </c>
      <c r="B216" s="139" t="s">
        <v>2036</v>
      </c>
      <c r="C216" s="140">
        <f>SUM(C217+C232+C233+C236)</f>
        <v>81635377</v>
      </c>
    </row>
    <row r="217" spans="1:3" ht="13.5" thickBot="1" x14ac:dyDescent="0.35">
      <c r="A217" s="128">
        <v>6.1</v>
      </c>
      <c r="B217" s="137" t="s">
        <v>2036</v>
      </c>
      <c r="C217" s="130">
        <f>SUM(C218+C220+C222+C224+C226+C228+C230)</f>
        <v>81096979</v>
      </c>
    </row>
    <row r="218" spans="1:3" ht="13.5" thickBot="1" x14ac:dyDescent="0.35">
      <c r="A218" s="131" t="s">
        <v>2037</v>
      </c>
      <c r="B218" s="132" t="s">
        <v>1721</v>
      </c>
      <c r="C218" s="133">
        <f>SUM(C219)</f>
        <v>8675928</v>
      </c>
    </row>
    <row r="219" spans="1:3" ht="13.5" thickBot="1" x14ac:dyDescent="0.35">
      <c r="A219" s="134" t="s">
        <v>2038</v>
      </c>
      <c r="B219" s="135" t="s">
        <v>1723</v>
      </c>
      <c r="C219" s="136">
        <v>8675928</v>
      </c>
    </row>
    <row r="220" spans="1:3" ht="13.5" thickBot="1" x14ac:dyDescent="0.35">
      <c r="A220" s="131" t="s">
        <v>2039</v>
      </c>
      <c r="B220" s="132" t="s">
        <v>2040</v>
      </c>
      <c r="C220" s="133">
        <f>SUM(C221)</f>
        <v>917738</v>
      </c>
    </row>
    <row r="221" spans="1:3" ht="13.5" thickBot="1" x14ac:dyDescent="0.35">
      <c r="A221" s="134" t="s">
        <v>2041</v>
      </c>
      <c r="B221" s="135" t="s">
        <v>2040</v>
      </c>
      <c r="C221" s="136">
        <v>917738</v>
      </c>
    </row>
    <row r="222" spans="1:3" ht="13.5" thickBot="1" x14ac:dyDescent="0.35">
      <c r="A222" s="131" t="s">
        <v>2042</v>
      </c>
      <c r="B222" s="132" t="s">
        <v>2043</v>
      </c>
      <c r="C222" s="133">
        <f>SUM(C223)</f>
        <v>0</v>
      </c>
    </row>
    <row r="223" spans="1:3" ht="13.5" thickBot="1" x14ac:dyDescent="0.35">
      <c r="A223" s="134" t="s">
        <v>2044</v>
      </c>
      <c r="B223" s="135" t="s">
        <v>2043</v>
      </c>
      <c r="C223" s="136">
        <v>0</v>
      </c>
    </row>
    <row r="224" spans="1:3" ht="13.5" thickBot="1" x14ac:dyDescent="0.35">
      <c r="A224" s="131" t="s">
        <v>2045</v>
      </c>
      <c r="B224" s="132" t="s">
        <v>2046</v>
      </c>
      <c r="C224" s="133">
        <f>SUM(C225)</f>
        <v>0</v>
      </c>
    </row>
    <row r="225" spans="1:3" ht="13.5" thickBot="1" x14ac:dyDescent="0.35">
      <c r="A225" s="134" t="s">
        <v>2047</v>
      </c>
      <c r="B225" s="135" t="s">
        <v>2048</v>
      </c>
      <c r="C225" s="136">
        <v>0</v>
      </c>
    </row>
    <row r="226" spans="1:3" ht="26.5" thickBot="1" x14ac:dyDescent="0.35">
      <c r="A226" s="131" t="s">
        <v>2049</v>
      </c>
      <c r="B226" s="132" t="s">
        <v>2050</v>
      </c>
      <c r="C226" s="133">
        <f>SUM(C227)</f>
        <v>0</v>
      </c>
    </row>
    <row r="227" spans="1:3" ht="13.5" thickBot="1" x14ac:dyDescent="0.35">
      <c r="A227" s="134" t="s">
        <v>2051</v>
      </c>
      <c r="B227" s="135" t="s">
        <v>2050</v>
      </c>
      <c r="C227" s="136">
        <v>0</v>
      </c>
    </row>
    <row r="228" spans="1:3" ht="13.5" thickBot="1" x14ac:dyDescent="0.35">
      <c r="A228" s="131" t="s">
        <v>2052</v>
      </c>
      <c r="B228" s="132" t="s">
        <v>2053</v>
      </c>
      <c r="C228" s="133">
        <f>SUM(C229)</f>
        <v>0</v>
      </c>
    </row>
    <row r="229" spans="1:3" ht="13.5" thickBot="1" x14ac:dyDescent="0.35">
      <c r="A229" s="134" t="s">
        <v>2054</v>
      </c>
      <c r="B229" s="135" t="s">
        <v>2053</v>
      </c>
      <c r="C229" s="136">
        <v>0</v>
      </c>
    </row>
    <row r="230" spans="1:3" ht="13.5" thickBot="1" x14ac:dyDescent="0.35">
      <c r="A230" s="131" t="s">
        <v>2055</v>
      </c>
      <c r="B230" s="132" t="s">
        <v>2056</v>
      </c>
      <c r="C230" s="133">
        <f>SUM(C231)</f>
        <v>71503313</v>
      </c>
    </row>
    <row r="231" spans="1:3" ht="13.5" thickBot="1" x14ac:dyDescent="0.35">
      <c r="A231" s="134" t="s">
        <v>2057</v>
      </c>
      <c r="B231" s="135" t="s">
        <v>2058</v>
      </c>
      <c r="C231" s="136">
        <v>71503313</v>
      </c>
    </row>
    <row r="232" spans="1:3" ht="13.5" thickBot="1" x14ac:dyDescent="0.35">
      <c r="A232" s="128">
        <v>6.2</v>
      </c>
      <c r="B232" s="137" t="s">
        <v>2059</v>
      </c>
      <c r="C232" s="130">
        <v>0</v>
      </c>
    </row>
    <row r="233" spans="1:3" ht="13.5" thickBot="1" x14ac:dyDescent="0.35">
      <c r="A233" s="128">
        <v>6.3</v>
      </c>
      <c r="B233" s="137" t="s">
        <v>2060</v>
      </c>
      <c r="C233" s="130">
        <f t="shared" ref="C233:C234" si="2">SUM(C234)</f>
        <v>538398</v>
      </c>
    </row>
    <row r="234" spans="1:3" ht="13.5" thickBot="1" x14ac:dyDescent="0.35">
      <c r="A234" s="131" t="s">
        <v>2061</v>
      </c>
      <c r="B234" s="132" t="s">
        <v>2062</v>
      </c>
      <c r="C234" s="133">
        <f t="shared" si="2"/>
        <v>538398</v>
      </c>
    </row>
    <row r="235" spans="1:3" ht="13.5" thickBot="1" x14ac:dyDescent="0.35">
      <c r="A235" s="134" t="s">
        <v>2063</v>
      </c>
      <c r="B235" s="135" t="s">
        <v>2064</v>
      </c>
      <c r="C235" s="136">
        <v>538398</v>
      </c>
    </row>
    <row r="236" spans="1:3" ht="39.5" thickBot="1" x14ac:dyDescent="0.35">
      <c r="A236" s="128">
        <v>6.9</v>
      </c>
      <c r="B236" s="137" t="s">
        <v>2065</v>
      </c>
      <c r="C236" s="130">
        <f t="shared" ref="C236:C237" si="3">SUM(C237)</f>
        <v>0</v>
      </c>
    </row>
    <row r="237" spans="1:3" ht="26.5" thickBot="1" x14ac:dyDescent="0.35">
      <c r="A237" s="128" t="s">
        <v>2066</v>
      </c>
      <c r="B237" s="137" t="s">
        <v>2067</v>
      </c>
      <c r="C237" s="130">
        <f t="shared" si="3"/>
        <v>0</v>
      </c>
    </row>
    <row r="238" spans="1:3" ht="25.5" thickBot="1" x14ac:dyDescent="0.35">
      <c r="A238" s="134" t="s">
        <v>2068</v>
      </c>
      <c r="B238" s="135" t="s">
        <v>2069</v>
      </c>
      <c r="C238" s="136">
        <v>0</v>
      </c>
    </row>
    <row r="239" spans="1:3" ht="26.5" thickBot="1" x14ac:dyDescent="0.35">
      <c r="A239" s="138">
        <v>7</v>
      </c>
      <c r="B239" s="139" t="s">
        <v>2070</v>
      </c>
      <c r="C239" s="140">
        <f>SUM(C240+C241+C242+C243+C244+C245+C246+C247+C248+C249)</f>
        <v>0</v>
      </c>
    </row>
    <row r="240" spans="1:3" ht="26.5" thickBot="1" x14ac:dyDescent="0.35">
      <c r="A240" s="128">
        <v>7.1</v>
      </c>
      <c r="B240" s="137" t="s">
        <v>2071</v>
      </c>
      <c r="C240" s="130">
        <v>0</v>
      </c>
    </row>
    <row r="241" spans="1:3" ht="26.5" thickBot="1" x14ac:dyDescent="0.35">
      <c r="A241" s="128">
        <v>7.2</v>
      </c>
      <c r="B241" s="137" t="s">
        <v>2072</v>
      </c>
      <c r="C241" s="130">
        <v>0</v>
      </c>
    </row>
    <row r="242" spans="1:3" ht="39.5" thickBot="1" x14ac:dyDescent="0.35">
      <c r="A242" s="128">
        <v>7.3</v>
      </c>
      <c r="B242" s="137" t="s">
        <v>2073</v>
      </c>
      <c r="C242" s="130">
        <v>0</v>
      </c>
    </row>
    <row r="243" spans="1:3" ht="39.5" thickBot="1" x14ac:dyDescent="0.35">
      <c r="A243" s="128">
        <v>7.4</v>
      </c>
      <c r="B243" s="137" t="s">
        <v>2074</v>
      </c>
      <c r="C243" s="130">
        <v>0</v>
      </c>
    </row>
    <row r="244" spans="1:3" ht="39.5" thickBot="1" x14ac:dyDescent="0.35">
      <c r="A244" s="128">
        <v>7.5</v>
      </c>
      <c r="B244" s="137" t="s">
        <v>2075</v>
      </c>
      <c r="C244" s="130">
        <v>0</v>
      </c>
    </row>
    <row r="245" spans="1:3" ht="39.5" thickBot="1" x14ac:dyDescent="0.35">
      <c r="A245" s="128">
        <v>7.6</v>
      </c>
      <c r="B245" s="137" t="s">
        <v>2076</v>
      </c>
      <c r="C245" s="130">
        <v>0</v>
      </c>
    </row>
    <row r="246" spans="1:3" ht="39.5" thickBot="1" x14ac:dyDescent="0.35">
      <c r="A246" s="128">
        <v>7.7</v>
      </c>
      <c r="B246" s="137" t="s">
        <v>2077</v>
      </c>
      <c r="C246" s="130">
        <v>0</v>
      </c>
    </row>
    <row r="247" spans="1:3" ht="39.5" thickBot="1" x14ac:dyDescent="0.35">
      <c r="A247" s="128">
        <v>7.8</v>
      </c>
      <c r="B247" s="137" t="s">
        <v>2078</v>
      </c>
      <c r="C247" s="130">
        <v>0</v>
      </c>
    </row>
    <row r="248" spans="1:3" ht="13.5" thickBot="1" x14ac:dyDescent="0.35">
      <c r="A248" s="128">
        <v>7.9</v>
      </c>
      <c r="B248" s="137" t="s">
        <v>2079</v>
      </c>
      <c r="C248" s="130">
        <f t="shared" ref="C248:C249" si="4">SUM(C249)</f>
        <v>0</v>
      </c>
    </row>
    <row r="249" spans="1:3" ht="13.5" thickBot="1" x14ac:dyDescent="0.35">
      <c r="A249" s="142" t="s">
        <v>2080</v>
      </c>
      <c r="B249" s="132" t="s">
        <v>2081</v>
      </c>
      <c r="C249" s="133">
        <f t="shared" si="4"/>
        <v>0</v>
      </c>
    </row>
    <row r="250" spans="1:3" ht="13.5" thickBot="1" x14ac:dyDescent="0.35">
      <c r="A250" s="134" t="s">
        <v>2082</v>
      </c>
      <c r="B250" s="135" t="s">
        <v>2083</v>
      </c>
      <c r="C250" s="136">
        <v>0</v>
      </c>
    </row>
    <row r="251" spans="1:3" ht="39.5" thickBot="1" x14ac:dyDescent="0.35">
      <c r="A251" s="138">
        <v>8</v>
      </c>
      <c r="B251" s="139" t="s">
        <v>2084</v>
      </c>
      <c r="C251" s="140">
        <f>SUM(C252+C267+C273+C278+C285)</f>
        <v>2458301035</v>
      </c>
    </row>
    <row r="252" spans="1:3" ht="13.5" thickBot="1" x14ac:dyDescent="0.35">
      <c r="A252" s="128">
        <v>8.1</v>
      </c>
      <c r="B252" s="137" t="s">
        <v>2085</v>
      </c>
      <c r="C252" s="130">
        <f>SUM(C253+C265)</f>
        <v>1601401150</v>
      </c>
    </row>
    <row r="253" spans="1:3" ht="13.5" thickBot="1" x14ac:dyDescent="0.35">
      <c r="A253" s="131" t="s">
        <v>2086</v>
      </c>
      <c r="B253" s="132" t="s">
        <v>2087</v>
      </c>
      <c r="C253" s="133">
        <f>SUM(C254:C264)</f>
        <v>1371580171</v>
      </c>
    </row>
    <row r="254" spans="1:3" ht="13.5" thickBot="1" x14ac:dyDescent="0.35">
      <c r="A254" s="134" t="s">
        <v>2088</v>
      </c>
      <c r="B254" s="135" t="s">
        <v>2089</v>
      </c>
      <c r="C254" s="136">
        <v>863737933</v>
      </c>
    </row>
    <row r="255" spans="1:3" ht="13.5" thickBot="1" x14ac:dyDescent="0.35">
      <c r="A255" s="134" t="s">
        <v>2090</v>
      </c>
      <c r="B255" s="135" t="s">
        <v>2091</v>
      </c>
      <c r="C255" s="136">
        <v>199224965</v>
      </c>
    </row>
    <row r="256" spans="1:3" ht="13.5" thickBot="1" x14ac:dyDescent="0.35">
      <c r="A256" s="134" t="s">
        <v>2092</v>
      </c>
      <c r="B256" s="135" t="s">
        <v>2093</v>
      </c>
      <c r="C256" s="136">
        <v>82968947</v>
      </c>
    </row>
    <row r="257" spans="1:3" ht="13.5" thickBot="1" x14ac:dyDescent="0.35">
      <c r="A257" s="134" t="s">
        <v>2094</v>
      </c>
      <c r="B257" s="135" t="s">
        <v>2095</v>
      </c>
      <c r="C257" s="136">
        <v>0</v>
      </c>
    </row>
    <row r="258" spans="1:3" ht="13.5" thickBot="1" x14ac:dyDescent="0.35">
      <c r="A258" s="134" t="s">
        <v>2096</v>
      </c>
      <c r="B258" s="135" t="s">
        <v>2097</v>
      </c>
      <c r="C258" s="136">
        <v>0</v>
      </c>
    </row>
    <row r="259" spans="1:3" ht="13.5" thickBot="1" x14ac:dyDescent="0.35">
      <c r="A259" s="134" t="s">
        <v>2098</v>
      </c>
      <c r="B259" s="135" t="s">
        <v>2099</v>
      </c>
      <c r="C259" s="136">
        <v>19974905</v>
      </c>
    </row>
    <row r="260" spans="1:3" ht="13.5" thickBot="1" x14ac:dyDescent="0.35">
      <c r="A260" s="134" t="s">
        <v>2100</v>
      </c>
      <c r="B260" s="135" t="s">
        <v>2101</v>
      </c>
      <c r="C260" s="136">
        <v>0</v>
      </c>
    </row>
    <row r="261" spans="1:3" ht="13.5" thickBot="1" x14ac:dyDescent="0.35">
      <c r="A261" s="134" t="s">
        <v>2102</v>
      </c>
      <c r="B261" s="135" t="s">
        <v>2103</v>
      </c>
      <c r="C261" s="136">
        <v>0</v>
      </c>
    </row>
    <row r="262" spans="1:3" ht="13.5" thickBot="1" x14ac:dyDescent="0.35">
      <c r="A262" s="134" t="s">
        <v>2104</v>
      </c>
      <c r="B262" s="135" t="s">
        <v>2105</v>
      </c>
      <c r="C262" s="136">
        <v>30209080</v>
      </c>
    </row>
    <row r="263" spans="1:3" ht="13.5" thickBot="1" x14ac:dyDescent="0.35">
      <c r="A263" s="134" t="s">
        <v>2106</v>
      </c>
      <c r="B263" s="135" t="s">
        <v>2107</v>
      </c>
      <c r="C263" s="136">
        <v>175464341</v>
      </c>
    </row>
    <row r="264" spans="1:3" ht="13.5" thickBot="1" x14ac:dyDescent="0.35">
      <c r="A264" s="134" t="s">
        <v>2108</v>
      </c>
      <c r="B264" s="135" t="s">
        <v>2109</v>
      </c>
      <c r="C264" s="136">
        <v>0</v>
      </c>
    </row>
    <row r="265" spans="1:3" ht="13.5" thickBot="1" x14ac:dyDescent="0.35">
      <c r="A265" s="131" t="s">
        <v>2110</v>
      </c>
      <c r="B265" s="132" t="s">
        <v>2111</v>
      </c>
      <c r="C265" s="133">
        <f>SUM(C266)</f>
        <v>229820979</v>
      </c>
    </row>
    <row r="266" spans="1:3" ht="13.5" thickBot="1" x14ac:dyDescent="0.35">
      <c r="A266" s="134" t="s">
        <v>2112</v>
      </c>
      <c r="B266" s="135" t="s">
        <v>2113</v>
      </c>
      <c r="C266" s="136">
        <v>229820979</v>
      </c>
    </row>
    <row r="267" spans="1:3" ht="13.5" thickBot="1" x14ac:dyDescent="0.35">
      <c r="A267" s="128">
        <v>8.1999999999999993</v>
      </c>
      <c r="B267" s="137" t="s">
        <v>2114</v>
      </c>
      <c r="C267" s="130">
        <f>SUM(C268)</f>
        <v>827865348</v>
      </c>
    </row>
    <row r="268" spans="1:3" ht="13.5" thickBot="1" x14ac:dyDescent="0.35">
      <c r="A268" s="131" t="s">
        <v>2115</v>
      </c>
      <c r="B268" s="132" t="s">
        <v>2116</v>
      </c>
      <c r="C268" s="133">
        <f>SUM(C269:C272)</f>
        <v>827865348</v>
      </c>
    </row>
    <row r="269" spans="1:3" ht="13.5" thickBot="1" x14ac:dyDescent="0.35">
      <c r="A269" s="134" t="s">
        <v>2117</v>
      </c>
      <c r="B269" s="135" t="s">
        <v>2118</v>
      </c>
      <c r="C269" s="136">
        <v>104705670</v>
      </c>
    </row>
    <row r="270" spans="1:3" ht="25.5" thickBot="1" x14ac:dyDescent="0.35">
      <c r="A270" s="134" t="s">
        <v>2119</v>
      </c>
      <c r="B270" s="135" t="s">
        <v>2120</v>
      </c>
      <c r="C270" s="136">
        <v>0</v>
      </c>
    </row>
    <row r="271" spans="1:3" ht="13.5" thickBot="1" x14ac:dyDescent="0.35">
      <c r="A271" s="134" t="s">
        <v>2121</v>
      </c>
      <c r="B271" s="135" t="s">
        <v>2122</v>
      </c>
      <c r="C271" s="136">
        <v>723159678</v>
      </c>
    </row>
    <row r="272" spans="1:3" ht="25.5" thickBot="1" x14ac:dyDescent="0.35">
      <c r="A272" s="134" t="s">
        <v>2123</v>
      </c>
      <c r="B272" s="135" t="s">
        <v>2124</v>
      </c>
      <c r="C272" s="136">
        <v>0</v>
      </c>
    </row>
    <row r="273" spans="1:3" ht="13.5" thickBot="1" x14ac:dyDescent="0.35">
      <c r="A273" s="128">
        <v>8.3000000000000007</v>
      </c>
      <c r="B273" s="137" t="s">
        <v>2125</v>
      </c>
      <c r="C273" s="130">
        <f>SUM(C274)</f>
        <v>0</v>
      </c>
    </row>
    <row r="274" spans="1:3" ht="13.5" thickBot="1" x14ac:dyDescent="0.35">
      <c r="A274" s="131" t="s">
        <v>2126</v>
      </c>
      <c r="B274" s="132" t="s">
        <v>2127</v>
      </c>
      <c r="C274" s="133">
        <f>SUM(C275:C277)</f>
        <v>0</v>
      </c>
    </row>
    <row r="275" spans="1:3" ht="13.5" thickBot="1" x14ac:dyDescent="0.35">
      <c r="A275" s="134" t="s">
        <v>2128</v>
      </c>
      <c r="B275" s="135" t="s">
        <v>2129</v>
      </c>
      <c r="C275" s="136">
        <v>0</v>
      </c>
    </row>
    <row r="276" spans="1:3" ht="13.5" thickBot="1" x14ac:dyDescent="0.35">
      <c r="A276" s="134" t="s">
        <v>2130</v>
      </c>
      <c r="B276" s="135" t="s">
        <v>2131</v>
      </c>
      <c r="C276" s="136">
        <v>0</v>
      </c>
    </row>
    <row r="277" spans="1:3" ht="13.5" thickBot="1" x14ac:dyDescent="0.35">
      <c r="A277" s="134" t="s">
        <v>2132</v>
      </c>
      <c r="B277" s="135" t="s">
        <v>2133</v>
      </c>
      <c r="C277" s="136">
        <v>0</v>
      </c>
    </row>
    <row r="278" spans="1:3" ht="13.5" thickBot="1" x14ac:dyDescent="0.35">
      <c r="A278" s="128">
        <v>8.4</v>
      </c>
      <c r="B278" s="137" t="s">
        <v>2134</v>
      </c>
      <c r="C278" s="133">
        <f>SUM(C279)</f>
        <v>29034537</v>
      </c>
    </row>
    <row r="279" spans="1:3" ht="13.5" thickBot="1" x14ac:dyDescent="0.35">
      <c r="A279" s="128" t="s">
        <v>2135</v>
      </c>
      <c r="B279" s="137" t="s">
        <v>2136</v>
      </c>
      <c r="C279" s="133">
        <f>SUM(C280:C284)</f>
        <v>29034537</v>
      </c>
    </row>
    <row r="280" spans="1:3" ht="13.5" thickBot="1" x14ac:dyDescent="0.35">
      <c r="A280" s="134" t="s">
        <v>2137</v>
      </c>
      <c r="B280" s="135" t="s">
        <v>2138</v>
      </c>
      <c r="C280" s="136">
        <v>0</v>
      </c>
    </row>
    <row r="281" spans="1:3" ht="13.5" thickBot="1" x14ac:dyDescent="0.35">
      <c r="A281" s="134" t="s">
        <v>2139</v>
      </c>
      <c r="B281" s="135" t="s">
        <v>2140</v>
      </c>
      <c r="C281" s="136">
        <v>4849966</v>
      </c>
    </row>
    <row r="282" spans="1:3" ht="13.5" thickBot="1" x14ac:dyDescent="0.35">
      <c r="A282" s="134" t="s">
        <v>2141</v>
      </c>
      <c r="B282" s="135" t="s">
        <v>2142</v>
      </c>
      <c r="C282" s="136">
        <v>24184571</v>
      </c>
    </row>
    <row r="283" spans="1:3" ht="13.5" thickBot="1" x14ac:dyDescent="0.35">
      <c r="A283" s="134" t="s">
        <v>2143</v>
      </c>
      <c r="B283" s="135" t="s">
        <v>2144</v>
      </c>
      <c r="C283" s="136">
        <v>0</v>
      </c>
    </row>
    <row r="284" spans="1:3" ht="13.5" thickBot="1" x14ac:dyDescent="0.35">
      <c r="A284" s="134" t="s">
        <v>2145</v>
      </c>
      <c r="B284" s="135" t="s">
        <v>2146</v>
      </c>
      <c r="C284" s="136">
        <v>0</v>
      </c>
    </row>
    <row r="285" spans="1:3" ht="13.5" thickBot="1" x14ac:dyDescent="0.35">
      <c r="A285" s="128">
        <v>8.5</v>
      </c>
      <c r="B285" s="137" t="s">
        <v>2147</v>
      </c>
      <c r="C285" s="130">
        <v>0</v>
      </c>
    </row>
    <row r="286" spans="1:3" ht="26.5" thickBot="1" x14ac:dyDescent="0.35">
      <c r="A286" s="138">
        <v>9</v>
      </c>
      <c r="B286" s="139" t="s">
        <v>2148</v>
      </c>
      <c r="C286" s="140">
        <f>SUM(C287+C290+C295+C296)</f>
        <v>0</v>
      </c>
    </row>
    <row r="287" spans="1:3" ht="13.5" thickBot="1" x14ac:dyDescent="0.35">
      <c r="A287" s="128">
        <v>9.1</v>
      </c>
      <c r="B287" s="137" t="s">
        <v>2149</v>
      </c>
      <c r="C287" s="130">
        <f t="shared" ref="C287:C288" si="5">SUM(C288)</f>
        <v>0</v>
      </c>
    </row>
    <row r="288" spans="1:3" ht="13.5" thickBot="1" x14ac:dyDescent="0.35">
      <c r="A288" s="131" t="s">
        <v>2150</v>
      </c>
      <c r="B288" s="132" t="s">
        <v>2151</v>
      </c>
      <c r="C288" s="133">
        <f t="shared" si="5"/>
        <v>0</v>
      </c>
    </row>
    <row r="289" spans="1:3" ht="13.5" thickBot="1" x14ac:dyDescent="0.35">
      <c r="A289" s="134" t="s">
        <v>2152</v>
      </c>
      <c r="B289" s="135" t="s">
        <v>2151</v>
      </c>
      <c r="C289" s="136">
        <v>0</v>
      </c>
    </row>
    <row r="290" spans="1:3" ht="13.5" thickBot="1" x14ac:dyDescent="0.35">
      <c r="A290" s="128">
        <v>9.3000000000000007</v>
      </c>
      <c r="B290" s="137" t="s">
        <v>339</v>
      </c>
      <c r="C290" s="130">
        <f t="shared" ref="C290:C291" si="6">SUM(C291)</f>
        <v>0</v>
      </c>
    </row>
    <row r="291" spans="1:3" ht="13.5" thickBot="1" x14ac:dyDescent="0.35">
      <c r="A291" s="131" t="s">
        <v>2153</v>
      </c>
      <c r="B291" s="132" t="s">
        <v>2154</v>
      </c>
      <c r="C291" s="133">
        <f t="shared" si="6"/>
        <v>0</v>
      </c>
    </row>
    <row r="292" spans="1:3" ht="13.5" thickBot="1" x14ac:dyDescent="0.35">
      <c r="A292" s="134" t="s">
        <v>2155</v>
      </c>
      <c r="B292" s="135" t="s">
        <v>2154</v>
      </c>
      <c r="C292" s="136">
        <v>0</v>
      </c>
    </row>
    <row r="293" spans="1:3" ht="13.5" thickBot="1" x14ac:dyDescent="0.35">
      <c r="A293" s="131" t="s">
        <v>2156</v>
      </c>
      <c r="B293" s="132" t="s">
        <v>2157</v>
      </c>
      <c r="C293" s="133">
        <v>0</v>
      </c>
    </row>
    <row r="294" spans="1:3" ht="13.5" thickBot="1" x14ac:dyDescent="0.35">
      <c r="A294" s="134" t="s">
        <v>2158</v>
      </c>
      <c r="B294" s="135" t="s">
        <v>2157</v>
      </c>
      <c r="C294" s="136">
        <v>0</v>
      </c>
    </row>
    <row r="295" spans="1:3" ht="13.5" thickBot="1" x14ac:dyDescent="0.35">
      <c r="A295" s="128">
        <v>9.5</v>
      </c>
      <c r="B295" s="137" t="s">
        <v>2159</v>
      </c>
      <c r="C295" s="130">
        <v>0</v>
      </c>
    </row>
    <row r="296" spans="1:3" ht="26.5" thickBot="1" x14ac:dyDescent="0.35">
      <c r="A296" s="128">
        <v>9.6999999999999993</v>
      </c>
      <c r="B296" s="137" t="s">
        <v>2160</v>
      </c>
      <c r="C296" s="130">
        <v>0</v>
      </c>
    </row>
    <row r="297" spans="1:3" ht="13.5" thickBot="1" x14ac:dyDescent="0.35">
      <c r="A297" s="138">
        <v>10</v>
      </c>
      <c r="B297" s="139" t="s">
        <v>2161</v>
      </c>
      <c r="C297" s="140">
        <f>SUM(C298+C304+C305)</f>
        <v>0</v>
      </c>
    </row>
    <row r="298" spans="1:3" ht="13.5" thickBot="1" x14ac:dyDescent="0.35">
      <c r="A298" s="128">
        <v>10.1</v>
      </c>
      <c r="B298" s="137" t="s">
        <v>2162</v>
      </c>
      <c r="C298" s="130">
        <f>SUM(C299)</f>
        <v>0</v>
      </c>
    </row>
    <row r="299" spans="1:3" ht="13.5" thickBot="1" x14ac:dyDescent="0.35">
      <c r="A299" s="131" t="s">
        <v>2163</v>
      </c>
      <c r="B299" s="132" t="s">
        <v>2164</v>
      </c>
      <c r="C299" s="133">
        <f>SUM(C300:C303)</f>
        <v>0</v>
      </c>
    </row>
    <row r="300" spans="1:3" ht="13.5" thickBot="1" x14ac:dyDescent="0.35">
      <c r="A300" s="134" t="s">
        <v>2165</v>
      </c>
      <c r="B300" s="135" t="s">
        <v>2166</v>
      </c>
      <c r="C300" s="136">
        <v>0</v>
      </c>
    </row>
    <row r="301" spans="1:3" ht="13.5" thickBot="1" x14ac:dyDescent="0.35">
      <c r="A301" s="134" t="s">
        <v>2167</v>
      </c>
      <c r="B301" s="135" t="s">
        <v>2168</v>
      </c>
      <c r="C301" s="136">
        <v>0</v>
      </c>
    </row>
    <row r="302" spans="1:3" ht="13.5" thickBot="1" x14ac:dyDescent="0.35">
      <c r="A302" s="134" t="s">
        <v>2169</v>
      </c>
      <c r="B302" s="135" t="s">
        <v>2170</v>
      </c>
      <c r="C302" s="136">
        <v>0</v>
      </c>
    </row>
    <row r="303" spans="1:3" ht="13.5" thickBot="1" x14ac:dyDescent="0.35">
      <c r="A303" s="134" t="s">
        <v>2171</v>
      </c>
      <c r="B303" s="135" t="s">
        <v>2172</v>
      </c>
      <c r="C303" s="136">
        <v>0</v>
      </c>
    </row>
    <row r="304" spans="1:3" ht="13.5" thickBot="1" x14ac:dyDescent="0.35">
      <c r="A304" s="128">
        <v>10.199999999999999</v>
      </c>
      <c r="B304" s="137" t="s">
        <v>2173</v>
      </c>
      <c r="C304" s="130">
        <v>0</v>
      </c>
    </row>
    <row r="305" spans="1:3" ht="13.5" thickBot="1" x14ac:dyDescent="0.35">
      <c r="A305" s="128">
        <v>10.3</v>
      </c>
      <c r="B305" s="137" t="s">
        <v>2174</v>
      </c>
      <c r="C305" s="130">
        <v>0</v>
      </c>
    </row>
  </sheetData>
  <mergeCells count="5">
    <mergeCell ref="A1:C1"/>
    <mergeCell ref="A2:C2"/>
    <mergeCell ref="A3:A4"/>
    <mergeCell ref="B3:B4"/>
    <mergeCell ref="C3:C4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D0325-B0BC-40D1-845C-1AC80827C6D0}">
  <sheetPr>
    <pageSetUpPr fitToPage="1"/>
  </sheetPr>
  <dimension ref="A1:L74"/>
  <sheetViews>
    <sheetView workbookViewId="0">
      <pane ySplit="4" topLeftCell="A20" activePane="bottomLeft" state="frozen"/>
      <selection activeCell="A16" sqref="A16"/>
      <selection pane="bottomLeft" activeCell="A16" sqref="A16"/>
    </sheetView>
  </sheetViews>
  <sheetFormatPr baseColWidth="10" defaultRowHeight="14.5" x14ac:dyDescent="0.35"/>
  <cols>
    <col min="1" max="1" width="5.453125" customWidth="1"/>
    <col min="2" max="2" width="11.54296875" style="62"/>
    <col min="3" max="3" width="8.26953125" style="62" customWidth="1"/>
    <col min="4" max="4" width="10.26953125" style="62" customWidth="1"/>
    <col min="5" max="6" width="13" bestFit="1" customWidth="1"/>
    <col min="7" max="7" width="13" customWidth="1"/>
    <col min="8" max="12" width="13" bestFit="1" customWidth="1"/>
    <col min="14" max="14" width="12" bestFit="1" customWidth="1"/>
  </cols>
  <sheetData>
    <row r="1" spans="1:12" ht="26.25" customHeight="1" x14ac:dyDescent="0.35">
      <c r="A1" s="240" t="s">
        <v>2175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2"/>
    </row>
    <row r="2" spans="1:12" ht="21.5" thickBot="1" x14ac:dyDescent="0.4">
      <c r="A2" s="144" t="s">
        <v>2176</v>
      </c>
      <c r="B2" s="145"/>
      <c r="C2" s="146"/>
      <c r="D2" s="146"/>
      <c r="E2" s="147"/>
      <c r="F2" s="147"/>
      <c r="G2" s="147"/>
      <c r="H2" s="147"/>
      <c r="I2" s="147"/>
      <c r="J2" s="147"/>
      <c r="K2" s="147"/>
      <c r="L2" s="148"/>
    </row>
    <row r="3" spans="1:12" ht="15" customHeight="1" x14ac:dyDescent="0.35">
      <c r="A3" s="243" t="s">
        <v>2177</v>
      </c>
      <c r="B3" s="244"/>
      <c r="C3" s="244"/>
      <c r="D3" s="244"/>
      <c r="E3" s="247" t="s">
        <v>2178</v>
      </c>
      <c r="F3" s="249" t="s">
        <v>2179</v>
      </c>
      <c r="G3" s="249" t="s">
        <v>2180</v>
      </c>
      <c r="H3" s="251" t="s">
        <v>2181</v>
      </c>
      <c r="I3" s="251" t="s">
        <v>2182</v>
      </c>
      <c r="J3" s="251" t="s">
        <v>2183</v>
      </c>
      <c r="K3" s="249" t="s">
        <v>2184</v>
      </c>
      <c r="L3" s="249" t="s">
        <v>2185</v>
      </c>
    </row>
    <row r="4" spans="1:12" ht="15" customHeight="1" thickBot="1" x14ac:dyDescent="0.4">
      <c r="A4" s="245"/>
      <c r="B4" s="246"/>
      <c r="C4" s="246"/>
      <c r="D4" s="246"/>
      <c r="E4" s="248"/>
      <c r="F4" s="250"/>
      <c r="G4" s="250"/>
      <c r="H4" s="252"/>
      <c r="I4" s="252"/>
      <c r="J4" s="252"/>
      <c r="K4" s="250"/>
      <c r="L4" s="250"/>
    </row>
    <row r="5" spans="1:12" x14ac:dyDescent="0.35">
      <c r="A5" s="149" t="s">
        <v>2186</v>
      </c>
      <c r="B5" s="150"/>
      <c r="C5" s="150"/>
      <c r="D5" s="150"/>
      <c r="E5" s="151"/>
      <c r="F5" s="152"/>
      <c r="G5" s="151"/>
      <c r="H5" s="151"/>
      <c r="I5" s="151"/>
      <c r="J5" s="151"/>
      <c r="K5" s="152"/>
      <c r="L5" s="152"/>
    </row>
    <row r="6" spans="1:12" x14ac:dyDescent="0.35">
      <c r="A6" s="153">
        <v>1</v>
      </c>
      <c r="B6" s="253" t="s">
        <v>1674</v>
      </c>
      <c r="C6" s="253"/>
      <c r="D6" s="253"/>
      <c r="E6" s="154">
        <f>SUM(E7:E15)</f>
        <v>1006841882.6600001</v>
      </c>
      <c r="F6" s="154">
        <f t="shared" ref="F6:L6" si="0">SUM(F7:F15)</f>
        <v>1225539151.1099999</v>
      </c>
      <c r="G6" s="154">
        <f t="shared" si="0"/>
        <v>1175357868.4400001</v>
      </c>
      <c r="H6" s="154">
        <f t="shared" si="0"/>
        <v>1320745227</v>
      </c>
      <c r="I6" s="154">
        <f t="shared" si="0"/>
        <v>1317359057</v>
      </c>
      <c r="J6" s="154">
        <f t="shared" si="0"/>
        <v>1396400601</v>
      </c>
      <c r="K6" s="154">
        <f t="shared" si="0"/>
        <v>1480184637</v>
      </c>
      <c r="L6" s="154">
        <f t="shared" si="0"/>
        <v>1568995716</v>
      </c>
    </row>
    <row r="7" spans="1:12" x14ac:dyDescent="0.35">
      <c r="A7" s="155">
        <v>1.1000000000000001</v>
      </c>
      <c r="B7" s="239" t="s">
        <v>2187</v>
      </c>
      <c r="C7" s="239"/>
      <c r="D7" s="239"/>
      <c r="E7" s="156">
        <v>15473162.33</v>
      </c>
      <c r="F7" s="156">
        <v>25699031.030000001</v>
      </c>
      <c r="G7" s="156">
        <v>7661222.46</v>
      </c>
      <c r="H7" s="156">
        <v>23318765</v>
      </c>
      <c r="I7" s="156">
        <v>23318765</v>
      </c>
      <c r="J7" s="156">
        <v>24717891</v>
      </c>
      <c r="K7" s="156">
        <v>26200964</v>
      </c>
      <c r="L7" s="156">
        <v>27773022</v>
      </c>
    </row>
    <row r="8" spans="1:12" x14ac:dyDescent="0.35">
      <c r="A8" s="155">
        <v>1.2</v>
      </c>
      <c r="B8" s="239" t="s">
        <v>2188</v>
      </c>
      <c r="C8" s="239"/>
      <c r="D8" s="239"/>
      <c r="E8" s="156">
        <v>901050982.08000004</v>
      </c>
      <c r="F8" s="156">
        <v>1090682706.9099998</v>
      </c>
      <c r="G8" s="156">
        <v>1064998043.35</v>
      </c>
      <c r="H8" s="156">
        <v>1158379300</v>
      </c>
      <c r="I8" s="156">
        <v>1154993130</v>
      </c>
      <c r="J8" s="156">
        <v>1224292718</v>
      </c>
      <c r="K8" s="156">
        <v>1297750281</v>
      </c>
      <c r="L8" s="156">
        <v>1375615298</v>
      </c>
    </row>
    <row r="9" spans="1:12" ht="28.5" customHeight="1" x14ac:dyDescent="0.35">
      <c r="A9" s="155">
        <v>1.3</v>
      </c>
      <c r="B9" s="239" t="s">
        <v>2189</v>
      </c>
      <c r="C9" s="239"/>
      <c r="D9" s="239"/>
      <c r="E9" s="157">
        <v>0</v>
      </c>
      <c r="F9" s="157">
        <v>0</v>
      </c>
      <c r="G9" s="157">
        <v>0</v>
      </c>
      <c r="H9" s="157">
        <v>0</v>
      </c>
      <c r="I9" s="157">
        <v>0</v>
      </c>
      <c r="J9" s="157">
        <v>0</v>
      </c>
      <c r="K9" s="157">
        <v>0</v>
      </c>
      <c r="L9" s="157">
        <v>0</v>
      </c>
    </row>
    <row r="10" spans="1:12" x14ac:dyDescent="0.35">
      <c r="A10" s="155">
        <v>1.4</v>
      </c>
      <c r="B10" s="239" t="s">
        <v>2190</v>
      </c>
      <c r="C10" s="239"/>
      <c r="D10" s="239"/>
      <c r="E10" s="157">
        <v>0</v>
      </c>
      <c r="F10" s="157">
        <v>0</v>
      </c>
      <c r="G10" s="157">
        <v>0</v>
      </c>
      <c r="H10" s="157">
        <v>0</v>
      </c>
      <c r="I10" s="157">
        <v>0</v>
      </c>
      <c r="J10" s="157">
        <v>0</v>
      </c>
      <c r="K10" s="157">
        <v>0</v>
      </c>
      <c r="L10" s="157">
        <v>0</v>
      </c>
    </row>
    <row r="11" spans="1:12" x14ac:dyDescent="0.35">
      <c r="A11" s="155">
        <v>1.5</v>
      </c>
      <c r="B11" s="239" t="s">
        <v>2191</v>
      </c>
      <c r="C11" s="239"/>
      <c r="D11" s="239"/>
      <c r="E11" s="157">
        <v>0</v>
      </c>
      <c r="F11" s="157">
        <v>0</v>
      </c>
      <c r="G11" s="157">
        <v>0</v>
      </c>
      <c r="H11" s="157">
        <v>0</v>
      </c>
      <c r="I11" s="157">
        <v>0</v>
      </c>
      <c r="J11" s="157">
        <v>0</v>
      </c>
      <c r="K11" s="157">
        <v>0</v>
      </c>
      <c r="L11" s="157">
        <v>0</v>
      </c>
    </row>
    <row r="12" spans="1:12" x14ac:dyDescent="0.35">
      <c r="A12" s="155">
        <v>1.6</v>
      </c>
      <c r="B12" s="239" t="s">
        <v>2192</v>
      </c>
      <c r="C12" s="239"/>
      <c r="D12" s="239"/>
      <c r="E12" s="157">
        <v>0</v>
      </c>
      <c r="F12" s="157">
        <v>0</v>
      </c>
      <c r="G12" s="157">
        <v>0</v>
      </c>
      <c r="H12" s="157">
        <v>0</v>
      </c>
      <c r="I12" s="157">
        <v>0</v>
      </c>
      <c r="J12" s="157">
        <v>0</v>
      </c>
      <c r="K12" s="157">
        <v>0</v>
      </c>
      <c r="L12" s="157">
        <v>0</v>
      </c>
    </row>
    <row r="13" spans="1:12" x14ac:dyDescent="0.35">
      <c r="A13" s="155">
        <v>1.7</v>
      </c>
      <c r="B13" s="239" t="s">
        <v>2193</v>
      </c>
      <c r="C13" s="239"/>
      <c r="D13" s="239"/>
      <c r="E13" s="156">
        <v>90317738.25</v>
      </c>
      <c r="F13" s="156">
        <v>109157413.16999999</v>
      </c>
      <c r="G13" s="156">
        <v>102698602.63000001</v>
      </c>
      <c r="H13" s="156">
        <v>139047162</v>
      </c>
      <c r="I13" s="156">
        <v>139047162</v>
      </c>
      <c r="J13" s="156">
        <v>147389992</v>
      </c>
      <c r="K13" s="156">
        <v>156233392</v>
      </c>
      <c r="L13" s="156">
        <v>165607396</v>
      </c>
    </row>
    <row r="14" spans="1:12" x14ac:dyDescent="0.35">
      <c r="A14" s="155">
        <v>1.8</v>
      </c>
      <c r="B14" s="239" t="s">
        <v>1747</v>
      </c>
      <c r="C14" s="239"/>
      <c r="D14" s="239"/>
      <c r="E14" s="156">
        <v>0</v>
      </c>
      <c r="F14" s="156">
        <v>0</v>
      </c>
      <c r="G14" s="156">
        <v>0</v>
      </c>
      <c r="H14" s="156">
        <v>0</v>
      </c>
      <c r="I14" s="156">
        <v>0</v>
      </c>
      <c r="J14" s="156">
        <v>0</v>
      </c>
      <c r="K14" s="156">
        <v>0</v>
      </c>
      <c r="L14" s="156">
        <v>0</v>
      </c>
    </row>
    <row r="15" spans="1:12" ht="55.15" customHeight="1" x14ac:dyDescent="0.35">
      <c r="A15" s="155">
        <v>1.9</v>
      </c>
      <c r="B15" s="239" t="s">
        <v>2194</v>
      </c>
      <c r="C15" s="239"/>
      <c r="D15" s="239"/>
      <c r="E15" s="156">
        <v>0</v>
      </c>
      <c r="F15" s="156">
        <v>0</v>
      </c>
      <c r="G15" s="156">
        <v>0</v>
      </c>
      <c r="H15" s="156">
        <v>0</v>
      </c>
      <c r="I15" s="156">
        <v>0</v>
      </c>
      <c r="J15" s="156">
        <v>0</v>
      </c>
      <c r="K15" s="156">
        <v>0</v>
      </c>
      <c r="L15" s="156">
        <v>0</v>
      </c>
    </row>
    <row r="16" spans="1:12" ht="25.4" customHeight="1" x14ac:dyDescent="0.35">
      <c r="A16" s="153">
        <v>2</v>
      </c>
      <c r="B16" s="253" t="s">
        <v>1749</v>
      </c>
      <c r="C16" s="253"/>
      <c r="D16" s="253"/>
      <c r="E16" s="154">
        <f>SUM(E17:E21)</f>
        <v>0</v>
      </c>
      <c r="F16" s="154">
        <f t="shared" ref="F16:L16" si="1">SUM(F17:F21)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</row>
    <row r="17" spans="1:12" x14ac:dyDescent="0.35">
      <c r="A17" s="155">
        <v>2.1</v>
      </c>
      <c r="B17" s="239" t="s">
        <v>2195</v>
      </c>
      <c r="C17" s="239"/>
      <c r="D17" s="239"/>
      <c r="E17" s="156">
        <v>0</v>
      </c>
      <c r="F17" s="156">
        <v>0</v>
      </c>
      <c r="G17" s="156">
        <v>0</v>
      </c>
      <c r="H17" s="156">
        <v>0</v>
      </c>
      <c r="I17" s="156">
        <v>0</v>
      </c>
      <c r="J17" s="156">
        <v>0</v>
      </c>
      <c r="K17" s="156">
        <v>0</v>
      </c>
      <c r="L17" s="156">
        <v>0</v>
      </c>
    </row>
    <row r="18" spans="1:12" x14ac:dyDescent="0.35">
      <c r="A18" s="155">
        <v>2.2000000000000002</v>
      </c>
      <c r="B18" s="239" t="s">
        <v>2196</v>
      </c>
      <c r="C18" s="239"/>
      <c r="D18" s="239"/>
      <c r="E18" s="157">
        <v>0</v>
      </c>
      <c r="F18" s="157">
        <v>0</v>
      </c>
      <c r="G18" s="157">
        <v>0</v>
      </c>
      <c r="H18" s="156">
        <v>0</v>
      </c>
      <c r="I18" s="156">
        <v>0</v>
      </c>
      <c r="J18" s="156">
        <v>0</v>
      </c>
      <c r="K18" s="156">
        <v>0</v>
      </c>
      <c r="L18" s="156">
        <v>0</v>
      </c>
    </row>
    <row r="19" spans="1:12" x14ac:dyDescent="0.35">
      <c r="A19" s="155">
        <v>2.2999999999999998</v>
      </c>
      <c r="B19" s="239" t="s">
        <v>2197</v>
      </c>
      <c r="C19" s="239"/>
      <c r="D19" s="239"/>
      <c r="E19" s="157">
        <v>0</v>
      </c>
      <c r="F19" s="157">
        <v>0</v>
      </c>
      <c r="G19" s="157">
        <v>0</v>
      </c>
      <c r="H19" s="156">
        <v>0</v>
      </c>
      <c r="I19" s="156">
        <v>0</v>
      </c>
      <c r="J19" s="156">
        <v>0</v>
      </c>
      <c r="K19" s="156">
        <v>0</v>
      </c>
      <c r="L19" s="156">
        <v>0</v>
      </c>
    </row>
    <row r="20" spans="1:12" ht="26.25" customHeight="1" x14ac:dyDescent="0.35">
      <c r="A20" s="155">
        <v>2.4</v>
      </c>
      <c r="B20" s="239" t="s">
        <v>2198</v>
      </c>
      <c r="C20" s="239"/>
      <c r="D20" s="239"/>
      <c r="E20" s="156">
        <v>0</v>
      </c>
      <c r="F20" s="156">
        <v>0</v>
      </c>
      <c r="G20" s="156">
        <v>0</v>
      </c>
      <c r="H20" s="156">
        <v>0</v>
      </c>
      <c r="I20" s="156">
        <v>0</v>
      </c>
      <c r="J20" s="156">
        <v>0</v>
      </c>
      <c r="K20" s="156">
        <v>0</v>
      </c>
      <c r="L20" s="156">
        <v>0</v>
      </c>
    </row>
    <row r="21" spans="1:12" ht="27.75" customHeight="1" x14ac:dyDescent="0.35">
      <c r="A21" s="155">
        <v>2.5</v>
      </c>
      <c r="B21" s="239" t="s">
        <v>2199</v>
      </c>
      <c r="C21" s="239"/>
      <c r="D21" s="239"/>
      <c r="E21" s="156">
        <v>0</v>
      </c>
      <c r="F21" s="156">
        <v>0</v>
      </c>
      <c r="G21" s="156">
        <v>0</v>
      </c>
      <c r="H21" s="156">
        <v>0</v>
      </c>
      <c r="I21" s="156">
        <v>0</v>
      </c>
      <c r="J21" s="156">
        <v>0</v>
      </c>
      <c r="K21" s="156">
        <v>0</v>
      </c>
      <c r="L21" s="156">
        <v>0</v>
      </c>
    </row>
    <row r="22" spans="1:12" x14ac:dyDescent="0.35">
      <c r="A22" s="153">
        <v>3</v>
      </c>
      <c r="B22" s="253" t="s">
        <v>1755</v>
      </c>
      <c r="C22" s="253"/>
      <c r="D22" s="253"/>
      <c r="E22" s="154">
        <f>+E23</f>
        <v>4270070.4000000004</v>
      </c>
      <c r="F22" s="154">
        <f>+F23+F24</f>
        <v>1917705</v>
      </c>
      <c r="G22" s="154">
        <f>+G23+G24</f>
        <v>1950400</v>
      </c>
      <c r="H22" s="154">
        <f t="shared" ref="H22:L22" si="2">+H23+H24</f>
        <v>0</v>
      </c>
      <c r="I22" s="154">
        <f t="shared" si="2"/>
        <v>0</v>
      </c>
      <c r="J22" s="154">
        <f t="shared" si="2"/>
        <v>0</v>
      </c>
      <c r="K22" s="154">
        <f t="shared" si="2"/>
        <v>0</v>
      </c>
      <c r="L22" s="154">
        <f t="shared" si="2"/>
        <v>0</v>
      </c>
    </row>
    <row r="23" spans="1:12" ht="27" customHeight="1" x14ac:dyDescent="0.35">
      <c r="A23" s="155">
        <v>3.1</v>
      </c>
      <c r="B23" s="239" t="s">
        <v>2200</v>
      </c>
      <c r="C23" s="239"/>
      <c r="D23" s="239"/>
      <c r="E23" s="157">
        <v>4270070.4000000004</v>
      </c>
      <c r="F23" s="157">
        <v>1917705</v>
      </c>
      <c r="G23" s="157">
        <v>1950400</v>
      </c>
      <c r="H23" s="156">
        <v>0</v>
      </c>
      <c r="I23" s="156">
        <v>0</v>
      </c>
      <c r="J23" s="156">
        <v>0</v>
      </c>
      <c r="K23" s="156">
        <v>0</v>
      </c>
      <c r="L23" s="156">
        <v>0</v>
      </c>
    </row>
    <row r="24" spans="1:12" ht="61.4" customHeight="1" x14ac:dyDescent="0.35">
      <c r="A24" s="155">
        <v>3.9</v>
      </c>
      <c r="B24" s="239" t="s">
        <v>2201</v>
      </c>
      <c r="C24" s="239"/>
      <c r="D24" s="239"/>
      <c r="E24" s="157">
        <v>0</v>
      </c>
      <c r="F24" s="157">
        <v>0</v>
      </c>
      <c r="G24" s="157">
        <v>0</v>
      </c>
      <c r="H24" s="156">
        <v>0</v>
      </c>
      <c r="I24" s="156">
        <v>0</v>
      </c>
      <c r="J24" s="156">
        <v>0</v>
      </c>
      <c r="K24" s="156">
        <v>0</v>
      </c>
      <c r="L24" s="156">
        <v>0</v>
      </c>
    </row>
    <row r="25" spans="1:12" x14ac:dyDescent="0.35">
      <c r="A25" s="153">
        <v>4</v>
      </c>
      <c r="B25" s="253" t="s">
        <v>2202</v>
      </c>
      <c r="C25" s="253"/>
      <c r="D25" s="253"/>
      <c r="E25" s="154">
        <f>SUM(E26:E31)</f>
        <v>800735595.27999985</v>
      </c>
      <c r="F25" s="154">
        <f t="shared" ref="F25:L25" si="3">SUM(F26:F31)</f>
        <v>1102352752.3899999</v>
      </c>
      <c r="G25" s="154">
        <f t="shared" si="3"/>
        <v>1040754916.62</v>
      </c>
      <c r="H25" s="154">
        <f t="shared" si="3"/>
        <v>1067871181</v>
      </c>
      <c r="I25" s="154">
        <f t="shared" si="3"/>
        <v>1067871181</v>
      </c>
      <c r="J25" s="154">
        <f t="shared" si="3"/>
        <v>1131943452</v>
      </c>
      <c r="K25" s="154">
        <f t="shared" si="3"/>
        <v>1199860059</v>
      </c>
      <c r="L25" s="154">
        <f t="shared" si="3"/>
        <v>1271851662</v>
      </c>
    </row>
    <row r="26" spans="1:12" ht="42.65" customHeight="1" x14ac:dyDescent="0.35">
      <c r="A26" s="155">
        <v>4.0999999999999996</v>
      </c>
      <c r="B26" s="254" t="s">
        <v>2203</v>
      </c>
      <c r="C26" s="254"/>
      <c r="D26" s="254"/>
      <c r="E26" s="156">
        <v>33605261.679999992</v>
      </c>
      <c r="F26" s="156">
        <v>35334499.170000002</v>
      </c>
      <c r="G26" s="156">
        <v>35065831.979999997</v>
      </c>
      <c r="H26" s="156">
        <v>28540752</v>
      </c>
      <c r="I26" s="156">
        <v>28540752</v>
      </c>
      <c r="J26" s="156">
        <v>30253197</v>
      </c>
      <c r="K26" s="156">
        <v>32068389</v>
      </c>
      <c r="L26" s="156">
        <v>33992492</v>
      </c>
    </row>
    <row r="27" spans="1:12" x14ac:dyDescent="0.35">
      <c r="A27" s="155">
        <v>4.2</v>
      </c>
      <c r="B27" s="254" t="s">
        <v>2204</v>
      </c>
      <c r="C27" s="254"/>
      <c r="D27" s="254"/>
      <c r="E27" s="157">
        <v>0</v>
      </c>
      <c r="F27" s="157">
        <v>0</v>
      </c>
      <c r="G27" s="157">
        <v>0</v>
      </c>
      <c r="H27" s="157">
        <v>0</v>
      </c>
      <c r="I27" s="157">
        <v>0</v>
      </c>
      <c r="J27" s="157">
        <v>0</v>
      </c>
      <c r="K27" s="157">
        <v>0</v>
      </c>
      <c r="L27" s="157">
        <v>0</v>
      </c>
    </row>
    <row r="28" spans="1:12" x14ac:dyDescent="0.35">
      <c r="A28" s="155">
        <v>4.3</v>
      </c>
      <c r="B28" s="254" t="s">
        <v>2205</v>
      </c>
      <c r="C28" s="254"/>
      <c r="D28" s="254"/>
      <c r="E28" s="157">
        <v>672282912.24000001</v>
      </c>
      <c r="F28" s="157">
        <v>957437856.86000001</v>
      </c>
      <c r="G28" s="157">
        <v>892679249.65999997</v>
      </c>
      <c r="H28" s="156">
        <v>935818999</v>
      </c>
      <c r="I28" s="156">
        <v>935818999</v>
      </c>
      <c r="J28" s="156">
        <v>991968139</v>
      </c>
      <c r="K28" s="156">
        <v>1051486227</v>
      </c>
      <c r="L28" s="156">
        <v>1114575401</v>
      </c>
    </row>
    <row r="29" spans="1:12" x14ac:dyDescent="0.35">
      <c r="A29" s="155">
        <v>4.4000000000000004</v>
      </c>
      <c r="B29" s="254" t="s">
        <v>2206</v>
      </c>
      <c r="C29" s="254"/>
      <c r="D29" s="254"/>
      <c r="E29" s="156">
        <v>15075586.67</v>
      </c>
      <c r="F29" s="156">
        <v>19558012.760000002</v>
      </c>
      <c r="G29" s="156">
        <v>19666813.489999998</v>
      </c>
      <c r="H29" s="156">
        <v>15797604</v>
      </c>
      <c r="I29" s="156">
        <v>15797604</v>
      </c>
      <c r="J29" s="156">
        <v>16745460</v>
      </c>
      <c r="K29" s="156">
        <v>17750188</v>
      </c>
      <c r="L29" s="156">
        <v>18815199</v>
      </c>
    </row>
    <row r="30" spans="1:12" x14ac:dyDescent="0.35">
      <c r="A30" s="155">
        <v>4.5</v>
      </c>
      <c r="B30" s="254" t="s">
        <v>2207</v>
      </c>
      <c r="C30" s="254"/>
      <c r="D30" s="254"/>
      <c r="E30" s="156">
        <v>79771834.689999983</v>
      </c>
      <c r="F30" s="156">
        <v>90022383.599999994</v>
      </c>
      <c r="G30" s="156">
        <v>93343021.489999995</v>
      </c>
      <c r="H30" s="156">
        <v>87713826</v>
      </c>
      <c r="I30" s="156">
        <v>87713826</v>
      </c>
      <c r="J30" s="156">
        <v>92976656</v>
      </c>
      <c r="K30" s="156">
        <v>98555255</v>
      </c>
      <c r="L30" s="156">
        <v>104468570</v>
      </c>
    </row>
    <row r="31" spans="1:12" ht="52.4" customHeight="1" x14ac:dyDescent="0.35">
      <c r="A31" s="155">
        <v>4.9000000000000004</v>
      </c>
      <c r="B31" s="254" t="s">
        <v>2208</v>
      </c>
      <c r="C31" s="254"/>
      <c r="D31" s="254"/>
      <c r="E31" s="156">
        <v>0</v>
      </c>
      <c r="F31" s="156">
        <f t="shared" ref="F31" si="4">+E31*1.09</f>
        <v>0</v>
      </c>
      <c r="G31" s="156">
        <v>0</v>
      </c>
      <c r="H31" s="156">
        <v>0</v>
      </c>
      <c r="I31" s="156">
        <v>0</v>
      </c>
      <c r="J31" s="156">
        <v>0</v>
      </c>
      <c r="K31" s="156">
        <v>0</v>
      </c>
      <c r="L31" s="156">
        <v>0</v>
      </c>
    </row>
    <row r="32" spans="1:12" x14ac:dyDescent="0.35">
      <c r="A32" s="153">
        <v>5</v>
      </c>
      <c r="B32" s="253" t="s">
        <v>2000</v>
      </c>
      <c r="C32" s="253"/>
      <c r="D32" s="253"/>
      <c r="E32" s="154">
        <f>SUM(E33:E35)</f>
        <v>39441730.189999998</v>
      </c>
      <c r="F32" s="154">
        <f t="shared" ref="F32:L32" si="5">SUM(F33:F35)</f>
        <v>106575007.16</v>
      </c>
      <c r="G32" s="154">
        <f t="shared" si="5"/>
        <v>149880844.59</v>
      </c>
      <c r="H32" s="154">
        <f t="shared" si="5"/>
        <v>82833350</v>
      </c>
      <c r="I32" s="154">
        <f t="shared" si="5"/>
        <v>82833350</v>
      </c>
      <c r="J32" s="154">
        <f t="shared" si="5"/>
        <v>87803351</v>
      </c>
      <c r="K32" s="154">
        <f t="shared" si="5"/>
        <v>93071552</v>
      </c>
      <c r="L32" s="154">
        <f t="shared" si="5"/>
        <v>98655845</v>
      </c>
    </row>
    <row r="33" spans="1:12" x14ac:dyDescent="0.35">
      <c r="A33" s="155">
        <v>5.0999999999999996</v>
      </c>
      <c r="B33" s="254" t="s">
        <v>2209</v>
      </c>
      <c r="C33" s="254"/>
      <c r="D33" s="254"/>
      <c r="E33" s="156">
        <v>39441730.189999998</v>
      </c>
      <c r="F33" s="156">
        <v>106575007.16</v>
      </c>
      <c r="G33" s="156">
        <v>149880844.59</v>
      </c>
      <c r="H33" s="156">
        <v>82833350</v>
      </c>
      <c r="I33" s="156">
        <v>82833350</v>
      </c>
      <c r="J33" s="156">
        <v>87803351</v>
      </c>
      <c r="K33" s="156">
        <v>93071552</v>
      </c>
      <c r="L33" s="156">
        <v>98655845</v>
      </c>
    </row>
    <row r="34" spans="1:12" x14ac:dyDescent="0.35">
      <c r="A34" s="155">
        <v>5.2</v>
      </c>
      <c r="B34" s="254" t="s">
        <v>2210</v>
      </c>
      <c r="C34" s="254"/>
      <c r="D34" s="254"/>
      <c r="E34" s="156">
        <v>0</v>
      </c>
      <c r="F34" s="156">
        <v>0</v>
      </c>
      <c r="G34" s="156">
        <v>0</v>
      </c>
      <c r="H34" s="156">
        <v>0</v>
      </c>
      <c r="I34" s="156">
        <v>0</v>
      </c>
      <c r="J34" s="156">
        <v>0</v>
      </c>
      <c r="K34" s="156">
        <v>0</v>
      </c>
      <c r="L34" s="156">
        <v>0</v>
      </c>
    </row>
    <row r="35" spans="1:12" ht="56.65" customHeight="1" x14ac:dyDescent="0.35">
      <c r="A35" s="155">
        <v>5.9</v>
      </c>
      <c r="B35" s="254" t="s">
        <v>2211</v>
      </c>
      <c r="C35" s="254"/>
      <c r="D35" s="254"/>
      <c r="E35" s="156">
        <v>0</v>
      </c>
      <c r="F35" s="156">
        <v>0</v>
      </c>
      <c r="G35" s="156">
        <v>0</v>
      </c>
      <c r="H35" s="156">
        <v>0</v>
      </c>
      <c r="I35" s="156">
        <v>0</v>
      </c>
      <c r="J35" s="156">
        <v>0</v>
      </c>
      <c r="K35" s="156">
        <v>0</v>
      </c>
      <c r="L35" s="156">
        <v>0</v>
      </c>
    </row>
    <row r="36" spans="1:12" x14ac:dyDescent="0.35">
      <c r="A36" s="153">
        <v>6</v>
      </c>
      <c r="B36" s="253" t="s">
        <v>2036</v>
      </c>
      <c r="C36" s="253"/>
      <c r="D36" s="253"/>
      <c r="E36" s="154">
        <f>SUM(E37:E40)</f>
        <v>53094815.140000001</v>
      </c>
      <c r="F36" s="154">
        <f t="shared" ref="F36:L36" si="6">SUM(F37:F40)</f>
        <v>104526540.2</v>
      </c>
      <c r="G36" s="154">
        <f t="shared" si="6"/>
        <v>85564188.389999986</v>
      </c>
      <c r="H36" s="154">
        <f t="shared" si="6"/>
        <v>699000072</v>
      </c>
      <c r="I36" s="154">
        <f t="shared" si="6"/>
        <v>81635377</v>
      </c>
      <c r="J36" s="154">
        <f t="shared" si="6"/>
        <v>86533500</v>
      </c>
      <c r="K36" s="154">
        <f t="shared" si="6"/>
        <v>91725510</v>
      </c>
      <c r="L36" s="154">
        <f t="shared" si="6"/>
        <v>97229041</v>
      </c>
    </row>
    <row r="37" spans="1:12" x14ac:dyDescent="0.35">
      <c r="A37" s="155">
        <v>6.1</v>
      </c>
      <c r="B37" s="254" t="s">
        <v>2212</v>
      </c>
      <c r="C37" s="254"/>
      <c r="D37" s="254"/>
      <c r="E37" s="156">
        <v>52402859.07</v>
      </c>
      <c r="F37" s="156">
        <v>103532869.53</v>
      </c>
      <c r="G37" s="156">
        <v>84409290.789999992</v>
      </c>
      <c r="H37" s="156">
        <v>103461674</v>
      </c>
      <c r="I37" s="156">
        <v>81096979</v>
      </c>
      <c r="J37" s="156">
        <v>85962798</v>
      </c>
      <c r="K37" s="156">
        <v>91120566</v>
      </c>
      <c r="L37" s="156">
        <v>96587800</v>
      </c>
    </row>
    <row r="38" spans="1:12" x14ac:dyDescent="0.35">
      <c r="A38" s="155">
        <v>6.2</v>
      </c>
      <c r="B38" s="254" t="s">
        <v>2213</v>
      </c>
      <c r="C38" s="254"/>
      <c r="D38" s="254"/>
      <c r="E38" s="156">
        <v>0</v>
      </c>
      <c r="F38" s="156">
        <v>0</v>
      </c>
      <c r="G38" s="156">
        <v>0</v>
      </c>
      <c r="H38" s="156">
        <v>0</v>
      </c>
      <c r="I38" s="156">
        <v>0</v>
      </c>
      <c r="J38" s="156">
        <v>0</v>
      </c>
      <c r="K38" s="156">
        <v>0</v>
      </c>
      <c r="L38" s="156">
        <v>0</v>
      </c>
    </row>
    <row r="39" spans="1:12" x14ac:dyDescent="0.35">
      <c r="A39" s="155">
        <v>6.3</v>
      </c>
      <c r="B39" s="254" t="s">
        <v>2214</v>
      </c>
      <c r="C39" s="254"/>
      <c r="D39" s="254"/>
      <c r="E39" s="156">
        <v>680574.07</v>
      </c>
      <c r="F39" s="156">
        <v>993670.67</v>
      </c>
      <c r="G39" s="156">
        <v>1154897.6000000001</v>
      </c>
      <c r="H39" s="156">
        <v>538398</v>
      </c>
      <c r="I39" s="156">
        <v>538398</v>
      </c>
      <c r="J39" s="156">
        <v>570702</v>
      </c>
      <c r="K39" s="156">
        <v>604944</v>
      </c>
      <c r="L39" s="156">
        <v>641241</v>
      </c>
    </row>
    <row r="40" spans="1:12" ht="44.25" customHeight="1" x14ac:dyDescent="0.35">
      <c r="A40" s="155">
        <v>6.9</v>
      </c>
      <c r="B40" s="254" t="s">
        <v>2215</v>
      </c>
      <c r="C40" s="254"/>
      <c r="D40" s="254"/>
      <c r="E40" s="156">
        <v>11382</v>
      </c>
      <c r="F40" s="156">
        <v>0</v>
      </c>
      <c r="G40" s="156">
        <v>0</v>
      </c>
      <c r="H40" s="156">
        <v>595000000</v>
      </c>
      <c r="I40" s="156">
        <v>0</v>
      </c>
      <c r="J40" s="156">
        <v>0</v>
      </c>
      <c r="K40" s="156">
        <v>0</v>
      </c>
      <c r="L40" s="156">
        <v>0</v>
      </c>
    </row>
    <row r="41" spans="1:12" ht="33" customHeight="1" x14ac:dyDescent="0.35">
      <c r="A41" s="153">
        <v>7</v>
      </c>
      <c r="B41" s="253" t="s">
        <v>2216</v>
      </c>
      <c r="C41" s="253"/>
      <c r="D41" s="253"/>
      <c r="E41" s="154">
        <f t="shared" ref="E41:F41" si="7">SUM(E42:E50)</f>
        <v>32321.88</v>
      </c>
      <c r="F41" s="154">
        <f t="shared" si="7"/>
        <v>0</v>
      </c>
      <c r="G41" s="154">
        <f>SUM(G42:G50)</f>
        <v>0</v>
      </c>
      <c r="H41" s="154">
        <f t="shared" ref="H41:L41" si="8">SUM(H42:H50)</f>
        <v>0</v>
      </c>
      <c r="I41" s="154">
        <f t="shared" si="8"/>
        <v>0</v>
      </c>
      <c r="J41" s="154">
        <f t="shared" si="8"/>
        <v>0</v>
      </c>
      <c r="K41" s="154">
        <f t="shared" si="8"/>
        <v>0</v>
      </c>
      <c r="L41" s="154">
        <f t="shared" si="8"/>
        <v>0</v>
      </c>
    </row>
    <row r="42" spans="1:12" ht="32.25" customHeight="1" x14ac:dyDescent="0.35">
      <c r="A42" s="155">
        <v>7.1</v>
      </c>
      <c r="B42" s="254" t="s">
        <v>2217</v>
      </c>
      <c r="C42" s="254"/>
      <c r="D42" s="254"/>
      <c r="E42" s="158">
        <v>0</v>
      </c>
      <c r="F42" s="158">
        <v>0</v>
      </c>
      <c r="G42" s="158">
        <v>0</v>
      </c>
      <c r="H42" s="156">
        <v>0</v>
      </c>
      <c r="I42" s="156">
        <v>0</v>
      </c>
      <c r="J42" s="156">
        <v>0</v>
      </c>
      <c r="K42" s="156">
        <v>0</v>
      </c>
      <c r="L42" s="156">
        <v>0</v>
      </c>
    </row>
    <row r="43" spans="1:12" ht="32.25" customHeight="1" x14ac:dyDescent="0.35">
      <c r="A43" s="155">
        <v>7.2</v>
      </c>
      <c r="B43" s="254" t="s">
        <v>2218</v>
      </c>
      <c r="C43" s="254"/>
      <c r="D43" s="254"/>
      <c r="E43" s="158">
        <v>0</v>
      </c>
      <c r="F43" s="158">
        <v>0</v>
      </c>
      <c r="G43" s="158">
        <v>0</v>
      </c>
      <c r="H43" s="156">
        <v>0</v>
      </c>
      <c r="I43" s="156">
        <v>0</v>
      </c>
      <c r="J43" s="156">
        <v>0</v>
      </c>
      <c r="K43" s="156">
        <v>0</v>
      </c>
      <c r="L43" s="156">
        <v>0</v>
      </c>
    </row>
    <row r="44" spans="1:12" ht="51" customHeight="1" x14ac:dyDescent="0.35">
      <c r="A44" s="155">
        <v>7.3</v>
      </c>
      <c r="B44" s="254" t="s">
        <v>2219</v>
      </c>
      <c r="C44" s="254"/>
      <c r="D44" s="254"/>
      <c r="E44" s="158">
        <v>0</v>
      </c>
      <c r="F44" s="158">
        <v>0</v>
      </c>
      <c r="G44" s="158">
        <v>0</v>
      </c>
      <c r="H44" s="156">
        <v>0</v>
      </c>
      <c r="I44" s="156">
        <v>0</v>
      </c>
      <c r="J44" s="156">
        <v>0</v>
      </c>
      <c r="K44" s="156">
        <v>0</v>
      </c>
      <c r="L44" s="156">
        <v>0</v>
      </c>
    </row>
    <row r="45" spans="1:12" ht="51" customHeight="1" x14ac:dyDescent="0.35">
      <c r="A45" s="155">
        <v>7.4</v>
      </c>
      <c r="B45" s="254" t="s">
        <v>2220</v>
      </c>
      <c r="C45" s="254"/>
      <c r="D45" s="254"/>
      <c r="E45" s="158">
        <v>0</v>
      </c>
      <c r="F45" s="158">
        <v>0</v>
      </c>
      <c r="G45" s="158">
        <v>0</v>
      </c>
      <c r="H45" s="156">
        <v>0</v>
      </c>
      <c r="I45" s="156">
        <v>0</v>
      </c>
      <c r="J45" s="156">
        <v>0</v>
      </c>
      <c r="K45" s="156">
        <v>0</v>
      </c>
      <c r="L45" s="156">
        <v>0</v>
      </c>
    </row>
    <row r="46" spans="1:12" ht="51" customHeight="1" x14ac:dyDescent="0.35">
      <c r="A46" s="155">
        <v>7.5</v>
      </c>
      <c r="B46" s="254" t="s">
        <v>2221</v>
      </c>
      <c r="C46" s="254"/>
      <c r="D46" s="254"/>
      <c r="E46" s="158">
        <v>0</v>
      </c>
      <c r="F46" s="158">
        <v>0</v>
      </c>
      <c r="G46" s="158">
        <v>0</v>
      </c>
      <c r="H46" s="156">
        <v>0</v>
      </c>
      <c r="I46" s="156">
        <v>0</v>
      </c>
      <c r="J46" s="156">
        <v>0</v>
      </c>
      <c r="K46" s="156">
        <v>0</v>
      </c>
      <c r="L46" s="156">
        <v>0</v>
      </c>
    </row>
    <row r="47" spans="1:12" ht="51" customHeight="1" x14ac:dyDescent="0.35">
      <c r="A47" s="155">
        <v>7.6</v>
      </c>
      <c r="B47" s="254" t="s">
        <v>2222</v>
      </c>
      <c r="C47" s="254"/>
      <c r="D47" s="254"/>
      <c r="E47" s="158">
        <v>0</v>
      </c>
      <c r="F47" s="158">
        <v>0</v>
      </c>
      <c r="G47" s="158">
        <v>0</v>
      </c>
      <c r="H47" s="156">
        <v>0</v>
      </c>
      <c r="I47" s="156">
        <v>0</v>
      </c>
      <c r="J47" s="156">
        <v>0</v>
      </c>
      <c r="K47" s="156">
        <v>0</v>
      </c>
      <c r="L47" s="156">
        <v>0</v>
      </c>
    </row>
    <row r="48" spans="1:12" ht="42.75" customHeight="1" x14ac:dyDescent="0.35">
      <c r="A48" s="155">
        <v>7.7</v>
      </c>
      <c r="B48" s="254" t="s">
        <v>2223</v>
      </c>
      <c r="C48" s="254"/>
      <c r="D48" s="254"/>
      <c r="E48" s="158">
        <v>0</v>
      </c>
      <c r="F48" s="158">
        <v>0</v>
      </c>
      <c r="G48" s="158">
        <v>0</v>
      </c>
      <c r="H48" s="156">
        <v>0</v>
      </c>
      <c r="I48" s="156">
        <v>0</v>
      </c>
      <c r="J48" s="156">
        <v>0</v>
      </c>
      <c r="K48" s="156">
        <v>0</v>
      </c>
      <c r="L48" s="156">
        <v>0</v>
      </c>
    </row>
    <row r="49" spans="1:12" ht="42.75" customHeight="1" x14ac:dyDescent="0.35">
      <c r="A49" s="155">
        <v>7.8</v>
      </c>
      <c r="B49" s="254" t="s">
        <v>2224</v>
      </c>
      <c r="C49" s="254"/>
      <c r="D49" s="254"/>
      <c r="E49" s="158">
        <v>0</v>
      </c>
      <c r="F49" s="158">
        <v>0</v>
      </c>
      <c r="G49" s="158">
        <v>0</v>
      </c>
      <c r="H49" s="156">
        <v>0</v>
      </c>
      <c r="I49" s="156">
        <v>0</v>
      </c>
      <c r="J49" s="156">
        <v>0</v>
      </c>
      <c r="K49" s="156">
        <v>0</v>
      </c>
      <c r="L49" s="156">
        <v>0</v>
      </c>
    </row>
    <row r="50" spans="1:12" x14ac:dyDescent="0.35">
      <c r="A50" s="155">
        <v>7.9</v>
      </c>
      <c r="B50" s="254" t="s">
        <v>2225</v>
      </c>
      <c r="C50" s="254"/>
      <c r="D50" s="254"/>
      <c r="E50" s="158">
        <v>32321.88</v>
      </c>
      <c r="F50" s="158">
        <v>0</v>
      </c>
      <c r="G50" s="158">
        <v>0</v>
      </c>
      <c r="H50" s="156">
        <v>0</v>
      </c>
      <c r="I50" s="156">
        <v>0</v>
      </c>
      <c r="J50" s="156">
        <v>0</v>
      </c>
      <c r="K50" s="156">
        <v>0</v>
      </c>
      <c r="L50" s="156">
        <v>0</v>
      </c>
    </row>
    <row r="51" spans="1:12" ht="47.25" customHeight="1" x14ac:dyDescent="0.35">
      <c r="A51" s="153">
        <v>8</v>
      </c>
      <c r="B51" s="253" t="s">
        <v>2226</v>
      </c>
      <c r="C51" s="253"/>
      <c r="D51" s="253"/>
      <c r="E51" s="154">
        <f>SUM(E52:E56)</f>
        <v>1735784369.6900001</v>
      </c>
      <c r="F51" s="154">
        <f t="shared" ref="F51:L51" si="9">SUM(F52:F56)</f>
        <v>2195914312.4399996</v>
      </c>
      <c r="G51" s="154">
        <f t="shared" si="9"/>
        <v>2247583409.5300002</v>
      </c>
      <c r="H51" s="154">
        <f t="shared" si="9"/>
        <v>2472401035</v>
      </c>
      <c r="I51" s="154">
        <f t="shared" si="9"/>
        <v>2458301035</v>
      </c>
      <c r="J51" s="154">
        <f t="shared" si="9"/>
        <v>2605799097</v>
      </c>
      <c r="K51" s="154">
        <f t="shared" si="9"/>
        <v>2762147043</v>
      </c>
      <c r="L51" s="154">
        <f t="shared" si="9"/>
        <v>2927875865</v>
      </c>
    </row>
    <row r="52" spans="1:12" x14ac:dyDescent="0.35">
      <c r="A52" s="155">
        <v>8.1</v>
      </c>
      <c r="B52" s="254" t="s">
        <v>2227</v>
      </c>
      <c r="C52" s="254"/>
      <c r="D52" s="254"/>
      <c r="E52" s="158">
        <v>869351846.53000009</v>
      </c>
      <c r="F52" s="158">
        <v>1099080355.8099999</v>
      </c>
      <c r="G52" s="158">
        <v>1420821328.5100002</v>
      </c>
      <c r="H52" s="156">
        <v>1601401150</v>
      </c>
      <c r="I52" s="156">
        <v>1601401150</v>
      </c>
      <c r="J52" s="156">
        <v>1697485219</v>
      </c>
      <c r="K52" s="156">
        <v>1799334332</v>
      </c>
      <c r="L52" s="156">
        <v>1907294392</v>
      </c>
    </row>
    <row r="53" spans="1:12" x14ac:dyDescent="0.35">
      <c r="A53" s="155">
        <v>8.1999999999999993</v>
      </c>
      <c r="B53" s="254" t="s">
        <v>2228</v>
      </c>
      <c r="C53" s="254"/>
      <c r="D53" s="254"/>
      <c r="E53" s="158">
        <v>642172986.50999999</v>
      </c>
      <c r="F53" s="158">
        <v>783121004.21999991</v>
      </c>
      <c r="G53" s="158">
        <v>787734684.53000009</v>
      </c>
      <c r="H53" s="156">
        <v>832865348</v>
      </c>
      <c r="I53" s="156">
        <v>827865348</v>
      </c>
      <c r="J53" s="156">
        <v>877537269</v>
      </c>
      <c r="K53" s="156">
        <v>930189505</v>
      </c>
      <c r="L53" s="156">
        <v>986000875</v>
      </c>
    </row>
    <row r="54" spans="1:12" x14ac:dyDescent="0.35">
      <c r="A54" s="155">
        <v>8.3000000000000007</v>
      </c>
      <c r="B54" s="254" t="s">
        <v>2127</v>
      </c>
      <c r="C54" s="254"/>
      <c r="D54" s="254"/>
      <c r="E54" s="158">
        <v>27772517.990000002</v>
      </c>
      <c r="F54" s="158">
        <v>69049624</v>
      </c>
      <c r="G54" s="158">
        <v>11368745</v>
      </c>
      <c r="H54" s="156">
        <v>9100000</v>
      </c>
      <c r="I54" s="156">
        <v>0</v>
      </c>
      <c r="J54" s="156">
        <v>0</v>
      </c>
      <c r="K54" s="156">
        <v>0</v>
      </c>
      <c r="L54" s="156">
        <v>0</v>
      </c>
    </row>
    <row r="55" spans="1:12" ht="21" customHeight="1" x14ac:dyDescent="0.35">
      <c r="A55" s="155">
        <v>8.4</v>
      </c>
      <c r="B55" s="254" t="s">
        <v>2229</v>
      </c>
      <c r="C55" s="254"/>
      <c r="D55" s="254"/>
      <c r="E55" s="156">
        <v>196487018.66</v>
      </c>
      <c r="F55" s="156">
        <v>244663328.41</v>
      </c>
      <c r="G55" s="156">
        <v>27658651.490000002</v>
      </c>
      <c r="H55" s="156">
        <v>29034537</v>
      </c>
      <c r="I55" s="156">
        <v>29034537</v>
      </c>
      <c r="J55" s="156">
        <v>30776609</v>
      </c>
      <c r="K55" s="156">
        <v>32623206</v>
      </c>
      <c r="L55" s="156">
        <v>34580598</v>
      </c>
    </row>
    <row r="56" spans="1:12" x14ac:dyDescent="0.35">
      <c r="A56" s="155">
        <v>8.5</v>
      </c>
      <c r="B56" s="254" t="s">
        <v>2230</v>
      </c>
      <c r="C56" s="254"/>
      <c r="D56" s="254"/>
      <c r="E56" s="156">
        <v>0</v>
      </c>
      <c r="F56" s="156">
        <v>0</v>
      </c>
      <c r="G56" s="156">
        <v>0</v>
      </c>
      <c r="H56" s="156">
        <v>0</v>
      </c>
      <c r="I56" s="156">
        <v>0</v>
      </c>
      <c r="J56" s="156">
        <v>0</v>
      </c>
      <c r="K56" s="156">
        <v>0</v>
      </c>
      <c r="L56" s="156">
        <v>0</v>
      </c>
    </row>
    <row r="57" spans="1:12" ht="40.9" customHeight="1" x14ac:dyDescent="0.35">
      <c r="A57" s="153">
        <v>9</v>
      </c>
      <c r="B57" s="253" t="s">
        <v>2148</v>
      </c>
      <c r="C57" s="253"/>
      <c r="D57" s="253"/>
      <c r="E57" s="154">
        <f>SUM(E58:E64)</f>
        <v>22290413.899999999</v>
      </c>
      <c r="F57" s="154">
        <f t="shared" ref="F57:L57" si="10">SUM(F58:F64)</f>
        <v>22629724.129999999</v>
      </c>
      <c r="G57" s="154">
        <f t="shared" si="10"/>
        <v>22173212.02</v>
      </c>
      <c r="H57" s="154">
        <f t="shared" si="10"/>
        <v>25788400</v>
      </c>
      <c r="I57" s="154">
        <f t="shared" si="10"/>
        <v>0</v>
      </c>
      <c r="J57" s="154">
        <f t="shared" si="10"/>
        <v>0</v>
      </c>
      <c r="K57" s="154">
        <f t="shared" si="10"/>
        <v>0</v>
      </c>
      <c r="L57" s="154">
        <f t="shared" si="10"/>
        <v>0</v>
      </c>
    </row>
    <row r="58" spans="1:12" x14ac:dyDescent="0.35">
      <c r="A58" s="155">
        <v>9.1</v>
      </c>
      <c r="B58" s="254" t="s">
        <v>2231</v>
      </c>
      <c r="C58" s="254"/>
      <c r="D58" s="254"/>
      <c r="E58" s="156">
        <v>0</v>
      </c>
      <c r="F58" s="156">
        <v>0</v>
      </c>
      <c r="G58" s="156">
        <v>0</v>
      </c>
      <c r="H58" s="156">
        <v>0</v>
      </c>
      <c r="I58" s="156">
        <v>0</v>
      </c>
      <c r="J58" s="156">
        <v>0</v>
      </c>
      <c r="K58" s="156">
        <v>0</v>
      </c>
      <c r="L58" s="156">
        <v>0</v>
      </c>
    </row>
    <row r="59" spans="1:12" ht="31.5" customHeight="1" x14ac:dyDescent="0.35">
      <c r="A59" s="155">
        <v>9.1999999999999993</v>
      </c>
      <c r="B59" s="254" t="s">
        <v>2232</v>
      </c>
      <c r="C59" s="254"/>
      <c r="D59" s="254"/>
      <c r="E59" s="157">
        <v>0</v>
      </c>
      <c r="F59" s="157">
        <v>0</v>
      </c>
      <c r="G59" s="157">
        <v>0</v>
      </c>
      <c r="H59" s="156">
        <v>0</v>
      </c>
      <c r="I59" s="156">
        <v>0</v>
      </c>
      <c r="J59" s="156">
        <v>0</v>
      </c>
      <c r="K59" s="156">
        <v>0</v>
      </c>
      <c r="L59" s="156">
        <v>0</v>
      </c>
    </row>
    <row r="60" spans="1:12" x14ac:dyDescent="0.35">
      <c r="A60" s="155">
        <v>9.3000000000000007</v>
      </c>
      <c r="B60" s="254" t="s">
        <v>2233</v>
      </c>
      <c r="C60" s="254"/>
      <c r="D60" s="254"/>
      <c r="E60" s="157">
        <v>22290413.899999999</v>
      </c>
      <c r="F60" s="157">
        <v>22629724.129999999</v>
      </c>
      <c r="G60" s="157">
        <v>22173212.02</v>
      </c>
      <c r="H60" s="156">
        <v>25788400</v>
      </c>
      <c r="I60" s="156">
        <v>0</v>
      </c>
      <c r="J60" s="156">
        <v>0</v>
      </c>
      <c r="K60" s="156">
        <v>0</v>
      </c>
      <c r="L60" s="156">
        <v>0</v>
      </c>
    </row>
    <row r="61" spans="1:12" x14ac:dyDescent="0.35">
      <c r="A61" s="155">
        <v>9.4</v>
      </c>
      <c r="B61" s="254" t="s">
        <v>2234</v>
      </c>
      <c r="C61" s="254"/>
      <c r="D61" s="254"/>
      <c r="E61" s="157">
        <v>0</v>
      </c>
      <c r="F61" s="157">
        <v>0</v>
      </c>
      <c r="G61" s="157">
        <v>0</v>
      </c>
      <c r="H61" s="156">
        <v>0</v>
      </c>
      <c r="I61" s="156">
        <v>0</v>
      </c>
      <c r="J61" s="156">
        <v>0</v>
      </c>
      <c r="K61" s="156">
        <v>0</v>
      </c>
      <c r="L61" s="156">
        <v>0</v>
      </c>
    </row>
    <row r="62" spans="1:12" x14ac:dyDescent="0.35">
      <c r="A62" s="155">
        <v>9.5</v>
      </c>
      <c r="B62" s="254" t="s">
        <v>2235</v>
      </c>
      <c r="C62" s="254"/>
      <c r="D62" s="254"/>
      <c r="E62" s="157">
        <v>0</v>
      </c>
      <c r="F62" s="157">
        <v>0</v>
      </c>
      <c r="G62" s="157">
        <v>0</v>
      </c>
      <c r="H62" s="156">
        <v>0</v>
      </c>
      <c r="I62" s="156">
        <v>0</v>
      </c>
      <c r="J62" s="156">
        <v>0</v>
      </c>
      <c r="K62" s="156">
        <v>0</v>
      </c>
      <c r="L62" s="156">
        <v>0</v>
      </c>
    </row>
    <row r="63" spans="1:12" ht="28.5" customHeight="1" x14ac:dyDescent="0.35">
      <c r="A63" s="155">
        <v>9.6</v>
      </c>
      <c r="B63" s="254" t="s">
        <v>2236</v>
      </c>
      <c r="C63" s="254"/>
      <c r="D63" s="254"/>
      <c r="E63" s="157">
        <v>0</v>
      </c>
      <c r="F63" s="157">
        <v>0</v>
      </c>
      <c r="G63" s="157">
        <v>0</v>
      </c>
      <c r="H63" s="156">
        <v>0</v>
      </c>
      <c r="I63" s="156">
        <v>0</v>
      </c>
      <c r="J63" s="156">
        <v>0</v>
      </c>
      <c r="K63" s="156">
        <v>0</v>
      </c>
      <c r="L63" s="156">
        <v>0</v>
      </c>
    </row>
    <row r="64" spans="1:12" ht="39" customHeight="1" x14ac:dyDescent="0.35">
      <c r="A64" s="155">
        <v>9.6999999999999993</v>
      </c>
      <c r="B64" s="254" t="s">
        <v>2237</v>
      </c>
      <c r="C64" s="254"/>
      <c r="D64" s="254"/>
      <c r="E64" s="157">
        <v>0</v>
      </c>
      <c r="F64" s="157">
        <v>0</v>
      </c>
      <c r="G64" s="157">
        <v>0</v>
      </c>
      <c r="H64" s="156">
        <v>0</v>
      </c>
      <c r="I64" s="156">
        <v>0</v>
      </c>
      <c r="J64" s="156">
        <v>0</v>
      </c>
      <c r="K64" s="156">
        <v>0</v>
      </c>
      <c r="L64" s="156">
        <v>0</v>
      </c>
    </row>
    <row r="65" spans="1:12" ht="25.9" customHeight="1" x14ac:dyDescent="0.35">
      <c r="A65" s="153">
        <v>0</v>
      </c>
      <c r="B65" s="253" t="s">
        <v>2161</v>
      </c>
      <c r="C65" s="253"/>
      <c r="D65" s="253"/>
      <c r="E65" s="154">
        <f>+E66</f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</row>
    <row r="66" spans="1:12" x14ac:dyDescent="0.35">
      <c r="A66" s="155">
        <v>0.1</v>
      </c>
      <c r="B66" s="254" t="s">
        <v>2238</v>
      </c>
      <c r="C66" s="254"/>
      <c r="D66" s="254"/>
      <c r="E66" s="159">
        <v>0</v>
      </c>
      <c r="F66" s="159">
        <v>0</v>
      </c>
      <c r="G66" s="159">
        <v>0</v>
      </c>
      <c r="H66" s="156">
        <v>0</v>
      </c>
      <c r="I66" s="156">
        <v>0</v>
      </c>
      <c r="J66" s="156">
        <v>0</v>
      </c>
      <c r="K66" s="156">
        <v>0</v>
      </c>
      <c r="L66" s="156">
        <v>0</v>
      </c>
    </row>
    <row r="67" spans="1:12" x14ac:dyDescent="0.35">
      <c r="A67" s="155">
        <v>0.2</v>
      </c>
      <c r="B67" s="254" t="s">
        <v>2239</v>
      </c>
      <c r="C67" s="254"/>
      <c r="D67" s="254"/>
      <c r="E67" s="159">
        <v>0</v>
      </c>
      <c r="F67" s="159">
        <v>0</v>
      </c>
      <c r="G67" s="159">
        <v>0</v>
      </c>
      <c r="H67" s="156">
        <v>0</v>
      </c>
      <c r="I67" s="156">
        <v>0</v>
      </c>
      <c r="J67" s="156">
        <v>0</v>
      </c>
      <c r="K67" s="156">
        <v>0</v>
      </c>
      <c r="L67" s="156">
        <v>0</v>
      </c>
    </row>
    <row r="68" spans="1:12" x14ac:dyDescent="0.35">
      <c r="A68" s="155">
        <v>0.3</v>
      </c>
      <c r="B68" s="254" t="s">
        <v>2240</v>
      </c>
      <c r="C68" s="254"/>
      <c r="D68" s="254"/>
      <c r="E68" s="159">
        <v>0</v>
      </c>
      <c r="F68" s="159">
        <v>0</v>
      </c>
      <c r="G68" s="159">
        <v>0</v>
      </c>
      <c r="H68" s="156">
        <v>0</v>
      </c>
      <c r="I68" s="156">
        <v>0</v>
      </c>
      <c r="J68" s="156">
        <v>0</v>
      </c>
      <c r="K68" s="156">
        <v>0</v>
      </c>
      <c r="L68" s="156">
        <v>0</v>
      </c>
    </row>
    <row r="69" spans="1:12" x14ac:dyDescent="0.35">
      <c r="A69" s="255" t="s">
        <v>2241</v>
      </c>
      <c r="B69" s="255"/>
      <c r="C69" s="255"/>
      <c r="D69" s="255"/>
      <c r="E69" s="160">
        <f>+E6+E16+E22+E25+E32+E36+E41+E51+E57+E65</f>
        <v>3662491199.1400003</v>
      </c>
      <c r="F69" s="160">
        <f>+F6+F16+F22+F25+F32+F36+F41+F51+F57+F65</f>
        <v>4759455192.4299994</v>
      </c>
      <c r="G69" s="160">
        <f>+G6+G16+G22+G25+G32+G36+G41+G51+G57+G65</f>
        <v>4723264839.5900002</v>
      </c>
      <c r="H69" s="160">
        <f>+H65+H57+H51+H41+H36+H32+H25+H22+H16+H6</f>
        <v>5668639265</v>
      </c>
      <c r="I69" s="160">
        <f>+I65+I57+I51+I41+I36+I32+I25+I22+I16+I6</f>
        <v>5008000000</v>
      </c>
      <c r="J69" s="160">
        <f>+J65+J57+J51+J41+J36+J32+J25+J22+J16+J6</f>
        <v>5308480001</v>
      </c>
      <c r="K69" s="160">
        <f>+K65+K57+K51+K41+K36+K32+K25+K22+K16+K6</f>
        <v>5626988801</v>
      </c>
      <c r="L69" s="160">
        <f>+L65+L57+L51+L41+L36+L32+L25+L22+L16+L6</f>
        <v>5964608129</v>
      </c>
    </row>
    <row r="72" spans="1:12" x14ac:dyDescent="0.35">
      <c r="H72" s="161"/>
      <c r="J72" s="162"/>
      <c r="K72" s="162"/>
    </row>
    <row r="73" spans="1:12" x14ac:dyDescent="0.35">
      <c r="H73" s="162"/>
      <c r="I73" s="162"/>
      <c r="L73" s="162"/>
    </row>
    <row r="74" spans="1:12" x14ac:dyDescent="0.35">
      <c r="I74" s="162"/>
    </row>
  </sheetData>
  <mergeCells count="74">
    <mergeCell ref="B66:D66"/>
    <mergeCell ref="B67:D67"/>
    <mergeCell ref="B68:D68"/>
    <mergeCell ref="A69:D69"/>
    <mergeCell ref="B60:D60"/>
    <mergeCell ref="B61:D61"/>
    <mergeCell ref="B62:D62"/>
    <mergeCell ref="B63:D63"/>
    <mergeCell ref="B64:D64"/>
    <mergeCell ref="B65:D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11:D11"/>
    <mergeCell ref="A1:L1"/>
    <mergeCell ref="A3:D4"/>
    <mergeCell ref="E3:E4"/>
    <mergeCell ref="F3:F4"/>
    <mergeCell ref="G3:G4"/>
    <mergeCell ref="H3:H4"/>
    <mergeCell ref="I3:I4"/>
    <mergeCell ref="J3:J4"/>
    <mergeCell ref="K3:K4"/>
    <mergeCell ref="L3:L4"/>
    <mergeCell ref="B6:D6"/>
    <mergeCell ref="B7:D7"/>
    <mergeCell ref="B8:D8"/>
    <mergeCell ref="B9:D9"/>
    <mergeCell ref="B10:D10"/>
  </mergeCells>
  <pageMargins left="0.7" right="0.7" top="0.75" bottom="0.75" header="0.3" footer="0.3"/>
  <pageSetup scale="87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6908C-0E64-451E-B825-664F5807147A}">
  <sheetPr>
    <pageSetUpPr fitToPage="1"/>
  </sheetPr>
  <dimension ref="A1:J32"/>
  <sheetViews>
    <sheetView workbookViewId="0">
      <selection activeCell="A16" sqref="A16"/>
    </sheetView>
  </sheetViews>
  <sheetFormatPr baseColWidth="10" defaultColWidth="11.453125" defaultRowHeight="14.5" x14ac:dyDescent="0.35"/>
  <cols>
    <col min="1" max="1" width="46.54296875" customWidth="1"/>
    <col min="2" max="2" width="15.453125" bestFit="1" customWidth="1"/>
    <col min="3" max="3" width="17.453125" customWidth="1"/>
    <col min="4" max="4" width="20" customWidth="1"/>
    <col min="5" max="5" width="20.81640625" customWidth="1"/>
    <col min="6" max="6" width="15.453125" customWidth="1"/>
    <col min="7" max="7" width="15.453125" bestFit="1" customWidth="1"/>
    <col min="8" max="8" width="16.453125" bestFit="1" customWidth="1"/>
    <col min="9" max="9" width="15.453125" bestFit="1" customWidth="1"/>
    <col min="10" max="10" width="15" bestFit="1" customWidth="1"/>
  </cols>
  <sheetData>
    <row r="1" spans="1:10" ht="16" thickBot="1" x14ac:dyDescent="0.4">
      <c r="A1" s="256" t="s">
        <v>1646</v>
      </c>
      <c r="B1" s="257"/>
      <c r="C1" s="257"/>
      <c r="D1" s="257"/>
      <c r="E1" s="257"/>
      <c r="F1" s="257"/>
      <c r="G1" s="257"/>
      <c r="H1" s="257"/>
      <c r="I1" s="257"/>
      <c r="J1" s="258"/>
    </row>
    <row r="2" spans="1:10" ht="29" x14ac:dyDescent="0.35">
      <c r="A2" s="172"/>
      <c r="B2" s="172" t="s">
        <v>1647</v>
      </c>
      <c r="C2" s="172" t="s">
        <v>1648</v>
      </c>
      <c r="D2" s="172" t="s">
        <v>1649</v>
      </c>
      <c r="E2" s="172" t="s">
        <v>1650</v>
      </c>
      <c r="F2" s="173" t="s">
        <v>1651</v>
      </c>
      <c r="G2" s="172" t="s">
        <v>1652</v>
      </c>
      <c r="H2" s="172" t="s">
        <v>1653</v>
      </c>
      <c r="I2" s="172" t="s">
        <v>1654</v>
      </c>
      <c r="J2" s="172" t="s">
        <v>1655</v>
      </c>
    </row>
    <row r="3" spans="1:10" ht="18.649999999999999" customHeight="1" x14ac:dyDescent="0.35">
      <c r="A3" s="174" t="s">
        <v>1656</v>
      </c>
      <c r="B3" s="175"/>
      <c r="C3" s="175"/>
      <c r="D3" s="176"/>
      <c r="E3" s="176"/>
      <c r="F3" s="177"/>
      <c r="G3" s="176"/>
      <c r="H3" s="176"/>
      <c r="I3" s="176"/>
      <c r="J3" s="176"/>
    </row>
    <row r="4" spans="1:10" ht="23.15" customHeight="1" x14ac:dyDescent="0.35">
      <c r="A4" s="178" t="s">
        <v>1657</v>
      </c>
      <c r="B4" s="179">
        <v>1336921999.9999998</v>
      </c>
      <c r="C4" s="179">
        <v>1360293230.6200001</v>
      </c>
      <c r="D4" s="179">
        <v>1317224516.8199999</v>
      </c>
      <c r="E4" s="180">
        <v>1551926454.0000002</v>
      </c>
      <c r="F4" s="181">
        <v>1643490114.7863808</v>
      </c>
      <c r="G4" s="180">
        <f>F4*106%</f>
        <v>1742099521.6735637</v>
      </c>
      <c r="H4" s="180">
        <f>G4*106%</f>
        <v>1846625492.9739776</v>
      </c>
      <c r="I4" s="180">
        <f>H4*106%</f>
        <v>1957423022.5524163</v>
      </c>
      <c r="J4" s="180">
        <f>I4*106%</f>
        <v>2074868403.9055614</v>
      </c>
    </row>
    <row r="5" spans="1:10" ht="23.15" customHeight="1" x14ac:dyDescent="0.35">
      <c r="A5" s="178" t="s">
        <v>1658</v>
      </c>
      <c r="B5" s="179">
        <v>98286554.960000008</v>
      </c>
      <c r="C5" s="179">
        <v>135354248.45999995</v>
      </c>
      <c r="D5" s="179">
        <v>139048372.10999992</v>
      </c>
      <c r="E5" s="180">
        <v>480149143.81999993</v>
      </c>
      <c r="F5" s="181">
        <v>158765260</v>
      </c>
      <c r="G5" s="180">
        <f t="shared" ref="F5:J12" si="0">F5*106%</f>
        <v>168291175.59999999</v>
      </c>
      <c r="H5" s="180">
        <f t="shared" si="0"/>
        <v>178388646.13600001</v>
      </c>
      <c r="I5" s="180">
        <f t="shared" si="0"/>
        <v>189091964.90416002</v>
      </c>
      <c r="J5" s="180">
        <f t="shared" si="0"/>
        <v>200437482.79840964</v>
      </c>
    </row>
    <row r="6" spans="1:10" ht="23.15" customHeight="1" x14ac:dyDescent="0.35">
      <c r="A6" s="178" t="s">
        <v>1659</v>
      </c>
      <c r="B6" s="179">
        <v>659933218.46000004</v>
      </c>
      <c r="C6" s="179">
        <v>1003570907.1799999</v>
      </c>
      <c r="D6" s="179">
        <v>1184391470.73</v>
      </c>
      <c r="E6" s="180">
        <v>1234651931.3599999</v>
      </c>
      <c r="F6" s="181">
        <v>935977890.51349902</v>
      </c>
      <c r="G6" s="180">
        <f t="shared" si="0"/>
        <v>992136563.944309</v>
      </c>
      <c r="H6" s="180">
        <f t="shared" si="0"/>
        <v>1051664757.7809676</v>
      </c>
      <c r="I6" s="180">
        <f t="shared" si="0"/>
        <v>1114764643.2478256</v>
      </c>
      <c r="J6" s="180">
        <f t="shared" si="0"/>
        <v>1181650521.8426952</v>
      </c>
    </row>
    <row r="7" spans="1:10" ht="23.15" customHeight="1" x14ac:dyDescent="0.35">
      <c r="A7" s="178" t="s">
        <v>1660</v>
      </c>
      <c r="B7" s="179">
        <v>202434045.84</v>
      </c>
      <c r="C7" s="179">
        <v>260380049.77999997</v>
      </c>
      <c r="D7" s="179">
        <v>268755067.33000004</v>
      </c>
      <c r="E7" s="180">
        <v>351854105.61000001</v>
      </c>
      <c r="F7" s="181">
        <v>349297512.86049998</v>
      </c>
      <c r="G7" s="180">
        <f t="shared" si="0"/>
        <v>370255363.63212997</v>
      </c>
      <c r="H7" s="180">
        <f t="shared" si="0"/>
        <v>392470685.4500578</v>
      </c>
      <c r="I7" s="180">
        <f t="shared" si="0"/>
        <v>416018926.5770613</v>
      </c>
      <c r="J7" s="180">
        <f t="shared" si="0"/>
        <v>440980062.17168498</v>
      </c>
    </row>
    <row r="8" spans="1:10" x14ac:dyDescent="0.35">
      <c r="A8" s="182" t="s">
        <v>1661</v>
      </c>
      <c r="B8" s="179">
        <v>19577323.240000002</v>
      </c>
      <c r="C8" s="179">
        <v>74304557.270000011</v>
      </c>
      <c r="D8" s="179">
        <v>101574782.37</v>
      </c>
      <c r="E8" s="180">
        <v>163524700.20999998</v>
      </c>
      <c r="F8" s="181">
        <v>241545000</v>
      </c>
      <c r="G8" s="180">
        <f t="shared" si="0"/>
        <v>256037700</v>
      </c>
      <c r="H8" s="180">
        <f t="shared" si="0"/>
        <v>271399962</v>
      </c>
      <c r="I8" s="180">
        <f t="shared" si="0"/>
        <v>287683959.72000003</v>
      </c>
      <c r="J8" s="180">
        <f t="shared" si="0"/>
        <v>304944997.30320007</v>
      </c>
    </row>
    <row r="9" spans="1:10" x14ac:dyDescent="0.35">
      <c r="A9" s="182" t="s">
        <v>1662</v>
      </c>
      <c r="B9" s="179">
        <v>204000000</v>
      </c>
      <c r="C9" s="179">
        <v>289530036.86000001</v>
      </c>
      <c r="D9" s="179">
        <v>632226080.47000003</v>
      </c>
      <c r="E9" s="180">
        <v>1161256608.51</v>
      </c>
      <c r="F9" s="181">
        <v>796058873.83999991</v>
      </c>
      <c r="G9" s="180">
        <f t="shared" si="0"/>
        <v>843822406.27039993</v>
      </c>
      <c r="H9" s="180">
        <f t="shared" si="0"/>
        <v>894451750.64662397</v>
      </c>
      <c r="I9" s="180">
        <f t="shared" si="0"/>
        <v>948118855.68542147</v>
      </c>
      <c r="J9" s="180">
        <f t="shared" si="0"/>
        <v>1005005987.0265468</v>
      </c>
    </row>
    <row r="10" spans="1:10" x14ac:dyDescent="0.35">
      <c r="A10" s="182" t="s">
        <v>1663</v>
      </c>
      <c r="B10" s="183">
        <v>0</v>
      </c>
      <c r="C10" s="183">
        <v>0</v>
      </c>
      <c r="D10" s="183">
        <v>0</v>
      </c>
      <c r="E10" s="180">
        <v>0</v>
      </c>
      <c r="F10" s="181">
        <v>5000000</v>
      </c>
      <c r="G10" s="180">
        <f t="shared" si="0"/>
        <v>5300000</v>
      </c>
      <c r="H10" s="180">
        <f t="shared" si="0"/>
        <v>5618000</v>
      </c>
      <c r="I10" s="180">
        <f t="shared" si="0"/>
        <v>5955080</v>
      </c>
      <c r="J10" s="180">
        <f t="shared" si="0"/>
        <v>6312384.8000000007</v>
      </c>
    </row>
    <row r="11" spans="1:10" x14ac:dyDescent="0.35">
      <c r="A11" s="182" t="s">
        <v>1664</v>
      </c>
      <c r="B11" s="183">
        <v>0</v>
      </c>
      <c r="C11" s="179">
        <v>0</v>
      </c>
      <c r="D11" s="179">
        <v>0</v>
      </c>
      <c r="E11" s="180">
        <v>0</v>
      </c>
      <c r="F11" s="181">
        <f t="shared" si="0"/>
        <v>0</v>
      </c>
      <c r="G11" s="180">
        <f t="shared" si="0"/>
        <v>0</v>
      </c>
      <c r="H11" s="180">
        <f t="shared" si="0"/>
        <v>0</v>
      </c>
      <c r="I11" s="180">
        <f t="shared" si="0"/>
        <v>0</v>
      </c>
      <c r="J11" s="180">
        <f t="shared" si="0"/>
        <v>0</v>
      </c>
    </row>
    <row r="12" spans="1:10" x14ac:dyDescent="0.35">
      <c r="A12" s="182" t="s">
        <v>1665</v>
      </c>
      <c r="B12" s="183">
        <v>0</v>
      </c>
      <c r="C12" s="179">
        <v>23132015.859999999</v>
      </c>
      <c r="D12" s="179">
        <v>68580835.989999995</v>
      </c>
      <c r="E12" s="180">
        <v>49664867</v>
      </c>
      <c r="F12" s="181">
        <v>0</v>
      </c>
      <c r="G12" s="180">
        <f t="shared" si="0"/>
        <v>0</v>
      </c>
      <c r="H12" s="180">
        <f t="shared" si="0"/>
        <v>0</v>
      </c>
      <c r="I12" s="180">
        <f t="shared" si="0"/>
        <v>0</v>
      </c>
      <c r="J12" s="180">
        <f t="shared" si="0"/>
        <v>0</v>
      </c>
    </row>
    <row r="13" spans="1:10" x14ac:dyDescent="0.35">
      <c r="A13" s="184" t="s">
        <v>1666</v>
      </c>
      <c r="B13" s="185">
        <f>SUM(B4:B12)</f>
        <v>2521153142.4999995</v>
      </c>
      <c r="C13" s="185">
        <f>SUM(C4:C12)</f>
        <v>3146565046.0300002</v>
      </c>
      <c r="D13" s="185">
        <f>SUM(D4:D12)</f>
        <v>3711801125.8199997</v>
      </c>
      <c r="E13" s="185">
        <f>SUM(E4:E12)</f>
        <v>4993027810.5100002</v>
      </c>
      <c r="F13" s="186">
        <f t="shared" ref="F13:J13" si="1">SUM(F4:F12)</f>
        <v>4130134652.0003796</v>
      </c>
      <c r="G13" s="185">
        <f t="shared" si="1"/>
        <v>4377942731.1204023</v>
      </c>
      <c r="H13" s="185">
        <f t="shared" si="1"/>
        <v>4640619294.987627</v>
      </c>
      <c r="I13" s="185">
        <f t="shared" si="1"/>
        <v>4919056452.6868839</v>
      </c>
      <c r="J13" s="185">
        <f t="shared" si="1"/>
        <v>5214199839.8480988</v>
      </c>
    </row>
    <row r="14" spans="1:10" ht="18.649999999999999" customHeight="1" x14ac:dyDescent="0.35">
      <c r="A14" s="174" t="s">
        <v>1667</v>
      </c>
      <c r="B14" s="187"/>
      <c r="C14" s="187"/>
      <c r="D14" s="188"/>
      <c r="E14" s="188"/>
      <c r="F14" s="189"/>
      <c r="G14" s="188"/>
      <c r="H14" s="188"/>
      <c r="I14" s="188"/>
      <c r="J14" s="188"/>
    </row>
    <row r="15" spans="1:10" ht="23.5" customHeight="1" x14ac:dyDescent="0.35">
      <c r="A15" s="178" t="s">
        <v>1657</v>
      </c>
      <c r="B15" s="179">
        <v>15044877.33</v>
      </c>
      <c r="C15" s="179">
        <v>22808038.91</v>
      </c>
      <c r="D15" s="179">
        <v>21589080.469999999</v>
      </c>
      <c r="E15" s="190">
        <v>26755619.199999999</v>
      </c>
      <c r="F15" s="181">
        <v>0</v>
      </c>
      <c r="G15" s="190">
        <f>F15*106%</f>
        <v>0</v>
      </c>
      <c r="H15" s="190">
        <f>G15*106%</f>
        <v>0</v>
      </c>
      <c r="I15" s="190">
        <f>H15*106%</f>
        <v>0</v>
      </c>
      <c r="J15" s="190">
        <f>I15*106%</f>
        <v>0</v>
      </c>
    </row>
    <row r="16" spans="1:10" ht="23.5" customHeight="1" x14ac:dyDescent="0.35">
      <c r="A16" s="178" t="s">
        <v>1658</v>
      </c>
      <c r="B16" s="179">
        <v>46100000</v>
      </c>
      <c r="C16" s="179">
        <v>36843185.399999999</v>
      </c>
      <c r="D16" s="179">
        <v>31096386.109999999</v>
      </c>
      <c r="E16" s="190">
        <v>28135500</v>
      </c>
      <c r="F16" s="181">
        <v>27500000</v>
      </c>
      <c r="G16" s="190">
        <f t="shared" ref="F16:J23" si="2">F16*106%</f>
        <v>29150000</v>
      </c>
      <c r="H16" s="190">
        <f t="shared" si="2"/>
        <v>30899000</v>
      </c>
      <c r="I16" s="190">
        <f t="shared" si="2"/>
        <v>32752940</v>
      </c>
      <c r="J16" s="190">
        <f t="shared" si="2"/>
        <v>34718116.399999999</v>
      </c>
    </row>
    <row r="17" spans="1:10" ht="23.5" customHeight="1" x14ac:dyDescent="0.35">
      <c r="A17" s="178" t="s">
        <v>1659</v>
      </c>
      <c r="B17" s="179">
        <v>280483365.47000009</v>
      </c>
      <c r="C17" s="179">
        <v>333666517.27999997</v>
      </c>
      <c r="D17" s="179">
        <v>378091472.63999993</v>
      </c>
      <c r="E17" s="190">
        <v>526678346.62999994</v>
      </c>
      <c r="F17" s="181">
        <v>653835046.74245012</v>
      </c>
      <c r="G17" s="190">
        <f t="shared" si="2"/>
        <v>693065149.54699719</v>
      </c>
      <c r="H17" s="190">
        <f t="shared" si="2"/>
        <v>734649058.51981711</v>
      </c>
      <c r="I17" s="190">
        <f t="shared" si="2"/>
        <v>778728002.03100622</v>
      </c>
      <c r="J17" s="190">
        <f t="shared" si="2"/>
        <v>825451682.1528666</v>
      </c>
    </row>
    <row r="18" spans="1:10" ht="23.5" customHeight="1" x14ac:dyDescent="0.35">
      <c r="A18" s="178" t="s">
        <v>1660</v>
      </c>
      <c r="B18" s="179">
        <v>0</v>
      </c>
      <c r="C18" s="179">
        <v>57072</v>
      </c>
      <c r="D18" s="179">
        <v>0</v>
      </c>
      <c r="E18" s="190">
        <v>0</v>
      </c>
      <c r="F18" s="181">
        <f t="shared" si="2"/>
        <v>0</v>
      </c>
      <c r="G18" s="190">
        <f t="shared" si="2"/>
        <v>0</v>
      </c>
      <c r="H18" s="190">
        <f t="shared" si="2"/>
        <v>0</v>
      </c>
      <c r="I18" s="190">
        <f t="shared" si="2"/>
        <v>0</v>
      </c>
      <c r="J18" s="190">
        <f t="shared" si="2"/>
        <v>0</v>
      </c>
    </row>
    <row r="19" spans="1:10" x14ac:dyDescent="0.35">
      <c r="A19" s="182" t="s">
        <v>1661</v>
      </c>
      <c r="B19" s="179">
        <v>56855376.390000001</v>
      </c>
      <c r="C19" s="179">
        <v>74945541.419999987</v>
      </c>
      <c r="D19" s="179">
        <v>71229438.25</v>
      </c>
      <c r="E19" s="190">
        <v>21274135.07</v>
      </c>
      <c r="F19" s="181">
        <v>3000000</v>
      </c>
      <c r="G19" s="190">
        <f t="shared" si="2"/>
        <v>3180000</v>
      </c>
      <c r="H19" s="190">
        <f t="shared" si="2"/>
        <v>3370800</v>
      </c>
      <c r="I19" s="190">
        <f t="shared" si="2"/>
        <v>3573048</v>
      </c>
      <c r="J19" s="190">
        <f t="shared" si="2"/>
        <v>3787430.8800000004</v>
      </c>
    </row>
    <row r="20" spans="1:10" x14ac:dyDescent="0.35">
      <c r="A20" s="182" t="s">
        <v>1662</v>
      </c>
      <c r="B20" s="179">
        <v>206468923.36000001</v>
      </c>
      <c r="C20" s="179">
        <v>0</v>
      </c>
      <c r="D20" s="179">
        <v>301320902.89000005</v>
      </c>
      <c r="E20" s="190">
        <v>305966382.49000001</v>
      </c>
      <c r="F20" s="181">
        <v>157816438.37</v>
      </c>
      <c r="G20" s="190">
        <f t="shared" si="2"/>
        <v>167285424.67220002</v>
      </c>
      <c r="H20" s="190">
        <f t="shared" si="2"/>
        <v>177322550.15253204</v>
      </c>
      <c r="I20" s="190">
        <f t="shared" si="2"/>
        <v>187961903.16168398</v>
      </c>
      <c r="J20" s="190">
        <f t="shared" si="2"/>
        <v>199239617.35138503</v>
      </c>
    </row>
    <row r="21" spans="1:10" x14ac:dyDescent="0.35">
      <c r="A21" s="182" t="s">
        <v>1663</v>
      </c>
      <c r="B21" s="190">
        <v>0</v>
      </c>
      <c r="C21" s="190">
        <v>392795781.44999999</v>
      </c>
      <c r="D21" s="190">
        <v>0</v>
      </c>
      <c r="E21" s="190">
        <v>0</v>
      </c>
      <c r="F21" s="181">
        <f t="shared" si="2"/>
        <v>0</v>
      </c>
      <c r="G21" s="190">
        <f t="shared" si="2"/>
        <v>0</v>
      </c>
      <c r="H21" s="190">
        <f t="shared" si="2"/>
        <v>0</v>
      </c>
      <c r="I21" s="190">
        <f t="shared" si="2"/>
        <v>0</v>
      </c>
      <c r="J21" s="190">
        <f t="shared" si="2"/>
        <v>0</v>
      </c>
    </row>
    <row r="22" spans="1:10" x14ac:dyDescent="0.35">
      <c r="A22" s="182" t="s">
        <v>1664</v>
      </c>
      <c r="B22" s="190">
        <v>0</v>
      </c>
      <c r="C22" s="190">
        <v>0</v>
      </c>
      <c r="D22" s="190">
        <v>0</v>
      </c>
      <c r="E22" s="190">
        <v>0</v>
      </c>
      <c r="F22" s="181">
        <f t="shared" si="2"/>
        <v>0</v>
      </c>
      <c r="G22" s="190">
        <f t="shared" si="2"/>
        <v>0</v>
      </c>
      <c r="H22" s="190">
        <f t="shared" si="2"/>
        <v>0</v>
      </c>
      <c r="I22" s="190">
        <f t="shared" si="2"/>
        <v>0</v>
      </c>
      <c r="J22" s="190">
        <f t="shared" si="2"/>
        <v>0</v>
      </c>
    </row>
    <row r="23" spans="1:10" x14ac:dyDescent="0.35">
      <c r="A23" s="182" t="s">
        <v>1665</v>
      </c>
      <c r="B23" s="179">
        <v>59467958.659999996</v>
      </c>
      <c r="C23" s="179">
        <v>45485743.810000002</v>
      </c>
      <c r="D23" s="179">
        <v>0</v>
      </c>
      <c r="E23" s="190">
        <v>0</v>
      </c>
      <c r="F23" s="181">
        <v>35713862.890000001</v>
      </c>
      <c r="G23" s="190">
        <f t="shared" si="2"/>
        <v>37856694.663400002</v>
      </c>
      <c r="H23" s="190">
        <f t="shared" si="2"/>
        <v>40128096.343204007</v>
      </c>
      <c r="I23" s="190">
        <f t="shared" si="2"/>
        <v>42535782.123796247</v>
      </c>
      <c r="J23" s="190">
        <f t="shared" si="2"/>
        <v>45087929.051224023</v>
      </c>
    </row>
    <row r="24" spans="1:10" x14ac:dyDescent="0.35">
      <c r="A24" s="184" t="s">
        <v>1668</v>
      </c>
      <c r="B24" s="185">
        <f>SUM(B15:B23)</f>
        <v>664420501.21000004</v>
      </c>
      <c r="C24" s="185">
        <f>SUM(C15:C23)</f>
        <v>906601880.26999998</v>
      </c>
      <c r="D24" s="185">
        <f>SUM(D15:D23)</f>
        <v>803327280.3599999</v>
      </c>
      <c r="E24" s="185">
        <f>SUM(E15:E23)</f>
        <v>908809983.38999999</v>
      </c>
      <c r="F24" s="186">
        <f t="shared" ref="F24:J24" si="3">SUM(F15:F23)</f>
        <v>877865348.00245011</v>
      </c>
      <c r="G24" s="185">
        <f t="shared" si="3"/>
        <v>930537268.88259733</v>
      </c>
      <c r="H24" s="185">
        <f t="shared" si="3"/>
        <v>986369505.01555324</v>
      </c>
      <c r="I24" s="185">
        <f t="shared" si="3"/>
        <v>1045551675.3164864</v>
      </c>
      <c r="J24" s="185">
        <f t="shared" si="3"/>
        <v>1108284775.8354757</v>
      </c>
    </row>
    <row r="25" spans="1:10" x14ac:dyDescent="0.35">
      <c r="A25" s="191" t="s">
        <v>1669</v>
      </c>
      <c r="B25" s="186">
        <f>B13+B24</f>
        <v>3185573643.7099996</v>
      </c>
      <c r="C25" s="186">
        <f>C13+C24</f>
        <v>4053166926.3000002</v>
      </c>
      <c r="D25" s="186">
        <f>D13+D24</f>
        <v>4515128406.1799994</v>
      </c>
      <c r="E25" s="186">
        <f>E13+E24</f>
        <v>5901837793.9000006</v>
      </c>
      <c r="F25" s="186">
        <f t="shared" ref="F25:J25" si="4">F13+F24</f>
        <v>5008000000.0028296</v>
      </c>
      <c r="G25" s="186">
        <f t="shared" si="4"/>
        <v>5308480000.0029993</v>
      </c>
      <c r="H25" s="186">
        <f t="shared" si="4"/>
        <v>5626988800.0031805</v>
      </c>
      <c r="I25" s="186">
        <f t="shared" si="4"/>
        <v>5964608128.0033703</v>
      </c>
      <c r="J25" s="186">
        <f t="shared" si="4"/>
        <v>6322484615.6835747</v>
      </c>
    </row>
    <row r="31" spans="1:10" x14ac:dyDescent="0.35">
      <c r="E31" s="123"/>
      <c r="F31" s="123"/>
      <c r="G31" s="124"/>
    </row>
    <row r="32" spans="1:10" x14ac:dyDescent="0.35">
      <c r="F32" s="1"/>
    </row>
  </sheetData>
  <mergeCells count="1">
    <mergeCell ref="A1:J1"/>
  </mergeCells>
  <pageMargins left="0.7" right="0.7" top="0.75" bottom="0.75" header="0.3" footer="0.3"/>
  <pageSetup scale="6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33DEF-9F63-47DC-BCC9-B53AB944AAD5}">
  <sheetPr>
    <pageSetUpPr fitToPage="1"/>
  </sheetPr>
  <dimension ref="A1:M40"/>
  <sheetViews>
    <sheetView workbookViewId="0">
      <selection activeCell="A16" sqref="A16"/>
    </sheetView>
  </sheetViews>
  <sheetFormatPr baseColWidth="10" defaultRowHeight="14.5" x14ac:dyDescent="0.35"/>
  <cols>
    <col min="3" max="3" width="52.1796875" customWidth="1"/>
    <col min="4" max="4" width="16.26953125" bestFit="1" customWidth="1"/>
    <col min="5" max="5" width="17.453125" customWidth="1"/>
    <col min="6" max="7" width="15.7265625" bestFit="1" customWidth="1"/>
    <col min="8" max="8" width="17" customWidth="1"/>
    <col min="10" max="10" width="13.7265625" bestFit="1" customWidth="1"/>
    <col min="11" max="11" width="14.7265625" style="16" hidden="1" customWidth="1"/>
    <col min="12" max="12" width="13.7265625" bestFit="1" customWidth="1"/>
    <col min="13" max="13" width="14.7265625" bestFit="1" customWidth="1"/>
  </cols>
  <sheetData>
    <row r="1" spans="1:13" ht="15" thickBot="1" x14ac:dyDescent="0.4">
      <c r="A1" s="196" t="s">
        <v>1173</v>
      </c>
      <c r="B1" s="197"/>
      <c r="C1" s="197"/>
      <c r="D1" s="197"/>
      <c r="E1" s="197"/>
      <c r="F1" s="197"/>
      <c r="G1" s="197"/>
      <c r="H1" s="198"/>
    </row>
    <row r="2" spans="1:13" ht="15" thickBot="1" x14ac:dyDescent="0.4">
      <c r="A2" s="26"/>
      <c r="B2" s="27"/>
      <c r="C2" s="27"/>
      <c r="D2" s="27"/>
      <c r="E2" s="199" t="s">
        <v>1174</v>
      </c>
      <c r="F2" s="199"/>
      <c r="G2" s="199"/>
      <c r="H2" s="200"/>
    </row>
    <row r="3" spans="1:13" ht="15" thickBot="1" x14ac:dyDescent="0.4">
      <c r="A3" s="28" t="s">
        <v>1175</v>
      </c>
      <c r="B3" s="28" t="s">
        <v>1176</v>
      </c>
      <c r="C3" s="201" t="s">
        <v>1177</v>
      </c>
      <c r="D3" s="200"/>
      <c r="E3" s="28" t="s">
        <v>1178</v>
      </c>
      <c r="F3" s="29" t="s">
        <v>1179</v>
      </c>
      <c r="G3" s="29" t="s">
        <v>1180</v>
      </c>
      <c r="H3" s="29" t="s">
        <v>1181</v>
      </c>
    </row>
    <row r="4" spans="1:13" ht="46.9" customHeight="1" x14ac:dyDescent="0.35">
      <c r="A4" s="30">
        <v>1</v>
      </c>
      <c r="B4" s="31" t="s">
        <v>1182</v>
      </c>
      <c r="C4" s="202" t="s">
        <v>1183</v>
      </c>
      <c r="D4" s="203"/>
      <c r="E4" s="32">
        <f>SUM(F4:H4)</f>
        <v>149565404.81999999</v>
      </c>
      <c r="F4" s="33">
        <v>43425125.32</v>
      </c>
      <c r="G4" s="33">
        <v>67035966</v>
      </c>
      <c r="H4" s="33">
        <v>39104313.5</v>
      </c>
      <c r="J4" s="16"/>
      <c r="K4" s="16">
        <v>160000000</v>
      </c>
      <c r="L4" s="16"/>
    </row>
    <row r="5" spans="1:13" ht="46.9" customHeight="1" x14ac:dyDescent="0.35">
      <c r="A5" s="34">
        <v>2</v>
      </c>
      <c r="B5" s="35" t="s">
        <v>1184</v>
      </c>
      <c r="C5" s="204" t="s">
        <v>1185</v>
      </c>
      <c r="D5" s="205"/>
      <c r="E5" s="32">
        <f t="shared" ref="E5:E14" si="0">SUM(F5:H5)</f>
        <v>198809104.53999999</v>
      </c>
      <c r="F5" s="32">
        <v>30880167.829999998</v>
      </c>
      <c r="G5" s="32">
        <v>106060381.08</v>
      </c>
      <c r="H5" s="32">
        <v>61868555.630000003</v>
      </c>
      <c r="K5" s="16">
        <v>150000000</v>
      </c>
    </row>
    <row r="6" spans="1:13" ht="46.9" customHeight="1" x14ac:dyDescent="0.35">
      <c r="A6" s="30">
        <v>3</v>
      </c>
      <c r="B6" s="31" t="s">
        <v>1186</v>
      </c>
      <c r="C6" s="202" t="s">
        <v>1187</v>
      </c>
      <c r="D6" s="203"/>
      <c r="E6" s="33">
        <f t="shared" si="0"/>
        <v>69942043.780000001</v>
      </c>
      <c r="F6" s="33">
        <v>11003662.07</v>
      </c>
      <c r="G6" s="33">
        <v>37224241.079999998</v>
      </c>
      <c r="H6" s="33">
        <v>21714140.629999999</v>
      </c>
      <c r="K6" s="16">
        <v>70000000</v>
      </c>
    </row>
    <row r="7" spans="1:13" ht="46.9" customHeight="1" x14ac:dyDescent="0.35">
      <c r="A7" s="30">
        <v>4</v>
      </c>
      <c r="B7" s="31" t="s">
        <v>1188</v>
      </c>
      <c r="C7" s="202" t="s">
        <v>1189</v>
      </c>
      <c r="D7" s="203"/>
      <c r="E7" s="33">
        <f t="shared" si="0"/>
        <v>99990737.799999997</v>
      </c>
      <c r="F7" s="33">
        <v>15920585.84</v>
      </c>
      <c r="G7" s="33">
        <v>53096938.079999998</v>
      </c>
      <c r="H7" s="33">
        <v>30973213.879999999</v>
      </c>
      <c r="K7" s="16">
        <v>100000000</v>
      </c>
    </row>
    <row r="8" spans="1:13" ht="46.9" customHeight="1" x14ac:dyDescent="0.35">
      <c r="A8" s="30">
        <v>5</v>
      </c>
      <c r="B8" s="31" t="s">
        <v>1190</v>
      </c>
      <c r="C8" s="194" t="s">
        <v>1191</v>
      </c>
      <c r="D8" s="195"/>
      <c r="E8" s="33">
        <f t="shared" si="0"/>
        <v>64988825.909999996</v>
      </c>
      <c r="F8" s="33">
        <v>10670142.199999999</v>
      </c>
      <c r="G8" s="33">
        <v>34306537.079999998</v>
      </c>
      <c r="H8" s="33">
        <v>20012146.629999999</v>
      </c>
      <c r="K8" s="16">
        <v>65000000</v>
      </c>
    </row>
    <row r="9" spans="1:13" ht="46.9" customHeight="1" x14ac:dyDescent="0.35">
      <c r="A9" s="30">
        <v>6</v>
      </c>
      <c r="B9" s="31" t="s">
        <v>1192</v>
      </c>
      <c r="C9" s="194" t="s">
        <v>1193</v>
      </c>
      <c r="D9" s="195"/>
      <c r="E9" s="33">
        <f t="shared" si="0"/>
        <v>49496927.560000002</v>
      </c>
      <c r="F9" s="33">
        <v>7340966.3600000003</v>
      </c>
      <c r="G9" s="33">
        <v>26624817.599999998</v>
      </c>
      <c r="H9" s="33">
        <v>15531143.599999998</v>
      </c>
      <c r="K9" s="16">
        <v>49999999.9966667</v>
      </c>
    </row>
    <row r="10" spans="1:13" ht="46.9" customHeight="1" x14ac:dyDescent="0.35">
      <c r="A10" s="30">
        <v>7</v>
      </c>
      <c r="B10" s="31" t="s">
        <v>1194</v>
      </c>
      <c r="C10" s="194" t="s">
        <v>1195</v>
      </c>
      <c r="D10" s="195"/>
      <c r="E10" s="33">
        <f t="shared" si="0"/>
        <v>64789396.539999999</v>
      </c>
      <c r="F10" s="33">
        <v>10259586.35</v>
      </c>
      <c r="G10" s="33">
        <v>34439880.119999997</v>
      </c>
      <c r="H10" s="33">
        <v>20089930.07</v>
      </c>
      <c r="K10" s="16">
        <v>65000000</v>
      </c>
    </row>
    <row r="11" spans="1:13" ht="46.9" customHeight="1" x14ac:dyDescent="0.35">
      <c r="A11" s="34">
        <v>8</v>
      </c>
      <c r="B11" s="35" t="s">
        <v>1196</v>
      </c>
      <c r="C11" s="204" t="s">
        <v>1197</v>
      </c>
      <c r="D11" s="205"/>
      <c r="E11" s="32">
        <f t="shared" si="0"/>
        <v>108749959.14</v>
      </c>
      <c r="F11" s="32">
        <v>32415209.73</v>
      </c>
      <c r="G11" s="32">
        <v>48211420.68</v>
      </c>
      <c r="H11" s="32">
        <v>28123328.73</v>
      </c>
      <c r="K11" s="16">
        <v>120000000</v>
      </c>
      <c r="M11" s="36"/>
    </row>
    <row r="12" spans="1:13" ht="46.9" customHeight="1" x14ac:dyDescent="0.35">
      <c r="A12" s="30">
        <v>9</v>
      </c>
      <c r="B12" s="31" t="s">
        <v>1198</v>
      </c>
      <c r="C12" s="194" t="s">
        <v>1191</v>
      </c>
      <c r="D12" s="195"/>
      <c r="E12" s="33">
        <f>SUM(F12:H12)</f>
        <v>119170453.88</v>
      </c>
      <c r="F12" s="33">
        <v>20397735.600000001</v>
      </c>
      <c r="G12" s="33">
        <v>62382769.439999998</v>
      </c>
      <c r="H12" s="33">
        <v>36389948.840000004</v>
      </c>
      <c r="K12" s="16">
        <v>120000000</v>
      </c>
    </row>
    <row r="13" spans="1:13" ht="46.9" customHeight="1" x14ac:dyDescent="0.35">
      <c r="A13" s="30">
        <v>10</v>
      </c>
      <c r="B13" s="31" t="s">
        <v>1199</v>
      </c>
      <c r="C13" s="202" t="s">
        <v>1200</v>
      </c>
      <c r="D13" s="203"/>
      <c r="E13" s="32">
        <f t="shared" si="0"/>
        <v>109986516.50999999</v>
      </c>
      <c r="F13" s="37">
        <v>32603944.460000001</v>
      </c>
      <c r="G13" s="37">
        <v>48873203.399999999</v>
      </c>
      <c r="H13" s="37">
        <v>28509368.649999999</v>
      </c>
      <c r="K13" s="16">
        <v>100000000</v>
      </c>
      <c r="M13" s="36"/>
    </row>
    <row r="14" spans="1:13" ht="64.400000000000006" customHeight="1" x14ac:dyDescent="0.35">
      <c r="A14" s="30">
        <v>11</v>
      </c>
      <c r="B14" s="31" t="s">
        <v>1196</v>
      </c>
      <c r="C14" s="202" t="s">
        <v>1201</v>
      </c>
      <c r="D14" s="203"/>
      <c r="E14" s="33">
        <f t="shared" si="0"/>
        <v>99990149.200000003</v>
      </c>
      <c r="F14" s="37">
        <v>41213080.340000004</v>
      </c>
      <c r="G14" s="37">
        <v>37122359.280000001</v>
      </c>
      <c r="H14" s="37">
        <v>21654709.579999998</v>
      </c>
      <c r="K14" s="16">
        <v>350000000</v>
      </c>
    </row>
    <row r="15" spans="1:13" ht="63.65" customHeight="1" thickBot="1" x14ac:dyDescent="0.4">
      <c r="A15" s="30">
        <v>12</v>
      </c>
      <c r="B15" s="31" t="s">
        <v>1202</v>
      </c>
      <c r="C15" s="206" t="s">
        <v>1203</v>
      </c>
      <c r="D15" s="207"/>
      <c r="E15" s="38">
        <f>G15+F15+H15</f>
        <v>200000000</v>
      </c>
      <c r="F15" s="39">
        <v>97199793.899999619</v>
      </c>
      <c r="G15" s="39">
        <v>62500000</v>
      </c>
      <c r="H15" s="39">
        <v>40300206.100000381</v>
      </c>
    </row>
    <row r="16" spans="1:13" ht="15" thickBot="1" x14ac:dyDescent="0.4">
      <c r="A16" s="208" t="s">
        <v>1204</v>
      </c>
      <c r="B16" s="209"/>
      <c r="C16" s="210"/>
      <c r="D16" s="211"/>
      <c r="E16" s="40">
        <f t="shared" ref="E16" si="1">SUM(E4:E15)</f>
        <v>1335479519.6800001</v>
      </c>
      <c r="F16" s="40">
        <f>SUM(F4:F15)</f>
        <v>353329999.99999964</v>
      </c>
      <c r="G16" s="40">
        <f>SUM(G4:G15)</f>
        <v>617878513.83999991</v>
      </c>
      <c r="H16" s="40">
        <f>SUM(H4:H15)</f>
        <v>364271005.84000033</v>
      </c>
    </row>
    <row r="17" spans="1:13" x14ac:dyDescent="0.35">
      <c r="A17" s="41"/>
      <c r="B17" s="42"/>
      <c r="C17" s="42"/>
      <c r="D17" s="42"/>
      <c r="E17" s="42"/>
      <c r="F17" s="42"/>
      <c r="G17" s="42"/>
      <c r="H17" s="42"/>
      <c r="L17" s="47"/>
    </row>
    <row r="18" spans="1:13" x14ac:dyDescent="0.35">
      <c r="A18" s="41"/>
      <c r="B18" s="42"/>
      <c r="C18" s="42"/>
      <c r="D18" s="42"/>
      <c r="E18" s="42"/>
      <c r="F18" s="42"/>
      <c r="G18" s="42"/>
      <c r="H18" s="42"/>
      <c r="L18" s="47"/>
    </row>
    <row r="19" spans="1:13" x14ac:dyDescent="0.35">
      <c r="A19" s="41"/>
      <c r="B19" s="42"/>
      <c r="C19" s="42"/>
      <c r="D19" s="42"/>
      <c r="E19" s="42"/>
      <c r="F19" s="42"/>
      <c r="G19" s="42"/>
      <c r="H19" s="42"/>
    </row>
    <row r="20" spans="1:13" x14ac:dyDescent="0.35">
      <c r="A20" s="212"/>
      <c r="B20" s="213"/>
      <c r="C20" s="213"/>
      <c r="D20" s="214" t="s">
        <v>1174</v>
      </c>
      <c r="E20" s="214"/>
      <c r="F20" s="214"/>
      <c r="G20" s="214"/>
      <c r="H20" s="214"/>
    </row>
    <row r="21" spans="1:13" x14ac:dyDescent="0.35">
      <c r="A21" s="216" t="s">
        <v>1205</v>
      </c>
      <c r="B21" s="217"/>
      <c r="C21" s="218"/>
      <c r="D21" s="43" t="s">
        <v>1178</v>
      </c>
      <c r="E21" s="44" t="s">
        <v>1206</v>
      </c>
      <c r="F21" s="44" t="s">
        <v>1179</v>
      </c>
      <c r="G21" s="44" t="s">
        <v>1180</v>
      </c>
      <c r="H21" s="44" t="s">
        <v>1181</v>
      </c>
    </row>
    <row r="22" spans="1:13" ht="30" customHeight="1" x14ac:dyDescent="0.35">
      <c r="A22" s="215" t="s">
        <v>1207</v>
      </c>
      <c r="B22" s="215"/>
      <c r="C22" s="215"/>
      <c r="D22" s="45">
        <v>85260000</v>
      </c>
      <c r="E22" s="45">
        <v>4872000</v>
      </c>
      <c r="F22" s="45">
        <v>29232000</v>
      </c>
      <c r="G22" s="45">
        <v>29232000</v>
      </c>
      <c r="H22" s="45">
        <v>21924000</v>
      </c>
    </row>
    <row r="23" spans="1:13" ht="33.65" customHeight="1" x14ac:dyDescent="0.35">
      <c r="A23" s="215" t="s">
        <v>1208</v>
      </c>
      <c r="B23" s="215"/>
      <c r="C23" s="215"/>
      <c r="D23" s="45">
        <v>24004255.43</v>
      </c>
      <c r="E23" s="46"/>
      <c r="F23" s="45">
        <v>8109050.7599999998</v>
      </c>
      <c r="G23" s="45">
        <v>8732945.1600000001</v>
      </c>
      <c r="H23" s="45">
        <v>7162259.5099999998</v>
      </c>
    </row>
    <row r="24" spans="1:13" ht="37.9" customHeight="1" x14ac:dyDescent="0.35">
      <c r="A24" s="215" t="s">
        <v>1209</v>
      </c>
      <c r="B24" s="215"/>
      <c r="C24" s="215"/>
      <c r="D24" s="45">
        <v>22826544.640000001</v>
      </c>
      <c r="E24" s="46"/>
      <c r="F24" s="45">
        <v>8306768.4900000002</v>
      </c>
      <c r="G24" s="45">
        <v>8306768.4900000002</v>
      </c>
      <c r="H24" s="45">
        <v>6213007.6699999999</v>
      </c>
    </row>
    <row r="25" spans="1:13" ht="36.65" customHeight="1" x14ac:dyDescent="0.35">
      <c r="A25" s="215" t="s">
        <v>1210</v>
      </c>
      <c r="B25" s="215"/>
      <c r="C25" s="215"/>
      <c r="D25" s="45">
        <v>37975658.75</v>
      </c>
      <c r="E25" s="46"/>
      <c r="F25" s="45">
        <v>13356175.300000001</v>
      </c>
      <c r="G25" s="45">
        <v>13356175.300000001</v>
      </c>
      <c r="H25" s="45">
        <v>11107143.33</v>
      </c>
    </row>
    <row r="26" spans="1:13" ht="31.9" customHeight="1" x14ac:dyDescent="0.35">
      <c r="A26" s="215" t="s">
        <v>1211</v>
      </c>
      <c r="B26" s="215"/>
      <c r="C26" s="215"/>
      <c r="D26" s="45">
        <v>30000000</v>
      </c>
      <c r="E26" s="46"/>
      <c r="F26" s="45">
        <v>10000000</v>
      </c>
      <c r="G26" s="45">
        <v>10000000</v>
      </c>
      <c r="H26" s="45">
        <v>10000000</v>
      </c>
    </row>
    <row r="27" spans="1:13" ht="25.15" customHeight="1" x14ac:dyDescent="0.35">
      <c r="A27" s="215" t="s">
        <v>1212</v>
      </c>
      <c r="B27" s="215"/>
      <c r="C27" s="215"/>
      <c r="D27" s="45">
        <v>41000000</v>
      </c>
      <c r="E27" s="46"/>
      <c r="F27" s="45">
        <v>17000000</v>
      </c>
      <c r="G27" s="45">
        <v>17000000</v>
      </c>
      <c r="H27" s="45">
        <v>17000000</v>
      </c>
    </row>
    <row r="28" spans="1:13" ht="39.4" customHeight="1" x14ac:dyDescent="0.35">
      <c r="A28" s="215" t="s">
        <v>1213</v>
      </c>
      <c r="B28" s="215"/>
      <c r="C28" s="215"/>
      <c r="D28" s="45">
        <f>SUM(F28:H28)</f>
        <v>90900000</v>
      </c>
      <c r="E28" s="46"/>
      <c r="F28" s="45">
        <v>25100000</v>
      </c>
      <c r="G28" s="45">
        <v>37600000</v>
      </c>
      <c r="H28" s="45">
        <v>28200000</v>
      </c>
    </row>
    <row r="29" spans="1:13" ht="37.9" customHeight="1" x14ac:dyDescent="0.35">
      <c r="A29" s="215" t="s">
        <v>1214</v>
      </c>
      <c r="B29" s="215"/>
      <c r="C29" s="215"/>
      <c r="D29" s="45">
        <f>SUM(F29:H29)</f>
        <v>17000000</v>
      </c>
      <c r="E29" s="46"/>
      <c r="F29" s="45">
        <v>5100000</v>
      </c>
      <c r="G29" s="45">
        <v>6800000</v>
      </c>
      <c r="H29" s="45">
        <v>5100000</v>
      </c>
    </row>
    <row r="30" spans="1:13" ht="43.9" customHeight="1" x14ac:dyDescent="0.35">
      <c r="A30" s="215" t="s">
        <v>1215</v>
      </c>
      <c r="B30" s="215"/>
      <c r="C30" s="215"/>
      <c r="D30" s="45">
        <f>SUM(F30:H30)</f>
        <v>185000000</v>
      </c>
      <c r="E30" s="46"/>
      <c r="F30" s="45">
        <v>70000000</v>
      </c>
      <c r="G30" s="45">
        <v>70000000</v>
      </c>
      <c r="H30" s="45">
        <v>45000000</v>
      </c>
      <c r="L30" s="16"/>
      <c r="M30" s="16"/>
    </row>
    <row r="31" spans="1:13" ht="30" customHeight="1" x14ac:dyDescent="0.35">
      <c r="A31" s="215" t="s">
        <v>1216</v>
      </c>
      <c r="B31" s="215"/>
      <c r="C31" s="215"/>
      <c r="D31" s="45">
        <f>SUM(F31:H31)</f>
        <v>256600000</v>
      </c>
      <c r="E31" s="46"/>
      <c r="F31" s="45">
        <v>64100000</v>
      </c>
      <c r="G31" s="45">
        <v>110000000</v>
      </c>
      <c r="H31" s="45">
        <v>82500000</v>
      </c>
    </row>
    <row r="32" spans="1:13" ht="43.9" customHeight="1" x14ac:dyDescent="0.35">
      <c r="A32" s="215" t="s">
        <v>1217</v>
      </c>
      <c r="B32" s="215"/>
      <c r="C32" s="215"/>
      <c r="D32" s="45">
        <f>SUM(F32:H32)</f>
        <v>84000000</v>
      </c>
      <c r="E32" s="46"/>
      <c r="F32" s="45">
        <v>23000000</v>
      </c>
      <c r="G32" s="45">
        <v>37000000</v>
      </c>
      <c r="H32" s="45">
        <v>24000000</v>
      </c>
      <c r="J32" s="47"/>
    </row>
    <row r="33" spans="1:12" ht="49.9" customHeight="1" x14ac:dyDescent="0.35">
      <c r="A33" s="215" t="s">
        <v>1218</v>
      </c>
      <c r="B33" s="215"/>
      <c r="C33" s="215"/>
      <c r="D33" s="219" t="s">
        <v>1219</v>
      </c>
      <c r="E33" s="220"/>
      <c r="F33" s="45">
        <v>40000000</v>
      </c>
      <c r="G33" s="45">
        <v>40000000</v>
      </c>
      <c r="H33" s="45">
        <v>30000000</v>
      </c>
    </row>
    <row r="34" spans="1:12" ht="45" customHeight="1" x14ac:dyDescent="0.35">
      <c r="A34" s="215" t="s">
        <v>1220</v>
      </c>
      <c r="B34" s="215"/>
      <c r="C34" s="215"/>
      <c r="D34" s="48">
        <v>250000000</v>
      </c>
      <c r="E34" s="49"/>
      <c r="F34" s="45">
        <v>20000000</v>
      </c>
      <c r="G34" s="45">
        <v>145000000</v>
      </c>
      <c r="H34" s="45">
        <v>85000000</v>
      </c>
    </row>
    <row r="35" spans="1:12" ht="31.15" customHeight="1" x14ac:dyDescent="0.35">
      <c r="A35" s="215" t="s">
        <v>1221</v>
      </c>
      <c r="B35" s="215"/>
      <c r="C35" s="215"/>
      <c r="D35" s="48">
        <f>SUM(F35:H35)</f>
        <v>20700000</v>
      </c>
      <c r="E35" s="49"/>
      <c r="F35" s="45">
        <v>17400000</v>
      </c>
      <c r="G35" s="45">
        <v>1400000</v>
      </c>
      <c r="H35" s="45">
        <v>1900000</v>
      </c>
      <c r="J35" s="47"/>
      <c r="L35" s="47"/>
    </row>
    <row r="36" spans="1:12" ht="22.9" customHeight="1" x14ac:dyDescent="0.35">
      <c r="A36" s="215" t="s">
        <v>1222</v>
      </c>
      <c r="B36" s="215"/>
      <c r="C36" s="215"/>
      <c r="D36" s="48">
        <f t="shared" ref="D36:D39" si="2">SUM(F36:H36)</f>
        <v>7700000</v>
      </c>
      <c r="E36" s="49"/>
      <c r="F36" s="45">
        <v>2800000</v>
      </c>
      <c r="G36" s="45">
        <v>2800000</v>
      </c>
      <c r="H36" s="45">
        <v>2100000</v>
      </c>
    </row>
    <row r="37" spans="1:12" ht="33" customHeight="1" x14ac:dyDescent="0.35">
      <c r="A37" s="215" t="s">
        <v>1223</v>
      </c>
      <c r="B37" s="215"/>
      <c r="C37" s="215"/>
      <c r="D37" s="48">
        <f t="shared" si="2"/>
        <v>11550000</v>
      </c>
      <c r="E37" s="49"/>
      <c r="F37" s="45">
        <v>4200000</v>
      </c>
      <c r="G37" s="45">
        <v>4200000</v>
      </c>
      <c r="H37" s="45">
        <v>3150000</v>
      </c>
    </row>
    <row r="38" spans="1:12" ht="33" customHeight="1" x14ac:dyDescent="0.35">
      <c r="A38" s="215" t="s">
        <v>1224</v>
      </c>
      <c r="B38" s="215"/>
      <c r="C38" s="215"/>
      <c r="D38" s="48">
        <f t="shared" si="2"/>
        <v>520000000</v>
      </c>
      <c r="E38" s="49"/>
      <c r="F38" s="45">
        <v>120000000</v>
      </c>
      <c r="G38" s="45">
        <v>250000000</v>
      </c>
      <c r="H38" s="45">
        <v>150000000</v>
      </c>
    </row>
    <row r="39" spans="1:12" ht="40.9" customHeight="1" thickBot="1" x14ac:dyDescent="0.4">
      <c r="A39" s="215" t="s">
        <v>1326</v>
      </c>
      <c r="B39" s="215"/>
      <c r="C39" s="215"/>
      <c r="D39" s="48">
        <f t="shared" si="2"/>
        <v>159919502.01999998</v>
      </c>
      <c r="E39" s="49"/>
      <c r="F39" s="45">
        <v>24395534.98</v>
      </c>
      <c r="G39" s="45">
        <v>77442266.879999995</v>
      </c>
      <c r="H39" s="45">
        <v>58081700.159999996</v>
      </c>
    </row>
    <row r="40" spans="1:12" ht="15" thickBot="1" x14ac:dyDescent="0.4">
      <c r="A40" s="208" t="s">
        <v>1327</v>
      </c>
      <c r="B40" s="209"/>
      <c r="C40" s="209"/>
      <c r="D40" s="74">
        <f>SUM(E40:H40)</f>
        <v>1964279796.0300002</v>
      </c>
      <c r="E40" s="40">
        <f>E22</f>
        <v>4872000</v>
      </c>
      <c r="F40" s="40">
        <f>SUM(F22:F39)</f>
        <v>502099529.53000003</v>
      </c>
      <c r="G40" s="40">
        <f t="shared" ref="G40:H40" si="3">SUM(G22:G39)</f>
        <v>868870155.83000004</v>
      </c>
      <c r="H40" s="40">
        <f t="shared" si="3"/>
        <v>588438110.66999996</v>
      </c>
    </row>
  </sheetData>
  <mergeCells count="39">
    <mergeCell ref="A38:C38"/>
    <mergeCell ref="A39:C39"/>
    <mergeCell ref="A40:C40"/>
    <mergeCell ref="A33:C33"/>
    <mergeCell ref="D33:E33"/>
    <mergeCell ref="A34:C34"/>
    <mergeCell ref="A35:C35"/>
    <mergeCell ref="A36:C36"/>
    <mergeCell ref="A37:C37"/>
    <mergeCell ref="A32:C32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C13:D13"/>
    <mergeCell ref="C14:D14"/>
    <mergeCell ref="C15:D15"/>
    <mergeCell ref="A16:D16"/>
    <mergeCell ref="A20:C20"/>
    <mergeCell ref="D20:H20"/>
    <mergeCell ref="C12:D12"/>
    <mergeCell ref="A1:H1"/>
    <mergeCell ref="E2:H2"/>
    <mergeCell ref="C3:D3"/>
    <mergeCell ref="C4:D4"/>
    <mergeCell ref="C5:D5"/>
    <mergeCell ref="C6:D6"/>
    <mergeCell ref="C7:D7"/>
    <mergeCell ref="C8:D8"/>
    <mergeCell ref="C9:D9"/>
    <mergeCell ref="C10:D10"/>
    <mergeCell ref="C11:D11"/>
  </mergeCells>
  <pageMargins left="0.70866141732283472" right="0.70866141732283472" top="0.74803149606299213" bottom="0.74803149606299213" header="0.31496062992125984" footer="0.31496062992125984"/>
  <pageSetup scale="71" fitToHeight="2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AH615"/>
  <sheetViews>
    <sheetView topLeftCell="R1" workbookViewId="0">
      <selection activeCell="AF405" sqref="AF405"/>
    </sheetView>
  </sheetViews>
  <sheetFormatPr baseColWidth="10" defaultRowHeight="14.5" x14ac:dyDescent="0.35"/>
  <cols>
    <col min="1" max="1" width="26.81640625" bestFit="1" customWidth="1"/>
    <col min="2" max="2" width="34.26953125" customWidth="1"/>
    <col min="4" max="4" width="1.453125" customWidth="1"/>
    <col min="22" max="22" width="19.453125" style="16" bestFit="1" customWidth="1"/>
    <col min="23" max="23" width="15.81640625" bestFit="1" customWidth="1"/>
    <col min="24" max="24" width="19.7265625" bestFit="1" customWidth="1"/>
    <col min="25" max="25" width="16.1796875" bestFit="1" customWidth="1"/>
    <col min="26" max="28" width="13.26953125" bestFit="1" customWidth="1"/>
    <col min="29" max="29" width="13.7265625" bestFit="1" customWidth="1"/>
    <col min="30" max="30" width="12.7265625" bestFit="1" customWidth="1"/>
    <col min="31" max="31" width="28.1796875" bestFit="1" customWidth="1"/>
    <col min="32" max="32" width="13.7265625" bestFit="1" customWidth="1"/>
    <col min="33" max="33" width="29" bestFit="1" customWidth="1"/>
    <col min="34" max="34" width="13.81640625" bestFit="1" customWidth="1"/>
  </cols>
  <sheetData>
    <row r="1" spans="1:34" x14ac:dyDescent="0.35">
      <c r="A1" s="2" t="s">
        <v>1026</v>
      </c>
      <c r="B1" s="2" t="s">
        <v>0</v>
      </c>
      <c r="C1" s="2" t="s">
        <v>25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26</v>
      </c>
      <c r="J1" s="2" t="s">
        <v>11</v>
      </c>
      <c r="K1" s="2" t="s">
        <v>27</v>
      </c>
      <c r="L1" s="2" t="s">
        <v>12</v>
      </c>
      <c r="M1" s="2" t="s">
        <v>28</v>
      </c>
      <c r="N1" s="2" t="s">
        <v>13</v>
      </c>
      <c r="O1" s="2" t="s">
        <v>29</v>
      </c>
      <c r="P1" s="2" t="s">
        <v>23</v>
      </c>
      <c r="Q1" s="2" t="s">
        <v>24</v>
      </c>
      <c r="R1" s="2" t="s">
        <v>19</v>
      </c>
      <c r="S1" s="2" t="s">
        <v>20</v>
      </c>
      <c r="T1" s="2" t="s">
        <v>21</v>
      </c>
      <c r="U1" s="2" t="s">
        <v>22</v>
      </c>
      <c r="V1" s="17" t="s">
        <v>30</v>
      </c>
      <c r="W1" s="2" t="s">
        <v>31</v>
      </c>
      <c r="X1" s="2" t="s">
        <v>32</v>
      </c>
      <c r="Y1" s="2" t="s">
        <v>33</v>
      </c>
      <c r="Z1" s="2" t="s">
        <v>34</v>
      </c>
      <c r="AA1" s="2" t="s">
        <v>35</v>
      </c>
      <c r="AB1" s="2" t="s">
        <v>36</v>
      </c>
      <c r="AC1" s="18" t="s">
        <v>1150</v>
      </c>
      <c r="AD1" s="2" t="s">
        <v>38</v>
      </c>
      <c r="AE1" s="2" t="s">
        <v>39</v>
      </c>
      <c r="AF1" s="2" t="s">
        <v>40</v>
      </c>
      <c r="AG1" s="2" t="s">
        <v>41</v>
      </c>
      <c r="AH1" s="2" t="s">
        <v>42</v>
      </c>
    </row>
    <row r="2" spans="1:34" hidden="1" x14ac:dyDescent="0.35">
      <c r="A2" t="str">
        <f>CONCATENATE(B2,H2,J2,L2,N2,R2,T2)</f>
        <v>1.5-01-2404_2557005_2539210</v>
      </c>
      <c r="B2" t="s">
        <v>774</v>
      </c>
      <c r="C2" t="s">
        <v>775</v>
      </c>
      <c r="D2" t="s">
        <v>47</v>
      </c>
      <c r="E2" t="s">
        <v>48</v>
      </c>
      <c r="F2" t="s">
        <v>49</v>
      </c>
      <c r="G2" t="s">
        <v>50</v>
      </c>
      <c r="H2" t="s">
        <v>808</v>
      </c>
      <c r="I2" t="s">
        <v>60</v>
      </c>
      <c r="J2">
        <v>5</v>
      </c>
      <c r="K2" t="s">
        <v>810</v>
      </c>
      <c r="L2">
        <v>7</v>
      </c>
      <c r="M2" t="s">
        <v>61</v>
      </c>
      <c r="N2" t="s">
        <v>809</v>
      </c>
      <c r="O2" t="s">
        <v>811</v>
      </c>
      <c r="P2">
        <v>3000</v>
      </c>
      <c r="Q2" t="s">
        <v>56</v>
      </c>
      <c r="R2">
        <v>3921</v>
      </c>
      <c r="S2" t="s">
        <v>57</v>
      </c>
      <c r="T2">
        <v>0</v>
      </c>
      <c r="U2" t="s">
        <v>58</v>
      </c>
      <c r="V2" s="16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f t="shared" ref="AC2:AC65" si="0">V2-X2</f>
        <v>0</v>
      </c>
      <c r="AD2">
        <v>0</v>
      </c>
      <c r="AE2">
        <v>0</v>
      </c>
      <c r="AF2">
        <v>0</v>
      </c>
      <c r="AG2">
        <v>0</v>
      </c>
      <c r="AH2">
        <v>0</v>
      </c>
    </row>
    <row r="3" spans="1:34" hidden="1" x14ac:dyDescent="0.35">
      <c r="A3" t="str">
        <f t="shared" ref="A3:A66" si="1">CONCATENATE(B3,H3,J3,L3,N3,R3,T3)</f>
        <v>1.5-01-2505_25610007_2511313</v>
      </c>
      <c r="B3" t="s">
        <v>1002</v>
      </c>
      <c r="C3" t="s">
        <v>1003</v>
      </c>
      <c r="D3" t="s">
        <v>155</v>
      </c>
      <c r="E3" t="s">
        <v>156</v>
      </c>
      <c r="F3" t="s">
        <v>157</v>
      </c>
      <c r="G3" t="s">
        <v>158</v>
      </c>
      <c r="H3" t="s">
        <v>833</v>
      </c>
      <c r="I3" t="s">
        <v>835</v>
      </c>
      <c r="J3">
        <v>6</v>
      </c>
      <c r="K3" t="s">
        <v>164</v>
      </c>
      <c r="L3">
        <v>10</v>
      </c>
      <c r="M3" t="s">
        <v>172</v>
      </c>
      <c r="N3" t="s">
        <v>834</v>
      </c>
      <c r="O3" t="s">
        <v>836</v>
      </c>
      <c r="P3">
        <v>1000</v>
      </c>
      <c r="Q3" t="s">
        <v>71</v>
      </c>
      <c r="R3">
        <v>1131</v>
      </c>
      <c r="S3" t="s">
        <v>89</v>
      </c>
      <c r="T3">
        <v>3</v>
      </c>
      <c r="U3" t="s">
        <v>867</v>
      </c>
      <c r="V3" s="16">
        <v>37478348.009999998</v>
      </c>
      <c r="W3">
        <v>0</v>
      </c>
      <c r="X3" s="1">
        <v>37478348.009999998</v>
      </c>
      <c r="Y3" s="1">
        <v>37478348.009999998</v>
      </c>
      <c r="Z3" s="1">
        <v>37478348.009999998</v>
      </c>
      <c r="AA3" s="1">
        <v>37478348.009999998</v>
      </c>
      <c r="AB3" s="1">
        <v>37478348.009999998</v>
      </c>
      <c r="AC3">
        <f t="shared" si="0"/>
        <v>0</v>
      </c>
      <c r="AD3" s="1">
        <v>57558643.25</v>
      </c>
      <c r="AE3" s="1">
        <v>38594490.18</v>
      </c>
      <c r="AF3">
        <v>0</v>
      </c>
      <c r="AG3" s="1">
        <v>58674785.420000002</v>
      </c>
      <c r="AH3" s="1">
        <v>37478348.009999998</v>
      </c>
    </row>
    <row r="4" spans="1:34" hidden="1" x14ac:dyDescent="0.35">
      <c r="A4" t="str">
        <f t="shared" si="1"/>
        <v>1.5-01-2505_25610007_2513223</v>
      </c>
      <c r="B4" t="s">
        <v>1002</v>
      </c>
      <c r="C4" t="s">
        <v>1003</v>
      </c>
      <c r="D4" t="s">
        <v>155</v>
      </c>
      <c r="E4" t="s">
        <v>156</v>
      </c>
      <c r="F4" t="s">
        <v>157</v>
      </c>
      <c r="G4" t="s">
        <v>158</v>
      </c>
      <c r="H4" t="s">
        <v>833</v>
      </c>
      <c r="I4" t="s">
        <v>835</v>
      </c>
      <c r="J4">
        <v>6</v>
      </c>
      <c r="K4" t="s">
        <v>164</v>
      </c>
      <c r="L4">
        <v>10</v>
      </c>
      <c r="M4" t="s">
        <v>172</v>
      </c>
      <c r="N4" t="s">
        <v>834</v>
      </c>
      <c r="O4" t="s">
        <v>836</v>
      </c>
      <c r="P4">
        <v>1000</v>
      </c>
      <c r="Q4" t="s">
        <v>71</v>
      </c>
      <c r="R4">
        <v>1322</v>
      </c>
      <c r="S4" t="s">
        <v>92</v>
      </c>
      <c r="T4">
        <v>3</v>
      </c>
      <c r="U4" t="s">
        <v>867</v>
      </c>
      <c r="V4" s="16">
        <v>0</v>
      </c>
      <c r="W4" s="1">
        <v>29595702</v>
      </c>
      <c r="X4">
        <v>0</v>
      </c>
      <c r="Y4">
        <v>0</v>
      </c>
      <c r="Z4">
        <v>0</v>
      </c>
      <c r="AA4">
        <v>0</v>
      </c>
      <c r="AB4">
        <v>0</v>
      </c>
      <c r="AC4">
        <f t="shared" si="0"/>
        <v>0</v>
      </c>
      <c r="AD4">
        <v>0</v>
      </c>
      <c r="AE4">
        <v>0</v>
      </c>
      <c r="AF4">
        <v>0</v>
      </c>
      <c r="AG4" s="1">
        <v>29595702</v>
      </c>
      <c r="AH4" s="1">
        <v>-29595702</v>
      </c>
    </row>
    <row r="5" spans="1:34" hidden="1" x14ac:dyDescent="0.35">
      <c r="A5" t="str">
        <f t="shared" si="1"/>
        <v>1.5-01-2505_25610007_2513413</v>
      </c>
      <c r="B5" t="s">
        <v>1002</v>
      </c>
      <c r="C5" t="s">
        <v>1003</v>
      </c>
      <c r="D5" t="s">
        <v>155</v>
      </c>
      <c r="E5" t="s">
        <v>156</v>
      </c>
      <c r="F5" t="s">
        <v>157</v>
      </c>
      <c r="G5" t="s">
        <v>158</v>
      </c>
      <c r="H5" t="s">
        <v>833</v>
      </c>
      <c r="I5" t="s">
        <v>835</v>
      </c>
      <c r="J5">
        <v>6</v>
      </c>
      <c r="K5" t="s">
        <v>164</v>
      </c>
      <c r="L5">
        <v>10</v>
      </c>
      <c r="M5" t="s">
        <v>172</v>
      </c>
      <c r="N5" t="s">
        <v>834</v>
      </c>
      <c r="O5" t="s">
        <v>836</v>
      </c>
      <c r="P5">
        <v>1000</v>
      </c>
      <c r="Q5" t="s">
        <v>71</v>
      </c>
      <c r="R5">
        <v>1341</v>
      </c>
      <c r="S5" t="s">
        <v>399</v>
      </c>
      <c r="T5">
        <v>3</v>
      </c>
      <c r="U5" t="s">
        <v>867</v>
      </c>
      <c r="V5" s="16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f t="shared" si="0"/>
        <v>0</v>
      </c>
      <c r="AD5">
        <v>0</v>
      </c>
      <c r="AE5">
        <v>0</v>
      </c>
      <c r="AF5">
        <v>0</v>
      </c>
      <c r="AG5">
        <v>0</v>
      </c>
      <c r="AH5">
        <v>0</v>
      </c>
    </row>
    <row r="6" spans="1:34" hidden="1" x14ac:dyDescent="0.35">
      <c r="A6" t="str">
        <f t="shared" si="1"/>
        <v>1.5-01-2505_25610007_2514113</v>
      </c>
      <c r="B6" t="s">
        <v>1002</v>
      </c>
      <c r="C6" t="s">
        <v>1003</v>
      </c>
      <c r="D6" t="s">
        <v>155</v>
      </c>
      <c r="E6" t="s">
        <v>156</v>
      </c>
      <c r="F6" t="s">
        <v>157</v>
      </c>
      <c r="G6" t="s">
        <v>158</v>
      </c>
      <c r="H6" t="s">
        <v>833</v>
      </c>
      <c r="I6" t="s">
        <v>835</v>
      </c>
      <c r="J6">
        <v>6</v>
      </c>
      <c r="K6" t="s">
        <v>164</v>
      </c>
      <c r="L6">
        <v>10</v>
      </c>
      <c r="M6" t="s">
        <v>172</v>
      </c>
      <c r="N6" t="s">
        <v>834</v>
      </c>
      <c r="O6" t="s">
        <v>836</v>
      </c>
      <c r="P6">
        <v>1000</v>
      </c>
      <c r="Q6" t="s">
        <v>71</v>
      </c>
      <c r="R6">
        <v>1411</v>
      </c>
      <c r="S6" t="s">
        <v>94</v>
      </c>
      <c r="T6">
        <v>3</v>
      </c>
      <c r="U6" t="s">
        <v>867</v>
      </c>
      <c r="V6" s="16">
        <v>0</v>
      </c>
      <c r="W6" s="1">
        <v>12785343</v>
      </c>
      <c r="X6">
        <v>0</v>
      </c>
      <c r="Y6">
        <v>0</v>
      </c>
      <c r="Z6">
        <v>0</v>
      </c>
      <c r="AA6">
        <v>0</v>
      </c>
      <c r="AB6">
        <v>0</v>
      </c>
      <c r="AC6">
        <f t="shared" si="0"/>
        <v>0</v>
      </c>
      <c r="AD6">
        <v>0</v>
      </c>
      <c r="AE6">
        <v>0</v>
      </c>
      <c r="AF6">
        <v>0</v>
      </c>
      <c r="AG6" s="1">
        <v>12785343</v>
      </c>
      <c r="AH6" s="1">
        <v>-12785343</v>
      </c>
    </row>
    <row r="7" spans="1:34" hidden="1" x14ac:dyDescent="0.35">
      <c r="A7" t="str">
        <f t="shared" si="1"/>
        <v>1.5-01-2505_25610007_2514213</v>
      </c>
      <c r="B7" t="s">
        <v>1002</v>
      </c>
      <c r="C7" t="s">
        <v>1003</v>
      </c>
      <c r="D7" t="s">
        <v>155</v>
      </c>
      <c r="E7" t="s">
        <v>156</v>
      </c>
      <c r="F7" t="s">
        <v>157</v>
      </c>
      <c r="G7" t="s">
        <v>158</v>
      </c>
      <c r="H7" t="s">
        <v>833</v>
      </c>
      <c r="I7" t="s">
        <v>835</v>
      </c>
      <c r="J7">
        <v>6</v>
      </c>
      <c r="K7" t="s">
        <v>164</v>
      </c>
      <c r="L7">
        <v>10</v>
      </c>
      <c r="M7" t="s">
        <v>172</v>
      </c>
      <c r="N7" t="s">
        <v>834</v>
      </c>
      <c r="O7" t="s">
        <v>836</v>
      </c>
      <c r="P7">
        <v>1000</v>
      </c>
      <c r="Q7" t="s">
        <v>71</v>
      </c>
      <c r="R7">
        <v>1421</v>
      </c>
      <c r="S7" t="s">
        <v>96</v>
      </c>
      <c r="T7">
        <v>3</v>
      </c>
      <c r="U7" t="s">
        <v>867</v>
      </c>
      <c r="V7" s="16">
        <v>2487815.65</v>
      </c>
      <c r="W7" s="1">
        <v>6392672</v>
      </c>
      <c r="X7" s="1">
        <v>2487815.65</v>
      </c>
      <c r="Y7" s="1">
        <v>2487815.65</v>
      </c>
      <c r="Z7" s="1">
        <v>2487815.65</v>
      </c>
      <c r="AA7" s="1">
        <v>2487815.65</v>
      </c>
      <c r="AB7" s="1">
        <v>2487815.65</v>
      </c>
      <c r="AC7">
        <f t="shared" si="0"/>
        <v>0</v>
      </c>
      <c r="AD7">
        <v>0</v>
      </c>
      <c r="AE7">
        <v>0</v>
      </c>
      <c r="AF7">
        <v>0</v>
      </c>
      <c r="AG7" s="1">
        <v>3904856.35</v>
      </c>
      <c r="AH7" s="1">
        <v>-3904856.35</v>
      </c>
    </row>
    <row r="8" spans="1:34" hidden="1" x14ac:dyDescent="0.35">
      <c r="A8" t="str">
        <f t="shared" si="1"/>
        <v>1.5-01-2505_25610007_2514313</v>
      </c>
      <c r="B8" t="s">
        <v>1002</v>
      </c>
      <c r="C8" t="s">
        <v>1003</v>
      </c>
      <c r="D8" t="s">
        <v>155</v>
      </c>
      <c r="E8" t="s">
        <v>156</v>
      </c>
      <c r="F8" t="s">
        <v>157</v>
      </c>
      <c r="G8" t="s">
        <v>158</v>
      </c>
      <c r="H8" t="s">
        <v>833</v>
      </c>
      <c r="I8" t="s">
        <v>835</v>
      </c>
      <c r="J8">
        <v>6</v>
      </c>
      <c r="K8" t="s">
        <v>164</v>
      </c>
      <c r="L8">
        <v>10</v>
      </c>
      <c r="M8" t="s">
        <v>172</v>
      </c>
      <c r="N8" t="s">
        <v>834</v>
      </c>
      <c r="O8" t="s">
        <v>836</v>
      </c>
      <c r="P8">
        <v>1000</v>
      </c>
      <c r="Q8" t="s">
        <v>71</v>
      </c>
      <c r="R8">
        <v>1431</v>
      </c>
      <c r="S8" t="s">
        <v>97</v>
      </c>
      <c r="T8">
        <v>3</v>
      </c>
      <c r="U8" t="s">
        <v>867</v>
      </c>
      <c r="V8" s="16">
        <v>1658589.82</v>
      </c>
      <c r="W8" s="1">
        <v>4261782</v>
      </c>
      <c r="X8" s="1">
        <v>1658589.82</v>
      </c>
      <c r="Y8" s="1">
        <v>1658589.82</v>
      </c>
      <c r="Z8" s="1">
        <v>1658589.82</v>
      </c>
      <c r="AA8" s="1">
        <v>1658589.82</v>
      </c>
      <c r="AB8" s="1">
        <v>1658589.82</v>
      </c>
      <c r="AC8">
        <f t="shared" si="0"/>
        <v>0</v>
      </c>
      <c r="AD8">
        <v>0</v>
      </c>
      <c r="AE8">
        <v>0</v>
      </c>
      <c r="AF8">
        <v>0</v>
      </c>
      <c r="AG8" s="1">
        <v>2603192.1800000002</v>
      </c>
      <c r="AH8" s="1">
        <v>-2603192.1800000002</v>
      </c>
    </row>
    <row r="9" spans="1:34" hidden="1" x14ac:dyDescent="0.35">
      <c r="A9" t="str">
        <f t="shared" si="1"/>
        <v>1.5-01-2505_25610007_2514413</v>
      </c>
      <c r="B9" t="s">
        <v>1002</v>
      </c>
      <c r="C9" t="s">
        <v>1003</v>
      </c>
      <c r="D9" t="s">
        <v>155</v>
      </c>
      <c r="E9" t="s">
        <v>156</v>
      </c>
      <c r="F9" t="s">
        <v>157</v>
      </c>
      <c r="G9" t="s">
        <v>158</v>
      </c>
      <c r="H9" t="s">
        <v>833</v>
      </c>
      <c r="I9" t="s">
        <v>835</v>
      </c>
      <c r="J9">
        <v>6</v>
      </c>
      <c r="K9" t="s">
        <v>164</v>
      </c>
      <c r="L9">
        <v>10</v>
      </c>
      <c r="M9" t="s">
        <v>172</v>
      </c>
      <c r="N9" t="s">
        <v>834</v>
      </c>
      <c r="O9" t="s">
        <v>836</v>
      </c>
      <c r="P9">
        <v>1000</v>
      </c>
      <c r="Q9" t="s">
        <v>71</v>
      </c>
      <c r="R9">
        <v>1441</v>
      </c>
      <c r="S9" t="s">
        <v>99</v>
      </c>
      <c r="T9">
        <v>3</v>
      </c>
      <c r="U9" t="s">
        <v>867</v>
      </c>
      <c r="V9" s="16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f t="shared" si="0"/>
        <v>0</v>
      </c>
      <c r="AD9" s="1">
        <v>1193231.51</v>
      </c>
      <c r="AE9">
        <v>0</v>
      </c>
      <c r="AF9">
        <v>0</v>
      </c>
      <c r="AG9" s="1">
        <v>1193231.51</v>
      </c>
      <c r="AH9">
        <v>0</v>
      </c>
    </row>
    <row r="10" spans="1:34" hidden="1" x14ac:dyDescent="0.35">
      <c r="A10" t="str">
        <f t="shared" si="1"/>
        <v>1.5-01-2505_25610007_2515913</v>
      </c>
      <c r="B10" t="s">
        <v>1002</v>
      </c>
      <c r="C10" t="s">
        <v>1003</v>
      </c>
      <c r="D10" t="s">
        <v>155</v>
      </c>
      <c r="E10" t="s">
        <v>156</v>
      </c>
      <c r="F10" t="s">
        <v>157</v>
      </c>
      <c r="G10" t="s">
        <v>158</v>
      </c>
      <c r="H10" t="s">
        <v>833</v>
      </c>
      <c r="I10" t="s">
        <v>835</v>
      </c>
      <c r="J10">
        <v>6</v>
      </c>
      <c r="K10" t="s">
        <v>164</v>
      </c>
      <c r="L10">
        <v>10</v>
      </c>
      <c r="M10" t="s">
        <v>172</v>
      </c>
      <c r="N10" t="s">
        <v>834</v>
      </c>
      <c r="O10" t="s">
        <v>836</v>
      </c>
      <c r="P10">
        <v>1000</v>
      </c>
      <c r="Q10" t="s">
        <v>71</v>
      </c>
      <c r="R10">
        <v>1591</v>
      </c>
      <c r="S10" t="s">
        <v>79</v>
      </c>
      <c r="T10">
        <v>3</v>
      </c>
      <c r="U10" t="s">
        <v>867</v>
      </c>
      <c r="V10" s="16">
        <v>1954400</v>
      </c>
      <c r="W10">
        <v>0</v>
      </c>
      <c r="X10" s="1">
        <v>1954400</v>
      </c>
      <c r="Y10" s="1">
        <v>1954400</v>
      </c>
      <c r="Z10" s="1">
        <v>1954400</v>
      </c>
      <c r="AA10" s="1">
        <v>1954400</v>
      </c>
      <c r="AB10" s="1">
        <v>1954400</v>
      </c>
      <c r="AC10">
        <f t="shared" si="0"/>
        <v>0</v>
      </c>
      <c r="AD10" s="1">
        <v>19479665.379999999</v>
      </c>
      <c r="AE10">
        <v>0</v>
      </c>
      <c r="AF10">
        <v>0</v>
      </c>
      <c r="AG10" s="1">
        <v>17525265.379999999</v>
      </c>
      <c r="AH10" s="1">
        <v>1954400</v>
      </c>
    </row>
    <row r="11" spans="1:34" hidden="1" x14ac:dyDescent="0.35">
      <c r="A11" t="str">
        <f t="shared" si="1"/>
        <v>1.5-01-2505_25667049_2511313</v>
      </c>
      <c r="B11" t="s">
        <v>1002</v>
      </c>
      <c r="C11" t="s">
        <v>1003</v>
      </c>
      <c r="D11" t="s">
        <v>155</v>
      </c>
      <c r="E11" t="s">
        <v>156</v>
      </c>
      <c r="F11" t="s">
        <v>157</v>
      </c>
      <c r="G11" t="s">
        <v>158</v>
      </c>
      <c r="H11" t="s">
        <v>833</v>
      </c>
      <c r="I11" t="s">
        <v>835</v>
      </c>
      <c r="J11">
        <v>6</v>
      </c>
      <c r="K11" t="s">
        <v>164</v>
      </c>
      <c r="L11">
        <v>67</v>
      </c>
      <c r="M11" t="s">
        <v>172</v>
      </c>
      <c r="N11" t="s">
        <v>837</v>
      </c>
      <c r="O11" t="s">
        <v>838</v>
      </c>
      <c r="P11">
        <v>1000</v>
      </c>
      <c r="Q11" t="s">
        <v>71</v>
      </c>
      <c r="R11">
        <v>1131</v>
      </c>
      <c r="S11" t="s">
        <v>89</v>
      </c>
      <c r="T11">
        <v>3</v>
      </c>
      <c r="U11" t="s">
        <v>867</v>
      </c>
      <c r="V11" s="16">
        <v>55230903.659999996</v>
      </c>
      <c r="W11">
        <v>0</v>
      </c>
      <c r="X11" s="1">
        <v>15039708.76</v>
      </c>
      <c r="Y11" s="1">
        <v>15039708.76</v>
      </c>
      <c r="Z11" s="1">
        <v>15039708.76</v>
      </c>
      <c r="AA11" s="1">
        <v>15039708.76</v>
      </c>
      <c r="AB11" s="1">
        <v>15039708.76</v>
      </c>
      <c r="AC11">
        <f t="shared" si="0"/>
        <v>40191194.899999999</v>
      </c>
      <c r="AD11">
        <v>0</v>
      </c>
      <c r="AE11" s="1">
        <v>55230903.659999996</v>
      </c>
      <c r="AF11">
        <v>0</v>
      </c>
      <c r="AG11">
        <v>0</v>
      </c>
      <c r="AH11" s="1">
        <v>55230903.659999996</v>
      </c>
    </row>
    <row r="12" spans="1:34" hidden="1" x14ac:dyDescent="0.35">
      <c r="A12" t="str">
        <f t="shared" si="1"/>
        <v>1.5-01-2505_25667049_2513223</v>
      </c>
      <c r="B12" t="s">
        <v>1002</v>
      </c>
      <c r="C12" t="s">
        <v>1003</v>
      </c>
      <c r="D12" t="s">
        <v>155</v>
      </c>
      <c r="E12" t="s">
        <v>156</v>
      </c>
      <c r="F12" t="s">
        <v>157</v>
      </c>
      <c r="G12" t="s">
        <v>158</v>
      </c>
      <c r="H12" t="s">
        <v>833</v>
      </c>
      <c r="I12" t="s">
        <v>835</v>
      </c>
      <c r="J12">
        <v>6</v>
      </c>
      <c r="K12" t="s">
        <v>164</v>
      </c>
      <c r="L12">
        <v>67</v>
      </c>
      <c r="M12" t="s">
        <v>172</v>
      </c>
      <c r="N12" t="s">
        <v>837</v>
      </c>
      <c r="O12" t="s">
        <v>838</v>
      </c>
      <c r="P12">
        <v>1000</v>
      </c>
      <c r="Q12" t="s">
        <v>71</v>
      </c>
      <c r="R12">
        <v>1322</v>
      </c>
      <c r="S12" t="s">
        <v>92</v>
      </c>
      <c r="T12">
        <v>3</v>
      </c>
      <c r="U12" t="s">
        <v>867</v>
      </c>
      <c r="V12" s="16">
        <v>27703558.600000001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f t="shared" si="0"/>
        <v>27703558.600000001</v>
      </c>
      <c r="AD12">
        <v>0</v>
      </c>
      <c r="AE12" s="1">
        <v>27703558.600000001</v>
      </c>
      <c r="AF12">
        <v>0</v>
      </c>
      <c r="AG12">
        <v>0</v>
      </c>
      <c r="AH12" s="1">
        <v>27703558.600000001</v>
      </c>
    </row>
    <row r="13" spans="1:34" hidden="1" x14ac:dyDescent="0.35">
      <c r="A13" t="str">
        <f t="shared" si="1"/>
        <v>1.5-01-2505_25667049_2514113</v>
      </c>
      <c r="B13" t="s">
        <v>1002</v>
      </c>
      <c r="C13" t="s">
        <v>1003</v>
      </c>
      <c r="D13" t="s">
        <v>155</v>
      </c>
      <c r="E13" t="s">
        <v>156</v>
      </c>
      <c r="F13" t="s">
        <v>157</v>
      </c>
      <c r="G13" t="s">
        <v>158</v>
      </c>
      <c r="H13" t="s">
        <v>833</v>
      </c>
      <c r="I13" t="s">
        <v>835</v>
      </c>
      <c r="J13">
        <v>6</v>
      </c>
      <c r="K13" t="s">
        <v>164</v>
      </c>
      <c r="L13">
        <v>67</v>
      </c>
      <c r="M13" t="s">
        <v>172</v>
      </c>
      <c r="N13" t="s">
        <v>837</v>
      </c>
      <c r="O13" t="s">
        <v>838</v>
      </c>
      <c r="P13">
        <v>1000</v>
      </c>
      <c r="Q13" t="s">
        <v>71</v>
      </c>
      <c r="R13">
        <v>1411</v>
      </c>
      <c r="S13" t="s">
        <v>94</v>
      </c>
      <c r="T13">
        <v>3</v>
      </c>
      <c r="U13" t="s">
        <v>867</v>
      </c>
      <c r="V13" s="16">
        <v>11967937.310000001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f t="shared" si="0"/>
        <v>11967937.310000001</v>
      </c>
      <c r="AD13">
        <v>0</v>
      </c>
      <c r="AE13" s="1">
        <v>11967937.310000001</v>
      </c>
      <c r="AF13">
        <v>0</v>
      </c>
      <c r="AG13">
        <v>0</v>
      </c>
      <c r="AH13" s="1">
        <v>11967937.310000001</v>
      </c>
    </row>
    <row r="14" spans="1:34" hidden="1" x14ac:dyDescent="0.35">
      <c r="A14" t="str">
        <f t="shared" si="1"/>
        <v>1.5-01-2505_25667049_2514213</v>
      </c>
      <c r="B14" t="s">
        <v>1002</v>
      </c>
      <c r="C14" t="s">
        <v>1003</v>
      </c>
      <c r="D14" t="s">
        <v>155</v>
      </c>
      <c r="E14" t="s">
        <v>156</v>
      </c>
      <c r="F14" t="s">
        <v>157</v>
      </c>
      <c r="G14" t="s">
        <v>158</v>
      </c>
      <c r="H14" t="s">
        <v>833</v>
      </c>
      <c r="I14" t="s">
        <v>835</v>
      </c>
      <c r="J14">
        <v>6</v>
      </c>
      <c r="K14" t="s">
        <v>164</v>
      </c>
      <c r="L14">
        <v>67</v>
      </c>
      <c r="M14" t="s">
        <v>172</v>
      </c>
      <c r="N14" t="s">
        <v>837</v>
      </c>
      <c r="O14" t="s">
        <v>838</v>
      </c>
      <c r="P14">
        <v>1000</v>
      </c>
      <c r="Q14" t="s">
        <v>71</v>
      </c>
      <c r="R14">
        <v>1421</v>
      </c>
      <c r="S14" t="s">
        <v>96</v>
      </c>
      <c r="T14">
        <v>3</v>
      </c>
      <c r="U14" t="s">
        <v>867</v>
      </c>
      <c r="V14" s="16">
        <v>3496153.01</v>
      </c>
      <c r="W14">
        <v>0</v>
      </c>
      <c r="X14" s="1">
        <v>455471.94</v>
      </c>
      <c r="Y14" s="1">
        <v>455471.94</v>
      </c>
      <c r="Z14" s="1">
        <v>455471.94</v>
      </c>
      <c r="AA14" s="1">
        <v>455471.94</v>
      </c>
      <c r="AB14" s="1">
        <v>455471.94</v>
      </c>
      <c r="AC14">
        <f t="shared" si="0"/>
        <v>3040681.07</v>
      </c>
      <c r="AD14">
        <v>0</v>
      </c>
      <c r="AE14" s="1">
        <v>3496153.01</v>
      </c>
      <c r="AF14">
        <v>0</v>
      </c>
      <c r="AG14">
        <v>0</v>
      </c>
      <c r="AH14" s="1">
        <v>3496153.01</v>
      </c>
    </row>
    <row r="15" spans="1:34" hidden="1" x14ac:dyDescent="0.35">
      <c r="A15" t="str">
        <f t="shared" si="1"/>
        <v>1.5-01-2505_25667049_2514313</v>
      </c>
      <c r="B15" t="s">
        <v>1002</v>
      </c>
      <c r="C15" t="s">
        <v>1003</v>
      </c>
      <c r="D15" t="s">
        <v>155</v>
      </c>
      <c r="E15" t="s">
        <v>156</v>
      </c>
      <c r="F15" t="s">
        <v>157</v>
      </c>
      <c r="G15" t="s">
        <v>158</v>
      </c>
      <c r="H15" t="s">
        <v>833</v>
      </c>
      <c r="I15" t="s">
        <v>835</v>
      </c>
      <c r="J15">
        <v>6</v>
      </c>
      <c r="K15" t="s">
        <v>164</v>
      </c>
      <c r="L15">
        <v>67</v>
      </c>
      <c r="M15" t="s">
        <v>172</v>
      </c>
      <c r="N15" t="s">
        <v>837</v>
      </c>
      <c r="O15" t="s">
        <v>838</v>
      </c>
      <c r="P15">
        <v>1000</v>
      </c>
      <c r="Q15" t="s">
        <v>71</v>
      </c>
      <c r="R15">
        <v>1431</v>
      </c>
      <c r="S15" t="s">
        <v>97</v>
      </c>
      <c r="T15">
        <v>3</v>
      </c>
      <c r="U15" t="s">
        <v>867</v>
      </c>
      <c r="V15" s="16">
        <v>2330722.62</v>
      </c>
      <c r="W15">
        <v>0</v>
      </c>
      <c r="X15" s="1">
        <v>303655.81</v>
      </c>
      <c r="Y15" s="1">
        <v>303655.81</v>
      </c>
      <c r="Z15" s="1">
        <v>303655.81</v>
      </c>
      <c r="AA15" s="1">
        <v>303655.81</v>
      </c>
      <c r="AB15" s="1">
        <v>303655.81</v>
      </c>
      <c r="AC15">
        <f t="shared" si="0"/>
        <v>2027066.81</v>
      </c>
      <c r="AD15">
        <v>0</v>
      </c>
      <c r="AE15" s="1">
        <v>2330722.62</v>
      </c>
      <c r="AF15">
        <v>0</v>
      </c>
      <c r="AG15">
        <v>0</v>
      </c>
      <c r="AH15" s="1">
        <v>2330722.62</v>
      </c>
    </row>
    <row r="16" spans="1:34" hidden="1" x14ac:dyDescent="0.35">
      <c r="A16" t="str">
        <f t="shared" si="1"/>
        <v>1.5-01-2505_25667049_2515913</v>
      </c>
      <c r="B16" t="s">
        <v>1002</v>
      </c>
      <c r="C16" t="s">
        <v>1003</v>
      </c>
      <c r="D16" t="s">
        <v>155</v>
      </c>
      <c r="E16" t="s">
        <v>156</v>
      </c>
      <c r="F16" t="s">
        <v>157</v>
      </c>
      <c r="G16" t="s">
        <v>158</v>
      </c>
      <c r="H16" t="s">
        <v>833</v>
      </c>
      <c r="I16" t="s">
        <v>835</v>
      </c>
      <c r="J16">
        <v>6</v>
      </c>
      <c r="K16" t="s">
        <v>164</v>
      </c>
      <c r="L16">
        <v>67</v>
      </c>
      <c r="M16" t="s">
        <v>172</v>
      </c>
      <c r="N16" t="s">
        <v>837</v>
      </c>
      <c r="O16" t="s">
        <v>838</v>
      </c>
      <c r="P16">
        <v>1000</v>
      </c>
      <c r="Q16" t="s">
        <v>71</v>
      </c>
      <c r="R16">
        <v>1591</v>
      </c>
      <c r="S16" t="s">
        <v>79</v>
      </c>
      <c r="T16">
        <v>3</v>
      </c>
      <c r="U16" t="s">
        <v>867</v>
      </c>
      <c r="V16" s="16">
        <v>15084382.460000001</v>
      </c>
      <c r="W16">
        <v>0</v>
      </c>
      <c r="X16" s="1">
        <v>492800</v>
      </c>
      <c r="Y16" s="1">
        <v>492800</v>
      </c>
      <c r="Z16" s="1">
        <v>492800</v>
      </c>
      <c r="AA16" s="1">
        <v>492800</v>
      </c>
      <c r="AB16" s="1">
        <v>492800</v>
      </c>
      <c r="AC16">
        <f t="shared" si="0"/>
        <v>14591582.460000001</v>
      </c>
      <c r="AD16">
        <v>0</v>
      </c>
      <c r="AE16" s="1">
        <v>15084382.460000001</v>
      </c>
      <c r="AF16">
        <v>0</v>
      </c>
      <c r="AG16">
        <v>0</v>
      </c>
      <c r="AH16" s="1">
        <v>15084382.460000001</v>
      </c>
    </row>
    <row r="17" spans="1:34" hidden="1" x14ac:dyDescent="0.35">
      <c r="A17" t="str">
        <f t="shared" si="1"/>
        <v>1.5-01-2504_2557005_2591110</v>
      </c>
      <c r="B17" t="s">
        <v>1002</v>
      </c>
      <c r="C17" t="s">
        <v>1003</v>
      </c>
      <c r="D17" t="s">
        <v>47</v>
      </c>
      <c r="E17" t="s">
        <v>48</v>
      </c>
      <c r="F17" t="s">
        <v>49</v>
      </c>
      <c r="G17" t="s">
        <v>50</v>
      </c>
      <c r="H17" t="s">
        <v>808</v>
      </c>
      <c r="I17" t="s">
        <v>60</v>
      </c>
      <c r="J17">
        <v>5</v>
      </c>
      <c r="K17" t="s">
        <v>810</v>
      </c>
      <c r="L17">
        <v>7</v>
      </c>
      <c r="M17" t="s">
        <v>61</v>
      </c>
      <c r="N17" t="s">
        <v>809</v>
      </c>
      <c r="O17" t="s">
        <v>811</v>
      </c>
      <c r="P17">
        <v>9000</v>
      </c>
      <c r="Q17" t="s">
        <v>85</v>
      </c>
      <c r="R17">
        <v>9111</v>
      </c>
      <c r="S17" t="s">
        <v>84</v>
      </c>
      <c r="T17">
        <v>0</v>
      </c>
      <c r="U17" t="s">
        <v>58</v>
      </c>
      <c r="V17" s="16">
        <v>38364867</v>
      </c>
      <c r="W17" s="1">
        <v>38364867</v>
      </c>
      <c r="X17" s="1">
        <v>30912370.960000001</v>
      </c>
      <c r="Y17" s="1">
        <v>30912370.960000001</v>
      </c>
      <c r="Z17" s="1">
        <v>30912370.960000001</v>
      </c>
      <c r="AA17" s="1">
        <v>30912370.960000001</v>
      </c>
      <c r="AB17" s="1">
        <v>30912370.960000001</v>
      </c>
      <c r="AC17">
        <f t="shared" si="0"/>
        <v>7452496.0399999991</v>
      </c>
      <c r="AD17">
        <v>0</v>
      </c>
      <c r="AE17">
        <v>0</v>
      </c>
      <c r="AF17">
        <v>0</v>
      </c>
      <c r="AG17">
        <v>0</v>
      </c>
      <c r="AH17">
        <v>0</v>
      </c>
    </row>
    <row r="18" spans="1:34" hidden="1" x14ac:dyDescent="0.35">
      <c r="A18" t="str">
        <f t="shared" si="1"/>
        <v>1.5-01-2504_2557005_2592110</v>
      </c>
      <c r="B18" t="s">
        <v>1002</v>
      </c>
      <c r="C18" t="s">
        <v>1003</v>
      </c>
      <c r="D18" t="s">
        <v>47</v>
      </c>
      <c r="E18" t="s">
        <v>48</v>
      </c>
      <c r="F18" t="s">
        <v>49</v>
      </c>
      <c r="G18" t="s">
        <v>50</v>
      </c>
      <c r="H18" t="s">
        <v>808</v>
      </c>
      <c r="I18" t="s">
        <v>60</v>
      </c>
      <c r="J18">
        <v>5</v>
      </c>
      <c r="K18" t="s">
        <v>810</v>
      </c>
      <c r="L18">
        <v>7</v>
      </c>
      <c r="M18" t="s">
        <v>61</v>
      </c>
      <c r="N18" t="s">
        <v>809</v>
      </c>
      <c r="O18" t="s">
        <v>811</v>
      </c>
      <c r="P18">
        <v>9000</v>
      </c>
      <c r="Q18" t="s">
        <v>85</v>
      </c>
      <c r="R18">
        <v>9211</v>
      </c>
      <c r="S18" t="s">
        <v>88</v>
      </c>
      <c r="T18">
        <v>0</v>
      </c>
      <c r="U18" t="s">
        <v>58</v>
      </c>
      <c r="V18" s="16">
        <v>11300000</v>
      </c>
      <c r="W18" s="1">
        <v>10000000</v>
      </c>
      <c r="X18" s="1">
        <v>7873847.4500000002</v>
      </c>
      <c r="Y18" s="1">
        <v>7873847.4500000002</v>
      </c>
      <c r="Z18" s="1">
        <v>7873847.4500000002</v>
      </c>
      <c r="AA18" s="1">
        <v>7873847.4500000002</v>
      </c>
      <c r="AB18" s="1">
        <v>7873847.4500000002</v>
      </c>
      <c r="AC18">
        <f t="shared" si="0"/>
        <v>3426152.55</v>
      </c>
      <c r="AD18">
        <v>0</v>
      </c>
      <c r="AE18" s="1">
        <v>1300000</v>
      </c>
      <c r="AF18">
        <v>0</v>
      </c>
      <c r="AG18">
        <v>0</v>
      </c>
      <c r="AH18" s="1">
        <v>1300000</v>
      </c>
    </row>
    <row r="19" spans="1:34" hidden="1" x14ac:dyDescent="0.35">
      <c r="A19" t="str">
        <f t="shared" si="1"/>
        <v>1.5-01-2505_25512007_2511111</v>
      </c>
      <c r="B19" t="s">
        <v>1002</v>
      </c>
      <c r="C19" t="s">
        <v>1003</v>
      </c>
      <c r="D19" t="s">
        <v>47</v>
      </c>
      <c r="E19" t="s">
        <v>48</v>
      </c>
      <c r="F19" t="s">
        <v>65</v>
      </c>
      <c r="G19" t="s">
        <v>66</v>
      </c>
      <c r="H19" t="s">
        <v>833</v>
      </c>
      <c r="I19" t="s">
        <v>835</v>
      </c>
      <c r="J19">
        <v>5</v>
      </c>
      <c r="K19" t="s">
        <v>810</v>
      </c>
      <c r="L19">
        <v>12</v>
      </c>
      <c r="M19" t="s">
        <v>71</v>
      </c>
      <c r="N19" t="s">
        <v>834</v>
      </c>
      <c r="O19" t="s">
        <v>836</v>
      </c>
      <c r="P19">
        <v>1000</v>
      </c>
      <c r="Q19" t="s">
        <v>71</v>
      </c>
      <c r="R19">
        <v>1111</v>
      </c>
      <c r="S19" t="s">
        <v>72</v>
      </c>
      <c r="T19">
        <v>1</v>
      </c>
      <c r="U19" t="s">
        <v>682</v>
      </c>
      <c r="V19" s="16">
        <v>8492637.0999999996</v>
      </c>
      <c r="W19" s="1">
        <v>14346945</v>
      </c>
      <c r="X19" s="1">
        <v>8492637.0999999996</v>
      </c>
      <c r="Y19" s="1">
        <v>8492637.0999999996</v>
      </c>
      <c r="Z19" s="1">
        <v>8492637.0999999996</v>
      </c>
      <c r="AA19" s="1">
        <v>8492637.0999999996</v>
      </c>
      <c r="AB19" s="1">
        <v>8492637.0999999996</v>
      </c>
      <c r="AC19">
        <f t="shared" si="0"/>
        <v>0</v>
      </c>
      <c r="AD19">
        <v>0</v>
      </c>
      <c r="AE19">
        <v>16.5</v>
      </c>
      <c r="AF19">
        <v>0</v>
      </c>
      <c r="AG19" s="1">
        <v>5854324.4000000004</v>
      </c>
      <c r="AH19" s="1">
        <v>-5854307.9000000004</v>
      </c>
    </row>
    <row r="20" spans="1:34" hidden="1" x14ac:dyDescent="0.35">
      <c r="A20" t="str">
        <f t="shared" si="1"/>
        <v>1.5-01-2505_25512007_2511311</v>
      </c>
      <c r="B20" t="s">
        <v>1002</v>
      </c>
      <c r="C20" t="s">
        <v>1003</v>
      </c>
      <c r="D20" t="s">
        <v>47</v>
      </c>
      <c r="E20" t="s">
        <v>48</v>
      </c>
      <c r="F20" t="s">
        <v>65</v>
      </c>
      <c r="G20" t="s">
        <v>66</v>
      </c>
      <c r="H20" t="s">
        <v>833</v>
      </c>
      <c r="I20" t="s">
        <v>835</v>
      </c>
      <c r="J20">
        <v>5</v>
      </c>
      <c r="K20" t="s">
        <v>810</v>
      </c>
      <c r="L20">
        <v>12</v>
      </c>
      <c r="M20" t="s">
        <v>71</v>
      </c>
      <c r="N20" t="s">
        <v>834</v>
      </c>
      <c r="O20" t="s">
        <v>836</v>
      </c>
      <c r="P20">
        <v>1000</v>
      </c>
      <c r="Q20" t="s">
        <v>71</v>
      </c>
      <c r="R20">
        <v>1131</v>
      </c>
      <c r="S20" t="s">
        <v>89</v>
      </c>
      <c r="T20">
        <v>1</v>
      </c>
      <c r="U20" t="s">
        <v>682</v>
      </c>
      <c r="V20" s="16">
        <v>391584817.69999999</v>
      </c>
      <c r="W20" s="1">
        <v>669497019</v>
      </c>
      <c r="X20" s="1">
        <v>391584817.69999999</v>
      </c>
      <c r="Y20" s="1">
        <v>391584817.69999999</v>
      </c>
      <c r="Z20" s="1">
        <v>391584817.69999999</v>
      </c>
      <c r="AA20" s="1">
        <v>391574417.52999997</v>
      </c>
      <c r="AB20" s="1">
        <v>391574417.52999997</v>
      </c>
      <c r="AC20">
        <f t="shared" si="0"/>
        <v>0</v>
      </c>
      <c r="AD20" s="1">
        <v>1109766.57</v>
      </c>
      <c r="AE20">
        <v>0</v>
      </c>
      <c r="AF20">
        <v>0</v>
      </c>
      <c r="AG20" s="1">
        <v>279021967.87</v>
      </c>
      <c r="AH20" s="1">
        <v>-277912201.30000001</v>
      </c>
    </row>
    <row r="21" spans="1:34" hidden="1" x14ac:dyDescent="0.35">
      <c r="A21" t="str">
        <f t="shared" si="1"/>
        <v>1.5-01-2505_25512007_2512212</v>
      </c>
      <c r="B21" t="s">
        <v>1002</v>
      </c>
      <c r="C21" t="s">
        <v>1003</v>
      </c>
      <c r="D21" t="s">
        <v>47</v>
      </c>
      <c r="E21" t="s">
        <v>48</v>
      </c>
      <c r="F21" t="s">
        <v>65</v>
      </c>
      <c r="G21" t="s">
        <v>66</v>
      </c>
      <c r="H21" t="s">
        <v>833</v>
      </c>
      <c r="I21" t="s">
        <v>835</v>
      </c>
      <c r="J21">
        <v>5</v>
      </c>
      <c r="K21" t="s">
        <v>810</v>
      </c>
      <c r="L21">
        <v>12</v>
      </c>
      <c r="M21" t="s">
        <v>71</v>
      </c>
      <c r="N21" t="s">
        <v>834</v>
      </c>
      <c r="O21" t="s">
        <v>836</v>
      </c>
      <c r="P21">
        <v>1000</v>
      </c>
      <c r="Q21" t="s">
        <v>71</v>
      </c>
      <c r="R21">
        <v>1221</v>
      </c>
      <c r="S21" t="s">
        <v>77</v>
      </c>
      <c r="T21">
        <v>2</v>
      </c>
      <c r="U21" t="s">
        <v>683</v>
      </c>
      <c r="V21" s="16">
        <v>19150970.760000002</v>
      </c>
      <c r="W21" s="1">
        <v>1237440.08</v>
      </c>
      <c r="X21" s="1">
        <v>19150970.760000002</v>
      </c>
      <c r="Y21" s="1">
        <v>19150970.760000002</v>
      </c>
      <c r="Z21" s="1">
        <v>19150970.760000002</v>
      </c>
      <c r="AA21" s="1">
        <v>19150970.760000002</v>
      </c>
      <c r="AB21" s="1">
        <v>19150970.760000002</v>
      </c>
      <c r="AC21">
        <f t="shared" si="0"/>
        <v>0</v>
      </c>
      <c r="AD21" s="1">
        <v>46748470.850000001</v>
      </c>
      <c r="AE21">
        <v>0</v>
      </c>
      <c r="AF21">
        <v>0</v>
      </c>
      <c r="AG21" s="1">
        <v>28834940.170000002</v>
      </c>
      <c r="AH21" s="1">
        <v>17913530.68</v>
      </c>
    </row>
    <row r="22" spans="1:34" hidden="1" x14ac:dyDescent="0.35">
      <c r="A22" t="str">
        <f t="shared" si="1"/>
        <v>1.5-01-2505_25512007_2513211</v>
      </c>
      <c r="B22" t="s">
        <v>1002</v>
      </c>
      <c r="C22" t="s">
        <v>1003</v>
      </c>
      <c r="D22" t="s">
        <v>47</v>
      </c>
      <c r="E22" t="s">
        <v>48</v>
      </c>
      <c r="F22" t="s">
        <v>65</v>
      </c>
      <c r="G22" t="s">
        <v>66</v>
      </c>
      <c r="H22" t="s">
        <v>833</v>
      </c>
      <c r="I22" t="s">
        <v>835</v>
      </c>
      <c r="J22">
        <v>5</v>
      </c>
      <c r="K22" t="s">
        <v>810</v>
      </c>
      <c r="L22">
        <v>12</v>
      </c>
      <c r="M22" t="s">
        <v>71</v>
      </c>
      <c r="N22" t="s">
        <v>834</v>
      </c>
      <c r="O22" t="s">
        <v>836</v>
      </c>
      <c r="P22">
        <v>1000</v>
      </c>
      <c r="Q22" t="s">
        <v>71</v>
      </c>
      <c r="R22">
        <v>1321</v>
      </c>
      <c r="S22" t="s">
        <v>91</v>
      </c>
      <c r="T22">
        <v>1</v>
      </c>
      <c r="U22" t="s">
        <v>682</v>
      </c>
      <c r="V22" s="16">
        <v>6468088.8200000003</v>
      </c>
      <c r="W22" s="1">
        <v>9497844.4000000004</v>
      </c>
      <c r="X22" s="1">
        <v>6461007.1600000001</v>
      </c>
      <c r="Y22" s="1">
        <v>6461007.1600000001</v>
      </c>
      <c r="Z22" s="1">
        <v>6461007.1600000001</v>
      </c>
      <c r="AA22" s="1">
        <v>6448715.3099999996</v>
      </c>
      <c r="AB22" s="1">
        <v>6447007.5300000003</v>
      </c>
      <c r="AC22">
        <f t="shared" si="0"/>
        <v>7081.660000000149</v>
      </c>
      <c r="AD22" s="1">
        <v>14386.83</v>
      </c>
      <c r="AE22">
        <v>0</v>
      </c>
      <c r="AF22">
        <v>0</v>
      </c>
      <c r="AG22" s="1">
        <v>3044142.41</v>
      </c>
      <c r="AH22" s="1">
        <v>-3029755.58</v>
      </c>
    </row>
    <row r="23" spans="1:34" hidden="1" x14ac:dyDescent="0.35">
      <c r="A23" t="str">
        <f t="shared" si="1"/>
        <v>1.5-01-2505_25512007_2513221</v>
      </c>
      <c r="B23" t="s">
        <v>1002</v>
      </c>
      <c r="C23" t="s">
        <v>1003</v>
      </c>
      <c r="D23" t="s">
        <v>47</v>
      </c>
      <c r="E23" t="s">
        <v>48</v>
      </c>
      <c r="F23" t="s">
        <v>65</v>
      </c>
      <c r="G23" t="s">
        <v>66</v>
      </c>
      <c r="H23" t="s">
        <v>833</v>
      </c>
      <c r="I23" t="s">
        <v>835</v>
      </c>
      <c r="J23">
        <v>5</v>
      </c>
      <c r="K23" t="s">
        <v>810</v>
      </c>
      <c r="L23">
        <v>12</v>
      </c>
      <c r="M23" t="s">
        <v>71</v>
      </c>
      <c r="N23" t="s">
        <v>834</v>
      </c>
      <c r="O23" t="s">
        <v>836</v>
      </c>
      <c r="P23">
        <v>1000</v>
      </c>
      <c r="Q23" t="s">
        <v>71</v>
      </c>
      <c r="R23">
        <v>1322</v>
      </c>
      <c r="S23" t="s">
        <v>92</v>
      </c>
      <c r="T23">
        <v>1</v>
      </c>
      <c r="U23" t="s">
        <v>682</v>
      </c>
      <c r="V23" s="16">
        <v>8543520.2400000002</v>
      </c>
      <c r="W23" s="1">
        <v>94978329</v>
      </c>
      <c r="X23" s="1">
        <v>8534868.6799999997</v>
      </c>
      <c r="Y23" s="1">
        <v>8534868.6799999997</v>
      </c>
      <c r="Z23" s="1">
        <v>8534868.6799999997</v>
      </c>
      <c r="AA23" s="1">
        <v>8382700.2699999996</v>
      </c>
      <c r="AB23" s="1">
        <v>8382700.2699999996</v>
      </c>
      <c r="AC23">
        <f t="shared" si="0"/>
        <v>8651.5600000005215</v>
      </c>
      <c r="AD23" s="1">
        <v>7658972.3499999996</v>
      </c>
      <c r="AE23">
        <v>0</v>
      </c>
      <c r="AF23">
        <v>0</v>
      </c>
      <c r="AG23" s="1">
        <v>94093781.109999999</v>
      </c>
      <c r="AH23" s="1">
        <v>-86434808.760000005</v>
      </c>
    </row>
    <row r="24" spans="1:34" hidden="1" x14ac:dyDescent="0.35">
      <c r="A24" t="str">
        <f t="shared" si="1"/>
        <v>1.5-01-2505_25512007_2513222</v>
      </c>
      <c r="B24" t="s">
        <v>1002</v>
      </c>
      <c r="C24" t="s">
        <v>1003</v>
      </c>
      <c r="D24" t="s">
        <v>47</v>
      </c>
      <c r="E24" t="s">
        <v>48</v>
      </c>
      <c r="F24" t="s">
        <v>65</v>
      </c>
      <c r="G24" t="s">
        <v>66</v>
      </c>
      <c r="H24" t="s">
        <v>833</v>
      </c>
      <c r="I24" t="s">
        <v>835</v>
      </c>
      <c r="J24">
        <v>5</v>
      </c>
      <c r="K24" t="s">
        <v>810</v>
      </c>
      <c r="L24">
        <v>12</v>
      </c>
      <c r="M24" t="s">
        <v>71</v>
      </c>
      <c r="N24" t="s">
        <v>834</v>
      </c>
      <c r="O24" t="s">
        <v>836</v>
      </c>
      <c r="P24">
        <v>1000</v>
      </c>
      <c r="Q24" t="s">
        <v>71</v>
      </c>
      <c r="R24">
        <v>1322</v>
      </c>
      <c r="S24" t="s">
        <v>92</v>
      </c>
      <c r="T24">
        <v>2</v>
      </c>
      <c r="U24" t="s">
        <v>683</v>
      </c>
      <c r="V24" s="16">
        <v>37330.28</v>
      </c>
      <c r="W24">
        <v>0</v>
      </c>
      <c r="X24" s="1">
        <v>37330.28</v>
      </c>
      <c r="Y24" s="1">
        <v>37330.28</v>
      </c>
      <c r="Z24" s="1">
        <v>37330.28</v>
      </c>
      <c r="AA24" s="1">
        <v>37330.28</v>
      </c>
      <c r="AB24" s="1">
        <v>37330.28</v>
      </c>
      <c r="AC24">
        <f t="shared" si="0"/>
        <v>0</v>
      </c>
      <c r="AD24" s="1">
        <v>10259124.880000001</v>
      </c>
      <c r="AE24">
        <v>0</v>
      </c>
      <c r="AF24">
        <v>0</v>
      </c>
      <c r="AG24" s="1">
        <v>10221794.6</v>
      </c>
      <c r="AH24" s="1">
        <v>37330.28</v>
      </c>
    </row>
    <row r="25" spans="1:34" hidden="1" x14ac:dyDescent="0.35">
      <c r="A25" t="str">
        <f t="shared" si="1"/>
        <v>1.5-01-2505_25512007_2514111</v>
      </c>
      <c r="B25" t="s">
        <v>1002</v>
      </c>
      <c r="C25" t="s">
        <v>1003</v>
      </c>
      <c r="D25" t="s">
        <v>47</v>
      </c>
      <c r="E25" t="s">
        <v>48</v>
      </c>
      <c r="F25" t="s">
        <v>65</v>
      </c>
      <c r="G25" t="s">
        <v>66</v>
      </c>
      <c r="H25" t="s">
        <v>833</v>
      </c>
      <c r="I25" t="s">
        <v>835</v>
      </c>
      <c r="J25">
        <v>5</v>
      </c>
      <c r="K25" t="s">
        <v>810</v>
      </c>
      <c r="L25">
        <v>12</v>
      </c>
      <c r="M25" t="s">
        <v>71</v>
      </c>
      <c r="N25" t="s">
        <v>834</v>
      </c>
      <c r="O25" t="s">
        <v>836</v>
      </c>
      <c r="P25">
        <v>1000</v>
      </c>
      <c r="Q25" t="s">
        <v>71</v>
      </c>
      <c r="R25">
        <v>1411</v>
      </c>
      <c r="S25" t="s">
        <v>94</v>
      </c>
      <c r="T25">
        <v>1</v>
      </c>
      <c r="U25" t="s">
        <v>682</v>
      </c>
      <c r="V25" s="16">
        <v>30764139.309999999</v>
      </c>
      <c r="W25" s="1">
        <v>41030639.359999999</v>
      </c>
      <c r="X25" s="1">
        <v>30764139.309999999</v>
      </c>
      <c r="Y25" s="1">
        <v>30764139.309999999</v>
      </c>
      <c r="Z25" s="1">
        <v>30764139.309999999</v>
      </c>
      <c r="AA25" s="1">
        <v>30764139.309999999</v>
      </c>
      <c r="AB25" s="1">
        <v>30764139.309999999</v>
      </c>
      <c r="AC25">
        <f t="shared" si="0"/>
        <v>0</v>
      </c>
      <c r="AD25" s="1">
        <v>62151.73</v>
      </c>
      <c r="AE25">
        <v>0</v>
      </c>
      <c r="AF25">
        <v>0</v>
      </c>
      <c r="AG25" s="1">
        <v>10328651.779999999</v>
      </c>
      <c r="AH25" s="1">
        <v>-10266500.050000001</v>
      </c>
    </row>
    <row r="26" spans="1:34" hidden="1" x14ac:dyDescent="0.35">
      <c r="A26" t="str">
        <f t="shared" si="1"/>
        <v>1.5-01-2505_25512007_2514112</v>
      </c>
      <c r="B26" t="s">
        <v>1002</v>
      </c>
      <c r="C26" t="s">
        <v>1003</v>
      </c>
      <c r="D26" t="s">
        <v>47</v>
      </c>
      <c r="E26" t="s">
        <v>48</v>
      </c>
      <c r="F26" t="s">
        <v>65</v>
      </c>
      <c r="G26" t="s">
        <v>66</v>
      </c>
      <c r="H26" t="s">
        <v>833</v>
      </c>
      <c r="I26" t="s">
        <v>835</v>
      </c>
      <c r="J26">
        <v>5</v>
      </c>
      <c r="K26" t="s">
        <v>810</v>
      </c>
      <c r="L26">
        <v>12</v>
      </c>
      <c r="M26" t="s">
        <v>71</v>
      </c>
      <c r="N26" t="s">
        <v>834</v>
      </c>
      <c r="O26" t="s">
        <v>836</v>
      </c>
      <c r="P26">
        <v>1000</v>
      </c>
      <c r="Q26" t="s">
        <v>71</v>
      </c>
      <c r="R26">
        <v>1411</v>
      </c>
      <c r="S26" t="s">
        <v>94</v>
      </c>
      <c r="T26">
        <v>2</v>
      </c>
      <c r="U26" t="s">
        <v>683</v>
      </c>
      <c r="V26" s="16">
        <v>3493236.12</v>
      </c>
      <c r="W26" s="1">
        <v>2576604.64</v>
      </c>
      <c r="X26" s="1">
        <v>3493236.12</v>
      </c>
      <c r="Y26" s="1">
        <v>3493236.12</v>
      </c>
      <c r="Z26" s="1">
        <v>3493236.12</v>
      </c>
      <c r="AA26" s="1">
        <v>3493236.12</v>
      </c>
      <c r="AB26" s="1">
        <v>3493236.12</v>
      </c>
      <c r="AC26">
        <f t="shared" si="0"/>
        <v>0</v>
      </c>
      <c r="AD26" s="1">
        <v>2248729.94</v>
      </c>
      <c r="AE26">
        <v>1.76</v>
      </c>
      <c r="AF26">
        <v>0</v>
      </c>
      <c r="AG26" s="1">
        <v>1332100.22</v>
      </c>
      <c r="AH26" s="1">
        <v>916631.48</v>
      </c>
    </row>
    <row r="27" spans="1:34" hidden="1" x14ac:dyDescent="0.35">
      <c r="A27" t="str">
        <f t="shared" si="1"/>
        <v>1.5-01-2505_25512007_2514211</v>
      </c>
      <c r="B27" t="s">
        <v>1002</v>
      </c>
      <c r="C27" t="s">
        <v>1003</v>
      </c>
      <c r="D27" t="s">
        <v>47</v>
      </c>
      <c r="E27" t="s">
        <v>48</v>
      </c>
      <c r="F27" t="s">
        <v>65</v>
      </c>
      <c r="G27" t="s">
        <v>66</v>
      </c>
      <c r="H27" t="s">
        <v>833</v>
      </c>
      <c r="I27" t="s">
        <v>835</v>
      </c>
      <c r="J27">
        <v>5</v>
      </c>
      <c r="K27" t="s">
        <v>810</v>
      </c>
      <c r="L27">
        <v>12</v>
      </c>
      <c r="M27" t="s">
        <v>71</v>
      </c>
      <c r="N27" t="s">
        <v>834</v>
      </c>
      <c r="O27" t="s">
        <v>836</v>
      </c>
      <c r="P27">
        <v>1000</v>
      </c>
      <c r="Q27" t="s">
        <v>71</v>
      </c>
      <c r="R27">
        <v>1421</v>
      </c>
      <c r="S27" t="s">
        <v>96</v>
      </c>
      <c r="T27">
        <v>1</v>
      </c>
      <c r="U27" t="s">
        <v>682</v>
      </c>
      <c r="V27" s="16">
        <v>12958641.289999999</v>
      </c>
      <c r="W27" s="1">
        <v>20515317.440000001</v>
      </c>
      <c r="X27" s="1">
        <v>12958641.289999999</v>
      </c>
      <c r="Y27" s="1">
        <v>12958641.289999999</v>
      </c>
      <c r="Z27" s="1">
        <v>12958641.289999999</v>
      </c>
      <c r="AA27" s="1">
        <v>12958641.289999999</v>
      </c>
      <c r="AB27" s="1">
        <v>12958641.289999999</v>
      </c>
      <c r="AC27">
        <f t="shared" si="0"/>
        <v>0</v>
      </c>
      <c r="AD27" s="1">
        <v>28850.89</v>
      </c>
      <c r="AE27">
        <v>1.56</v>
      </c>
      <c r="AF27">
        <v>0</v>
      </c>
      <c r="AG27" s="1">
        <v>7585528.5999999996</v>
      </c>
      <c r="AH27" s="1">
        <v>-7556676.1500000004</v>
      </c>
    </row>
    <row r="28" spans="1:34" hidden="1" x14ac:dyDescent="0.35">
      <c r="A28" t="str">
        <f t="shared" si="1"/>
        <v>1.5-01-2505_25512007_2514311</v>
      </c>
      <c r="B28" t="s">
        <v>1002</v>
      </c>
      <c r="C28" t="s">
        <v>1003</v>
      </c>
      <c r="D28" t="s">
        <v>47</v>
      </c>
      <c r="E28" t="s">
        <v>48</v>
      </c>
      <c r="F28" t="s">
        <v>65</v>
      </c>
      <c r="G28" t="s">
        <v>66</v>
      </c>
      <c r="H28" t="s">
        <v>833</v>
      </c>
      <c r="I28" t="s">
        <v>835</v>
      </c>
      <c r="J28">
        <v>5</v>
      </c>
      <c r="K28" t="s">
        <v>810</v>
      </c>
      <c r="L28">
        <v>12</v>
      </c>
      <c r="M28" t="s">
        <v>71</v>
      </c>
      <c r="N28" t="s">
        <v>834</v>
      </c>
      <c r="O28" t="s">
        <v>836</v>
      </c>
      <c r="P28">
        <v>1000</v>
      </c>
      <c r="Q28" t="s">
        <v>71</v>
      </c>
      <c r="R28">
        <v>1431</v>
      </c>
      <c r="S28" t="s">
        <v>97</v>
      </c>
      <c r="T28">
        <v>1</v>
      </c>
      <c r="U28" t="s">
        <v>682</v>
      </c>
      <c r="V28" s="16">
        <v>8640304.9399999995</v>
      </c>
      <c r="W28" s="1">
        <v>13676882.960000001</v>
      </c>
      <c r="X28" s="1">
        <v>8640304.9399999995</v>
      </c>
      <c r="Y28" s="1">
        <v>8640304.9399999995</v>
      </c>
      <c r="Z28" s="1">
        <v>8640304.9399999995</v>
      </c>
      <c r="AA28" s="1">
        <v>8640304.9399999995</v>
      </c>
      <c r="AB28" s="1">
        <v>8640304.9399999995</v>
      </c>
      <c r="AC28">
        <f t="shared" si="0"/>
        <v>0</v>
      </c>
      <c r="AD28" s="1">
        <v>20567.93</v>
      </c>
      <c r="AE28">
        <v>0</v>
      </c>
      <c r="AF28">
        <v>0</v>
      </c>
      <c r="AG28" s="1">
        <v>5057145.95</v>
      </c>
      <c r="AH28" s="1">
        <v>-5036578.0199999996</v>
      </c>
    </row>
    <row r="29" spans="1:34" hidden="1" x14ac:dyDescent="0.35">
      <c r="A29" t="str">
        <f t="shared" si="1"/>
        <v>1.5-01-2505_25512007_2514321</v>
      </c>
      <c r="B29" t="s">
        <v>1002</v>
      </c>
      <c r="C29" t="s">
        <v>1003</v>
      </c>
      <c r="D29" t="s">
        <v>47</v>
      </c>
      <c r="E29" t="s">
        <v>48</v>
      </c>
      <c r="F29" t="s">
        <v>65</v>
      </c>
      <c r="G29" t="s">
        <v>66</v>
      </c>
      <c r="H29" t="s">
        <v>833</v>
      </c>
      <c r="I29" t="s">
        <v>835</v>
      </c>
      <c r="J29">
        <v>5</v>
      </c>
      <c r="K29" t="s">
        <v>810</v>
      </c>
      <c r="L29">
        <v>12</v>
      </c>
      <c r="M29" t="s">
        <v>71</v>
      </c>
      <c r="N29" t="s">
        <v>834</v>
      </c>
      <c r="O29" t="s">
        <v>836</v>
      </c>
      <c r="P29">
        <v>1000</v>
      </c>
      <c r="Q29" t="s">
        <v>71</v>
      </c>
      <c r="R29">
        <v>1432</v>
      </c>
      <c r="S29" t="s">
        <v>98</v>
      </c>
      <c r="T29">
        <v>1</v>
      </c>
      <c r="U29" t="s">
        <v>682</v>
      </c>
      <c r="V29" s="16">
        <v>78233387.480000004</v>
      </c>
      <c r="W29" s="1">
        <v>119672681.44</v>
      </c>
      <c r="X29" s="1">
        <v>78233387.480000004</v>
      </c>
      <c r="Y29" s="1">
        <v>78233387.480000004</v>
      </c>
      <c r="Z29" s="1">
        <v>78233387.480000004</v>
      </c>
      <c r="AA29" s="1">
        <v>78233387.480000004</v>
      </c>
      <c r="AB29" s="1">
        <v>78233387.480000004</v>
      </c>
      <c r="AC29">
        <f t="shared" si="0"/>
        <v>0</v>
      </c>
      <c r="AD29" s="1">
        <v>179962.88</v>
      </c>
      <c r="AE29">
        <v>11.56</v>
      </c>
      <c r="AF29">
        <v>0</v>
      </c>
      <c r="AG29" s="1">
        <v>41619268.399999999</v>
      </c>
      <c r="AH29" s="1">
        <v>-41439293.960000001</v>
      </c>
    </row>
    <row r="30" spans="1:34" hidden="1" x14ac:dyDescent="0.35">
      <c r="A30" t="str">
        <f t="shared" si="1"/>
        <v>1.5-01-2505_25512007_2514322</v>
      </c>
      <c r="B30" t="s">
        <v>1002</v>
      </c>
      <c r="C30" t="s">
        <v>1003</v>
      </c>
      <c r="D30" t="s">
        <v>47</v>
      </c>
      <c r="E30" t="s">
        <v>48</v>
      </c>
      <c r="F30" t="s">
        <v>65</v>
      </c>
      <c r="G30" t="s">
        <v>66</v>
      </c>
      <c r="H30" t="s">
        <v>833</v>
      </c>
      <c r="I30" t="s">
        <v>835</v>
      </c>
      <c r="J30">
        <v>5</v>
      </c>
      <c r="K30" t="s">
        <v>810</v>
      </c>
      <c r="L30">
        <v>12</v>
      </c>
      <c r="M30" t="s">
        <v>71</v>
      </c>
      <c r="N30" t="s">
        <v>834</v>
      </c>
      <c r="O30" t="s">
        <v>836</v>
      </c>
      <c r="P30">
        <v>1000</v>
      </c>
      <c r="Q30" t="s">
        <v>71</v>
      </c>
      <c r="R30">
        <v>1432</v>
      </c>
      <c r="S30" t="s">
        <v>98</v>
      </c>
      <c r="T30">
        <v>2</v>
      </c>
      <c r="U30" t="s">
        <v>683</v>
      </c>
      <c r="V30" s="16">
        <v>9989240.4299999997</v>
      </c>
      <c r="W30">
        <v>0</v>
      </c>
      <c r="X30" s="1">
        <v>9989240.4299999997</v>
      </c>
      <c r="Y30" s="1">
        <v>9989240.4299999997</v>
      </c>
      <c r="Z30" s="1">
        <v>9989240.4299999997</v>
      </c>
      <c r="AA30" s="1">
        <v>9989240.4299999997</v>
      </c>
      <c r="AB30" s="1">
        <v>9989240.4299999997</v>
      </c>
      <c r="AC30">
        <f t="shared" si="0"/>
        <v>0</v>
      </c>
      <c r="AD30" s="1">
        <v>6558795.6600000001</v>
      </c>
      <c r="AE30" s="1">
        <v>7515102</v>
      </c>
      <c r="AF30">
        <v>0</v>
      </c>
      <c r="AG30" s="1">
        <v>4084657.23</v>
      </c>
      <c r="AH30" s="1">
        <v>9989240.4299999997</v>
      </c>
    </row>
    <row r="31" spans="1:34" hidden="1" x14ac:dyDescent="0.35">
      <c r="A31" t="str">
        <f t="shared" si="1"/>
        <v>1.5-01-2505_25512007_2514323</v>
      </c>
      <c r="B31" t="s">
        <v>1002</v>
      </c>
      <c r="C31" t="s">
        <v>1003</v>
      </c>
      <c r="D31" t="s">
        <v>47</v>
      </c>
      <c r="E31" t="s">
        <v>48</v>
      </c>
      <c r="F31" t="s">
        <v>65</v>
      </c>
      <c r="G31" t="s">
        <v>66</v>
      </c>
      <c r="H31" t="s">
        <v>833</v>
      </c>
      <c r="I31" t="s">
        <v>835</v>
      </c>
      <c r="J31">
        <v>5</v>
      </c>
      <c r="K31" t="s">
        <v>810</v>
      </c>
      <c r="L31">
        <v>12</v>
      </c>
      <c r="M31" t="s">
        <v>71</v>
      </c>
      <c r="N31" t="s">
        <v>834</v>
      </c>
      <c r="O31" t="s">
        <v>836</v>
      </c>
      <c r="P31">
        <v>1000</v>
      </c>
      <c r="Q31" t="s">
        <v>71</v>
      </c>
      <c r="R31">
        <v>1432</v>
      </c>
      <c r="S31" t="s">
        <v>98</v>
      </c>
      <c r="T31">
        <v>3</v>
      </c>
      <c r="U31" t="s">
        <v>867</v>
      </c>
      <c r="V31" s="16">
        <v>10529356.359999999</v>
      </c>
      <c r="W31">
        <v>0</v>
      </c>
      <c r="X31" s="1">
        <v>10529356.359999999</v>
      </c>
      <c r="Y31" s="1">
        <v>10529356.359999999</v>
      </c>
      <c r="Z31" s="1">
        <v>10529356.359999999</v>
      </c>
      <c r="AA31" s="1">
        <v>10529356.359999999</v>
      </c>
      <c r="AB31" s="1">
        <v>10529356.359999999</v>
      </c>
      <c r="AC31">
        <f t="shared" si="0"/>
        <v>0</v>
      </c>
      <c r="AD31" s="1">
        <v>34174617.520000003</v>
      </c>
      <c r="AE31">
        <v>0</v>
      </c>
      <c r="AF31">
        <v>0</v>
      </c>
      <c r="AG31" s="1">
        <v>23645261.16</v>
      </c>
      <c r="AH31" s="1">
        <v>10529356.359999999</v>
      </c>
    </row>
    <row r="32" spans="1:34" hidden="1" x14ac:dyDescent="0.35">
      <c r="A32" t="str">
        <f t="shared" si="1"/>
        <v>1.5-01-2505_25512007_2515911</v>
      </c>
      <c r="B32" t="s">
        <v>1002</v>
      </c>
      <c r="C32" t="s">
        <v>1003</v>
      </c>
      <c r="D32" t="s">
        <v>47</v>
      </c>
      <c r="E32" t="s">
        <v>48</v>
      </c>
      <c r="F32" t="s">
        <v>65</v>
      </c>
      <c r="G32" t="s">
        <v>66</v>
      </c>
      <c r="H32" t="s">
        <v>833</v>
      </c>
      <c r="I32" t="s">
        <v>835</v>
      </c>
      <c r="J32">
        <v>5</v>
      </c>
      <c r="K32" t="s">
        <v>810</v>
      </c>
      <c r="L32">
        <v>12</v>
      </c>
      <c r="M32" t="s">
        <v>71</v>
      </c>
      <c r="N32" t="s">
        <v>834</v>
      </c>
      <c r="O32" t="s">
        <v>836</v>
      </c>
      <c r="P32">
        <v>1000</v>
      </c>
      <c r="Q32" t="s">
        <v>71</v>
      </c>
      <c r="R32">
        <v>1591</v>
      </c>
      <c r="S32" t="s">
        <v>79</v>
      </c>
      <c r="T32">
        <v>1</v>
      </c>
      <c r="U32" t="s">
        <v>682</v>
      </c>
      <c r="V32" s="16">
        <v>89834468.019999996</v>
      </c>
      <c r="W32" s="1">
        <v>86510824.640000001</v>
      </c>
      <c r="X32" s="1">
        <v>89834468.019999996</v>
      </c>
      <c r="Y32" s="1">
        <v>89834468.019999996</v>
      </c>
      <c r="Z32" s="1">
        <v>56980637.75</v>
      </c>
      <c r="AA32" s="1">
        <v>56980637.75</v>
      </c>
      <c r="AB32" s="1">
        <v>56980637.75</v>
      </c>
      <c r="AC32">
        <f t="shared" si="0"/>
        <v>0</v>
      </c>
      <c r="AD32" s="1">
        <v>6666298.2000000002</v>
      </c>
      <c r="AE32" s="1">
        <v>3905037.81</v>
      </c>
      <c r="AF32">
        <v>0</v>
      </c>
      <c r="AG32" s="1">
        <v>7247692.6299999999</v>
      </c>
      <c r="AH32" s="1">
        <v>3323643.38</v>
      </c>
    </row>
    <row r="33" spans="1:34" hidden="1" x14ac:dyDescent="0.35">
      <c r="A33" t="str">
        <f t="shared" si="1"/>
        <v>1.5-01-2505_25566049_2511111</v>
      </c>
      <c r="B33" t="s">
        <v>1002</v>
      </c>
      <c r="C33" t="s">
        <v>1003</v>
      </c>
      <c r="D33" t="s">
        <v>47</v>
      </c>
      <c r="E33" t="s">
        <v>48</v>
      </c>
      <c r="F33" t="s">
        <v>65</v>
      </c>
      <c r="G33" t="s">
        <v>66</v>
      </c>
      <c r="H33" t="s">
        <v>833</v>
      </c>
      <c r="I33" t="s">
        <v>835</v>
      </c>
      <c r="J33">
        <v>5</v>
      </c>
      <c r="K33" t="s">
        <v>810</v>
      </c>
      <c r="L33">
        <v>66</v>
      </c>
      <c r="M33" t="s">
        <v>71</v>
      </c>
      <c r="N33" t="s">
        <v>837</v>
      </c>
      <c r="O33" t="s">
        <v>838</v>
      </c>
      <c r="P33">
        <v>1000</v>
      </c>
      <c r="Q33" t="s">
        <v>71</v>
      </c>
      <c r="R33">
        <v>1111</v>
      </c>
      <c r="S33" t="s">
        <v>72</v>
      </c>
      <c r="T33">
        <v>1</v>
      </c>
      <c r="U33" t="s">
        <v>682</v>
      </c>
      <c r="V33" s="16">
        <v>5454324.0999999996</v>
      </c>
      <c r="W33">
        <v>0</v>
      </c>
      <c r="X33" s="1">
        <v>1127835.3</v>
      </c>
      <c r="Y33" s="1">
        <v>1127835.3</v>
      </c>
      <c r="Z33" s="1">
        <v>1127835.3</v>
      </c>
      <c r="AA33" s="1">
        <v>1127835.3</v>
      </c>
      <c r="AB33" s="1">
        <v>1127835.3</v>
      </c>
      <c r="AC33">
        <f t="shared" si="0"/>
        <v>4326488.8</v>
      </c>
      <c r="AD33">
        <v>0</v>
      </c>
      <c r="AE33" s="1">
        <v>5454324.0999999996</v>
      </c>
      <c r="AF33">
        <v>0</v>
      </c>
      <c r="AG33">
        <v>0</v>
      </c>
      <c r="AH33" s="1">
        <v>5454324.0999999996</v>
      </c>
    </row>
    <row r="34" spans="1:34" hidden="1" x14ac:dyDescent="0.35">
      <c r="A34" t="str">
        <f t="shared" si="1"/>
        <v>1.5-01-2505_25566049_2511311</v>
      </c>
      <c r="B34" t="s">
        <v>1002</v>
      </c>
      <c r="C34" t="s">
        <v>1003</v>
      </c>
      <c r="D34" t="s">
        <v>47</v>
      </c>
      <c r="E34" t="s">
        <v>48</v>
      </c>
      <c r="F34" t="s">
        <v>65</v>
      </c>
      <c r="G34" t="s">
        <v>66</v>
      </c>
      <c r="H34" t="s">
        <v>833</v>
      </c>
      <c r="I34" t="s">
        <v>835</v>
      </c>
      <c r="J34">
        <v>5</v>
      </c>
      <c r="K34" t="s">
        <v>810</v>
      </c>
      <c r="L34">
        <v>66</v>
      </c>
      <c r="M34" t="s">
        <v>71</v>
      </c>
      <c r="N34" t="s">
        <v>837</v>
      </c>
      <c r="O34" t="s">
        <v>838</v>
      </c>
      <c r="P34">
        <v>1000</v>
      </c>
      <c r="Q34" t="s">
        <v>71</v>
      </c>
      <c r="R34">
        <v>1131</v>
      </c>
      <c r="S34" t="s">
        <v>89</v>
      </c>
      <c r="T34">
        <v>1</v>
      </c>
      <c r="U34" t="s">
        <v>682</v>
      </c>
      <c r="V34" s="16">
        <v>240706488.65000001</v>
      </c>
      <c r="W34">
        <v>0</v>
      </c>
      <c r="X34" s="1">
        <v>53265047.289999999</v>
      </c>
      <c r="Y34" s="1">
        <v>53265047.289999999</v>
      </c>
      <c r="Z34" s="1">
        <v>53265047.289999999</v>
      </c>
      <c r="AA34" s="1">
        <v>53265047.289999999</v>
      </c>
      <c r="AB34" s="1">
        <v>53258972.090000004</v>
      </c>
      <c r="AC34">
        <f t="shared" si="0"/>
        <v>187441441.36000001</v>
      </c>
      <c r="AD34">
        <v>0</v>
      </c>
      <c r="AE34" s="1">
        <v>240706488.65000001</v>
      </c>
      <c r="AF34">
        <v>0</v>
      </c>
      <c r="AG34">
        <v>0</v>
      </c>
      <c r="AH34" s="1">
        <v>240706488.65000001</v>
      </c>
    </row>
    <row r="35" spans="1:34" hidden="1" x14ac:dyDescent="0.35">
      <c r="A35" t="str">
        <f t="shared" si="1"/>
        <v>1.5-01-2505_25566049_2512212</v>
      </c>
      <c r="B35" t="s">
        <v>1002</v>
      </c>
      <c r="C35" t="s">
        <v>1003</v>
      </c>
      <c r="D35" t="s">
        <v>47</v>
      </c>
      <c r="E35" t="s">
        <v>48</v>
      </c>
      <c r="F35" t="s">
        <v>65</v>
      </c>
      <c r="G35" t="s">
        <v>66</v>
      </c>
      <c r="H35" t="s">
        <v>833</v>
      </c>
      <c r="I35" t="s">
        <v>835</v>
      </c>
      <c r="J35">
        <v>5</v>
      </c>
      <c r="K35" t="s">
        <v>810</v>
      </c>
      <c r="L35">
        <v>66</v>
      </c>
      <c r="M35" t="s">
        <v>71</v>
      </c>
      <c r="N35" t="s">
        <v>837</v>
      </c>
      <c r="O35" t="s">
        <v>838</v>
      </c>
      <c r="P35">
        <v>1000</v>
      </c>
      <c r="Q35" t="s">
        <v>71</v>
      </c>
      <c r="R35">
        <v>1221</v>
      </c>
      <c r="S35" t="s">
        <v>77</v>
      </c>
      <c r="T35">
        <v>2</v>
      </c>
      <c r="U35" t="s">
        <v>683</v>
      </c>
      <c r="V35" s="16">
        <v>30306762.390000001</v>
      </c>
      <c r="W35">
        <v>0</v>
      </c>
      <c r="X35" s="1">
        <v>7747176</v>
      </c>
      <c r="Y35" s="1">
        <v>7747176</v>
      </c>
      <c r="Z35" s="1">
        <v>7747176</v>
      </c>
      <c r="AA35" s="1">
        <v>7747176</v>
      </c>
      <c r="AB35" s="1">
        <v>7747176</v>
      </c>
      <c r="AC35">
        <f t="shared" si="0"/>
        <v>22559586.390000001</v>
      </c>
      <c r="AD35">
        <v>0</v>
      </c>
      <c r="AE35" s="1">
        <v>30306762.390000001</v>
      </c>
      <c r="AF35">
        <v>0</v>
      </c>
      <c r="AG35">
        <v>0</v>
      </c>
      <c r="AH35" s="1">
        <v>30306762.390000001</v>
      </c>
    </row>
    <row r="36" spans="1:34" hidden="1" x14ac:dyDescent="0.35">
      <c r="A36" t="str">
        <f t="shared" si="1"/>
        <v>1.5-01-2505_25566049_2513211</v>
      </c>
      <c r="B36" t="s">
        <v>1002</v>
      </c>
      <c r="C36" t="s">
        <v>1003</v>
      </c>
      <c r="D36" t="s">
        <v>47</v>
      </c>
      <c r="E36" t="s">
        <v>48</v>
      </c>
      <c r="F36" t="s">
        <v>65</v>
      </c>
      <c r="G36" t="s">
        <v>66</v>
      </c>
      <c r="H36" t="s">
        <v>833</v>
      </c>
      <c r="I36" t="s">
        <v>835</v>
      </c>
      <c r="J36">
        <v>5</v>
      </c>
      <c r="K36" t="s">
        <v>810</v>
      </c>
      <c r="L36">
        <v>66</v>
      </c>
      <c r="M36" t="s">
        <v>71</v>
      </c>
      <c r="N36" t="s">
        <v>837</v>
      </c>
      <c r="O36" t="s">
        <v>838</v>
      </c>
      <c r="P36">
        <v>1000</v>
      </c>
      <c r="Q36" t="s">
        <v>71</v>
      </c>
      <c r="R36">
        <v>1321</v>
      </c>
      <c r="S36" t="s">
        <v>91</v>
      </c>
      <c r="T36">
        <v>1</v>
      </c>
      <c r="U36" t="s">
        <v>682</v>
      </c>
      <c r="V36" s="16">
        <v>2999109.34</v>
      </c>
      <c r="W36">
        <v>0</v>
      </c>
      <c r="X36" s="1">
        <v>30815.57</v>
      </c>
      <c r="Y36" s="1">
        <v>30815.57</v>
      </c>
      <c r="Z36" s="1">
        <v>30815.57</v>
      </c>
      <c r="AA36" s="1">
        <v>26855.62</v>
      </c>
      <c r="AB36" s="1">
        <v>23540.17</v>
      </c>
      <c r="AC36">
        <f t="shared" si="0"/>
        <v>2968293.77</v>
      </c>
      <c r="AD36">
        <v>0</v>
      </c>
      <c r="AE36" s="1">
        <v>2999109.34</v>
      </c>
      <c r="AF36">
        <v>0</v>
      </c>
      <c r="AG36">
        <v>0</v>
      </c>
      <c r="AH36" s="1">
        <v>2999109.34</v>
      </c>
    </row>
    <row r="37" spans="1:34" hidden="1" x14ac:dyDescent="0.35">
      <c r="A37" t="str">
        <f t="shared" si="1"/>
        <v>1.5-01-2505_25566049_2513221</v>
      </c>
      <c r="B37" t="s">
        <v>1002</v>
      </c>
      <c r="C37" t="s">
        <v>1003</v>
      </c>
      <c r="D37" t="s">
        <v>47</v>
      </c>
      <c r="E37" t="s">
        <v>48</v>
      </c>
      <c r="F37" t="s">
        <v>65</v>
      </c>
      <c r="G37" t="s">
        <v>66</v>
      </c>
      <c r="H37" t="s">
        <v>833</v>
      </c>
      <c r="I37" t="s">
        <v>835</v>
      </c>
      <c r="J37">
        <v>5</v>
      </c>
      <c r="K37" t="s">
        <v>810</v>
      </c>
      <c r="L37">
        <v>66</v>
      </c>
      <c r="M37" t="s">
        <v>71</v>
      </c>
      <c r="N37" t="s">
        <v>837</v>
      </c>
      <c r="O37" t="s">
        <v>838</v>
      </c>
      <c r="P37">
        <v>1000</v>
      </c>
      <c r="Q37" t="s">
        <v>71</v>
      </c>
      <c r="R37">
        <v>1322</v>
      </c>
      <c r="S37" t="s">
        <v>92</v>
      </c>
      <c r="T37">
        <v>1</v>
      </c>
      <c r="U37" t="s">
        <v>682</v>
      </c>
      <c r="V37" s="16">
        <v>86128461.359999999</v>
      </c>
      <c r="W37">
        <v>0</v>
      </c>
      <c r="X37" s="1">
        <v>531785.61</v>
      </c>
      <c r="Y37" s="1">
        <v>531785.61</v>
      </c>
      <c r="Z37" s="1">
        <v>531785.61</v>
      </c>
      <c r="AA37" s="1">
        <v>512823.64</v>
      </c>
      <c r="AB37" s="1">
        <v>457925.08</v>
      </c>
      <c r="AC37">
        <f t="shared" si="0"/>
        <v>85596675.75</v>
      </c>
      <c r="AD37">
        <v>0</v>
      </c>
      <c r="AE37" s="1">
        <v>86128461.359999999</v>
      </c>
      <c r="AF37">
        <v>0</v>
      </c>
      <c r="AG37">
        <v>0</v>
      </c>
      <c r="AH37" s="1">
        <v>86128461.359999999</v>
      </c>
    </row>
    <row r="38" spans="1:34" hidden="1" x14ac:dyDescent="0.35">
      <c r="A38" t="str">
        <f t="shared" si="1"/>
        <v>1.5-01-2505_25566049_2513222</v>
      </c>
      <c r="B38" t="s">
        <v>1002</v>
      </c>
      <c r="C38" t="s">
        <v>1003</v>
      </c>
      <c r="D38" t="s">
        <v>47</v>
      </c>
      <c r="E38" t="s">
        <v>48</v>
      </c>
      <c r="F38" t="s">
        <v>65</v>
      </c>
      <c r="G38" t="s">
        <v>66</v>
      </c>
      <c r="H38" t="s">
        <v>833</v>
      </c>
      <c r="I38" t="s">
        <v>835</v>
      </c>
      <c r="J38">
        <v>5</v>
      </c>
      <c r="K38" t="s">
        <v>810</v>
      </c>
      <c r="L38">
        <v>66</v>
      </c>
      <c r="M38" t="s">
        <v>71</v>
      </c>
      <c r="N38" t="s">
        <v>837</v>
      </c>
      <c r="O38" t="s">
        <v>838</v>
      </c>
      <c r="P38">
        <v>1000</v>
      </c>
      <c r="Q38" t="s">
        <v>71</v>
      </c>
      <c r="R38">
        <v>1322</v>
      </c>
      <c r="S38" t="s">
        <v>92</v>
      </c>
      <c r="T38">
        <v>2</v>
      </c>
      <c r="U38" t="s">
        <v>683</v>
      </c>
      <c r="V38" s="16">
        <v>14389442.25</v>
      </c>
      <c r="W38">
        <v>0</v>
      </c>
      <c r="X38" s="1">
        <v>54767.32</v>
      </c>
      <c r="Y38" s="1">
        <v>54767.32</v>
      </c>
      <c r="Z38" s="1">
        <v>54767.32</v>
      </c>
      <c r="AA38" s="1">
        <v>53102.26</v>
      </c>
      <c r="AB38" s="1">
        <v>50324.43</v>
      </c>
      <c r="AC38">
        <f t="shared" si="0"/>
        <v>14334674.93</v>
      </c>
      <c r="AD38">
        <v>0</v>
      </c>
      <c r="AE38" s="1">
        <v>14389442.25</v>
      </c>
      <c r="AF38">
        <v>0</v>
      </c>
      <c r="AG38">
        <v>0</v>
      </c>
      <c r="AH38" s="1">
        <v>14389442.25</v>
      </c>
    </row>
    <row r="39" spans="1:34" hidden="1" x14ac:dyDescent="0.35">
      <c r="A39" t="str">
        <f t="shared" si="1"/>
        <v>1.5-01-2505_25566049_2514111</v>
      </c>
      <c r="B39" t="s">
        <v>1002</v>
      </c>
      <c r="C39" t="s">
        <v>1003</v>
      </c>
      <c r="D39" t="s">
        <v>47</v>
      </c>
      <c r="E39" t="s">
        <v>48</v>
      </c>
      <c r="F39" t="s">
        <v>65</v>
      </c>
      <c r="G39" t="s">
        <v>66</v>
      </c>
      <c r="H39" t="s">
        <v>833</v>
      </c>
      <c r="I39" t="s">
        <v>835</v>
      </c>
      <c r="J39">
        <v>5</v>
      </c>
      <c r="K39" t="s">
        <v>810</v>
      </c>
      <c r="L39">
        <v>66</v>
      </c>
      <c r="M39" t="s">
        <v>71</v>
      </c>
      <c r="N39" t="s">
        <v>837</v>
      </c>
      <c r="O39" t="s">
        <v>838</v>
      </c>
      <c r="P39">
        <v>1000</v>
      </c>
      <c r="Q39" t="s">
        <v>71</v>
      </c>
      <c r="R39">
        <v>1411</v>
      </c>
      <c r="S39" t="s">
        <v>94</v>
      </c>
      <c r="T39">
        <v>1</v>
      </c>
      <c r="U39" t="s">
        <v>682</v>
      </c>
      <c r="V39" s="16">
        <v>6134156.75</v>
      </c>
      <c r="W39">
        <v>0</v>
      </c>
      <c r="X39" s="1">
        <v>3918596.01</v>
      </c>
      <c r="Y39" s="1">
        <v>3918596.01</v>
      </c>
      <c r="Z39" s="1">
        <v>3918596.01</v>
      </c>
      <c r="AA39" s="1">
        <v>3918596.01</v>
      </c>
      <c r="AB39" s="1">
        <v>3918596.01</v>
      </c>
      <c r="AC39">
        <f t="shared" si="0"/>
        <v>2215560.7400000002</v>
      </c>
      <c r="AD39">
        <v>0</v>
      </c>
      <c r="AE39" s="1">
        <v>6134156.75</v>
      </c>
      <c r="AF39">
        <v>0</v>
      </c>
      <c r="AG39">
        <v>0</v>
      </c>
      <c r="AH39" s="1">
        <v>6134156.75</v>
      </c>
    </row>
    <row r="40" spans="1:34" hidden="1" x14ac:dyDescent="0.35">
      <c r="A40" t="str">
        <f t="shared" si="1"/>
        <v>1.5-01-2505_25566049_2514112</v>
      </c>
      <c r="B40" t="s">
        <v>1002</v>
      </c>
      <c r="C40" t="s">
        <v>1003</v>
      </c>
      <c r="D40" t="s">
        <v>47</v>
      </c>
      <c r="E40" t="s">
        <v>48</v>
      </c>
      <c r="F40" t="s">
        <v>65</v>
      </c>
      <c r="G40" t="s">
        <v>66</v>
      </c>
      <c r="H40" t="s">
        <v>833</v>
      </c>
      <c r="I40" t="s">
        <v>835</v>
      </c>
      <c r="J40">
        <v>5</v>
      </c>
      <c r="K40" t="s">
        <v>810</v>
      </c>
      <c r="L40">
        <v>66</v>
      </c>
      <c r="M40" t="s">
        <v>71</v>
      </c>
      <c r="N40" t="s">
        <v>837</v>
      </c>
      <c r="O40" t="s">
        <v>838</v>
      </c>
      <c r="P40">
        <v>1000</v>
      </c>
      <c r="Q40" t="s">
        <v>71</v>
      </c>
      <c r="R40">
        <v>1411</v>
      </c>
      <c r="S40" t="s">
        <v>94</v>
      </c>
      <c r="T40">
        <v>2</v>
      </c>
      <c r="U40" t="s">
        <v>683</v>
      </c>
      <c r="V40" s="16">
        <v>1865613.08</v>
      </c>
      <c r="W40">
        <v>0</v>
      </c>
      <c r="X40" s="1">
        <v>675122.39</v>
      </c>
      <c r="Y40" s="1">
        <v>675122.39</v>
      </c>
      <c r="Z40" s="1">
        <v>675122.39</v>
      </c>
      <c r="AA40" s="1">
        <v>675122.39</v>
      </c>
      <c r="AB40" s="1">
        <v>675122.39</v>
      </c>
      <c r="AC40">
        <f t="shared" si="0"/>
        <v>1190490.69</v>
      </c>
      <c r="AD40">
        <v>0</v>
      </c>
      <c r="AE40" s="1">
        <v>1865613.08</v>
      </c>
      <c r="AF40">
        <v>0</v>
      </c>
      <c r="AG40">
        <v>0</v>
      </c>
      <c r="AH40" s="1">
        <v>1865613.08</v>
      </c>
    </row>
    <row r="41" spans="1:34" hidden="1" x14ac:dyDescent="0.35">
      <c r="A41" t="str">
        <f t="shared" si="1"/>
        <v>1.5-01-2505_25566049_2514211</v>
      </c>
      <c r="B41" t="s">
        <v>1002</v>
      </c>
      <c r="C41" t="s">
        <v>1003</v>
      </c>
      <c r="D41" t="s">
        <v>47</v>
      </c>
      <c r="E41" t="s">
        <v>48</v>
      </c>
      <c r="F41" t="s">
        <v>65</v>
      </c>
      <c r="G41" t="s">
        <v>66</v>
      </c>
      <c r="H41" t="s">
        <v>833</v>
      </c>
      <c r="I41" t="s">
        <v>835</v>
      </c>
      <c r="J41">
        <v>5</v>
      </c>
      <c r="K41" t="s">
        <v>810</v>
      </c>
      <c r="L41">
        <v>66</v>
      </c>
      <c r="M41" t="s">
        <v>71</v>
      </c>
      <c r="N41" t="s">
        <v>837</v>
      </c>
      <c r="O41" t="s">
        <v>838</v>
      </c>
      <c r="P41">
        <v>1000</v>
      </c>
      <c r="Q41" t="s">
        <v>71</v>
      </c>
      <c r="R41">
        <v>1421</v>
      </c>
      <c r="S41" t="s">
        <v>96</v>
      </c>
      <c r="T41">
        <v>1</v>
      </c>
      <c r="U41" t="s">
        <v>682</v>
      </c>
      <c r="V41" s="16">
        <v>7490506.7300000004</v>
      </c>
      <c r="W41">
        <v>0</v>
      </c>
      <c r="X41" s="1">
        <v>1639597.69</v>
      </c>
      <c r="Y41" s="1">
        <v>1639597.69</v>
      </c>
      <c r="Z41" s="1">
        <v>1639597.69</v>
      </c>
      <c r="AA41" s="1">
        <v>1639597.69</v>
      </c>
      <c r="AB41" s="1">
        <v>1639597.69</v>
      </c>
      <c r="AC41">
        <f t="shared" si="0"/>
        <v>5850909.040000001</v>
      </c>
      <c r="AD41">
        <v>0</v>
      </c>
      <c r="AE41" s="1">
        <v>7490506.7300000004</v>
      </c>
      <c r="AF41">
        <v>0</v>
      </c>
      <c r="AG41">
        <v>0</v>
      </c>
      <c r="AH41" s="1">
        <v>7490506.7300000004</v>
      </c>
    </row>
    <row r="42" spans="1:34" hidden="1" x14ac:dyDescent="0.35">
      <c r="A42" t="str">
        <f t="shared" si="1"/>
        <v>1.5-01-2505_25566049_2514311</v>
      </c>
      <c r="B42" t="s">
        <v>1002</v>
      </c>
      <c r="C42" t="s">
        <v>1003</v>
      </c>
      <c r="D42" t="s">
        <v>47</v>
      </c>
      <c r="E42" t="s">
        <v>48</v>
      </c>
      <c r="F42" t="s">
        <v>65</v>
      </c>
      <c r="G42" t="s">
        <v>66</v>
      </c>
      <c r="H42" t="s">
        <v>833</v>
      </c>
      <c r="I42" t="s">
        <v>835</v>
      </c>
      <c r="J42">
        <v>5</v>
      </c>
      <c r="K42" t="s">
        <v>810</v>
      </c>
      <c r="L42">
        <v>66</v>
      </c>
      <c r="M42" t="s">
        <v>71</v>
      </c>
      <c r="N42" t="s">
        <v>837</v>
      </c>
      <c r="O42" t="s">
        <v>838</v>
      </c>
      <c r="P42">
        <v>1000</v>
      </c>
      <c r="Q42" t="s">
        <v>71</v>
      </c>
      <c r="R42">
        <v>1431</v>
      </c>
      <c r="S42" t="s">
        <v>97</v>
      </c>
      <c r="T42">
        <v>1</v>
      </c>
      <c r="U42" t="s">
        <v>682</v>
      </c>
      <c r="V42" s="16">
        <v>4992460.41</v>
      </c>
      <c r="W42">
        <v>0</v>
      </c>
      <c r="X42" s="1">
        <v>1094212.29</v>
      </c>
      <c r="Y42" s="1">
        <v>1094212.29</v>
      </c>
      <c r="Z42" s="1">
        <v>1094212.29</v>
      </c>
      <c r="AA42" s="1">
        <v>1094212.29</v>
      </c>
      <c r="AB42" s="1">
        <v>1094212.29</v>
      </c>
      <c r="AC42">
        <f t="shared" si="0"/>
        <v>3898248.12</v>
      </c>
      <c r="AD42">
        <v>0</v>
      </c>
      <c r="AE42" s="1">
        <v>4992460.41</v>
      </c>
      <c r="AF42">
        <v>0</v>
      </c>
      <c r="AG42">
        <v>0</v>
      </c>
      <c r="AH42" s="1">
        <v>4992460.41</v>
      </c>
    </row>
    <row r="43" spans="1:34" hidden="1" x14ac:dyDescent="0.35">
      <c r="A43" t="str">
        <f t="shared" si="1"/>
        <v>1.5-01-2505_25566049_2514321</v>
      </c>
      <c r="B43" t="s">
        <v>1002</v>
      </c>
      <c r="C43" t="s">
        <v>1003</v>
      </c>
      <c r="D43" t="s">
        <v>47</v>
      </c>
      <c r="E43" t="s">
        <v>48</v>
      </c>
      <c r="F43" t="s">
        <v>65</v>
      </c>
      <c r="G43" t="s">
        <v>66</v>
      </c>
      <c r="H43" t="s">
        <v>833</v>
      </c>
      <c r="I43" t="s">
        <v>835</v>
      </c>
      <c r="J43">
        <v>5</v>
      </c>
      <c r="K43" t="s">
        <v>810</v>
      </c>
      <c r="L43">
        <v>66</v>
      </c>
      <c r="M43" t="s">
        <v>71</v>
      </c>
      <c r="N43" t="s">
        <v>837</v>
      </c>
      <c r="O43" t="s">
        <v>838</v>
      </c>
      <c r="P43">
        <v>1000</v>
      </c>
      <c r="Q43" t="s">
        <v>71</v>
      </c>
      <c r="R43">
        <v>1432</v>
      </c>
      <c r="S43" t="s">
        <v>98</v>
      </c>
      <c r="T43">
        <v>1</v>
      </c>
      <c r="U43" t="s">
        <v>682</v>
      </c>
      <c r="V43" s="16">
        <v>36053309.340000004</v>
      </c>
      <c r="W43">
        <v>0</v>
      </c>
      <c r="X43" s="1">
        <v>9564332.1600000001</v>
      </c>
      <c r="Y43" s="1">
        <v>9564332.1600000001</v>
      </c>
      <c r="Z43" s="1">
        <v>9564332.1600000001</v>
      </c>
      <c r="AA43" s="1">
        <v>9564332.1600000001</v>
      </c>
      <c r="AB43" s="1">
        <v>9564332.1600000001</v>
      </c>
      <c r="AC43">
        <f t="shared" si="0"/>
        <v>26488977.180000003</v>
      </c>
      <c r="AD43">
        <v>0</v>
      </c>
      <c r="AE43" s="1">
        <v>36053309.340000004</v>
      </c>
      <c r="AF43">
        <v>0</v>
      </c>
      <c r="AG43">
        <v>0</v>
      </c>
      <c r="AH43" s="1">
        <v>36053309.340000004</v>
      </c>
    </row>
    <row r="44" spans="1:34" hidden="1" x14ac:dyDescent="0.35">
      <c r="A44" t="str">
        <f t="shared" si="1"/>
        <v>1.5-01-2505_25566049_2514322</v>
      </c>
      <c r="B44" t="s">
        <v>1002</v>
      </c>
      <c r="C44" t="s">
        <v>1003</v>
      </c>
      <c r="D44" t="s">
        <v>47</v>
      </c>
      <c r="E44" t="s">
        <v>48</v>
      </c>
      <c r="F44" t="s">
        <v>65</v>
      </c>
      <c r="G44" t="s">
        <v>66</v>
      </c>
      <c r="H44" t="s">
        <v>833</v>
      </c>
      <c r="I44" t="s">
        <v>835</v>
      </c>
      <c r="J44">
        <v>5</v>
      </c>
      <c r="K44" t="s">
        <v>810</v>
      </c>
      <c r="L44">
        <v>66</v>
      </c>
      <c r="M44" t="s">
        <v>71</v>
      </c>
      <c r="N44" t="s">
        <v>837</v>
      </c>
      <c r="O44" t="s">
        <v>838</v>
      </c>
      <c r="P44">
        <v>1000</v>
      </c>
      <c r="Q44" t="s">
        <v>71</v>
      </c>
      <c r="R44">
        <v>1432</v>
      </c>
      <c r="S44" t="s">
        <v>98</v>
      </c>
      <c r="T44">
        <v>2</v>
      </c>
      <c r="U44" t="s">
        <v>683</v>
      </c>
      <c r="V44" s="16">
        <v>5640736.4199999999</v>
      </c>
      <c r="W44">
        <v>0</v>
      </c>
      <c r="X44" s="1">
        <v>1363900.84</v>
      </c>
      <c r="Y44" s="1">
        <v>1363900.84</v>
      </c>
      <c r="Z44" s="1">
        <v>1363900.84</v>
      </c>
      <c r="AA44" s="1">
        <v>1363900.84</v>
      </c>
      <c r="AB44" s="1">
        <v>1363900.84</v>
      </c>
      <c r="AC44">
        <f t="shared" si="0"/>
        <v>4276835.58</v>
      </c>
      <c r="AD44">
        <v>0</v>
      </c>
      <c r="AE44" s="1">
        <v>5640736.4199999999</v>
      </c>
      <c r="AF44">
        <v>0</v>
      </c>
      <c r="AG44">
        <v>0</v>
      </c>
      <c r="AH44" s="1">
        <v>5640736.4199999999</v>
      </c>
    </row>
    <row r="45" spans="1:34" hidden="1" x14ac:dyDescent="0.35">
      <c r="A45" t="str">
        <f t="shared" si="1"/>
        <v>1.5-01-2505_25566049_2514323</v>
      </c>
      <c r="B45" t="s">
        <v>1002</v>
      </c>
      <c r="C45" t="s">
        <v>1003</v>
      </c>
      <c r="D45" t="s">
        <v>47</v>
      </c>
      <c r="E45" t="s">
        <v>48</v>
      </c>
      <c r="F45" t="s">
        <v>65</v>
      </c>
      <c r="G45" t="s">
        <v>66</v>
      </c>
      <c r="H45" t="s">
        <v>833</v>
      </c>
      <c r="I45" t="s">
        <v>835</v>
      </c>
      <c r="J45">
        <v>5</v>
      </c>
      <c r="K45" t="s">
        <v>810</v>
      </c>
      <c r="L45">
        <v>66</v>
      </c>
      <c r="M45" t="s">
        <v>71</v>
      </c>
      <c r="N45" t="s">
        <v>837</v>
      </c>
      <c r="O45" t="s">
        <v>838</v>
      </c>
      <c r="P45">
        <v>1000</v>
      </c>
      <c r="Q45" t="s">
        <v>71</v>
      </c>
      <c r="R45">
        <v>1432</v>
      </c>
      <c r="S45" t="s">
        <v>98</v>
      </c>
      <c r="T45">
        <v>3</v>
      </c>
      <c r="U45" t="s">
        <v>867</v>
      </c>
      <c r="V45" s="16">
        <v>23042581.850000001</v>
      </c>
      <c r="W45">
        <v>0</v>
      </c>
      <c r="X45" s="1">
        <v>2656948.7599999998</v>
      </c>
      <c r="Y45" s="1">
        <v>2656948.7599999998</v>
      </c>
      <c r="Z45" s="1">
        <v>2656948.7599999998</v>
      </c>
      <c r="AA45" s="1">
        <v>2656948.7599999998</v>
      </c>
      <c r="AB45" s="1">
        <v>2656948.7599999998</v>
      </c>
      <c r="AC45">
        <f t="shared" si="0"/>
        <v>20385633.090000004</v>
      </c>
      <c r="AD45">
        <v>0</v>
      </c>
      <c r="AE45" s="1">
        <v>23042581.850000001</v>
      </c>
      <c r="AF45">
        <v>0</v>
      </c>
      <c r="AG45">
        <v>0</v>
      </c>
      <c r="AH45" s="1">
        <v>23042581.850000001</v>
      </c>
    </row>
    <row r="46" spans="1:34" hidden="1" x14ac:dyDescent="0.35">
      <c r="A46" t="str">
        <f t="shared" si="1"/>
        <v>1.5-01-2505_25566049_2515911</v>
      </c>
      <c r="B46" t="s">
        <v>1002</v>
      </c>
      <c r="C46" t="s">
        <v>1003</v>
      </c>
      <c r="D46" t="s">
        <v>47</v>
      </c>
      <c r="E46" t="s">
        <v>48</v>
      </c>
      <c r="F46" t="s">
        <v>65</v>
      </c>
      <c r="G46" t="s">
        <v>66</v>
      </c>
      <c r="H46" t="s">
        <v>833</v>
      </c>
      <c r="I46" t="s">
        <v>835</v>
      </c>
      <c r="J46">
        <v>5</v>
      </c>
      <c r="K46" t="s">
        <v>810</v>
      </c>
      <c r="L46">
        <v>66</v>
      </c>
      <c r="M46" t="s">
        <v>71</v>
      </c>
      <c r="N46" t="s">
        <v>837</v>
      </c>
      <c r="O46" t="s">
        <v>838</v>
      </c>
      <c r="P46">
        <v>1000</v>
      </c>
      <c r="Q46" t="s">
        <v>71</v>
      </c>
      <c r="R46">
        <v>1591</v>
      </c>
      <c r="S46" t="s">
        <v>79</v>
      </c>
      <c r="T46">
        <v>1</v>
      </c>
      <c r="U46" t="s">
        <v>682</v>
      </c>
      <c r="V46" s="16">
        <v>2320981.9500000002</v>
      </c>
      <c r="W46">
        <v>0</v>
      </c>
      <c r="X46" s="1">
        <v>1322507.1599999999</v>
      </c>
      <c r="Y46" s="1">
        <v>1322507.1599999999</v>
      </c>
      <c r="Z46" s="1">
        <v>1322507.1599999999</v>
      </c>
      <c r="AA46" s="1">
        <v>1322507.1599999999</v>
      </c>
      <c r="AB46" s="1">
        <v>1322507.1599999999</v>
      </c>
      <c r="AC46">
        <f t="shared" si="0"/>
        <v>998474.79000000027</v>
      </c>
      <c r="AD46">
        <v>0</v>
      </c>
      <c r="AE46" s="1">
        <v>2320981.9500000002</v>
      </c>
      <c r="AF46">
        <v>0</v>
      </c>
      <c r="AG46">
        <v>0</v>
      </c>
      <c r="AH46" s="1">
        <v>2320981.9500000002</v>
      </c>
    </row>
    <row r="47" spans="1:34" hidden="1" x14ac:dyDescent="0.35">
      <c r="A47" t="str">
        <f t="shared" si="1"/>
        <v>1.5-01-2511_25168050_2531110</v>
      </c>
      <c r="B47" t="s">
        <v>1002</v>
      </c>
      <c r="C47" t="s">
        <v>1003</v>
      </c>
      <c r="D47" t="s">
        <v>459</v>
      </c>
      <c r="E47" t="s">
        <v>460</v>
      </c>
      <c r="F47" t="s">
        <v>65</v>
      </c>
      <c r="G47" t="s">
        <v>66</v>
      </c>
      <c r="H47" t="s">
        <v>822</v>
      </c>
      <c r="I47" t="s">
        <v>824</v>
      </c>
      <c r="J47">
        <v>1</v>
      </c>
      <c r="K47" t="s">
        <v>472</v>
      </c>
      <c r="L47">
        <v>68</v>
      </c>
      <c r="M47" t="s">
        <v>473</v>
      </c>
      <c r="N47" t="s">
        <v>893</v>
      </c>
      <c r="O47" t="s">
        <v>1132</v>
      </c>
      <c r="P47">
        <v>3000</v>
      </c>
      <c r="Q47" t="s">
        <v>56</v>
      </c>
      <c r="R47">
        <v>3111</v>
      </c>
      <c r="S47" t="s">
        <v>199</v>
      </c>
      <c r="T47">
        <v>0</v>
      </c>
      <c r="U47" t="s">
        <v>58</v>
      </c>
      <c r="V47" s="16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f t="shared" si="0"/>
        <v>0</v>
      </c>
      <c r="AD47">
        <v>0</v>
      </c>
      <c r="AE47">
        <v>0</v>
      </c>
      <c r="AF47">
        <v>0</v>
      </c>
      <c r="AG47">
        <v>0</v>
      </c>
      <c r="AH47">
        <v>0</v>
      </c>
    </row>
    <row r="48" spans="1:34" hidden="1" x14ac:dyDescent="0.35">
      <c r="A48" t="str">
        <f t="shared" si="1"/>
        <v>1.5-01-2509_25226018_2531110</v>
      </c>
      <c r="B48" t="s">
        <v>1002</v>
      </c>
      <c r="C48" t="s">
        <v>1003</v>
      </c>
      <c r="D48" t="s">
        <v>194</v>
      </c>
      <c r="E48" t="s">
        <v>195</v>
      </c>
      <c r="F48" t="s">
        <v>65</v>
      </c>
      <c r="G48" t="s">
        <v>66</v>
      </c>
      <c r="H48" t="s">
        <v>855</v>
      </c>
      <c r="I48" t="s">
        <v>857</v>
      </c>
      <c r="J48">
        <v>2</v>
      </c>
      <c r="K48" t="s">
        <v>148</v>
      </c>
      <c r="L48">
        <v>26</v>
      </c>
      <c r="M48" t="s">
        <v>200</v>
      </c>
      <c r="N48" t="s">
        <v>894</v>
      </c>
      <c r="O48" t="s">
        <v>201</v>
      </c>
      <c r="P48">
        <v>3000</v>
      </c>
      <c r="Q48" t="s">
        <v>56</v>
      </c>
      <c r="R48">
        <v>3111</v>
      </c>
      <c r="S48" t="s">
        <v>199</v>
      </c>
      <c r="T48">
        <v>0</v>
      </c>
      <c r="U48" t="s">
        <v>58</v>
      </c>
      <c r="V48" s="16">
        <v>30700000</v>
      </c>
      <c r="W48">
        <v>0</v>
      </c>
      <c r="X48" s="1">
        <v>7419503</v>
      </c>
      <c r="Y48" s="1">
        <v>7419503</v>
      </c>
      <c r="Z48" s="1">
        <v>7419503</v>
      </c>
      <c r="AA48" s="1">
        <v>7419503</v>
      </c>
      <c r="AB48" s="1">
        <v>7419503</v>
      </c>
      <c r="AC48">
        <f t="shared" si="0"/>
        <v>23280497</v>
      </c>
      <c r="AD48">
        <v>0</v>
      </c>
      <c r="AE48" s="1">
        <v>30700000</v>
      </c>
      <c r="AF48">
        <v>0</v>
      </c>
      <c r="AG48">
        <v>0</v>
      </c>
      <c r="AH48" s="1">
        <v>30700000</v>
      </c>
    </row>
    <row r="49" spans="1:34" hidden="1" x14ac:dyDescent="0.35">
      <c r="A49" t="str">
        <f t="shared" si="1"/>
        <v>1.6-01-2505_25610007_2511313</v>
      </c>
      <c r="B49" t="s">
        <v>987</v>
      </c>
      <c r="C49" t="s">
        <v>988</v>
      </c>
      <c r="D49" t="s">
        <v>155</v>
      </c>
      <c r="E49" t="s">
        <v>156</v>
      </c>
      <c r="F49" t="s">
        <v>157</v>
      </c>
      <c r="G49" t="s">
        <v>158</v>
      </c>
      <c r="H49" t="s">
        <v>833</v>
      </c>
      <c r="I49" t="s">
        <v>835</v>
      </c>
      <c r="J49">
        <v>6</v>
      </c>
      <c r="K49" t="s">
        <v>164</v>
      </c>
      <c r="L49">
        <v>10</v>
      </c>
      <c r="M49" t="s">
        <v>172</v>
      </c>
      <c r="N49" t="s">
        <v>834</v>
      </c>
      <c r="O49" t="s">
        <v>836</v>
      </c>
      <c r="P49">
        <v>1000</v>
      </c>
      <c r="Q49" t="s">
        <v>71</v>
      </c>
      <c r="R49">
        <v>1131</v>
      </c>
      <c r="S49" t="s">
        <v>89</v>
      </c>
      <c r="T49">
        <v>3</v>
      </c>
      <c r="U49" t="s">
        <v>867</v>
      </c>
      <c r="V49" s="16">
        <v>75459130.170000002</v>
      </c>
      <c r="W49" s="1">
        <v>213089057</v>
      </c>
      <c r="X49" s="1">
        <v>75459130.170000002</v>
      </c>
      <c r="Y49" s="1">
        <v>75459130.170000002</v>
      </c>
      <c r="Z49" s="1">
        <v>75459130.170000002</v>
      </c>
      <c r="AA49" s="1">
        <v>75459130.170000002</v>
      </c>
      <c r="AB49" s="1">
        <v>75459130.170000002</v>
      </c>
      <c r="AC49">
        <f t="shared" si="0"/>
        <v>0</v>
      </c>
      <c r="AD49">
        <v>0</v>
      </c>
      <c r="AE49">
        <v>0</v>
      </c>
      <c r="AF49">
        <v>0</v>
      </c>
      <c r="AG49" s="1">
        <v>137629926.83000001</v>
      </c>
      <c r="AH49" s="1">
        <v>-137629926.83000001</v>
      </c>
    </row>
    <row r="50" spans="1:34" hidden="1" x14ac:dyDescent="0.35">
      <c r="A50" t="str">
        <f t="shared" si="1"/>
        <v>1.6-01-2505_25610007_2513213</v>
      </c>
      <c r="B50" t="s">
        <v>987</v>
      </c>
      <c r="C50" t="s">
        <v>988</v>
      </c>
      <c r="D50" t="s">
        <v>155</v>
      </c>
      <c r="E50" t="s">
        <v>156</v>
      </c>
      <c r="F50" t="s">
        <v>157</v>
      </c>
      <c r="G50" t="s">
        <v>158</v>
      </c>
      <c r="H50" t="s">
        <v>833</v>
      </c>
      <c r="I50" t="s">
        <v>835</v>
      </c>
      <c r="J50">
        <v>6</v>
      </c>
      <c r="K50" t="s">
        <v>164</v>
      </c>
      <c r="L50">
        <v>10</v>
      </c>
      <c r="M50" t="s">
        <v>172</v>
      </c>
      <c r="N50" t="s">
        <v>834</v>
      </c>
      <c r="O50" t="s">
        <v>836</v>
      </c>
      <c r="P50">
        <v>1000</v>
      </c>
      <c r="Q50" t="s">
        <v>71</v>
      </c>
      <c r="R50">
        <v>1321</v>
      </c>
      <c r="S50" t="s">
        <v>91</v>
      </c>
      <c r="T50">
        <v>3</v>
      </c>
      <c r="U50" t="s">
        <v>867</v>
      </c>
      <c r="V50" s="16">
        <v>2414843.81</v>
      </c>
      <c r="W50" s="1">
        <v>2959570</v>
      </c>
      <c r="X50" s="1">
        <v>2414843.81</v>
      </c>
      <c r="Y50" s="1">
        <v>2414843.81</v>
      </c>
      <c r="Z50" s="1">
        <v>2414843.81</v>
      </c>
      <c r="AA50" s="1">
        <v>2414843.81</v>
      </c>
      <c r="AB50" s="1">
        <v>2414843.81</v>
      </c>
      <c r="AC50">
        <f t="shared" si="0"/>
        <v>0</v>
      </c>
      <c r="AD50">
        <v>0</v>
      </c>
      <c r="AE50">
        <v>0</v>
      </c>
      <c r="AF50">
        <v>0</v>
      </c>
      <c r="AG50" s="1">
        <v>544726.18999999994</v>
      </c>
      <c r="AH50" s="1">
        <v>-544726.18999999994</v>
      </c>
    </row>
    <row r="51" spans="1:34" hidden="1" x14ac:dyDescent="0.35">
      <c r="A51" t="str">
        <f t="shared" si="1"/>
        <v>1.6-01-2505_25667049_2511313</v>
      </c>
      <c r="B51" t="s">
        <v>987</v>
      </c>
      <c r="C51" t="s">
        <v>988</v>
      </c>
      <c r="D51" t="s">
        <v>155</v>
      </c>
      <c r="E51" t="s">
        <v>156</v>
      </c>
      <c r="F51" t="s">
        <v>157</v>
      </c>
      <c r="G51" t="s">
        <v>158</v>
      </c>
      <c r="H51" t="s">
        <v>833</v>
      </c>
      <c r="I51" t="s">
        <v>835</v>
      </c>
      <c r="J51">
        <v>6</v>
      </c>
      <c r="K51" t="s">
        <v>164</v>
      </c>
      <c r="L51">
        <v>67</v>
      </c>
      <c r="M51" t="s">
        <v>172</v>
      </c>
      <c r="N51" t="s">
        <v>837</v>
      </c>
      <c r="O51" t="s">
        <v>838</v>
      </c>
      <c r="P51">
        <v>1000</v>
      </c>
      <c r="Q51" t="s">
        <v>71</v>
      </c>
      <c r="R51">
        <v>1131</v>
      </c>
      <c r="S51" t="s">
        <v>89</v>
      </c>
      <c r="T51">
        <v>3</v>
      </c>
      <c r="U51" t="s">
        <v>867</v>
      </c>
      <c r="V51" s="16">
        <v>31297240.059999999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f t="shared" si="0"/>
        <v>31297240.059999999</v>
      </c>
      <c r="AD51">
        <v>0</v>
      </c>
      <c r="AE51" s="1">
        <v>31297240.059999999</v>
      </c>
      <c r="AF51">
        <v>0</v>
      </c>
      <c r="AG51">
        <v>0</v>
      </c>
      <c r="AH51" s="1">
        <v>31297240.059999999</v>
      </c>
    </row>
    <row r="52" spans="1:34" hidden="1" x14ac:dyDescent="0.35">
      <c r="A52" t="str">
        <f t="shared" si="1"/>
        <v>1.6-01-2505_25667049_2513213</v>
      </c>
      <c r="B52" t="s">
        <v>987</v>
      </c>
      <c r="C52" t="s">
        <v>988</v>
      </c>
      <c r="D52" t="s">
        <v>155</v>
      </c>
      <c r="E52" t="s">
        <v>156</v>
      </c>
      <c r="F52" t="s">
        <v>157</v>
      </c>
      <c r="G52" t="s">
        <v>158</v>
      </c>
      <c r="H52" t="s">
        <v>833</v>
      </c>
      <c r="I52" t="s">
        <v>835</v>
      </c>
      <c r="J52">
        <v>6</v>
      </c>
      <c r="K52" t="s">
        <v>164</v>
      </c>
      <c r="L52">
        <v>67</v>
      </c>
      <c r="M52" t="s">
        <v>172</v>
      </c>
      <c r="N52" t="s">
        <v>837</v>
      </c>
      <c r="O52" t="s">
        <v>838</v>
      </c>
      <c r="P52">
        <v>1000</v>
      </c>
      <c r="Q52" t="s">
        <v>71</v>
      </c>
      <c r="R52">
        <v>1321</v>
      </c>
      <c r="S52" t="s">
        <v>91</v>
      </c>
      <c r="T52">
        <v>3</v>
      </c>
      <c r="U52" t="s">
        <v>867</v>
      </c>
      <c r="V52" s="16">
        <v>355512.05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f t="shared" si="0"/>
        <v>355512.05</v>
      </c>
      <c r="AD52">
        <v>0</v>
      </c>
      <c r="AE52" s="1">
        <v>355512.05</v>
      </c>
      <c r="AF52">
        <v>0</v>
      </c>
      <c r="AG52">
        <v>0</v>
      </c>
      <c r="AH52" s="1">
        <v>355512.05</v>
      </c>
    </row>
    <row r="53" spans="1:34" hidden="1" x14ac:dyDescent="0.35">
      <c r="A53" t="str">
        <f t="shared" si="1"/>
        <v>1.6-01-2504_2557005_2542110</v>
      </c>
      <c r="B53" t="s">
        <v>987</v>
      </c>
      <c r="C53" t="s">
        <v>988</v>
      </c>
      <c r="D53" t="s">
        <v>47</v>
      </c>
      <c r="E53" t="s">
        <v>48</v>
      </c>
      <c r="F53" t="s">
        <v>49</v>
      </c>
      <c r="G53" t="s">
        <v>50</v>
      </c>
      <c r="H53" t="s">
        <v>808</v>
      </c>
      <c r="I53" t="s">
        <v>60</v>
      </c>
      <c r="J53">
        <v>5</v>
      </c>
      <c r="K53" t="s">
        <v>810</v>
      </c>
      <c r="L53">
        <v>7</v>
      </c>
      <c r="M53" t="s">
        <v>61</v>
      </c>
      <c r="N53" t="s">
        <v>809</v>
      </c>
      <c r="O53" t="s">
        <v>811</v>
      </c>
      <c r="P53">
        <v>4000</v>
      </c>
      <c r="Q53" t="s">
        <v>233</v>
      </c>
      <c r="R53">
        <v>4211</v>
      </c>
      <c r="S53" t="s">
        <v>291</v>
      </c>
      <c r="T53">
        <v>0</v>
      </c>
      <c r="U53" t="s">
        <v>58</v>
      </c>
      <c r="V53" s="16">
        <v>1100000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f t="shared" si="0"/>
        <v>1100000</v>
      </c>
      <c r="AD53" s="1">
        <v>768351.77</v>
      </c>
      <c r="AE53" s="1">
        <v>331648.23</v>
      </c>
      <c r="AF53">
        <v>0</v>
      </c>
      <c r="AG53">
        <v>0</v>
      </c>
      <c r="AH53" s="1">
        <v>1100000</v>
      </c>
    </row>
    <row r="54" spans="1:34" hidden="1" x14ac:dyDescent="0.35">
      <c r="A54" t="str">
        <f t="shared" si="1"/>
        <v>1.6-01-2505_25512007_2512212</v>
      </c>
      <c r="B54" t="s">
        <v>987</v>
      </c>
      <c r="C54" t="s">
        <v>988</v>
      </c>
      <c r="D54" t="s">
        <v>47</v>
      </c>
      <c r="E54" t="s">
        <v>48</v>
      </c>
      <c r="F54" t="s">
        <v>65</v>
      </c>
      <c r="G54" t="s">
        <v>66</v>
      </c>
      <c r="H54" t="s">
        <v>833</v>
      </c>
      <c r="I54" t="s">
        <v>835</v>
      </c>
      <c r="J54">
        <v>5</v>
      </c>
      <c r="K54" t="s">
        <v>810</v>
      </c>
      <c r="L54">
        <v>12</v>
      </c>
      <c r="M54" t="s">
        <v>71</v>
      </c>
      <c r="N54" t="s">
        <v>834</v>
      </c>
      <c r="O54" t="s">
        <v>836</v>
      </c>
      <c r="P54">
        <v>1000</v>
      </c>
      <c r="Q54" t="s">
        <v>71</v>
      </c>
      <c r="R54">
        <v>1221</v>
      </c>
      <c r="S54" t="s">
        <v>77</v>
      </c>
      <c r="T54">
        <v>2</v>
      </c>
      <c r="U54" t="s">
        <v>683</v>
      </c>
      <c r="V54" s="16">
        <v>37780162.590000004</v>
      </c>
      <c r="W54" s="1">
        <v>40995131.840000004</v>
      </c>
      <c r="X54" s="1">
        <v>37780162.590000004</v>
      </c>
      <c r="Y54" s="1">
        <v>37780162.590000004</v>
      </c>
      <c r="Z54" s="1">
        <v>37780162.590000004</v>
      </c>
      <c r="AA54" s="1">
        <v>37780162.590000004</v>
      </c>
      <c r="AB54" s="1">
        <v>37780162.590000004</v>
      </c>
      <c r="AC54">
        <f t="shared" si="0"/>
        <v>0</v>
      </c>
      <c r="AD54">
        <v>0</v>
      </c>
      <c r="AE54">
        <v>22.16</v>
      </c>
      <c r="AF54">
        <v>0</v>
      </c>
      <c r="AG54" s="1">
        <v>3214991.41</v>
      </c>
      <c r="AH54" s="1">
        <v>-3214969.25</v>
      </c>
    </row>
    <row r="55" spans="1:34" hidden="1" x14ac:dyDescent="0.35">
      <c r="A55" t="str">
        <f t="shared" si="1"/>
        <v>1.6-01-2505_25512007_2513212</v>
      </c>
      <c r="B55" t="s">
        <v>987</v>
      </c>
      <c r="C55" t="s">
        <v>988</v>
      </c>
      <c r="D55" t="s">
        <v>47</v>
      </c>
      <c r="E55" t="s">
        <v>48</v>
      </c>
      <c r="F55" t="s">
        <v>65</v>
      </c>
      <c r="G55" t="s">
        <v>66</v>
      </c>
      <c r="H55" t="s">
        <v>833</v>
      </c>
      <c r="I55" t="s">
        <v>835</v>
      </c>
      <c r="J55">
        <v>5</v>
      </c>
      <c r="K55" t="s">
        <v>810</v>
      </c>
      <c r="L55">
        <v>12</v>
      </c>
      <c r="M55" t="s">
        <v>71</v>
      </c>
      <c r="N55" t="s">
        <v>834</v>
      </c>
      <c r="O55" t="s">
        <v>836</v>
      </c>
      <c r="P55">
        <v>1000</v>
      </c>
      <c r="Q55" t="s">
        <v>71</v>
      </c>
      <c r="R55">
        <v>1321</v>
      </c>
      <c r="S55" t="s">
        <v>91</v>
      </c>
      <c r="T55">
        <v>2</v>
      </c>
      <c r="U55" t="s">
        <v>683</v>
      </c>
      <c r="V55" s="16">
        <v>516247.64</v>
      </c>
      <c r="W55" s="1">
        <v>596425.6</v>
      </c>
      <c r="X55" s="1">
        <v>514896.52</v>
      </c>
      <c r="Y55" s="1">
        <v>514896.52</v>
      </c>
      <c r="Z55" s="1">
        <v>514896.52</v>
      </c>
      <c r="AA55" s="1">
        <v>513577.06</v>
      </c>
      <c r="AB55" s="1">
        <v>513070.12</v>
      </c>
      <c r="AC55">
        <f t="shared" si="0"/>
        <v>1351.1199999999953</v>
      </c>
      <c r="AD55">
        <v>0</v>
      </c>
      <c r="AE55" s="1">
        <v>572104.26</v>
      </c>
      <c r="AF55">
        <v>0</v>
      </c>
      <c r="AG55" s="1">
        <v>652282.22</v>
      </c>
      <c r="AH55" s="1">
        <v>-80177.960000000006</v>
      </c>
    </row>
    <row r="56" spans="1:34" hidden="1" x14ac:dyDescent="0.35">
      <c r="A56" t="str">
        <f t="shared" si="1"/>
        <v>1.6-01-2505_25512007_2513222</v>
      </c>
      <c r="B56" t="s">
        <v>987</v>
      </c>
      <c r="C56" t="s">
        <v>988</v>
      </c>
      <c r="D56" t="s">
        <v>47</v>
      </c>
      <c r="E56" t="s">
        <v>48</v>
      </c>
      <c r="F56" t="s">
        <v>65</v>
      </c>
      <c r="G56" t="s">
        <v>66</v>
      </c>
      <c r="H56" t="s">
        <v>833</v>
      </c>
      <c r="I56" t="s">
        <v>835</v>
      </c>
      <c r="J56">
        <v>5</v>
      </c>
      <c r="K56" t="s">
        <v>810</v>
      </c>
      <c r="L56">
        <v>12</v>
      </c>
      <c r="M56" t="s">
        <v>71</v>
      </c>
      <c r="N56" t="s">
        <v>834</v>
      </c>
      <c r="O56" t="s">
        <v>836</v>
      </c>
      <c r="P56">
        <v>1000</v>
      </c>
      <c r="Q56" t="s">
        <v>71</v>
      </c>
      <c r="R56">
        <v>1322</v>
      </c>
      <c r="S56" t="s">
        <v>92</v>
      </c>
      <c r="T56">
        <v>2</v>
      </c>
      <c r="U56" t="s">
        <v>683</v>
      </c>
      <c r="V56" s="16">
        <v>238740.71</v>
      </c>
      <c r="W56" s="1">
        <v>245185.92000000001</v>
      </c>
      <c r="X56" s="1">
        <v>229940.22</v>
      </c>
      <c r="Y56" s="1">
        <v>229940.22</v>
      </c>
      <c r="Z56" s="1">
        <v>229940.22</v>
      </c>
      <c r="AA56" s="1">
        <v>211884.46</v>
      </c>
      <c r="AB56" s="1">
        <v>205842.79</v>
      </c>
      <c r="AC56">
        <f t="shared" si="0"/>
        <v>8800.4899999999907</v>
      </c>
      <c r="AD56">
        <v>0</v>
      </c>
      <c r="AE56" s="1">
        <v>1180988.3999999999</v>
      </c>
      <c r="AF56">
        <v>0</v>
      </c>
      <c r="AG56" s="1">
        <v>1187433.6100000001</v>
      </c>
      <c r="AH56" s="1">
        <v>-6445.21</v>
      </c>
    </row>
    <row r="57" spans="1:34" hidden="1" x14ac:dyDescent="0.35">
      <c r="A57" t="str">
        <f t="shared" si="1"/>
        <v>1.6-01-2505_25512007_2513410</v>
      </c>
      <c r="B57" t="s">
        <v>987</v>
      </c>
      <c r="C57" t="s">
        <v>988</v>
      </c>
      <c r="D57" t="s">
        <v>47</v>
      </c>
      <c r="E57" t="s">
        <v>48</v>
      </c>
      <c r="F57" t="s">
        <v>65</v>
      </c>
      <c r="G57" t="s">
        <v>66</v>
      </c>
      <c r="H57" t="s">
        <v>833</v>
      </c>
      <c r="I57" t="s">
        <v>835</v>
      </c>
      <c r="J57">
        <v>5</v>
      </c>
      <c r="K57" t="s">
        <v>810</v>
      </c>
      <c r="L57">
        <v>12</v>
      </c>
      <c r="M57" t="s">
        <v>71</v>
      </c>
      <c r="N57" t="s">
        <v>834</v>
      </c>
      <c r="O57" t="s">
        <v>836</v>
      </c>
      <c r="P57">
        <v>1000</v>
      </c>
      <c r="Q57" t="s">
        <v>71</v>
      </c>
      <c r="R57">
        <v>1341</v>
      </c>
      <c r="S57" t="s">
        <v>399</v>
      </c>
      <c r="T57">
        <v>0</v>
      </c>
      <c r="U57" t="s">
        <v>58</v>
      </c>
      <c r="V57" s="16">
        <v>725191.4</v>
      </c>
      <c r="W57">
        <v>0</v>
      </c>
      <c r="X57" s="1">
        <v>725191.4</v>
      </c>
      <c r="Y57" s="1">
        <v>725191.4</v>
      </c>
      <c r="Z57" s="1">
        <v>725191.4</v>
      </c>
      <c r="AA57" s="1">
        <v>725191.4</v>
      </c>
      <c r="AB57" s="1">
        <v>725191.4</v>
      </c>
      <c r="AC57">
        <f t="shared" si="0"/>
        <v>0</v>
      </c>
      <c r="AD57">
        <v>0</v>
      </c>
      <c r="AE57" s="1">
        <v>1500000</v>
      </c>
      <c r="AF57">
        <v>0</v>
      </c>
      <c r="AG57" s="1">
        <v>774808.6</v>
      </c>
      <c r="AH57" s="1">
        <v>725191.4</v>
      </c>
    </row>
    <row r="58" spans="1:34" hidden="1" x14ac:dyDescent="0.35">
      <c r="A58" t="str">
        <f t="shared" si="1"/>
        <v>1.6-01-2505_25512007_2513411</v>
      </c>
      <c r="B58" t="s">
        <v>987</v>
      </c>
      <c r="C58" t="s">
        <v>988</v>
      </c>
      <c r="D58" t="s">
        <v>47</v>
      </c>
      <c r="E58" t="s">
        <v>48</v>
      </c>
      <c r="F58" t="s">
        <v>65</v>
      </c>
      <c r="G58" t="s">
        <v>66</v>
      </c>
      <c r="H58" t="s">
        <v>833</v>
      </c>
      <c r="I58" t="s">
        <v>835</v>
      </c>
      <c r="J58">
        <v>5</v>
      </c>
      <c r="K58" t="s">
        <v>810</v>
      </c>
      <c r="L58">
        <v>12</v>
      </c>
      <c r="M58" t="s">
        <v>71</v>
      </c>
      <c r="N58" t="s">
        <v>834</v>
      </c>
      <c r="O58" t="s">
        <v>836</v>
      </c>
      <c r="P58">
        <v>1000</v>
      </c>
      <c r="Q58" t="s">
        <v>71</v>
      </c>
      <c r="R58">
        <v>1341</v>
      </c>
      <c r="S58" t="s">
        <v>399</v>
      </c>
      <c r="T58">
        <v>1</v>
      </c>
      <c r="U58" t="s">
        <v>682</v>
      </c>
      <c r="V58" s="16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f t="shared" si="0"/>
        <v>0</v>
      </c>
      <c r="AD58">
        <v>0</v>
      </c>
      <c r="AE58">
        <v>0</v>
      </c>
      <c r="AF58">
        <v>0</v>
      </c>
      <c r="AG58">
        <v>0</v>
      </c>
      <c r="AH58">
        <v>0</v>
      </c>
    </row>
    <row r="59" spans="1:34" hidden="1" x14ac:dyDescent="0.35">
      <c r="A59" t="str">
        <f t="shared" si="1"/>
        <v>1.6-01-2505_25512007_2513412</v>
      </c>
      <c r="B59" t="s">
        <v>987</v>
      </c>
      <c r="C59" t="s">
        <v>988</v>
      </c>
      <c r="D59" t="s">
        <v>47</v>
      </c>
      <c r="E59" t="s">
        <v>48</v>
      </c>
      <c r="F59" t="s">
        <v>65</v>
      </c>
      <c r="G59" t="s">
        <v>66</v>
      </c>
      <c r="H59" t="s">
        <v>833</v>
      </c>
      <c r="I59" t="s">
        <v>835</v>
      </c>
      <c r="J59">
        <v>5</v>
      </c>
      <c r="K59" t="s">
        <v>810</v>
      </c>
      <c r="L59">
        <v>12</v>
      </c>
      <c r="M59" t="s">
        <v>71</v>
      </c>
      <c r="N59" t="s">
        <v>834</v>
      </c>
      <c r="O59" t="s">
        <v>836</v>
      </c>
      <c r="P59">
        <v>1000</v>
      </c>
      <c r="Q59" t="s">
        <v>71</v>
      </c>
      <c r="R59">
        <v>1341</v>
      </c>
      <c r="S59" t="s">
        <v>399</v>
      </c>
      <c r="T59">
        <v>2</v>
      </c>
      <c r="U59" t="s">
        <v>683</v>
      </c>
      <c r="V59" s="16">
        <v>0</v>
      </c>
      <c r="W59" s="1">
        <v>1500000</v>
      </c>
      <c r="X59">
        <v>0</v>
      </c>
      <c r="Y59">
        <v>0</v>
      </c>
      <c r="Z59">
        <v>0</v>
      </c>
      <c r="AA59">
        <v>0</v>
      </c>
      <c r="AB59">
        <v>0</v>
      </c>
      <c r="AC59">
        <f t="shared" si="0"/>
        <v>0</v>
      </c>
      <c r="AD59">
        <v>0</v>
      </c>
      <c r="AE59">
        <v>0</v>
      </c>
      <c r="AF59">
        <v>0</v>
      </c>
      <c r="AG59" s="1">
        <v>1500000</v>
      </c>
      <c r="AH59" s="1">
        <v>-1500000</v>
      </c>
    </row>
    <row r="60" spans="1:34" hidden="1" x14ac:dyDescent="0.35">
      <c r="A60" t="str">
        <f t="shared" si="1"/>
        <v>1.6-01-2505_25512007_2514112</v>
      </c>
      <c r="B60" t="s">
        <v>987</v>
      </c>
      <c r="C60" t="s">
        <v>988</v>
      </c>
      <c r="D60" t="s">
        <v>47</v>
      </c>
      <c r="E60" t="s">
        <v>48</v>
      </c>
      <c r="F60" t="s">
        <v>65</v>
      </c>
      <c r="G60" t="s">
        <v>66</v>
      </c>
      <c r="H60" t="s">
        <v>833</v>
      </c>
      <c r="I60" t="s">
        <v>835</v>
      </c>
      <c r="J60">
        <v>5</v>
      </c>
      <c r="K60" t="s">
        <v>810</v>
      </c>
      <c r="L60">
        <v>12</v>
      </c>
      <c r="M60" t="s">
        <v>71</v>
      </c>
      <c r="N60" t="s">
        <v>834</v>
      </c>
      <c r="O60" t="s">
        <v>836</v>
      </c>
      <c r="P60">
        <v>1000</v>
      </c>
      <c r="Q60" t="s">
        <v>71</v>
      </c>
      <c r="R60">
        <v>1411</v>
      </c>
      <c r="S60" t="s">
        <v>94</v>
      </c>
      <c r="T60">
        <v>2</v>
      </c>
      <c r="U60" t="s">
        <v>683</v>
      </c>
      <c r="V60" s="16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f t="shared" si="0"/>
        <v>0</v>
      </c>
      <c r="AD60">
        <v>0</v>
      </c>
      <c r="AE60">
        <v>0</v>
      </c>
      <c r="AF60">
        <v>0</v>
      </c>
      <c r="AG60">
        <v>0</v>
      </c>
      <c r="AH60">
        <v>0</v>
      </c>
    </row>
    <row r="61" spans="1:34" hidden="1" x14ac:dyDescent="0.35">
      <c r="A61" t="str">
        <f t="shared" si="1"/>
        <v>1.6-01-2505_25512007_2514212</v>
      </c>
      <c r="B61" t="s">
        <v>987</v>
      </c>
      <c r="C61" t="s">
        <v>988</v>
      </c>
      <c r="D61" t="s">
        <v>47</v>
      </c>
      <c r="E61" t="s">
        <v>48</v>
      </c>
      <c r="F61" t="s">
        <v>65</v>
      </c>
      <c r="G61" t="s">
        <v>66</v>
      </c>
      <c r="H61" t="s">
        <v>833</v>
      </c>
      <c r="I61" t="s">
        <v>835</v>
      </c>
      <c r="J61">
        <v>5</v>
      </c>
      <c r="K61" t="s">
        <v>810</v>
      </c>
      <c r="L61">
        <v>12</v>
      </c>
      <c r="M61" t="s">
        <v>71</v>
      </c>
      <c r="N61" t="s">
        <v>834</v>
      </c>
      <c r="O61" t="s">
        <v>836</v>
      </c>
      <c r="P61">
        <v>1000</v>
      </c>
      <c r="Q61" t="s">
        <v>71</v>
      </c>
      <c r="R61">
        <v>1421</v>
      </c>
      <c r="S61" t="s">
        <v>96</v>
      </c>
      <c r="T61">
        <v>2</v>
      </c>
      <c r="U61" t="s">
        <v>683</v>
      </c>
      <c r="V61" s="16">
        <v>1713332.44</v>
      </c>
      <c r="W61" s="1">
        <v>1288304.56</v>
      </c>
      <c r="X61" s="1">
        <v>1713332.44</v>
      </c>
      <c r="Y61" s="1">
        <v>1713332.44</v>
      </c>
      <c r="Z61" s="1">
        <v>1713332.44</v>
      </c>
      <c r="AA61" s="1">
        <v>1713332.44</v>
      </c>
      <c r="AB61" s="1">
        <v>1713332.44</v>
      </c>
      <c r="AC61">
        <f t="shared" si="0"/>
        <v>0</v>
      </c>
      <c r="AD61">
        <v>0</v>
      </c>
      <c r="AE61" s="1">
        <v>1124365.17</v>
      </c>
      <c r="AF61">
        <v>0</v>
      </c>
      <c r="AG61" s="1">
        <v>699337.29</v>
      </c>
      <c r="AH61" s="1">
        <v>425027.88</v>
      </c>
    </row>
    <row r="62" spans="1:34" hidden="1" x14ac:dyDescent="0.35">
      <c r="A62" t="str">
        <f t="shared" si="1"/>
        <v>1.6-01-2505_25512007_2514312</v>
      </c>
      <c r="B62" t="s">
        <v>987</v>
      </c>
      <c r="C62" t="s">
        <v>988</v>
      </c>
      <c r="D62" t="s">
        <v>47</v>
      </c>
      <c r="E62" t="s">
        <v>48</v>
      </c>
      <c r="F62" t="s">
        <v>65</v>
      </c>
      <c r="G62" t="s">
        <v>66</v>
      </c>
      <c r="H62" t="s">
        <v>833</v>
      </c>
      <c r="I62" t="s">
        <v>835</v>
      </c>
      <c r="J62">
        <v>5</v>
      </c>
      <c r="K62" t="s">
        <v>810</v>
      </c>
      <c r="L62">
        <v>12</v>
      </c>
      <c r="M62" t="s">
        <v>71</v>
      </c>
      <c r="N62" t="s">
        <v>834</v>
      </c>
      <c r="O62" t="s">
        <v>836</v>
      </c>
      <c r="P62">
        <v>1000</v>
      </c>
      <c r="Q62" t="s">
        <v>71</v>
      </c>
      <c r="R62">
        <v>1431</v>
      </c>
      <c r="S62" t="s">
        <v>97</v>
      </c>
      <c r="T62">
        <v>2</v>
      </c>
      <c r="U62" t="s">
        <v>683</v>
      </c>
      <c r="V62" s="16">
        <v>1142421.19</v>
      </c>
      <c r="W62" s="1">
        <v>858864.04</v>
      </c>
      <c r="X62" s="1">
        <v>1142421.19</v>
      </c>
      <c r="Y62" s="1">
        <v>1142421.19</v>
      </c>
      <c r="Z62" s="1">
        <v>1142421.19</v>
      </c>
      <c r="AA62" s="1">
        <v>1142421.19</v>
      </c>
      <c r="AB62" s="1">
        <v>1142421.19</v>
      </c>
      <c r="AC62">
        <f t="shared" si="0"/>
        <v>0</v>
      </c>
      <c r="AD62">
        <v>0</v>
      </c>
      <c r="AE62" s="1">
        <v>749581.61</v>
      </c>
      <c r="AF62">
        <v>0</v>
      </c>
      <c r="AG62" s="1">
        <v>466024.46</v>
      </c>
      <c r="AH62" s="1">
        <v>283557.15000000002</v>
      </c>
    </row>
    <row r="63" spans="1:34" hidden="1" x14ac:dyDescent="0.35">
      <c r="A63" t="str">
        <f t="shared" si="1"/>
        <v>1.6-01-2505_25566049_2512212</v>
      </c>
      <c r="B63" t="s">
        <v>987</v>
      </c>
      <c r="C63" t="s">
        <v>988</v>
      </c>
      <c r="D63" t="s">
        <v>47</v>
      </c>
      <c r="E63" t="s">
        <v>48</v>
      </c>
      <c r="F63" t="s">
        <v>65</v>
      </c>
      <c r="G63" t="s">
        <v>66</v>
      </c>
      <c r="H63" t="s">
        <v>833</v>
      </c>
      <c r="I63" t="s">
        <v>835</v>
      </c>
      <c r="J63">
        <v>5</v>
      </c>
      <c r="K63" t="s">
        <v>810</v>
      </c>
      <c r="L63">
        <v>66</v>
      </c>
      <c r="M63" t="s">
        <v>71</v>
      </c>
      <c r="N63" t="s">
        <v>837</v>
      </c>
      <c r="O63" t="s">
        <v>838</v>
      </c>
      <c r="P63">
        <v>1000</v>
      </c>
      <c r="Q63" t="s">
        <v>71</v>
      </c>
      <c r="R63">
        <v>1221</v>
      </c>
      <c r="S63" t="s">
        <v>77</v>
      </c>
      <c r="T63">
        <v>2</v>
      </c>
      <c r="U63" t="s">
        <v>683</v>
      </c>
      <c r="V63" s="16">
        <v>2076257.67</v>
      </c>
      <c r="W63">
        <v>0</v>
      </c>
      <c r="X63" s="1">
        <v>-20733.419999999998</v>
      </c>
      <c r="Y63" s="1">
        <v>-20733.419999999998</v>
      </c>
      <c r="Z63" s="1">
        <v>-20733.419999999998</v>
      </c>
      <c r="AA63" s="1">
        <v>-20733.419999999998</v>
      </c>
      <c r="AB63" s="1">
        <v>-20733.419999999998</v>
      </c>
      <c r="AC63">
        <f t="shared" si="0"/>
        <v>2096991.0899999999</v>
      </c>
      <c r="AD63">
        <v>0</v>
      </c>
      <c r="AE63" s="1">
        <v>2076257.67</v>
      </c>
      <c r="AF63">
        <v>0</v>
      </c>
      <c r="AG63">
        <v>0</v>
      </c>
      <c r="AH63" s="1">
        <v>2076257.67</v>
      </c>
    </row>
    <row r="64" spans="1:34" hidden="1" x14ac:dyDescent="0.35">
      <c r="A64" t="str">
        <f t="shared" si="1"/>
        <v>1.6-01-2505_25566049_2513212</v>
      </c>
      <c r="B64" t="s">
        <v>987</v>
      </c>
      <c r="C64" t="s">
        <v>988</v>
      </c>
      <c r="D64" t="s">
        <v>47</v>
      </c>
      <c r="E64" t="s">
        <v>48</v>
      </c>
      <c r="F64" t="s">
        <v>65</v>
      </c>
      <c r="G64" t="s">
        <v>66</v>
      </c>
      <c r="H64" t="s">
        <v>833</v>
      </c>
      <c r="I64" t="s">
        <v>835</v>
      </c>
      <c r="J64">
        <v>5</v>
      </c>
      <c r="K64" t="s">
        <v>810</v>
      </c>
      <c r="L64">
        <v>66</v>
      </c>
      <c r="M64" t="s">
        <v>71</v>
      </c>
      <c r="N64" t="s">
        <v>837</v>
      </c>
      <c r="O64" t="s">
        <v>838</v>
      </c>
      <c r="P64">
        <v>1000</v>
      </c>
      <c r="Q64" t="s">
        <v>71</v>
      </c>
      <c r="R64">
        <v>1321</v>
      </c>
      <c r="S64" t="s">
        <v>91</v>
      </c>
      <c r="T64">
        <v>2</v>
      </c>
      <c r="U64" t="s">
        <v>683</v>
      </c>
      <c r="V64" s="16">
        <v>1069046.6499999999</v>
      </c>
      <c r="W64">
        <v>0</v>
      </c>
      <c r="X64" s="1">
        <v>4853.4399999999996</v>
      </c>
      <c r="Y64" s="1">
        <v>4853.4399999999996</v>
      </c>
      <c r="Z64" s="1">
        <v>4853.4399999999996</v>
      </c>
      <c r="AA64" s="1">
        <v>3583.35</v>
      </c>
      <c r="AB64" s="1">
        <v>2958.34</v>
      </c>
      <c r="AC64">
        <f t="shared" si="0"/>
        <v>1064193.21</v>
      </c>
      <c r="AD64">
        <v>0</v>
      </c>
      <c r="AE64" s="1">
        <v>1069046.6499999999</v>
      </c>
      <c r="AF64">
        <v>0</v>
      </c>
      <c r="AG64">
        <v>0</v>
      </c>
      <c r="AH64" s="1">
        <v>1069046.6499999999</v>
      </c>
    </row>
    <row r="65" spans="1:34" hidden="1" x14ac:dyDescent="0.35">
      <c r="A65" t="str">
        <f t="shared" si="1"/>
        <v>1.6-01-2505_25566049_2513410</v>
      </c>
      <c r="B65" t="s">
        <v>987</v>
      </c>
      <c r="C65" t="s">
        <v>988</v>
      </c>
      <c r="D65" t="s">
        <v>47</v>
      </c>
      <c r="E65" t="s">
        <v>48</v>
      </c>
      <c r="F65" t="s">
        <v>65</v>
      </c>
      <c r="G65" t="s">
        <v>66</v>
      </c>
      <c r="H65" t="s">
        <v>833</v>
      </c>
      <c r="I65" t="s">
        <v>835</v>
      </c>
      <c r="J65">
        <v>5</v>
      </c>
      <c r="K65" t="s">
        <v>810</v>
      </c>
      <c r="L65">
        <v>66</v>
      </c>
      <c r="M65" t="s">
        <v>71</v>
      </c>
      <c r="N65" t="s">
        <v>837</v>
      </c>
      <c r="O65" t="s">
        <v>838</v>
      </c>
      <c r="P65">
        <v>1000</v>
      </c>
      <c r="Q65" t="s">
        <v>71</v>
      </c>
      <c r="R65">
        <v>1341</v>
      </c>
      <c r="S65" t="s">
        <v>399</v>
      </c>
      <c r="T65">
        <v>0</v>
      </c>
      <c r="U65" t="s">
        <v>58</v>
      </c>
      <c r="V65" s="16">
        <v>774808.6</v>
      </c>
      <c r="W65">
        <v>0</v>
      </c>
      <c r="X65" s="1">
        <v>260999.8</v>
      </c>
      <c r="Y65" s="1">
        <v>260999.8</v>
      </c>
      <c r="Z65" s="1">
        <v>260999.8</v>
      </c>
      <c r="AA65" s="1">
        <v>260999.8</v>
      </c>
      <c r="AB65" s="1">
        <v>260999.8</v>
      </c>
      <c r="AC65">
        <f t="shared" si="0"/>
        <v>513808.8</v>
      </c>
      <c r="AD65">
        <v>0</v>
      </c>
      <c r="AE65" s="1">
        <v>774808.6</v>
      </c>
      <c r="AF65">
        <v>0</v>
      </c>
      <c r="AG65">
        <v>0</v>
      </c>
      <c r="AH65" s="1">
        <v>774808.6</v>
      </c>
    </row>
    <row r="66" spans="1:34" hidden="1" x14ac:dyDescent="0.35">
      <c r="A66" t="str">
        <f t="shared" si="1"/>
        <v>1.6-01-2505_25566049_2514212</v>
      </c>
      <c r="B66" t="s">
        <v>987</v>
      </c>
      <c r="C66" t="s">
        <v>988</v>
      </c>
      <c r="D66" t="s">
        <v>47</v>
      </c>
      <c r="E66" t="s">
        <v>48</v>
      </c>
      <c r="F66" t="s">
        <v>65</v>
      </c>
      <c r="G66" t="s">
        <v>66</v>
      </c>
      <c r="H66" t="s">
        <v>833</v>
      </c>
      <c r="I66" t="s">
        <v>835</v>
      </c>
      <c r="J66">
        <v>5</v>
      </c>
      <c r="K66" t="s">
        <v>810</v>
      </c>
      <c r="L66">
        <v>66</v>
      </c>
      <c r="M66" t="s">
        <v>71</v>
      </c>
      <c r="N66" t="s">
        <v>837</v>
      </c>
      <c r="O66" t="s">
        <v>838</v>
      </c>
      <c r="P66">
        <v>1000</v>
      </c>
      <c r="Q66" t="s">
        <v>71</v>
      </c>
      <c r="R66">
        <v>1421</v>
      </c>
      <c r="S66" t="s">
        <v>96</v>
      </c>
      <c r="T66">
        <v>2</v>
      </c>
      <c r="U66" t="s">
        <v>683</v>
      </c>
      <c r="V66" s="16">
        <v>966092.17</v>
      </c>
      <c r="W66">
        <v>0</v>
      </c>
      <c r="X66" s="1">
        <v>233809.58</v>
      </c>
      <c r="Y66" s="1">
        <v>233809.58</v>
      </c>
      <c r="Z66" s="1">
        <v>233809.58</v>
      </c>
      <c r="AA66" s="1">
        <v>233809.58</v>
      </c>
      <c r="AB66" s="1">
        <v>233809.58</v>
      </c>
      <c r="AC66">
        <f t="shared" ref="AC66:AC129" si="2">V66-X66</f>
        <v>732282.59000000008</v>
      </c>
      <c r="AD66">
        <v>0</v>
      </c>
      <c r="AE66" s="1">
        <v>966092.17</v>
      </c>
      <c r="AF66">
        <v>0</v>
      </c>
      <c r="AG66">
        <v>0</v>
      </c>
      <c r="AH66" s="1">
        <v>966092.17</v>
      </c>
    </row>
    <row r="67" spans="1:34" hidden="1" x14ac:dyDescent="0.35">
      <c r="A67" t="str">
        <f t="shared" ref="A67:A130" si="3">CONCATENATE(B67,H67,J67,L67,N67,R67,T67)</f>
        <v>1.6-01-2505_25566049_2514312</v>
      </c>
      <c r="B67" t="s">
        <v>987</v>
      </c>
      <c r="C67" t="s">
        <v>988</v>
      </c>
      <c r="D67" t="s">
        <v>47</v>
      </c>
      <c r="E67" t="s">
        <v>48</v>
      </c>
      <c r="F67" t="s">
        <v>65</v>
      </c>
      <c r="G67" t="s">
        <v>66</v>
      </c>
      <c r="H67" t="s">
        <v>833</v>
      </c>
      <c r="I67" t="s">
        <v>835</v>
      </c>
      <c r="J67">
        <v>5</v>
      </c>
      <c r="K67" t="s">
        <v>810</v>
      </c>
      <c r="L67">
        <v>66</v>
      </c>
      <c r="M67" t="s">
        <v>71</v>
      </c>
      <c r="N67" t="s">
        <v>837</v>
      </c>
      <c r="O67" t="s">
        <v>838</v>
      </c>
      <c r="P67">
        <v>1000</v>
      </c>
      <c r="Q67" t="s">
        <v>71</v>
      </c>
      <c r="R67">
        <v>1431</v>
      </c>
      <c r="S67" t="s">
        <v>97</v>
      </c>
      <c r="T67">
        <v>2</v>
      </c>
      <c r="U67" t="s">
        <v>683</v>
      </c>
      <c r="V67" s="16">
        <v>643861.88</v>
      </c>
      <c r="W67">
        <v>0</v>
      </c>
      <c r="X67" s="1">
        <v>155873.04999999999</v>
      </c>
      <c r="Y67" s="1">
        <v>155873.04999999999</v>
      </c>
      <c r="Z67" s="1">
        <v>155873.04999999999</v>
      </c>
      <c r="AA67" s="1">
        <v>155873.04999999999</v>
      </c>
      <c r="AB67" s="1">
        <v>155873.04999999999</v>
      </c>
      <c r="AC67">
        <f t="shared" si="2"/>
        <v>487988.83</v>
      </c>
      <c r="AD67">
        <v>0</v>
      </c>
      <c r="AE67" s="1">
        <v>643861.88</v>
      </c>
      <c r="AF67">
        <v>0</v>
      </c>
      <c r="AG67">
        <v>0</v>
      </c>
      <c r="AH67" s="1">
        <v>643861.88</v>
      </c>
    </row>
    <row r="68" spans="1:34" hidden="1" x14ac:dyDescent="0.35">
      <c r="A68" t="str">
        <f t="shared" si="3"/>
        <v>1.6-01-2509_25129021_2531110</v>
      </c>
      <c r="B68" t="s">
        <v>987</v>
      </c>
      <c r="C68" t="s">
        <v>988</v>
      </c>
      <c r="D68" t="s">
        <v>459</v>
      </c>
      <c r="E68" t="s">
        <v>460</v>
      </c>
      <c r="F68" t="s">
        <v>65</v>
      </c>
      <c r="G68" t="s">
        <v>66</v>
      </c>
      <c r="H68" t="s">
        <v>855</v>
      </c>
      <c r="I68" t="s">
        <v>857</v>
      </c>
      <c r="J68">
        <v>1</v>
      </c>
      <c r="K68" t="s">
        <v>472</v>
      </c>
      <c r="L68">
        <v>29</v>
      </c>
      <c r="M68" t="s">
        <v>473</v>
      </c>
      <c r="N68" t="s">
        <v>884</v>
      </c>
      <c r="O68" t="s">
        <v>885</v>
      </c>
      <c r="P68">
        <v>3000</v>
      </c>
      <c r="Q68" t="s">
        <v>56</v>
      </c>
      <c r="R68">
        <v>3111</v>
      </c>
      <c r="S68" t="s">
        <v>199</v>
      </c>
      <c r="T68">
        <v>0</v>
      </c>
      <c r="U68" t="s">
        <v>58</v>
      </c>
      <c r="V68" s="16">
        <v>21005661</v>
      </c>
      <c r="W68">
        <v>0</v>
      </c>
      <c r="X68" s="1">
        <v>21005661</v>
      </c>
      <c r="Y68" s="1">
        <v>21005661</v>
      </c>
      <c r="Z68" s="1">
        <v>21005661</v>
      </c>
      <c r="AA68" s="1">
        <v>21005661</v>
      </c>
      <c r="AB68" s="1">
        <v>21005661</v>
      </c>
      <c r="AC68">
        <f t="shared" si="2"/>
        <v>0</v>
      </c>
      <c r="AD68">
        <v>0</v>
      </c>
      <c r="AE68" s="1">
        <v>72316441.739999995</v>
      </c>
      <c r="AF68">
        <v>0</v>
      </c>
      <c r="AG68" s="1">
        <v>51310780.740000002</v>
      </c>
      <c r="AH68" s="1">
        <v>21005661</v>
      </c>
    </row>
    <row r="69" spans="1:34" hidden="1" x14ac:dyDescent="0.35">
      <c r="A69" t="str">
        <f t="shared" si="3"/>
        <v>1.6-01-2511_25168050_2531110</v>
      </c>
      <c r="B69" t="s">
        <v>987</v>
      </c>
      <c r="C69" t="s">
        <v>988</v>
      </c>
      <c r="D69" t="s">
        <v>459</v>
      </c>
      <c r="E69" t="s">
        <v>460</v>
      </c>
      <c r="F69" t="s">
        <v>65</v>
      </c>
      <c r="G69" t="s">
        <v>66</v>
      </c>
      <c r="H69" t="s">
        <v>822</v>
      </c>
      <c r="I69" t="s">
        <v>824</v>
      </c>
      <c r="J69">
        <v>1</v>
      </c>
      <c r="K69" t="s">
        <v>472</v>
      </c>
      <c r="L69">
        <v>68</v>
      </c>
      <c r="M69" t="s">
        <v>473</v>
      </c>
      <c r="N69" t="s">
        <v>893</v>
      </c>
      <c r="O69" t="s">
        <v>1132</v>
      </c>
      <c r="P69">
        <v>3000</v>
      </c>
      <c r="Q69" t="s">
        <v>56</v>
      </c>
      <c r="R69">
        <v>3111</v>
      </c>
      <c r="S69" t="s">
        <v>199</v>
      </c>
      <c r="T69">
        <v>0</v>
      </c>
      <c r="U69" t="s">
        <v>58</v>
      </c>
      <c r="V69" s="16">
        <v>65922737.5</v>
      </c>
      <c r="W69">
        <v>0</v>
      </c>
      <c r="X69" s="1">
        <v>21247196</v>
      </c>
      <c r="Y69" s="1">
        <v>21247196</v>
      </c>
      <c r="Z69" s="1">
        <v>21247196</v>
      </c>
      <c r="AA69" s="1">
        <v>21247196</v>
      </c>
      <c r="AB69" s="1">
        <v>21247196</v>
      </c>
      <c r="AC69">
        <f t="shared" si="2"/>
        <v>44675541.5</v>
      </c>
      <c r="AD69">
        <v>0</v>
      </c>
      <c r="AE69" s="1">
        <v>65922737.5</v>
      </c>
      <c r="AF69">
        <v>0</v>
      </c>
      <c r="AG69">
        <v>0</v>
      </c>
      <c r="AH69" s="1">
        <v>65922737.5</v>
      </c>
    </row>
    <row r="70" spans="1:34" hidden="1" x14ac:dyDescent="0.35">
      <c r="A70" t="str">
        <f t="shared" si="3"/>
        <v>2.6-01-2505_25610007_2517110</v>
      </c>
      <c r="B70" t="s">
        <v>989</v>
      </c>
      <c r="C70" t="s">
        <v>990</v>
      </c>
      <c r="D70" t="s">
        <v>155</v>
      </c>
      <c r="E70" t="s">
        <v>156</v>
      </c>
      <c r="F70" t="s">
        <v>157</v>
      </c>
      <c r="G70" t="s">
        <v>158</v>
      </c>
      <c r="H70" t="s">
        <v>833</v>
      </c>
      <c r="I70" t="s">
        <v>835</v>
      </c>
      <c r="J70">
        <v>6</v>
      </c>
      <c r="K70" t="s">
        <v>164</v>
      </c>
      <c r="L70">
        <v>10</v>
      </c>
      <c r="M70" t="s">
        <v>172</v>
      </c>
      <c r="N70" t="s">
        <v>834</v>
      </c>
      <c r="O70" t="s">
        <v>836</v>
      </c>
      <c r="P70">
        <v>1000</v>
      </c>
      <c r="Q70" t="s">
        <v>71</v>
      </c>
      <c r="R70">
        <v>1711</v>
      </c>
      <c r="S70" t="s">
        <v>132</v>
      </c>
      <c r="T70">
        <v>0</v>
      </c>
      <c r="U70" t="s">
        <v>58</v>
      </c>
      <c r="V70" s="16">
        <v>11691383.619999999</v>
      </c>
      <c r="W70">
        <v>0</v>
      </c>
      <c r="X70" s="1">
        <v>11691383.619999999</v>
      </c>
      <c r="Y70" s="1">
        <v>11691383.619999999</v>
      </c>
      <c r="Z70" s="1">
        <v>11691383.619999999</v>
      </c>
      <c r="AA70" s="1">
        <v>11691383.619999999</v>
      </c>
      <c r="AB70" s="1">
        <v>11691383.619999999</v>
      </c>
      <c r="AC70">
        <f t="shared" si="2"/>
        <v>0</v>
      </c>
      <c r="AD70" s="1">
        <v>23000000</v>
      </c>
      <c r="AE70" s="1">
        <v>11308616.380000001</v>
      </c>
      <c r="AF70">
        <v>0</v>
      </c>
      <c r="AG70" s="1">
        <v>22617232.760000002</v>
      </c>
      <c r="AH70" s="1">
        <v>11691383.619999999</v>
      </c>
    </row>
    <row r="71" spans="1:34" hidden="1" x14ac:dyDescent="0.35">
      <c r="A71" t="str">
        <f t="shared" si="3"/>
        <v>2.6-01-2505_25610007_25171149</v>
      </c>
      <c r="B71" t="s">
        <v>989</v>
      </c>
      <c r="C71" t="s">
        <v>990</v>
      </c>
      <c r="D71" t="s">
        <v>155</v>
      </c>
      <c r="E71" t="s">
        <v>156</v>
      </c>
      <c r="F71" t="s">
        <v>157</v>
      </c>
      <c r="G71" t="s">
        <v>158</v>
      </c>
      <c r="H71" t="s">
        <v>833</v>
      </c>
      <c r="I71" t="s">
        <v>835</v>
      </c>
      <c r="J71">
        <v>6</v>
      </c>
      <c r="K71" t="s">
        <v>164</v>
      </c>
      <c r="L71">
        <v>10</v>
      </c>
      <c r="M71" t="s">
        <v>172</v>
      </c>
      <c r="N71" t="s">
        <v>834</v>
      </c>
      <c r="O71" t="s">
        <v>836</v>
      </c>
      <c r="P71">
        <v>1000</v>
      </c>
      <c r="Q71" t="s">
        <v>71</v>
      </c>
      <c r="R71">
        <v>1711</v>
      </c>
      <c r="S71" t="s">
        <v>132</v>
      </c>
      <c r="T71">
        <v>49</v>
      </c>
      <c r="U71" t="s">
        <v>991</v>
      </c>
      <c r="V71" s="16">
        <v>1362579.98</v>
      </c>
      <c r="W71">
        <v>0</v>
      </c>
      <c r="X71" s="1">
        <v>1362579.98</v>
      </c>
      <c r="Y71" s="1">
        <v>1362579.98</v>
      </c>
      <c r="Z71" s="1">
        <v>1362579.98</v>
      </c>
      <c r="AA71" s="1">
        <v>1362579.98</v>
      </c>
      <c r="AB71" s="1">
        <v>1362579.98</v>
      </c>
      <c r="AC71">
        <f t="shared" si="2"/>
        <v>0</v>
      </c>
      <c r="AD71" s="1">
        <v>2688400</v>
      </c>
      <c r="AE71" s="1">
        <v>1325820.02</v>
      </c>
      <c r="AF71">
        <v>0</v>
      </c>
      <c r="AG71" s="1">
        <v>2651640.04</v>
      </c>
      <c r="AH71" s="1">
        <v>1362579.98</v>
      </c>
    </row>
    <row r="72" spans="1:34" hidden="1" x14ac:dyDescent="0.35">
      <c r="A72" t="str">
        <f t="shared" si="3"/>
        <v>2.6-01-2505_25667049_2517110</v>
      </c>
      <c r="B72" t="s">
        <v>989</v>
      </c>
      <c r="C72" t="s">
        <v>990</v>
      </c>
      <c r="D72" t="s">
        <v>155</v>
      </c>
      <c r="E72" t="s">
        <v>156</v>
      </c>
      <c r="F72" t="s">
        <v>157</v>
      </c>
      <c r="G72" t="s">
        <v>158</v>
      </c>
      <c r="H72" t="s">
        <v>833</v>
      </c>
      <c r="I72" t="s">
        <v>835</v>
      </c>
      <c r="J72">
        <v>6</v>
      </c>
      <c r="K72" t="s">
        <v>164</v>
      </c>
      <c r="L72">
        <v>67</v>
      </c>
      <c r="M72" t="s">
        <v>172</v>
      </c>
      <c r="N72" t="s">
        <v>837</v>
      </c>
      <c r="O72" t="s">
        <v>838</v>
      </c>
      <c r="P72">
        <v>1000</v>
      </c>
      <c r="Q72" t="s">
        <v>71</v>
      </c>
      <c r="R72">
        <v>1711</v>
      </c>
      <c r="S72" t="s">
        <v>132</v>
      </c>
      <c r="T72">
        <v>0</v>
      </c>
      <c r="U72" t="s">
        <v>58</v>
      </c>
      <c r="V72" s="16">
        <v>11308616.380000001</v>
      </c>
      <c r="W72">
        <v>0</v>
      </c>
      <c r="X72" s="1">
        <v>1671395.17</v>
      </c>
      <c r="Y72" s="1">
        <v>1671395.17</v>
      </c>
      <c r="Z72" s="1">
        <v>1671395.17</v>
      </c>
      <c r="AA72" s="1">
        <v>1671395.17</v>
      </c>
      <c r="AB72" s="1">
        <v>1671395.17</v>
      </c>
      <c r="AC72">
        <f t="shared" si="2"/>
        <v>9637221.2100000009</v>
      </c>
      <c r="AD72">
        <v>0</v>
      </c>
      <c r="AE72" s="1">
        <v>11308616.380000001</v>
      </c>
      <c r="AF72">
        <v>0</v>
      </c>
      <c r="AG72">
        <v>0</v>
      </c>
      <c r="AH72" s="1">
        <v>11308616.380000001</v>
      </c>
    </row>
    <row r="73" spans="1:34" hidden="1" x14ac:dyDescent="0.35">
      <c r="A73" t="str">
        <f t="shared" si="3"/>
        <v>2.6-01-2505_25667049_25171149</v>
      </c>
      <c r="B73" t="s">
        <v>989</v>
      </c>
      <c r="C73" t="s">
        <v>990</v>
      </c>
      <c r="D73" t="s">
        <v>155</v>
      </c>
      <c r="E73" t="s">
        <v>156</v>
      </c>
      <c r="F73" t="s">
        <v>157</v>
      </c>
      <c r="G73" t="s">
        <v>158</v>
      </c>
      <c r="H73" t="s">
        <v>833</v>
      </c>
      <c r="I73" t="s">
        <v>835</v>
      </c>
      <c r="J73">
        <v>6</v>
      </c>
      <c r="K73" t="s">
        <v>164</v>
      </c>
      <c r="L73">
        <v>67</v>
      </c>
      <c r="M73" t="s">
        <v>172</v>
      </c>
      <c r="N73" t="s">
        <v>837</v>
      </c>
      <c r="O73" t="s">
        <v>838</v>
      </c>
      <c r="P73">
        <v>1000</v>
      </c>
      <c r="Q73" t="s">
        <v>71</v>
      </c>
      <c r="R73">
        <v>1711</v>
      </c>
      <c r="S73" t="s">
        <v>132</v>
      </c>
      <c r="T73">
        <v>49</v>
      </c>
      <c r="U73" t="s">
        <v>991</v>
      </c>
      <c r="V73" s="16">
        <v>1325820.02</v>
      </c>
      <c r="W73">
        <v>0</v>
      </c>
      <c r="X73" s="1">
        <v>198101.7</v>
      </c>
      <c r="Y73" s="1">
        <v>198101.7</v>
      </c>
      <c r="Z73" s="1">
        <v>198101.7</v>
      </c>
      <c r="AA73" s="1">
        <v>198101.7</v>
      </c>
      <c r="AB73" s="1">
        <v>198101.7</v>
      </c>
      <c r="AC73">
        <f t="shared" si="2"/>
        <v>1127718.32</v>
      </c>
      <c r="AD73">
        <v>0</v>
      </c>
      <c r="AE73" s="1">
        <v>1325820.02</v>
      </c>
      <c r="AF73">
        <v>0</v>
      </c>
      <c r="AG73">
        <v>0</v>
      </c>
      <c r="AH73" s="1">
        <v>1325820.02</v>
      </c>
    </row>
    <row r="74" spans="1:34" hidden="1" x14ac:dyDescent="0.35">
      <c r="A74" t="str">
        <f t="shared" si="3"/>
        <v>2.6-01-2504_2557005_2539210</v>
      </c>
      <c r="B74" t="s">
        <v>989</v>
      </c>
      <c r="C74" t="s">
        <v>990</v>
      </c>
      <c r="D74" t="s">
        <v>47</v>
      </c>
      <c r="E74" t="s">
        <v>48</v>
      </c>
      <c r="F74" t="s">
        <v>49</v>
      </c>
      <c r="G74" t="s">
        <v>50</v>
      </c>
      <c r="H74" t="s">
        <v>808</v>
      </c>
      <c r="I74" t="s">
        <v>60</v>
      </c>
      <c r="J74">
        <v>5</v>
      </c>
      <c r="K74" t="s">
        <v>810</v>
      </c>
      <c r="L74">
        <v>7</v>
      </c>
      <c r="M74" t="s">
        <v>61</v>
      </c>
      <c r="N74" t="s">
        <v>809</v>
      </c>
      <c r="O74" t="s">
        <v>811</v>
      </c>
      <c r="P74">
        <v>3000</v>
      </c>
      <c r="Q74" t="s">
        <v>56</v>
      </c>
      <c r="R74">
        <v>3921</v>
      </c>
      <c r="S74" t="s">
        <v>57</v>
      </c>
      <c r="T74">
        <v>0</v>
      </c>
      <c r="U74" t="s">
        <v>58</v>
      </c>
      <c r="V74" s="16">
        <v>100000</v>
      </c>
      <c r="W74">
        <v>0</v>
      </c>
      <c r="X74" s="1">
        <v>12306.74</v>
      </c>
      <c r="Y74" s="1">
        <v>12306.74</v>
      </c>
      <c r="Z74" s="1">
        <v>12306.74</v>
      </c>
      <c r="AA74" s="1">
        <v>12306.74</v>
      </c>
      <c r="AB74" s="1">
        <v>12306.74</v>
      </c>
      <c r="AC74">
        <f t="shared" si="2"/>
        <v>87693.26</v>
      </c>
      <c r="AD74" s="1">
        <v>100000</v>
      </c>
      <c r="AE74">
        <v>0</v>
      </c>
      <c r="AF74">
        <v>0</v>
      </c>
      <c r="AG74">
        <v>0</v>
      </c>
      <c r="AH74" s="1">
        <v>100000</v>
      </c>
    </row>
    <row r="75" spans="1:34" hidden="1" x14ac:dyDescent="0.35">
      <c r="A75" t="str">
        <f t="shared" si="3"/>
        <v>2.6-06-2510_25065048_25217160</v>
      </c>
      <c r="B75" t="s">
        <v>992</v>
      </c>
      <c r="C75" t="s">
        <v>994</v>
      </c>
      <c r="D75" t="s">
        <v>531</v>
      </c>
      <c r="E75" t="s">
        <v>530</v>
      </c>
      <c r="F75" t="s">
        <v>270</v>
      </c>
      <c r="G75" t="s">
        <v>271</v>
      </c>
      <c r="H75" t="s">
        <v>898</v>
      </c>
      <c r="I75" t="s">
        <v>900</v>
      </c>
      <c r="J75">
        <v>0</v>
      </c>
      <c r="K75" t="s">
        <v>255</v>
      </c>
      <c r="L75">
        <v>65</v>
      </c>
      <c r="M75" t="s">
        <v>996</v>
      </c>
      <c r="N75" t="s">
        <v>995</v>
      </c>
      <c r="O75" t="s">
        <v>226</v>
      </c>
      <c r="P75">
        <v>2000</v>
      </c>
      <c r="Q75" t="s">
        <v>105</v>
      </c>
      <c r="R75">
        <v>2171</v>
      </c>
      <c r="S75" t="s">
        <v>127</v>
      </c>
      <c r="T75">
        <v>60</v>
      </c>
      <c r="U75" t="s">
        <v>112</v>
      </c>
      <c r="V75" s="16">
        <v>10600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f t="shared" si="2"/>
        <v>10600</v>
      </c>
      <c r="AD75" s="1">
        <v>10600</v>
      </c>
      <c r="AE75">
        <v>0</v>
      </c>
      <c r="AF75">
        <v>0</v>
      </c>
      <c r="AG75">
        <v>0</v>
      </c>
      <c r="AH75" s="1">
        <v>10600</v>
      </c>
    </row>
    <row r="76" spans="1:34" hidden="1" x14ac:dyDescent="0.35">
      <c r="A76" t="str">
        <f t="shared" si="3"/>
        <v>2.6-06-2510_25065048_25217161</v>
      </c>
      <c r="B76" t="s">
        <v>992</v>
      </c>
      <c r="C76" t="s">
        <v>994</v>
      </c>
      <c r="D76" t="s">
        <v>531</v>
      </c>
      <c r="E76" t="s">
        <v>530</v>
      </c>
      <c r="F76" t="s">
        <v>270</v>
      </c>
      <c r="G76" t="s">
        <v>271</v>
      </c>
      <c r="H76" t="s">
        <v>898</v>
      </c>
      <c r="I76" t="s">
        <v>900</v>
      </c>
      <c r="J76">
        <v>0</v>
      </c>
      <c r="K76" t="s">
        <v>255</v>
      </c>
      <c r="L76">
        <v>65</v>
      </c>
      <c r="M76" t="s">
        <v>996</v>
      </c>
      <c r="N76" t="s">
        <v>995</v>
      </c>
      <c r="O76" t="s">
        <v>226</v>
      </c>
      <c r="P76">
        <v>2000</v>
      </c>
      <c r="Q76" t="s">
        <v>105</v>
      </c>
      <c r="R76">
        <v>2171</v>
      </c>
      <c r="S76" t="s">
        <v>127</v>
      </c>
      <c r="T76">
        <v>61</v>
      </c>
      <c r="U76" t="s">
        <v>993</v>
      </c>
      <c r="V76" s="16">
        <v>14000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f t="shared" si="2"/>
        <v>14000</v>
      </c>
      <c r="AD76" s="1">
        <v>14000</v>
      </c>
      <c r="AE76">
        <v>0</v>
      </c>
      <c r="AF76">
        <v>0</v>
      </c>
      <c r="AG76">
        <v>0</v>
      </c>
      <c r="AH76" s="1">
        <v>14000</v>
      </c>
    </row>
    <row r="77" spans="1:34" hidden="1" x14ac:dyDescent="0.35">
      <c r="A77" t="str">
        <f t="shared" si="3"/>
        <v>2.6-06-2510_25065048_25339160</v>
      </c>
      <c r="B77" t="s">
        <v>992</v>
      </c>
      <c r="C77" t="s">
        <v>994</v>
      </c>
      <c r="D77" t="s">
        <v>531</v>
      </c>
      <c r="E77" t="s">
        <v>530</v>
      </c>
      <c r="F77" t="s">
        <v>270</v>
      </c>
      <c r="G77" t="s">
        <v>271</v>
      </c>
      <c r="H77" t="s">
        <v>898</v>
      </c>
      <c r="I77" t="s">
        <v>900</v>
      </c>
      <c r="J77">
        <v>0</v>
      </c>
      <c r="K77" t="s">
        <v>255</v>
      </c>
      <c r="L77">
        <v>65</v>
      </c>
      <c r="M77" t="s">
        <v>996</v>
      </c>
      <c r="N77" t="s">
        <v>995</v>
      </c>
      <c r="O77" t="s">
        <v>226</v>
      </c>
      <c r="P77">
        <v>3000</v>
      </c>
      <c r="Q77" t="s">
        <v>56</v>
      </c>
      <c r="R77">
        <v>3391</v>
      </c>
      <c r="S77" t="s">
        <v>129</v>
      </c>
      <c r="T77">
        <v>60</v>
      </c>
      <c r="U77" t="s">
        <v>112</v>
      </c>
      <c r="V77" s="16">
        <v>180000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f t="shared" si="2"/>
        <v>180000</v>
      </c>
      <c r="AD77" s="1">
        <v>180000</v>
      </c>
      <c r="AE77">
        <v>0</v>
      </c>
      <c r="AF77">
        <v>0</v>
      </c>
      <c r="AG77">
        <v>0</v>
      </c>
      <c r="AH77" s="1">
        <v>180000</v>
      </c>
    </row>
    <row r="78" spans="1:34" hidden="1" x14ac:dyDescent="0.35">
      <c r="A78" t="str">
        <f t="shared" si="3"/>
        <v>2.6-06-2510_25065048_25339161</v>
      </c>
      <c r="B78" t="s">
        <v>992</v>
      </c>
      <c r="C78" t="s">
        <v>994</v>
      </c>
      <c r="D78" t="s">
        <v>531</v>
      </c>
      <c r="E78" t="s">
        <v>530</v>
      </c>
      <c r="F78" t="s">
        <v>270</v>
      </c>
      <c r="G78" t="s">
        <v>271</v>
      </c>
      <c r="H78" t="s">
        <v>898</v>
      </c>
      <c r="I78" t="s">
        <v>900</v>
      </c>
      <c r="J78">
        <v>0</v>
      </c>
      <c r="K78" t="s">
        <v>255</v>
      </c>
      <c r="L78">
        <v>65</v>
      </c>
      <c r="M78" t="s">
        <v>996</v>
      </c>
      <c r="N78" t="s">
        <v>995</v>
      </c>
      <c r="O78" t="s">
        <v>226</v>
      </c>
      <c r="P78">
        <v>3000</v>
      </c>
      <c r="Q78" t="s">
        <v>56</v>
      </c>
      <c r="R78">
        <v>3391</v>
      </c>
      <c r="S78" t="s">
        <v>129</v>
      </c>
      <c r="T78">
        <v>61</v>
      </c>
      <c r="U78" t="s">
        <v>993</v>
      </c>
      <c r="V78" s="16">
        <v>180000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f t="shared" si="2"/>
        <v>180000</v>
      </c>
      <c r="AD78" s="1">
        <v>180000</v>
      </c>
      <c r="AE78">
        <v>0</v>
      </c>
      <c r="AF78">
        <v>0</v>
      </c>
      <c r="AG78">
        <v>0</v>
      </c>
      <c r="AH78" s="1">
        <v>180000</v>
      </c>
    </row>
    <row r="79" spans="1:34" hidden="1" x14ac:dyDescent="0.35">
      <c r="A79" t="str">
        <f t="shared" si="3"/>
        <v>2.6-06-2510_25065048_25512160</v>
      </c>
      <c r="B79" t="s">
        <v>992</v>
      </c>
      <c r="C79" t="s">
        <v>994</v>
      </c>
      <c r="D79" t="s">
        <v>531</v>
      </c>
      <c r="E79" t="s">
        <v>530</v>
      </c>
      <c r="F79" t="s">
        <v>270</v>
      </c>
      <c r="G79" t="s">
        <v>271</v>
      </c>
      <c r="H79" t="s">
        <v>898</v>
      </c>
      <c r="I79" t="s">
        <v>900</v>
      </c>
      <c r="J79">
        <v>0</v>
      </c>
      <c r="K79" t="s">
        <v>255</v>
      </c>
      <c r="L79">
        <v>65</v>
      </c>
      <c r="M79" t="s">
        <v>996</v>
      </c>
      <c r="N79" t="s">
        <v>995</v>
      </c>
      <c r="O79" t="s">
        <v>226</v>
      </c>
      <c r="P79">
        <v>5000</v>
      </c>
      <c r="Q79" t="s">
        <v>118</v>
      </c>
      <c r="R79">
        <v>5121</v>
      </c>
      <c r="S79" t="s">
        <v>680</v>
      </c>
      <c r="T79">
        <v>60</v>
      </c>
      <c r="U79" t="s">
        <v>112</v>
      </c>
      <c r="V79" s="16">
        <v>11500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f t="shared" si="2"/>
        <v>11500</v>
      </c>
      <c r="AD79" s="1">
        <v>11500</v>
      </c>
      <c r="AE79">
        <v>0</v>
      </c>
      <c r="AF79">
        <v>0</v>
      </c>
      <c r="AG79">
        <v>0</v>
      </c>
      <c r="AH79" s="1">
        <v>11500</v>
      </c>
    </row>
    <row r="80" spans="1:34" hidden="1" x14ac:dyDescent="0.35">
      <c r="A80" t="str">
        <f t="shared" si="3"/>
        <v>2.6-06-2510_25065048_25512161</v>
      </c>
      <c r="B80" t="s">
        <v>992</v>
      </c>
      <c r="C80" t="s">
        <v>994</v>
      </c>
      <c r="D80" t="s">
        <v>531</v>
      </c>
      <c r="E80" t="s">
        <v>530</v>
      </c>
      <c r="F80" t="s">
        <v>270</v>
      </c>
      <c r="G80" t="s">
        <v>271</v>
      </c>
      <c r="H80" t="s">
        <v>898</v>
      </c>
      <c r="I80" t="s">
        <v>900</v>
      </c>
      <c r="J80">
        <v>0</v>
      </c>
      <c r="K80" t="s">
        <v>255</v>
      </c>
      <c r="L80">
        <v>65</v>
      </c>
      <c r="M80" t="s">
        <v>996</v>
      </c>
      <c r="N80" t="s">
        <v>995</v>
      </c>
      <c r="O80" t="s">
        <v>226</v>
      </c>
      <c r="P80">
        <v>5000</v>
      </c>
      <c r="Q80" t="s">
        <v>118</v>
      </c>
      <c r="R80">
        <v>5121</v>
      </c>
      <c r="S80" t="s">
        <v>680</v>
      </c>
      <c r="T80">
        <v>61</v>
      </c>
      <c r="U80" t="s">
        <v>993</v>
      </c>
      <c r="V80" s="16">
        <v>2500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f t="shared" si="2"/>
        <v>2500</v>
      </c>
      <c r="AD80" s="1">
        <v>2500</v>
      </c>
      <c r="AE80">
        <v>0</v>
      </c>
      <c r="AF80">
        <v>0</v>
      </c>
      <c r="AG80">
        <v>0</v>
      </c>
      <c r="AH80" s="1">
        <v>2500</v>
      </c>
    </row>
    <row r="81" spans="1:34" hidden="1" x14ac:dyDescent="0.35">
      <c r="A81" t="str">
        <f t="shared" si="3"/>
        <v>2.6-06-2510_25065048_25519161</v>
      </c>
      <c r="B81" t="s">
        <v>992</v>
      </c>
      <c r="C81" t="s">
        <v>994</v>
      </c>
      <c r="D81" t="s">
        <v>531</v>
      </c>
      <c r="E81" t="s">
        <v>530</v>
      </c>
      <c r="F81" t="s">
        <v>270</v>
      </c>
      <c r="G81" t="s">
        <v>271</v>
      </c>
      <c r="H81" t="s">
        <v>898</v>
      </c>
      <c r="I81" t="s">
        <v>900</v>
      </c>
      <c r="J81">
        <v>0</v>
      </c>
      <c r="K81" t="s">
        <v>255</v>
      </c>
      <c r="L81">
        <v>65</v>
      </c>
      <c r="M81" t="s">
        <v>996</v>
      </c>
      <c r="N81" t="s">
        <v>995</v>
      </c>
      <c r="O81" t="s">
        <v>226</v>
      </c>
      <c r="P81">
        <v>5000</v>
      </c>
      <c r="Q81" t="s">
        <v>118</v>
      </c>
      <c r="R81">
        <v>5191</v>
      </c>
      <c r="S81" t="s">
        <v>121</v>
      </c>
      <c r="T81">
        <v>61</v>
      </c>
      <c r="U81" t="s">
        <v>993</v>
      </c>
      <c r="V81" s="16">
        <v>18000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f t="shared" si="2"/>
        <v>18000</v>
      </c>
      <c r="AD81" s="1">
        <v>18000</v>
      </c>
      <c r="AE81">
        <v>0</v>
      </c>
      <c r="AF81">
        <v>0</v>
      </c>
      <c r="AG81">
        <v>0</v>
      </c>
      <c r="AH81" s="1">
        <v>18000</v>
      </c>
    </row>
    <row r="82" spans="1:34" hidden="1" x14ac:dyDescent="0.35">
      <c r="A82" t="str">
        <f t="shared" si="3"/>
        <v>2.6-06-2514_25555039_25515160</v>
      </c>
      <c r="B82" t="s">
        <v>992</v>
      </c>
      <c r="C82" t="s">
        <v>994</v>
      </c>
      <c r="D82" t="s">
        <v>204</v>
      </c>
      <c r="E82" t="s">
        <v>205</v>
      </c>
      <c r="F82" t="s">
        <v>65</v>
      </c>
      <c r="G82" t="s">
        <v>66</v>
      </c>
      <c r="H82" t="s">
        <v>982</v>
      </c>
      <c r="I82" t="s">
        <v>984</v>
      </c>
      <c r="J82">
        <v>5</v>
      </c>
      <c r="K82" t="s">
        <v>810</v>
      </c>
      <c r="L82">
        <v>55</v>
      </c>
      <c r="M82" t="s">
        <v>601</v>
      </c>
      <c r="N82" t="s">
        <v>983</v>
      </c>
      <c r="O82" t="s">
        <v>985</v>
      </c>
      <c r="P82">
        <v>5000</v>
      </c>
      <c r="Q82" t="s">
        <v>118</v>
      </c>
      <c r="R82">
        <v>5151</v>
      </c>
      <c r="S82" t="s">
        <v>326</v>
      </c>
      <c r="T82">
        <v>60</v>
      </c>
      <c r="U82" t="s">
        <v>112</v>
      </c>
      <c r="V82" s="16">
        <v>58000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f t="shared" si="2"/>
        <v>58000</v>
      </c>
      <c r="AD82" s="1">
        <v>58000</v>
      </c>
      <c r="AE82">
        <v>0</v>
      </c>
      <c r="AF82">
        <v>0</v>
      </c>
      <c r="AG82">
        <v>0</v>
      </c>
      <c r="AH82" s="1">
        <v>58000</v>
      </c>
    </row>
    <row r="83" spans="1:34" hidden="1" x14ac:dyDescent="0.35">
      <c r="A83" t="str">
        <f t="shared" si="3"/>
        <v>2.6-06-2514_25555039_25515161</v>
      </c>
      <c r="B83" t="s">
        <v>992</v>
      </c>
      <c r="C83" t="s">
        <v>994</v>
      </c>
      <c r="D83" t="s">
        <v>204</v>
      </c>
      <c r="E83" t="s">
        <v>205</v>
      </c>
      <c r="F83" t="s">
        <v>65</v>
      </c>
      <c r="G83" t="s">
        <v>66</v>
      </c>
      <c r="H83" t="s">
        <v>982</v>
      </c>
      <c r="I83" t="s">
        <v>984</v>
      </c>
      <c r="J83">
        <v>5</v>
      </c>
      <c r="K83" t="s">
        <v>810</v>
      </c>
      <c r="L83">
        <v>55</v>
      </c>
      <c r="M83" t="s">
        <v>601</v>
      </c>
      <c r="N83" t="s">
        <v>983</v>
      </c>
      <c r="O83" t="s">
        <v>985</v>
      </c>
      <c r="P83">
        <v>5000</v>
      </c>
      <c r="Q83" t="s">
        <v>118</v>
      </c>
      <c r="R83">
        <v>5151</v>
      </c>
      <c r="S83" t="s">
        <v>326</v>
      </c>
      <c r="T83">
        <v>61</v>
      </c>
      <c r="U83" t="s">
        <v>993</v>
      </c>
      <c r="V83" s="16">
        <v>27000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f t="shared" si="2"/>
        <v>27000</v>
      </c>
      <c r="AD83" s="1">
        <v>27000</v>
      </c>
      <c r="AE83">
        <v>0</v>
      </c>
      <c r="AF83">
        <v>0</v>
      </c>
      <c r="AG83">
        <v>0</v>
      </c>
      <c r="AH83" s="1">
        <v>27000</v>
      </c>
    </row>
    <row r="84" spans="1:34" hidden="1" x14ac:dyDescent="0.35">
      <c r="A84" t="str">
        <f t="shared" si="3"/>
        <v>2.6-06-2505_2559007_25211161</v>
      </c>
      <c r="B84" t="s">
        <v>992</v>
      </c>
      <c r="C84" t="s">
        <v>994</v>
      </c>
      <c r="D84" t="s">
        <v>47</v>
      </c>
      <c r="E84" t="s">
        <v>48</v>
      </c>
      <c r="F84" t="s">
        <v>65</v>
      </c>
      <c r="G84" t="s">
        <v>66</v>
      </c>
      <c r="H84" t="s">
        <v>833</v>
      </c>
      <c r="I84" t="s">
        <v>835</v>
      </c>
      <c r="J84">
        <v>5</v>
      </c>
      <c r="K84" t="s">
        <v>810</v>
      </c>
      <c r="L84">
        <v>9</v>
      </c>
      <c r="M84" t="s">
        <v>120</v>
      </c>
      <c r="N84" t="s">
        <v>834</v>
      </c>
      <c r="O84" t="s">
        <v>836</v>
      </c>
      <c r="P84">
        <v>2000</v>
      </c>
      <c r="Q84" t="s">
        <v>105</v>
      </c>
      <c r="R84">
        <v>2111</v>
      </c>
      <c r="S84" t="s">
        <v>124</v>
      </c>
      <c r="T84">
        <v>61</v>
      </c>
      <c r="U84" t="s">
        <v>993</v>
      </c>
      <c r="V84" s="16">
        <v>3600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f t="shared" si="2"/>
        <v>3600</v>
      </c>
      <c r="AD84" s="1">
        <v>3600</v>
      </c>
      <c r="AE84">
        <v>0</v>
      </c>
      <c r="AF84">
        <v>0</v>
      </c>
      <c r="AG84">
        <v>0</v>
      </c>
      <c r="AH84" s="1">
        <v>3600</v>
      </c>
    </row>
    <row r="85" spans="1:34" hidden="1" x14ac:dyDescent="0.35">
      <c r="A85" t="str">
        <f t="shared" si="3"/>
        <v>2.6-06-2505_2559007_25214160</v>
      </c>
      <c r="B85" t="s">
        <v>992</v>
      </c>
      <c r="C85" t="s">
        <v>994</v>
      </c>
      <c r="D85" t="s">
        <v>47</v>
      </c>
      <c r="E85" t="s">
        <v>48</v>
      </c>
      <c r="F85" t="s">
        <v>65</v>
      </c>
      <c r="G85" t="s">
        <v>66</v>
      </c>
      <c r="H85" t="s">
        <v>833</v>
      </c>
      <c r="I85" t="s">
        <v>835</v>
      </c>
      <c r="J85">
        <v>5</v>
      </c>
      <c r="K85" t="s">
        <v>810</v>
      </c>
      <c r="L85">
        <v>9</v>
      </c>
      <c r="M85" t="s">
        <v>120</v>
      </c>
      <c r="N85" t="s">
        <v>834</v>
      </c>
      <c r="O85" t="s">
        <v>836</v>
      </c>
      <c r="P85">
        <v>2000</v>
      </c>
      <c r="Q85" t="s">
        <v>105</v>
      </c>
      <c r="R85">
        <v>2141</v>
      </c>
      <c r="S85" t="s">
        <v>126</v>
      </c>
      <c r="T85">
        <v>60</v>
      </c>
      <c r="U85" t="s">
        <v>112</v>
      </c>
      <c r="V85" s="16">
        <v>2500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f t="shared" si="2"/>
        <v>2500</v>
      </c>
      <c r="AD85" s="1">
        <v>2500</v>
      </c>
      <c r="AE85">
        <v>0</v>
      </c>
      <c r="AF85">
        <v>0</v>
      </c>
      <c r="AG85">
        <v>0</v>
      </c>
      <c r="AH85" s="1">
        <v>2500</v>
      </c>
    </row>
    <row r="86" spans="1:34" hidden="1" x14ac:dyDescent="0.35">
      <c r="A86" t="str">
        <f t="shared" si="3"/>
        <v>2.6-06-2505_2559007_25261160</v>
      </c>
      <c r="B86" t="s">
        <v>992</v>
      </c>
      <c r="C86" t="s">
        <v>994</v>
      </c>
      <c r="D86" t="s">
        <v>47</v>
      </c>
      <c r="E86" t="s">
        <v>48</v>
      </c>
      <c r="F86" t="s">
        <v>65</v>
      </c>
      <c r="G86" t="s">
        <v>66</v>
      </c>
      <c r="H86" t="s">
        <v>833</v>
      </c>
      <c r="I86" t="s">
        <v>835</v>
      </c>
      <c r="J86">
        <v>5</v>
      </c>
      <c r="K86" t="s">
        <v>810</v>
      </c>
      <c r="L86">
        <v>9</v>
      </c>
      <c r="M86" t="s">
        <v>120</v>
      </c>
      <c r="N86" t="s">
        <v>834</v>
      </c>
      <c r="O86" t="s">
        <v>836</v>
      </c>
      <c r="P86">
        <v>2000</v>
      </c>
      <c r="Q86" t="s">
        <v>105</v>
      </c>
      <c r="R86">
        <v>2611</v>
      </c>
      <c r="S86" t="s">
        <v>128</v>
      </c>
      <c r="T86">
        <v>60</v>
      </c>
      <c r="U86" t="s">
        <v>112</v>
      </c>
      <c r="V86" s="16">
        <v>32400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f t="shared" si="2"/>
        <v>32400</v>
      </c>
      <c r="AD86" s="1">
        <v>32400</v>
      </c>
      <c r="AE86">
        <v>0</v>
      </c>
      <c r="AF86">
        <v>0</v>
      </c>
      <c r="AG86">
        <v>0</v>
      </c>
      <c r="AH86" s="1">
        <v>32400</v>
      </c>
    </row>
    <row r="87" spans="1:34" hidden="1" x14ac:dyDescent="0.35">
      <c r="A87" t="str">
        <f t="shared" si="3"/>
        <v>2.6-06-2505_2559007_25261161</v>
      </c>
      <c r="B87" t="s">
        <v>992</v>
      </c>
      <c r="C87" t="s">
        <v>994</v>
      </c>
      <c r="D87" t="s">
        <v>47</v>
      </c>
      <c r="E87" t="s">
        <v>48</v>
      </c>
      <c r="F87" t="s">
        <v>65</v>
      </c>
      <c r="G87" t="s">
        <v>66</v>
      </c>
      <c r="H87" t="s">
        <v>833</v>
      </c>
      <c r="I87" t="s">
        <v>835</v>
      </c>
      <c r="J87">
        <v>5</v>
      </c>
      <c r="K87" t="s">
        <v>810</v>
      </c>
      <c r="L87">
        <v>9</v>
      </c>
      <c r="M87" t="s">
        <v>120</v>
      </c>
      <c r="N87" t="s">
        <v>834</v>
      </c>
      <c r="O87" t="s">
        <v>836</v>
      </c>
      <c r="P87">
        <v>2000</v>
      </c>
      <c r="Q87" t="s">
        <v>105</v>
      </c>
      <c r="R87">
        <v>2611</v>
      </c>
      <c r="S87" t="s">
        <v>128</v>
      </c>
      <c r="T87">
        <v>61</v>
      </c>
      <c r="U87" t="s">
        <v>993</v>
      </c>
      <c r="V87" s="16">
        <v>32400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f t="shared" si="2"/>
        <v>32400</v>
      </c>
      <c r="AD87" s="1">
        <v>32400</v>
      </c>
      <c r="AE87">
        <v>0</v>
      </c>
      <c r="AF87">
        <v>0</v>
      </c>
      <c r="AG87">
        <v>0</v>
      </c>
      <c r="AH87" s="1">
        <v>32400</v>
      </c>
    </row>
    <row r="88" spans="1:34" hidden="1" x14ac:dyDescent="0.35">
      <c r="A88" t="str">
        <f t="shared" si="3"/>
        <v>2.6-06-2505_2559007_25511161</v>
      </c>
      <c r="B88" t="s">
        <v>992</v>
      </c>
      <c r="C88" t="s">
        <v>994</v>
      </c>
      <c r="D88" t="s">
        <v>47</v>
      </c>
      <c r="E88" t="s">
        <v>48</v>
      </c>
      <c r="F88" t="s">
        <v>65</v>
      </c>
      <c r="G88" t="s">
        <v>66</v>
      </c>
      <c r="H88" t="s">
        <v>833</v>
      </c>
      <c r="I88" t="s">
        <v>835</v>
      </c>
      <c r="J88">
        <v>5</v>
      </c>
      <c r="K88" t="s">
        <v>810</v>
      </c>
      <c r="L88">
        <v>9</v>
      </c>
      <c r="M88" t="s">
        <v>120</v>
      </c>
      <c r="N88" t="s">
        <v>834</v>
      </c>
      <c r="O88" t="s">
        <v>836</v>
      </c>
      <c r="P88">
        <v>5000</v>
      </c>
      <c r="Q88" t="s">
        <v>118</v>
      </c>
      <c r="R88">
        <v>5111</v>
      </c>
      <c r="S88" t="s">
        <v>119</v>
      </c>
      <c r="T88">
        <v>61</v>
      </c>
      <c r="U88" t="s">
        <v>993</v>
      </c>
      <c r="V88" s="16">
        <v>17500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f t="shared" si="2"/>
        <v>17500</v>
      </c>
      <c r="AD88" s="1">
        <v>17500</v>
      </c>
      <c r="AE88">
        <v>0</v>
      </c>
      <c r="AF88">
        <v>0</v>
      </c>
      <c r="AG88">
        <v>0</v>
      </c>
      <c r="AH88" s="1">
        <v>17500</v>
      </c>
    </row>
    <row r="89" spans="1:34" hidden="1" x14ac:dyDescent="0.35">
      <c r="A89" t="str">
        <f t="shared" si="3"/>
        <v>2.6-06-2506_25514009_25336160</v>
      </c>
      <c r="B89" t="s">
        <v>992</v>
      </c>
      <c r="C89" t="s">
        <v>994</v>
      </c>
      <c r="D89" t="s">
        <v>47</v>
      </c>
      <c r="E89" t="s">
        <v>48</v>
      </c>
      <c r="F89" t="s">
        <v>65</v>
      </c>
      <c r="G89" t="s">
        <v>66</v>
      </c>
      <c r="H89" t="s">
        <v>839</v>
      </c>
      <c r="I89" t="s">
        <v>111</v>
      </c>
      <c r="J89">
        <v>5</v>
      </c>
      <c r="K89" t="s">
        <v>810</v>
      </c>
      <c r="L89">
        <v>14</v>
      </c>
      <c r="M89" t="s">
        <v>843</v>
      </c>
      <c r="N89" t="s">
        <v>842</v>
      </c>
      <c r="O89" t="s">
        <v>110</v>
      </c>
      <c r="P89">
        <v>3000</v>
      </c>
      <c r="Q89" t="s">
        <v>56</v>
      </c>
      <c r="R89">
        <v>3361</v>
      </c>
      <c r="S89" t="s">
        <v>114</v>
      </c>
      <c r="T89">
        <v>60</v>
      </c>
      <c r="U89" t="s">
        <v>112</v>
      </c>
      <c r="V89" s="16">
        <v>10000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f t="shared" si="2"/>
        <v>10000</v>
      </c>
      <c r="AD89" s="1">
        <v>10000</v>
      </c>
      <c r="AE89">
        <v>0</v>
      </c>
      <c r="AF89">
        <v>0</v>
      </c>
      <c r="AG89">
        <v>0</v>
      </c>
      <c r="AH89" s="1">
        <v>10000</v>
      </c>
    </row>
    <row r="90" spans="1:34" hidden="1" x14ac:dyDescent="0.35">
      <c r="A90" t="str">
        <f t="shared" si="3"/>
        <v>2.6-06-2506_25514009_25336161</v>
      </c>
      <c r="B90" t="s">
        <v>992</v>
      </c>
      <c r="C90" t="s">
        <v>994</v>
      </c>
      <c r="D90" t="s">
        <v>47</v>
      </c>
      <c r="E90" t="s">
        <v>48</v>
      </c>
      <c r="F90" t="s">
        <v>65</v>
      </c>
      <c r="G90" t="s">
        <v>66</v>
      </c>
      <c r="H90" t="s">
        <v>839</v>
      </c>
      <c r="I90" t="s">
        <v>111</v>
      </c>
      <c r="J90">
        <v>5</v>
      </c>
      <c r="K90" t="s">
        <v>810</v>
      </c>
      <c r="L90">
        <v>14</v>
      </c>
      <c r="M90" t="s">
        <v>843</v>
      </c>
      <c r="N90" t="s">
        <v>842</v>
      </c>
      <c r="O90" t="s">
        <v>110</v>
      </c>
      <c r="P90">
        <v>3000</v>
      </c>
      <c r="Q90" t="s">
        <v>56</v>
      </c>
      <c r="R90">
        <v>3361</v>
      </c>
      <c r="S90" t="s">
        <v>114</v>
      </c>
      <c r="T90">
        <v>61</v>
      </c>
      <c r="U90" t="s">
        <v>993</v>
      </c>
      <c r="V90" s="16">
        <v>10000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f t="shared" si="2"/>
        <v>10000</v>
      </c>
      <c r="AD90" s="1">
        <v>10000</v>
      </c>
      <c r="AE90">
        <v>0</v>
      </c>
      <c r="AF90">
        <v>0</v>
      </c>
      <c r="AG90">
        <v>0</v>
      </c>
      <c r="AH90" s="1">
        <v>10000</v>
      </c>
    </row>
    <row r="91" spans="1:34" hidden="1" x14ac:dyDescent="0.35">
      <c r="A91" t="str">
        <f t="shared" si="3"/>
        <v>2.5-02-2505_25610007_2526110</v>
      </c>
      <c r="B91" t="s">
        <v>997</v>
      </c>
      <c r="C91" t="s">
        <v>998</v>
      </c>
      <c r="D91" t="s">
        <v>155</v>
      </c>
      <c r="E91" t="s">
        <v>156</v>
      </c>
      <c r="F91" t="s">
        <v>157</v>
      </c>
      <c r="G91" t="s">
        <v>158</v>
      </c>
      <c r="H91" t="s">
        <v>833</v>
      </c>
      <c r="I91" t="s">
        <v>835</v>
      </c>
      <c r="J91">
        <v>6</v>
      </c>
      <c r="K91" t="s">
        <v>164</v>
      </c>
      <c r="L91">
        <v>10</v>
      </c>
      <c r="M91" t="s">
        <v>172</v>
      </c>
      <c r="N91" t="s">
        <v>834</v>
      </c>
      <c r="O91" t="s">
        <v>836</v>
      </c>
      <c r="P91">
        <v>2000</v>
      </c>
      <c r="Q91" t="s">
        <v>105</v>
      </c>
      <c r="R91">
        <v>2611</v>
      </c>
      <c r="S91" t="s">
        <v>128</v>
      </c>
      <c r="T91">
        <v>0</v>
      </c>
      <c r="U91" t="s">
        <v>58</v>
      </c>
      <c r="V91" s="16">
        <v>33000000</v>
      </c>
      <c r="W91" s="1">
        <v>33000000</v>
      </c>
      <c r="X91" s="1">
        <v>16508303.630000001</v>
      </c>
      <c r="Y91" s="1">
        <v>16508303.630000001</v>
      </c>
      <c r="Z91" s="1">
        <v>16508303.630000001</v>
      </c>
      <c r="AA91" s="1">
        <v>16508303.630000001</v>
      </c>
      <c r="AB91" s="1">
        <v>16508303.630000001</v>
      </c>
      <c r="AC91">
        <f t="shared" si="2"/>
        <v>16491696.369999999</v>
      </c>
      <c r="AD91">
        <v>0</v>
      </c>
      <c r="AE91">
        <v>0</v>
      </c>
      <c r="AF91">
        <v>0</v>
      </c>
      <c r="AG91">
        <v>0</v>
      </c>
      <c r="AH91">
        <v>0</v>
      </c>
    </row>
    <row r="92" spans="1:34" x14ac:dyDescent="0.35">
      <c r="A92" t="str">
        <f t="shared" si="3"/>
        <v>2.5-02-2505_25610007_2532510</v>
      </c>
      <c r="B92" t="s">
        <v>997</v>
      </c>
      <c r="C92" t="s">
        <v>998</v>
      </c>
      <c r="D92" t="s">
        <v>155</v>
      </c>
      <c r="E92" t="s">
        <v>156</v>
      </c>
      <c r="F92" t="s">
        <v>157</v>
      </c>
      <c r="G92" t="s">
        <v>158</v>
      </c>
      <c r="H92" t="s">
        <v>833</v>
      </c>
      <c r="I92" t="s">
        <v>835</v>
      </c>
      <c r="J92">
        <v>6</v>
      </c>
      <c r="K92" t="s">
        <v>164</v>
      </c>
      <c r="L92">
        <v>10</v>
      </c>
      <c r="M92" t="s">
        <v>172</v>
      </c>
      <c r="N92" t="s">
        <v>834</v>
      </c>
      <c r="O92" t="s">
        <v>836</v>
      </c>
      <c r="P92">
        <v>3000</v>
      </c>
      <c r="Q92" t="s">
        <v>56</v>
      </c>
      <c r="R92">
        <v>3251</v>
      </c>
      <c r="S92" t="s">
        <v>137</v>
      </c>
      <c r="T92">
        <v>0</v>
      </c>
      <c r="U92" t="s">
        <v>58</v>
      </c>
      <c r="V92" s="16">
        <v>68958396.859999999</v>
      </c>
      <c r="W92" s="1">
        <v>64000000</v>
      </c>
      <c r="X92" s="1">
        <v>68958396.859999999</v>
      </c>
      <c r="Y92" s="1">
        <v>68958396.859999999</v>
      </c>
      <c r="Z92" s="1">
        <v>40225731.560000002</v>
      </c>
      <c r="AA92" s="1">
        <v>40225731.560000002</v>
      </c>
      <c r="AB92" s="1">
        <v>40225731.560000002</v>
      </c>
      <c r="AC92">
        <f t="shared" si="2"/>
        <v>0</v>
      </c>
      <c r="AD92">
        <v>0</v>
      </c>
      <c r="AE92" s="1">
        <v>6000000</v>
      </c>
      <c r="AF92">
        <v>0</v>
      </c>
      <c r="AG92" s="1">
        <v>1041603.14</v>
      </c>
      <c r="AH92" s="1">
        <v>4958396.8600000003</v>
      </c>
    </row>
    <row r="93" spans="1:34" hidden="1" x14ac:dyDescent="0.35">
      <c r="A93" t="str">
        <f t="shared" si="3"/>
        <v>2.5-02-2508_25618013_2533410</v>
      </c>
      <c r="B93" t="s">
        <v>997</v>
      </c>
      <c r="C93" t="s">
        <v>998</v>
      </c>
      <c r="D93" t="s">
        <v>155</v>
      </c>
      <c r="E93" t="s">
        <v>156</v>
      </c>
      <c r="F93" t="s">
        <v>157</v>
      </c>
      <c r="G93" t="s">
        <v>158</v>
      </c>
      <c r="H93" t="s">
        <v>868</v>
      </c>
      <c r="I93" t="s">
        <v>870</v>
      </c>
      <c r="J93">
        <v>6</v>
      </c>
      <c r="K93" t="s">
        <v>164</v>
      </c>
      <c r="L93">
        <v>18</v>
      </c>
      <c r="M93" t="s">
        <v>165</v>
      </c>
      <c r="N93" t="s">
        <v>869</v>
      </c>
      <c r="O93" t="s">
        <v>871</v>
      </c>
      <c r="P93">
        <v>3000</v>
      </c>
      <c r="Q93" t="s">
        <v>56</v>
      </c>
      <c r="R93">
        <v>3341</v>
      </c>
      <c r="S93" t="s">
        <v>162</v>
      </c>
      <c r="T93">
        <v>0</v>
      </c>
      <c r="U93" t="s">
        <v>58</v>
      </c>
      <c r="V93" s="16">
        <v>6000000</v>
      </c>
      <c r="W93" s="1">
        <v>3000000</v>
      </c>
      <c r="X93" s="1">
        <v>5999000</v>
      </c>
      <c r="Y93" s="1">
        <v>5999000</v>
      </c>
      <c r="Z93">
        <v>0</v>
      </c>
      <c r="AA93">
        <v>0</v>
      </c>
      <c r="AB93">
        <v>0</v>
      </c>
      <c r="AC93">
        <f t="shared" si="2"/>
        <v>1000</v>
      </c>
      <c r="AD93">
        <v>0</v>
      </c>
      <c r="AE93" s="1">
        <v>3000000</v>
      </c>
      <c r="AF93">
        <v>0</v>
      </c>
      <c r="AG93">
        <v>0</v>
      </c>
      <c r="AH93" s="1">
        <v>3000000</v>
      </c>
    </row>
    <row r="94" spans="1:34" hidden="1" x14ac:dyDescent="0.35">
      <c r="A94" t="str">
        <f t="shared" si="3"/>
        <v>2.5-02-2508_25619013_2528310</v>
      </c>
      <c r="B94" t="s">
        <v>997</v>
      </c>
      <c r="C94" t="s">
        <v>998</v>
      </c>
      <c r="D94" t="s">
        <v>155</v>
      </c>
      <c r="E94" t="s">
        <v>156</v>
      </c>
      <c r="F94" t="s">
        <v>157</v>
      </c>
      <c r="G94" t="s">
        <v>158</v>
      </c>
      <c r="H94" t="s">
        <v>868</v>
      </c>
      <c r="I94" t="s">
        <v>870</v>
      </c>
      <c r="J94">
        <v>6</v>
      </c>
      <c r="K94" t="s">
        <v>164</v>
      </c>
      <c r="L94">
        <v>19</v>
      </c>
      <c r="M94" t="s">
        <v>168</v>
      </c>
      <c r="N94" t="s">
        <v>869</v>
      </c>
      <c r="O94" t="s">
        <v>871</v>
      </c>
      <c r="P94">
        <v>2000</v>
      </c>
      <c r="Q94" t="s">
        <v>105</v>
      </c>
      <c r="R94">
        <v>2831</v>
      </c>
      <c r="S94" t="s">
        <v>170</v>
      </c>
      <c r="T94">
        <v>0</v>
      </c>
      <c r="U94" t="s">
        <v>58</v>
      </c>
      <c r="V94" s="16">
        <v>2100000</v>
      </c>
      <c r="W94" s="1">
        <v>3100000</v>
      </c>
      <c r="X94" s="1">
        <v>99428.24</v>
      </c>
      <c r="Y94">
        <v>0</v>
      </c>
      <c r="Z94">
        <v>0</v>
      </c>
      <c r="AA94">
        <v>0</v>
      </c>
      <c r="AB94">
        <v>0</v>
      </c>
      <c r="AC94">
        <f t="shared" si="2"/>
        <v>2000571.76</v>
      </c>
      <c r="AD94" s="1">
        <v>1262322.1399999999</v>
      </c>
      <c r="AE94" s="1">
        <v>737677.86</v>
      </c>
      <c r="AF94">
        <v>0</v>
      </c>
      <c r="AG94" s="1">
        <v>3000000</v>
      </c>
      <c r="AH94" s="1">
        <v>-1000000</v>
      </c>
    </row>
    <row r="95" spans="1:34" x14ac:dyDescent="0.35">
      <c r="A95" t="str">
        <f t="shared" si="3"/>
        <v>2.5-02-2508_25623015_2532510</v>
      </c>
      <c r="B95" t="s">
        <v>997</v>
      </c>
      <c r="C95" t="s">
        <v>998</v>
      </c>
      <c r="D95" t="s">
        <v>173</v>
      </c>
      <c r="E95" t="s">
        <v>174</v>
      </c>
      <c r="F95" t="s">
        <v>65</v>
      </c>
      <c r="G95" t="s">
        <v>66</v>
      </c>
      <c r="H95" t="s">
        <v>868</v>
      </c>
      <c r="I95" t="s">
        <v>870</v>
      </c>
      <c r="J95">
        <v>6</v>
      </c>
      <c r="K95" t="s">
        <v>164</v>
      </c>
      <c r="L95">
        <v>23</v>
      </c>
      <c r="M95" t="s">
        <v>179</v>
      </c>
      <c r="N95" t="s">
        <v>872</v>
      </c>
      <c r="O95" t="s">
        <v>873</v>
      </c>
      <c r="P95">
        <v>3000</v>
      </c>
      <c r="Q95" t="s">
        <v>56</v>
      </c>
      <c r="R95">
        <v>3251</v>
      </c>
      <c r="S95" t="s">
        <v>137</v>
      </c>
      <c r="T95">
        <v>0</v>
      </c>
      <c r="U95" t="s">
        <v>58</v>
      </c>
      <c r="V95" s="16">
        <v>7000000</v>
      </c>
      <c r="W95" s="1">
        <v>7000000</v>
      </c>
      <c r="X95" s="1">
        <v>6934480</v>
      </c>
      <c r="Y95" s="1">
        <v>6934480</v>
      </c>
      <c r="Z95" s="1">
        <v>6183244.6399999997</v>
      </c>
      <c r="AA95" s="1">
        <v>5723304.6399999997</v>
      </c>
      <c r="AB95" s="1">
        <v>5723304.6399999997</v>
      </c>
      <c r="AC95">
        <f t="shared" si="2"/>
        <v>65520</v>
      </c>
      <c r="AD95">
        <v>0</v>
      </c>
      <c r="AE95">
        <v>0</v>
      </c>
      <c r="AF95">
        <v>0</v>
      </c>
      <c r="AG95">
        <v>0</v>
      </c>
      <c r="AH95">
        <v>0</v>
      </c>
    </row>
    <row r="96" spans="1:34" hidden="1" x14ac:dyDescent="0.35">
      <c r="A96" t="str">
        <f t="shared" si="3"/>
        <v>2.5-02-2514_25556039_25317143</v>
      </c>
      <c r="B96" t="s">
        <v>997</v>
      </c>
      <c r="C96" t="s">
        <v>998</v>
      </c>
      <c r="D96" t="s">
        <v>204</v>
      </c>
      <c r="E96" t="s">
        <v>205</v>
      </c>
      <c r="F96" t="s">
        <v>65</v>
      </c>
      <c r="G96" t="s">
        <v>66</v>
      </c>
      <c r="H96" t="s">
        <v>982</v>
      </c>
      <c r="I96" t="s">
        <v>984</v>
      </c>
      <c r="J96">
        <v>5</v>
      </c>
      <c r="K96" t="s">
        <v>810</v>
      </c>
      <c r="L96">
        <v>56</v>
      </c>
      <c r="M96" t="s">
        <v>212</v>
      </c>
      <c r="N96" t="s">
        <v>983</v>
      </c>
      <c r="O96" t="s">
        <v>985</v>
      </c>
      <c r="P96">
        <v>3000</v>
      </c>
      <c r="Q96" t="s">
        <v>56</v>
      </c>
      <c r="R96">
        <v>3171</v>
      </c>
      <c r="S96" t="s">
        <v>772</v>
      </c>
      <c r="T96">
        <v>43</v>
      </c>
      <c r="U96" t="s">
        <v>828</v>
      </c>
      <c r="V96" s="16">
        <v>40000000</v>
      </c>
      <c r="W96" s="1">
        <v>40000002.520000003</v>
      </c>
      <c r="X96" s="1">
        <v>39818262.57</v>
      </c>
      <c r="Y96" s="1">
        <v>39818262.57</v>
      </c>
      <c r="Z96" s="1">
        <v>39818262.57</v>
      </c>
      <c r="AA96">
        <v>0</v>
      </c>
      <c r="AB96">
        <v>0</v>
      </c>
      <c r="AC96">
        <f t="shared" si="2"/>
        <v>181737.4299999997</v>
      </c>
      <c r="AD96">
        <v>0</v>
      </c>
      <c r="AE96">
        <v>0</v>
      </c>
      <c r="AF96">
        <v>0</v>
      </c>
      <c r="AG96">
        <v>2.52</v>
      </c>
      <c r="AH96">
        <v>-2.52</v>
      </c>
    </row>
    <row r="97" spans="1:34" hidden="1" x14ac:dyDescent="0.35">
      <c r="A97" t="str">
        <f t="shared" si="3"/>
        <v>2.5-02-2509_25227019_2535810</v>
      </c>
      <c r="B97" t="s">
        <v>997</v>
      </c>
      <c r="C97" t="s">
        <v>998</v>
      </c>
      <c r="D97" t="s">
        <v>185</v>
      </c>
      <c r="E97" t="s">
        <v>186</v>
      </c>
      <c r="F97" t="s">
        <v>65</v>
      </c>
      <c r="G97" t="s">
        <v>66</v>
      </c>
      <c r="H97" t="s">
        <v>855</v>
      </c>
      <c r="I97" t="s">
        <v>857</v>
      </c>
      <c r="J97">
        <v>2</v>
      </c>
      <c r="K97" t="s">
        <v>148</v>
      </c>
      <c r="L97">
        <v>27</v>
      </c>
      <c r="M97" t="s">
        <v>881</v>
      </c>
      <c r="N97" t="s">
        <v>880</v>
      </c>
      <c r="O97" t="s">
        <v>192</v>
      </c>
      <c r="P97">
        <v>3000</v>
      </c>
      <c r="Q97" t="s">
        <v>56</v>
      </c>
      <c r="R97">
        <v>3581</v>
      </c>
      <c r="S97" t="s">
        <v>190</v>
      </c>
      <c r="T97">
        <v>0</v>
      </c>
      <c r="U97" t="s">
        <v>58</v>
      </c>
      <c r="V97" s="16">
        <v>276203925.27999997</v>
      </c>
      <c r="W97" s="1">
        <v>260000000</v>
      </c>
      <c r="X97" s="1">
        <v>199164364.12</v>
      </c>
      <c r="Y97" s="1">
        <v>199164364.12</v>
      </c>
      <c r="Z97" s="1">
        <v>199164364.12</v>
      </c>
      <c r="AA97" s="1">
        <v>174569997.49000001</v>
      </c>
      <c r="AB97" s="1">
        <v>174569997.49000001</v>
      </c>
      <c r="AC97">
        <f t="shared" si="2"/>
        <v>77039561.159999967</v>
      </c>
      <c r="AD97">
        <v>0</v>
      </c>
      <c r="AE97" s="1">
        <v>16203925.279999999</v>
      </c>
      <c r="AF97">
        <v>0</v>
      </c>
      <c r="AG97">
        <v>0</v>
      </c>
      <c r="AH97" s="1">
        <v>16203925.279999999</v>
      </c>
    </row>
    <row r="98" spans="1:34" hidden="1" x14ac:dyDescent="0.35">
      <c r="A98" t="str">
        <f t="shared" si="3"/>
        <v>2.5-02-2511_25249033_2561210</v>
      </c>
      <c r="B98" t="s">
        <v>997</v>
      </c>
      <c r="C98" t="s">
        <v>998</v>
      </c>
      <c r="D98" t="s">
        <v>47</v>
      </c>
      <c r="E98" t="s">
        <v>48</v>
      </c>
      <c r="F98" t="s">
        <v>138</v>
      </c>
      <c r="G98" t="s">
        <v>139</v>
      </c>
      <c r="H98" t="s">
        <v>822</v>
      </c>
      <c r="I98" t="s">
        <v>824</v>
      </c>
      <c r="J98">
        <v>2</v>
      </c>
      <c r="K98" t="s">
        <v>148</v>
      </c>
      <c r="L98">
        <v>49</v>
      </c>
      <c r="M98" t="s">
        <v>149</v>
      </c>
      <c r="N98" t="s">
        <v>823</v>
      </c>
      <c r="O98" t="s">
        <v>825</v>
      </c>
      <c r="P98">
        <v>6000</v>
      </c>
      <c r="Q98" t="s">
        <v>146</v>
      </c>
      <c r="R98">
        <v>6121</v>
      </c>
      <c r="S98" t="s">
        <v>145</v>
      </c>
      <c r="T98">
        <v>0</v>
      </c>
      <c r="U98" t="s">
        <v>58</v>
      </c>
      <c r="V98" s="16">
        <v>7496240</v>
      </c>
      <c r="W98">
        <v>0</v>
      </c>
      <c r="X98" s="1">
        <v>6701304.4900000002</v>
      </c>
      <c r="Y98" s="1">
        <v>6701304.4900000002</v>
      </c>
      <c r="Z98" s="1">
        <v>2823955.39</v>
      </c>
      <c r="AA98" s="1">
        <v>2823955.39</v>
      </c>
      <c r="AB98" s="1">
        <v>2823955.39</v>
      </c>
      <c r="AC98">
        <f t="shared" si="2"/>
        <v>794935.50999999978</v>
      </c>
      <c r="AD98" s="1">
        <v>5500000</v>
      </c>
      <c r="AE98" s="1">
        <v>1996240</v>
      </c>
      <c r="AF98">
        <v>0</v>
      </c>
      <c r="AG98">
        <v>0</v>
      </c>
      <c r="AH98" s="1">
        <v>7496240</v>
      </c>
    </row>
    <row r="99" spans="1:34" hidden="1" x14ac:dyDescent="0.35">
      <c r="A99" t="str">
        <f t="shared" si="3"/>
        <v>2.5-02-2511_25249033_2561310</v>
      </c>
      <c r="B99" t="s">
        <v>997</v>
      </c>
      <c r="C99" t="s">
        <v>998</v>
      </c>
      <c r="D99" t="s">
        <v>47</v>
      </c>
      <c r="E99" t="s">
        <v>48</v>
      </c>
      <c r="F99" t="s">
        <v>138</v>
      </c>
      <c r="G99" t="s">
        <v>139</v>
      </c>
      <c r="H99" t="s">
        <v>822</v>
      </c>
      <c r="I99" t="s">
        <v>824</v>
      </c>
      <c r="J99">
        <v>2</v>
      </c>
      <c r="K99" t="s">
        <v>148</v>
      </c>
      <c r="L99">
        <v>49</v>
      </c>
      <c r="M99" t="s">
        <v>149</v>
      </c>
      <c r="N99" t="s">
        <v>823</v>
      </c>
      <c r="O99" t="s">
        <v>825</v>
      </c>
      <c r="P99">
        <v>6000</v>
      </c>
      <c r="Q99" t="s">
        <v>146</v>
      </c>
      <c r="R99">
        <v>6131</v>
      </c>
      <c r="S99" t="s">
        <v>152</v>
      </c>
      <c r="T99">
        <v>0</v>
      </c>
      <c r="U99" t="s">
        <v>58</v>
      </c>
      <c r="V99" s="16">
        <v>26607921.300000001</v>
      </c>
      <c r="W99" s="1">
        <v>19604161.489999998</v>
      </c>
      <c r="X99" s="1">
        <v>714895.35999999999</v>
      </c>
      <c r="Y99" s="1">
        <v>714895.35999999999</v>
      </c>
      <c r="Z99">
        <v>0</v>
      </c>
      <c r="AA99">
        <v>0</v>
      </c>
      <c r="AB99">
        <v>0</v>
      </c>
      <c r="AC99">
        <f t="shared" si="2"/>
        <v>25893025.940000001</v>
      </c>
      <c r="AD99">
        <v>0</v>
      </c>
      <c r="AE99" s="1">
        <v>9000000</v>
      </c>
      <c r="AF99">
        <v>0</v>
      </c>
      <c r="AG99" s="1">
        <v>1996240.19</v>
      </c>
      <c r="AH99" s="1">
        <v>7003759.8099999996</v>
      </c>
    </row>
    <row r="100" spans="1:34" hidden="1" x14ac:dyDescent="0.35">
      <c r="A100" t="str">
        <f t="shared" si="3"/>
        <v>2.5-02-2511_25249033_2561510</v>
      </c>
      <c r="B100" t="s">
        <v>997</v>
      </c>
      <c r="C100" t="s">
        <v>998</v>
      </c>
      <c r="D100" t="s">
        <v>47</v>
      </c>
      <c r="E100" t="s">
        <v>48</v>
      </c>
      <c r="F100" t="s">
        <v>138</v>
      </c>
      <c r="G100" t="s">
        <v>139</v>
      </c>
      <c r="H100" t="s">
        <v>822</v>
      </c>
      <c r="I100" t="s">
        <v>824</v>
      </c>
      <c r="J100">
        <v>2</v>
      </c>
      <c r="K100" t="s">
        <v>148</v>
      </c>
      <c r="L100">
        <v>49</v>
      </c>
      <c r="M100" t="s">
        <v>149</v>
      </c>
      <c r="N100" t="s">
        <v>823</v>
      </c>
      <c r="O100" t="s">
        <v>825</v>
      </c>
      <c r="P100">
        <v>6000</v>
      </c>
      <c r="Q100" t="s">
        <v>146</v>
      </c>
      <c r="R100">
        <v>6151</v>
      </c>
      <c r="S100" t="s">
        <v>153</v>
      </c>
      <c r="T100">
        <v>0</v>
      </c>
      <c r="U100" t="s">
        <v>58</v>
      </c>
      <c r="V100" s="16">
        <v>150267595.69999999</v>
      </c>
      <c r="W100" s="1">
        <v>106767598.31999999</v>
      </c>
      <c r="X100" s="1">
        <v>111239767.19</v>
      </c>
      <c r="Y100" s="1">
        <v>111239767.19</v>
      </c>
      <c r="Z100" s="1">
        <v>35033644.840000004</v>
      </c>
      <c r="AA100" s="1">
        <v>32847929.800000001</v>
      </c>
      <c r="AB100" s="1">
        <v>32463527.489999998</v>
      </c>
      <c r="AC100">
        <f t="shared" si="2"/>
        <v>39027828.50999999</v>
      </c>
      <c r="AD100" s="1">
        <v>43500000</v>
      </c>
      <c r="AE100">
        <v>0</v>
      </c>
      <c r="AF100">
        <v>0</v>
      </c>
      <c r="AG100">
        <v>2.62</v>
      </c>
      <c r="AH100" s="1">
        <v>43499997.380000003</v>
      </c>
    </row>
    <row r="101" spans="1:34" x14ac:dyDescent="0.35">
      <c r="A101" t="str">
        <f t="shared" si="3"/>
        <v>2.5-02-2505_2559007_2532510</v>
      </c>
      <c r="B101" t="s">
        <v>997</v>
      </c>
      <c r="C101" t="s">
        <v>998</v>
      </c>
      <c r="D101" t="s">
        <v>47</v>
      </c>
      <c r="E101" t="s">
        <v>48</v>
      </c>
      <c r="F101" t="s">
        <v>65</v>
      </c>
      <c r="G101" t="s">
        <v>66</v>
      </c>
      <c r="H101" t="s">
        <v>833</v>
      </c>
      <c r="I101" t="s">
        <v>835</v>
      </c>
      <c r="J101">
        <v>5</v>
      </c>
      <c r="K101" t="s">
        <v>810</v>
      </c>
      <c r="L101">
        <v>9</v>
      </c>
      <c r="M101" t="s">
        <v>120</v>
      </c>
      <c r="N101" t="s">
        <v>834</v>
      </c>
      <c r="O101" t="s">
        <v>836</v>
      </c>
      <c r="P101">
        <v>3000</v>
      </c>
      <c r="Q101" t="s">
        <v>56</v>
      </c>
      <c r="R101">
        <v>3251</v>
      </c>
      <c r="S101" t="s">
        <v>137</v>
      </c>
      <c r="T101">
        <v>0</v>
      </c>
      <c r="U101" t="s">
        <v>58</v>
      </c>
      <c r="V101" s="16">
        <v>43800000</v>
      </c>
      <c r="W101" s="1">
        <v>63000000</v>
      </c>
      <c r="X101" s="1">
        <v>36564779.609999999</v>
      </c>
      <c r="Y101" s="1">
        <v>33810866.020000003</v>
      </c>
      <c r="Z101" s="1">
        <v>19034578.940000001</v>
      </c>
      <c r="AA101" s="1">
        <v>19034578.940000001</v>
      </c>
      <c r="AB101" s="1">
        <v>19034578.940000001</v>
      </c>
      <c r="AC101">
        <f t="shared" si="2"/>
        <v>7235220.3900000006</v>
      </c>
      <c r="AD101">
        <v>0</v>
      </c>
      <c r="AE101">
        <v>0</v>
      </c>
      <c r="AF101">
        <v>0</v>
      </c>
      <c r="AG101" s="1">
        <v>19200000</v>
      </c>
      <c r="AH101" s="1">
        <v>-19200000</v>
      </c>
    </row>
    <row r="102" spans="1:34" hidden="1" x14ac:dyDescent="0.35">
      <c r="A102" t="str">
        <f t="shared" si="3"/>
        <v>2.5-02-2509_25226018_2531110</v>
      </c>
      <c r="B102" t="s">
        <v>997</v>
      </c>
      <c r="C102" t="s">
        <v>998</v>
      </c>
      <c r="D102" t="s">
        <v>194</v>
      </c>
      <c r="E102" t="s">
        <v>195</v>
      </c>
      <c r="F102" t="s">
        <v>65</v>
      </c>
      <c r="G102" t="s">
        <v>66</v>
      </c>
      <c r="H102" t="s">
        <v>855</v>
      </c>
      <c r="I102" t="s">
        <v>857</v>
      </c>
      <c r="J102">
        <v>2</v>
      </c>
      <c r="K102" t="s">
        <v>148</v>
      </c>
      <c r="L102">
        <v>26</v>
      </c>
      <c r="M102" t="s">
        <v>200</v>
      </c>
      <c r="N102" t="s">
        <v>894</v>
      </c>
      <c r="O102" t="s">
        <v>201</v>
      </c>
      <c r="P102">
        <v>3000</v>
      </c>
      <c r="Q102" t="s">
        <v>56</v>
      </c>
      <c r="R102">
        <v>3111</v>
      </c>
      <c r="S102" t="s">
        <v>199</v>
      </c>
      <c r="T102">
        <v>0</v>
      </c>
      <c r="U102" t="s">
        <v>58</v>
      </c>
      <c r="V102" s="16">
        <v>66887920.859999999</v>
      </c>
      <c r="W102" s="1">
        <v>62000000</v>
      </c>
      <c r="X102" s="1">
        <v>64828269</v>
      </c>
      <c r="Y102" s="1">
        <v>64828269</v>
      </c>
      <c r="Z102" s="1">
        <v>64680988</v>
      </c>
      <c r="AA102" s="1">
        <v>64652488</v>
      </c>
      <c r="AB102" s="1">
        <v>64652488</v>
      </c>
      <c r="AC102">
        <f t="shared" si="2"/>
        <v>2059651.8599999994</v>
      </c>
      <c r="AD102" s="1">
        <v>7587920.8600000003</v>
      </c>
      <c r="AE102">
        <v>0</v>
      </c>
      <c r="AF102">
        <v>0</v>
      </c>
      <c r="AG102" s="1">
        <v>2700000</v>
      </c>
      <c r="AH102" s="1">
        <v>4887920.8600000003</v>
      </c>
    </row>
    <row r="103" spans="1:34" hidden="1" x14ac:dyDescent="0.35">
      <c r="A103" t="str">
        <f t="shared" si="3"/>
        <v>2.6-05-2505_25610007_25271159</v>
      </c>
      <c r="B103" t="s">
        <v>999</v>
      </c>
      <c r="C103" t="s">
        <v>1001</v>
      </c>
      <c r="D103" t="s">
        <v>155</v>
      </c>
      <c r="E103" t="s">
        <v>156</v>
      </c>
      <c r="F103" t="s">
        <v>157</v>
      </c>
      <c r="G103" t="s">
        <v>158</v>
      </c>
      <c r="H103" t="s">
        <v>833</v>
      </c>
      <c r="I103" t="s">
        <v>835</v>
      </c>
      <c r="J103">
        <v>6</v>
      </c>
      <c r="K103" t="s">
        <v>164</v>
      </c>
      <c r="L103">
        <v>10</v>
      </c>
      <c r="M103" t="s">
        <v>172</v>
      </c>
      <c r="N103" t="s">
        <v>834</v>
      </c>
      <c r="O103" t="s">
        <v>836</v>
      </c>
      <c r="P103">
        <v>2000</v>
      </c>
      <c r="Q103" t="s">
        <v>105</v>
      </c>
      <c r="R103">
        <v>2711</v>
      </c>
      <c r="S103" t="s">
        <v>106</v>
      </c>
      <c r="T103">
        <v>59</v>
      </c>
      <c r="U103" t="s">
        <v>1000</v>
      </c>
      <c r="V103" s="16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f t="shared" si="2"/>
        <v>0</v>
      </c>
      <c r="AD103">
        <v>0</v>
      </c>
      <c r="AE103">
        <v>0</v>
      </c>
      <c r="AF103">
        <v>0</v>
      </c>
      <c r="AG103">
        <v>0</v>
      </c>
      <c r="AH103">
        <v>0</v>
      </c>
    </row>
    <row r="104" spans="1:34" hidden="1" x14ac:dyDescent="0.35">
      <c r="A104" t="str">
        <f t="shared" si="3"/>
        <v>2.6-05-2505_25610007_25296159</v>
      </c>
      <c r="B104" t="s">
        <v>999</v>
      </c>
      <c r="C104" t="s">
        <v>1001</v>
      </c>
      <c r="D104" t="s">
        <v>155</v>
      </c>
      <c r="E104" t="s">
        <v>156</v>
      </c>
      <c r="F104" t="s">
        <v>157</v>
      </c>
      <c r="G104" t="s">
        <v>158</v>
      </c>
      <c r="H104" t="s">
        <v>833</v>
      </c>
      <c r="I104" t="s">
        <v>835</v>
      </c>
      <c r="J104">
        <v>6</v>
      </c>
      <c r="K104" t="s">
        <v>164</v>
      </c>
      <c r="L104">
        <v>10</v>
      </c>
      <c r="M104" t="s">
        <v>172</v>
      </c>
      <c r="N104" t="s">
        <v>834</v>
      </c>
      <c r="O104" t="s">
        <v>836</v>
      </c>
      <c r="P104">
        <v>2000</v>
      </c>
      <c r="Q104" t="s">
        <v>105</v>
      </c>
      <c r="R104">
        <v>2961</v>
      </c>
      <c r="S104" t="s">
        <v>379</v>
      </c>
      <c r="T104">
        <v>59</v>
      </c>
      <c r="U104" t="s">
        <v>1000</v>
      </c>
      <c r="V104" s="16">
        <v>84921.1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f t="shared" si="2"/>
        <v>84921.1</v>
      </c>
      <c r="AD104" s="1">
        <v>84921.1</v>
      </c>
      <c r="AE104">
        <v>0</v>
      </c>
      <c r="AF104">
        <v>0</v>
      </c>
      <c r="AG104">
        <v>0</v>
      </c>
      <c r="AH104" s="1">
        <v>84921.1</v>
      </c>
    </row>
    <row r="105" spans="1:34" hidden="1" x14ac:dyDescent="0.35">
      <c r="A105" t="str">
        <f t="shared" si="3"/>
        <v>2.6-05-2514_25555039_25515159</v>
      </c>
      <c r="B105" t="s">
        <v>999</v>
      </c>
      <c r="C105" t="s">
        <v>1001</v>
      </c>
      <c r="D105" t="s">
        <v>204</v>
      </c>
      <c r="E105" t="s">
        <v>205</v>
      </c>
      <c r="F105" t="s">
        <v>65</v>
      </c>
      <c r="G105" t="s">
        <v>66</v>
      </c>
      <c r="H105" t="s">
        <v>982</v>
      </c>
      <c r="I105" t="s">
        <v>984</v>
      </c>
      <c r="J105">
        <v>5</v>
      </c>
      <c r="K105" t="s">
        <v>810</v>
      </c>
      <c r="L105">
        <v>55</v>
      </c>
      <c r="M105" t="s">
        <v>601</v>
      </c>
      <c r="N105" t="s">
        <v>983</v>
      </c>
      <c r="O105" t="s">
        <v>985</v>
      </c>
      <c r="P105">
        <v>5000</v>
      </c>
      <c r="Q105" t="s">
        <v>118</v>
      </c>
      <c r="R105">
        <v>5151</v>
      </c>
      <c r="S105" t="s">
        <v>326</v>
      </c>
      <c r="T105">
        <v>59</v>
      </c>
      <c r="U105" t="s">
        <v>1000</v>
      </c>
      <c r="V105" s="16">
        <v>199670.06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f t="shared" si="2"/>
        <v>199670.06</v>
      </c>
      <c r="AD105" s="1">
        <v>199670.06</v>
      </c>
      <c r="AE105">
        <v>0</v>
      </c>
      <c r="AF105">
        <v>0</v>
      </c>
      <c r="AG105">
        <v>0</v>
      </c>
      <c r="AH105" s="1">
        <v>199670.06</v>
      </c>
    </row>
    <row r="106" spans="1:34" hidden="1" x14ac:dyDescent="0.35">
      <c r="A106" t="str">
        <f t="shared" si="3"/>
        <v>2.6-05-2506_25514009_25271159</v>
      </c>
      <c r="B106" t="s">
        <v>999</v>
      </c>
      <c r="C106" t="s">
        <v>1001</v>
      </c>
      <c r="D106" t="s">
        <v>47</v>
      </c>
      <c r="E106" t="s">
        <v>48</v>
      </c>
      <c r="F106" t="s">
        <v>65</v>
      </c>
      <c r="G106" t="s">
        <v>66</v>
      </c>
      <c r="H106" t="s">
        <v>839</v>
      </c>
      <c r="I106" t="s">
        <v>111</v>
      </c>
      <c r="J106">
        <v>5</v>
      </c>
      <c r="K106" t="s">
        <v>810</v>
      </c>
      <c r="L106">
        <v>14</v>
      </c>
      <c r="M106" t="s">
        <v>843</v>
      </c>
      <c r="N106" t="s">
        <v>842</v>
      </c>
      <c r="O106" t="s">
        <v>110</v>
      </c>
      <c r="P106">
        <v>2000</v>
      </c>
      <c r="Q106" t="s">
        <v>105</v>
      </c>
      <c r="R106">
        <v>2711</v>
      </c>
      <c r="S106" t="s">
        <v>106</v>
      </c>
      <c r="T106">
        <v>59</v>
      </c>
      <c r="U106" t="s">
        <v>1000</v>
      </c>
      <c r="V106" s="16">
        <v>302808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f t="shared" si="2"/>
        <v>302808</v>
      </c>
      <c r="AD106" s="1">
        <v>302808</v>
      </c>
      <c r="AE106">
        <v>0</v>
      </c>
      <c r="AF106">
        <v>0</v>
      </c>
      <c r="AG106">
        <v>0</v>
      </c>
      <c r="AH106" s="1">
        <v>302808</v>
      </c>
    </row>
    <row r="107" spans="1:34" hidden="1" x14ac:dyDescent="0.35">
      <c r="A107" t="str">
        <f t="shared" si="3"/>
        <v>2.6-05-2506_25514009_25336159</v>
      </c>
      <c r="B107" t="s">
        <v>999</v>
      </c>
      <c r="C107" t="s">
        <v>1001</v>
      </c>
      <c r="D107" t="s">
        <v>47</v>
      </c>
      <c r="E107" t="s">
        <v>48</v>
      </c>
      <c r="F107" t="s">
        <v>65</v>
      </c>
      <c r="G107" t="s">
        <v>66</v>
      </c>
      <c r="H107" t="s">
        <v>839</v>
      </c>
      <c r="I107" t="s">
        <v>111</v>
      </c>
      <c r="J107">
        <v>5</v>
      </c>
      <c r="K107" t="s">
        <v>810</v>
      </c>
      <c r="L107">
        <v>14</v>
      </c>
      <c r="M107" t="s">
        <v>843</v>
      </c>
      <c r="N107" t="s">
        <v>842</v>
      </c>
      <c r="O107" t="s">
        <v>110</v>
      </c>
      <c r="P107">
        <v>3000</v>
      </c>
      <c r="Q107" t="s">
        <v>56</v>
      </c>
      <c r="R107">
        <v>3361</v>
      </c>
      <c r="S107" t="s">
        <v>114</v>
      </c>
      <c r="T107">
        <v>59</v>
      </c>
      <c r="U107" t="s">
        <v>1000</v>
      </c>
      <c r="V107" s="16">
        <v>36600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f t="shared" si="2"/>
        <v>36600</v>
      </c>
      <c r="AD107" s="1">
        <v>36600</v>
      </c>
      <c r="AE107">
        <v>0</v>
      </c>
      <c r="AF107">
        <v>0</v>
      </c>
      <c r="AG107">
        <v>0</v>
      </c>
      <c r="AH107" s="1">
        <v>36600</v>
      </c>
    </row>
    <row r="108" spans="1:34" hidden="1" x14ac:dyDescent="0.35">
      <c r="A108" t="str">
        <f t="shared" si="3"/>
        <v>1.6-01-2404_2557005_2539210</v>
      </c>
      <c r="B108" t="s">
        <v>789</v>
      </c>
      <c r="C108" t="s">
        <v>790</v>
      </c>
      <c r="D108" t="s">
        <v>47</v>
      </c>
      <c r="E108" t="s">
        <v>48</v>
      </c>
      <c r="F108" t="s">
        <v>49</v>
      </c>
      <c r="G108" t="s">
        <v>50</v>
      </c>
      <c r="H108" t="s">
        <v>808</v>
      </c>
      <c r="I108" t="s">
        <v>60</v>
      </c>
      <c r="J108">
        <v>5</v>
      </c>
      <c r="K108" t="s">
        <v>810</v>
      </c>
      <c r="L108">
        <v>7</v>
      </c>
      <c r="M108" t="s">
        <v>61</v>
      </c>
      <c r="N108" t="s">
        <v>809</v>
      </c>
      <c r="O108" t="s">
        <v>811</v>
      </c>
      <c r="P108">
        <v>3000</v>
      </c>
      <c r="Q108" t="s">
        <v>56</v>
      </c>
      <c r="R108">
        <v>3921</v>
      </c>
      <c r="S108" t="s">
        <v>57</v>
      </c>
      <c r="T108">
        <v>0</v>
      </c>
      <c r="U108" t="s">
        <v>58</v>
      </c>
      <c r="V108" s="16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f t="shared" si="2"/>
        <v>0</v>
      </c>
      <c r="AD108">
        <v>0</v>
      </c>
      <c r="AE108">
        <v>0</v>
      </c>
      <c r="AF108">
        <v>0</v>
      </c>
      <c r="AG108">
        <v>0</v>
      </c>
      <c r="AH108">
        <v>0</v>
      </c>
    </row>
    <row r="109" spans="1:34" hidden="1" x14ac:dyDescent="0.35">
      <c r="A109" t="str">
        <f t="shared" si="3"/>
        <v>2.5-02-2404_2557005_2539210</v>
      </c>
      <c r="B109" t="s">
        <v>778</v>
      </c>
      <c r="C109" t="s">
        <v>779</v>
      </c>
      <c r="D109" t="s">
        <v>47</v>
      </c>
      <c r="E109" t="s">
        <v>48</v>
      </c>
      <c r="F109" t="s">
        <v>49</v>
      </c>
      <c r="G109" t="s">
        <v>50</v>
      </c>
      <c r="H109" t="s">
        <v>808</v>
      </c>
      <c r="I109" t="s">
        <v>60</v>
      </c>
      <c r="J109">
        <v>5</v>
      </c>
      <c r="K109" t="s">
        <v>810</v>
      </c>
      <c r="L109">
        <v>7</v>
      </c>
      <c r="M109" t="s">
        <v>61</v>
      </c>
      <c r="N109" t="s">
        <v>809</v>
      </c>
      <c r="O109" t="s">
        <v>811</v>
      </c>
      <c r="P109">
        <v>3000</v>
      </c>
      <c r="Q109" t="s">
        <v>56</v>
      </c>
      <c r="R109">
        <v>3921</v>
      </c>
      <c r="S109" t="s">
        <v>57</v>
      </c>
      <c r="T109">
        <v>0</v>
      </c>
      <c r="U109" t="s">
        <v>58</v>
      </c>
      <c r="V109" s="16">
        <v>2181893.9700000002</v>
      </c>
      <c r="W109">
        <v>0</v>
      </c>
      <c r="X109" s="1">
        <v>2181893.9700000002</v>
      </c>
      <c r="Y109" s="1">
        <v>2181893.9700000002</v>
      </c>
      <c r="Z109" s="1">
        <v>2181893.9700000002</v>
      </c>
      <c r="AA109" s="1">
        <v>2181893.9700000002</v>
      </c>
      <c r="AB109" s="1">
        <v>2181893.9700000002</v>
      </c>
      <c r="AC109">
        <f t="shared" si="2"/>
        <v>0</v>
      </c>
      <c r="AD109" s="1">
        <v>2181893.9700000002</v>
      </c>
      <c r="AE109">
        <v>0</v>
      </c>
      <c r="AF109">
        <v>0</v>
      </c>
      <c r="AG109">
        <v>0</v>
      </c>
      <c r="AH109" s="1">
        <v>2181893.9700000002</v>
      </c>
    </row>
    <row r="110" spans="1:34" hidden="1" x14ac:dyDescent="0.35">
      <c r="A110" t="str">
        <f t="shared" si="3"/>
        <v>1.1-00-2512_25751035_2523510</v>
      </c>
      <c r="B110" t="s">
        <v>812</v>
      </c>
      <c r="C110" t="s">
        <v>815</v>
      </c>
      <c r="D110" t="s">
        <v>959</v>
      </c>
      <c r="E110" t="s">
        <v>960</v>
      </c>
      <c r="F110" t="s">
        <v>217</v>
      </c>
      <c r="G110" t="s">
        <v>218</v>
      </c>
      <c r="H110" t="s">
        <v>946</v>
      </c>
      <c r="I110" t="s">
        <v>948</v>
      </c>
      <c r="J110">
        <v>7</v>
      </c>
      <c r="K110" t="s">
        <v>567</v>
      </c>
      <c r="L110">
        <v>51</v>
      </c>
      <c r="M110" t="s">
        <v>962</v>
      </c>
      <c r="N110" t="s">
        <v>961</v>
      </c>
      <c r="O110" t="s">
        <v>963</v>
      </c>
      <c r="P110">
        <v>2000</v>
      </c>
      <c r="Q110" t="s">
        <v>105</v>
      </c>
      <c r="R110">
        <v>2351</v>
      </c>
      <c r="S110" t="s">
        <v>458</v>
      </c>
      <c r="T110">
        <v>0</v>
      </c>
      <c r="U110" t="s">
        <v>58</v>
      </c>
      <c r="V110" s="16">
        <v>500000</v>
      </c>
      <c r="W110" s="1">
        <v>500000</v>
      </c>
      <c r="X110" s="1">
        <v>313641.15000000002</v>
      </c>
      <c r="Y110" s="1">
        <v>231907.20000000001</v>
      </c>
      <c r="Z110" s="1">
        <v>197407.2</v>
      </c>
      <c r="AA110">
        <v>0</v>
      </c>
      <c r="AB110">
        <v>0</v>
      </c>
      <c r="AC110">
        <f t="shared" si="2"/>
        <v>186358.84999999998</v>
      </c>
      <c r="AD110">
        <v>0</v>
      </c>
      <c r="AE110">
        <v>0</v>
      </c>
      <c r="AF110">
        <v>0</v>
      </c>
      <c r="AG110">
        <v>0</v>
      </c>
      <c r="AH110">
        <v>0</v>
      </c>
    </row>
    <row r="111" spans="1:34" hidden="1" x14ac:dyDescent="0.35">
      <c r="A111" t="str">
        <f t="shared" si="3"/>
        <v>1.1-00-2512_25751035_2523910</v>
      </c>
      <c r="B111" t="s">
        <v>812</v>
      </c>
      <c r="C111" t="s">
        <v>815</v>
      </c>
      <c r="D111" t="s">
        <v>959</v>
      </c>
      <c r="E111" t="s">
        <v>960</v>
      </c>
      <c r="F111" t="s">
        <v>217</v>
      </c>
      <c r="G111" t="s">
        <v>218</v>
      </c>
      <c r="H111" t="s">
        <v>946</v>
      </c>
      <c r="I111" t="s">
        <v>948</v>
      </c>
      <c r="J111">
        <v>7</v>
      </c>
      <c r="K111" t="s">
        <v>567</v>
      </c>
      <c r="L111">
        <v>51</v>
      </c>
      <c r="M111" t="s">
        <v>962</v>
      </c>
      <c r="N111" t="s">
        <v>961</v>
      </c>
      <c r="O111" t="s">
        <v>963</v>
      </c>
      <c r="P111">
        <v>2000</v>
      </c>
      <c r="Q111" t="s">
        <v>105</v>
      </c>
      <c r="R111">
        <v>2391</v>
      </c>
      <c r="S111" t="s">
        <v>577</v>
      </c>
      <c r="T111">
        <v>0</v>
      </c>
      <c r="U111" t="s">
        <v>58</v>
      </c>
      <c r="V111" s="16">
        <v>700000</v>
      </c>
      <c r="W111" s="1">
        <v>700000</v>
      </c>
      <c r="X111" s="1">
        <v>692750</v>
      </c>
      <c r="Y111" s="1">
        <v>692750</v>
      </c>
      <c r="Z111" s="1">
        <v>692750</v>
      </c>
      <c r="AA111" s="1">
        <v>692750</v>
      </c>
      <c r="AB111" s="1">
        <v>692750</v>
      </c>
      <c r="AC111">
        <f t="shared" si="2"/>
        <v>7250</v>
      </c>
      <c r="AD111">
        <v>0</v>
      </c>
      <c r="AE111">
        <v>0</v>
      </c>
      <c r="AF111">
        <v>0</v>
      </c>
      <c r="AG111">
        <v>0</v>
      </c>
      <c r="AH111">
        <v>0</v>
      </c>
    </row>
    <row r="112" spans="1:34" hidden="1" x14ac:dyDescent="0.35">
      <c r="A112" t="str">
        <f t="shared" si="3"/>
        <v>1.1-00-2512_25751035_2527210</v>
      </c>
      <c r="B112" t="s">
        <v>812</v>
      </c>
      <c r="C112" t="s">
        <v>815</v>
      </c>
      <c r="D112" t="s">
        <v>959</v>
      </c>
      <c r="E112" t="s">
        <v>960</v>
      </c>
      <c r="F112" t="s">
        <v>217</v>
      </c>
      <c r="G112" t="s">
        <v>218</v>
      </c>
      <c r="H112" t="s">
        <v>946</v>
      </c>
      <c r="I112" t="s">
        <v>948</v>
      </c>
      <c r="J112">
        <v>7</v>
      </c>
      <c r="K112" t="s">
        <v>567</v>
      </c>
      <c r="L112">
        <v>51</v>
      </c>
      <c r="M112" t="s">
        <v>962</v>
      </c>
      <c r="N112" t="s">
        <v>961</v>
      </c>
      <c r="O112" t="s">
        <v>963</v>
      </c>
      <c r="P112">
        <v>2000</v>
      </c>
      <c r="Q112" t="s">
        <v>105</v>
      </c>
      <c r="R112">
        <v>2721</v>
      </c>
      <c r="S112" t="s">
        <v>377</v>
      </c>
      <c r="T112">
        <v>0</v>
      </c>
      <c r="U112" t="s">
        <v>58</v>
      </c>
      <c r="V112" s="16">
        <v>200000</v>
      </c>
      <c r="W112">
        <v>0</v>
      </c>
      <c r="X112" s="1">
        <v>116057.8</v>
      </c>
      <c r="Y112" s="1">
        <v>27739.08</v>
      </c>
      <c r="Z112" s="1">
        <v>27739.08</v>
      </c>
      <c r="AA112" s="1">
        <v>27739.08</v>
      </c>
      <c r="AB112" s="1">
        <v>27739.08</v>
      </c>
      <c r="AC112">
        <f t="shared" si="2"/>
        <v>83942.2</v>
      </c>
      <c r="AD112">
        <v>0</v>
      </c>
      <c r="AE112" s="1">
        <v>200000</v>
      </c>
      <c r="AF112">
        <v>0</v>
      </c>
      <c r="AG112">
        <v>0</v>
      </c>
      <c r="AH112" s="1">
        <v>200000</v>
      </c>
    </row>
    <row r="113" spans="1:34" hidden="1" x14ac:dyDescent="0.35">
      <c r="A113" t="str">
        <f t="shared" si="3"/>
        <v>1.1-00-2512_25751035_2529110</v>
      </c>
      <c r="B113" t="s">
        <v>812</v>
      </c>
      <c r="C113" t="s">
        <v>815</v>
      </c>
      <c r="D113" t="s">
        <v>959</v>
      </c>
      <c r="E113" t="s">
        <v>960</v>
      </c>
      <c r="F113" t="s">
        <v>217</v>
      </c>
      <c r="G113" t="s">
        <v>218</v>
      </c>
      <c r="H113" t="s">
        <v>946</v>
      </c>
      <c r="I113" t="s">
        <v>948</v>
      </c>
      <c r="J113">
        <v>7</v>
      </c>
      <c r="K113" t="s">
        <v>567</v>
      </c>
      <c r="L113">
        <v>51</v>
      </c>
      <c r="M113" t="s">
        <v>962</v>
      </c>
      <c r="N113" t="s">
        <v>961</v>
      </c>
      <c r="O113" t="s">
        <v>963</v>
      </c>
      <c r="P113">
        <v>2000</v>
      </c>
      <c r="Q113" t="s">
        <v>105</v>
      </c>
      <c r="R113">
        <v>2911</v>
      </c>
      <c r="S113" t="s">
        <v>312</v>
      </c>
      <c r="T113">
        <v>0</v>
      </c>
      <c r="U113" t="s">
        <v>58</v>
      </c>
      <c r="V113" s="16">
        <v>222000</v>
      </c>
      <c r="W113" s="1">
        <v>150000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f t="shared" si="2"/>
        <v>222000</v>
      </c>
      <c r="AD113" s="1">
        <v>150000</v>
      </c>
      <c r="AE113" s="1">
        <v>72000</v>
      </c>
      <c r="AF113">
        <v>0</v>
      </c>
      <c r="AG113" s="1">
        <v>150000</v>
      </c>
      <c r="AH113" s="1">
        <v>72000</v>
      </c>
    </row>
    <row r="114" spans="1:34" hidden="1" x14ac:dyDescent="0.35">
      <c r="A114" t="str">
        <f t="shared" si="3"/>
        <v>1.1-00-2512_25751035_25382116</v>
      </c>
      <c r="B114" t="s">
        <v>812</v>
      </c>
      <c r="C114" t="s">
        <v>815</v>
      </c>
      <c r="D114" t="s">
        <v>959</v>
      </c>
      <c r="E114" t="s">
        <v>960</v>
      </c>
      <c r="F114" t="s">
        <v>217</v>
      </c>
      <c r="G114" t="s">
        <v>218</v>
      </c>
      <c r="H114" t="s">
        <v>946</v>
      </c>
      <c r="I114" t="s">
        <v>948</v>
      </c>
      <c r="J114">
        <v>7</v>
      </c>
      <c r="K114" t="s">
        <v>567</v>
      </c>
      <c r="L114">
        <v>51</v>
      </c>
      <c r="M114" t="s">
        <v>962</v>
      </c>
      <c r="N114" t="s">
        <v>961</v>
      </c>
      <c r="O114" t="s">
        <v>963</v>
      </c>
      <c r="P114">
        <v>3000</v>
      </c>
      <c r="Q114" t="s">
        <v>56</v>
      </c>
      <c r="R114">
        <v>3821</v>
      </c>
      <c r="S114" t="s">
        <v>228</v>
      </c>
      <c r="T114">
        <v>16</v>
      </c>
      <c r="U114" t="s">
        <v>582</v>
      </c>
      <c r="V114" s="16">
        <v>500000</v>
      </c>
      <c r="W114" s="1">
        <v>500000</v>
      </c>
      <c r="X114" s="1">
        <v>498499.99</v>
      </c>
      <c r="Y114" s="1">
        <v>498499.99</v>
      </c>
      <c r="Z114" s="1">
        <v>498499.99</v>
      </c>
      <c r="AA114">
        <v>0</v>
      </c>
      <c r="AB114">
        <v>0</v>
      </c>
      <c r="AC114">
        <f t="shared" si="2"/>
        <v>1500.0100000000093</v>
      </c>
      <c r="AD114">
        <v>0</v>
      </c>
      <c r="AE114">
        <v>0</v>
      </c>
      <c r="AF114">
        <v>0</v>
      </c>
      <c r="AG114">
        <v>0</v>
      </c>
      <c r="AH114">
        <v>0</v>
      </c>
    </row>
    <row r="115" spans="1:34" hidden="1" x14ac:dyDescent="0.35">
      <c r="A115" t="str">
        <f t="shared" si="3"/>
        <v>1.1-00-2512_25751035_2543116</v>
      </c>
      <c r="B115" t="s">
        <v>812</v>
      </c>
      <c r="C115" t="s">
        <v>815</v>
      </c>
      <c r="D115" t="s">
        <v>959</v>
      </c>
      <c r="E115" t="s">
        <v>960</v>
      </c>
      <c r="F115" t="s">
        <v>217</v>
      </c>
      <c r="G115" t="s">
        <v>218</v>
      </c>
      <c r="H115" t="s">
        <v>946</v>
      </c>
      <c r="I115" t="s">
        <v>948</v>
      </c>
      <c r="J115">
        <v>7</v>
      </c>
      <c r="K115" t="s">
        <v>567</v>
      </c>
      <c r="L115">
        <v>51</v>
      </c>
      <c r="M115" t="s">
        <v>962</v>
      </c>
      <c r="N115" t="s">
        <v>961</v>
      </c>
      <c r="O115" t="s">
        <v>963</v>
      </c>
      <c r="P115">
        <v>4000</v>
      </c>
      <c r="Q115" t="s">
        <v>233</v>
      </c>
      <c r="R115">
        <v>4311</v>
      </c>
      <c r="S115" t="s">
        <v>340</v>
      </c>
      <c r="T115">
        <v>6</v>
      </c>
      <c r="U115" t="s">
        <v>964</v>
      </c>
      <c r="V115" s="16">
        <v>3500000</v>
      </c>
      <c r="W115" s="1">
        <v>3499989.56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f t="shared" si="2"/>
        <v>3500000</v>
      </c>
      <c r="AD115">
        <v>0</v>
      </c>
      <c r="AE115">
        <v>10.44</v>
      </c>
      <c r="AF115">
        <v>0</v>
      </c>
      <c r="AG115">
        <v>0</v>
      </c>
      <c r="AH115">
        <v>10.44</v>
      </c>
    </row>
    <row r="116" spans="1:34" hidden="1" x14ac:dyDescent="0.35">
      <c r="A116" t="str">
        <f t="shared" si="3"/>
        <v>1.1-00-2512_25751035_25431123</v>
      </c>
      <c r="B116" t="s">
        <v>812</v>
      </c>
      <c r="C116" t="s">
        <v>815</v>
      </c>
      <c r="D116" t="s">
        <v>959</v>
      </c>
      <c r="E116" t="s">
        <v>960</v>
      </c>
      <c r="F116" t="s">
        <v>217</v>
      </c>
      <c r="G116" t="s">
        <v>218</v>
      </c>
      <c r="H116" t="s">
        <v>946</v>
      </c>
      <c r="I116" t="s">
        <v>948</v>
      </c>
      <c r="J116">
        <v>7</v>
      </c>
      <c r="K116" t="s">
        <v>567</v>
      </c>
      <c r="L116">
        <v>51</v>
      </c>
      <c r="M116" t="s">
        <v>962</v>
      </c>
      <c r="N116" t="s">
        <v>961</v>
      </c>
      <c r="O116" t="s">
        <v>963</v>
      </c>
      <c r="P116">
        <v>4000</v>
      </c>
      <c r="Q116" t="s">
        <v>233</v>
      </c>
      <c r="R116">
        <v>4311</v>
      </c>
      <c r="S116" t="s">
        <v>340</v>
      </c>
      <c r="T116">
        <v>23</v>
      </c>
      <c r="U116" t="s">
        <v>965</v>
      </c>
      <c r="V116" s="16">
        <v>2728000</v>
      </c>
      <c r="W116" s="1">
        <v>3199989.56</v>
      </c>
      <c r="X116" s="1">
        <v>2727812.5</v>
      </c>
      <c r="Y116" s="1">
        <v>2727812.5</v>
      </c>
      <c r="Z116" s="1">
        <v>2727812.5</v>
      </c>
      <c r="AA116" s="1">
        <v>2727812.5</v>
      </c>
      <c r="AB116" s="1">
        <v>2727812.5</v>
      </c>
      <c r="AC116">
        <f t="shared" si="2"/>
        <v>187.5</v>
      </c>
      <c r="AD116">
        <v>0</v>
      </c>
      <c r="AE116">
        <v>10.44</v>
      </c>
      <c r="AF116">
        <v>0</v>
      </c>
      <c r="AG116" s="1">
        <v>472000</v>
      </c>
      <c r="AH116" s="1">
        <v>-471989.56</v>
      </c>
    </row>
    <row r="117" spans="1:34" hidden="1" x14ac:dyDescent="0.35">
      <c r="A117" t="str">
        <f t="shared" si="3"/>
        <v>1.1-00-2512_25751035_25431124</v>
      </c>
      <c r="B117" t="s">
        <v>812</v>
      </c>
      <c r="C117" t="s">
        <v>815</v>
      </c>
      <c r="D117" t="s">
        <v>959</v>
      </c>
      <c r="E117" t="s">
        <v>960</v>
      </c>
      <c r="F117" t="s">
        <v>217</v>
      </c>
      <c r="G117" t="s">
        <v>218</v>
      </c>
      <c r="H117" t="s">
        <v>946</v>
      </c>
      <c r="I117" t="s">
        <v>948</v>
      </c>
      <c r="J117">
        <v>7</v>
      </c>
      <c r="K117" t="s">
        <v>567</v>
      </c>
      <c r="L117">
        <v>51</v>
      </c>
      <c r="M117" t="s">
        <v>962</v>
      </c>
      <c r="N117" t="s">
        <v>961</v>
      </c>
      <c r="O117" t="s">
        <v>963</v>
      </c>
      <c r="P117">
        <v>4000</v>
      </c>
      <c r="Q117" t="s">
        <v>233</v>
      </c>
      <c r="R117">
        <v>4311</v>
      </c>
      <c r="S117" t="s">
        <v>340</v>
      </c>
      <c r="T117">
        <v>24</v>
      </c>
      <c r="U117" t="s">
        <v>966</v>
      </c>
      <c r="V117" s="16">
        <v>300000</v>
      </c>
      <c r="W117" s="1">
        <v>350031.32</v>
      </c>
      <c r="X117" s="1">
        <v>153000</v>
      </c>
      <c r="Y117" s="1">
        <v>153000</v>
      </c>
      <c r="Z117" s="1">
        <v>153000</v>
      </c>
      <c r="AA117" s="1">
        <v>73000</v>
      </c>
      <c r="AB117" s="1">
        <v>73000</v>
      </c>
      <c r="AC117">
        <f t="shared" si="2"/>
        <v>147000</v>
      </c>
      <c r="AD117">
        <v>0</v>
      </c>
      <c r="AE117">
        <v>0</v>
      </c>
      <c r="AF117">
        <v>0</v>
      </c>
      <c r="AG117" s="1">
        <v>50031.32</v>
      </c>
      <c r="AH117" s="1">
        <v>-50031.32</v>
      </c>
    </row>
    <row r="118" spans="1:34" hidden="1" x14ac:dyDescent="0.35">
      <c r="A118" t="str">
        <f t="shared" si="3"/>
        <v>1.1-00-2512_25751035_25431125</v>
      </c>
      <c r="B118" t="s">
        <v>812</v>
      </c>
      <c r="C118" t="s">
        <v>815</v>
      </c>
      <c r="D118" t="s">
        <v>959</v>
      </c>
      <c r="E118" t="s">
        <v>960</v>
      </c>
      <c r="F118" t="s">
        <v>217</v>
      </c>
      <c r="G118" t="s">
        <v>218</v>
      </c>
      <c r="H118" t="s">
        <v>946</v>
      </c>
      <c r="I118" t="s">
        <v>948</v>
      </c>
      <c r="J118">
        <v>7</v>
      </c>
      <c r="K118" t="s">
        <v>567</v>
      </c>
      <c r="L118">
        <v>51</v>
      </c>
      <c r="M118" t="s">
        <v>962</v>
      </c>
      <c r="N118" t="s">
        <v>961</v>
      </c>
      <c r="O118" t="s">
        <v>963</v>
      </c>
      <c r="P118">
        <v>4000</v>
      </c>
      <c r="Q118" t="s">
        <v>233</v>
      </c>
      <c r="R118">
        <v>4311</v>
      </c>
      <c r="S118" t="s">
        <v>340</v>
      </c>
      <c r="T118">
        <v>25</v>
      </c>
      <c r="U118" t="s">
        <v>967</v>
      </c>
      <c r="V118" s="16">
        <v>200000</v>
      </c>
      <c r="W118" s="1">
        <v>199989.56</v>
      </c>
      <c r="X118" s="1">
        <v>170000</v>
      </c>
      <c r="Y118" s="1">
        <v>170000</v>
      </c>
      <c r="Z118" s="1">
        <v>170000</v>
      </c>
      <c r="AA118" s="1">
        <v>170000</v>
      </c>
      <c r="AB118" s="1">
        <v>170000</v>
      </c>
      <c r="AC118">
        <f t="shared" si="2"/>
        <v>30000</v>
      </c>
      <c r="AD118">
        <v>0</v>
      </c>
      <c r="AE118" s="1">
        <v>50010.44</v>
      </c>
      <c r="AF118">
        <v>0</v>
      </c>
      <c r="AG118" s="1">
        <v>50000</v>
      </c>
      <c r="AH118">
        <v>10.44</v>
      </c>
    </row>
    <row r="119" spans="1:34" hidden="1" x14ac:dyDescent="0.35">
      <c r="A119" t="str">
        <f t="shared" si="3"/>
        <v>1.1-00-2512_25751035_25441157</v>
      </c>
      <c r="B119" t="s">
        <v>812</v>
      </c>
      <c r="C119" t="s">
        <v>815</v>
      </c>
      <c r="D119" t="s">
        <v>959</v>
      </c>
      <c r="E119" t="s">
        <v>960</v>
      </c>
      <c r="F119" t="s">
        <v>217</v>
      </c>
      <c r="G119" t="s">
        <v>218</v>
      </c>
      <c r="H119" t="s">
        <v>946</v>
      </c>
      <c r="I119" t="s">
        <v>948</v>
      </c>
      <c r="J119">
        <v>7</v>
      </c>
      <c r="K119" t="s">
        <v>567</v>
      </c>
      <c r="L119">
        <v>51</v>
      </c>
      <c r="M119" t="s">
        <v>962</v>
      </c>
      <c r="N119" t="s">
        <v>961</v>
      </c>
      <c r="O119" t="s">
        <v>963</v>
      </c>
      <c r="P119">
        <v>4000</v>
      </c>
      <c r="Q119" t="s">
        <v>233</v>
      </c>
      <c r="R119">
        <v>4411</v>
      </c>
      <c r="S119" t="s">
        <v>231</v>
      </c>
      <c r="T119">
        <v>57</v>
      </c>
      <c r="U119" t="s">
        <v>968</v>
      </c>
      <c r="V119" s="16">
        <v>2200000</v>
      </c>
      <c r="W119">
        <v>0</v>
      </c>
      <c r="X119" s="1">
        <v>340000</v>
      </c>
      <c r="Y119" s="1">
        <v>340000</v>
      </c>
      <c r="Z119" s="1">
        <v>340000</v>
      </c>
      <c r="AA119" s="1">
        <v>340000</v>
      </c>
      <c r="AB119" s="1">
        <v>340000</v>
      </c>
      <c r="AC119">
        <f t="shared" si="2"/>
        <v>1860000</v>
      </c>
      <c r="AD119">
        <v>0</v>
      </c>
      <c r="AE119" s="1">
        <v>3000000</v>
      </c>
      <c r="AF119">
        <v>0</v>
      </c>
      <c r="AG119" s="1">
        <v>800000</v>
      </c>
      <c r="AH119" s="1">
        <v>2200000</v>
      </c>
    </row>
    <row r="120" spans="1:34" hidden="1" x14ac:dyDescent="0.35">
      <c r="A120" t="str">
        <f t="shared" si="3"/>
        <v>1.1-00-2512_25751035_2552110</v>
      </c>
      <c r="B120" t="s">
        <v>812</v>
      </c>
      <c r="C120" t="s">
        <v>815</v>
      </c>
      <c r="D120" t="s">
        <v>959</v>
      </c>
      <c r="E120" t="s">
        <v>960</v>
      </c>
      <c r="F120" t="s">
        <v>217</v>
      </c>
      <c r="G120" t="s">
        <v>218</v>
      </c>
      <c r="H120" t="s">
        <v>946</v>
      </c>
      <c r="I120" t="s">
        <v>948</v>
      </c>
      <c r="J120">
        <v>7</v>
      </c>
      <c r="K120" t="s">
        <v>567</v>
      </c>
      <c r="L120">
        <v>51</v>
      </c>
      <c r="M120" t="s">
        <v>962</v>
      </c>
      <c r="N120" t="s">
        <v>961</v>
      </c>
      <c r="O120" t="s">
        <v>963</v>
      </c>
      <c r="P120">
        <v>5000</v>
      </c>
      <c r="Q120" t="s">
        <v>118</v>
      </c>
      <c r="R120">
        <v>5211</v>
      </c>
      <c r="S120" t="s">
        <v>365</v>
      </c>
      <c r="T120">
        <v>0</v>
      </c>
      <c r="U120" t="s">
        <v>58</v>
      </c>
      <c r="V120" s="16">
        <v>250000</v>
      </c>
      <c r="W120">
        <v>0</v>
      </c>
      <c r="X120" s="1">
        <v>230000</v>
      </c>
      <c r="Y120" s="1">
        <v>230000</v>
      </c>
      <c r="Z120" s="1">
        <v>230000</v>
      </c>
      <c r="AA120">
        <v>0</v>
      </c>
      <c r="AB120">
        <v>0</v>
      </c>
      <c r="AC120">
        <f t="shared" si="2"/>
        <v>20000</v>
      </c>
      <c r="AD120">
        <v>0</v>
      </c>
      <c r="AE120" s="1">
        <v>250000</v>
      </c>
      <c r="AF120">
        <v>0</v>
      </c>
      <c r="AG120">
        <v>0</v>
      </c>
      <c r="AH120" s="1">
        <v>250000</v>
      </c>
    </row>
    <row r="121" spans="1:34" hidden="1" x14ac:dyDescent="0.35">
      <c r="A121" t="str">
        <f t="shared" si="3"/>
        <v>1.1-00-2512_25751035_2553110</v>
      </c>
      <c r="B121" t="s">
        <v>812</v>
      </c>
      <c r="C121" t="s">
        <v>815</v>
      </c>
      <c r="D121" t="s">
        <v>959</v>
      </c>
      <c r="E121" t="s">
        <v>960</v>
      </c>
      <c r="F121" t="s">
        <v>217</v>
      </c>
      <c r="G121" t="s">
        <v>218</v>
      </c>
      <c r="H121" t="s">
        <v>946</v>
      </c>
      <c r="I121" t="s">
        <v>948</v>
      </c>
      <c r="J121">
        <v>7</v>
      </c>
      <c r="K121" t="s">
        <v>567</v>
      </c>
      <c r="L121">
        <v>51</v>
      </c>
      <c r="M121" t="s">
        <v>962</v>
      </c>
      <c r="N121" t="s">
        <v>961</v>
      </c>
      <c r="O121" t="s">
        <v>963</v>
      </c>
      <c r="P121">
        <v>5000</v>
      </c>
      <c r="Q121" t="s">
        <v>118</v>
      </c>
      <c r="R121">
        <v>5311</v>
      </c>
      <c r="S121" t="s">
        <v>451</v>
      </c>
      <c r="T121">
        <v>0</v>
      </c>
      <c r="U121" t="s">
        <v>58</v>
      </c>
      <c r="V121" s="16">
        <v>0</v>
      </c>
      <c r="W121" s="1">
        <v>150000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f t="shared" si="2"/>
        <v>0</v>
      </c>
      <c r="AD121">
        <v>0</v>
      </c>
      <c r="AE121">
        <v>0</v>
      </c>
      <c r="AF121">
        <v>0</v>
      </c>
      <c r="AG121" s="1">
        <v>150000</v>
      </c>
      <c r="AH121" s="1">
        <v>-150000</v>
      </c>
    </row>
    <row r="122" spans="1:34" hidden="1" x14ac:dyDescent="0.35">
      <c r="A122" t="str">
        <f t="shared" si="3"/>
        <v>1.1-00-2505_25610007_2514323</v>
      </c>
      <c r="B122" t="s">
        <v>812</v>
      </c>
      <c r="C122" t="s">
        <v>815</v>
      </c>
      <c r="D122" t="s">
        <v>155</v>
      </c>
      <c r="E122" t="s">
        <v>156</v>
      </c>
      <c r="F122" t="s">
        <v>157</v>
      </c>
      <c r="G122" t="s">
        <v>158</v>
      </c>
      <c r="H122" t="s">
        <v>833</v>
      </c>
      <c r="I122" t="s">
        <v>835</v>
      </c>
      <c r="J122">
        <v>6</v>
      </c>
      <c r="K122" t="s">
        <v>164</v>
      </c>
      <c r="L122">
        <v>10</v>
      </c>
      <c r="M122" t="s">
        <v>172</v>
      </c>
      <c r="N122" t="s">
        <v>834</v>
      </c>
      <c r="O122" t="s">
        <v>836</v>
      </c>
      <c r="P122">
        <v>1000</v>
      </c>
      <c r="Q122" t="s">
        <v>71</v>
      </c>
      <c r="R122">
        <v>1432</v>
      </c>
      <c r="S122" t="s">
        <v>98</v>
      </c>
      <c r="T122">
        <v>3</v>
      </c>
      <c r="U122" t="s">
        <v>867</v>
      </c>
      <c r="V122" s="16">
        <v>1334545.6200000001</v>
      </c>
      <c r="W122" s="1">
        <v>37290585</v>
      </c>
      <c r="X122" s="1">
        <v>1334545.6200000001</v>
      </c>
      <c r="Y122" s="1">
        <v>1334545.6200000001</v>
      </c>
      <c r="Z122" s="1">
        <v>1334545.6200000001</v>
      </c>
      <c r="AA122" s="1">
        <v>1334545.6200000001</v>
      </c>
      <c r="AB122" s="1">
        <v>1334545.6200000001</v>
      </c>
      <c r="AC122">
        <f t="shared" si="2"/>
        <v>0</v>
      </c>
      <c r="AD122">
        <v>0</v>
      </c>
      <c r="AE122">
        <v>0</v>
      </c>
      <c r="AF122">
        <v>0</v>
      </c>
      <c r="AG122" s="1">
        <v>35956039.380000003</v>
      </c>
      <c r="AH122" s="1">
        <v>-35956039.380000003</v>
      </c>
    </row>
    <row r="123" spans="1:34" hidden="1" x14ac:dyDescent="0.35">
      <c r="A123" t="str">
        <f t="shared" si="3"/>
        <v>1.1-00-2505_25610007_2514413</v>
      </c>
      <c r="B123" t="s">
        <v>812</v>
      </c>
      <c r="C123" t="s">
        <v>815</v>
      </c>
      <c r="D123" t="s">
        <v>155</v>
      </c>
      <c r="E123" t="s">
        <v>156</v>
      </c>
      <c r="F123" t="s">
        <v>157</v>
      </c>
      <c r="G123" t="s">
        <v>158</v>
      </c>
      <c r="H123" t="s">
        <v>833</v>
      </c>
      <c r="I123" t="s">
        <v>835</v>
      </c>
      <c r="J123">
        <v>6</v>
      </c>
      <c r="K123" t="s">
        <v>164</v>
      </c>
      <c r="L123">
        <v>10</v>
      </c>
      <c r="M123" t="s">
        <v>172</v>
      </c>
      <c r="N123" t="s">
        <v>834</v>
      </c>
      <c r="O123" t="s">
        <v>836</v>
      </c>
      <c r="P123">
        <v>1000</v>
      </c>
      <c r="Q123" t="s">
        <v>71</v>
      </c>
      <c r="R123">
        <v>1441</v>
      </c>
      <c r="S123" t="s">
        <v>99</v>
      </c>
      <c r="T123">
        <v>3</v>
      </c>
      <c r="U123" t="s">
        <v>867</v>
      </c>
      <c r="V123" s="16">
        <v>8306768.4900000002</v>
      </c>
      <c r="W123" s="1">
        <v>9500000</v>
      </c>
      <c r="X123" s="1">
        <v>8306768.4900000002</v>
      </c>
      <c r="Y123" s="1">
        <v>8306768.4900000002</v>
      </c>
      <c r="Z123" s="1">
        <v>8306768.4900000002</v>
      </c>
      <c r="AA123" s="1">
        <v>8306768.4900000002</v>
      </c>
      <c r="AB123" s="1">
        <v>8306768.4900000002</v>
      </c>
      <c r="AC123">
        <f t="shared" si="2"/>
        <v>0</v>
      </c>
      <c r="AD123">
        <v>0</v>
      </c>
      <c r="AE123">
        <v>0</v>
      </c>
      <c r="AF123">
        <v>0</v>
      </c>
      <c r="AG123" s="1">
        <v>1193231.51</v>
      </c>
      <c r="AH123" s="1">
        <v>-1193231.51</v>
      </c>
    </row>
    <row r="124" spans="1:34" hidden="1" x14ac:dyDescent="0.35">
      <c r="A124" t="str">
        <f t="shared" si="3"/>
        <v>1.1-00-2505_25610007_2515913</v>
      </c>
      <c r="B124" t="s">
        <v>812</v>
      </c>
      <c r="C124" t="s">
        <v>815</v>
      </c>
      <c r="D124" t="s">
        <v>155</v>
      </c>
      <c r="E124" t="s">
        <v>156</v>
      </c>
      <c r="F124" t="s">
        <v>157</v>
      </c>
      <c r="G124" t="s">
        <v>158</v>
      </c>
      <c r="H124" t="s">
        <v>833</v>
      </c>
      <c r="I124" t="s">
        <v>835</v>
      </c>
      <c r="J124">
        <v>6</v>
      </c>
      <c r="K124" t="s">
        <v>164</v>
      </c>
      <c r="L124">
        <v>10</v>
      </c>
      <c r="M124" t="s">
        <v>172</v>
      </c>
      <c r="N124" t="s">
        <v>834</v>
      </c>
      <c r="O124" t="s">
        <v>836</v>
      </c>
      <c r="P124">
        <v>1000</v>
      </c>
      <c r="Q124" t="s">
        <v>71</v>
      </c>
      <c r="R124">
        <v>1591</v>
      </c>
      <c r="S124" t="s">
        <v>79</v>
      </c>
      <c r="T124">
        <v>3</v>
      </c>
      <c r="U124" t="s">
        <v>867</v>
      </c>
      <c r="V124" s="16">
        <v>7721679.2599999998</v>
      </c>
      <c r="W124" s="1">
        <v>28471763</v>
      </c>
      <c r="X124" s="1">
        <v>7721679.2599999998</v>
      </c>
      <c r="Y124" s="1">
        <v>7721679.2599999998</v>
      </c>
      <c r="Z124" s="1">
        <v>7721679.2599999998</v>
      </c>
      <c r="AA124" s="1">
        <v>7721679.2599999998</v>
      </c>
      <c r="AB124" s="1">
        <v>7721679.2599999998</v>
      </c>
      <c r="AC124">
        <f t="shared" si="2"/>
        <v>0</v>
      </c>
      <c r="AD124">
        <v>0</v>
      </c>
      <c r="AE124">
        <v>0</v>
      </c>
      <c r="AF124">
        <v>0</v>
      </c>
      <c r="AG124" s="1">
        <v>20750083.739999998</v>
      </c>
      <c r="AH124" s="1">
        <v>-20750083.739999998</v>
      </c>
    </row>
    <row r="125" spans="1:34" hidden="1" x14ac:dyDescent="0.35">
      <c r="A125" t="str">
        <f t="shared" si="3"/>
        <v>1.1-00-2505_25610007_2526110</v>
      </c>
      <c r="B125" t="s">
        <v>812</v>
      </c>
      <c r="C125" t="s">
        <v>815</v>
      </c>
      <c r="D125" t="s">
        <v>155</v>
      </c>
      <c r="E125" t="s">
        <v>156</v>
      </c>
      <c r="F125" t="s">
        <v>157</v>
      </c>
      <c r="G125" t="s">
        <v>158</v>
      </c>
      <c r="H125" t="s">
        <v>833</v>
      </c>
      <c r="I125" t="s">
        <v>835</v>
      </c>
      <c r="J125">
        <v>6</v>
      </c>
      <c r="K125" t="s">
        <v>164</v>
      </c>
      <c r="L125">
        <v>10</v>
      </c>
      <c r="M125" t="s">
        <v>172</v>
      </c>
      <c r="N125" t="s">
        <v>834</v>
      </c>
      <c r="O125" t="s">
        <v>836</v>
      </c>
      <c r="P125">
        <v>2000</v>
      </c>
      <c r="Q125" t="s">
        <v>105</v>
      </c>
      <c r="R125">
        <v>2611</v>
      </c>
      <c r="S125" t="s">
        <v>128</v>
      </c>
      <c r="T125">
        <v>0</v>
      </c>
      <c r="U125" t="s">
        <v>58</v>
      </c>
      <c r="V125" s="16">
        <v>7091558.6600000001</v>
      </c>
      <c r="W125">
        <v>0</v>
      </c>
      <c r="X125" s="1">
        <v>7018370.7199999997</v>
      </c>
      <c r="Y125" s="1">
        <v>7018370.7199999997</v>
      </c>
      <c r="Z125" s="1">
        <v>7018370.7199999997</v>
      </c>
      <c r="AA125" s="1">
        <v>3126812.06</v>
      </c>
      <c r="AB125" s="1">
        <v>3126812.06</v>
      </c>
      <c r="AC125">
        <f t="shared" si="2"/>
        <v>73187.94000000041</v>
      </c>
      <c r="AD125" s="1">
        <v>3891558.66</v>
      </c>
      <c r="AE125" s="1">
        <v>3200000</v>
      </c>
      <c r="AF125">
        <v>0</v>
      </c>
      <c r="AG125">
        <v>0</v>
      </c>
      <c r="AH125" s="1">
        <v>7091558.6600000001</v>
      </c>
    </row>
    <row r="126" spans="1:34" hidden="1" x14ac:dyDescent="0.35">
      <c r="A126" t="str">
        <f t="shared" si="3"/>
        <v>1.1-00-2505_25667049_2515913</v>
      </c>
      <c r="B126" t="s">
        <v>812</v>
      </c>
      <c r="C126" t="s">
        <v>815</v>
      </c>
      <c r="D126" t="s">
        <v>155</v>
      </c>
      <c r="E126" t="s">
        <v>156</v>
      </c>
      <c r="F126" t="s">
        <v>157</v>
      </c>
      <c r="G126" t="s">
        <v>158</v>
      </c>
      <c r="H126" t="s">
        <v>833</v>
      </c>
      <c r="I126" t="s">
        <v>835</v>
      </c>
      <c r="J126">
        <v>6</v>
      </c>
      <c r="K126" t="s">
        <v>164</v>
      </c>
      <c r="L126">
        <v>67</v>
      </c>
      <c r="M126" t="s">
        <v>172</v>
      </c>
      <c r="N126" t="s">
        <v>837</v>
      </c>
      <c r="O126" t="s">
        <v>838</v>
      </c>
      <c r="P126">
        <v>1000</v>
      </c>
      <c r="Q126" t="s">
        <v>71</v>
      </c>
      <c r="R126">
        <v>1591</v>
      </c>
      <c r="S126" t="s">
        <v>79</v>
      </c>
      <c r="T126">
        <v>3</v>
      </c>
      <c r="U126" t="s">
        <v>867</v>
      </c>
      <c r="V126" s="16">
        <v>3000000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f t="shared" si="2"/>
        <v>3000000</v>
      </c>
      <c r="AD126">
        <v>0</v>
      </c>
      <c r="AE126" s="1">
        <v>3000000</v>
      </c>
      <c r="AF126">
        <v>0</v>
      </c>
      <c r="AG126">
        <v>0</v>
      </c>
      <c r="AH126" s="1">
        <v>3000000</v>
      </c>
    </row>
    <row r="127" spans="1:34" hidden="1" x14ac:dyDescent="0.35">
      <c r="A127" t="str">
        <f t="shared" si="3"/>
        <v>1.1-00-2505_25667049_2529110</v>
      </c>
      <c r="B127" t="s">
        <v>812</v>
      </c>
      <c r="C127" t="s">
        <v>815</v>
      </c>
      <c r="D127" t="s">
        <v>155</v>
      </c>
      <c r="E127" t="s">
        <v>156</v>
      </c>
      <c r="F127" t="s">
        <v>157</v>
      </c>
      <c r="G127" t="s">
        <v>158</v>
      </c>
      <c r="H127" t="s">
        <v>833</v>
      </c>
      <c r="I127" t="s">
        <v>835</v>
      </c>
      <c r="J127">
        <v>6</v>
      </c>
      <c r="K127" t="s">
        <v>164</v>
      </c>
      <c r="L127">
        <v>67</v>
      </c>
      <c r="M127" t="s">
        <v>172</v>
      </c>
      <c r="N127" t="s">
        <v>837</v>
      </c>
      <c r="O127" t="s">
        <v>838</v>
      </c>
      <c r="P127">
        <v>2000</v>
      </c>
      <c r="Q127" t="s">
        <v>105</v>
      </c>
      <c r="R127">
        <v>2911</v>
      </c>
      <c r="S127" t="s">
        <v>312</v>
      </c>
      <c r="T127">
        <v>0</v>
      </c>
      <c r="U127" t="s">
        <v>58</v>
      </c>
      <c r="V127" s="16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f t="shared" si="2"/>
        <v>0</v>
      </c>
      <c r="AD127">
        <v>0</v>
      </c>
      <c r="AE127">
        <v>0</v>
      </c>
      <c r="AF127">
        <v>0</v>
      </c>
      <c r="AG127">
        <v>0</v>
      </c>
      <c r="AH127">
        <v>0</v>
      </c>
    </row>
    <row r="128" spans="1:34" hidden="1" x14ac:dyDescent="0.35">
      <c r="A128" t="str">
        <f t="shared" si="3"/>
        <v>1.1-00-2508_25618013_2533410</v>
      </c>
      <c r="B128" t="s">
        <v>812</v>
      </c>
      <c r="C128" t="s">
        <v>815</v>
      </c>
      <c r="D128" t="s">
        <v>155</v>
      </c>
      <c r="E128" t="s">
        <v>156</v>
      </c>
      <c r="F128" t="s">
        <v>157</v>
      </c>
      <c r="G128" t="s">
        <v>158</v>
      </c>
      <c r="H128" t="s">
        <v>868</v>
      </c>
      <c r="I128" t="s">
        <v>870</v>
      </c>
      <c r="J128">
        <v>6</v>
      </c>
      <c r="K128" t="s">
        <v>164</v>
      </c>
      <c r="L128">
        <v>18</v>
      </c>
      <c r="M128" t="s">
        <v>165</v>
      </c>
      <c r="N128" t="s">
        <v>869</v>
      </c>
      <c r="O128" t="s">
        <v>871</v>
      </c>
      <c r="P128">
        <v>3000</v>
      </c>
      <c r="Q128" t="s">
        <v>56</v>
      </c>
      <c r="R128">
        <v>3341</v>
      </c>
      <c r="S128" t="s">
        <v>162</v>
      </c>
      <c r="T128">
        <v>0</v>
      </c>
      <c r="U128" t="s">
        <v>58</v>
      </c>
      <c r="V128" s="16">
        <v>308540</v>
      </c>
      <c r="W128">
        <v>0</v>
      </c>
      <c r="X128" s="1">
        <v>108460</v>
      </c>
      <c r="Y128" s="1">
        <v>108460</v>
      </c>
      <c r="Z128" s="1">
        <v>108460</v>
      </c>
      <c r="AA128" s="1">
        <v>108460</v>
      </c>
      <c r="AB128" s="1">
        <v>108460</v>
      </c>
      <c r="AC128">
        <f t="shared" si="2"/>
        <v>200080</v>
      </c>
      <c r="AD128">
        <v>0</v>
      </c>
      <c r="AE128" s="1">
        <v>491540</v>
      </c>
      <c r="AF128">
        <v>0</v>
      </c>
      <c r="AG128" s="1">
        <v>183000</v>
      </c>
      <c r="AH128" s="1">
        <v>308540</v>
      </c>
    </row>
    <row r="129" spans="1:34" hidden="1" x14ac:dyDescent="0.35">
      <c r="A129" t="str">
        <f t="shared" si="3"/>
        <v>1.1-00-2508_25618013_2533419</v>
      </c>
      <c r="B129" t="s">
        <v>812</v>
      </c>
      <c r="C129" t="s">
        <v>815</v>
      </c>
      <c r="D129" t="s">
        <v>155</v>
      </c>
      <c r="E129" t="s">
        <v>156</v>
      </c>
      <c r="F129" t="s">
        <v>157</v>
      </c>
      <c r="G129" t="s">
        <v>158</v>
      </c>
      <c r="H129" t="s">
        <v>868</v>
      </c>
      <c r="I129" t="s">
        <v>870</v>
      </c>
      <c r="J129">
        <v>6</v>
      </c>
      <c r="K129" t="s">
        <v>164</v>
      </c>
      <c r="L129">
        <v>18</v>
      </c>
      <c r="M129" t="s">
        <v>165</v>
      </c>
      <c r="N129" t="s">
        <v>869</v>
      </c>
      <c r="O129" t="s">
        <v>871</v>
      </c>
      <c r="P129">
        <v>3000</v>
      </c>
      <c r="Q129" t="s">
        <v>56</v>
      </c>
      <c r="R129">
        <v>3341</v>
      </c>
      <c r="S129" t="s">
        <v>162</v>
      </c>
      <c r="T129">
        <v>9</v>
      </c>
      <c r="U129" t="s">
        <v>710</v>
      </c>
      <c r="V129" s="16">
        <v>108460</v>
      </c>
      <c r="W129" s="1">
        <v>600000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f t="shared" si="2"/>
        <v>108460</v>
      </c>
      <c r="AD129">
        <v>0</v>
      </c>
      <c r="AE129">
        <v>0</v>
      </c>
      <c r="AF129">
        <v>0</v>
      </c>
      <c r="AG129" s="1">
        <v>491540</v>
      </c>
      <c r="AH129" s="1">
        <v>-491540</v>
      </c>
    </row>
    <row r="130" spans="1:34" hidden="1" x14ac:dyDescent="0.35">
      <c r="A130" t="str">
        <f t="shared" si="3"/>
        <v>1.1-00-2508_25618013_2537210</v>
      </c>
      <c r="B130" t="s">
        <v>812</v>
      </c>
      <c r="C130" t="s">
        <v>815</v>
      </c>
      <c r="D130" t="s">
        <v>155</v>
      </c>
      <c r="E130" t="s">
        <v>156</v>
      </c>
      <c r="F130" t="s">
        <v>157</v>
      </c>
      <c r="G130" t="s">
        <v>158</v>
      </c>
      <c r="H130" t="s">
        <v>868</v>
      </c>
      <c r="I130" t="s">
        <v>870</v>
      </c>
      <c r="J130">
        <v>6</v>
      </c>
      <c r="K130" t="s">
        <v>164</v>
      </c>
      <c r="L130">
        <v>18</v>
      </c>
      <c r="M130" t="s">
        <v>165</v>
      </c>
      <c r="N130" t="s">
        <v>869</v>
      </c>
      <c r="O130" t="s">
        <v>871</v>
      </c>
      <c r="P130">
        <v>3000</v>
      </c>
      <c r="Q130" t="s">
        <v>56</v>
      </c>
      <c r="R130">
        <v>3721</v>
      </c>
      <c r="S130" t="s">
        <v>324</v>
      </c>
      <c r="T130">
        <v>0</v>
      </c>
      <c r="U130" t="s">
        <v>58</v>
      </c>
      <c r="V130" s="16">
        <v>15000</v>
      </c>
      <c r="W130" s="1">
        <v>15000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f t="shared" ref="AC130:AC193" si="4">V130-X130</f>
        <v>15000</v>
      </c>
      <c r="AD130">
        <v>0</v>
      </c>
      <c r="AE130">
        <v>0</v>
      </c>
      <c r="AF130">
        <v>0</v>
      </c>
      <c r="AG130">
        <v>0</v>
      </c>
      <c r="AH130">
        <v>0</v>
      </c>
    </row>
    <row r="131" spans="1:34" hidden="1" x14ac:dyDescent="0.35">
      <c r="A131" t="str">
        <f t="shared" ref="A131:A194" si="5">CONCATENATE(B131,H131,J131,L131,N131,R131,T131)</f>
        <v>1.1-00-2508_25619013_2521110</v>
      </c>
      <c r="B131" t="s">
        <v>812</v>
      </c>
      <c r="C131" t="s">
        <v>815</v>
      </c>
      <c r="D131" t="s">
        <v>155</v>
      </c>
      <c r="E131" t="s">
        <v>156</v>
      </c>
      <c r="F131" t="s">
        <v>157</v>
      </c>
      <c r="G131" t="s">
        <v>158</v>
      </c>
      <c r="H131" t="s">
        <v>868</v>
      </c>
      <c r="I131" t="s">
        <v>870</v>
      </c>
      <c r="J131">
        <v>6</v>
      </c>
      <c r="K131" t="s">
        <v>164</v>
      </c>
      <c r="L131">
        <v>19</v>
      </c>
      <c r="M131" t="s">
        <v>168</v>
      </c>
      <c r="N131" t="s">
        <v>869</v>
      </c>
      <c r="O131" t="s">
        <v>871</v>
      </c>
      <c r="P131">
        <v>2000</v>
      </c>
      <c r="Q131" t="s">
        <v>105</v>
      </c>
      <c r="R131">
        <v>2111</v>
      </c>
      <c r="S131" t="s">
        <v>124</v>
      </c>
      <c r="T131">
        <v>0</v>
      </c>
      <c r="U131" t="s">
        <v>58</v>
      </c>
      <c r="V131" s="16">
        <v>3100</v>
      </c>
      <c r="W131">
        <v>0</v>
      </c>
      <c r="X131" s="1">
        <v>1673.5</v>
      </c>
      <c r="Y131" s="1">
        <v>1673.5</v>
      </c>
      <c r="Z131" s="1">
        <v>1673.5</v>
      </c>
      <c r="AA131" s="1">
        <v>1673.5</v>
      </c>
      <c r="AB131" s="1">
        <v>1673.5</v>
      </c>
      <c r="AC131">
        <f t="shared" si="4"/>
        <v>1426.5</v>
      </c>
      <c r="AD131">
        <v>0</v>
      </c>
      <c r="AE131" s="1">
        <v>3100</v>
      </c>
      <c r="AF131">
        <v>0</v>
      </c>
      <c r="AG131">
        <v>0</v>
      </c>
      <c r="AH131" s="1">
        <v>3100</v>
      </c>
    </row>
    <row r="132" spans="1:34" hidden="1" x14ac:dyDescent="0.35">
      <c r="A132" t="str">
        <f t="shared" si="5"/>
        <v>1.1-00-2508_25619013_2521210</v>
      </c>
      <c r="B132" t="s">
        <v>812</v>
      </c>
      <c r="C132" t="s">
        <v>815</v>
      </c>
      <c r="D132" t="s">
        <v>155</v>
      </c>
      <c r="E132" t="s">
        <v>156</v>
      </c>
      <c r="F132" t="s">
        <v>157</v>
      </c>
      <c r="G132" t="s">
        <v>158</v>
      </c>
      <c r="H132" t="s">
        <v>868</v>
      </c>
      <c r="I132" t="s">
        <v>870</v>
      </c>
      <c r="J132">
        <v>6</v>
      </c>
      <c r="K132" t="s">
        <v>164</v>
      </c>
      <c r="L132">
        <v>19</v>
      </c>
      <c r="M132" t="s">
        <v>168</v>
      </c>
      <c r="N132" t="s">
        <v>869</v>
      </c>
      <c r="O132" t="s">
        <v>871</v>
      </c>
      <c r="P132">
        <v>2000</v>
      </c>
      <c r="Q132" t="s">
        <v>105</v>
      </c>
      <c r="R132">
        <v>2121</v>
      </c>
      <c r="S132" t="s">
        <v>125</v>
      </c>
      <c r="T132">
        <v>0</v>
      </c>
      <c r="U132" t="s">
        <v>58</v>
      </c>
      <c r="V132" s="16">
        <v>180</v>
      </c>
      <c r="W132">
        <v>0</v>
      </c>
      <c r="X132">
        <v>180</v>
      </c>
      <c r="Y132">
        <v>180</v>
      </c>
      <c r="Z132">
        <v>180</v>
      </c>
      <c r="AA132">
        <v>180</v>
      </c>
      <c r="AB132">
        <v>180</v>
      </c>
      <c r="AC132">
        <f t="shared" si="4"/>
        <v>0</v>
      </c>
      <c r="AD132">
        <v>0</v>
      </c>
      <c r="AE132">
        <v>180</v>
      </c>
      <c r="AF132">
        <v>0</v>
      </c>
      <c r="AG132">
        <v>0</v>
      </c>
      <c r="AH132">
        <v>180</v>
      </c>
    </row>
    <row r="133" spans="1:34" hidden="1" x14ac:dyDescent="0.35">
      <c r="A133" t="str">
        <f t="shared" si="5"/>
        <v>1.1-00-2508_25619013_2521410</v>
      </c>
      <c r="B133" t="s">
        <v>812</v>
      </c>
      <c r="C133" t="s">
        <v>815</v>
      </c>
      <c r="D133" t="s">
        <v>155</v>
      </c>
      <c r="E133" t="s">
        <v>156</v>
      </c>
      <c r="F133" t="s">
        <v>157</v>
      </c>
      <c r="G133" t="s">
        <v>158</v>
      </c>
      <c r="H133" t="s">
        <v>868</v>
      </c>
      <c r="I133" t="s">
        <v>870</v>
      </c>
      <c r="J133">
        <v>6</v>
      </c>
      <c r="K133" t="s">
        <v>164</v>
      </c>
      <c r="L133">
        <v>19</v>
      </c>
      <c r="M133" t="s">
        <v>168</v>
      </c>
      <c r="N133" t="s">
        <v>869</v>
      </c>
      <c r="O133" t="s">
        <v>871</v>
      </c>
      <c r="P133">
        <v>2000</v>
      </c>
      <c r="Q133" t="s">
        <v>105</v>
      </c>
      <c r="R133">
        <v>2141</v>
      </c>
      <c r="S133" t="s">
        <v>126</v>
      </c>
      <c r="T133">
        <v>0</v>
      </c>
      <c r="U133" t="s">
        <v>58</v>
      </c>
      <c r="V133" s="16">
        <v>22590.32</v>
      </c>
      <c r="W133">
        <v>0</v>
      </c>
      <c r="X133" s="1">
        <v>20068.93</v>
      </c>
      <c r="Y133" s="1">
        <v>20068.93</v>
      </c>
      <c r="Z133" s="1">
        <v>12785.29</v>
      </c>
      <c r="AA133">
        <v>0</v>
      </c>
      <c r="AB133">
        <v>0</v>
      </c>
      <c r="AC133">
        <f t="shared" si="4"/>
        <v>2521.3899999999994</v>
      </c>
      <c r="AD133">
        <v>0</v>
      </c>
      <c r="AE133" s="1">
        <v>22590.32</v>
      </c>
      <c r="AF133">
        <v>0</v>
      </c>
      <c r="AG133">
        <v>0</v>
      </c>
      <c r="AH133" s="1">
        <v>22590.32</v>
      </c>
    </row>
    <row r="134" spans="1:34" hidden="1" x14ac:dyDescent="0.35">
      <c r="A134" t="str">
        <f t="shared" si="5"/>
        <v>1.1-00-2508_25619013_2521810</v>
      </c>
      <c r="B134" t="s">
        <v>812</v>
      </c>
      <c r="C134" t="s">
        <v>815</v>
      </c>
      <c r="D134" t="s">
        <v>155</v>
      </c>
      <c r="E134" t="s">
        <v>156</v>
      </c>
      <c r="F134" t="s">
        <v>157</v>
      </c>
      <c r="G134" t="s">
        <v>158</v>
      </c>
      <c r="H134" t="s">
        <v>868</v>
      </c>
      <c r="I134" t="s">
        <v>870</v>
      </c>
      <c r="J134">
        <v>6</v>
      </c>
      <c r="K134" t="s">
        <v>164</v>
      </c>
      <c r="L134">
        <v>19</v>
      </c>
      <c r="M134" t="s">
        <v>168</v>
      </c>
      <c r="N134" t="s">
        <v>869</v>
      </c>
      <c r="O134" t="s">
        <v>871</v>
      </c>
      <c r="P134">
        <v>2000</v>
      </c>
      <c r="Q134" t="s">
        <v>105</v>
      </c>
      <c r="R134">
        <v>2181</v>
      </c>
      <c r="S134" t="s">
        <v>332</v>
      </c>
      <c r="T134">
        <v>0</v>
      </c>
      <c r="U134" t="s">
        <v>58</v>
      </c>
      <c r="V134" s="16">
        <v>47500</v>
      </c>
      <c r="W134" s="1">
        <v>60000</v>
      </c>
      <c r="X134" s="1">
        <v>42224</v>
      </c>
      <c r="Y134" s="1">
        <v>42224</v>
      </c>
      <c r="Z134" s="1">
        <v>42224</v>
      </c>
      <c r="AA134" s="1">
        <v>42224</v>
      </c>
      <c r="AB134" s="1">
        <v>42224</v>
      </c>
      <c r="AC134">
        <f t="shared" si="4"/>
        <v>5276</v>
      </c>
      <c r="AD134">
        <v>0</v>
      </c>
      <c r="AE134">
        <v>0</v>
      </c>
      <c r="AF134">
        <v>0</v>
      </c>
      <c r="AG134" s="1">
        <v>12500</v>
      </c>
      <c r="AH134" s="1">
        <v>-12500</v>
      </c>
    </row>
    <row r="135" spans="1:34" hidden="1" x14ac:dyDescent="0.35">
      <c r="A135" t="str">
        <f t="shared" si="5"/>
        <v>1.1-00-2508_25619013_2522110</v>
      </c>
      <c r="B135" t="s">
        <v>812</v>
      </c>
      <c r="C135" t="s">
        <v>815</v>
      </c>
      <c r="D135" t="s">
        <v>155</v>
      </c>
      <c r="E135" t="s">
        <v>156</v>
      </c>
      <c r="F135" t="s">
        <v>157</v>
      </c>
      <c r="G135" t="s">
        <v>158</v>
      </c>
      <c r="H135" t="s">
        <v>868</v>
      </c>
      <c r="I135" t="s">
        <v>870</v>
      </c>
      <c r="J135">
        <v>6</v>
      </c>
      <c r="K135" t="s">
        <v>164</v>
      </c>
      <c r="L135">
        <v>19</v>
      </c>
      <c r="M135" t="s">
        <v>168</v>
      </c>
      <c r="N135" t="s">
        <v>869</v>
      </c>
      <c r="O135" t="s">
        <v>871</v>
      </c>
      <c r="P135">
        <v>2000</v>
      </c>
      <c r="Q135" t="s">
        <v>105</v>
      </c>
      <c r="R135">
        <v>2211</v>
      </c>
      <c r="S135" t="s">
        <v>307</v>
      </c>
      <c r="T135">
        <v>0</v>
      </c>
      <c r="U135" t="s">
        <v>58</v>
      </c>
      <c r="V135" s="16">
        <v>1129854.1599999999</v>
      </c>
      <c r="W135" s="1">
        <v>390000</v>
      </c>
      <c r="X135" s="1">
        <v>907845.06</v>
      </c>
      <c r="Y135" s="1">
        <v>503817.06</v>
      </c>
      <c r="Z135" s="1">
        <v>405797.06</v>
      </c>
      <c r="AA135" s="1">
        <v>193255.76</v>
      </c>
      <c r="AB135" s="1">
        <v>193255.76</v>
      </c>
      <c r="AC135">
        <f t="shared" si="4"/>
        <v>222009.09999999986</v>
      </c>
      <c r="AD135">
        <v>0</v>
      </c>
      <c r="AE135" s="1">
        <v>739854.16</v>
      </c>
      <c r="AF135">
        <v>0</v>
      </c>
      <c r="AG135">
        <v>0</v>
      </c>
      <c r="AH135" s="1">
        <v>739854.16</v>
      </c>
    </row>
    <row r="136" spans="1:34" hidden="1" x14ac:dyDescent="0.35">
      <c r="A136" t="str">
        <f t="shared" si="5"/>
        <v>1.1-00-2508_25619013_2522310</v>
      </c>
      <c r="B136" t="s">
        <v>812</v>
      </c>
      <c r="C136" t="s">
        <v>815</v>
      </c>
      <c r="D136" t="s">
        <v>155</v>
      </c>
      <c r="E136" t="s">
        <v>156</v>
      </c>
      <c r="F136" t="s">
        <v>157</v>
      </c>
      <c r="G136" t="s">
        <v>158</v>
      </c>
      <c r="H136" t="s">
        <v>868</v>
      </c>
      <c r="I136" t="s">
        <v>870</v>
      </c>
      <c r="J136">
        <v>6</v>
      </c>
      <c r="K136" t="s">
        <v>164</v>
      </c>
      <c r="L136">
        <v>19</v>
      </c>
      <c r="M136" t="s">
        <v>168</v>
      </c>
      <c r="N136" t="s">
        <v>869</v>
      </c>
      <c r="O136" t="s">
        <v>871</v>
      </c>
      <c r="P136">
        <v>2000</v>
      </c>
      <c r="Q136" t="s">
        <v>105</v>
      </c>
      <c r="R136">
        <v>2231</v>
      </c>
      <c r="S136" t="s">
        <v>308</v>
      </c>
      <c r="T136">
        <v>0</v>
      </c>
      <c r="U136" t="s">
        <v>58</v>
      </c>
      <c r="V136" s="16">
        <v>2100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f t="shared" si="4"/>
        <v>2100</v>
      </c>
      <c r="AD136">
        <v>0</v>
      </c>
      <c r="AE136" s="1">
        <v>2100</v>
      </c>
      <c r="AF136">
        <v>0</v>
      </c>
      <c r="AG136">
        <v>0</v>
      </c>
      <c r="AH136" s="1">
        <v>2100</v>
      </c>
    </row>
    <row r="137" spans="1:34" hidden="1" x14ac:dyDescent="0.35">
      <c r="A137" t="str">
        <f t="shared" si="5"/>
        <v>1.1-00-2508_25619013_2527110</v>
      </c>
      <c r="B137" t="s">
        <v>812</v>
      </c>
      <c r="C137" t="s">
        <v>815</v>
      </c>
      <c r="D137" t="s">
        <v>155</v>
      </c>
      <c r="E137" t="s">
        <v>156</v>
      </c>
      <c r="F137" t="s">
        <v>157</v>
      </c>
      <c r="G137" t="s">
        <v>158</v>
      </c>
      <c r="H137" t="s">
        <v>868</v>
      </c>
      <c r="I137" t="s">
        <v>870</v>
      </c>
      <c r="J137">
        <v>6</v>
      </c>
      <c r="K137" t="s">
        <v>164</v>
      </c>
      <c r="L137">
        <v>19</v>
      </c>
      <c r="M137" t="s">
        <v>168</v>
      </c>
      <c r="N137" t="s">
        <v>869</v>
      </c>
      <c r="O137" t="s">
        <v>871</v>
      </c>
      <c r="P137">
        <v>2000</v>
      </c>
      <c r="Q137" t="s">
        <v>105</v>
      </c>
      <c r="R137">
        <v>2711</v>
      </c>
      <c r="S137" t="s">
        <v>106</v>
      </c>
      <c r="T137">
        <v>0</v>
      </c>
      <c r="U137" t="s">
        <v>58</v>
      </c>
      <c r="V137" s="16">
        <v>5201.82</v>
      </c>
      <c r="W137" s="1">
        <v>1200000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f t="shared" si="4"/>
        <v>5201.82</v>
      </c>
      <c r="AD137">
        <v>0</v>
      </c>
      <c r="AE137" s="1">
        <v>5200</v>
      </c>
      <c r="AF137">
        <v>0</v>
      </c>
      <c r="AG137" s="1">
        <v>1199998.18</v>
      </c>
      <c r="AH137" s="1">
        <v>-1194798.18</v>
      </c>
    </row>
    <row r="138" spans="1:34" hidden="1" x14ac:dyDescent="0.35">
      <c r="A138" t="str">
        <f t="shared" si="5"/>
        <v>1.1-00-2508_25619013_2528210</v>
      </c>
      <c r="B138" t="s">
        <v>812</v>
      </c>
      <c r="C138" t="s">
        <v>815</v>
      </c>
      <c r="D138" t="s">
        <v>155</v>
      </c>
      <c r="E138" t="s">
        <v>156</v>
      </c>
      <c r="F138" t="s">
        <v>157</v>
      </c>
      <c r="G138" t="s">
        <v>158</v>
      </c>
      <c r="H138" t="s">
        <v>868</v>
      </c>
      <c r="I138" t="s">
        <v>870</v>
      </c>
      <c r="J138">
        <v>6</v>
      </c>
      <c r="K138" t="s">
        <v>164</v>
      </c>
      <c r="L138">
        <v>19</v>
      </c>
      <c r="M138" t="s">
        <v>168</v>
      </c>
      <c r="N138" t="s">
        <v>869</v>
      </c>
      <c r="O138" t="s">
        <v>871</v>
      </c>
      <c r="P138">
        <v>2000</v>
      </c>
      <c r="Q138" t="s">
        <v>105</v>
      </c>
      <c r="R138">
        <v>2821</v>
      </c>
      <c r="S138" t="s">
        <v>438</v>
      </c>
      <c r="T138">
        <v>0</v>
      </c>
      <c r="U138" t="s">
        <v>58</v>
      </c>
      <c r="V138" s="16">
        <v>2641259.6800000002</v>
      </c>
      <c r="W138" s="1">
        <v>300000</v>
      </c>
      <c r="X138" s="1">
        <v>2641241.48</v>
      </c>
      <c r="Y138" s="1">
        <v>2641241.48</v>
      </c>
      <c r="Z138" s="1">
        <v>2641241.48</v>
      </c>
      <c r="AA138" s="1">
        <v>2641241.48</v>
      </c>
      <c r="AB138" s="1">
        <v>2641241.48</v>
      </c>
      <c r="AC138">
        <f t="shared" si="4"/>
        <v>18.200000000186265</v>
      </c>
      <c r="AD138">
        <v>0</v>
      </c>
      <c r="AE138" s="1">
        <v>2700000</v>
      </c>
      <c r="AF138">
        <v>0</v>
      </c>
      <c r="AG138" s="1">
        <v>358740.32</v>
      </c>
      <c r="AH138" s="1">
        <v>2341259.6800000002</v>
      </c>
    </row>
    <row r="139" spans="1:34" hidden="1" x14ac:dyDescent="0.35">
      <c r="A139" t="str">
        <f t="shared" si="5"/>
        <v>1.1-00-2508_25619013_2529210</v>
      </c>
      <c r="B139" t="s">
        <v>812</v>
      </c>
      <c r="C139" t="s">
        <v>815</v>
      </c>
      <c r="D139" t="s">
        <v>155</v>
      </c>
      <c r="E139" t="s">
        <v>156</v>
      </c>
      <c r="F139" t="s">
        <v>157</v>
      </c>
      <c r="G139" t="s">
        <v>158</v>
      </c>
      <c r="H139" t="s">
        <v>868</v>
      </c>
      <c r="I139" t="s">
        <v>870</v>
      </c>
      <c r="J139">
        <v>6</v>
      </c>
      <c r="K139" t="s">
        <v>164</v>
      </c>
      <c r="L139">
        <v>19</v>
      </c>
      <c r="M139" t="s">
        <v>168</v>
      </c>
      <c r="N139" t="s">
        <v>869</v>
      </c>
      <c r="O139" t="s">
        <v>871</v>
      </c>
      <c r="P139">
        <v>2000</v>
      </c>
      <c r="Q139" t="s">
        <v>105</v>
      </c>
      <c r="R139">
        <v>2921</v>
      </c>
      <c r="S139" t="s">
        <v>378</v>
      </c>
      <c r="T139">
        <v>0</v>
      </c>
      <c r="U139" t="s">
        <v>58</v>
      </c>
      <c r="V139" s="16">
        <v>218.74</v>
      </c>
      <c r="W139">
        <v>0</v>
      </c>
      <c r="X139">
        <v>218.74</v>
      </c>
      <c r="Y139">
        <v>218.74</v>
      </c>
      <c r="Z139">
        <v>218.74</v>
      </c>
      <c r="AA139">
        <v>218.74</v>
      </c>
      <c r="AB139">
        <v>218.74</v>
      </c>
      <c r="AC139">
        <f t="shared" si="4"/>
        <v>0</v>
      </c>
      <c r="AD139">
        <v>0</v>
      </c>
      <c r="AE139">
        <v>218.74</v>
      </c>
      <c r="AF139">
        <v>0</v>
      </c>
      <c r="AG139">
        <v>0</v>
      </c>
      <c r="AH139">
        <v>218.74</v>
      </c>
    </row>
    <row r="140" spans="1:34" hidden="1" x14ac:dyDescent="0.35">
      <c r="A140" t="str">
        <f t="shared" si="5"/>
        <v>1.1-00-2508_25619013_2529610</v>
      </c>
      <c r="B140" t="s">
        <v>812</v>
      </c>
      <c r="C140" t="s">
        <v>815</v>
      </c>
      <c r="D140" t="s">
        <v>155</v>
      </c>
      <c r="E140" t="s">
        <v>156</v>
      </c>
      <c r="F140" t="s">
        <v>157</v>
      </c>
      <c r="G140" t="s">
        <v>158</v>
      </c>
      <c r="H140" t="s">
        <v>868</v>
      </c>
      <c r="I140" t="s">
        <v>870</v>
      </c>
      <c r="J140">
        <v>6</v>
      </c>
      <c r="K140" t="s">
        <v>164</v>
      </c>
      <c r="L140">
        <v>19</v>
      </c>
      <c r="M140" t="s">
        <v>168</v>
      </c>
      <c r="N140" t="s">
        <v>869</v>
      </c>
      <c r="O140" t="s">
        <v>871</v>
      </c>
      <c r="P140">
        <v>2000</v>
      </c>
      <c r="Q140" t="s">
        <v>105</v>
      </c>
      <c r="R140">
        <v>2961</v>
      </c>
      <c r="S140" t="s">
        <v>379</v>
      </c>
      <c r="T140">
        <v>0</v>
      </c>
      <c r="U140" t="s">
        <v>58</v>
      </c>
      <c r="V140" s="16">
        <v>973.28</v>
      </c>
      <c r="W140">
        <v>0</v>
      </c>
      <c r="X140">
        <v>967.28</v>
      </c>
      <c r="Y140">
        <v>967.28</v>
      </c>
      <c r="Z140">
        <v>967.28</v>
      </c>
      <c r="AA140">
        <v>967.28</v>
      </c>
      <c r="AB140">
        <v>967.28</v>
      </c>
      <c r="AC140">
        <f t="shared" si="4"/>
        <v>6</v>
      </c>
      <c r="AD140">
        <v>0</v>
      </c>
      <c r="AE140">
        <v>973.28</v>
      </c>
      <c r="AF140">
        <v>0</v>
      </c>
      <c r="AG140">
        <v>0</v>
      </c>
      <c r="AH140">
        <v>973.28</v>
      </c>
    </row>
    <row r="141" spans="1:34" hidden="1" x14ac:dyDescent="0.35">
      <c r="A141" t="str">
        <f t="shared" si="5"/>
        <v>1.1-00-2508_25619013_2531610</v>
      </c>
      <c r="B141" t="s">
        <v>812</v>
      </c>
      <c r="C141" t="s">
        <v>815</v>
      </c>
      <c r="D141" t="s">
        <v>155</v>
      </c>
      <c r="E141" t="s">
        <v>156</v>
      </c>
      <c r="F141" t="s">
        <v>157</v>
      </c>
      <c r="G141" t="s">
        <v>158</v>
      </c>
      <c r="H141" t="s">
        <v>868</v>
      </c>
      <c r="I141" t="s">
        <v>870</v>
      </c>
      <c r="J141">
        <v>6</v>
      </c>
      <c r="K141" t="s">
        <v>164</v>
      </c>
      <c r="L141">
        <v>19</v>
      </c>
      <c r="M141" t="s">
        <v>168</v>
      </c>
      <c r="N141" t="s">
        <v>869</v>
      </c>
      <c r="O141" t="s">
        <v>871</v>
      </c>
      <c r="P141">
        <v>3000</v>
      </c>
      <c r="Q141" t="s">
        <v>56</v>
      </c>
      <c r="R141">
        <v>3161</v>
      </c>
      <c r="S141" t="s">
        <v>247</v>
      </c>
      <c r="T141">
        <v>0</v>
      </c>
      <c r="U141" t="s">
        <v>58</v>
      </c>
      <c r="V141" s="16">
        <v>411700</v>
      </c>
      <c r="W141" s="1">
        <v>200000</v>
      </c>
      <c r="X141" s="1">
        <v>411689.57</v>
      </c>
      <c r="Y141" s="1">
        <v>411689.57</v>
      </c>
      <c r="Z141" s="1">
        <v>217154.76</v>
      </c>
      <c r="AA141" s="1">
        <v>217154.76</v>
      </c>
      <c r="AB141" s="1">
        <v>217154.76</v>
      </c>
      <c r="AC141">
        <f t="shared" si="4"/>
        <v>10.429999999993015</v>
      </c>
      <c r="AD141">
        <v>0</v>
      </c>
      <c r="AE141" s="1">
        <v>211700</v>
      </c>
      <c r="AF141">
        <v>0</v>
      </c>
      <c r="AG141">
        <v>0</v>
      </c>
      <c r="AH141" s="1">
        <v>211700</v>
      </c>
    </row>
    <row r="142" spans="1:34" hidden="1" x14ac:dyDescent="0.35">
      <c r="A142" t="str">
        <f t="shared" si="5"/>
        <v>1.1-00-2508_25619013_2533610</v>
      </c>
      <c r="B142" t="s">
        <v>812</v>
      </c>
      <c r="C142" t="s">
        <v>815</v>
      </c>
      <c r="D142" t="s">
        <v>155</v>
      </c>
      <c r="E142" t="s">
        <v>156</v>
      </c>
      <c r="F142" t="s">
        <v>157</v>
      </c>
      <c r="G142" t="s">
        <v>158</v>
      </c>
      <c r="H142" t="s">
        <v>868</v>
      </c>
      <c r="I142" t="s">
        <v>870</v>
      </c>
      <c r="J142">
        <v>6</v>
      </c>
      <c r="K142" t="s">
        <v>164</v>
      </c>
      <c r="L142">
        <v>19</v>
      </c>
      <c r="M142" t="s">
        <v>168</v>
      </c>
      <c r="N142" t="s">
        <v>869</v>
      </c>
      <c r="O142" t="s">
        <v>871</v>
      </c>
      <c r="P142">
        <v>3000</v>
      </c>
      <c r="Q142" t="s">
        <v>56</v>
      </c>
      <c r="R142">
        <v>3361</v>
      </c>
      <c r="S142" t="s">
        <v>114</v>
      </c>
      <c r="T142">
        <v>0</v>
      </c>
      <c r="U142" t="s">
        <v>58</v>
      </c>
      <c r="V142" s="16">
        <v>1049120</v>
      </c>
      <c r="W142" s="1">
        <v>1300000</v>
      </c>
      <c r="X142" s="1">
        <v>1047257.67</v>
      </c>
      <c r="Y142" s="1">
        <v>19401</v>
      </c>
      <c r="Z142" s="1">
        <v>19401</v>
      </c>
      <c r="AA142" s="1">
        <v>19401</v>
      </c>
      <c r="AB142" s="1">
        <v>19401</v>
      </c>
      <c r="AC142">
        <f t="shared" si="4"/>
        <v>1862.3299999999581</v>
      </c>
      <c r="AD142">
        <v>0</v>
      </c>
      <c r="AE142" s="1">
        <v>14620</v>
      </c>
      <c r="AF142">
        <v>0</v>
      </c>
      <c r="AG142" s="1">
        <v>265500</v>
      </c>
      <c r="AH142" s="1">
        <v>-250880</v>
      </c>
    </row>
    <row r="143" spans="1:34" hidden="1" x14ac:dyDescent="0.35">
      <c r="A143" t="str">
        <f t="shared" si="5"/>
        <v>1.1-00-2508_25619013_2533910</v>
      </c>
      <c r="B143" t="s">
        <v>812</v>
      </c>
      <c r="C143" t="s">
        <v>815</v>
      </c>
      <c r="D143" t="s">
        <v>155</v>
      </c>
      <c r="E143" t="s">
        <v>156</v>
      </c>
      <c r="F143" t="s">
        <v>157</v>
      </c>
      <c r="G143" t="s">
        <v>158</v>
      </c>
      <c r="H143" t="s">
        <v>868</v>
      </c>
      <c r="I143" t="s">
        <v>870</v>
      </c>
      <c r="J143">
        <v>6</v>
      </c>
      <c r="K143" t="s">
        <v>164</v>
      </c>
      <c r="L143">
        <v>19</v>
      </c>
      <c r="M143" t="s">
        <v>168</v>
      </c>
      <c r="N143" t="s">
        <v>869</v>
      </c>
      <c r="O143" t="s">
        <v>871</v>
      </c>
      <c r="P143">
        <v>3000</v>
      </c>
      <c r="Q143" t="s">
        <v>56</v>
      </c>
      <c r="R143">
        <v>3391</v>
      </c>
      <c r="S143" t="s">
        <v>129</v>
      </c>
      <c r="T143">
        <v>0</v>
      </c>
      <c r="U143" t="s">
        <v>58</v>
      </c>
      <c r="V143" s="16">
        <v>2385500</v>
      </c>
      <c r="W143" s="1">
        <v>2000000</v>
      </c>
      <c r="X143" s="1">
        <v>2262480</v>
      </c>
      <c r="Y143" s="1">
        <v>2262480</v>
      </c>
      <c r="Z143" s="1">
        <v>2262480</v>
      </c>
      <c r="AA143" s="1">
        <v>1998000</v>
      </c>
      <c r="AB143" s="1">
        <v>1998000</v>
      </c>
      <c r="AC143">
        <f t="shared" si="4"/>
        <v>123020</v>
      </c>
      <c r="AD143">
        <v>0</v>
      </c>
      <c r="AE143" s="1">
        <v>385500</v>
      </c>
      <c r="AF143">
        <v>0</v>
      </c>
      <c r="AG143">
        <v>0</v>
      </c>
      <c r="AH143" s="1">
        <v>385500</v>
      </c>
    </row>
    <row r="144" spans="1:34" hidden="1" x14ac:dyDescent="0.35">
      <c r="A144" t="str">
        <f t="shared" si="5"/>
        <v>1.1-00-2508_25619013_2537110</v>
      </c>
      <c r="B144" t="s">
        <v>812</v>
      </c>
      <c r="C144" t="s">
        <v>815</v>
      </c>
      <c r="D144" t="s">
        <v>155</v>
      </c>
      <c r="E144" t="s">
        <v>156</v>
      </c>
      <c r="F144" t="s">
        <v>157</v>
      </c>
      <c r="G144" t="s">
        <v>158</v>
      </c>
      <c r="H144" t="s">
        <v>868</v>
      </c>
      <c r="I144" t="s">
        <v>870</v>
      </c>
      <c r="J144">
        <v>6</v>
      </c>
      <c r="K144" t="s">
        <v>164</v>
      </c>
      <c r="L144">
        <v>19</v>
      </c>
      <c r="M144" t="s">
        <v>168</v>
      </c>
      <c r="N144" t="s">
        <v>869</v>
      </c>
      <c r="O144" t="s">
        <v>871</v>
      </c>
      <c r="P144">
        <v>3000</v>
      </c>
      <c r="Q144" t="s">
        <v>56</v>
      </c>
      <c r="R144">
        <v>3711</v>
      </c>
      <c r="S144" t="s">
        <v>278</v>
      </c>
      <c r="T144">
        <v>0</v>
      </c>
      <c r="U144" t="s">
        <v>58</v>
      </c>
      <c r="V144" s="16">
        <v>35000</v>
      </c>
      <c r="W144" s="1">
        <v>35000</v>
      </c>
      <c r="X144" s="1">
        <v>10627</v>
      </c>
      <c r="Y144" s="1">
        <v>10627</v>
      </c>
      <c r="Z144" s="1">
        <v>10627</v>
      </c>
      <c r="AA144" s="1">
        <v>10627</v>
      </c>
      <c r="AB144" s="1">
        <v>10627</v>
      </c>
      <c r="AC144">
        <f t="shared" si="4"/>
        <v>24373</v>
      </c>
      <c r="AD144">
        <v>0</v>
      </c>
      <c r="AE144">
        <v>0</v>
      </c>
      <c r="AF144">
        <v>0</v>
      </c>
      <c r="AG144">
        <v>0</v>
      </c>
      <c r="AH144">
        <v>0</v>
      </c>
    </row>
    <row r="145" spans="1:34" hidden="1" x14ac:dyDescent="0.35">
      <c r="A145" t="str">
        <f t="shared" si="5"/>
        <v>1.1-00-2508_25619013_2537510</v>
      </c>
      <c r="B145" t="s">
        <v>812</v>
      </c>
      <c r="C145" t="s">
        <v>815</v>
      </c>
      <c r="D145" t="s">
        <v>155</v>
      </c>
      <c r="E145" t="s">
        <v>156</v>
      </c>
      <c r="F145" t="s">
        <v>157</v>
      </c>
      <c r="G145" t="s">
        <v>158</v>
      </c>
      <c r="H145" t="s">
        <v>868</v>
      </c>
      <c r="I145" t="s">
        <v>870</v>
      </c>
      <c r="J145">
        <v>6</v>
      </c>
      <c r="K145" t="s">
        <v>164</v>
      </c>
      <c r="L145">
        <v>19</v>
      </c>
      <c r="M145" t="s">
        <v>168</v>
      </c>
      <c r="N145" t="s">
        <v>869</v>
      </c>
      <c r="O145" t="s">
        <v>871</v>
      </c>
      <c r="P145">
        <v>3000</v>
      </c>
      <c r="Q145" t="s">
        <v>56</v>
      </c>
      <c r="R145">
        <v>3751</v>
      </c>
      <c r="S145" t="s">
        <v>279</v>
      </c>
      <c r="T145">
        <v>0</v>
      </c>
      <c r="U145" t="s">
        <v>58</v>
      </c>
      <c r="V145" s="16">
        <v>35000</v>
      </c>
      <c r="W145" s="1">
        <v>35000</v>
      </c>
      <c r="X145">
        <v>402</v>
      </c>
      <c r="Y145">
        <v>402</v>
      </c>
      <c r="Z145">
        <v>402</v>
      </c>
      <c r="AA145">
        <v>402</v>
      </c>
      <c r="AB145">
        <v>402</v>
      </c>
      <c r="AC145">
        <f t="shared" si="4"/>
        <v>34598</v>
      </c>
      <c r="AD145">
        <v>0</v>
      </c>
      <c r="AE145">
        <v>0</v>
      </c>
      <c r="AF145">
        <v>0</v>
      </c>
      <c r="AG145">
        <v>0</v>
      </c>
      <c r="AH145">
        <v>0</v>
      </c>
    </row>
    <row r="146" spans="1:34" hidden="1" x14ac:dyDescent="0.35">
      <c r="A146" t="str">
        <f t="shared" si="5"/>
        <v>1.1-00-2508_25619013_2539410</v>
      </c>
      <c r="B146" t="s">
        <v>812</v>
      </c>
      <c r="C146" t="s">
        <v>815</v>
      </c>
      <c r="D146" t="s">
        <v>155</v>
      </c>
      <c r="E146" t="s">
        <v>156</v>
      </c>
      <c r="F146" t="s">
        <v>157</v>
      </c>
      <c r="G146" t="s">
        <v>158</v>
      </c>
      <c r="H146" t="s">
        <v>868</v>
      </c>
      <c r="I146" t="s">
        <v>870</v>
      </c>
      <c r="J146">
        <v>6</v>
      </c>
      <c r="K146" t="s">
        <v>164</v>
      </c>
      <c r="L146">
        <v>19</v>
      </c>
      <c r="M146" t="s">
        <v>168</v>
      </c>
      <c r="N146" t="s">
        <v>869</v>
      </c>
      <c r="O146" t="s">
        <v>871</v>
      </c>
      <c r="P146">
        <v>3000</v>
      </c>
      <c r="Q146" t="s">
        <v>56</v>
      </c>
      <c r="R146">
        <v>3941</v>
      </c>
      <c r="S146" t="s">
        <v>328</v>
      </c>
      <c r="T146">
        <v>0</v>
      </c>
      <c r="U146" t="s">
        <v>58</v>
      </c>
      <c r="V146" s="16">
        <v>88000</v>
      </c>
      <c r="W146" s="1">
        <v>50000</v>
      </c>
      <c r="X146" s="1">
        <v>64240</v>
      </c>
      <c r="Y146" s="1">
        <v>64240</v>
      </c>
      <c r="Z146">
        <v>0</v>
      </c>
      <c r="AA146">
        <v>0</v>
      </c>
      <c r="AB146">
        <v>0</v>
      </c>
      <c r="AC146">
        <f t="shared" si="4"/>
        <v>23760</v>
      </c>
      <c r="AD146">
        <v>0</v>
      </c>
      <c r="AE146" s="1">
        <v>38000</v>
      </c>
      <c r="AF146">
        <v>0</v>
      </c>
      <c r="AG146">
        <v>0</v>
      </c>
      <c r="AH146" s="1">
        <v>38000</v>
      </c>
    </row>
    <row r="147" spans="1:34" hidden="1" x14ac:dyDescent="0.35">
      <c r="A147" t="str">
        <f t="shared" si="5"/>
        <v>1.1-00-2508_25619013_2539620</v>
      </c>
      <c r="B147" t="s">
        <v>812</v>
      </c>
      <c r="C147" t="s">
        <v>815</v>
      </c>
      <c r="D147" t="s">
        <v>155</v>
      </c>
      <c r="E147" t="s">
        <v>156</v>
      </c>
      <c r="F147" t="s">
        <v>157</v>
      </c>
      <c r="G147" t="s">
        <v>158</v>
      </c>
      <c r="H147" t="s">
        <v>868</v>
      </c>
      <c r="I147" t="s">
        <v>870</v>
      </c>
      <c r="J147">
        <v>6</v>
      </c>
      <c r="K147" t="s">
        <v>164</v>
      </c>
      <c r="L147">
        <v>19</v>
      </c>
      <c r="M147" t="s">
        <v>168</v>
      </c>
      <c r="N147" t="s">
        <v>869</v>
      </c>
      <c r="O147" t="s">
        <v>871</v>
      </c>
      <c r="P147">
        <v>3000</v>
      </c>
      <c r="Q147" t="s">
        <v>56</v>
      </c>
      <c r="R147">
        <v>3962</v>
      </c>
      <c r="S147" t="s">
        <v>395</v>
      </c>
      <c r="T147">
        <v>0</v>
      </c>
      <c r="U147" t="s">
        <v>58</v>
      </c>
      <c r="V147" s="16">
        <v>98680</v>
      </c>
      <c r="W147" s="1">
        <v>300000</v>
      </c>
      <c r="X147" s="1">
        <v>46132.14</v>
      </c>
      <c r="Y147" s="1">
        <v>46132.14</v>
      </c>
      <c r="Z147" s="1">
        <v>3417</v>
      </c>
      <c r="AA147" s="1">
        <v>3417</v>
      </c>
      <c r="AB147" s="1">
        <v>3417</v>
      </c>
      <c r="AC147">
        <f t="shared" si="4"/>
        <v>52547.86</v>
      </c>
      <c r="AD147">
        <v>0</v>
      </c>
      <c r="AE147" s="1">
        <v>25000</v>
      </c>
      <c r="AF147">
        <v>0</v>
      </c>
      <c r="AG147" s="1">
        <v>226320</v>
      </c>
      <c r="AH147" s="1">
        <v>-201320</v>
      </c>
    </row>
    <row r="148" spans="1:34" hidden="1" x14ac:dyDescent="0.35">
      <c r="A148" t="str">
        <f t="shared" si="5"/>
        <v>1.1-00-2510_25433025_2542110</v>
      </c>
      <c r="B148" t="s">
        <v>812</v>
      </c>
      <c r="C148" t="s">
        <v>815</v>
      </c>
      <c r="D148" t="s">
        <v>531</v>
      </c>
      <c r="E148" t="s">
        <v>530</v>
      </c>
      <c r="F148" t="s">
        <v>157</v>
      </c>
      <c r="G148" t="s">
        <v>158</v>
      </c>
      <c r="H148" t="s">
        <v>898</v>
      </c>
      <c r="I148" t="s">
        <v>900</v>
      </c>
      <c r="J148">
        <v>4</v>
      </c>
      <c r="K148" t="s">
        <v>224</v>
      </c>
      <c r="L148">
        <v>33</v>
      </c>
      <c r="M148" t="s">
        <v>536</v>
      </c>
      <c r="N148" t="s">
        <v>921</v>
      </c>
      <c r="O148" t="s">
        <v>537</v>
      </c>
      <c r="P148">
        <v>4000</v>
      </c>
      <c r="Q148" t="s">
        <v>233</v>
      </c>
      <c r="R148">
        <v>4211</v>
      </c>
      <c r="S148" t="s">
        <v>291</v>
      </c>
      <c r="T148">
        <v>0</v>
      </c>
      <c r="U148" t="s">
        <v>58</v>
      </c>
      <c r="V148" s="16">
        <v>0</v>
      </c>
      <c r="W148" s="1">
        <v>9360000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f t="shared" si="4"/>
        <v>0</v>
      </c>
      <c r="AD148">
        <v>0</v>
      </c>
      <c r="AE148">
        <v>0</v>
      </c>
      <c r="AF148">
        <v>0</v>
      </c>
      <c r="AG148" s="1">
        <v>9360000</v>
      </c>
      <c r="AH148" s="1">
        <v>-9360000</v>
      </c>
    </row>
    <row r="149" spans="1:34" hidden="1" x14ac:dyDescent="0.35">
      <c r="A149" t="str">
        <f t="shared" si="5"/>
        <v>1.1-00-2517_25460042_2542110</v>
      </c>
      <c r="B149" t="s">
        <v>812</v>
      </c>
      <c r="C149" t="s">
        <v>815</v>
      </c>
      <c r="D149" t="s">
        <v>531</v>
      </c>
      <c r="E149" t="s">
        <v>530</v>
      </c>
      <c r="F149" t="s">
        <v>157</v>
      </c>
      <c r="G149" t="s">
        <v>158</v>
      </c>
      <c r="H149" t="s">
        <v>922</v>
      </c>
      <c r="I149" t="s">
        <v>924</v>
      </c>
      <c r="J149">
        <v>4</v>
      </c>
      <c r="K149" t="s">
        <v>224</v>
      </c>
      <c r="L149">
        <v>60</v>
      </c>
      <c r="M149" t="s">
        <v>536</v>
      </c>
      <c r="N149" t="s">
        <v>923</v>
      </c>
      <c r="O149" t="s">
        <v>537</v>
      </c>
      <c r="P149">
        <v>4000</v>
      </c>
      <c r="Q149" t="s">
        <v>233</v>
      </c>
      <c r="R149">
        <v>4211</v>
      </c>
      <c r="S149" t="s">
        <v>291</v>
      </c>
      <c r="T149">
        <v>0</v>
      </c>
      <c r="U149" t="s">
        <v>58</v>
      </c>
      <c r="V149" s="16">
        <v>9360000</v>
      </c>
      <c r="W149">
        <v>0</v>
      </c>
      <c r="X149" s="1">
        <v>6362121.9500000002</v>
      </c>
      <c r="Y149" s="1">
        <v>6362121.9500000002</v>
      </c>
      <c r="Z149" s="1">
        <v>6362121.9500000002</v>
      </c>
      <c r="AA149" s="1">
        <v>6362121.9500000002</v>
      </c>
      <c r="AB149" s="1">
        <v>6362121.9500000002</v>
      </c>
      <c r="AC149">
        <f t="shared" si="4"/>
        <v>2997878.05</v>
      </c>
      <c r="AD149">
        <v>0</v>
      </c>
      <c r="AE149" s="1">
        <v>9360000</v>
      </c>
      <c r="AF149">
        <v>0</v>
      </c>
      <c r="AG149">
        <v>0</v>
      </c>
      <c r="AH149" s="1">
        <v>9360000</v>
      </c>
    </row>
    <row r="150" spans="1:34" hidden="1" x14ac:dyDescent="0.35">
      <c r="A150" t="str">
        <f t="shared" si="5"/>
        <v>1.1-00-2510_25041031_2521110</v>
      </c>
      <c r="B150" t="s">
        <v>812</v>
      </c>
      <c r="C150" t="s">
        <v>815</v>
      </c>
      <c r="D150" t="s">
        <v>531</v>
      </c>
      <c r="E150" t="s">
        <v>530</v>
      </c>
      <c r="F150" t="s">
        <v>217</v>
      </c>
      <c r="G150" t="s">
        <v>218</v>
      </c>
      <c r="H150" t="s">
        <v>898</v>
      </c>
      <c r="I150" t="s">
        <v>900</v>
      </c>
      <c r="J150">
        <v>0</v>
      </c>
      <c r="K150" t="s">
        <v>255</v>
      </c>
      <c r="L150">
        <v>41</v>
      </c>
      <c r="M150" t="s">
        <v>925</v>
      </c>
      <c r="N150" t="s">
        <v>908</v>
      </c>
      <c r="O150" t="s">
        <v>909</v>
      </c>
      <c r="P150">
        <v>2000</v>
      </c>
      <c r="Q150" t="s">
        <v>105</v>
      </c>
      <c r="R150">
        <v>2111</v>
      </c>
      <c r="S150" t="s">
        <v>124</v>
      </c>
      <c r="T150">
        <v>0</v>
      </c>
      <c r="U150" t="s">
        <v>58</v>
      </c>
      <c r="V150" s="16">
        <v>14000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f t="shared" si="4"/>
        <v>14000</v>
      </c>
      <c r="AD150" s="1">
        <v>14000</v>
      </c>
      <c r="AE150">
        <v>0</v>
      </c>
      <c r="AF150">
        <v>0</v>
      </c>
      <c r="AG150">
        <v>0</v>
      </c>
      <c r="AH150" s="1">
        <v>14000</v>
      </c>
    </row>
    <row r="151" spans="1:34" hidden="1" x14ac:dyDescent="0.35">
      <c r="A151" t="str">
        <f t="shared" si="5"/>
        <v>1.1-00-2510_25041031_2521610</v>
      </c>
      <c r="B151" t="s">
        <v>812</v>
      </c>
      <c r="C151" t="s">
        <v>815</v>
      </c>
      <c r="D151" t="s">
        <v>531</v>
      </c>
      <c r="E151" t="s">
        <v>530</v>
      </c>
      <c r="F151" t="s">
        <v>217</v>
      </c>
      <c r="G151" t="s">
        <v>218</v>
      </c>
      <c r="H151" t="s">
        <v>898</v>
      </c>
      <c r="I151" t="s">
        <v>900</v>
      </c>
      <c r="J151">
        <v>0</v>
      </c>
      <c r="K151" t="s">
        <v>255</v>
      </c>
      <c r="L151">
        <v>41</v>
      </c>
      <c r="M151" t="s">
        <v>925</v>
      </c>
      <c r="N151" t="s">
        <v>908</v>
      </c>
      <c r="O151" t="s">
        <v>909</v>
      </c>
      <c r="P151">
        <v>2000</v>
      </c>
      <c r="Q151" t="s">
        <v>105</v>
      </c>
      <c r="R151">
        <v>2161</v>
      </c>
      <c r="S151" t="s">
        <v>367</v>
      </c>
      <c r="T151">
        <v>0</v>
      </c>
      <c r="U151" t="s">
        <v>58</v>
      </c>
      <c r="V151" s="16">
        <v>425000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f t="shared" si="4"/>
        <v>425000</v>
      </c>
      <c r="AD151" s="1">
        <v>425000</v>
      </c>
      <c r="AE151">
        <v>0</v>
      </c>
      <c r="AF151">
        <v>0</v>
      </c>
      <c r="AG151">
        <v>0</v>
      </c>
      <c r="AH151" s="1">
        <v>425000</v>
      </c>
    </row>
    <row r="152" spans="1:34" hidden="1" x14ac:dyDescent="0.35">
      <c r="A152" t="str">
        <f t="shared" si="5"/>
        <v>1.1-00-2510_25041031_2524910</v>
      </c>
      <c r="B152" t="s">
        <v>812</v>
      </c>
      <c r="C152" t="s">
        <v>815</v>
      </c>
      <c r="D152" t="s">
        <v>531</v>
      </c>
      <c r="E152" t="s">
        <v>530</v>
      </c>
      <c r="F152" t="s">
        <v>217</v>
      </c>
      <c r="G152" t="s">
        <v>218</v>
      </c>
      <c r="H152" t="s">
        <v>898</v>
      </c>
      <c r="I152" t="s">
        <v>900</v>
      </c>
      <c r="J152">
        <v>0</v>
      </c>
      <c r="K152" t="s">
        <v>255</v>
      </c>
      <c r="L152">
        <v>41</v>
      </c>
      <c r="M152" t="s">
        <v>925</v>
      </c>
      <c r="N152" t="s">
        <v>908</v>
      </c>
      <c r="O152" t="s">
        <v>909</v>
      </c>
      <c r="P152">
        <v>2000</v>
      </c>
      <c r="Q152" t="s">
        <v>105</v>
      </c>
      <c r="R152">
        <v>2491</v>
      </c>
      <c r="S152" t="s">
        <v>374</v>
      </c>
      <c r="T152">
        <v>0</v>
      </c>
      <c r="U152" t="s">
        <v>58</v>
      </c>
      <c r="V152" s="16">
        <v>7132500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f t="shared" si="4"/>
        <v>7132500</v>
      </c>
      <c r="AD152" s="1">
        <v>632500</v>
      </c>
      <c r="AE152" s="1">
        <v>6500000</v>
      </c>
      <c r="AF152">
        <v>0</v>
      </c>
      <c r="AG152">
        <v>0</v>
      </c>
      <c r="AH152" s="1">
        <v>7132500</v>
      </c>
    </row>
    <row r="153" spans="1:34" hidden="1" x14ac:dyDescent="0.35">
      <c r="A153" t="str">
        <f t="shared" si="5"/>
        <v>1.1-00-2510_25041031_2527210</v>
      </c>
      <c r="B153" t="s">
        <v>812</v>
      </c>
      <c r="C153" t="s">
        <v>815</v>
      </c>
      <c r="D153" t="s">
        <v>531</v>
      </c>
      <c r="E153" t="s">
        <v>530</v>
      </c>
      <c r="F153" t="s">
        <v>217</v>
      </c>
      <c r="G153" t="s">
        <v>218</v>
      </c>
      <c r="H153" t="s">
        <v>898</v>
      </c>
      <c r="I153" t="s">
        <v>900</v>
      </c>
      <c r="J153">
        <v>0</v>
      </c>
      <c r="K153" t="s">
        <v>255</v>
      </c>
      <c r="L153">
        <v>41</v>
      </c>
      <c r="M153" t="s">
        <v>925</v>
      </c>
      <c r="N153" t="s">
        <v>908</v>
      </c>
      <c r="O153" t="s">
        <v>909</v>
      </c>
      <c r="P153">
        <v>2000</v>
      </c>
      <c r="Q153" t="s">
        <v>105</v>
      </c>
      <c r="R153">
        <v>2721</v>
      </c>
      <c r="S153" t="s">
        <v>377</v>
      </c>
      <c r="T153">
        <v>0</v>
      </c>
      <c r="U153" t="s">
        <v>58</v>
      </c>
      <c r="V153" s="16">
        <v>290000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f t="shared" si="4"/>
        <v>290000</v>
      </c>
      <c r="AD153" s="1">
        <v>290000</v>
      </c>
      <c r="AE153">
        <v>0</v>
      </c>
      <c r="AF153">
        <v>0</v>
      </c>
      <c r="AG153">
        <v>0</v>
      </c>
      <c r="AH153" s="1">
        <v>290000</v>
      </c>
    </row>
    <row r="154" spans="1:34" hidden="1" x14ac:dyDescent="0.35">
      <c r="A154" t="str">
        <f t="shared" si="5"/>
        <v>1.1-00-2510_25041031_2529110</v>
      </c>
      <c r="B154" t="s">
        <v>812</v>
      </c>
      <c r="C154" t="s">
        <v>815</v>
      </c>
      <c r="D154" t="s">
        <v>531</v>
      </c>
      <c r="E154" t="s">
        <v>530</v>
      </c>
      <c r="F154" t="s">
        <v>217</v>
      </c>
      <c r="G154" t="s">
        <v>218</v>
      </c>
      <c r="H154" t="s">
        <v>898</v>
      </c>
      <c r="I154" t="s">
        <v>900</v>
      </c>
      <c r="J154">
        <v>0</v>
      </c>
      <c r="K154" t="s">
        <v>255</v>
      </c>
      <c r="L154">
        <v>41</v>
      </c>
      <c r="M154" t="s">
        <v>925</v>
      </c>
      <c r="N154" t="s">
        <v>908</v>
      </c>
      <c r="O154" t="s">
        <v>909</v>
      </c>
      <c r="P154">
        <v>2000</v>
      </c>
      <c r="Q154" t="s">
        <v>105</v>
      </c>
      <c r="R154">
        <v>2911</v>
      </c>
      <c r="S154" t="s">
        <v>312</v>
      </c>
      <c r="T154">
        <v>0</v>
      </c>
      <c r="U154" t="s">
        <v>58</v>
      </c>
      <c r="V154" s="16">
        <v>200000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f t="shared" si="4"/>
        <v>200000</v>
      </c>
      <c r="AD154" s="1">
        <v>200000</v>
      </c>
      <c r="AE154">
        <v>0</v>
      </c>
      <c r="AF154">
        <v>0</v>
      </c>
      <c r="AG154">
        <v>0</v>
      </c>
      <c r="AH154" s="1">
        <v>200000</v>
      </c>
    </row>
    <row r="155" spans="1:34" hidden="1" x14ac:dyDescent="0.35">
      <c r="A155" t="str">
        <f t="shared" si="5"/>
        <v>1.1-00-2510_25041031_2544110</v>
      </c>
      <c r="B155" t="s">
        <v>812</v>
      </c>
      <c r="C155" t="s">
        <v>815</v>
      </c>
      <c r="D155" t="s">
        <v>531</v>
      </c>
      <c r="E155" t="s">
        <v>530</v>
      </c>
      <c r="F155" t="s">
        <v>217</v>
      </c>
      <c r="G155" t="s">
        <v>218</v>
      </c>
      <c r="H155" t="s">
        <v>898</v>
      </c>
      <c r="I155" t="s">
        <v>900</v>
      </c>
      <c r="J155">
        <v>0</v>
      </c>
      <c r="K155" t="s">
        <v>255</v>
      </c>
      <c r="L155">
        <v>41</v>
      </c>
      <c r="M155" t="s">
        <v>925</v>
      </c>
      <c r="N155" t="s">
        <v>908</v>
      </c>
      <c r="O155" t="s">
        <v>909</v>
      </c>
      <c r="P155">
        <v>4000</v>
      </c>
      <c r="Q155" t="s">
        <v>233</v>
      </c>
      <c r="R155">
        <v>4411</v>
      </c>
      <c r="S155" t="s">
        <v>231</v>
      </c>
      <c r="T155">
        <v>0</v>
      </c>
      <c r="U155" t="s">
        <v>58</v>
      </c>
      <c r="V155" s="16">
        <v>22320394.5</v>
      </c>
      <c r="W155" s="1">
        <v>55000000</v>
      </c>
      <c r="X155" s="1">
        <v>15048000</v>
      </c>
      <c r="Y155" s="1">
        <v>15048000</v>
      </c>
      <c r="Z155" s="1">
        <v>15048000</v>
      </c>
      <c r="AA155" s="1">
        <v>12864000</v>
      </c>
      <c r="AB155" s="1">
        <v>12672000</v>
      </c>
      <c r="AC155">
        <f t="shared" si="4"/>
        <v>7272394.5</v>
      </c>
      <c r="AD155">
        <v>0</v>
      </c>
      <c r="AE155">
        <v>0</v>
      </c>
      <c r="AF155">
        <v>0</v>
      </c>
      <c r="AG155" s="1">
        <v>32679605.5</v>
      </c>
      <c r="AH155" s="1">
        <v>-32679605.5</v>
      </c>
    </row>
    <row r="156" spans="1:34" hidden="1" x14ac:dyDescent="0.35">
      <c r="A156" t="str">
        <f t="shared" si="5"/>
        <v>1.1-00-2510_25041031_2551110</v>
      </c>
      <c r="B156" t="s">
        <v>812</v>
      </c>
      <c r="C156" t="s">
        <v>815</v>
      </c>
      <c r="D156" t="s">
        <v>531</v>
      </c>
      <c r="E156" t="s">
        <v>530</v>
      </c>
      <c r="F156" t="s">
        <v>217</v>
      </c>
      <c r="G156" t="s">
        <v>218</v>
      </c>
      <c r="H156" t="s">
        <v>898</v>
      </c>
      <c r="I156" t="s">
        <v>900</v>
      </c>
      <c r="J156">
        <v>0</v>
      </c>
      <c r="K156" t="s">
        <v>255</v>
      </c>
      <c r="L156">
        <v>41</v>
      </c>
      <c r="M156" t="s">
        <v>925</v>
      </c>
      <c r="N156" t="s">
        <v>908</v>
      </c>
      <c r="O156" t="s">
        <v>909</v>
      </c>
      <c r="P156">
        <v>5000</v>
      </c>
      <c r="Q156" t="s">
        <v>118</v>
      </c>
      <c r="R156">
        <v>5111</v>
      </c>
      <c r="S156" t="s">
        <v>119</v>
      </c>
      <c r="T156">
        <v>0</v>
      </c>
      <c r="U156" t="s">
        <v>58</v>
      </c>
      <c r="V156" s="16">
        <v>17000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f t="shared" si="4"/>
        <v>17000</v>
      </c>
      <c r="AD156" s="1">
        <v>17000</v>
      </c>
      <c r="AE156">
        <v>0</v>
      </c>
      <c r="AF156">
        <v>0</v>
      </c>
      <c r="AG156">
        <v>0</v>
      </c>
      <c r="AH156" s="1">
        <v>17000</v>
      </c>
    </row>
    <row r="157" spans="1:34" hidden="1" x14ac:dyDescent="0.35">
      <c r="A157" t="str">
        <f t="shared" si="5"/>
        <v>1.1-00-2510_25041031_2551510</v>
      </c>
      <c r="B157" t="s">
        <v>812</v>
      </c>
      <c r="C157" t="s">
        <v>815</v>
      </c>
      <c r="D157" t="s">
        <v>531</v>
      </c>
      <c r="E157" t="s">
        <v>530</v>
      </c>
      <c r="F157" t="s">
        <v>217</v>
      </c>
      <c r="G157" t="s">
        <v>218</v>
      </c>
      <c r="H157" t="s">
        <v>898</v>
      </c>
      <c r="I157" t="s">
        <v>900</v>
      </c>
      <c r="J157">
        <v>0</v>
      </c>
      <c r="K157" t="s">
        <v>255</v>
      </c>
      <c r="L157">
        <v>41</v>
      </c>
      <c r="M157" t="s">
        <v>925</v>
      </c>
      <c r="N157" t="s">
        <v>908</v>
      </c>
      <c r="O157" t="s">
        <v>909</v>
      </c>
      <c r="P157">
        <v>5000</v>
      </c>
      <c r="Q157" t="s">
        <v>118</v>
      </c>
      <c r="R157">
        <v>5151</v>
      </c>
      <c r="S157" t="s">
        <v>326</v>
      </c>
      <c r="T157">
        <v>0</v>
      </c>
      <c r="U157" t="s">
        <v>58</v>
      </c>
      <c r="V157" s="16">
        <v>14000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f t="shared" si="4"/>
        <v>14000</v>
      </c>
      <c r="AD157" s="1">
        <v>14000</v>
      </c>
      <c r="AE157">
        <v>0</v>
      </c>
      <c r="AF157">
        <v>0</v>
      </c>
      <c r="AG157">
        <v>0</v>
      </c>
      <c r="AH157" s="1">
        <v>14000</v>
      </c>
    </row>
    <row r="158" spans="1:34" hidden="1" x14ac:dyDescent="0.35">
      <c r="A158" t="str">
        <f t="shared" si="5"/>
        <v>1.1-00-2510_25041031_2551910</v>
      </c>
      <c r="B158" t="s">
        <v>812</v>
      </c>
      <c r="C158" t="s">
        <v>815</v>
      </c>
      <c r="D158" t="s">
        <v>531</v>
      </c>
      <c r="E158" t="s">
        <v>530</v>
      </c>
      <c r="F158" t="s">
        <v>217</v>
      </c>
      <c r="G158" t="s">
        <v>218</v>
      </c>
      <c r="H158" t="s">
        <v>898</v>
      </c>
      <c r="I158" t="s">
        <v>900</v>
      </c>
      <c r="J158">
        <v>0</v>
      </c>
      <c r="K158" t="s">
        <v>255</v>
      </c>
      <c r="L158">
        <v>41</v>
      </c>
      <c r="M158" t="s">
        <v>925</v>
      </c>
      <c r="N158" t="s">
        <v>908</v>
      </c>
      <c r="O158" t="s">
        <v>909</v>
      </c>
      <c r="P158">
        <v>5000</v>
      </c>
      <c r="Q158" t="s">
        <v>118</v>
      </c>
      <c r="R158">
        <v>5191</v>
      </c>
      <c r="S158" t="s">
        <v>121</v>
      </c>
      <c r="T158">
        <v>0</v>
      </c>
      <c r="U158" t="s">
        <v>58</v>
      </c>
      <c r="V158" s="16">
        <v>13000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f t="shared" si="4"/>
        <v>13000</v>
      </c>
      <c r="AD158" s="1">
        <v>13000</v>
      </c>
      <c r="AE158">
        <v>0</v>
      </c>
      <c r="AF158">
        <v>0</v>
      </c>
      <c r="AG158">
        <v>0</v>
      </c>
      <c r="AH158" s="1">
        <v>13000</v>
      </c>
    </row>
    <row r="159" spans="1:34" hidden="1" x14ac:dyDescent="0.35">
      <c r="A159" t="str">
        <f t="shared" si="5"/>
        <v>1.1-00-2510_25041031_2552110</v>
      </c>
      <c r="B159" t="s">
        <v>812</v>
      </c>
      <c r="C159" t="s">
        <v>815</v>
      </c>
      <c r="D159" t="s">
        <v>531</v>
      </c>
      <c r="E159" t="s">
        <v>530</v>
      </c>
      <c r="F159" t="s">
        <v>217</v>
      </c>
      <c r="G159" t="s">
        <v>218</v>
      </c>
      <c r="H159" t="s">
        <v>898</v>
      </c>
      <c r="I159" t="s">
        <v>900</v>
      </c>
      <c r="J159">
        <v>0</v>
      </c>
      <c r="K159" t="s">
        <v>255</v>
      </c>
      <c r="L159">
        <v>41</v>
      </c>
      <c r="M159" t="s">
        <v>925</v>
      </c>
      <c r="N159" t="s">
        <v>908</v>
      </c>
      <c r="O159" t="s">
        <v>909</v>
      </c>
      <c r="P159">
        <v>5000</v>
      </c>
      <c r="Q159" t="s">
        <v>118</v>
      </c>
      <c r="R159">
        <v>5211</v>
      </c>
      <c r="S159" t="s">
        <v>365</v>
      </c>
      <c r="T159">
        <v>0</v>
      </c>
      <c r="U159" t="s">
        <v>58</v>
      </c>
      <c r="V159" s="16">
        <v>3000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f t="shared" si="4"/>
        <v>3000</v>
      </c>
      <c r="AD159" s="1">
        <v>3000</v>
      </c>
      <c r="AE159">
        <v>0</v>
      </c>
      <c r="AF159">
        <v>0</v>
      </c>
      <c r="AG159">
        <v>0</v>
      </c>
      <c r="AH159" s="1">
        <v>3000</v>
      </c>
    </row>
    <row r="160" spans="1:34" hidden="1" x14ac:dyDescent="0.35">
      <c r="A160" t="str">
        <f t="shared" si="5"/>
        <v>1.1-00-2510_25041031_2556710</v>
      </c>
      <c r="B160" t="s">
        <v>812</v>
      </c>
      <c r="C160" t="s">
        <v>815</v>
      </c>
      <c r="D160" t="s">
        <v>531</v>
      </c>
      <c r="E160" t="s">
        <v>530</v>
      </c>
      <c r="F160" t="s">
        <v>217</v>
      </c>
      <c r="G160" t="s">
        <v>218</v>
      </c>
      <c r="H160" t="s">
        <v>898</v>
      </c>
      <c r="I160" t="s">
        <v>900</v>
      </c>
      <c r="J160">
        <v>0</v>
      </c>
      <c r="K160" t="s">
        <v>255</v>
      </c>
      <c r="L160">
        <v>41</v>
      </c>
      <c r="M160" t="s">
        <v>925</v>
      </c>
      <c r="N160" t="s">
        <v>908</v>
      </c>
      <c r="O160" t="s">
        <v>909</v>
      </c>
      <c r="P160">
        <v>5000</v>
      </c>
      <c r="Q160" t="s">
        <v>118</v>
      </c>
      <c r="R160">
        <v>5671</v>
      </c>
      <c r="S160" t="s">
        <v>407</v>
      </c>
      <c r="T160">
        <v>0</v>
      </c>
      <c r="U160" t="s">
        <v>58</v>
      </c>
      <c r="V160" s="16">
        <v>332500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f t="shared" si="4"/>
        <v>332500</v>
      </c>
      <c r="AD160" s="1">
        <v>332500</v>
      </c>
      <c r="AE160">
        <v>0</v>
      </c>
      <c r="AF160">
        <v>0</v>
      </c>
      <c r="AG160">
        <v>0</v>
      </c>
      <c r="AH160" s="1">
        <v>332500</v>
      </c>
    </row>
    <row r="161" spans="1:34" hidden="1" x14ac:dyDescent="0.35">
      <c r="A161" t="str">
        <f t="shared" si="5"/>
        <v>1.1-00-2510_25042031_2544210</v>
      </c>
      <c r="B161" t="s">
        <v>812</v>
      </c>
      <c r="C161" t="s">
        <v>815</v>
      </c>
      <c r="D161" t="s">
        <v>531</v>
      </c>
      <c r="E161" t="s">
        <v>530</v>
      </c>
      <c r="F161" t="s">
        <v>217</v>
      </c>
      <c r="G161" t="s">
        <v>218</v>
      </c>
      <c r="H161" t="s">
        <v>898</v>
      </c>
      <c r="I161" t="s">
        <v>900</v>
      </c>
      <c r="J161">
        <v>0</v>
      </c>
      <c r="K161" t="s">
        <v>255</v>
      </c>
      <c r="L161">
        <v>42</v>
      </c>
      <c r="M161" t="s">
        <v>512</v>
      </c>
      <c r="N161" t="s">
        <v>908</v>
      </c>
      <c r="O161" t="s">
        <v>909</v>
      </c>
      <c r="P161">
        <v>4000</v>
      </c>
      <c r="Q161" t="s">
        <v>233</v>
      </c>
      <c r="R161">
        <v>4421</v>
      </c>
      <c r="S161" t="s">
        <v>511</v>
      </c>
      <c r="T161">
        <v>0</v>
      </c>
      <c r="U161" t="s">
        <v>58</v>
      </c>
      <c r="V161" s="16">
        <v>200000</v>
      </c>
      <c r="W161" s="1">
        <v>200000</v>
      </c>
      <c r="X161" s="1">
        <v>63500</v>
      </c>
      <c r="Y161" s="1">
        <v>63500</v>
      </c>
      <c r="Z161" s="1">
        <v>63500</v>
      </c>
      <c r="AA161" s="1">
        <v>63500</v>
      </c>
      <c r="AB161" s="1">
        <v>63500</v>
      </c>
      <c r="AC161">
        <f t="shared" si="4"/>
        <v>136500</v>
      </c>
      <c r="AD161">
        <v>0</v>
      </c>
      <c r="AE161">
        <v>0</v>
      </c>
      <c r="AF161">
        <v>0</v>
      </c>
      <c r="AG161">
        <v>0</v>
      </c>
      <c r="AH161">
        <v>0</v>
      </c>
    </row>
    <row r="162" spans="1:34" hidden="1" x14ac:dyDescent="0.35">
      <c r="A162" t="str">
        <f t="shared" si="5"/>
        <v>1.1-00-2510_25043031_2533510</v>
      </c>
      <c r="B162" t="s">
        <v>812</v>
      </c>
      <c r="C162" t="s">
        <v>815</v>
      </c>
      <c r="D162" t="s">
        <v>531</v>
      </c>
      <c r="E162" t="s">
        <v>530</v>
      </c>
      <c r="F162" t="s">
        <v>217</v>
      </c>
      <c r="G162" t="s">
        <v>218</v>
      </c>
      <c r="H162" t="s">
        <v>898</v>
      </c>
      <c r="I162" t="s">
        <v>900</v>
      </c>
      <c r="J162">
        <v>0</v>
      </c>
      <c r="K162" t="s">
        <v>255</v>
      </c>
      <c r="L162">
        <v>43</v>
      </c>
      <c r="M162" t="s">
        <v>926</v>
      </c>
      <c r="N162" t="s">
        <v>908</v>
      </c>
      <c r="O162" t="s">
        <v>909</v>
      </c>
      <c r="P162">
        <v>3000</v>
      </c>
      <c r="Q162" t="s">
        <v>56</v>
      </c>
      <c r="R162">
        <v>3351</v>
      </c>
      <c r="S162" t="s">
        <v>545</v>
      </c>
      <c r="T162">
        <v>0</v>
      </c>
      <c r="U162" t="s">
        <v>58</v>
      </c>
      <c r="V162" s="16">
        <v>0</v>
      </c>
      <c r="W162" s="1">
        <v>516780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f t="shared" si="4"/>
        <v>0</v>
      </c>
      <c r="AD162">
        <v>0</v>
      </c>
      <c r="AE162">
        <v>0</v>
      </c>
      <c r="AF162">
        <v>0</v>
      </c>
      <c r="AG162" s="1">
        <v>516780</v>
      </c>
      <c r="AH162" s="1">
        <v>-516780</v>
      </c>
    </row>
    <row r="163" spans="1:34" hidden="1" x14ac:dyDescent="0.35">
      <c r="A163" t="str">
        <f t="shared" si="5"/>
        <v>1.1-00-2510_25043031_2538210</v>
      </c>
      <c r="B163" t="s">
        <v>812</v>
      </c>
      <c r="C163" t="s">
        <v>815</v>
      </c>
      <c r="D163" t="s">
        <v>531</v>
      </c>
      <c r="E163" t="s">
        <v>530</v>
      </c>
      <c r="F163" t="s">
        <v>217</v>
      </c>
      <c r="G163" t="s">
        <v>218</v>
      </c>
      <c r="H163" t="s">
        <v>898</v>
      </c>
      <c r="I163" t="s">
        <v>900</v>
      </c>
      <c r="J163">
        <v>0</v>
      </c>
      <c r="K163" t="s">
        <v>255</v>
      </c>
      <c r="L163">
        <v>43</v>
      </c>
      <c r="M163" t="s">
        <v>926</v>
      </c>
      <c r="N163" t="s">
        <v>908</v>
      </c>
      <c r="O163" t="s">
        <v>909</v>
      </c>
      <c r="P163">
        <v>3000</v>
      </c>
      <c r="Q163" t="s">
        <v>56</v>
      </c>
      <c r="R163">
        <v>3821</v>
      </c>
      <c r="S163" t="s">
        <v>228</v>
      </c>
      <c r="T163">
        <v>0</v>
      </c>
      <c r="U163" t="s">
        <v>58</v>
      </c>
      <c r="V163" s="16">
        <v>591780</v>
      </c>
      <c r="W163" s="1">
        <v>75000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f t="shared" si="4"/>
        <v>591780</v>
      </c>
      <c r="AD163">
        <v>0</v>
      </c>
      <c r="AE163" s="1">
        <v>516780</v>
      </c>
      <c r="AF163">
        <v>0</v>
      </c>
      <c r="AG163">
        <v>0</v>
      </c>
      <c r="AH163" s="1">
        <v>516780</v>
      </c>
    </row>
    <row r="164" spans="1:34" hidden="1" x14ac:dyDescent="0.35">
      <c r="A164" t="str">
        <f t="shared" si="5"/>
        <v>1.1-00-2510_25043031_2544110</v>
      </c>
      <c r="B164" t="s">
        <v>812</v>
      </c>
      <c r="C164" t="s">
        <v>815</v>
      </c>
      <c r="D164" t="s">
        <v>531</v>
      </c>
      <c r="E164" t="s">
        <v>530</v>
      </c>
      <c r="F164" t="s">
        <v>217</v>
      </c>
      <c r="G164" t="s">
        <v>218</v>
      </c>
      <c r="H164" t="s">
        <v>898</v>
      </c>
      <c r="I164" t="s">
        <v>900</v>
      </c>
      <c r="J164">
        <v>0</v>
      </c>
      <c r="K164" t="s">
        <v>255</v>
      </c>
      <c r="L164">
        <v>43</v>
      </c>
      <c r="M164" t="s">
        <v>926</v>
      </c>
      <c r="N164" t="s">
        <v>908</v>
      </c>
      <c r="O164" t="s">
        <v>909</v>
      </c>
      <c r="P164">
        <v>4000</v>
      </c>
      <c r="Q164" t="s">
        <v>233</v>
      </c>
      <c r="R164">
        <v>4411</v>
      </c>
      <c r="S164" t="s">
        <v>231</v>
      </c>
      <c r="T164">
        <v>0</v>
      </c>
      <c r="U164" t="s">
        <v>58</v>
      </c>
      <c r="V164" s="16">
        <v>12000000</v>
      </c>
      <c r="W164" s="1">
        <v>12000000</v>
      </c>
      <c r="X164" s="1">
        <v>11970016.800000001</v>
      </c>
      <c r="Y164" s="1">
        <v>11970016.800000001</v>
      </c>
      <c r="Z164">
        <v>0</v>
      </c>
      <c r="AA164">
        <v>0</v>
      </c>
      <c r="AB164">
        <v>0</v>
      </c>
      <c r="AC164">
        <f t="shared" si="4"/>
        <v>29983.199999999255</v>
      </c>
      <c r="AD164">
        <v>0</v>
      </c>
      <c r="AE164">
        <v>0</v>
      </c>
      <c r="AF164">
        <v>0</v>
      </c>
      <c r="AG164">
        <v>0</v>
      </c>
      <c r="AH164">
        <v>0</v>
      </c>
    </row>
    <row r="165" spans="1:34" hidden="1" x14ac:dyDescent="0.35">
      <c r="A165" t="str">
        <f t="shared" si="5"/>
        <v>1.1-00-2510_25044031_2534610</v>
      </c>
      <c r="B165" t="s">
        <v>812</v>
      </c>
      <c r="C165" t="s">
        <v>815</v>
      </c>
      <c r="D165" t="s">
        <v>531</v>
      </c>
      <c r="E165" t="s">
        <v>530</v>
      </c>
      <c r="F165" t="s">
        <v>217</v>
      </c>
      <c r="G165" t="s">
        <v>218</v>
      </c>
      <c r="H165" t="s">
        <v>898</v>
      </c>
      <c r="I165" t="s">
        <v>900</v>
      </c>
      <c r="J165">
        <v>0</v>
      </c>
      <c r="K165" t="s">
        <v>255</v>
      </c>
      <c r="L165">
        <v>44</v>
      </c>
      <c r="M165" t="s">
        <v>928</v>
      </c>
      <c r="N165" t="s">
        <v>908</v>
      </c>
      <c r="O165" t="s">
        <v>909</v>
      </c>
      <c r="P165">
        <v>3000</v>
      </c>
      <c r="Q165" t="s">
        <v>56</v>
      </c>
      <c r="R165">
        <v>3461</v>
      </c>
      <c r="S165" t="s">
        <v>927</v>
      </c>
      <c r="T165">
        <v>0</v>
      </c>
      <c r="U165" t="s">
        <v>58</v>
      </c>
      <c r="V165" s="16">
        <v>17016040</v>
      </c>
      <c r="W165">
        <v>0</v>
      </c>
      <c r="X165" s="1">
        <v>17016040</v>
      </c>
      <c r="Y165" s="1">
        <v>17016040</v>
      </c>
      <c r="Z165" s="1">
        <v>17016040</v>
      </c>
      <c r="AA165" s="1">
        <v>8508020</v>
      </c>
      <c r="AB165" s="1">
        <v>8508020</v>
      </c>
      <c r="AC165">
        <f t="shared" si="4"/>
        <v>0</v>
      </c>
      <c r="AD165">
        <v>0</v>
      </c>
      <c r="AE165" s="1">
        <v>17016040</v>
      </c>
      <c r="AF165">
        <v>0</v>
      </c>
      <c r="AG165">
        <v>0</v>
      </c>
      <c r="AH165" s="1">
        <v>17016040</v>
      </c>
    </row>
    <row r="166" spans="1:34" hidden="1" x14ac:dyDescent="0.35">
      <c r="A166" t="str">
        <f t="shared" si="5"/>
        <v>1.1-00-2510_25044031_2544110</v>
      </c>
      <c r="B166" t="s">
        <v>812</v>
      </c>
      <c r="C166" t="s">
        <v>815</v>
      </c>
      <c r="D166" t="s">
        <v>531</v>
      </c>
      <c r="E166" t="s">
        <v>530</v>
      </c>
      <c r="F166" t="s">
        <v>217</v>
      </c>
      <c r="G166" t="s">
        <v>218</v>
      </c>
      <c r="H166" t="s">
        <v>898</v>
      </c>
      <c r="I166" t="s">
        <v>900</v>
      </c>
      <c r="J166">
        <v>0</v>
      </c>
      <c r="K166" t="s">
        <v>255</v>
      </c>
      <c r="L166">
        <v>44</v>
      </c>
      <c r="M166" t="s">
        <v>928</v>
      </c>
      <c r="N166" t="s">
        <v>908</v>
      </c>
      <c r="O166" t="s">
        <v>909</v>
      </c>
      <c r="P166">
        <v>4000</v>
      </c>
      <c r="Q166" t="s">
        <v>233</v>
      </c>
      <c r="R166">
        <v>4411</v>
      </c>
      <c r="S166" t="s">
        <v>231</v>
      </c>
      <c r="T166">
        <v>0</v>
      </c>
      <c r="U166" t="s">
        <v>58</v>
      </c>
      <c r="V166" s="16">
        <v>100738605.5</v>
      </c>
      <c r="W166" s="1">
        <v>71000000</v>
      </c>
      <c r="X166" s="1">
        <v>100738501.97</v>
      </c>
      <c r="Y166" s="1">
        <v>100494992.3</v>
      </c>
      <c r="Z166" s="1">
        <v>73747765.180000007</v>
      </c>
      <c r="AA166" s="1">
        <v>73747765.180000007</v>
      </c>
      <c r="AB166" s="1">
        <v>73747765.180000007</v>
      </c>
      <c r="AC166">
        <f t="shared" si="4"/>
        <v>103.53000000119209</v>
      </c>
      <c r="AD166">
        <v>0</v>
      </c>
      <c r="AE166" s="1">
        <v>29738605.5</v>
      </c>
      <c r="AF166">
        <v>0</v>
      </c>
      <c r="AG166">
        <v>0</v>
      </c>
      <c r="AH166" s="1">
        <v>29738605.5</v>
      </c>
    </row>
    <row r="167" spans="1:34" hidden="1" x14ac:dyDescent="0.35">
      <c r="A167" t="str">
        <f t="shared" si="5"/>
        <v>1.1-00-2510_25045031_2544110</v>
      </c>
      <c r="B167" t="s">
        <v>812</v>
      </c>
      <c r="C167" t="s">
        <v>815</v>
      </c>
      <c r="D167" t="s">
        <v>531</v>
      </c>
      <c r="E167" t="s">
        <v>530</v>
      </c>
      <c r="F167" t="s">
        <v>217</v>
      </c>
      <c r="G167" t="s">
        <v>218</v>
      </c>
      <c r="H167" t="s">
        <v>898</v>
      </c>
      <c r="I167" t="s">
        <v>900</v>
      </c>
      <c r="J167">
        <v>0</v>
      </c>
      <c r="K167" t="s">
        <v>255</v>
      </c>
      <c r="L167">
        <v>45</v>
      </c>
      <c r="M167" t="s">
        <v>463</v>
      </c>
      <c r="N167" t="s">
        <v>908</v>
      </c>
      <c r="O167" t="s">
        <v>909</v>
      </c>
      <c r="P167">
        <v>4000</v>
      </c>
      <c r="Q167" t="s">
        <v>233</v>
      </c>
      <c r="R167">
        <v>4411</v>
      </c>
      <c r="S167" t="s">
        <v>231</v>
      </c>
      <c r="T167">
        <v>0</v>
      </c>
      <c r="U167" t="s">
        <v>58</v>
      </c>
      <c r="V167" s="16">
        <v>2000000</v>
      </c>
      <c r="W167" s="1">
        <v>3500000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f t="shared" si="4"/>
        <v>2000000</v>
      </c>
      <c r="AD167">
        <v>0</v>
      </c>
      <c r="AE167">
        <v>0</v>
      </c>
      <c r="AF167">
        <v>0</v>
      </c>
      <c r="AG167" s="1">
        <v>1500000</v>
      </c>
      <c r="AH167" s="1">
        <v>-1500000</v>
      </c>
    </row>
    <row r="168" spans="1:34" hidden="1" x14ac:dyDescent="0.35">
      <c r="A168" t="str">
        <f t="shared" si="5"/>
        <v>1.1-00-2510_25057031_2544110</v>
      </c>
      <c r="B168" t="s">
        <v>812</v>
      </c>
      <c r="C168" t="s">
        <v>815</v>
      </c>
      <c r="D168" t="s">
        <v>531</v>
      </c>
      <c r="E168" t="s">
        <v>530</v>
      </c>
      <c r="F168" t="s">
        <v>217</v>
      </c>
      <c r="G168" t="s">
        <v>218</v>
      </c>
      <c r="H168" t="s">
        <v>898</v>
      </c>
      <c r="I168" t="s">
        <v>900</v>
      </c>
      <c r="J168">
        <v>0</v>
      </c>
      <c r="K168" t="s">
        <v>255</v>
      </c>
      <c r="L168">
        <v>57</v>
      </c>
      <c r="M168" t="s">
        <v>929</v>
      </c>
      <c r="N168" t="s">
        <v>908</v>
      </c>
      <c r="O168" t="s">
        <v>909</v>
      </c>
      <c r="P168">
        <v>4000</v>
      </c>
      <c r="Q168" t="s">
        <v>233</v>
      </c>
      <c r="R168">
        <v>4411</v>
      </c>
      <c r="S168" t="s">
        <v>231</v>
      </c>
      <c r="T168">
        <v>0</v>
      </c>
      <c r="U168" t="s">
        <v>58</v>
      </c>
      <c r="V168" s="16">
        <v>1500000</v>
      </c>
      <c r="W168">
        <v>0</v>
      </c>
      <c r="X168" s="1">
        <v>735000</v>
      </c>
      <c r="Y168" s="1">
        <v>735000</v>
      </c>
      <c r="Z168" s="1">
        <v>735000</v>
      </c>
      <c r="AA168" s="1">
        <v>735000</v>
      </c>
      <c r="AB168" s="1">
        <v>735000</v>
      </c>
      <c r="AC168">
        <f t="shared" si="4"/>
        <v>765000</v>
      </c>
      <c r="AD168">
        <v>0</v>
      </c>
      <c r="AE168" s="1">
        <v>1500000</v>
      </c>
      <c r="AF168">
        <v>0</v>
      </c>
      <c r="AG168">
        <v>0</v>
      </c>
      <c r="AH168" s="1">
        <v>1500000</v>
      </c>
    </row>
    <row r="169" spans="1:34" hidden="1" x14ac:dyDescent="0.35">
      <c r="A169" t="str">
        <f t="shared" si="5"/>
        <v>1.1-00-2510_25036028_2521710</v>
      </c>
      <c r="B169" t="s">
        <v>812</v>
      </c>
      <c r="C169" t="s">
        <v>815</v>
      </c>
      <c r="D169" t="s">
        <v>531</v>
      </c>
      <c r="E169" t="s">
        <v>530</v>
      </c>
      <c r="F169" t="s">
        <v>270</v>
      </c>
      <c r="G169" t="s">
        <v>271</v>
      </c>
      <c r="H169" t="s">
        <v>898</v>
      </c>
      <c r="I169" t="s">
        <v>900</v>
      </c>
      <c r="J169">
        <v>0</v>
      </c>
      <c r="K169" t="s">
        <v>255</v>
      </c>
      <c r="L169">
        <v>36</v>
      </c>
      <c r="M169" t="s">
        <v>931</v>
      </c>
      <c r="N169" t="s">
        <v>930</v>
      </c>
      <c r="O169" t="s">
        <v>932</v>
      </c>
      <c r="P169">
        <v>2000</v>
      </c>
      <c r="Q169" t="s">
        <v>105</v>
      </c>
      <c r="R169">
        <v>2171</v>
      </c>
      <c r="S169" t="s">
        <v>127</v>
      </c>
      <c r="T169">
        <v>0</v>
      </c>
      <c r="U169" t="s">
        <v>58</v>
      </c>
      <c r="V169" s="16">
        <v>640667.56999999995</v>
      </c>
      <c r="W169" s="1">
        <v>300000</v>
      </c>
      <c r="X169" s="1">
        <v>625147.19999999995</v>
      </c>
      <c r="Y169" s="1">
        <v>625147.19999999995</v>
      </c>
      <c r="Z169">
        <v>0</v>
      </c>
      <c r="AA169">
        <v>0</v>
      </c>
      <c r="AB169">
        <v>0</v>
      </c>
      <c r="AC169">
        <f t="shared" si="4"/>
        <v>15520.369999999995</v>
      </c>
      <c r="AD169">
        <v>0</v>
      </c>
      <c r="AE169" s="1">
        <v>340667.57</v>
      </c>
      <c r="AF169">
        <v>0</v>
      </c>
      <c r="AG169">
        <v>0</v>
      </c>
      <c r="AH169" s="1">
        <v>340667.57</v>
      </c>
    </row>
    <row r="170" spans="1:34" hidden="1" x14ac:dyDescent="0.35">
      <c r="A170" t="str">
        <f t="shared" si="5"/>
        <v>1.1-00-2510_25036028_2524110</v>
      </c>
      <c r="B170" t="s">
        <v>812</v>
      </c>
      <c r="C170" t="s">
        <v>815</v>
      </c>
      <c r="D170" t="s">
        <v>531</v>
      </c>
      <c r="E170" t="s">
        <v>530</v>
      </c>
      <c r="F170" t="s">
        <v>270</v>
      </c>
      <c r="G170" t="s">
        <v>271</v>
      </c>
      <c r="H170" t="s">
        <v>898</v>
      </c>
      <c r="I170" t="s">
        <v>900</v>
      </c>
      <c r="J170">
        <v>0</v>
      </c>
      <c r="K170" t="s">
        <v>255</v>
      </c>
      <c r="L170">
        <v>36</v>
      </c>
      <c r="M170" t="s">
        <v>931</v>
      </c>
      <c r="N170" t="s">
        <v>930</v>
      </c>
      <c r="O170" t="s">
        <v>932</v>
      </c>
      <c r="P170">
        <v>2000</v>
      </c>
      <c r="Q170" t="s">
        <v>105</v>
      </c>
      <c r="R170">
        <v>2411</v>
      </c>
      <c r="S170" t="s">
        <v>369</v>
      </c>
      <c r="T170">
        <v>0</v>
      </c>
      <c r="U170" t="s">
        <v>58</v>
      </c>
      <c r="V170" s="16">
        <v>0</v>
      </c>
      <c r="W170" s="1">
        <v>40000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f t="shared" si="4"/>
        <v>0</v>
      </c>
      <c r="AD170">
        <v>0</v>
      </c>
      <c r="AE170">
        <v>0</v>
      </c>
      <c r="AF170">
        <v>0</v>
      </c>
      <c r="AG170" s="1">
        <v>40000</v>
      </c>
      <c r="AH170" s="1">
        <v>-40000</v>
      </c>
    </row>
    <row r="171" spans="1:34" hidden="1" x14ac:dyDescent="0.35">
      <c r="A171" t="str">
        <f t="shared" si="5"/>
        <v>1.1-00-2510_25036028_2524210</v>
      </c>
      <c r="B171" t="s">
        <v>812</v>
      </c>
      <c r="C171" t="s">
        <v>815</v>
      </c>
      <c r="D171" t="s">
        <v>531</v>
      </c>
      <c r="E171" t="s">
        <v>530</v>
      </c>
      <c r="F171" t="s">
        <v>270</v>
      </c>
      <c r="G171" t="s">
        <v>271</v>
      </c>
      <c r="H171" t="s">
        <v>898</v>
      </c>
      <c r="I171" t="s">
        <v>900</v>
      </c>
      <c r="J171">
        <v>0</v>
      </c>
      <c r="K171" t="s">
        <v>255</v>
      </c>
      <c r="L171">
        <v>36</v>
      </c>
      <c r="M171" t="s">
        <v>931</v>
      </c>
      <c r="N171" t="s">
        <v>930</v>
      </c>
      <c r="O171" t="s">
        <v>932</v>
      </c>
      <c r="P171">
        <v>2000</v>
      </c>
      <c r="Q171" t="s">
        <v>105</v>
      </c>
      <c r="R171">
        <v>2421</v>
      </c>
      <c r="S171" t="s">
        <v>370</v>
      </c>
      <c r="T171">
        <v>0</v>
      </c>
      <c r="U171" t="s">
        <v>58</v>
      </c>
      <c r="V171" s="16">
        <v>3000</v>
      </c>
      <c r="W171" s="1">
        <v>80000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f t="shared" si="4"/>
        <v>3000</v>
      </c>
      <c r="AD171">
        <v>0</v>
      </c>
      <c r="AE171">
        <v>0</v>
      </c>
      <c r="AF171">
        <v>0</v>
      </c>
      <c r="AG171" s="1">
        <v>77000</v>
      </c>
      <c r="AH171" s="1">
        <v>-77000</v>
      </c>
    </row>
    <row r="172" spans="1:34" hidden="1" x14ac:dyDescent="0.35">
      <c r="A172" t="str">
        <f t="shared" si="5"/>
        <v>1.1-00-2510_25036028_2524410</v>
      </c>
      <c r="B172" t="s">
        <v>812</v>
      </c>
      <c r="C172" t="s">
        <v>815</v>
      </c>
      <c r="D172" t="s">
        <v>531</v>
      </c>
      <c r="E172" t="s">
        <v>530</v>
      </c>
      <c r="F172" t="s">
        <v>270</v>
      </c>
      <c r="G172" t="s">
        <v>271</v>
      </c>
      <c r="H172" t="s">
        <v>898</v>
      </c>
      <c r="I172" t="s">
        <v>900</v>
      </c>
      <c r="J172">
        <v>0</v>
      </c>
      <c r="K172" t="s">
        <v>255</v>
      </c>
      <c r="L172">
        <v>36</v>
      </c>
      <c r="M172" t="s">
        <v>931</v>
      </c>
      <c r="N172" t="s">
        <v>930</v>
      </c>
      <c r="O172" t="s">
        <v>932</v>
      </c>
      <c r="P172">
        <v>2000</v>
      </c>
      <c r="Q172" t="s">
        <v>105</v>
      </c>
      <c r="R172">
        <v>2441</v>
      </c>
      <c r="S172" t="s">
        <v>662</v>
      </c>
      <c r="T172">
        <v>0</v>
      </c>
      <c r="U172" t="s">
        <v>58</v>
      </c>
      <c r="V172" s="16">
        <v>23000</v>
      </c>
      <c r="W172" s="1">
        <v>23000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f t="shared" si="4"/>
        <v>23000</v>
      </c>
      <c r="AD172">
        <v>0</v>
      </c>
      <c r="AE172">
        <v>0</v>
      </c>
      <c r="AF172">
        <v>0</v>
      </c>
      <c r="AG172">
        <v>0</v>
      </c>
      <c r="AH172">
        <v>0</v>
      </c>
    </row>
    <row r="173" spans="1:34" hidden="1" x14ac:dyDescent="0.35">
      <c r="A173" t="str">
        <f t="shared" si="5"/>
        <v>1.1-00-2510_25036028_2524610</v>
      </c>
      <c r="B173" t="s">
        <v>812</v>
      </c>
      <c r="C173" t="s">
        <v>815</v>
      </c>
      <c r="D173" t="s">
        <v>531</v>
      </c>
      <c r="E173" t="s">
        <v>530</v>
      </c>
      <c r="F173" t="s">
        <v>270</v>
      </c>
      <c r="G173" t="s">
        <v>271</v>
      </c>
      <c r="H173" t="s">
        <v>898</v>
      </c>
      <c r="I173" t="s">
        <v>900</v>
      </c>
      <c r="J173">
        <v>0</v>
      </c>
      <c r="K173" t="s">
        <v>255</v>
      </c>
      <c r="L173">
        <v>36</v>
      </c>
      <c r="M173" t="s">
        <v>931</v>
      </c>
      <c r="N173" t="s">
        <v>930</v>
      </c>
      <c r="O173" t="s">
        <v>932</v>
      </c>
      <c r="P173">
        <v>2000</v>
      </c>
      <c r="Q173" t="s">
        <v>105</v>
      </c>
      <c r="R173">
        <v>2461</v>
      </c>
      <c r="S173" t="s">
        <v>372</v>
      </c>
      <c r="T173">
        <v>0</v>
      </c>
      <c r="U173" t="s">
        <v>58</v>
      </c>
      <c r="V173" s="16">
        <v>5000</v>
      </c>
      <c r="W173">
        <v>0</v>
      </c>
      <c r="X173" s="1">
        <v>4918.84</v>
      </c>
      <c r="Y173">
        <v>0</v>
      </c>
      <c r="Z173">
        <v>0</v>
      </c>
      <c r="AA173">
        <v>0</v>
      </c>
      <c r="AB173">
        <v>0</v>
      </c>
      <c r="AC173">
        <f t="shared" si="4"/>
        <v>81.159999999999854</v>
      </c>
      <c r="AD173">
        <v>0</v>
      </c>
      <c r="AE173" s="1">
        <v>5000</v>
      </c>
      <c r="AF173">
        <v>0</v>
      </c>
      <c r="AG173">
        <v>0</v>
      </c>
      <c r="AH173" s="1">
        <v>5000</v>
      </c>
    </row>
    <row r="174" spans="1:34" hidden="1" x14ac:dyDescent="0.35">
      <c r="A174" t="str">
        <f t="shared" si="5"/>
        <v>1.1-00-2510_25036028_2524710</v>
      </c>
      <c r="B174" t="s">
        <v>812</v>
      </c>
      <c r="C174" t="s">
        <v>815</v>
      </c>
      <c r="D174" t="s">
        <v>531</v>
      </c>
      <c r="E174" t="s">
        <v>530</v>
      </c>
      <c r="F174" t="s">
        <v>270</v>
      </c>
      <c r="G174" t="s">
        <v>271</v>
      </c>
      <c r="H174" t="s">
        <v>898</v>
      </c>
      <c r="I174" t="s">
        <v>900</v>
      </c>
      <c r="J174">
        <v>0</v>
      </c>
      <c r="K174" t="s">
        <v>255</v>
      </c>
      <c r="L174">
        <v>36</v>
      </c>
      <c r="M174" t="s">
        <v>931</v>
      </c>
      <c r="N174" t="s">
        <v>930</v>
      </c>
      <c r="O174" t="s">
        <v>932</v>
      </c>
      <c r="P174">
        <v>2000</v>
      </c>
      <c r="Q174" t="s">
        <v>105</v>
      </c>
      <c r="R174">
        <v>2471</v>
      </c>
      <c r="S174" t="s">
        <v>373</v>
      </c>
      <c r="T174">
        <v>0</v>
      </c>
      <c r="U174" t="s">
        <v>58</v>
      </c>
      <c r="V174" s="16">
        <v>5000</v>
      </c>
      <c r="W174" s="1">
        <v>20000</v>
      </c>
      <c r="X174" s="1">
        <v>4680.22</v>
      </c>
      <c r="Y174">
        <v>0</v>
      </c>
      <c r="Z174">
        <v>0</v>
      </c>
      <c r="AA174">
        <v>0</v>
      </c>
      <c r="AB174">
        <v>0</v>
      </c>
      <c r="AC174">
        <f t="shared" si="4"/>
        <v>319.77999999999975</v>
      </c>
      <c r="AD174">
        <v>0</v>
      </c>
      <c r="AE174">
        <v>0</v>
      </c>
      <c r="AF174">
        <v>0</v>
      </c>
      <c r="AG174" s="1">
        <v>15000</v>
      </c>
      <c r="AH174" s="1">
        <v>-15000</v>
      </c>
    </row>
    <row r="175" spans="1:34" hidden="1" x14ac:dyDescent="0.35">
      <c r="A175" t="str">
        <f t="shared" si="5"/>
        <v>1.1-00-2510_25036028_2524910</v>
      </c>
      <c r="B175" t="s">
        <v>812</v>
      </c>
      <c r="C175" t="s">
        <v>815</v>
      </c>
      <c r="D175" t="s">
        <v>531</v>
      </c>
      <c r="E175" t="s">
        <v>530</v>
      </c>
      <c r="F175" t="s">
        <v>270</v>
      </c>
      <c r="G175" t="s">
        <v>271</v>
      </c>
      <c r="H175" t="s">
        <v>898</v>
      </c>
      <c r="I175" t="s">
        <v>900</v>
      </c>
      <c r="J175">
        <v>0</v>
      </c>
      <c r="K175" t="s">
        <v>255</v>
      </c>
      <c r="L175">
        <v>36</v>
      </c>
      <c r="M175" t="s">
        <v>931</v>
      </c>
      <c r="N175" t="s">
        <v>930</v>
      </c>
      <c r="O175" t="s">
        <v>932</v>
      </c>
      <c r="P175">
        <v>2000</v>
      </c>
      <c r="Q175" t="s">
        <v>105</v>
      </c>
      <c r="R175">
        <v>2491</v>
      </c>
      <c r="S175" t="s">
        <v>374</v>
      </c>
      <c r="T175">
        <v>0</v>
      </c>
      <c r="U175" t="s">
        <v>58</v>
      </c>
      <c r="V175" s="16">
        <v>0</v>
      </c>
      <c r="W175" s="1">
        <v>260000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f t="shared" si="4"/>
        <v>0</v>
      </c>
      <c r="AD175" s="1">
        <v>300000</v>
      </c>
      <c r="AE175">
        <v>0</v>
      </c>
      <c r="AF175">
        <v>0</v>
      </c>
      <c r="AG175" s="1">
        <v>560000</v>
      </c>
      <c r="AH175" s="1">
        <v>-260000</v>
      </c>
    </row>
    <row r="176" spans="1:34" hidden="1" x14ac:dyDescent="0.35">
      <c r="A176" t="str">
        <f t="shared" si="5"/>
        <v>1.1-00-2510_25036028_2525210</v>
      </c>
      <c r="B176" t="s">
        <v>812</v>
      </c>
      <c r="C176" t="s">
        <v>815</v>
      </c>
      <c r="D176" t="s">
        <v>531</v>
      </c>
      <c r="E176" t="s">
        <v>530</v>
      </c>
      <c r="F176" t="s">
        <v>270</v>
      </c>
      <c r="G176" t="s">
        <v>271</v>
      </c>
      <c r="H176" t="s">
        <v>898</v>
      </c>
      <c r="I176" t="s">
        <v>900</v>
      </c>
      <c r="J176">
        <v>0</v>
      </c>
      <c r="K176" t="s">
        <v>255</v>
      </c>
      <c r="L176">
        <v>36</v>
      </c>
      <c r="M176" t="s">
        <v>931</v>
      </c>
      <c r="N176" t="s">
        <v>930</v>
      </c>
      <c r="O176" t="s">
        <v>932</v>
      </c>
      <c r="P176">
        <v>2000</v>
      </c>
      <c r="Q176" t="s">
        <v>105</v>
      </c>
      <c r="R176">
        <v>2521</v>
      </c>
      <c r="S176" t="s">
        <v>375</v>
      </c>
      <c r="T176">
        <v>0</v>
      </c>
      <c r="U176" t="s">
        <v>58</v>
      </c>
      <c r="V176" s="16">
        <v>7500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f t="shared" si="4"/>
        <v>7500</v>
      </c>
      <c r="AD176">
        <v>0</v>
      </c>
      <c r="AE176" s="1">
        <v>7500</v>
      </c>
      <c r="AF176">
        <v>0</v>
      </c>
      <c r="AG176">
        <v>0</v>
      </c>
      <c r="AH176" s="1">
        <v>7500</v>
      </c>
    </row>
    <row r="177" spans="1:34" hidden="1" x14ac:dyDescent="0.35">
      <c r="A177" t="str">
        <f t="shared" si="5"/>
        <v>1.1-00-2510_25036028_2525610</v>
      </c>
      <c r="B177" t="s">
        <v>812</v>
      </c>
      <c r="C177" t="s">
        <v>815</v>
      </c>
      <c r="D177" t="s">
        <v>531</v>
      </c>
      <c r="E177" t="s">
        <v>530</v>
      </c>
      <c r="F177" t="s">
        <v>270</v>
      </c>
      <c r="G177" t="s">
        <v>271</v>
      </c>
      <c r="H177" t="s">
        <v>898</v>
      </c>
      <c r="I177" t="s">
        <v>900</v>
      </c>
      <c r="J177">
        <v>0</v>
      </c>
      <c r="K177" t="s">
        <v>255</v>
      </c>
      <c r="L177">
        <v>36</v>
      </c>
      <c r="M177" t="s">
        <v>931</v>
      </c>
      <c r="N177" t="s">
        <v>930</v>
      </c>
      <c r="O177" t="s">
        <v>932</v>
      </c>
      <c r="P177">
        <v>2000</v>
      </c>
      <c r="Q177" t="s">
        <v>105</v>
      </c>
      <c r="R177">
        <v>2561</v>
      </c>
      <c r="S177" t="s">
        <v>376</v>
      </c>
      <c r="T177">
        <v>0</v>
      </c>
      <c r="U177" t="s">
        <v>58</v>
      </c>
      <c r="V177" s="16">
        <v>3500</v>
      </c>
      <c r="W177">
        <v>0</v>
      </c>
      <c r="X177" s="1">
        <v>1991.72</v>
      </c>
      <c r="Y177">
        <v>0</v>
      </c>
      <c r="Z177">
        <v>0</v>
      </c>
      <c r="AA177">
        <v>0</v>
      </c>
      <c r="AB177">
        <v>0</v>
      </c>
      <c r="AC177">
        <f t="shared" si="4"/>
        <v>1508.28</v>
      </c>
      <c r="AD177">
        <v>0</v>
      </c>
      <c r="AE177" s="1">
        <v>3500</v>
      </c>
      <c r="AF177">
        <v>0</v>
      </c>
      <c r="AG177">
        <v>0</v>
      </c>
      <c r="AH177" s="1">
        <v>3500</v>
      </c>
    </row>
    <row r="178" spans="1:34" hidden="1" x14ac:dyDescent="0.35">
      <c r="A178" t="str">
        <f t="shared" si="5"/>
        <v>1.1-00-2510_25036028_2527210</v>
      </c>
      <c r="B178" t="s">
        <v>812</v>
      </c>
      <c r="C178" t="s">
        <v>815</v>
      </c>
      <c r="D178" t="s">
        <v>531</v>
      </c>
      <c r="E178" t="s">
        <v>530</v>
      </c>
      <c r="F178" t="s">
        <v>270</v>
      </c>
      <c r="G178" t="s">
        <v>271</v>
      </c>
      <c r="H178" t="s">
        <v>898</v>
      </c>
      <c r="I178" t="s">
        <v>900</v>
      </c>
      <c r="J178">
        <v>0</v>
      </c>
      <c r="K178" t="s">
        <v>255</v>
      </c>
      <c r="L178">
        <v>36</v>
      </c>
      <c r="M178" t="s">
        <v>931</v>
      </c>
      <c r="N178" t="s">
        <v>930</v>
      </c>
      <c r="O178" t="s">
        <v>932</v>
      </c>
      <c r="P178">
        <v>2000</v>
      </c>
      <c r="Q178" t="s">
        <v>105</v>
      </c>
      <c r="R178">
        <v>2721</v>
      </c>
      <c r="S178" t="s">
        <v>377</v>
      </c>
      <c r="T178">
        <v>0</v>
      </c>
      <c r="U178" t="s">
        <v>58</v>
      </c>
      <c r="V178" s="16">
        <v>8832.43</v>
      </c>
      <c r="W178">
        <v>0</v>
      </c>
      <c r="X178" s="1">
        <v>8832.43</v>
      </c>
      <c r="Y178" s="1">
        <v>8832.43</v>
      </c>
      <c r="Z178" s="1">
        <v>8832.43</v>
      </c>
      <c r="AA178" s="1">
        <v>8832.43</v>
      </c>
      <c r="AB178" s="1">
        <v>8832.43</v>
      </c>
      <c r="AC178">
        <f t="shared" si="4"/>
        <v>0</v>
      </c>
      <c r="AD178">
        <v>0</v>
      </c>
      <c r="AE178" s="1">
        <v>8832.43</v>
      </c>
      <c r="AF178">
        <v>0</v>
      </c>
      <c r="AG178">
        <v>0</v>
      </c>
      <c r="AH178" s="1">
        <v>8832.43</v>
      </c>
    </row>
    <row r="179" spans="1:34" hidden="1" x14ac:dyDescent="0.35">
      <c r="A179" t="str">
        <f t="shared" si="5"/>
        <v>1.1-00-2510_25036028_2527310</v>
      </c>
      <c r="B179" t="s">
        <v>812</v>
      </c>
      <c r="C179" t="s">
        <v>815</v>
      </c>
      <c r="D179" t="s">
        <v>531</v>
      </c>
      <c r="E179" t="s">
        <v>530</v>
      </c>
      <c r="F179" t="s">
        <v>270</v>
      </c>
      <c r="G179" t="s">
        <v>271</v>
      </c>
      <c r="H179" t="s">
        <v>898</v>
      </c>
      <c r="I179" t="s">
        <v>900</v>
      </c>
      <c r="J179">
        <v>0</v>
      </c>
      <c r="K179" t="s">
        <v>255</v>
      </c>
      <c r="L179">
        <v>36</v>
      </c>
      <c r="M179" t="s">
        <v>931</v>
      </c>
      <c r="N179" t="s">
        <v>930</v>
      </c>
      <c r="O179" t="s">
        <v>932</v>
      </c>
      <c r="P179">
        <v>2000</v>
      </c>
      <c r="Q179" t="s">
        <v>105</v>
      </c>
      <c r="R179">
        <v>2731</v>
      </c>
      <c r="S179" t="s">
        <v>222</v>
      </c>
      <c r="T179">
        <v>0</v>
      </c>
      <c r="U179" t="s">
        <v>58</v>
      </c>
      <c r="V179" s="16">
        <v>0</v>
      </c>
      <c r="W179" s="1">
        <v>20000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f t="shared" si="4"/>
        <v>0</v>
      </c>
      <c r="AD179">
        <v>0</v>
      </c>
      <c r="AE179">
        <v>0</v>
      </c>
      <c r="AF179">
        <v>0</v>
      </c>
      <c r="AG179" s="1">
        <v>20000</v>
      </c>
      <c r="AH179" s="1">
        <v>-20000</v>
      </c>
    </row>
    <row r="180" spans="1:34" hidden="1" x14ac:dyDescent="0.35">
      <c r="A180" t="str">
        <f t="shared" si="5"/>
        <v>1.1-00-2510_25036028_2529110</v>
      </c>
      <c r="B180" t="s">
        <v>812</v>
      </c>
      <c r="C180" t="s">
        <v>815</v>
      </c>
      <c r="D180" t="s">
        <v>531</v>
      </c>
      <c r="E180" t="s">
        <v>530</v>
      </c>
      <c r="F180" t="s">
        <v>270</v>
      </c>
      <c r="G180" t="s">
        <v>271</v>
      </c>
      <c r="H180" t="s">
        <v>898</v>
      </c>
      <c r="I180" t="s">
        <v>900</v>
      </c>
      <c r="J180">
        <v>0</v>
      </c>
      <c r="K180" t="s">
        <v>255</v>
      </c>
      <c r="L180">
        <v>36</v>
      </c>
      <c r="M180" t="s">
        <v>931</v>
      </c>
      <c r="N180" t="s">
        <v>930</v>
      </c>
      <c r="O180" t="s">
        <v>932</v>
      </c>
      <c r="P180">
        <v>2000</v>
      </c>
      <c r="Q180" t="s">
        <v>105</v>
      </c>
      <c r="R180">
        <v>2911</v>
      </c>
      <c r="S180" t="s">
        <v>312</v>
      </c>
      <c r="T180">
        <v>0</v>
      </c>
      <c r="U180" t="s">
        <v>58</v>
      </c>
      <c r="V180" s="16">
        <v>53000</v>
      </c>
      <c r="W180" s="1">
        <v>15000</v>
      </c>
      <c r="X180" s="1">
        <v>50181.5</v>
      </c>
      <c r="Y180">
        <v>0</v>
      </c>
      <c r="Z180">
        <v>0</v>
      </c>
      <c r="AA180">
        <v>0</v>
      </c>
      <c r="AB180">
        <v>0</v>
      </c>
      <c r="AC180">
        <f t="shared" si="4"/>
        <v>2818.5</v>
      </c>
      <c r="AD180">
        <v>0</v>
      </c>
      <c r="AE180" s="1">
        <v>38000</v>
      </c>
      <c r="AF180">
        <v>0</v>
      </c>
      <c r="AG180">
        <v>0</v>
      </c>
      <c r="AH180" s="1">
        <v>38000</v>
      </c>
    </row>
    <row r="181" spans="1:34" hidden="1" x14ac:dyDescent="0.35">
      <c r="A181" t="str">
        <f t="shared" si="5"/>
        <v>1.1-00-2510_25036028_2529210</v>
      </c>
      <c r="B181" t="s">
        <v>812</v>
      </c>
      <c r="C181" t="s">
        <v>815</v>
      </c>
      <c r="D181" t="s">
        <v>531</v>
      </c>
      <c r="E181" t="s">
        <v>530</v>
      </c>
      <c r="F181" t="s">
        <v>270</v>
      </c>
      <c r="G181" t="s">
        <v>271</v>
      </c>
      <c r="H181" t="s">
        <v>898</v>
      </c>
      <c r="I181" t="s">
        <v>900</v>
      </c>
      <c r="J181">
        <v>0</v>
      </c>
      <c r="K181" t="s">
        <v>255</v>
      </c>
      <c r="L181">
        <v>36</v>
      </c>
      <c r="M181" t="s">
        <v>931</v>
      </c>
      <c r="N181" t="s">
        <v>930</v>
      </c>
      <c r="O181" t="s">
        <v>932</v>
      </c>
      <c r="P181">
        <v>2000</v>
      </c>
      <c r="Q181" t="s">
        <v>105</v>
      </c>
      <c r="R181">
        <v>2921</v>
      </c>
      <c r="S181" t="s">
        <v>378</v>
      </c>
      <c r="T181">
        <v>0</v>
      </c>
      <c r="U181" t="s">
        <v>58</v>
      </c>
      <c r="V181" s="16">
        <v>4500</v>
      </c>
      <c r="W181">
        <v>0</v>
      </c>
      <c r="X181" s="1">
        <v>4234.4399999999996</v>
      </c>
      <c r="Y181">
        <v>0</v>
      </c>
      <c r="Z181">
        <v>0</v>
      </c>
      <c r="AA181">
        <v>0</v>
      </c>
      <c r="AB181">
        <v>0</v>
      </c>
      <c r="AC181">
        <f t="shared" si="4"/>
        <v>265.5600000000004</v>
      </c>
      <c r="AD181">
        <v>0</v>
      </c>
      <c r="AE181" s="1">
        <v>4500</v>
      </c>
      <c r="AF181">
        <v>0</v>
      </c>
      <c r="AG181">
        <v>0</v>
      </c>
      <c r="AH181" s="1">
        <v>4500</v>
      </c>
    </row>
    <row r="182" spans="1:34" hidden="1" x14ac:dyDescent="0.35">
      <c r="A182" t="str">
        <f t="shared" si="5"/>
        <v>1.1-00-2510_25036028_2529410</v>
      </c>
      <c r="B182" t="s">
        <v>812</v>
      </c>
      <c r="C182" t="s">
        <v>815</v>
      </c>
      <c r="D182" t="s">
        <v>531</v>
      </c>
      <c r="E182" t="s">
        <v>530</v>
      </c>
      <c r="F182" t="s">
        <v>270</v>
      </c>
      <c r="G182" t="s">
        <v>271</v>
      </c>
      <c r="H182" t="s">
        <v>898</v>
      </c>
      <c r="I182" t="s">
        <v>900</v>
      </c>
      <c r="J182">
        <v>0</v>
      </c>
      <c r="K182" t="s">
        <v>255</v>
      </c>
      <c r="L182">
        <v>36</v>
      </c>
      <c r="M182" t="s">
        <v>931</v>
      </c>
      <c r="N182" t="s">
        <v>930</v>
      </c>
      <c r="O182" t="s">
        <v>932</v>
      </c>
      <c r="P182">
        <v>2000</v>
      </c>
      <c r="Q182" t="s">
        <v>105</v>
      </c>
      <c r="R182">
        <v>2941</v>
      </c>
      <c r="S182" t="s">
        <v>313</v>
      </c>
      <c r="T182">
        <v>0</v>
      </c>
      <c r="U182" t="s">
        <v>58</v>
      </c>
      <c r="V182" s="16">
        <v>4000</v>
      </c>
      <c r="W182">
        <v>0</v>
      </c>
      <c r="X182" s="1">
        <v>3938</v>
      </c>
      <c r="Y182" s="1">
        <v>3938</v>
      </c>
      <c r="Z182">
        <v>0</v>
      </c>
      <c r="AA182">
        <v>0</v>
      </c>
      <c r="AB182">
        <v>0</v>
      </c>
      <c r="AC182">
        <f t="shared" si="4"/>
        <v>62</v>
      </c>
      <c r="AD182">
        <v>0</v>
      </c>
      <c r="AE182" s="1">
        <v>4000</v>
      </c>
      <c r="AF182">
        <v>0</v>
      </c>
      <c r="AG182">
        <v>0</v>
      </c>
      <c r="AH182" s="1">
        <v>4000</v>
      </c>
    </row>
    <row r="183" spans="1:34" hidden="1" x14ac:dyDescent="0.35">
      <c r="A183" t="str">
        <f t="shared" si="5"/>
        <v>1.1-00-2510_25036028_2533810</v>
      </c>
      <c r="B183" t="s">
        <v>812</v>
      </c>
      <c r="C183" t="s">
        <v>815</v>
      </c>
      <c r="D183" t="s">
        <v>531</v>
      </c>
      <c r="E183" t="s">
        <v>530</v>
      </c>
      <c r="F183" t="s">
        <v>270</v>
      </c>
      <c r="G183" t="s">
        <v>271</v>
      </c>
      <c r="H183" t="s">
        <v>898</v>
      </c>
      <c r="I183" t="s">
        <v>900</v>
      </c>
      <c r="J183">
        <v>0</v>
      </c>
      <c r="K183" t="s">
        <v>255</v>
      </c>
      <c r="L183">
        <v>36</v>
      </c>
      <c r="M183" t="s">
        <v>931</v>
      </c>
      <c r="N183" t="s">
        <v>930</v>
      </c>
      <c r="O183" t="s">
        <v>932</v>
      </c>
      <c r="P183">
        <v>3000</v>
      </c>
      <c r="Q183" t="s">
        <v>56</v>
      </c>
      <c r="R183">
        <v>3381</v>
      </c>
      <c r="S183" t="s">
        <v>478</v>
      </c>
      <c r="T183">
        <v>0</v>
      </c>
      <c r="U183" t="s">
        <v>58</v>
      </c>
      <c r="V183" s="16">
        <v>0</v>
      </c>
      <c r="W183" s="1">
        <v>5000000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f t="shared" si="4"/>
        <v>0</v>
      </c>
      <c r="AD183">
        <v>0</v>
      </c>
      <c r="AE183">
        <v>0</v>
      </c>
      <c r="AF183">
        <v>0</v>
      </c>
      <c r="AG183" s="1">
        <v>5000000</v>
      </c>
      <c r="AH183" s="1">
        <v>-5000000</v>
      </c>
    </row>
    <row r="184" spans="1:34" hidden="1" x14ac:dyDescent="0.35">
      <c r="A184" t="str">
        <f t="shared" si="5"/>
        <v>1.1-00-2510_25036028_2533910</v>
      </c>
      <c r="B184" t="s">
        <v>812</v>
      </c>
      <c r="C184" t="s">
        <v>815</v>
      </c>
      <c r="D184" t="s">
        <v>531</v>
      </c>
      <c r="E184" t="s">
        <v>530</v>
      </c>
      <c r="F184" t="s">
        <v>270</v>
      </c>
      <c r="G184" t="s">
        <v>271</v>
      </c>
      <c r="H184" t="s">
        <v>898</v>
      </c>
      <c r="I184" t="s">
        <v>900</v>
      </c>
      <c r="J184">
        <v>0</v>
      </c>
      <c r="K184" t="s">
        <v>255</v>
      </c>
      <c r="L184">
        <v>36</v>
      </c>
      <c r="M184" t="s">
        <v>931</v>
      </c>
      <c r="N184" t="s">
        <v>930</v>
      </c>
      <c r="O184" t="s">
        <v>932</v>
      </c>
      <c r="P184">
        <v>3000</v>
      </c>
      <c r="Q184" t="s">
        <v>56</v>
      </c>
      <c r="R184">
        <v>3391</v>
      </c>
      <c r="S184" t="s">
        <v>129</v>
      </c>
      <c r="T184">
        <v>0</v>
      </c>
      <c r="U184" t="s">
        <v>58</v>
      </c>
      <c r="V184" s="16">
        <v>2950000</v>
      </c>
      <c r="W184" s="1">
        <v>1400000</v>
      </c>
      <c r="X184" s="1">
        <v>2890908.69</v>
      </c>
      <c r="Y184">
        <v>0</v>
      </c>
      <c r="Z184">
        <v>0</v>
      </c>
      <c r="AA184">
        <v>0</v>
      </c>
      <c r="AB184">
        <v>0</v>
      </c>
      <c r="AC184">
        <f t="shared" si="4"/>
        <v>59091.310000000056</v>
      </c>
      <c r="AD184">
        <v>0</v>
      </c>
      <c r="AE184" s="1">
        <v>1550000</v>
      </c>
      <c r="AF184">
        <v>0</v>
      </c>
      <c r="AG184">
        <v>0</v>
      </c>
      <c r="AH184" s="1">
        <v>1550000</v>
      </c>
    </row>
    <row r="185" spans="1:34" hidden="1" x14ac:dyDescent="0.35">
      <c r="A185" t="str">
        <f t="shared" si="5"/>
        <v>1.1-00-2510_25036028_2538210</v>
      </c>
      <c r="B185" t="s">
        <v>812</v>
      </c>
      <c r="C185" t="s">
        <v>815</v>
      </c>
      <c r="D185" t="s">
        <v>531</v>
      </c>
      <c r="E185" t="s">
        <v>530</v>
      </c>
      <c r="F185" t="s">
        <v>270</v>
      </c>
      <c r="G185" t="s">
        <v>271</v>
      </c>
      <c r="H185" t="s">
        <v>898</v>
      </c>
      <c r="I185" t="s">
        <v>900</v>
      </c>
      <c r="J185">
        <v>0</v>
      </c>
      <c r="K185" t="s">
        <v>255</v>
      </c>
      <c r="L185">
        <v>36</v>
      </c>
      <c r="M185" t="s">
        <v>931</v>
      </c>
      <c r="N185" t="s">
        <v>930</v>
      </c>
      <c r="O185" t="s">
        <v>932</v>
      </c>
      <c r="P185">
        <v>3000</v>
      </c>
      <c r="Q185" t="s">
        <v>56</v>
      </c>
      <c r="R185">
        <v>3821</v>
      </c>
      <c r="S185" t="s">
        <v>228</v>
      </c>
      <c r="T185">
        <v>0</v>
      </c>
      <c r="U185" t="s">
        <v>58</v>
      </c>
      <c r="V185" s="16">
        <v>2800000</v>
      </c>
      <c r="W185" s="1">
        <v>2800000</v>
      </c>
      <c r="X185" s="1">
        <v>2728320</v>
      </c>
      <c r="Y185" s="1">
        <v>2728320</v>
      </c>
      <c r="Z185">
        <v>0</v>
      </c>
      <c r="AA185">
        <v>0</v>
      </c>
      <c r="AB185">
        <v>0</v>
      </c>
      <c r="AC185">
        <f t="shared" si="4"/>
        <v>71680</v>
      </c>
      <c r="AD185">
        <v>0</v>
      </c>
      <c r="AE185">
        <v>0</v>
      </c>
      <c r="AF185">
        <v>0</v>
      </c>
      <c r="AG185">
        <v>0</v>
      </c>
      <c r="AH185">
        <v>0</v>
      </c>
    </row>
    <row r="186" spans="1:34" hidden="1" x14ac:dyDescent="0.35">
      <c r="A186" t="str">
        <f t="shared" si="5"/>
        <v>1.1-00-2510_25036028_2556110</v>
      </c>
      <c r="B186" t="s">
        <v>812</v>
      </c>
      <c r="C186" t="s">
        <v>815</v>
      </c>
      <c r="D186" t="s">
        <v>531</v>
      </c>
      <c r="E186" t="s">
        <v>530</v>
      </c>
      <c r="F186" t="s">
        <v>270</v>
      </c>
      <c r="G186" t="s">
        <v>271</v>
      </c>
      <c r="H186" t="s">
        <v>898</v>
      </c>
      <c r="I186" t="s">
        <v>900</v>
      </c>
      <c r="J186">
        <v>0</v>
      </c>
      <c r="K186" t="s">
        <v>255</v>
      </c>
      <c r="L186">
        <v>36</v>
      </c>
      <c r="M186" t="s">
        <v>931</v>
      </c>
      <c r="N186" t="s">
        <v>930</v>
      </c>
      <c r="O186" t="s">
        <v>932</v>
      </c>
      <c r="P186">
        <v>5000</v>
      </c>
      <c r="Q186" t="s">
        <v>118</v>
      </c>
      <c r="R186">
        <v>5611</v>
      </c>
      <c r="S186" t="s">
        <v>403</v>
      </c>
      <c r="T186">
        <v>0</v>
      </c>
      <c r="U186" t="s">
        <v>58</v>
      </c>
      <c r="V186" s="16">
        <v>19000</v>
      </c>
      <c r="W186">
        <v>0</v>
      </c>
      <c r="X186" s="1">
        <v>18967.8</v>
      </c>
      <c r="Y186">
        <v>0</v>
      </c>
      <c r="Z186">
        <v>0</v>
      </c>
      <c r="AA186">
        <v>0</v>
      </c>
      <c r="AB186">
        <v>0</v>
      </c>
      <c r="AC186">
        <f t="shared" si="4"/>
        <v>32.200000000000728</v>
      </c>
      <c r="AD186">
        <v>0</v>
      </c>
      <c r="AE186" s="1">
        <v>19000</v>
      </c>
      <c r="AF186">
        <v>0</v>
      </c>
      <c r="AG186">
        <v>0</v>
      </c>
      <c r="AH186" s="1">
        <v>19000</v>
      </c>
    </row>
    <row r="187" spans="1:34" hidden="1" x14ac:dyDescent="0.35">
      <c r="A187" t="str">
        <f t="shared" si="5"/>
        <v>1.1-00-2510_25036028_2556710</v>
      </c>
      <c r="B187" t="s">
        <v>812</v>
      </c>
      <c r="C187" t="s">
        <v>815</v>
      </c>
      <c r="D187" t="s">
        <v>531</v>
      </c>
      <c r="E187" t="s">
        <v>530</v>
      </c>
      <c r="F187" t="s">
        <v>270</v>
      </c>
      <c r="G187" t="s">
        <v>271</v>
      </c>
      <c r="H187" t="s">
        <v>898</v>
      </c>
      <c r="I187" t="s">
        <v>900</v>
      </c>
      <c r="J187">
        <v>0</v>
      </c>
      <c r="K187" t="s">
        <v>255</v>
      </c>
      <c r="L187">
        <v>36</v>
      </c>
      <c r="M187" t="s">
        <v>931</v>
      </c>
      <c r="N187" t="s">
        <v>930</v>
      </c>
      <c r="O187" t="s">
        <v>932</v>
      </c>
      <c r="P187">
        <v>5000</v>
      </c>
      <c r="Q187" t="s">
        <v>118</v>
      </c>
      <c r="R187">
        <v>5671</v>
      </c>
      <c r="S187" t="s">
        <v>407</v>
      </c>
      <c r="T187">
        <v>0</v>
      </c>
      <c r="U187" t="s">
        <v>58</v>
      </c>
      <c r="V187" s="16">
        <v>31000</v>
      </c>
      <c r="W187" s="1">
        <v>50000</v>
      </c>
      <c r="X187" s="1">
        <v>26772.799999999999</v>
      </c>
      <c r="Y187" s="1">
        <v>15974.99</v>
      </c>
      <c r="Z187">
        <v>0</v>
      </c>
      <c r="AA187">
        <v>0</v>
      </c>
      <c r="AB187">
        <v>0</v>
      </c>
      <c r="AC187">
        <f t="shared" si="4"/>
        <v>4227.2000000000007</v>
      </c>
      <c r="AD187">
        <v>0</v>
      </c>
      <c r="AE187">
        <v>0</v>
      </c>
      <c r="AF187">
        <v>0</v>
      </c>
      <c r="AG187" s="1">
        <v>19000</v>
      </c>
      <c r="AH187" s="1">
        <v>-19000</v>
      </c>
    </row>
    <row r="188" spans="1:34" hidden="1" x14ac:dyDescent="0.35">
      <c r="A188" t="str">
        <f t="shared" si="5"/>
        <v>1.1-00-2510_25038030_2538210</v>
      </c>
      <c r="B188" t="s">
        <v>812</v>
      </c>
      <c r="C188" t="s">
        <v>815</v>
      </c>
      <c r="D188" t="s">
        <v>531</v>
      </c>
      <c r="E188" t="s">
        <v>530</v>
      </c>
      <c r="F188" t="s">
        <v>270</v>
      </c>
      <c r="G188" t="s">
        <v>271</v>
      </c>
      <c r="H188" t="s">
        <v>898</v>
      </c>
      <c r="I188" t="s">
        <v>900</v>
      </c>
      <c r="J188">
        <v>0</v>
      </c>
      <c r="K188" t="s">
        <v>255</v>
      </c>
      <c r="L188">
        <v>38</v>
      </c>
      <c r="M188" t="s">
        <v>539</v>
      </c>
      <c r="N188" t="s">
        <v>933</v>
      </c>
      <c r="O188" t="s">
        <v>934</v>
      </c>
      <c r="P188">
        <v>3000</v>
      </c>
      <c r="Q188" t="s">
        <v>56</v>
      </c>
      <c r="R188">
        <v>3821</v>
      </c>
      <c r="S188" t="s">
        <v>228</v>
      </c>
      <c r="T188">
        <v>0</v>
      </c>
      <c r="U188" t="s">
        <v>58</v>
      </c>
      <c r="V188" s="16">
        <v>4000000</v>
      </c>
      <c r="W188" s="1">
        <v>4000000</v>
      </c>
      <c r="X188" s="1">
        <v>3997360</v>
      </c>
      <c r="Y188" s="1">
        <v>3997360</v>
      </c>
      <c r="Z188">
        <v>0</v>
      </c>
      <c r="AA188">
        <v>0</v>
      </c>
      <c r="AB188">
        <v>0</v>
      </c>
      <c r="AC188">
        <f t="shared" si="4"/>
        <v>2640</v>
      </c>
      <c r="AD188">
        <v>0</v>
      </c>
      <c r="AE188">
        <v>0</v>
      </c>
      <c r="AF188">
        <v>0</v>
      </c>
      <c r="AG188">
        <v>0</v>
      </c>
      <c r="AH188">
        <v>0</v>
      </c>
    </row>
    <row r="189" spans="1:34" hidden="1" x14ac:dyDescent="0.35">
      <c r="A189" t="str">
        <f t="shared" si="5"/>
        <v>1.1-00-2501_2542001_2544810</v>
      </c>
      <c r="B189" t="s">
        <v>812</v>
      </c>
      <c r="C189" t="s">
        <v>815</v>
      </c>
      <c r="D189" t="s">
        <v>531</v>
      </c>
      <c r="E189" t="s">
        <v>530</v>
      </c>
      <c r="F189" t="s">
        <v>424</v>
      </c>
      <c r="G189" t="s">
        <v>425</v>
      </c>
      <c r="H189" t="s">
        <v>935</v>
      </c>
      <c r="I189" t="s">
        <v>109</v>
      </c>
      <c r="J189">
        <v>4</v>
      </c>
      <c r="K189" t="s">
        <v>224</v>
      </c>
      <c r="L189">
        <v>2</v>
      </c>
      <c r="M189" t="s">
        <v>428</v>
      </c>
      <c r="N189" t="s">
        <v>936</v>
      </c>
      <c r="O189" t="s">
        <v>344</v>
      </c>
      <c r="P189">
        <v>4000</v>
      </c>
      <c r="Q189" t="s">
        <v>233</v>
      </c>
      <c r="R189">
        <v>4481</v>
      </c>
      <c r="S189" t="s">
        <v>427</v>
      </c>
      <c r="T189">
        <v>0</v>
      </c>
      <c r="U189" t="s">
        <v>58</v>
      </c>
      <c r="V189" s="16">
        <v>1000000</v>
      </c>
      <c r="W189" s="1">
        <v>1000000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f t="shared" si="4"/>
        <v>1000000</v>
      </c>
      <c r="AD189">
        <v>0</v>
      </c>
      <c r="AE189">
        <v>0</v>
      </c>
      <c r="AF189">
        <v>0</v>
      </c>
      <c r="AG189">
        <v>0</v>
      </c>
      <c r="AH189">
        <v>0</v>
      </c>
    </row>
    <row r="190" spans="1:34" hidden="1" x14ac:dyDescent="0.35">
      <c r="A190" t="str">
        <f t="shared" si="5"/>
        <v>1.1-00-2501_2541001_2544110</v>
      </c>
      <c r="B190" t="s">
        <v>812</v>
      </c>
      <c r="C190" t="s">
        <v>815</v>
      </c>
      <c r="D190" t="s">
        <v>531</v>
      </c>
      <c r="E190" t="s">
        <v>530</v>
      </c>
      <c r="F190" t="s">
        <v>65</v>
      </c>
      <c r="G190" t="s">
        <v>66</v>
      </c>
      <c r="H190" t="s">
        <v>935</v>
      </c>
      <c r="I190" t="s">
        <v>109</v>
      </c>
      <c r="J190">
        <v>4</v>
      </c>
      <c r="K190" t="s">
        <v>224</v>
      </c>
      <c r="L190">
        <v>1</v>
      </c>
      <c r="M190" t="s">
        <v>343</v>
      </c>
      <c r="N190" t="s">
        <v>936</v>
      </c>
      <c r="O190" t="s">
        <v>344</v>
      </c>
      <c r="P190">
        <v>4000</v>
      </c>
      <c r="Q190" t="s">
        <v>233</v>
      </c>
      <c r="R190">
        <v>4411</v>
      </c>
      <c r="S190" t="s">
        <v>231</v>
      </c>
      <c r="T190">
        <v>0</v>
      </c>
      <c r="U190" t="s">
        <v>58</v>
      </c>
      <c r="V190" s="16">
        <v>5799000</v>
      </c>
      <c r="W190" s="1">
        <v>3799000</v>
      </c>
      <c r="X190" s="1">
        <v>2214607</v>
      </c>
      <c r="Y190" s="1">
        <v>2214607</v>
      </c>
      <c r="Z190" s="1">
        <v>2214607</v>
      </c>
      <c r="AA190" s="1">
        <v>2134607</v>
      </c>
      <c r="AB190" s="1">
        <v>2034607</v>
      </c>
      <c r="AC190">
        <f t="shared" si="4"/>
        <v>3584393</v>
      </c>
      <c r="AD190" s="1">
        <v>2000000</v>
      </c>
      <c r="AE190">
        <v>0</v>
      </c>
      <c r="AF190">
        <v>0</v>
      </c>
      <c r="AG190">
        <v>0</v>
      </c>
      <c r="AH190" s="1">
        <v>2000000</v>
      </c>
    </row>
    <row r="191" spans="1:34" hidden="1" x14ac:dyDescent="0.35">
      <c r="A191" t="str">
        <f t="shared" si="5"/>
        <v>1.1-00-2501_2541001_2544510</v>
      </c>
      <c r="B191" t="s">
        <v>812</v>
      </c>
      <c r="C191" t="s">
        <v>815</v>
      </c>
      <c r="D191" t="s">
        <v>531</v>
      </c>
      <c r="E191" t="s">
        <v>530</v>
      </c>
      <c r="F191" t="s">
        <v>65</v>
      </c>
      <c r="G191" t="s">
        <v>66</v>
      </c>
      <c r="H191" t="s">
        <v>935</v>
      </c>
      <c r="I191" t="s">
        <v>109</v>
      </c>
      <c r="J191">
        <v>4</v>
      </c>
      <c r="K191" t="s">
        <v>224</v>
      </c>
      <c r="L191">
        <v>1</v>
      </c>
      <c r="M191" t="s">
        <v>343</v>
      </c>
      <c r="N191" t="s">
        <v>936</v>
      </c>
      <c r="O191" t="s">
        <v>344</v>
      </c>
      <c r="P191">
        <v>4000</v>
      </c>
      <c r="Q191" t="s">
        <v>233</v>
      </c>
      <c r="R191">
        <v>4451</v>
      </c>
      <c r="S191" t="s">
        <v>282</v>
      </c>
      <c r="T191">
        <v>0</v>
      </c>
      <c r="U191" t="s">
        <v>58</v>
      </c>
      <c r="V191" s="16">
        <v>850000</v>
      </c>
      <c r="W191" s="1">
        <v>910011.2</v>
      </c>
      <c r="X191" s="1">
        <v>120000</v>
      </c>
      <c r="Y191" s="1">
        <v>120000</v>
      </c>
      <c r="Z191" s="1">
        <v>120000</v>
      </c>
      <c r="AA191" s="1">
        <v>120000</v>
      </c>
      <c r="AB191" s="1">
        <v>120000</v>
      </c>
      <c r="AC191">
        <f t="shared" si="4"/>
        <v>730000</v>
      </c>
      <c r="AD191">
        <v>0</v>
      </c>
      <c r="AE191">
        <v>11.2</v>
      </c>
      <c r="AF191">
        <v>0</v>
      </c>
      <c r="AG191" s="1">
        <v>60022.400000000001</v>
      </c>
      <c r="AH191" s="1">
        <v>-60011.199999999997</v>
      </c>
    </row>
    <row r="192" spans="1:34" hidden="1" x14ac:dyDescent="0.35">
      <c r="A192" t="str">
        <f t="shared" si="5"/>
        <v>1.1-00-2501_2541001_25445138</v>
      </c>
      <c r="B192" t="s">
        <v>812</v>
      </c>
      <c r="C192" t="s">
        <v>815</v>
      </c>
      <c r="D192" t="s">
        <v>531</v>
      </c>
      <c r="E192" t="s">
        <v>530</v>
      </c>
      <c r="F192" t="s">
        <v>65</v>
      </c>
      <c r="G192" t="s">
        <v>66</v>
      </c>
      <c r="H192" t="s">
        <v>935</v>
      </c>
      <c r="I192" t="s">
        <v>109</v>
      </c>
      <c r="J192">
        <v>4</v>
      </c>
      <c r="K192" t="s">
        <v>224</v>
      </c>
      <c r="L192">
        <v>1</v>
      </c>
      <c r="M192" t="s">
        <v>343</v>
      </c>
      <c r="N192" t="s">
        <v>936</v>
      </c>
      <c r="O192" t="s">
        <v>344</v>
      </c>
      <c r="P192">
        <v>4000</v>
      </c>
      <c r="Q192" t="s">
        <v>233</v>
      </c>
      <c r="R192">
        <v>4451</v>
      </c>
      <c r="S192" t="s">
        <v>282</v>
      </c>
      <c r="T192">
        <v>38</v>
      </c>
      <c r="U192" t="s">
        <v>348</v>
      </c>
      <c r="V192" s="16">
        <v>240000</v>
      </c>
      <c r="W192" s="1">
        <v>179977.60000000001</v>
      </c>
      <c r="X192" s="1">
        <v>180000</v>
      </c>
      <c r="Y192" s="1">
        <v>180000</v>
      </c>
      <c r="Z192" s="1">
        <v>180000</v>
      </c>
      <c r="AA192" s="1">
        <v>180000</v>
      </c>
      <c r="AB192" s="1">
        <v>180000</v>
      </c>
      <c r="AC192">
        <f t="shared" si="4"/>
        <v>60000</v>
      </c>
      <c r="AD192">
        <v>0</v>
      </c>
      <c r="AE192" s="1">
        <v>60022.400000000001</v>
      </c>
      <c r="AF192">
        <v>0</v>
      </c>
      <c r="AG192">
        <v>0</v>
      </c>
      <c r="AH192" s="1">
        <v>60022.400000000001</v>
      </c>
    </row>
    <row r="193" spans="1:34" hidden="1" x14ac:dyDescent="0.35">
      <c r="A193" t="str">
        <f t="shared" si="5"/>
        <v>1.1-00-2501_2541001_25445139</v>
      </c>
      <c r="B193" t="s">
        <v>812</v>
      </c>
      <c r="C193" t="s">
        <v>815</v>
      </c>
      <c r="D193" t="s">
        <v>531</v>
      </c>
      <c r="E193" t="s">
        <v>530</v>
      </c>
      <c r="F193" t="s">
        <v>65</v>
      </c>
      <c r="G193" t="s">
        <v>66</v>
      </c>
      <c r="H193" t="s">
        <v>935</v>
      </c>
      <c r="I193" t="s">
        <v>109</v>
      </c>
      <c r="J193">
        <v>4</v>
      </c>
      <c r="K193" t="s">
        <v>224</v>
      </c>
      <c r="L193">
        <v>1</v>
      </c>
      <c r="M193" t="s">
        <v>343</v>
      </c>
      <c r="N193" t="s">
        <v>936</v>
      </c>
      <c r="O193" t="s">
        <v>344</v>
      </c>
      <c r="P193">
        <v>4000</v>
      </c>
      <c r="Q193" t="s">
        <v>233</v>
      </c>
      <c r="R193">
        <v>4451</v>
      </c>
      <c r="S193" t="s">
        <v>282</v>
      </c>
      <c r="T193">
        <v>39</v>
      </c>
      <c r="U193" t="s">
        <v>349</v>
      </c>
      <c r="V193" s="16">
        <v>300000</v>
      </c>
      <c r="W193" s="1">
        <v>300000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f t="shared" si="4"/>
        <v>300000</v>
      </c>
      <c r="AD193">
        <v>0</v>
      </c>
      <c r="AE193">
        <v>0</v>
      </c>
      <c r="AF193">
        <v>0</v>
      </c>
      <c r="AG193">
        <v>0</v>
      </c>
      <c r="AH193">
        <v>0</v>
      </c>
    </row>
    <row r="194" spans="1:34" hidden="1" x14ac:dyDescent="0.35">
      <c r="A194" t="str">
        <f t="shared" si="5"/>
        <v>1.1-00-2501_2541001_25445140</v>
      </c>
      <c r="B194" t="s">
        <v>812</v>
      </c>
      <c r="C194" t="s">
        <v>815</v>
      </c>
      <c r="D194" t="s">
        <v>531</v>
      </c>
      <c r="E194" t="s">
        <v>530</v>
      </c>
      <c r="F194" t="s">
        <v>65</v>
      </c>
      <c r="G194" t="s">
        <v>66</v>
      </c>
      <c r="H194" t="s">
        <v>935</v>
      </c>
      <c r="I194" t="s">
        <v>109</v>
      </c>
      <c r="J194">
        <v>4</v>
      </c>
      <c r="K194" t="s">
        <v>224</v>
      </c>
      <c r="L194">
        <v>1</v>
      </c>
      <c r="M194" t="s">
        <v>343</v>
      </c>
      <c r="N194" t="s">
        <v>936</v>
      </c>
      <c r="O194" t="s">
        <v>344</v>
      </c>
      <c r="P194">
        <v>4000</v>
      </c>
      <c r="Q194" t="s">
        <v>233</v>
      </c>
      <c r="R194">
        <v>4451</v>
      </c>
      <c r="S194" t="s">
        <v>282</v>
      </c>
      <c r="T194">
        <v>40</v>
      </c>
      <c r="U194" t="s">
        <v>350</v>
      </c>
      <c r="V194" s="16">
        <v>1000000</v>
      </c>
      <c r="W194" s="1">
        <v>1000011.2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f t="shared" ref="AC194:AC257" si="6">V194-X194</f>
        <v>1000000</v>
      </c>
      <c r="AD194">
        <v>0</v>
      </c>
      <c r="AE194">
        <v>0</v>
      </c>
      <c r="AF194">
        <v>0</v>
      </c>
      <c r="AG194">
        <v>11.2</v>
      </c>
      <c r="AH194">
        <v>-11.2</v>
      </c>
    </row>
    <row r="195" spans="1:34" hidden="1" x14ac:dyDescent="0.35">
      <c r="A195" t="str">
        <f t="shared" ref="A195:A258" si="7">CONCATENATE(B195,H195,J195,L195,N195,R195,T195)</f>
        <v>1.1-00-2501_2541001_25445155</v>
      </c>
      <c r="B195" t="s">
        <v>812</v>
      </c>
      <c r="C195" t="s">
        <v>815</v>
      </c>
      <c r="D195" t="s">
        <v>531</v>
      </c>
      <c r="E195" t="s">
        <v>530</v>
      </c>
      <c r="F195" t="s">
        <v>65</v>
      </c>
      <c r="G195" t="s">
        <v>66</v>
      </c>
      <c r="H195" t="s">
        <v>935</v>
      </c>
      <c r="I195" t="s">
        <v>109</v>
      </c>
      <c r="J195">
        <v>4</v>
      </c>
      <c r="K195" t="s">
        <v>224</v>
      </c>
      <c r="L195">
        <v>1</v>
      </c>
      <c r="M195" t="s">
        <v>343</v>
      </c>
      <c r="N195" t="s">
        <v>936</v>
      </c>
      <c r="O195" t="s">
        <v>344</v>
      </c>
      <c r="P195">
        <v>4000</v>
      </c>
      <c r="Q195" t="s">
        <v>233</v>
      </c>
      <c r="R195">
        <v>4451</v>
      </c>
      <c r="S195" t="s">
        <v>282</v>
      </c>
      <c r="T195">
        <v>55</v>
      </c>
      <c r="U195" t="s">
        <v>937</v>
      </c>
      <c r="V195" s="16">
        <v>60000</v>
      </c>
      <c r="W195">
        <v>0</v>
      </c>
      <c r="X195" s="1">
        <v>60000</v>
      </c>
      <c r="Y195" s="1">
        <v>60000</v>
      </c>
      <c r="Z195" s="1">
        <v>60000</v>
      </c>
      <c r="AA195" s="1">
        <v>60000</v>
      </c>
      <c r="AB195" s="1">
        <v>60000</v>
      </c>
      <c r="AC195">
        <f t="shared" si="6"/>
        <v>0</v>
      </c>
      <c r="AD195" s="1">
        <v>60000</v>
      </c>
      <c r="AE195">
        <v>0</v>
      </c>
      <c r="AF195">
        <v>0</v>
      </c>
      <c r="AG195">
        <v>0</v>
      </c>
      <c r="AH195" s="1">
        <v>60000</v>
      </c>
    </row>
    <row r="196" spans="1:34" hidden="1" x14ac:dyDescent="0.35">
      <c r="A196" t="str">
        <f t="shared" si="7"/>
        <v>1.1-00-2501_2541001_25445163</v>
      </c>
      <c r="B196" t="s">
        <v>812</v>
      </c>
      <c r="C196" t="s">
        <v>815</v>
      </c>
      <c r="D196" t="s">
        <v>531</v>
      </c>
      <c r="E196" t="s">
        <v>530</v>
      </c>
      <c r="F196" t="s">
        <v>65</v>
      </c>
      <c r="G196" t="s">
        <v>66</v>
      </c>
      <c r="H196" t="s">
        <v>935</v>
      </c>
      <c r="I196" t="s">
        <v>109</v>
      </c>
      <c r="J196">
        <v>4</v>
      </c>
      <c r="K196" t="s">
        <v>224</v>
      </c>
      <c r="L196">
        <v>1</v>
      </c>
      <c r="M196" t="s">
        <v>343</v>
      </c>
      <c r="N196" t="s">
        <v>936</v>
      </c>
      <c r="O196" t="s">
        <v>344</v>
      </c>
      <c r="P196">
        <v>4000</v>
      </c>
      <c r="Q196" t="s">
        <v>233</v>
      </c>
      <c r="R196">
        <v>4451</v>
      </c>
      <c r="S196" t="s">
        <v>282</v>
      </c>
      <c r="T196">
        <v>63</v>
      </c>
      <c r="U196" t="s">
        <v>938</v>
      </c>
      <c r="V196" s="16">
        <v>500000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f t="shared" si="6"/>
        <v>500000</v>
      </c>
      <c r="AD196">
        <v>0</v>
      </c>
      <c r="AE196" s="1">
        <v>500000</v>
      </c>
      <c r="AF196">
        <v>0</v>
      </c>
      <c r="AG196">
        <v>0</v>
      </c>
      <c r="AH196" s="1">
        <v>500000</v>
      </c>
    </row>
    <row r="197" spans="1:34" hidden="1" x14ac:dyDescent="0.35">
      <c r="A197" t="str">
        <f t="shared" si="7"/>
        <v>1.1-00-2510_25039030_2535110</v>
      </c>
      <c r="B197" t="s">
        <v>812</v>
      </c>
      <c r="C197" t="s">
        <v>815</v>
      </c>
      <c r="D197" t="s">
        <v>531</v>
      </c>
      <c r="E197" t="s">
        <v>530</v>
      </c>
      <c r="F197" t="s">
        <v>65</v>
      </c>
      <c r="G197" t="s">
        <v>66</v>
      </c>
      <c r="H197" t="s">
        <v>898</v>
      </c>
      <c r="I197" t="s">
        <v>900</v>
      </c>
      <c r="J197">
        <v>0</v>
      </c>
      <c r="K197" t="s">
        <v>255</v>
      </c>
      <c r="L197">
        <v>39</v>
      </c>
      <c r="M197" t="s">
        <v>939</v>
      </c>
      <c r="N197" t="s">
        <v>933</v>
      </c>
      <c r="O197" t="s">
        <v>934</v>
      </c>
      <c r="P197">
        <v>3000</v>
      </c>
      <c r="Q197" t="s">
        <v>56</v>
      </c>
      <c r="R197">
        <v>3511</v>
      </c>
      <c r="S197" t="s">
        <v>323</v>
      </c>
      <c r="T197">
        <v>0</v>
      </c>
      <c r="U197" t="s">
        <v>58</v>
      </c>
      <c r="V197" s="16">
        <v>30226080</v>
      </c>
      <c r="W197" s="1">
        <v>30226080</v>
      </c>
      <c r="X197" s="1">
        <v>17052000</v>
      </c>
      <c r="Y197" s="1">
        <v>17052000</v>
      </c>
      <c r="Z197" s="1">
        <v>17052000</v>
      </c>
      <c r="AA197" s="1">
        <v>14616000</v>
      </c>
      <c r="AB197" s="1">
        <v>14616000</v>
      </c>
      <c r="AC197">
        <f t="shared" si="6"/>
        <v>13174080</v>
      </c>
      <c r="AD197">
        <v>0</v>
      </c>
      <c r="AE197">
        <v>0</v>
      </c>
      <c r="AF197">
        <v>0</v>
      </c>
      <c r="AG197">
        <v>0</v>
      </c>
      <c r="AH197">
        <v>0</v>
      </c>
    </row>
    <row r="198" spans="1:34" hidden="1" x14ac:dyDescent="0.35">
      <c r="A198" t="str">
        <f t="shared" si="7"/>
        <v>1.1-00-2511_25346032_2525917</v>
      </c>
      <c r="B198" t="s">
        <v>812</v>
      </c>
      <c r="C198" t="s">
        <v>815</v>
      </c>
      <c r="D198" t="s">
        <v>531</v>
      </c>
      <c r="E198" t="s">
        <v>530</v>
      </c>
      <c r="F198" t="s">
        <v>65</v>
      </c>
      <c r="G198" t="s">
        <v>66</v>
      </c>
      <c r="H198" t="s">
        <v>822</v>
      </c>
      <c r="I198" t="s">
        <v>824</v>
      </c>
      <c r="J198">
        <v>3</v>
      </c>
      <c r="K198" t="s">
        <v>453</v>
      </c>
      <c r="L198">
        <v>46</v>
      </c>
      <c r="M198" t="s">
        <v>941</v>
      </c>
      <c r="N198" t="s">
        <v>940</v>
      </c>
      <c r="O198" t="s">
        <v>942</v>
      </c>
      <c r="P198">
        <v>2000</v>
      </c>
      <c r="Q198" t="s">
        <v>105</v>
      </c>
      <c r="R198">
        <v>2591</v>
      </c>
      <c r="S198" t="s">
        <v>560</v>
      </c>
      <c r="T198">
        <v>7</v>
      </c>
      <c r="U198" t="s">
        <v>844</v>
      </c>
      <c r="V198" s="16">
        <v>0</v>
      </c>
      <c r="W198" s="1">
        <v>4000000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f t="shared" si="6"/>
        <v>0</v>
      </c>
      <c r="AD198">
        <v>0</v>
      </c>
      <c r="AE198">
        <v>0</v>
      </c>
      <c r="AF198">
        <v>0</v>
      </c>
      <c r="AG198" s="1">
        <v>4000000</v>
      </c>
      <c r="AH198" s="1">
        <v>-4000000</v>
      </c>
    </row>
    <row r="199" spans="1:34" hidden="1" x14ac:dyDescent="0.35">
      <c r="A199" t="str">
        <f t="shared" si="7"/>
        <v>1.1-00-2511_25346032_2542110</v>
      </c>
      <c r="B199" t="s">
        <v>812</v>
      </c>
      <c r="C199" t="s">
        <v>815</v>
      </c>
      <c r="D199" t="s">
        <v>531</v>
      </c>
      <c r="E199" t="s">
        <v>530</v>
      </c>
      <c r="F199" t="s">
        <v>65</v>
      </c>
      <c r="G199" t="s">
        <v>66</v>
      </c>
      <c r="H199" t="s">
        <v>822</v>
      </c>
      <c r="I199" t="s">
        <v>824</v>
      </c>
      <c r="J199">
        <v>3</v>
      </c>
      <c r="K199" t="s">
        <v>453</v>
      </c>
      <c r="L199">
        <v>46</v>
      </c>
      <c r="M199" t="s">
        <v>941</v>
      </c>
      <c r="N199" t="s">
        <v>940</v>
      </c>
      <c r="O199" t="s">
        <v>942</v>
      </c>
      <c r="P199">
        <v>4000</v>
      </c>
      <c r="Q199" t="s">
        <v>233</v>
      </c>
      <c r="R199">
        <v>4211</v>
      </c>
      <c r="S199" t="s">
        <v>291</v>
      </c>
      <c r="T199">
        <v>0</v>
      </c>
      <c r="U199" t="s">
        <v>58</v>
      </c>
      <c r="V199" s="16">
        <v>200000</v>
      </c>
      <c r="W199" s="1">
        <v>200000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f t="shared" si="6"/>
        <v>200000</v>
      </c>
      <c r="AD199">
        <v>0</v>
      </c>
      <c r="AE199">
        <v>0</v>
      </c>
      <c r="AF199">
        <v>0</v>
      </c>
      <c r="AG199">
        <v>0</v>
      </c>
      <c r="AH199">
        <v>0</v>
      </c>
    </row>
    <row r="200" spans="1:34" hidden="1" x14ac:dyDescent="0.35">
      <c r="A200" t="str">
        <f t="shared" si="7"/>
        <v>1.1-00-2511_25346032_25441128</v>
      </c>
      <c r="B200" t="s">
        <v>812</v>
      </c>
      <c r="C200" t="s">
        <v>815</v>
      </c>
      <c r="D200" t="s">
        <v>531</v>
      </c>
      <c r="E200" t="s">
        <v>530</v>
      </c>
      <c r="F200" t="s">
        <v>65</v>
      </c>
      <c r="G200" t="s">
        <v>66</v>
      </c>
      <c r="H200" t="s">
        <v>822</v>
      </c>
      <c r="I200" t="s">
        <v>824</v>
      </c>
      <c r="J200">
        <v>3</v>
      </c>
      <c r="K200" t="s">
        <v>453</v>
      </c>
      <c r="L200">
        <v>46</v>
      </c>
      <c r="M200" t="s">
        <v>941</v>
      </c>
      <c r="N200" t="s">
        <v>940</v>
      </c>
      <c r="O200" t="s">
        <v>942</v>
      </c>
      <c r="P200">
        <v>4000</v>
      </c>
      <c r="Q200" t="s">
        <v>233</v>
      </c>
      <c r="R200">
        <v>4411</v>
      </c>
      <c r="S200" t="s">
        <v>231</v>
      </c>
      <c r="T200">
        <v>28</v>
      </c>
      <c r="U200" t="s">
        <v>561</v>
      </c>
      <c r="V200" s="16">
        <v>450000</v>
      </c>
      <c r="W200" s="1">
        <v>300000</v>
      </c>
      <c r="X200" s="1">
        <v>357335.68</v>
      </c>
      <c r="Y200" s="1">
        <v>357335.68</v>
      </c>
      <c r="Z200" s="1">
        <v>357335.68</v>
      </c>
      <c r="AA200">
        <v>0</v>
      </c>
      <c r="AB200">
        <v>0</v>
      </c>
      <c r="AC200">
        <f t="shared" si="6"/>
        <v>92664.320000000007</v>
      </c>
      <c r="AD200">
        <v>0</v>
      </c>
      <c r="AE200" s="1">
        <v>150000</v>
      </c>
      <c r="AF200">
        <v>0</v>
      </c>
      <c r="AG200">
        <v>0</v>
      </c>
      <c r="AH200" s="1">
        <v>150000</v>
      </c>
    </row>
    <row r="201" spans="1:34" hidden="1" x14ac:dyDescent="0.35">
      <c r="A201" t="str">
        <f t="shared" si="7"/>
        <v>1.1-00-2511_25346032_2557810</v>
      </c>
      <c r="B201" t="s">
        <v>812</v>
      </c>
      <c r="C201" t="s">
        <v>815</v>
      </c>
      <c r="D201" t="s">
        <v>531</v>
      </c>
      <c r="E201" t="s">
        <v>530</v>
      </c>
      <c r="F201" t="s">
        <v>65</v>
      </c>
      <c r="G201" t="s">
        <v>66</v>
      </c>
      <c r="H201" t="s">
        <v>822</v>
      </c>
      <c r="I201" t="s">
        <v>824</v>
      </c>
      <c r="J201">
        <v>3</v>
      </c>
      <c r="K201" t="s">
        <v>453</v>
      </c>
      <c r="L201">
        <v>46</v>
      </c>
      <c r="M201" t="s">
        <v>941</v>
      </c>
      <c r="N201" t="s">
        <v>940</v>
      </c>
      <c r="O201" t="s">
        <v>942</v>
      </c>
      <c r="P201">
        <v>5000</v>
      </c>
      <c r="Q201" t="s">
        <v>118</v>
      </c>
      <c r="R201">
        <v>5781</v>
      </c>
      <c r="S201" t="s">
        <v>559</v>
      </c>
      <c r="T201">
        <v>0</v>
      </c>
      <c r="U201" t="s">
        <v>58</v>
      </c>
      <c r="V201" s="16">
        <v>200000</v>
      </c>
      <c r="W201" s="1">
        <v>200000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f t="shared" si="6"/>
        <v>200000</v>
      </c>
      <c r="AD201">
        <v>0</v>
      </c>
      <c r="AE201">
        <v>0</v>
      </c>
      <c r="AF201">
        <v>0</v>
      </c>
      <c r="AG201">
        <v>0</v>
      </c>
      <c r="AH201">
        <v>0</v>
      </c>
    </row>
    <row r="202" spans="1:34" hidden="1" x14ac:dyDescent="0.35">
      <c r="A202" t="str">
        <f t="shared" si="7"/>
        <v>1.1-00-2511_25364047_2533310</v>
      </c>
      <c r="B202" t="s">
        <v>812</v>
      </c>
      <c r="C202" t="s">
        <v>815</v>
      </c>
      <c r="D202" t="s">
        <v>531</v>
      </c>
      <c r="E202" t="s">
        <v>530</v>
      </c>
      <c r="F202" t="s">
        <v>65</v>
      </c>
      <c r="G202" t="s">
        <v>66</v>
      </c>
      <c r="H202" t="s">
        <v>822</v>
      </c>
      <c r="I202" t="s">
        <v>824</v>
      </c>
      <c r="J202">
        <v>3</v>
      </c>
      <c r="K202" t="s">
        <v>453</v>
      </c>
      <c r="L202">
        <v>64</v>
      </c>
      <c r="M202" t="s">
        <v>944</v>
      </c>
      <c r="N202" t="s">
        <v>943</v>
      </c>
      <c r="O202" t="s">
        <v>945</v>
      </c>
      <c r="P202">
        <v>3000</v>
      </c>
      <c r="Q202" t="s">
        <v>56</v>
      </c>
      <c r="R202">
        <v>3331</v>
      </c>
      <c r="S202" t="s">
        <v>317</v>
      </c>
      <c r="T202">
        <v>0</v>
      </c>
      <c r="U202" t="s">
        <v>58</v>
      </c>
      <c r="V202" s="16">
        <v>3770000</v>
      </c>
      <c r="W202">
        <v>0</v>
      </c>
      <c r="X202" s="1">
        <v>3767435.24</v>
      </c>
      <c r="Y202" s="1">
        <v>3767435.24</v>
      </c>
      <c r="Z202" s="1">
        <v>1724183.25</v>
      </c>
      <c r="AA202">
        <v>0</v>
      </c>
      <c r="AB202">
        <v>0</v>
      </c>
      <c r="AC202">
        <f t="shared" si="6"/>
        <v>2564.7599999997765</v>
      </c>
      <c r="AD202">
        <v>0</v>
      </c>
      <c r="AE202" s="1">
        <v>3770000</v>
      </c>
      <c r="AF202">
        <v>0</v>
      </c>
      <c r="AG202">
        <v>0</v>
      </c>
      <c r="AH202" s="1">
        <v>3770000</v>
      </c>
    </row>
    <row r="203" spans="1:34" hidden="1" x14ac:dyDescent="0.35">
      <c r="A203" t="str">
        <f t="shared" si="7"/>
        <v>1.1-00-2511_25364047_2533910</v>
      </c>
      <c r="B203" t="s">
        <v>812</v>
      </c>
      <c r="C203" t="s">
        <v>815</v>
      </c>
      <c r="D203" t="s">
        <v>531</v>
      </c>
      <c r="E203" t="s">
        <v>530</v>
      </c>
      <c r="F203" t="s">
        <v>65</v>
      </c>
      <c r="G203" t="s">
        <v>66</v>
      </c>
      <c r="H203" t="s">
        <v>822</v>
      </c>
      <c r="I203" t="s">
        <v>824</v>
      </c>
      <c r="J203">
        <v>3</v>
      </c>
      <c r="K203" t="s">
        <v>453</v>
      </c>
      <c r="L203">
        <v>64</v>
      </c>
      <c r="M203" t="s">
        <v>944</v>
      </c>
      <c r="N203" t="s">
        <v>943</v>
      </c>
      <c r="O203" t="s">
        <v>945</v>
      </c>
      <c r="P203">
        <v>3000</v>
      </c>
      <c r="Q203" t="s">
        <v>56</v>
      </c>
      <c r="R203">
        <v>3391</v>
      </c>
      <c r="S203" t="s">
        <v>129</v>
      </c>
      <c r="T203">
        <v>0</v>
      </c>
      <c r="U203" t="s">
        <v>58</v>
      </c>
      <c r="V203" s="16">
        <v>5200000</v>
      </c>
      <c r="W203">
        <v>0</v>
      </c>
      <c r="X203" s="1">
        <v>5100468.96</v>
      </c>
      <c r="Y203" s="1">
        <v>5100468.96</v>
      </c>
      <c r="Z203" s="1">
        <v>1682000</v>
      </c>
      <c r="AA203">
        <v>0</v>
      </c>
      <c r="AB203">
        <v>0</v>
      </c>
      <c r="AC203">
        <f t="shared" si="6"/>
        <v>99531.040000000037</v>
      </c>
      <c r="AD203">
        <v>0</v>
      </c>
      <c r="AE203" s="1">
        <v>5200000</v>
      </c>
      <c r="AF203">
        <v>0</v>
      </c>
      <c r="AG203">
        <v>0</v>
      </c>
      <c r="AH203" s="1">
        <v>5200000</v>
      </c>
    </row>
    <row r="204" spans="1:34" hidden="1" x14ac:dyDescent="0.35">
      <c r="A204" t="str">
        <f t="shared" si="7"/>
        <v>1.1-00-2503_2554003_2521110</v>
      </c>
      <c r="B204" t="s">
        <v>812</v>
      </c>
      <c r="C204" t="s">
        <v>815</v>
      </c>
      <c r="D204" t="s">
        <v>429</v>
      </c>
      <c r="E204" t="s">
        <v>430</v>
      </c>
      <c r="F204" t="s">
        <v>65</v>
      </c>
      <c r="G204" t="s">
        <v>66</v>
      </c>
      <c r="H204" t="s">
        <v>813</v>
      </c>
      <c r="I204" t="s">
        <v>434</v>
      </c>
      <c r="J204">
        <v>5</v>
      </c>
      <c r="K204" t="s">
        <v>810</v>
      </c>
      <c r="L204">
        <v>4</v>
      </c>
      <c r="M204" t="s">
        <v>435</v>
      </c>
      <c r="N204" t="s">
        <v>814</v>
      </c>
      <c r="O204" t="s">
        <v>816</v>
      </c>
      <c r="P204">
        <v>2000</v>
      </c>
      <c r="Q204" t="s">
        <v>105</v>
      </c>
      <c r="R204">
        <v>2111</v>
      </c>
      <c r="S204" t="s">
        <v>124</v>
      </c>
      <c r="T204">
        <v>0</v>
      </c>
      <c r="U204" t="s">
        <v>58</v>
      </c>
      <c r="V204" s="16">
        <v>20000</v>
      </c>
      <c r="W204">
        <v>0</v>
      </c>
      <c r="X204" s="1">
        <v>7302.99</v>
      </c>
      <c r="Y204" s="1">
        <v>7302.99</v>
      </c>
      <c r="Z204" s="1">
        <v>7302.99</v>
      </c>
      <c r="AA204" s="1">
        <v>7302.99</v>
      </c>
      <c r="AB204" s="1">
        <v>7302.99</v>
      </c>
      <c r="AC204">
        <f t="shared" si="6"/>
        <v>12697.01</v>
      </c>
      <c r="AD204">
        <v>0</v>
      </c>
      <c r="AE204" s="1">
        <v>20000</v>
      </c>
      <c r="AF204">
        <v>0</v>
      </c>
      <c r="AG204">
        <v>0</v>
      </c>
      <c r="AH204" s="1">
        <v>20000</v>
      </c>
    </row>
    <row r="205" spans="1:34" hidden="1" x14ac:dyDescent="0.35">
      <c r="A205" t="str">
        <f t="shared" si="7"/>
        <v>1.1-00-2503_2554003_2522110</v>
      </c>
      <c r="B205" t="s">
        <v>812</v>
      </c>
      <c r="C205" t="s">
        <v>815</v>
      </c>
      <c r="D205" t="s">
        <v>429</v>
      </c>
      <c r="E205" t="s">
        <v>430</v>
      </c>
      <c r="F205" t="s">
        <v>65</v>
      </c>
      <c r="G205" t="s">
        <v>66</v>
      </c>
      <c r="H205" t="s">
        <v>813</v>
      </c>
      <c r="I205" t="s">
        <v>434</v>
      </c>
      <c r="J205">
        <v>5</v>
      </c>
      <c r="K205" t="s">
        <v>810</v>
      </c>
      <c r="L205">
        <v>4</v>
      </c>
      <c r="M205" t="s">
        <v>435</v>
      </c>
      <c r="N205" t="s">
        <v>814</v>
      </c>
      <c r="O205" t="s">
        <v>816</v>
      </c>
      <c r="P205">
        <v>2000</v>
      </c>
      <c r="Q205" t="s">
        <v>105</v>
      </c>
      <c r="R205">
        <v>2211</v>
      </c>
      <c r="S205" t="s">
        <v>307</v>
      </c>
      <c r="T205">
        <v>0</v>
      </c>
      <c r="U205" t="s">
        <v>58</v>
      </c>
      <c r="V205" s="16">
        <v>20000</v>
      </c>
      <c r="W205">
        <v>0</v>
      </c>
      <c r="X205" s="1">
        <v>2697.01</v>
      </c>
      <c r="Y205" s="1">
        <v>2697.01</v>
      </c>
      <c r="Z205" s="1">
        <v>2697.01</v>
      </c>
      <c r="AA205" s="1">
        <v>2697.01</v>
      </c>
      <c r="AB205" s="1">
        <v>2697.01</v>
      </c>
      <c r="AC205">
        <f t="shared" si="6"/>
        <v>17302.989999999998</v>
      </c>
      <c r="AD205">
        <v>0</v>
      </c>
      <c r="AE205" s="1">
        <v>20000</v>
      </c>
      <c r="AF205">
        <v>0</v>
      </c>
      <c r="AG205">
        <v>0</v>
      </c>
      <c r="AH205" s="1">
        <v>20000</v>
      </c>
    </row>
    <row r="206" spans="1:34" hidden="1" x14ac:dyDescent="0.35">
      <c r="A206" t="str">
        <f t="shared" si="7"/>
        <v>1.1-00-2503_2554003_2533110</v>
      </c>
      <c r="B206" t="s">
        <v>812</v>
      </c>
      <c r="C206" t="s">
        <v>815</v>
      </c>
      <c r="D206" t="s">
        <v>429</v>
      </c>
      <c r="E206" t="s">
        <v>430</v>
      </c>
      <c r="F206" t="s">
        <v>65</v>
      </c>
      <c r="G206" t="s">
        <v>66</v>
      </c>
      <c r="H206" t="s">
        <v>813</v>
      </c>
      <c r="I206" t="s">
        <v>434</v>
      </c>
      <c r="J206">
        <v>5</v>
      </c>
      <c r="K206" t="s">
        <v>810</v>
      </c>
      <c r="L206">
        <v>4</v>
      </c>
      <c r="M206" t="s">
        <v>435</v>
      </c>
      <c r="N206" t="s">
        <v>814</v>
      </c>
      <c r="O206" t="s">
        <v>816</v>
      </c>
      <c r="P206">
        <v>3000</v>
      </c>
      <c r="Q206" t="s">
        <v>56</v>
      </c>
      <c r="R206">
        <v>3311</v>
      </c>
      <c r="S206" t="s">
        <v>316</v>
      </c>
      <c r="T206">
        <v>0</v>
      </c>
      <c r="U206" t="s">
        <v>58</v>
      </c>
      <c r="V206" s="16">
        <v>2380000</v>
      </c>
      <c r="W206" s="1">
        <v>2000000</v>
      </c>
      <c r="X206" s="1">
        <v>2303440</v>
      </c>
      <c r="Y206" s="1">
        <v>2303440</v>
      </c>
      <c r="Z206" s="1">
        <v>1567600</v>
      </c>
      <c r="AA206" s="1">
        <v>1027600</v>
      </c>
      <c r="AB206" s="1">
        <v>1027600</v>
      </c>
      <c r="AC206">
        <f t="shared" si="6"/>
        <v>76560</v>
      </c>
      <c r="AD206">
        <v>0</v>
      </c>
      <c r="AE206" s="1">
        <v>380000</v>
      </c>
      <c r="AF206">
        <v>0</v>
      </c>
      <c r="AG206">
        <v>0</v>
      </c>
      <c r="AH206" s="1">
        <v>380000</v>
      </c>
    </row>
    <row r="207" spans="1:34" hidden="1" x14ac:dyDescent="0.35">
      <c r="A207" t="str">
        <f t="shared" si="7"/>
        <v>1.1-00-2503_2554003_2534110</v>
      </c>
      <c r="B207" t="s">
        <v>812</v>
      </c>
      <c r="C207" t="s">
        <v>815</v>
      </c>
      <c r="D207" t="s">
        <v>429</v>
      </c>
      <c r="E207" t="s">
        <v>430</v>
      </c>
      <c r="F207" t="s">
        <v>65</v>
      </c>
      <c r="G207" t="s">
        <v>66</v>
      </c>
      <c r="H207" t="s">
        <v>813</v>
      </c>
      <c r="I207" t="s">
        <v>434</v>
      </c>
      <c r="J207">
        <v>5</v>
      </c>
      <c r="K207" t="s">
        <v>810</v>
      </c>
      <c r="L207">
        <v>4</v>
      </c>
      <c r="M207" t="s">
        <v>435</v>
      </c>
      <c r="N207" t="s">
        <v>814</v>
      </c>
      <c r="O207" t="s">
        <v>816</v>
      </c>
      <c r="P207">
        <v>3000</v>
      </c>
      <c r="Q207" t="s">
        <v>56</v>
      </c>
      <c r="R207">
        <v>3411</v>
      </c>
      <c r="S207" t="s">
        <v>319</v>
      </c>
      <c r="T207">
        <v>0</v>
      </c>
      <c r="U207" t="s">
        <v>58</v>
      </c>
      <c r="V207" s="16">
        <v>75000</v>
      </c>
      <c r="W207">
        <v>0</v>
      </c>
      <c r="X207" s="1">
        <v>23200</v>
      </c>
      <c r="Y207" s="1">
        <v>23200</v>
      </c>
      <c r="Z207" s="1">
        <v>23200</v>
      </c>
      <c r="AA207" s="1">
        <v>23200</v>
      </c>
      <c r="AB207" s="1">
        <v>23200</v>
      </c>
      <c r="AC207">
        <f t="shared" si="6"/>
        <v>51800</v>
      </c>
      <c r="AD207">
        <v>0</v>
      </c>
      <c r="AE207" s="1">
        <v>75000</v>
      </c>
      <c r="AF207">
        <v>0</v>
      </c>
      <c r="AG207">
        <v>0</v>
      </c>
      <c r="AH207" s="1">
        <v>75000</v>
      </c>
    </row>
    <row r="208" spans="1:34" hidden="1" x14ac:dyDescent="0.35">
      <c r="A208" t="str">
        <f t="shared" si="7"/>
        <v>1.1-00-2503_2554003_2534410</v>
      </c>
      <c r="B208" t="s">
        <v>812</v>
      </c>
      <c r="C208" t="s">
        <v>815</v>
      </c>
      <c r="D208" t="s">
        <v>429</v>
      </c>
      <c r="E208" t="s">
        <v>430</v>
      </c>
      <c r="F208" t="s">
        <v>65</v>
      </c>
      <c r="G208" t="s">
        <v>66</v>
      </c>
      <c r="H208" t="s">
        <v>813</v>
      </c>
      <c r="I208" t="s">
        <v>434</v>
      </c>
      <c r="J208">
        <v>5</v>
      </c>
      <c r="K208" t="s">
        <v>810</v>
      </c>
      <c r="L208">
        <v>4</v>
      </c>
      <c r="M208" t="s">
        <v>435</v>
      </c>
      <c r="N208" t="s">
        <v>814</v>
      </c>
      <c r="O208" t="s">
        <v>816</v>
      </c>
      <c r="P208">
        <v>3000</v>
      </c>
      <c r="Q208" t="s">
        <v>56</v>
      </c>
      <c r="R208">
        <v>3441</v>
      </c>
      <c r="S208" t="s">
        <v>388</v>
      </c>
      <c r="T208">
        <v>0</v>
      </c>
      <c r="U208" t="s">
        <v>58</v>
      </c>
      <c r="V208" s="16">
        <v>10000</v>
      </c>
      <c r="W208">
        <v>0</v>
      </c>
      <c r="X208" s="1">
        <v>2192.4</v>
      </c>
      <c r="Y208" s="1">
        <v>2192.4</v>
      </c>
      <c r="Z208" s="1">
        <v>2192.4</v>
      </c>
      <c r="AA208">
        <v>0</v>
      </c>
      <c r="AB208">
        <v>0</v>
      </c>
      <c r="AC208">
        <f t="shared" si="6"/>
        <v>7807.6</v>
      </c>
      <c r="AD208">
        <v>0</v>
      </c>
      <c r="AE208" s="1">
        <v>10000</v>
      </c>
      <c r="AF208">
        <v>0</v>
      </c>
      <c r="AG208">
        <v>0</v>
      </c>
      <c r="AH208" s="1">
        <v>10000</v>
      </c>
    </row>
    <row r="209" spans="1:34" hidden="1" x14ac:dyDescent="0.35">
      <c r="A209" t="str">
        <f t="shared" si="7"/>
        <v>1.1-00-2503_2554003_2537910</v>
      </c>
      <c r="B209" t="s">
        <v>812</v>
      </c>
      <c r="C209" t="s">
        <v>815</v>
      </c>
      <c r="D209" t="s">
        <v>429</v>
      </c>
      <c r="E209" t="s">
        <v>430</v>
      </c>
      <c r="F209" t="s">
        <v>65</v>
      </c>
      <c r="G209" t="s">
        <v>66</v>
      </c>
      <c r="H209" t="s">
        <v>813</v>
      </c>
      <c r="I209" t="s">
        <v>434</v>
      </c>
      <c r="J209">
        <v>5</v>
      </c>
      <c r="K209" t="s">
        <v>810</v>
      </c>
      <c r="L209">
        <v>4</v>
      </c>
      <c r="M209" t="s">
        <v>435</v>
      </c>
      <c r="N209" t="s">
        <v>814</v>
      </c>
      <c r="O209" t="s">
        <v>816</v>
      </c>
      <c r="P209">
        <v>3000</v>
      </c>
      <c r="Q209" t="s">
        <v>56</v>
      </c>
      <c r="R209">
        <v>3791</v>
      </c>
      <c r="S209" t="s">
        <v>280</v>
      </c>
      <c r="T209">
        <v>0</v>
      </c>
      <c r="U209" t="s">
        <v>58</v>
      </c>
      <c r="V209" s="16">
        <v>50000</v>
      </c>
      <c r="W209" s="1">
        <v>50000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f t="shared" si="6"/>
        <v>50000</v>
      </c>
      <c r="AD209">
        <v>0</v>
      </c>
      <c r="AE209">
        <v>0</v>
      </c>
      <c r="AF209">
        <v>0</v>
      </c>
      <c r="AG209">
        <v>0</v>
      </c>
      <c r="AH209">
        <v>0</v>
      </c>
    </row>
    <row r="210" spans="1:34" hidden="1" x14ac:dyDescent="0.35">
      <c r="A210" t="str">
        <f t="shared" si="7"/>
        <v>1.1-00-2505_25611007_2526110</v>
      </c>
      <c r="B210" t="s">
        <v>812</v>
      </c>
      <c r="C210" t="s">
        <v>815</v>
      </c>
      <c r="D210" t="s">
        <v>173</v>
      </c>
      <c r="E210" t="s">
        <v>174</v>
      </c>
      <c r="F210" t="s">
        <v>157</v>
      </c>
      <c r="G210" t="s">
        <v>158</v>
      </c>
      <c r="H210" t="s">
        <v>833</v>
      </c>
      <c r="I210" t="s">
        <v>835</v>
      </c>
      <c r="J210">
        <v>6</v>
      </c>
      <c r="K210" t="s">
        <v>164</v>
      </c>
      <c r="L210">
        <v>11</v>
      </c>
      <c r="M210" t="s">
        <v>182</v>
      </c>
      <c r="N210" t="s">
        <v>834</v>
      </c>
      <c r="O210" t="s">
        <v>836</v>
      </c>
      <c r="P210">
        <v>2000</v>
      </c>
      <c r="Q210" t="s">
        <v>105</v>
      </c>
      <c r="R210">
        <v>2611</v>
      </c>
      <c r="S210" t="s">
        <v>128</v>
      </c>
      <c r="T210">
        <v>0</v>
      </c>
      <c r="U210" t="s">
        <v>58</v>
      </c>
      <c r="V210" s="16">
        <v>6500000</v>
      </c>
      <c r="W210" s="1">
        <v>6500000</v>
      </c>
      <c r="X210" s="1">
        <v>3660110.5</v>
      </c>
      <c r="Y210" s="1">
        <v>3660110.5</v>
      </c>
      <c r="Z210" s="1">
        <v>3660110.5</v>
      </c>
      <c r="AA210" s="1">
        <v>3085597.19</v>
      </c>
      <c r="AB210" s="1">
        <v>3085597.19</v>
      </c>
      <c r="AC210">
        <f t="shared" si="6"/>
        <v>2839889.5</v>
      </c>
      <c r="AD210">
        <v>0</v>
      </c>
      <c r="AE210">
        <v>0</v>
      </c>
      <c r="AF210">
        <v>0</v>
      </c>
      <c r="AG210">
        <v>0</v>
      </c>
      <c r="AH210">
        <v>0</v>
      </c>
    </row>
    <row r="211" spans="1:34" hidden="1" x14ac:dyDescent="0.35">
      <c r="A211" t="str">
        <f t="shared" si="7"/>
        <v>1.1-00-2508_25621015_2521310</v>
      </c>
      <c r="B211" t="s">
        <v>812</v>
      </c>
      <c r="C211" t="s">
        <v>815</v>
      </c>
      <c r="D211" t="s">
        <v>173</v>
      </c>
      <c r="E211" t="s">
        <v>174</v>
      </c>
      <c r="F211" t="s">
        <v>65</v>
      </c>
      <c r="G211" t="s">
        <v>66</v>
      </c>
      <c r="H211" t="s">
        <v>868</v>
      </c>
      <c r="I211" t="s">
        <v>870</v>
      </c>
      <c r="J211">
        <v>6</v>
      </c>
      <c r="K211" t="s">
        <v>164</v>
      </c>
      <c r="L211">
        <v>21</v>
      </c>
      <c r="M211" t="s">
        <v>440</v>
      </c>
      <c r="N211" t="s">
        <v>872</v>
      </c>
      <c r="O211" t="s">
        <v>873</v>
      </c>
      <c r="P211">
        <v>2000</v>
      </c>
      <c r="Q211" t="s">
        <v>105</v>
      </c>
      <c r="R211">
        <v>2131</v>
      </c>
      <c r="S211" t="s">
        <v>701</v>
      </c>
      <c r="T211">
        <v>0</v>
      </c>
      <c r="U211" t="s">
        <v>58</v>
      </c>
      <c r="V211" s="16">
        <v>110000</v>
      </c>
      <c r="W211" s="1">
        <v>2200000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f t="shared" si="6"/>
        <v>110000</v>
      </c>
      <c r="AD211">
        <v>0</v>
      </c>
      <c r="AE211">
        <v>0</v>
      </c>
      <c r="AF211">
        <v>0</v>
      </c>
      <c r="AG211" s="1">
        <v>2090000</v>
      </c>
      <c r="AH211" s="1">
        <v>-2090000</v>
      </c>
    </row>
    <row r="212" spans="1:34" hidden="1" x14ac:dyDescent="0.35">
      <c r="A212" t="str">
        <f t="shared" si="7"/>
        <v>1.1-00-2508_25621015_2522110</v>
      </c>
      <c r="B212" t="s">
        <v>812</v>
      </c>
      <c r="C212" t="s">
        <v>815</v>
      </c>
      <c r="D212" t="s">
        <v>173</v>
      </c>
      <c r="E212" t="s">
        <v>174</v>
      </c>
      <c r="F212" t="s">
        <v>65</v>
      </c>
      <c r="G212" t="s">
        <v>66</v>
      </c>
      <c r="H212" t="s">
        <v>868</v>
      </c>
      <c r="I212" t="s">
        <v>870</v>
      </c>
      <c r="J212">
        <v>6</v>
      </c>
      <c r="K212" t="s">
        <v>164</v>
      </c>
      <c r="L212">
        <v>21</v>
      </c>
      <c r="M212" t="s">
        <v>440</v>
      </c>
      <c r="N212" t="s">
        <v>872</v>
      </c>
      <c r="O212" t="s">
        <v>873</v>
      </c>
      <c r="P212">
        <v>2000</v>
      </c>
      <c r="Q212" t="s">
        <v>105</v>
      </c>
      <c r="R212">
        <v>2211</v>
      </c>
      <c r="S212" t="s">
        <v>307</v>
      </c>
      <c r="T212">
        <v>0</v>
      </c>
      <c r="U212" t="s">
        <v>58</v>
      </c>
      <c r="V212" s="16">
        <v>390000</v>
      </c>
      <c r="W212" s="1">
        <v>390000</v>
      </c>
      <c r="X212" s="1">
        <v>374708.6</v>
      </c>
      <c r="Y212" s="1">
        <v>119508.6</v>
      </c>
      <c r="Z212" s="1">
        <v>89882.2</v>
      </c>
      <c r="AA212" s="1">
        <v>6362.2</v>
      </c>
      <c r="AB212" s="1">
        <v>6362.2</v>
      </c>
      <c r="AC212">
        <f t="shared" si="6"/>
        <v>15291.400000000023</v>
      </c>
      <c r="AD212">
        <v>0</v>
      </c>
      <c r="AE212">
        <v>0</v>
      </c>
      <c r="AF212">
        <v>0</v>
      </c>
      <c r="AG212">
        <v>0</v>
      </c>
      <c r="AH212">
        <v>0</v>
      </c>
    </row>
    <row r="213" spans="1:34" hidden="1" x14ac:dyDescent="0.35">
      <c r="A213" t="str">
        <f t="shared" si="7"/>
        <v>1.1-00-2508_25621015_2522310</v>
      </c>
      <c r="B213" t="s">
        <v>812</v>
      </c>
      <c r="C213" t="s">
        <v>815</v>
      </c>
      <c r="D213" t="s">
        <v>173</v>
      </c>
      <c r="E213" t="s">
        <v>174</v>
      </c>
      <c r="F213" t="s">
        <v>65</v>
      </c>
      <c r="G213" t="s">
        <v>66</v>
      </c>
      <c r="H213" t="s">
        <v>868</v>
      </c>
      <c r="I213" t="s">
        <v>870</v>
      </c>
      <c r="J213">
        <v>6</v>
      </c>
      <c r="K213" t="s">
        <v>164</v>
      </c>
      <c r="L213">
        <v>21</v>
      </c>
      <c r="M213" t="s">
        <v>440</v>
      </c>
      <c r="N213" t="s">
        <v>872</v>
      </c>
      <c r="O213" t="s">
        <v>873</v>
      </c>
      <c r="P213">
        <v>2000</v>
      </c>
      <c r="Q213" t="s">
        <v>105</v>
      </c>
      <c r="R213">
        <v>2231</v>
      </c>
      <c r="S213" t="s">
        <v>308</v>
      </c>
      <c r="T213">
        <v>0</v>
      </c>
      <c r="U213" t="s">
        <v>58</v>
      </c>
      <c r="V213" s="16">
        <v>5000</v>
      </c>
      <c r="W213" s="1">
        <v>5000</v>
      </c>
      <c r="X213" s="1">
        <v>4897.5200000000004</v>
      </c>
      <c r="Y213">
        <v>0</v>
      </c>
      <c r="Z213">
        <v>0</v>
      </c>
      <c r="AA213">
        <v>0</v>
      </c>
      <c r="AB213">
        <v>0</v>
      </c>
      <c r="AC213">
        <f t="shared" si="6"/>
        <v>102.47999999999956</v>
      </c>
      <c r="AD213">
        <v>0</v>
      </c>
      <c r="AE213">
        <v>0</v>
      </c>
      <c r="AF213">
        <v>0</v>
      </c>
      <c r="AG213">
        <v>0</v>
      </c>
      <c r="AH213">
        <v>0</v>
      </c>
    </row>
    <row r="214" spans="1:34" hidden="1" x14ac:dyDescent="0.35">
      <c r="A214" t="str">
        <f t="shared" si="7"/>
        <v>1.1-00-2508_25621015_2527110</v>
      </c>
      <c r="B214" t="s">
        <v>812</v>
      </c>
      <c r="C214" t="s">
        <v>815</v>
      </c>
      <c r="D214" t="s">
        <v>173</v>
      </c>
      <c r="E214" t="s">
        <v>174</v>
      </c>
      <c r="F214" t="s">
        <v>65</v>
      </c>
      <c r="G214" t="s">
        <v>66</v>
      </c>
      <c r="H214" t="s">
        <v>868</v>
      </c>
      <c r="I214" t="s">
        <v>870</v>
      </c>
      <c r="J214">
        <v>6</v>
      </c>
      <c r="K214" t="s">
        <v>164</v>
      </c>
      <c r="L214">
        <v>21</v>
      </c>
      <c r="M214" t="s">
        <v>440</v>
      </c>
      <c r="N214" t="s">
        <v>872</v>
      </c>
      <c r="O214" t="s">
        <v>873</v>
      </c>
      <c r="P214">
        <v>2000</v>
      </c>
      <c r="Q214" t="s">
        <v>105</v>
      </c>
      <c r="R214">
        <v>2711</v>
      </c>
      <c r="S214" t="s">
        <v>106</v>
      </c>
      <c r="T214">
        <v>0</v>
      </c>
      <c r="U214" t="s">
        <v>58</v>
      </c>
      <c r="V214" s="16">
        <v>2000000</v>
      </c>
      <c r="W214" s="1">
        <v>2000000</v>
      </c>
      <c r="X214" s="1">
        <v>1754836.4</v>
      </c>
      <c r="Y214" s="1">
        <v>1754836.4</v>
      </c>
      <c r="Z214">
        <v>0</v>
      </c>
      <c r="AA214">
        <v>0</v>
      </c>
      <c r="AB214">
        <v>0</v>
      </c>
      <c r="AC214">
        <f t="shared" si="6"/>
        <v>245163.60000000009</v>
      </c>
      <c r="AD214">
        <v>0</v>
      </c>
      <c r="AE214">
        <v>0</v>
      </c>
      <c r="AF214">
        <v>0</v>
      </c>
      <c r="AG214">
        <v>0</v>
      </c>
      <c r="AH214">
        <v>0</v>
      </c>
    </row>
    <row r="215" spans="1:34" hidden="1" x14ac:dyDescent="0.35">
      <c r="A215" t="str">
        <f t="shared" si="7"/>
        <v>1.1-00-2508_25621015_2529610</v>
      </c>
      <c r="B215" t="s">
        <v>812</v>
      </c>
      <c r="C215" t="s">
        <v>815</v>
      </c>
      <c r="D215" t="s">
        <v>173</v>
      </c>
      <c r="E215" t="s">
        <v>174</v>
      </c>
      <c r="F215" t="s">
        <v>65</v>
      </c>
      <c r="G215" t="s">
        <v>66</v>
      </c>
      <c r="H215" t="s">
        <v>868</v>
      </c>
      <c r="I215" t="s">
        <v>870</v>
      </c>
      <c r="J215">
        <v>6</v>
      </c>
      <c r="K215" t="s">
        <v>164</v>
      </c>
      <c r="L215">
        <v>21</v>
      </c>
      <c r="M215" t="s">
        <v>440</v>
      </c>
      <c r="N215" t="s">
        <v>872</v>
      </c>
      <c r="O215" t="s">
        <v>873</v>
      </c>
      <c r="P215">
        <v>2000</v>
      </c>
      <c r="Q215" t="s">
        <v>105</v>
      </c>
      <c r="R215">
        <v>2961</v>
      </c>
      <c r="S215" t="s">
        <v>379</v>
      </c>
      <c r="T215">
        <v>0</v>
      </c>
      <c r="U215" t="s">
        <v>58</v>
      </c>
      <c r="V215" s="16">
        <v>50000</v>
      </c>
      <c r="W215" s="1">
        <v>50000</v>
      </c>
      <c r="X215" s="1">
        <v>13474.85</v>
      </c>
      <c r="Y215" s="1">
        <v>13474.85</v>
      </c>
      <c r="Z215" s="1">
        <v>13474.85</v>
      </c>
      <c r="AA215" s="1">
        <v>13474.85</v>
      </c>
      <c r="AB215" s="1">
        <v>13474.85</v>
      </c>
      <c r="AC215">
        <f t="shared" si="6"/>
        <v>36525.15</v>
      </c>
      <c r="AD215">
        <v>0</v>
      </c>
      <c r="AE215">
        <v>0</v>
      </c>
      <c r="AF215">
        <v>0</v>
      </c>
      <c r="AG215">
        <v>0</v>
      </c>
      <c r="AH215">
        <v>0</v>
      </c>
    </row>
    <row r="216" spans="1:34" hidden="1" x14ac:dyDescent="0.35">
      <c r="A216" t="str">
        <f t="shared" si="7"/>
        <v>1.1-00-2508_25621015_2535210</v>
      </c>
      <c r="B216" t="s">
        <v>812</v>
      </c>
      <c r="C216" t="s">
        <v>815</v>
      </c>
      <c r="D216" t="s">
        <v>173</v>
      </c>
      <c r="E216" t="s">
        <v>174</v>
      </c>
      <c r="F216" t="s">
        <v>65</v>
      </c>
      <c r="G216" t="s">
        <v>66</v>
      </c>
      <c r="H216" t="s">
        <v>868</v>
      </c>
      <c r="I216" t="s">
        <v>870</v>
      </c>
      <c r="J216">
        <v>6</v>
      </c>
      <c r="K216" t="s">
        <v>164</v>
      </c>
      <c r="L216">
        <v>21</v>
      </c>
      <c r="M216" t="s">
        <v>440</v>
      </c>
      <c r="N216" t="s">
        <v>872</v>
      </c>
      <c r="O216" t="s">
        <v>873</v>
      </c>
      <c r="P216">
        <v>3000</v>
      </c>
      <c r="Q216" t="s">
        <v>56</v>
      </c>
      <c r="R216">
        <v>3521</v>
      </c>
      <c r="S216" t="s">
        <v>391</v>
      </c>
      <c r="T216">
        <v>0</v>
      </c>
      <c r="U216" t="s">
        <v>58</v>
      </c>
      <c r="V216" s="16">
        <v>40000</v>
      </c>
      <c r="W216" s="1">
        <v>40000</v>
      </c>
      <c r="X216" s="1">
        <v>10579.2</v>
      </c>
      <c r="Y216">
        <v>0</v>
      </c>
      <c r="Z216">
        <v>0</v>
      </c>
      <c r="AA216">
        <v>0</v>
      </c>
      <c r="AB216">
        <v>0</v>
      </c>
      <c r="AC216">
        <f t="shared" si="6"/>
        <v>29420.799999999999</v>
      </c>
      <c r="AD216">
        <v>0</v>
      </c>
      <c r="AE216">
        <v>0</v>
      </c>
      <c r="AF216">
        <v>0</v>
      </c>
      <c r="AG216">
        <v>0</v>
      </c>
      <c r="AH216">
        <v>0</v>
      </c>
    </row>
    <row r="217" spans="1:34" hidden="1" x14ac:dyDescent="0.35">
      <c r="A217" t="str">
        <f t="shared" si="7"/>
        <v>1.1-00-2508_25621015_2535710</v>
      </c>
      <c r="B217" t="s">
        <v>812</v>
      </c>
      <c r="C217" t="s">
        <v>815</v>
      </c>
      <c r="D217" t="s">
        <v>173</v>
      </c>
      <c r="E217" t="s">
        <v>174</v>
      </c>
      <c r="F217" t="s">
        <v>65</v>
      </c>
      <c r="G217" t="s">
        <v>66</v>
      </c>
      <c r="H217" t="s">
        <v>868</v>
      </c>
      <c r="I217" t="s">
        <v>870</v>
      </c>
      <c r="J217">
        <v>6</v>
      </c>
      <c r="K217" t="s">
        <v>164</v>
      </c>
      <c r="L217">
        <v>21</v>
      </c>
      <c r="M217" t="s">
        <v>440</v>
      </c>
      <c r="N217" t="s">
        <v>872</v>
      </c>
      <c r="O217" t="s">
        <v>873</v>
      </c>
      <c r="P217">
        <v>3000</v>
      </c>
      <c r="Q217" t="s">
        <v>56</v>
      </c>
      <c r="R217">
        <v>3571</v>
      </c>
      <c r="S217" t="s">
        <v>392</v>
      </c>
      <c r="T217">
        <v>0</v>
      </c>
      <c r="U217" t="s">
        <v>58</v>
      </c>
      <c r="V217" s="16">
        <v>100000</v>
      </c>
      <c r="W217" s="1">
        <v>100000</v>
      </c>
      <c r="X217" s="1">
        <v>69659.100000000006</v>
      </c>
      <c r="Y217" s="1">
        <v>69659.100000000006</v>
      </c>
      <c r="Z217" s="1">
        <v>69659.100000000006</v>
      </c>
      <c r="AA217" s="1">
        <v>69659.100000000006</v>
      </c>
      <c r="AB217" s="1">
        <v>69659.100000000006</v>
      </c>
      <c r="AC217">
        <f t="shared" si="6"/>
        <v>30340.899999999994</v>
      </c>
      <c r="AD217">
        <v>0</v>
      </c>
      <c r="AE217">
        <v>0</v>
      </c>
      <c r="AF217">
        <v>0</v>
      </c>
      <c r="AG217">
        <v>0</v>
      </c>
      <c r="AH217">
        <v>0</v>
      </c>
    </row>
    <row r="218" spans="1:34" hidden="1" x14ac:dyDescent="0.35">
      <c r="A218" t="str">
        <f t="shared" si="7"/>
        <v>1.1-00-2508_25621015_2537110</v>
      </c>
      <c r="B218" t="s">
        <v>812</v>
      </c>
      <c r="C218" t="s">
        <v>815</v>
      </c>
      <c r="D218" t="s">
        <v>173</v>
      </c>
      <c r="E218" t="s">
        <v>174</v>
      </c>
      <c r="F218" t="s">
        <v>65</v>
      </c>
      <c r="G218" t="s">
        <v>66</v>
      </c>
      <c r="H218" t="s">
        <v>868</v>
      </c>
      <c r="I218" t="s">
        <v>870</v>
      </c>
      <c r="J218">
        <v>6</v>
      </c>
      <c r="K218" t="s">
        <v>164</v>
      </c>
      <c r="L218">
        <v>21</v>
      </c>
      <c r="M218" t="s">
        <v>440</v>
      </c>
      <c r="N218" t="s">
        <v>872</v>
      </c>
      <c r="O218" t="s">
        <v>873</v>
      </c>
      <c r="P218">
        <v>3000</v>
      </c>
      <c r="Q218" t="s">
        <v>56</v>
      </c>
      <c r="R218">
        <v>3711</v>
      </c>
      <c r="S218" t="s">
        <v>278</v>
      </c>
      <c r="T218">
        <v>0</v>
      </c>
      <c r="U218" t="s">
        <v>58</v>
      </c>
      <c r="V218" s="16">
        <v>54400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f t="shared" si="6"/>
        <v>54400</v>
      </c>
      <c r="AD218">
        <v>0</v>
      </c>
      <c r="AE218" s="1">
        <v>54400</v>
      </c>
      <c r="AF218">
        <v>0</v>
      </c>
      <c r="AG218">
        <v>0</v>
      </c>
      <c r="AH218" s="1">
        <v>54400</v>
      </c>
    </row>
    <row r="219" spans="1:34" hidden="1" x14ac:dyDescent="0.35">
      <c r="A219" t="str">
        <f t="shared" si="7"/>
        <v>1.1-00-2508_25621015_2537510</v>
      </c>
      <c r="B219" t="s">
        <v>812</v>
      </c>
      <c r="C219" t="s">
        <v>815</v>
      </c>
      <c r="D219" t="s">
        <v>173</v>
      </c>
      <c r="E219" t="s">
        <v>174</v>
      </c>
      <c r="F219" t="s">
        <v>65</v>
      </c>
      <c r="G219" t="s">
        <v>66</v>
      </c>
      <c r="H219" t="s">
        <v>868</v>
      </c>
      <c r="I219" t="s">
        <v>870</v>
      </c>
      <c r="J219">
        <v>6</v>
      </c>
      <c r="K219" t="s">
        <v>164</v>
      </c>
      <c r="L219">
        <v>21</v>
      </c>
      <c r="M219" t="s">
        <v>440</v>
      </c>
      <c r="N219" t="s">
        <v>872</v>
      </c>
      <c r="O219" t="s">
        <v>873</v>
      </c>
      <c r="P219">
        <v>3000</v>
      </c>
      <c r="Q219" t="s">
        <v>56</v>
      </c>
      <c r="R219">
        <v>3751</v>
      </c>
      <c r="S219" t="s">
        <v>279</v>
      </c>
      <c r="T219">
        <v>0</v>
      </c>
      <c r="U219" t="s">
        <v>58</v>
      </c>
      <c r="V219" s="16">
        <v>50000</v>
      </c>
      <c r="W219" s="1">
        <v>50000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f t="shared" si="6"/>
        <v>50000</v>
      </c>
      <c r="AD219">
        <v>0</v>
      </c>
      <c r="AE219">
        <v>0</v>
      </c>
      <c r="AF219">
        <v>0</v>
      </c>
      <c r="AG219">
        <v>0</v>
      </c>
      <c r="AH219">
        <v>0</v>
      </c>
    </row>
    <row r="220" spans="1:34" hidden="1" x14ac:dyDescent="0.35">
      <c r="A220" t="str">
        <f t="shared" si="7"/>
        <v>1.1-00-2508_25621015_2537610</v>
      </c>
      <c r="B220" t="s">
        <v>812</v>
      </c>
      <c r="C220" t="s">
        <v>815</v>
      </c>
      <c r="D220" t="s">
        <v>173</v>
      </c>
      <c r="E220" t="s">
        <v>174</v>
      </c>
      <c r="F220" t="s">
        <v>65</v>
      </c>
      <c r="G220" t="s">
        <v>66</v>
      </c>
      <c r="H220" t="s">
        <v>868</v>
      </c>
      <c r="I220" t="s">
        <v>870</v>
      </c>
      <c r="J220">
        <v>6</v>
      </c>
      <c r="K220" t="s">
        <v>164</v>
      </c>
      <c r="L220">
        <v>21</v>
      </c>
      <c r="M220" t="s">
        <v>440</v>
      </c>
      <c r="N220" t="s">
        <v>872</v>
      </c>
      <c r="O220" t="s">
        <v>873</v>
      </c>
      <c r="P220">
        <v>3000</v>
      </c>
      <c r="Q220" t="s">
        <v>56</v>
      </c>
      <c r="R220">
        <v>3761</v>
      </c>
      <c r="S220" t="s">
        <v>702</v>
      </c>
      <c r="T220">
        <v>0</v>
      </c>
      <c r="U220" t="s">
        <v>58</v>
      </c>
      <c r="V220" s="16">
        <v>33879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f t="shared" si="6"/>
        <v>33879</v>
      </c>
      <c r="AD220">
        <v>0</v>
      </c>
      <c r="AE220" s="1">
        <v>33879</v>
      </c>
      <c r="AF220">
        <v>0</v>
      </c>
      <c r="AG220">
        <v>0</v>
      </c>
      <c r="AH220" s="1">
        <v>33879</v>
      </c>
    </row>
    <row r="221" spans="1:34" hidden="1" x14ac:dyDescent="0.35">
      <c r="A221" t="str">
        <f t="shared" si="7"/>
        <v>1.1-00-2508_25621015_2538210</v>
      </c>
      <c r="B221" t="s">
        <v>812</v>
      </c>
      <c r="C221" t="s">
        <v>815</v>
      </c>
      <c r="D221" t="s">
        <v>173</v>
      </c>
      <c r="E221" t="s">
        <v>174</v>
      </c>
      <c r="F221" t="s">
        <v>65</v>
      </c>
      <c r="G221" t="s">
        <v>66</v>
      </c>
      <c r="H221" t="s">
        <v>868</v>
      </c>
      <c r="I221" t="s">
        <v>870</v>
      </c>
      <c r="J221">
        <v>6</v>
      </c>
      <c r="K221" t="s">
        <v>164</v>
      </c>
      <c r="L221">
        <v>21</v>
      </c>
      <c r="M221" t="s">
        <v>440</v>
      </c>
      <c r="N221" t="s">
        <v>872</v>
      </c>
      <c r="O221" t="s">
        <v>873</v>
      </c>
      <c r="P221">
        <v>3000</v>
      </c>
      <c r="Q221" t="s">
        <v>56</v>
      </c>
      <c r="R221">
        <v>3821</v>
      </c>
      <c r="S221" t="s">
        <v>228</v>
      </c>
      <c r="T221">
        <v>0</v>
      </c>
      <c r="U221" t="s">
        <v>58</v>
      </c>
      <c r="V221" s="16">
        <v>250000</v>
      </c>
      <c r="W221" s="1">
        <v>250000</v>
      </c>
      <c r="X221" s="1">
        <v>249284</v>
      </c>
      <c r="Y221" s="1">
        <v>249284</v>
      </c>
      <c r="Z221">
        <v>0</v>
      </c>
      <c r="AA221">
        <v>0</v>
      </c>
      <c r="AB221">
        <v>0</v>
      </c>
      <c r="AC221">
        <f t="shared" si="6"/>
        <v>716</v>
      </c>
      <c r="AD221">
        <v>0</v>
      </c>
      <c r="AE221">
        <v>0</v>
      </c>
      <c r="AF221">
        <v>0</v>
      </c>
      <c r="AG221">
        <v>0</v>
      </c>
      <c r="AH221">
        <v>0</v>
      </c>
    </row>
    <row r="222" spans="1:34" hidden="1" x14ac:dyDescent="0.35">
      <c r="A222" t="str">
        <f t="shared" si="7"/>
        <v>1.1-00-2508_25621015_25392158</v>
      </c>
      <c r="B222" t="s">
        <v>812</v>
      </c>
      <c r="C222" t="s">
        <v>815</v>
      </c>
      <c r="D222" t="s">
        <v>173</v>
      </c>
      <c r="E222" t="s">
        <v>174</v>
      </c>
      <c r="F222" t="s">
        <v>65</v>
      </c>
      <c r="G222" t="s">
        <v>66</v>
      </c>
      <c r="H222" t="s">
        <v>868</v>
      </c>
      <c r="I222" t="s">
        <v>870</v>
      </c>
      <c r="J222">
        <v>6</v>
      </c>
      <c r="K222" t="s">
        <v>164</v>
      </c>
      <c r="L222">
        <v>21</v>
      </c>
      <c r="M222" t="s">
        <v>440</v>
      </c>
      <c r="N222" t="s">
        <v>872</v>
      </c>
      <c r="O222" t="s">
        <v>873</v>
      </c>
      <c r="P222">
        <v>3000</v>
      </c>
      <c r="Q222" t="s">
        <v>56</v>
      </c>
      <c r="R222">
        <v>3921</v>
      </c>
      <c r="S222" t="s">
        <v>57</v>
      </c>
      <c r="T222">
        <v>58</v>
      </c>
      <c r="U222" t="s">
        <v>874</v>
      </c>
      <c r="V222" s="16">
        <v>400000</v>
      </c>
      <c r="W222">
        <v>0</v>
      </c>
      <c r="X222" s="1">
        <v>329531.86</v>
      </c>
      <c r="Y222" s="1">
        <v>329531.86</v>
      </c>
      <c r="Z222" s="1">
        <v>329531.86</v>
      </c>
      <c r="AA222">
        <v>0</v>
      </c>
      <c r="AB222">
        <v>0</v>
      </c>
      <c r="AC222">
        <f t="shared" si="6"/>
        <v>70468.140000000014</v>
      </c>
      <c r="AD222">
        <v>0</v>
      </c>
      <c r="AE222" s="1">
        <v>400000</v>
      </c>
      <c r="AF222">
        <v>0</v>
      </c>
      <c r="AG222">
        <v>0</v>
      </c>
      <c r="AH222" s="1">
        <v>400000</v>
      </c>
    </row>
    <row r="223" spans="1:34" hidden="1" x14ac:dyDescent="0.35">
      <c r="A223" t="str">
        <f t="shared" si="7"/>
        <v>1.1-00-2508_25622015_2525310</v>
      </c>
      <c r="B223" t="s">
        <v>812</v>
      </c>
      <c r="C223" t="s">
        <v>815</v>
      </c>
      <c r="D223" t="s">
        <v>173</v>
      </c>
      <c r="E223" t="s">
        <v>174</v>
      </c>
      <c r="F223" t="s">
        <v>65</v>
      </c>
      <c r="G223" t="s">
        <v>66</v>
      </c>
      <c r="H223" t="s">
        <v>868</v>
      </c>
      <c r="I223" t="s">
        <v>870</v>
      </c>
      <c r="J223">
        <v>6</v>
      </c>
      <c r="K223" t="s">
        <v>164</v>
      </c>
      <c r="L223">
        <v>22</v>
      </c>
      <c r="M223" t="s">
        <v>443</v>
      </c>
      <c r="N223" t="s">
        <v>872</v>
      </c>
      <c r="O223" t="s">
        <v>873</v>
      </c>
      <c r="P223">
        <v>2000</v>
      </c>
      <c r="Q223" t="s">
        <v>105</v>
      </c>
      <c r="R223">
        <v>2531</v>
      </c>
      <c r="S223" t="s">
        <v>444</v>
      </c>
      <c r="T223">
        <v>0</v>
      </c>
      <c r="U223" t="s">
        <v>58</v>
      </c>
      <c r="V223" s="16">
        <v>40000</v>
      </c>
      <c r="W223" s="1">
        <v>40000</v>
      </c>
      <c r="X223" s="1">
        <v>38783.199999999997</v>
      </c>
      <c r="Y223">
        <v>0</v>
      </c>
      <c r="Z223">
        <v>0</v>
      </c>
      <c r="AA223">
        <v>0</v>
      </c>
      <c r="AB223">
        <v>0</v>
      </c>
      <c r="AC223">
        <f t="shared" si="6"/>
        <v>1216.8000000000029</v>
      </c>
      <c r="AD223">
        <v>0</v>
      </c>
      <c r="AE223">
        <v>0</v>
      </c>
      <c r="AF223">
        <v>0</v>
      </c>
      <c r="AG223">
        <v>0</v>
      </c>
      <c r="AH223">
        <v>0</v>
      </c>
    </row>
    <row r="224" spans="1:34" hidden="1" x14ac:dyDescent="0.35">
      <c r="A224" t="str">
        <f t="shared" si="7"/>
        <v>1.1-00-2508_25622015_2525410</v>
      </c>
      <c r="B224" t="s">
        <v>812</v>
      </c>
      <c r="C224" t="s">
        <v>815</v>
      </c>
      <c r="D224" t="s">
        <v>173</v>
      </c>
      <c r="E224" t="s">
        <v>174</v>
      </c>
      <c r="F224" t="s">
        <v>65</v>
      </c>
      <c r="G224" t="s">
        <v>66</v>
      </c>
      <c r="H224" t="s">
        <v>868</v>
      </c>
      <c r="I224" t="s">
        <v>870</v>
      </c>
      <c r="J224">
        <v>6</v>
      </c>
      <c r="K224" t="s">
        <v>164</v>
      </c>
      <c r="L224">
        <v>22</v>
      </c>
      <c r="M224" t="s">
        <v>443</v>
      </c>
      <c r="N224" t="s">
        <v>872</v>
      </c>
      <c r="O224" t="s">
        <v>873</v>
      </c>
      <c r="P224">
        <v>2000</v>
      </c>
      <c r="Q224" t="s">
        <v>105</v>
      </c>
      <c r="R224">
        <v>2541</v>
      </c>
      <c r="S224" t="s">
        <v>310</v>
      </c>
      <c r="T224">
        <v>0</v>
      </c>
      <c r="U224" t="s">
        <v>58</v>
      </c>
      <c r="V224" s="16">
        <v>40000</v>
      </c>
      <c r="W224" s="1">
        <v>40000</v>
      </c>
      <c r="X224" s="1">
        <v>39429.56</v>
      </c>
      <c r="Y224">
        <v>0</v>
      </c>
      <c r="Z224">
        <v>0</v>
      </c>
      <c r="AA224">
        <v>0</v>
      </c>
      <c r="AB224">
        <v>0</v>
      </c>
      <c r="AC224">
        <f t="shared" si="6"/>
        <v>570.44000000000233</v>
      </c>
      <c r="AD224">
        <v>0</v>
      </c>
      <c r="AE224">
        <v>0</v>
      </c>
      <c r="AF224">
        <v>0</v>
      </c>
      <c r="AG224">
        <v>0</v>
      </c>
      <c r="AH224">
        <v>0</v>
      </c>
    </row>
    <row r="225" spans="1:34" hidden="1" x14ac:dyDescent="0.35">
      <c r="A225" t="str">
        <f t="shared" si="7"/>
        <v>1.1-00-2508_25622015_2527210</v>
      </c>
      <c r="B225" t="s">
        <v>812</v>
      </c>
      <c r="C225" t="s">
        <v>815</v>
      </c>
      <c r="D225" t="s">
        <v>173</v>
      </c>
      <c r="E225" t="s">
        <v>174</v>
      </c>
      <c r="F225" t="s">
        <v>65</v>
      </c>
      <c r="G225" t="s">
        <v>66</v>
      </c>
      <c r="H225" t="s">
        <v>868</v>
      </c>
      <c r="I225" t="s">
        <v>870</v>
      </c>
      <c r="J225">
        <v>6</v>
      </c>
      <c r="K225" t="s">
        <v>164</v>
      </c>
      <c r="L225">
        <v>22</v>
      </c>
      <c r="M225" t="s">
        <v>443</v>
      </c>
      <c r="N225" t="s">
        <v>872</v>
      </c>
      <c r="O225" t="s">
        <v>873</v>
      </c>
      <c r="P225">
        <v>2000</v>
      </c>
      <c r="Q225" t="s">
        <v>105</v>
      </c>
      <c r="R225">
        <v>2721</v>
      </c>
      <c r="S225" t="s">
        <v>377</v>
      </c>
      <c r="T225">
        <v>0</v>
      </c>
      <c r="U225" t="s">
        <v>58</v>
      </c>
      <c r="V225" s="16">
        <v>2500000</v>
      </c>
      <c r="W225" s="1">
        <v>2500000</v>
      </c>
      <c r="X225" s="1">
        <v>2223883.56</v>
      </c>
      <c r="Y225" s="1">
        <v>2223883.56</v>
      </c>
      <c r="Z225">
        <v>0</v>
      </c>
      <c r="AA225">
        <v>0</v>
      </c>
      <c r="AB225">
        <v>0</v>
      </c>
      <c r="AC225">
        <f t="shared" si="6"/>
        <v>276116.43999999994</v>
      </c>
      <c r="AD225">
        <v>0</v>
      </c>
      <c r="AE225">
        <v>0</v>
      </c>
      <c r="AF225">
        <v>0</v>
      </c>
      <c r="AG225">
        <v>0</v>
      </c>
      <c r="AH225">
        <v>0</v>
      </c>
    </row>
    <row r="226" spans="1:34" hidden="1" x14ac:dyDescent="0.35">
      <c r="A226" t="str">
        <f t="shared" si="7"/>
        <v>1.1-00-2508_25622015_2529110</v>
      </c>
      <c r="B226" t="s">
        <v>812</v>
      </c>
      <c r="C226" t="s">
        <v>815</v>
      </c>
      <c r="D226" t="s">
        <v>173</v>
      </c>
      <c r="E226" t="s">
        <v>174</v>
      </c>
      <c r="F226" t="s">
        <v>65</v>
      </c>
      <c r="G226" t="s">
        <v>66</v>
      </c>
      <c r="H226" t="s">
        <v>868</v>
      </c>
      <c r="I226" t="s">
        <v>870</v>
      </c>
      <c r="J226">
        <v>6</v>
      </c>
      <c r="K226" t="s">
        <v>164</v>
      </c>
      <c r="L226">
        <v>22</v>
      </c>
      <c r="M226" t="s">
        <v>443</v>
      </c>
      <c r="N226" t="s">
        <v>872</v>
      </c>
      <c r="O226" t="s">
        <v>873</v>
      </c>
      <c r="P226">
        <v>2000</v>
      </c>
      <c r="Q226" t="s">
        <v>105</v>
      </c>
      <c r="R226">
        <v>2911</v>
      </c>
      <c r="S226" t="s">
        <v>312</v>
      </c>
      <c r="T226">
        <v>0</v>
      </c>
      <c r="U226" t="s">
        <v>58</v>
      </c>
      <c r="V226" s="16">
        <v>50000</v>
      </c>
      <c r="W226" s="1">
        <v>50000</v>
      </c>
      <c r="X226" s="1">
        <v>49416</v>
      </c>
      <c r="Y226">
        <v>0</v>
      </c>
      <c r="Z226">
        <v>0</v>
      </c>
      <c r="AA226">
        <v>0</v>
      </c>
      <c r="AB226">
        <v>0</v>
      </c>
      <c r="AC226">
        <f t="shared" si="6"/>
        <v>584</v>
      </c>
      <c r="AD226">
        <v>0</v>
      </c>
      <c r="AE226">
        <v>0</v>
      </c>
      <c r="AF226">
        <v>0</v>
      </c>
      <c r="AG226">
        <v>0</v>
      </c>
      <c r="AH226">
        <v>0</v>
      </c>
    </row>
    <row r="227" spans="1:34" hidden="1" x14ac:dyDescent="0.35">
      <c r="A227" t="str">
        <f t="shared" si="7"/>
        <v>1.1-00-2508_25622015_2556910</v>
      </c>
      <c r="B227" t="s">
        <v>812</v>
      </c>
      <c r="C227" t="s">
        <v>815</v>
      </c>
      <c r="D227" t="s">
        <v>173</v>
      </c>
      <c r="E227" t="s">
        <v>174</v>
      </c>
      <c r="F227" t="s">
        <v>65</v>
      </c>
      <c r="G227" t="s">
        <v>66</v>
      </c>
      <c r="H227" t="s">
        <v>868</v>
      </c>
      <c r="I227" t="s">
        <v>870</v>
      </c>
      <c r="J227">
        <v>6</v>
      </c>
      <c r="K227" t="s">
        <v>164</v>
      </c>
      <c r="L227">
        <v>22</v>
      </c>
      <c r="M227" t="s">
        <v>443</v>
      </c>
      <c r="N227" t="s">
        <v>872</v>
      </c>
      <c r="O227" t="s">
        <v>873</v>
      </c>
      <c r="P227">
        <v>5000</v>
      </c>
      <c r="Q227" t="s">
        <v>118</v>
      </c>
      <c r="R227">
        <v>5691</v>
      </c>
      <c r="S227" t="s">
        <v>210</v>
      </c>
      <c r="T227">
        <v>0</v>
      </c>
      <c r="U227" t="s">
        <v>58</v>
      </c>
      <c r="V227" s="16">
        <v>2000000</v>
      </c>
      <c r="W227" s="1">
        <v>2000000</v>
      </c>
      <c r="X227" s="1">
        <v>1983720</v>
      </c>
      <c r="Y227" s="1">
        <v>1983720</v>
      </c>
      <c r="Z227" s="1">
        <v>1983720</v>
      </c>
      <c r="AA227">
        <v>0</v>
      </c>
      <c r="AB227">
        <v>0</v>
      </c>
      <c r="AC227">
        <f t="shared" si="6"/>
        <v>16280</v>
      </c>
      <c r="AD227">
        <v>0</v>
      </c>
      <c r="AE227">
        <v>0</v>
      </c>
      <c r="AF227">
        <v>0</v>
      </c>
      <c r="AG227">
        <v>0</v>
      </c>
      <c r="AH227">
        <v>0</v>
      </c>
    </row>
    <row r="228" spans="1:34" hidden="1" x14ac:dyDescent="0.35">
      <c r="A228" t="str">
        <f t="shared" si="7"/>
        <v>1.1-00-2514_25555039_2521410</v>
      </c>
      <c r="B228" t="s">
        <v>812</v>
      </c>
      <c r="C228" t="s">
        <v>815</v>
      </c>
      <c r="D228" t="s">
        <v>204</v>
      </c>
      <c r="E228" t="s">
        <v>205</v>
      </c>
      <c r="F228" t="s">
        <v>65</v>
      </c>
      <c r="G228" t="s">
        <v>66</v>
      </c>
      <c r="H228" t="s">
        <v>982</v>
      </c>
      <c r="I228" t="s">
        <v>984</v>
      </c>
      <c r="J228">
        <v>5</v>
      </c>
      <c r="K228" t="s">
        <v>810</v>
      </c>
      <c r="L228">
        <v>55</v>
      </c>
      <c r="M228" t="s">
        <v>601</v>
      </c>
      <c r="N228" t="s">
        <v>983</v>
      </c>
      <c r="O228" t="s">
        <v>985</v>
      </c>
      <c r="P228">
        <v>2000</v>
      </c>
      <c r="Q228" t="s">
        <v>105</v>
      </c>
      <c r="R228">
        <v>2141</v>
      </c>
      <c r="S228" t="s">
        <v>126</v>
      </c>
      <c r="T228">
        <v>0</v>
      </c>
      <c r="U228" t="s">
        <v>58</v>
      </c>
      <c r="V228" s="16">
        <v>1050000</v>
      </c>
      <c r="W228" s="1">
        <v>1950000</v>
      </c>
      <c r="X228" s="1">
        <v>20880</v>
      </c>
      <c r="Y228" s="1">
        <v>20880</v>
      </c>
      <c r="Z228" s="1">
        <v>20880</v>
      </c>
      <c r="AA228">
        <v>0</v>
      </c>
      <c r="AB228">
        <v>0</v>
      </c>
      <c r="AC228">
        <f t="shared" si="6"/>
        <v>1029120</v>
      </c>
      <c r="AD228">
        <v>0</v>
      </c>
      <c r="AE228">
        <v>0</v>
      </c>
      <c r="AF228">
        <v>0</v>
      </c>
      <c r="AG228" s="1">
        <v>900000</v>
      </c>
      <c r="AH228" s="1">
        <v>-900000</v>
      </c>
    </row>
    <row r="229" spans="1:34" hidden="1" x14ac:dyDescent="0.35">
      <c r="A229" t="str">
        <f t="shared" si="7"/>
        <v>1.1-00-2514_25555039_2524610</v>
      </c>
      <c r="B229" t="s">
        <v>812</v>
      </c>
      <c r="C229" t="s">
        <v>815</v>
      </c>
      <c r="D229" t="s">
        <v>204</v>
      </c>
      <c r="E229" t="s">
        <v>205</v>
      </c>
      <c r="F229" t="s">
        <v>65</v>
      </c>
      <c r="G229" t="s">
        <v>66</v>
      </c>
      <c r="H229" t="s">
        <v>982</v>
      </c>
      <c r="I229" t="s">
        <v>984</v>
      </c>
      <c r="J229">
        <v>5</v>
      </c>
      <c r="K229" t="s">
        <v>810</v>
      </c>
      <c r="L229">
        <v>55</v>
      </c>
      <c r="M229" t="s">
        <v>601</v>
      </c>
      <c r="N229" t="s">
        <v>983</v>
      </c>
      <c r="O229" t="s">
        <v>985</v>
      </c>
      <c r="P229">
        <v>2000</v>
      </c>
      <c r="Q229" t="s">
        <v>105</v>
      </c>
      <c r="R229">
        <v>2461</v>
      </c>
      <c r="S229" t="s">
        <v>372</v>
      </c>
      <c r="T229">
        <v>0</v>
      </c>
      <c r="U229" t="s">
        <v>58</v>
      </c>
      <c r="V229" s="16">
        <v>600000</v>
      </c>
      <c r="W229" s="1">
        <v>600000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f t="shared" si="6"/>
        <v>600000</v>
      </c>
      <c r="AD229">
        <v>0</v>
      </c>
      <c r="AE229">
        <v>0</v>
      </c>
      <c r="AF229">
        <v>0</v>
      </c>
      <c r="AG229">
        <v>0</v>
      </c>
      <c r="AH229">
        <v>0</v>
      </c>
    </row>
    <row r="230" spans="1:34" hidden="1" x14ac:dyDescent="0.35">
      <c r="A230" t="str">
        <f t="shared" si="7"/>
        <v>1.1-00-2514_25555039_2524910</v>
      </c>
      <c r="B230" t="s">
        <v>812</v>
      </c>
      <c r="C230" t="s">
        <v>815</v>
      </c>
      <c r="D230" t="s">
        <v>204</v>
      </c>
      <c r="E230" t="s">
        <v>205</v>
      </c>
      <c r="F230" t="s">
        <v>65</v>
      </c>
      <c r="G230" t="s">
        <v>66</v>
      </c>
      <c r="H230" t="s">
        <v>982</v>
      </c>
      <c r="I230" t="s">
        <v>984</v>
      </c>
      <c r="J230">
        <v>5</v>
      </c>
      <c r="K230" t="s">
        <v>810</v>
      </c>
      <c r="L230">
        <v>55</v>
      </c>
      <c r="M230" t="s">
        <v>601</v>
      </c>
      <c r="N230" t="s">
        <v>983</v>
      </c>
      <c r="O230" t="s">
        <v>985</v>
      </c>
      <c r="P230">
        <v>2000</v>
      </c>
      <c r="Q230" t="s">
        <v>105</v>
      </c>
      <c r="R230">
        <v>2491</v>
      </c>
      <c r="S230" t="s">
        <v>374</v>
      </c>
      <c r="T230">
        <v>0</v>
      </c>
      <c r="U230" t="s">
        <v>58</v>
      </c>
      <c r="V230" s="16">
        <v>500000</v>
      </c>
      <c r="W230" s="1">
        <v>1000000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f t="shared" si="6"/>
        <v>500000</v>
      </c>
      <c r="AD230">
        <v>0</v>
      </c>
      <c r="AE230">
        <v>0</v>
      </c>
      <c r="AF230">
        <v>0</v>
      </c>
      <c r="AG230" s="1">
        <v>500000</v>
      </c>
      <c r="AH230" s="1">
        <v>-500000</v>
      </c>
    </row>
    <row r="231" spans="1:34" hidden="1" x14ac:dyDescent="0.35">
      <c r="A231" t="str">
        <f t="shared" si="7"/>
        <v>1.1-00-2514_25555039_2527210</v>
      </c>
      <c r="B231" t="s">
        <v>812</v>
      </c>
      <c r="C231" t="s">
        <v>815</v>
      </c>
      <c r="D231" t="s">
        <v>204</v>
      </c>
      <c r="E231" t="s">
        <v>205</v>
      </c>
      <c r="F231" t="s">
        <v>65</v>
      </c>
      <c r="G231" t="s">
        <v>66</v>
      </c>
      <c r="H231" t="s">
        <v>982</v>
      </c>
      <c r="I231" t="s">
        <v>984</v>
      </c>
      <c r="J231">
        <v>5</v>
      </c>
      <c r="K231" t="s">
        <v>810</v>
      </c>
      <c r="L231">
        <v>55</v>
      </c>
      <c r="M231" t="s">
        <v>601</v>
      </c>
      <c r="N231" t="s">
        <v>983</v>
      </c>
      <c r="O231" t="s">
        <v>985</v>
      </c>
      <c r="P231">
        <v>2000</v>
      </c>
      <c r="Q231" t="s">
        <v>105</v>
      </c>
      <c r="R231">
        <v>2721</v>
      </c>
      <c r="S231" t="s">
        <v>377</v>
      </c>
      <c r="T231">
        <v>0</v>
      </c>
      <c r="U231" t="s">
        <v>58</v>
      </c>
      <c r="V231" s="16">
        <v>50000</v>
      </c>
      <c r="W231" s="1">
        <v>50000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f t="shared" si="6"/>
        <v>50000</v>
      </c>
      <c r="AD231">
        <v>0</v>
      </c>
      <c r="AE231">
        <v>0</v>
      </c>
      <c r="AF231">
        <v>0</v>
      </c>
      <c r="AG231">
        <v>0</v>
      </c>
      <c r="AH231">
        <v>0</v>
      </c>
    </row>
    <row r="232" spans="1:34" hidden="1" x14ac:dyDescent="0.35">
      <c r="A232" t="str">
        <f t="shared" si="7"/>
        <v>1.1-00-2514_25555039_2529110</v>
      </c>
      <c r="B232" t="s">
        <v>812</v>
      </c>
      <c r="C232" t="s">
        <v>815</v>
      </c>
      <c r="D232" t="s">
        <v>204</v>
      </c>
      <c r="E232" t="s">
        <v>205</v>
      </c>
      <c r="F232" t="s">
        <v>65</v>
      </c>
      <c r="G232" t="s">
        <v>66</v>
      </c>
      <c r="H232" t="s">
        <v>982</v>
      </c>
      <c r="I232" t="s">
        <v>984</v>
      </c>
      <c r="J232">
        <v>5</v>
      </c>
      <c r="K232" t="s">
        <v>810</v>
      </c>
      <c r="L232">
        <v>55</v>
      </c>
      <c r="M232" t="s">
        <v>601</v>
      </c>
      <c r="N232" t="s">
        <v>983</v>
      </c>
      <c r="O232" t="s">
        <v>985</v>
      </c>
      <c r="P232">
        <v>2000</v>
      </c>
      <c r="Q232" t="s">
        <v>105</v>
      </c>
      <c r="R232">
        <v>2911</v>
      </c>
      <c r="S232" t="s">
        <v>312</v>
      </c>
      <c r="T232">
        <v>0</v>
      </c>
      <c r="U232" t="s">
        <v>58</v>
      </c>
      <c r="V232" s="16">
        <v>300000</v>
      </c>
      <c r="W232" s="1">
        <v>500000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f t="shared" si="6"/>
        <v>300000</v>
      </c>
      <c r="AD232">
        <v>0</v>
      </c>
      <c r="AE232">
        <v>0</v>
      </c>
      <c r="AF232">
        <v>0</v>
      </c>
      <c r="AG232" s="1">
        <v>200000</v>
      </c>
      <c r="AH232" s="1">
        <v>-200000</v>
      </c>
    </row>
    <row r="233" spans="1:34" hidden="1" x14ac:dyDescent="0.35">
      <c r="A233" t="str">
        <f t="shared" si="7"/>
        <v>1.1-00-2514_25555039_2529410</v>
      </c>
      <c r="B233" t="s">
        <v>812</v>
      </c>
      <c r="C233" t="s">
        <v>815</v>
      </c>
      <c r="D233" t="s">
        <v>204</v>
      </c>
      <c r="E233" t="s">
        <v>205</v>
      </c>
      <c r="F233" t="s">
        <v>65</v>
      </c>
      <c r="G233" t="s">
        <v>66</v>
      </c>
      <c r="H233" t="s">
        <v>982</v>
      </c>
      <c r="I233" t="s">
        <v>984</v>
      </c>
      <c r="J233">
        <v>5</v>
      </c>
      <c r="K233" t="s">
        <v>810</v>
      </c>
      <c r="L233">
        <v>55</v>
      </c>
      <c r="M233" t="s">
        <v>601</v>
      </c>
      <c r="N233" t="s">
        <v>983</v>
      </c>
      <c r="O233" t="s">
        <v>985</v>
      </c>
      <c r="P233">
        <v>2000</v>
      </c>
      <c r="Q233" t="s">
        <v>105</v>
      </c>
      <c r="R233">
        <v>2941</v>
      </c>
      <c r="S233" t="s">
        <v>313</v>
      </c>
      <c r="T233">
        <v>0</v>
      </c>
      <c r="U233" t="s">
        <v>58</v>
      </c>
      <c r="V233" s="16">
        <v>600000</v>
      </c>
      <c r="W233">
        <v>0</v>
      </c>
      <c r="X233" s="1">
        <v>498327.3</v>
      </c>
      <c r="Y233" s="1">
        <v>498327.3</v>
      </c>
      <c r="Z233" s="1">
        <v>498327.3</v>
      </c>
      <c r="AA233">
        <v>0</v>
      </c>
      <c r="AB233">
        <v>0</v>
      </c>
      <c r="AC233">
        <f t="shared" si="6"/>
        <v>101672.70000000001</v>
      </c>
      <c r="AD233">
        <v>0</v>
      </c>
      <c r="AE233" s="1">
        <v>600000</v>
      </c>
      <c r="AF233">
        <v>0</v>
      </c>
      <c r="AG233">
        <v>0</v>
      </c>
      <c r="AH233" s="1">
        <v>600000</v>
      </c>
    </row>
    <row r="234" spans="1:34" hidden="1" x14ac:dyDescent="0.35">
      <c r="A234" t="str">
        <f t="shared" si="7"/>
        <v>1.1-00-2514_25555039_2529910</v>
      </c>
      <c r="B234" t="s">
        <v>812</v>
      </c>
      <c r="C234" t="s">
        <v>815</v>
      </c>
      <c r="D234" t="s">
        <v>204</v>
      </c>
      <c r="E234" t="s">
        <v>205</v>
      </c>
      <c r="F234" t="s">
        <v>65</v>
      </c>
      <c r="G234" t="s">
        <v>66</v>
      </c>
      <c r="H234" t="s">
        <v>982</v>
      </c>
      <c r="I234" t="s">
        <v>984</v>
      </c>
      <c r="J234">
        <v>5</v>
      </c>
      <c r="K234" t="s">
        <v>810</v>
      </c>
      <c r="L234">
        <v>55</v>
      </c>
      <c r="M234" t="s">
        <v>601</v>
      </c>
      <c r="N234" t="s">
        <v>983</v>
      </c>
      <c r="O234" t="s">
        <v>985</v>
      </c>
      <c r="P234">
        <v>2000</v>
      </c>
      <c r="Q234" t="s">
        <v>105</v>
      </c>
      <c r="R234">
        <v>2991</v>
      </c>
      <c r="S234" t="s">
        <v>311</v>
      </c>
      <c r="T234">
        <v>0</v>
      </c>
      <c r="U234" t="s">
        <v>58</v>
      </c>
      <c r="V234" s="16">
        <v>600000</v>
      </c>
      <c r="W234" s="1">
        <v>900000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f t="shared" si="6"/>
        <v>600000</v>
      </c>
      <c r="AD234">
        <v>0</v>
      </c>
      <c r="AE234">
        <v>0</v>
      </c>
      <c r="AF234">
        <v>0</v>
      </c>
      <c r="AG234" s="1">
        <v>300000</v>
      </c>
      <c r="AH234" s="1">
        <v>-300000</v>
      </c>
    </row>
    <row r="235" spans="1:34" hidden="1" x14ac:dyDescent="0.35">
      <c r="A235" t="str">
        <f t="shared" si="7"/>
        <v>1.1-00-2514_25555039_2531410</v>
      </c>
      <c r="B235" t="s">
        <v>812</v>
      </c>
      <c r="C235" t="s">
        <v>815</v>
      </c>
      <c r="D235" t="s">
        <v>204</v>
      </c>
      <c r="E235" t="s">
        <v>205</v>
      </c>
      <c r="F235" t="s">
        <v>65</v>
      </c>
      <c r="G235" t="s">
        <v>66</v>
      </c>
      <c r="H235" t="s">
        <v>982</v>
      </c>
      <c r="I235" t="s">
        <v>984</v>
      </c>
      <c r="J235">
        <v>5</v>
      </c>
      <c r="K235" t="s">
        <v>810</v>
      </c>
      <c r="L235">
        <v>55</v>
      </c>
      <c r="M235" t="s">
        <v>601</v>
      </c>
      <c r="N235" t="s">
        <v>983</v>
      </c>
      <c r="O235" t="s">
        <v>985</v>
      </c>
      <c r="P235">
        <v>3000</v>
      </c>
      <c r="Q235" t="s">
        <v>56</v>
      </c>
      <c r="R235">
        <v>3141</v>
      </c>
      <c r="S235" t="s">
        <v>381</v>
      </c>
      <c r="T235">
        <v>0</v>
      </c>
      <c r="U235" t="s">
        <v>58</v>
      </c>
      <c r="V235" s="16">
        <v>1200000</v>
      </c>
      <c r="W235" s="1">
        <v>1200000</v>
      </c>
      <c r="X235" s="1">
        <v>1068596.6399999999</v>
      </c>
      <c r="Y235" s="1">
        <v>1068596.6399999999</v>
      </c>
      <c r="Z235" s="1">
        <v>1068596.6399999999</v>
      </c>
      <c r="AA235">
        <v>0</v>
      </c>
      <c r="AB235">
        <v>0</v>
      </c>
      <c r="AC235">
        <f t="shared" si="6"/>
        <v>131403.3600000001</v>
      </c>
      <c r="AD235">
        <v>0</v>
      </c>
      <c r="AE235">
        <v>0</v>
      </c>
      <c r="AF235">
        <v>0</v>
      </c>
      <c r="AG235">
        <v>0</v>
      </c>
      <c r="AH235">
        <v>0</v>
      </c>
    </row>
    <row r="236" spans="1:34" hidden="1" x14ac:dyDescent="0.35">
      <c r="A236" t="str">
        <f t="shared" si="7"/>
        <v>1.1-00-2514_25555039_2531610</v>
      </c>
      <c r="B236" t="s">
        <v>812</v>
      </c>
      <c r="C236" t="s">
        <v>815</v>
      </c>
      <c r="D236" t="s">
        <v>204</v>
      </c>
      <c r="E236" t="s">
        <v>205</v>
      </c>
      <c r="F236" t="s">
        <v>65</v>
      </c>
      <c r="G236" t="s">
        <v>66</v>
      </c>
      <c r="H236" t="s">
        <v>982</v>
      </c>
      <c r="I236" t="s">
        <v>984</v>
      </c>
      <c r="J236">
        <v>5</v>
      </c>
      <c r="K236" t="s">
        <v>810</v>
      </c>
      <c r="L236">
        <v>55</v>
      </c>
      <c r="M236" t="s">
        <v>601</v>
      </c>
      <c r="N236" t="s">
        <v>983</v>
      </c>
      <c r="O236" t="s">
        <v>985</v>
      </c>
      <c r="P236">
        <v>3000</v>
      </c>
      <c r="Q236" t="s">
        <v>56</v>
      </c>
      <c r="R236">
        <v>3161</v>
      </c>
      <c r="S236" t="s">
        <v>247</v>
      </c>
      <c r="T236">
        <v>0</v>
      </c>
      <c r="U236" t="s">
        <v>58</v>
      </c>
      <c r="V236" s="16">
        <v>13200</v>
      </c>
      <c r="W236" s="1">
        <v>13200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f t="shared" si="6"/>
        <v>13200</v>
      </c>
      <c r="AD236">
        <v>0</v>
      </c>
      <c r="AE236">
        <v>0</v>
      </c>
      <c r="AF236">
        <v>0</v>
      </c>
      <c r="AG236">
        <v>0</v>
      </c>
      <c r="AH236">
        <v>0</v>
      </c>
    </row>
    <row r="237" spans="1:34" hidden="1" x14ac:dyDescent="0.35">
      <c r="A237" t="str">
        <f t="shared" si="7"/>
        <v>1.1-00-2514_25555039_2531810</v>
      </c>
      <c r="B237" t="s">
        <v>812</v>
      </c>
      <c r="C237" t="s">
        <v>815</v>
      </c>
      <c r="D237" t="s">
        <v>204</v>
      </c>
      <c r="E237" t="s">
        <v>205</v>
      </c>
      <c r="F237" t="s">
        <v>65</v>
      </c>
      <c r="G237" t="s">
        <v>66</v>
      </c>
      <c r="H237" t="s">
        <v>982</v>
      </c>
      <c r="I237" t="s">
        <v>984</v>
      </c>
      <c r="J237">
        <v>5</v>
      </c>
      <c r="K237" t="s">
        <v>810</v>
      </c>
      <c r="L237">
        <v>55</v>
      </c>
      <c r="M237" t="s">
        <v>601</v>
      </c>
      <c r="N237" t="s">
        <v>983</v>
      </c>
      <c r="O237" t="s">
        <v>985</v>
      </c>
      <c r="P237">
        <v>3000</v>
      </c>
      <c r="Q237" t="s">
        <v>56</v>
      </c>
      <c r="R237">
        <v>3181</v>
      </c>
      <c r="S237" t="s">
        <v>314</v>
      </c>
      <c r="T237">
        <v>0</v>
      </c>
      <c r="U237" t="s">
        <v>58</v>
      </c>
      <c r="V237" s="16">
        <v>30000</v>
      </c>
      <c r="W237" s="1">
        <v>30000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f t="shared" si="6"/>
        <v>30000</v>
      </c>
      <c r="AD237">
        <v>0</v>
      </c>
      <c r="AE237">
        <v>0</v>
      </c>
      <c r="AF237">
        <v>0</v>
      </c>
      <c r="AG237">
        <v>0</v>
      </c>
      <c r="AH237">
        <v>0</v>
      </c>
    </row>
    <row r="238" spans="1:34" hidden="1" x14ac:dyDescent="0.35">
      <c r="A238" t="str">
        <f t="shared" si="7"/>
        <v>1.1-00-2514_25555039_2532310</v>
      </c>
      <c r="B238" t="s">
        <v>812</v>
      </c>
      <c r="C238" t="s">
        <v>815</v>
      </c>
      <c r="D238" t="s">
        <v>204</v>
      </c>
      <c r="E238" t="s">
        <v>205</v>
      </c>
      <c r="F238" t="s">
        <v>65</v>
      </c>
      <c r="G238" t="s">
        <v>66</v>
      </c>
      <c r="H238" t="s">
        <v>982</v>
      </c>
      <c r="I238" t="s">
        <v>984</v>
      </c>
      <c r="J238">
        <v>5</v>
      </c>
      <c r="K238" t="s">
        <v>810</v>
      </c>
      <c r="L238">
        <v>55</v>
      </c>
      <c r="M238" t="s">
        <v>601</v>
      </c>
      <c r="N238" t="s">
        <v>983</v>
      </c>
      <c r="O238" t="s">
        <v>985</v>
      </c>
      <c r="P238">
        <v>3000</v>
      </c>
      <c r="Q238" t="s">
        <v>56</v>
      </c>
      <c r="R238">
        <v>3231</v>
      </c>
      <c r="S238" t="s">
        <v>383</v>
      </c>
      <c r="T238">
        <v>0</v>
      </c>
      <c r="U238" t="s">
        <v>58</v>
      </c>
      <c r="V238" s="16">
        <v>22971800</v>
      </c>
      <c r="W238" s="1">
        <v>6900000</v>
      </c>
      <c r="X238" s="1">
        <v>15150314.880000001</v>
      </c>
      <c r="Y238" s="1">
        <v>15150314.880000001</v>
      </c>
      <c r="Z238">
        <v>0</v>
      </c>
      <c r="AA238">
        <v>0</v>
      </c>
      <c r="AB238">
        <v>0</v>
      </c>
      <c r="AC238">
        <f t="shared" si="6"/>
        <v>7821485.1199999992</v>
      </c>
      <c r="AD238">
        <v>0</v>
      </c>
      <c r="AE238" s="1">
        <v>16100000</v>
      </c>
      <c r="AF238">
        <v>0</v>
      </c>
      <c r="AG238" s="1">
        <v>28200</v>
      </c>
      <c r="AH238" s="1">
        <v>16071800</v>
      </c>
    </row>
    <row r="239" spans="1:34" hidden="1" x14ac:dyDescent="0.35">
      <c r="A239" t="str">
        <f t="shared" si="7"/>
        <v>1.1-00-2514_25555039_2533910</v>
      </c>
      <c r="B239" t="s">
        <v>812</v>
      </c>
      <c r="C239" t="s">
        <v>815</v>
      </c>
      <c r="D239" t="s">
        <v>204</v>
      </c>
      <c r="E239" t="s">
        <v>205</v>
      </c>
      <c r="F239" t="s">
        <v>65</v>
      </c>
      <c r="G239" t="s">
        <v>66</v>
      </c>
      <c r="H239" t="s">
        <v>982</v>
      </c>
      <c r="I239" t="s">
        <v>984</v>
      </c>
      <c r="J239">
        <v>5</v>
      </c>
      <c r="K239" t="s">
        <v>810</v>
      </c>
      <c r="L239">
        <v>55</v>
      </c>
      <c r="M239" t="s">
        <v>601</v>
      </c>
      <c r="N239" t="s">
        <v>983</v>
      </c>
      <c r="O239" t="s">
        <v>985</v>
      </c>
      <c r="P239">
        <v>3000</v>
      </c>
      <c r="Q239" t="s">
        <v>56</v>
      </c>
      <c r="R239">
        <v>3391</v>
      </c>
      <c r="S239" t="s">
        <v>129</v>
      </c>
      <c r="T239">
        <v>0</v>
      </c>
      <c r="U239" t="s">
        <v>58</v>
      </c>
      <c r="V239" s="16">
        <v>1949364</v>
      </c>
      <c r="W239" s="1">
        <v>2200000</v>
      </c>
      <c r="X239" s="1">
        <v>1022428.64</v>
      </c>
      <c r="Y239" s="1">
        <v>1022428.64</v>
      </c>
      <c r="Z239" s="1">
        <v>1018368.64</v>
      </c>
      <c r="AA239">
        <v>0</v>
      </c>
      <c r="AB239">
        <v>0</v>
      </c>
      <c r="AC239">
        <f t="shared" si="6"/>
        <v>926935.36</v>
      </c>
      <c r="AD239">
        <v>0</v>
      </c>
      <c r="AE239">
        <v>0</v>
      </c>
      <c r="AF239">
        <v>0</v>
      </c>
      <c r="AG239" s="1">
        <v>250636</v>
      </c>
      <c r="AH239" s="1">
        <v>-250636</v>
      </c>
    </row>
    <row r="240" spans="1:34" hidden="1" x14ac:dyDescent="0.35">
      <c r="A240" t="str">
        <f t="shared" si="7"/>
        <v>1.1-00-2514_25555039_2535210</v>
      </c>
      <c r="B240" t="s">
        <v>812</v>
      </c>
      <c r="C240" t="s">
        <v>815</v>
      </c>
      <c r="D240" t="s">
        <v>204</v>
      </c>
      <c r="E240" t="s">
        <v>205</v>
      </c>
      <c r="F240" t="s">
        <v>65</v>
      </c>
      <c r="G240" t="s">
        <v>66</v>
      </c>
      <c r="H240" t="s">
        <v>982</v>
      </c>
      <c r="I240" t="s">
        <v>984</v>
      </c>
      <c r="J240">
        <v>5</v>
      </c>
      <c r="K240" t="s">
        <v>810</v>
      </c>
      <c r="L240">
        <v>55</v>
      </c>
      <c r="M240" t="s">
        <v>601</v>
      </c>
      <c r="N240" t="s">
        <v>983</v>
      </c>
      <c r="O240" t="s">
        <v>985</v>
      </c>
      <c r="P240">
        <v>3000</v>
      </c>
      <c r="Q240" t="s">
        <v>56</v>
      </c>
      <c r="R240">
        <v>3521</v>
      </c>
      <c r="S240" t="s">
        <v>391</v>
      </c>
      <c r="T240">
        <v>0</v>
      </c>
      <c r="U240" t="s">
        <v>58</v>
      </c>
      <c r="V240" s="16">
        <v>28200</v>
      </c>
      <c r="W240">
        <v>0</v>
      </c>
      <c r="X240" s="1">
        <v>28199.599999999999</v>
      </c>
      <c r="Y240">
        <v>0</v>
      </c>
      <c r="Z240">
        <v>0</v>
      </c>
      <c r="AA240">
        <v>0</v>
      </c>
      <c r="AB240">
        <v>0</v>
      </c>
      <c r="AC240">
        <f t="shared" si="6"/>
        <v>0.40000000000145519</v>
      </c>
      <c r="AD240">
        <v>0</v>
      </c>
      <c r="AE240" s="1">
        <v>28200</v>
      </c>
      <c r="AF240">
        <v>0</v>
      </c>
      <c r="AG240">
        <v>0</v>
      </c>
      <c r="AH240" s="1">
        <v>28200</v>
      </c>
    </row>
    <row r="241" spans="1:34" hidden="1" x14ac:dyDescent="0.35">
      <c r="A241" t="str">
        <f t="shared" si="7"/>
        <v>1.1-00-2514_25555039_2535310</v>
      </c>
      <c r="B241" t="s">
        <v>812</v>
      </c>
      <c r="C241" t="s">
        <v>815</v>
      </c>
      <c r="D241" t="s">
        <v>204</v>
      </c>
      <c r="E241" t="s">
        <v>205</v>
      </c>
      <c r="F241" t="s">
        <v>65</v>
      </c>
      <c r="G241" t="s">
        <v>66</v>
      </c>
      <c r="H241" t="s">
        <v>982</v>
      </c>
      <c r="I241" t="s">
        <v>984</v>
      </c>
      <c r="J241">
        <v>5</v>
      </c>
      <c r="K241" t="s">
        <v>810</v>
      </c>
      <c r="L241">
        <v>55</v>
      </c>
      <c r="M241" t="s">
        <v>601</v>
      </c>
      <c r="N241" t="s">
        <v>983</v>
      </c>
      <c r="O241" t="s">
        <v>985</v>
      </c>
      <c r="P241">
        <v>3000</v>
      </c>
      <c r="Q241" t="s">
        <v>56</v>
      </c>
      <c r="R241">
        <v>3531</v>
      </c>
      <c r="S241" t="s">
        <v>604</v>
      </c>
      <c r="T241">
        <v>0</v>
      </c>
      <c r="U241" t="s">
        <v>58</v>
      </c>
      <c r="V241" s="16">
        <v>3738520</v>
      </c>
      <c r="W241" s="1">
        <v>3738520</v>
      </c>
      <c r="X241" s="1">
        <v>1460564</v>
      </c>
      <c r="Y241" s="1">
        <v>1460564</v>
      </c>
      <c r="Z241" s="1">
        <v>1112564</v>
      </c>
      <c r="AA241" s="1">
        <v>1034869.51</v>
      </c>
      <c r="AB241" s="1">
        <v>1034869.51</v>
      </c>
      <c r="AC241">
        <f t="shared" si="6"/>
        <v>2277956</v>
      </c>
      <c r="AD241">
        <v>0</v>
      </c>
      <c r="AE241">
        <v>0</v>
      </c>
      <c r="AF241">
        <v>0</v>
      </c>
      <c r="AG241">
        <v>0</v>
      </c>
      <c r="AH241">
        <v>0</v>
      </c>
    </row>
    <row r="242" spans="1:34" hidden="1" x14ac:dyDescent="0.35">
      <c r="A242" t="str">
        <f t="shared" si="7"/>
        <v>1.1-00-2514_25555039_2537110</v>
      </c>
      <c r="B242" t="s">
        <v>812</v>
      </c>
      <c r="C242" t="s">
        <v>815</v>
      </c>
      <c r="D242" t="s">
        <v>204</v>
      </c>
      <c r="E242" t="s">
        <v>205</v>
      </c>
      <c r="F242" t="s">
        <v>65</v>
      </c>
      <c r="G242" t="s">
        <v>66</v>
      </c>
      <c r="H242" t="s">
        <v>982</v>
      </c>
      <c r="I242" t="s">
        <v>984</v>
      </c>
      <c r="J242">
        <v>5</v>
      </c>
      <c r="K242" t="s">
        <v>810</v>
      </c>
      <c r="L242">
        <v>55</v>
      </c>
      <c r="M242" t="s">
        <v>601</v>
      </c>
      <c r="N242" t="s">
        <v>983</v>
      </c>
      <c r="O242" t="s">
        <v>985</v>
      </c>
      <c r="P242">
        <v>3000</v>
      </c>
      <c r="Q242" t="s">
        <v>56</v>
      </c>
      <c r="R242">
        <v>3711</v>
      </c>
      <c r="S242" t="s">
        <v>278</v>
      </c>
      <c r="T242">
        <v>0</v>
      </c>
      <c r="U242" t="s">
        <v>58</v>
      </c>
      <c r="V242" s="16">
        <v>30400</v>
      </c>
      <c r="W242" s="1">
        <v>35000</v>
      </c>
      <c r="X242" s="1">
        <v>9450</v>
      </c>
      <c r="Y242" s="1">
        <v>9450</v>
      </c>
      <c r="Z242">
        <v>0</v>
      </c>
      <c r="AA242">
        <v>0</v>
      </c>
      <c r="AB242">
        <v>0</v>
      </c>
      <c r="AC242">
        <f t="shared" si="6"/>
        <v>20950</v>
      </c>
      <c r="AD242">
        <v>0</v>
      </c>
      <c r="AE242">
        <v>0</v>
      </c>
      <c r="AF242">
        <v>0</v>
      </c>
      <c r="AG242" s="1">
        <v>4600</v>
      </c>
      <c r="AH242" s="1">
        <v>-4600</v>
      </c>
    </row>
    <row r="243" spans="1:34" hidden="1" x14ac:dyDescent="0.35">
      <c r="A243" t="str">
        <f t="shared" si="7"/>
        <v>1.1-00-2514_25555039_2537510</v>
      </c>
      <c r="B243" t="s">
        <v>812</v>
      </c>
      <c r="C243" t="s">
        <v>815</v>
      </c>
      <c r="D243" t="s">
        <v>204</v>
      </c>
      <c r="E243" t="s">
        <v>205</v>
      </c>
      <c r="F243" t="s">
        <v>65</v>
      </c>
      <c r="G243" t="s">
        <v>66</v>
      </c>
      <c r="H243" t="s">
        <v>982</v>
      </c>
      <c r="I243" t="s">
        <v>984</v>
      </c>
      <c r="J243">
        <v>5</v>
      </c>
      <c r="K243" t="s">
        <v>810</v>
      </c>
      <c r="L243">
        <v>55</v>
      </c>
      <c r="M243" t="s">
        <v>601</v>
      </c>
      <c r="N243" t="s">
        <v>983</v>
      </c>
      <c r="O243" t="s">
        <v>985</v>
      </c>
      <c r="P243">
        <v>3000</v>
      </c>
      <c r="Q243" t="s">
        <v>56</v>
      </c>
      <c r="R243">
        <v>3751</v>
      </c>
      <c r="S243" t="s">
        <v>279</v>
      </c>
      <c r="T243">
        <v>0</v>
      </c>
      <c r="U243" t="s">
        <v>58</v>
      </c>
      <c r="V243" s="16">
        <v>35000</v>
      </c>
      <c r="W243" s="1">
        <v>35000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f t="shared" si="6"/>
        <v>35000</v>
      </c>
      <c r="AD243">
        <v>0</v>
      </c>
      <c r="AE243">
        <v>0</v>
      </c>
      <c r="AF243">
        <v>0</v>
      </c>
      <c r="AG243">
        <v>0</v>
      </c>
      <c r="AH243">
        <v>0</v>
      </c>
    </row>
    <row r="244" spans="1:34" hidden="1" x14ac:dyDescent="0.35">
      <c r="A244" t="str">
        <f t="shared" si="7"/>
        <v>1.1-00-2514_25555039_2537610</v>
      </c>
      <c r="B244" t="s">
        <v>812</v>
      </c>
      <c r="C244" t="s">
        <v>815</v>
      </c>
      <c r="D244" t="s">
        <v>204</v>
      </c>
      <c r="E244" t="s">
        <v>205</v>
      </c>
      <c r="F244" t="s">
        <v>65</v>
      </c>
      <c r="G244" t="s">
        <v>66</v>
      </c>
      <c r="H244" t="s">
        <v>982</v>
      </c>
      <c r="I244" t="s">
        <v>984</v>
      </c>
      <c r="J244">
        <v>5</v>
      </c>
      <c r="K244" t="s">
        <v>810</v>
      </c>
      <c r="L244">
        <v>55</v>
      </c>
      <c r="M244" t="s">
        <v>601</v>
      </c>
      <c r="N244" t="s">
        <v>983</v>
      </c>
      <c r="O244" t="s">
        <v>985</v>
      </c>
      <c r="P244">
        <v>3000</v>
      </c>
      <c r="Q244" t="s">
        <v>56</v>
      </c>
      <c r="R244">
        <v>3761</v>
      </c>
      <c r="S244" t="s">
        <v>702</v>
      </c>
      <c r="T244">
        <v>0</v>
      </c>
      <c r="U244" t="s">
        <v>58</v>
      </c>
      <c r="V244" s="16">
        <v>4600</v>
      </c>
      <c r="W244">
        <v>0</v>
      </c>
      <c r="X244" s="1">
        <v>4600</v>
      </c>
      <c r="Y244" s="1">
        <v>4600</v>
      </c>
      <c r="Z244">
        <v>0</v>
      </c>
      <c r="AA244">
        <v>0</v>
      </c>
      <c r="AB244">
        <v>0</v>
      </c>
      <c r="AC244">
        <f t="shared" si="6"/>
        <v>0</v>
      </c>
      <c r="AD244">
        <v>0</v>
      </c>
      <c r="AE244" s="1">
        <v>4600</v>
      </c>
      <c r="AF244">
        <v>0</v>
      </c>
      <c r="AG244">
        <v>0</v>
      </c>
      <c r="AH244" s="1">
        <v>4600</v>
      </c>
    </row>
    <row r="245" spans="1:34" hidden="1" x14ac:dyDescent="0.35">
      <c r="A245" t="str">
        <f t="shared" si="7"/>
        <v>1.1-00-2514_25555039_2551510</v>
      </c>
      <c r="B245" t="s">
        <v>812</v>
      </c>
      <c r="C245" t="s">
        <v>815</v>
      </c>
      <c r="D245" t="s">
        <v>204</v>
      </c>
      <c r="E245" t="s">
        <v>205</v>
      </c>
      <c r="F245" t="s">
        <v>65</v>
      </c>
      <c r="G245" t="s">
        <v>66</v>
      </c>
      <c r="H245" t="s">
        <v>982</v>
      </c>
      <c r="I245" t="s">
        <v>984</v>
      </c>
      <c r="J245">
        <v>5</v>
      </c>
      <c r="K245" t="s">
        <v>810</v>
      </c>
      <c r="L245">
        <v>55</v>
      </c>
      <c r="M245" t="s">
        <v>601</v>
      </c>
      <c r="N245" t="s">
        <v>983</v>
      </c>
      <c r="O245" t="s">
        <v>985</v>
      </c>
      <c r="P245">
        <v>5000</v>
      </c>
      <c r="Q245" t="s">
        <v>118</v>
      </c>
      <c r="R245">
        <v>5151</v>
      </c>
      <c r="S245" t="s">
        <v>326</v>
      </c>
      <c r="T245">
        <v>0</v>
      </c>
      <c r="U245" t="s">
        <v>58</v>
      </c>
      <c r="V245" s="16">
        <v>400000</v>
      </c>
      <c r="W245">
        <v>0</v>
      </c>
      <c r="X245" s="1">
        <v>298932</v>
      </c>
      <c r="Y245" s="1">
        <v>298932</v>
      </c>
      <c r="Z245" s="1">
        <v>298932</v>
      </c>
      <c r="AA245">
        <v>0</v>
      </c>
      <c r="AB245">
        <v>0</v>
      </c>
      <c r="AC245">
        <f t="shared" si="6"/>
        <v>101068</v>
      </c>
      <c r="AD245">
        <v>0</v>
      </c>
      <c r="AE245" s="1">
        <v>400000</v>
      </c>
      <c r="AF245">
        <v>0</v>
      </c>
      <c r="AG245">
        <v>0</v>
      </c>
      <c r="AH245" s="1">
        <v>400000</v>
      </c>
    </row>
    <row r="246" spans="1:34" hidden="1" x14ac:dyDescent="0.35">
      <c r="A246" t="str">
        <f t="shared" si="7"/>
        <v>1.1-00-2514_25555039_2551910</v>
      </c>
      <c r="B246" t="s">
        <v>812</v>
      </c>
      <c r="C246" t="s">
        <v>815</v>
      </c>
      <c r="D246" t="s">
        <v>204</v>
      </c>
      <c r="E246" t="s">
        <v>205</v>
      </c>
      <c r="F246" t="s">
        <v>65</v>
      </c>
      <c r="G246" t="s">
        <v>66</v>
      </c>
      <c r="H246" t="s">
        <v>982</v>
      </c>
      <c r="I246" t="s">
        <v>984</v>
      </c>
      <c r="J246">
        <v>5</v>
      </c>
      <c r="K246" t="s">
        <v>810</v>
      </c>
      <c r="L246">
        <v>55</v>
      </c>
      <c r="M246" t="s">
        <v>601</v>
      </c>
      <c r="N246" t="s">
        <v>983</v>
      </c>
      <c r="O246" t="s">
        <v>985</v>
      </c>
      <c r="P246">
        <v>5000</v>
      </c>
      <c r="Q246" t="s">
        <v>118</v>
      </c>
      <c r="R246">
        <v>5191</v>
      </c>
      <c r="S246" t="s">
        <v>121</v>
      </c>
      <c r="T246">
        <v>0</v>
      </c>
      <c r="U246" t="s">
        <v>58</v>
      </c>
      <c r="V246" s="16">
        <v>850000</v>
      </c>
      <c r="W246" s="1">
        <v>450000</v>
      </c>
      <c r="X246" s="1">
        <v>413214.06</v>
      </c>
      <c r="Y246" s="1">
        <v>413214.06</v>
      </c>
      <c r="Z246">
        <v>0</v>
      </c>
      <c r="AA246">
        <v>0</v>
      </c>
      <c r="AB246">
        <v>0</v>
      </c>
      <c r="AC246">
        <f t="shared" si="6"/>
        <v>436785.94</v>
      </c>
      <c r="AD246">
        <v>0</v>
      </c>
      <c r="AE246" s="1">
        <v>400000</v>
      </c>
      <c r="AF246">
        <v>0</v>
      </c>
      <c r="AG246">
        <v>0</v>
      </c>
      <c r="AH246" s="1">
        <v>400000</v>
      </c>
    </row>
    <row r="247" spans="1:34" hidden="1" x14ac:dyDescent="0.35">
      <c r="A247" t="str">
        <f t="shared" si="7"/>
        <v>1.1-00-2514_25555039_2552110</v>
      </c>
      <c r="B247" t="s">
        <v>812</v>
      </c>
      <c r="C247" t="s">
        <v>815</v>
      </c>
      <c r="D247" t="s">
        <v>204</v>
      </c>
      <c r="E247" t="s">
        <v>205</v>
      </c>
      <c r="F247" t="s">
        <v>65</v>
      </c>
      <c r="G247" t="s">
        <v>66</v>
      </c>
      <c r="H247" t="s">
        <v>982</v>
      </c>
      <c r="I247" t="s">
        <v>984</v>
      </c>
      <c r="J247">
        <v>5</v>
      </c>
      <c r="K247" t="s">
        <v>810</v>
      </c>
      <c r="L247">
        <v>55</v>
      </c>
      <c r="M247" t="s">
        <v>601</v>
      </c>
      <c r="N247" t="s">
        <v>983</v>
      </c>
      <c r="O247" t="s">
        <v>985</v>
      </c>
      <c r="P247">
        <v>5000</v>
      </c>
      <c r="Q247" t="s">
        <v>118</v>
      </c>
      <c r="R247">
        <v>5211</v>
      </c>
      <c r="S247" t="s">
        <v>365</v>
      </c>
      <c r="T247">
        <v>0</v>
      </c>
      <c r="U247" t="s">
        <v>58</v>
      </c>
      <c r="V247" s="16">
        <v>700000</v>
      </c>
      <c r="W247" s="1">
        <v>1000000</v>
      </c>
      <c r="X247" s="1">
        <v>689152.93</v>
      </c>
      <c r="Y247" s="1">
        <v>689152.93</v>
      </c>
      <c r="Z247" s="1">
        <v>689152.93</v>
      </c>
      <c r="AA247">
        <v>0</v>
      </c>
      <c r="AB247">
        <v>0</v>
      </c>
      <c r="AC247">
        <f t="shared" si="6"/>
        <v>10847.069999999949</v>
      </c>
      <c r="AD247">
        <v>0</v>
      </c>
      <c r="AE247">
        <v>0</v>
      </c>
      <c r="AF247">
        <v>0</v>
      </c>
      <c r="AG247" s="1">
        <v>300000</v>
      </c>
      <c r="AH247" s="1">
        <v>-300000</v>
      </c>
    </row>
    <row r="248" spans="1:34" hidden="1" x14ac:dyDescent="0.35">
      <c r="A248" t="str">
        <f t="shared" si="7"/>
        <v>1.1-00-2514_25555039_2552310</v>
      </c>
      <c r="B248" t="s">
        <v>812</v>
      </c>
      <c r="C248" t="s">
        <v>815</v>
      </c>
      <c r="D248" t="s">
        <v>204</v>
      </c>
      <c r="E248" t="s">
        <v>205</v>
      </c>
      <c r="F248" t="s">
        <v>65</v>
      </c>
      <c r="G248" t="s">
        <v>66</v>
      </c>
      <c r="H248" t="s">
        <v>982</v>
      </c>
      <c r="I248" t="s">
        <v>984</v>
      </c>
      <c r="J248">
        <v>5</v>
      </c>
      <c r="K248" t="s">
        <v>810</v>
      </c>
      <c r="L248">
        <v>55</v>
      </c>
      <c r="M248" t="s">
        <v>601</v>
      </c>
      <c r="N248" t="s">
        <v>983</v>
      </c>
      <c r="O248" t="s">
        <v>985</v>
      </c>
      <c r="P248">
        <v>5000</v>
      </c>
      <c r="Q248" t="s">
        <v>118</v>
      </c>
      <c r="R248">
        <v>5231</v>
      </c>
      <c r="S248" t="s">
        <v>602</v>
      </c>
      <c r="T248">
        <v>0</v>
      </c>
      <c r="U248" t="s">
        <v>58</v>
      </c>
      <c r="V248" s="16">
        <v>100000</v>
      </c>
      <c r="W248" s="1">
        <v>200000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f t="shared" si="6"/>
        <v>100000</v>
      </c>
      <c r="AD248">
        <v>0</v>
      </c>
      <c r="AE248">
        <v>0</v>
      </c>
      <c r="AF248">
        <v>0</v>
      </c>
      <c r="AG248" s="1">
        <v>100000</v>
      </c>
      <c r="AH248" s="1">
        <v>-100000</v>
      </c>
    </row>
    <row r="249" spans="1:34" hidden="1" x14ac:dyDescent="0.35">
      <c r="A249" t="str">
        <f t="shared" si="7"/>
        <v>1.1-00-2514_25555039_2559110</v>
      </c>
      <c r="B249" t="s">
        <v>812</v>
      </c>
      <c r="C249" t="s">
        <v>815</v>
      </c>
      <c r="D249" t="s">
        <v>204</v>
      </c>
      <c r="E249" t="s">
        <v>205</v>
      </c>
      <c r="F249" t="s">
        <v>65</v>
      </c>
      <c r="G249" t="s">
        <v>66</v>
      </c>
      <c r="H249" t="s">
        <v>982</v>
      </c>
      <c r="I249" t="s">
        <v>984</v>
      </c>
      <c r="J249">
        <v>5</v>
      </c>
      <c r="K249" t="s">
        <v>810</v>
      </c>
      <c r="L249">
        <v>55</v>
      </c>
      <c r="M249" t="s">
        <v>601</v>
      </c>
      <c r="N249" t="s">
        <v>983</v>
      </c>
      <c r="O249" t="s">
        <v>985</v>
      </c>
      <c r="P249">
        <v>5000</v>
      </c>
      <c r="Q249" t="s">
        <v>118</v>
      </c>
      <c r="R249">
        <v>5911</v>
      </c>
      <c r="S249" t="s">
        <v>300</v>
      </c>
      <c r="T249">
        <v>0</v>
      </c>
      <c r="U249" t="s">
        <v>58</v>
      </c>
      <c r="V249" s="16">
        <v>28823641.25</v>
      </c>
      <c r="W249" s="1">
        <v>32724441.25</v>
      </c>
      <c r="X249" s="1">
        <v>28341424</v>
      </c>
      <c r="Y249" s="1">
        <v>21641424</v>
      </c>
      <c r="Z249" s="1">
        <v>9372104.0299999993</v>
      </c>
      <c r="AA249" s="1">
        <v>7314070.6900000004</v>
      </c>
      <c r="AB249" s="1">
        <v>7314070.6900000004</v>
      </c>
      <c r="AC249">
        <f t="shared" si="6"/>
        <v>482217.25</v>
      </c>
      <c r="AD249" s="1">
        <v>4000000</v>
      </c>
      <c r="AE249" s="1">
        <v>32658000</v>
      </c>
      <c r="AF249">
        <v>0</v>
      </c>
      <c r="AG249" s="1">
        <v>40558800</v>
      </c>
      <c r="AH249" s="1">
        <v>-3900800</v>
      </c>
    </row>
    <row r="250" spans="1:34" hidden="1" x14ac:dyDescent="0.35">
      <c r="A250" t="str">
        <f t="shared" si="7"/>
        <v>1.1-00-2514_25555039_25591148</v>
      </c>
      <c r="B250" t="s">
        <v>812</v>
      </c>
      <c r="C250" t="s">
        <v>815</v>
      </c>
      <c r="D250" t="s">
        <v>204</v>
      </c>
      <c r="E250" t="s">
        <v>205</v>
      </c>
      <c r="F250" t="s">
        <v>65</v>
      </c>
      <c r="G250" t="s">
        <v>66</v>
      </c>
      <c r="H250" t="s">
        <v>982</v>
      </c>
      <c r="I250" t="s">
        <v>984</v>
      </c>
      <c r="J250">
        <v>5</v>
      </c>
      <c r="K250" t="s">
        <v>810</v>
      </c>
      <c r="L250">
        <v>55</v>
      </c>
      <c r="M250" t="s">
        <v>601</v>
      </c>
      <c r="N250" t="s">
        <v>983</v>
      </c>
      <c r="O250" t="s">
        <v>985</v>
      </c>
      <c r="P250">
        <v>5000</v>
      </c>
      <c r="Q250" t="s">
        <v>118</v>
      </c>
      <c r="R250">
        <v>5911</v>
      </c>
      <c r="S250" t="s">
        <v>300</v>
      </c>
      <c r="T250">
        <v>48</v>
      </c>
      <c r="U250" t="s">
        <v>986</v>
      </c>
      <c r="V250" s="16">
        <v>17400000</v>
      </c>
      <c r="W250">
        <v>0</v>
      </c>
      <c r="X250" s="1">
        <v>17342000</v>
      </c>
      <c r="Y250" s="1">
        <v>17342000</v>
      </c>
      <c r="Z250">
        <v>0</v>
      </c>
      <c r="AA250">
        <v>0</v>
      </c>
      <c r="AB250">
        <v>0</v>
      </c>
      <c r="AC250">
        <f t="shared" si="6"/>
        <v>58000</v>
      </c>
      <c r="AD250">
        <v>0</v>
      </c>
      <c r="AE250" s="1">
        <v>17400000</v>
      </c>
      <c r="AF250">
        <v>0</v>
      </c>
      <c r="AG250">
        <v>0</v>
      </c>
      <c r="AH250" s="1">
        <v>17400000</v>
      </c>
    </row>
    <row r="251" spans="1:34" hidden="1" x14ac:dyDescent="0.35">
      <c r="A251" t="str">
        <f t="shared" si="7"/>
        <v>1.1-00-2514_25556039_25317143</v>
      </c>
      <c r="B251" t="s">
        <v>812</v>
      </c>
      <c r="C251" t="s">
        <v>815</v>
      </c>
      <c r="D251" t="s">
        <v>204</v>
      </c>
      <c r="E251" t="s">
        <v>205</v>
      </c>
      <c r="F251" t="s">
        <v>65</v>
      </c>
      <c r="G251" t="s">
        <v>66</v>
      </c>
      <c r="H251" t="s">
        <v>982</v>
      </c>
      <c r="I251" t="s">
        <v>984</v>
      </c>
      <c r="J251">
        <v>5</v>
      </c>
      <c r="K251" t="s">
        <v>810</v>
      </c>
      <c r="L251">
        <v>56</v>
      </c>
      <c r="M251" t="s">
        <v>212</v>
      </c>
      <c r="N251" t="s">
        <v>983</v>
      </c>
      <c r="O251" t="s">
        <v>985</v>
      </c>
      <c r="P251">
        <v>3000</v>
      </c>
      <c r="Q251" t="s">
        <v>56</v>
      </c>
      <c r="R251">
        <v>3171</v>
      </c>
      <c r="S251" t="s">
        <v>772</v>
      </c>
      <c r="T251">
        <v>43</v>
      </c>
      <c r="U251" t="s">
        <v>828</v>
      </c>
      <c r="V251" s="16">
        <v>5990230.4699999997</v>
      </c>
      <c r="W251" s="1">
        <v>10075347.949999999</v>
      </c>
      <c r="X251" s="1">
        <v>5824244.7800000003</v>
      </c>
      <c r="Y251" s="1">
        <v>5824244.7800000003</v>
      </c>
      <c r="Z251" s="1">
        <v>4945080</v>
      </c>
      <c r="AA251">
        <v>0</v>
      </c>
      <c r="AB251">
        <v>0</v>
      </c>
      <c r="AC251">
        <f t="shared" si="6"/>
        <v>165985.68999999948</v>
      </c>
      <c r="AD251">
        <v>0</v>
      </c>
      <c r="AE251">
        <v>2.52</v>
      </c>
      <c r="AF251">
        <v>0</v>
      </c>
      <c r="AG251" s="1">
        <v>4085120</v>
      </c>
      <c r="AH251" s="1">
        <v>-4085117.48</v>
      </c>
    </row>
    <row r="252" spans="1:34" hidden="1" x14ac:dyDescent="0.35">
      <c r="A252" t="str">
        <f t="shared" si="7"/>
        <v>1.1-00-2514_25556039_2532310</v>
      </c>
      <c r="B252" t="s">
        <v>812</v>
      </c>
      <c r="C252" t="s">
        <v>815</v>
      </c>
      <c r="D252" t="s">
        <v>204</v>
      </c>
      <c r="E252" t="s">
        <v>205</v>
      </c>
      <c r="F252" t="s">
        <v>65</v>
      </c>
      <c r="G252" t="s">
        <v>66</v>
      </c>
      <c r="H252" t="s">
        <v>982</v>
      </c>
      <c r="I252" t="s">
        <v>984</v>
      </c>
      <c r="J252">
        <v>5</v>
      </c>
      <c r="K252" t="s">
        <v>810</v>
      </c>
      <c r="L252">
        <v>56</v>
      </c>
      <c r="M252" t="s">
        <v>212</v>
      </c>
      <c r="N252" t="s">
        <v>983</v>
      </c>
      <c r="O252" t="s">
        <v>985</v>
      </c>
      <c r="P252">
        <v>3000</v>
      </c>
      <c r="Q252" t="s">
        <v>56</v>
      </c>
      <c r="R252">
        <v>3231</v>
      </c>
      <c r="S252" t="s">
        <v>383</v>
      </c>
      <c r="T252">
        <v>0</v>
      </c>
      <c r="U252" t="s">
        <v>58</v>
      </c>
      <c r="V252" s="16">
        <v>5194000</v>
      </c>
      <c r="W252" s="1">
        <v>4200000</v>
      </c>
      <c r="X252" s="1">
        <v>5191046.4000000004</v>
      </c>
      <c r="Y252" s="1">
        <v>5191046.4000000004</v>
      </c>
      <c r="Z252" s="1">
        <v>792790.04</v>
      </c>
      <c r="AA252" s="1">
        <v>710058.84</v>
      </c>
      <c r="AB252" s="1">
        <v>710058.84</v>
      </c>
      <c r="AC252">
        <f t="shared" si="6"/>
        <v>2953.5999999996275</v>
      </c>
      <c r="AD252">
        <v>0</v>
      </c>
      <c r="AE252" s="1">
        <v>994000</v>
      </c>
      <c r="AF252">
        <v>0</v>
      </c>
      <c r="AG252">
        <v>0</v>
      </c>
      <c r="AH252" s="1">
        <v>994000</v>
      </c>
    </row>
    <row r="253" spans="1:34" hidden="1" x14ac:dyDescent="0.35">
      <c r="A253" t="str">
        <f t="shared" si="7"/>
        <v>1.1-00-2514_25556039_2533310</v>
      </c>
      <c r="B253" t="s">
        <v>812</v>
      </c>
      <c r="C253" t="s">
        <v>815</v>
      </c>
      <c r="D253" t="s">
        <v>204</v>
      </c>
      <c r="E253" t="s">
        <v>205</v>
      </c>
      <c r="F253" t="s">
        <v>65</v>
      </c>
      <c r="G253" t="s">
        <v>66</v>
      </c>
      <c r="H253" t="s">
        <v>982</v>
      </c>
      <c r="I253" t="s">
        <v>984</v>
      </c>
      <c r="J253">
        <v>5</v>
      </c>
      <c r="K253" t="s">
        <v>810</v>
      </c>
      <c r="L253">
        <v>56</v>
      </c>
      <c r="M253" t="s">
        <v>212</v>
      </c>
      <c r="N253" t="s">
        <v>983</v>
      </c>
      <c r="O253" t="s">
        <v>985</v>
      </c>
      <c r="P253">
        <v>3000</v>
      </c>
      <c r="Q253" t="s">
        <v>56</v>
      </c>
      <c r="R253">
        <v>3331</v>
      </c>
      <c r="S253" t="s">
        <v>317</v>
      </c>
      <c r="T253">
        <v>0</v>
      </c>
      <c r="U253" t="s">
        <v>58</v>
      </c>
      <c r="V253" s="16">
        <v>7000252</v>
      </c>
      <c r="W253" s="1">
        <v>4800000</v>
      </c>
      <c r="X253" s="1">
        <v>6994900</v>
      </c>
      <c r="Y253" s="1">
        <v>6994900</v>
      </c>
      <c r="Z253" s="1">
        <v>4785000</v>
      </c>
      <c r="AA253" s="1">
        <v>3349500</v>
      </c>
      <c r="AB253" s="1">
        <v>3349500</v>
      </c>
      <c r="AC253">
        <f t="shared" si="6"/>
        <v>5352</v>
      </c>
      <c r="AD253">
        <v>0</v>
      </c>
      <c r="AE253" s="1">
        <v>2200252</v>
      </c>
      <c r="AF253">
        <v>0</v>
      </c>
      <c r="AG253">
        <v>0</v>
      </c>
      <c r="AH253" s="1">
        <v>2200252</v>
      </c>
    </row>
    <row r="254" spans="1:34" hidden="1" x14ac:dyDescent="0.35">
      <c r="A254" t="str">
        <f t="shared" si="7"/>
        <v>1.1-00-2514_25556039_2533610</v>
      </c>
      <c r="B254" t="s">
        <v>812</v>
      </c>
      <c r="C254" t="s">
        <v>815</v>
      </c>
      <c r="D254" t="s">
        <v>204</v>
      </c>
      <c r="E254" t="s">
        <v>205</v>
      </c>
      <c r="F254" t="s">
        <v>65</v>
      </c>
      <c r="G254" t="s">
        <v>66</v>
      </c>
      <c r="H254" t="s">
        <v>982</v>
      </c>
      <c r="I254" t="s">
        <v>984</v>
      </c>
      <c r="J254">
        <v>5</v>
      </c>
      <c r="K254" t="s">
        <v>810</v>
      </c>
      <c r="L254">
        <v>56</v>
      </c>
      <c r="M254" t="s">
        <v>212</v>
      </c>
      <c r="N254" t="s">
        <v>983</v>
      </c>
      <c r="O254" t="s">
        <v>985</v>
      </c>
      <c r="P254">
        <v>3000</v>
      </c>
      <c r="Q254" t="s">
        <v>56</v>
      </c>
      <c r="R254">
        <v>3361</v>
      </c>
      <c r="S254" t="s">
        <v>114</v>
      </c>
      <c r="T254">
        <v>0</v>
      </c>
      <c r="U254" t="s">
        <v>58</v>
      </c>
      <c r="V254" s="16">
        <v>0</v>
      </c>
      <c r="W254" s="1">
        <v>818496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f t="shared" si="6"/>
        <v>0</v>
      </c>
      <c r="AD254">
        <v>0</v>
      </c>
      <c r="AE254">
        <v>0</v>
      </c>
      <c r="AF254">
        <v>0</v>
      </c>
      <c r="AG254" s="1">
        <v>818496</v>
      </c>
      <c r="AH254" s="1">
        <v>-818496</v>
      </c>
    </row>
    <row r="255" spans="1:34" hidden="1" x14ac:dyDescent="0.35">
      <c r="A255" t="str">
        <f t="shared" si="7"/>
        <v>1.1-00-2514_25556039_2556510</v>
      </c>
      <c r="B255" t="s">
        <v>812</v>
      </c>
      <c r="C255" t="s">
        <v>815</v>
      </c>
      <c r="D255" t="s">
        <v>204</v>
      </c>
      <c r="E255" t="s">
        <v>205</v>
      </c>
      <c r="F255" t="s">
        <v>65</v>
      </c>
      <c r="G255" t="s">
        <v>66</v>
      </c>
      <c r="H255" t="s">
        <v>982</v>
      </c>
      <c r="I255" t="s">
        <v>984</v>
      </c>
      <c r="J255">
        <v>5</v>
      </c>
      <c r="K255" t="s">
        <v>810</v>
      </c>
      <c r="L255">
        <v>56</v>
      </c>
      <c r="M255" t="s">
        <v>212</v>
      </c>
      <c r="N255" t="s">
        <v>983</v>
      </c>
      <c r="O255" t="s">
        <v>985</v>
      </c>
      <c r="P255">
        <v>5000</v>
      </c>
      <c r="Q255" t="s">
        <v>118</v>
      </c>
      <c r="R255">
        <v>5651</v>
      </c>
      <c r="S255" t="s">
        <v>442</v>
      </c>
      <c r="T255">
        <v>0</v>
      </c>
      <c r="U255" t="s">
        <v>58</v>
      </c>
      <c r="V255" s="16">
        <v>112250.88</v>
      </c>
      <c r="W255" s="1">
        <v>112250.88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f t="shared" si="6"/>
        <v>112250.88</v>
      </c>
      <c r="AD255">
        <v>0</v>
      </c>
      <c r="AE255">
        <v>0</v>
      </c>
      <c r="AF255">
        <v>0</v>
      </c>
      <c r="AG255">
        <v>0</v>
      </c>
      <c r="AH255">
        <v>0</v>
      </c>
    </row>
    <row r="256" spans="1:34" hidden="1" x14ac:dyDescent="0.35">
      <c r="A256" t="str">
        <f t="shared" si="7"/>
        <v>1.1-00-2514_25556039_2556910</v>
      </c>
      <c r="B256" t="s">
        <v>812</v>
      </c>
      <c r="C256" t="s">
        <v>815</v>
      </c>
      <c r="D256" t="s">
        <v>204</v>
      </c>
      <c r="E256" t="s">
        <v>205</v>
      </c>
      <c r="F256" t="s">
        <v>65</v>
      </c>
      <c r="G256" t="s">
        <v>66</v>
      </c>
      <c r="H256" t="s">
        <v>982</v>
      </c>
      <c r="I256" t="s">
        <v>984</v>
      </c>
      <c r="J256">
        <v>5</v>
      </c>
      <c r="K256" t="s">
        <v>810</v>
      </c>
      <c r="L256">
        <v>56</v>
      </c>
      <c r="M256" t="s">
        <v>212</v>
      </c>
      <c r="N256" t="s">
        <v>983</v>
      </c>
      <c r="O256" t="s">
        <v>985</v>
      </c>
      <c r="P256">
        <v>5000</v>
      </c>
      <c r="Q256" t="s">
        <v>118</v>
      </c>
      <c r="R256">
        <v>5691</v>
      </c>
      <c r="S256" t="s">
        <v>210</v>
      </c>
      <c r="T256">
        <v>0</v>
      </c>
      <c r="U256" t="s">
        <v>58</v>
      </c>
      <c r="V256" s="16">
        <v>20000000</v>
      </c>
      <c r="W256" s="1">
        <v>250000</v>
      </c>
      <c r="X256" s="1">
        <v>20000000</v>
      </c>
      <c r="Y256">
        <v>0</v>
      </c>
      <c r="Z256">
        <v>0</v>
      </c>
      <c r="AA256">
        <v>0</v>
      </c>
      <c r="AB256">
        <v>0</v>
      </c>
      <c r="AC256">
        <f t="shared" si="6"/>
        <v>0</v>
      </c>
      <c r="AD256">
        <v>0</v>
      </c>
      <c r="AE256" s="1">
        <v>24700000</v>
      </c>
      <c r="AF256">
        <v>0</v>
      </c>
      <c r="AG256" s="1">
        <v>4950000</v>
      </c>
      <c r="AH256" s="1">
        <v>19750000</v>
      </c>
    </row>
    <row r="257" spans="1:34" hidden="1" x14ac:dyDescent="0.35">
      <c r="A257" t="str">
        <f t="shared" si="7"/>
        <v>1.1-00-2514_25556039_2559710</v>
      </c>
      <c r="B257" t="s">
        <v>812</v>
      </c>
      <c r="C257" t="s">
        <v>815</v>
      </c>
      <c r="D257" t="s">
        <v>204</v>
      </c>
      <c r="E257" t="s">
        <v>205</v>
      </c>
      <c r="F257" t="s">
        <v>65</v>
      </c>
      <c r="G257" t="s">
        <v>66</v>
      </c>
      <c r="H257" t="s">
        <v>982</v>
      </c>
      <c r="I257" t="s">
        <v>984</v>
      </c>
      <c r="J257">
        <v>5</v>
      </c>
      <c r="K257" t="s">
        <v>810</v>
      </c>
      <c r="L257">
        <v>56</v>
      </c>
      <c r="M257" t="s">
        <v>212</v>
      </c>
      <c r="N257" t="s">
        <v>983</v>
      </c>
      <c r="O257" t="s">
        <v>985</v>
      </c>
      <c r="P257">
        <v>5000</v>
      </c>
      <c r="Q257" t="s">
        <v>118</v>
      </c>
      <c r="R257">
        <v>5971</v>
      </c>
      <c r="S257" t="s">
        <v>606</v>
      </c>
      <c r="T257">
        <v>0</v>
      </c>
      <c r="U257" t="s">
        <v>58</v>
      </c>
      <c r="V257" s="16">
        <v>9976541.4000000004</v>
      </c>
      <c r="W257" s="1">
        <v>4217741.4000000004</v>
      </c>
      <c r="X257" s="1">
        <v>9782516.8699999992</v>
      </c>
      <c r="Y257" s="1">
        <v>9731515.1500000004</v>
      </c>
      <c r="Z257" s="1">
        <v>9018030.4700000007</v>
      </c>
      <c r="AA257" s="1">
        <v>5386063.5099999998</v>
      </c>
      <c r="AB257" s="1">
        <v>5386063.5099999998</v>
      </c>
      <c r="AC257">
        <f t="shared" si="6"/>
        <v>194024.53000000119</v>
      </c>
      <c r="AD257" s="1">
        <v>3000000</v>
      </c>
      <c r="AE257" s="1">
        <v>5758800</v>
      </c>
      <c r="AF257">
        <v>0</v>
      </c>
      <c r="AG257" s="1">
        <v>3000000</v>
      </c>
      <c r="AH257" s="1">
        <v>5758800</v>
      </c>
    </row>
    <row r="258" spans="1:34" hidden="1" x14ac:dyDescent="0.35">
      <c r="A258" t="str">
        <f t="shared" si="7"/>
        <v>1.1-00-2509_25227019_2521610</v>
      </c>
      <c r="B258" t="s">
        <v>812</v>
      </c>
      <c r="C258" t="s">
        <v>815</v>
      </c>
      <c r="D258" t="s">
        <v>185</v>
      </c>
      <c r="E258" t="s">
        <v>186</v>
      </c>
      <c r="F258" t="s">
        <v>65</v>
      </c>
      <c r="G258" t="s">
        <v>66</v>
      </c>
      <c r="H258" t="s">
        <v>855</v>
      </c>
      <c r="I258" t="s">
        <v>857</v>
      </c>
      <c r="J258">
        <v>2</v>
      </c>
      <c r="K258" t="s">
        <v>148</v>
      </c>
      <c r="L258">
        <v>27</v>
      </c>
      <c r="M258" t="s">
        <v>881</v>
      </c>
      <c r="N258" t="s">
        <v>880</v>
      </c>
      <c r="O258" t="s">
        <v>192</v>
      </c>
      <c r="P258">
        <v>2000</v>
      </c>
      <c r="Q258" t="s">
        <v>105</v>
      </c>
      <c r="R258">
        <v>2161</v>
      </c>
      <c r="S258" t="s">
        <v>367</v>
      </c>
      <c r="T258">
        <v>0</v>
      </c>
      <c r="U258" t="s">
        <v>58</v>
      </c>
      <c r="V258" s="16">
        <v>170000</v>
      </c>
      <c r="W258" s="1">
        <v>170000</v>
      </c>
      <c r="X258" s="1">
        <v>166632.63</v>
      </c>
      <c r="Y258" s="1">
        <v>166632.63</v>
      </c>
      <c r="Z258" s="1">
        <v>166632.63</v>
      </c>
      <c r="AA258">
        <v>0</v>
      </c>
      <c r="AB258">
        <v>0</v>
      </c>
      <c r="AC258">
        <f t="shared" ref="AC258:AC321" si="8">V258-X258</f>
        <v>3367.3699999999953</v>
      </c>
      <c r="AD258">
        <v>0</v>
      </c>
      <c r="AE258">
        <v>0</v>
      </c>
      <c r="AF258">
        <v>0</v>
      </c>
      <c r="AG258">
        <v>0</v>
      </c>
      <c r="AH258">
        <v>0</v>
      </c>
    </row>
    <row r="259" spans="1:34" hidden="1" x14ac:dyDescent="0.35">
      <c r="A259" t="str">
        <f t="shared" ref="A259:A322" si="9">CONCATENATE(B259,H259,J259,L259,N259,R259,T259)</f>
        <v>1.1-00-2509_25227019_2527210</v>
      </c>
      <c r="B259" t="s">
        <v>812</v>
      </c>
      <c r="C259" t="s">
        <v>815</v>
      </c>
      <c r="D259" t="s">
        <v>185</v>
      </c>
      <c r="E259" t="s">
        <v>186</v>
      </c>
      <c r="F259" t="s">
        <v>65</v>
      </c>
      <c r="G259" t="s">
        <v>66</v>
      </c>
      <c r="H259" t="s">
        <v>855</v>
      </c>
      <c r="I259" t="s">
        <v>857</v>
      </c>
      <c r="J259">
        <v>2</v>
      </c>
      <c r="K259" t="s">
        <v>148</v>
      </c>
      <c r="L259">
        <v>27</v>
      </c>
      <c r="M259" t="s">
        <v>881</v>
      </c>
      <c r="N259" t="s">
        <v>880</v>
      </c>
      <c r="O259" t="s">
        <v>192</v>
      </c>
      <c r="P259">
        <v>2000</v>
      </c>
      <c r="Q259" t="s">
        <v>105</v>
      </c>
      <c r="R259">
        <v>2721</v>
      </c>
      <c r="S259" t="s">
        <v>377</v>
      </c>
      <c r="T259">
        <v>0</v>
      </c>
      <c r="U259" t="s">
        <v>58</v>
      </c>
      <c r="V259" s="16">
        <v>100000</v>
      </c>
      <c r="W259" s="1">
        <v>100000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f t="shared" si="8"/>
        <v>100000</v>
      </c>
      <c r="AD259">
        <v>0</v>
      </c>
      <c r="AE259">
        <v>0</v>
      </c>
      <c r="AF259">
        <v>0</v>
      </c>
      <c r="AG259">
        <v>0</v>
      </c>
      <c r="AH259">
        <v>0</v>
      </c>
    </row>
    <row r="260" spans="1:34" hidden="1" x14ac:dyDescent="0.35">
      <c r="A260" t="str">
        <f t="shared" si="9"/>
        <v>1.1-00-2509_25227019_2529110</v>
      </c>
      <c r="B260" t="s">
        <v>812</v>
      </c>
      <c r="C260" t="s">
        <v>815</v>
      </c>
      <c r="D260" t="s">
        <v>185</v>
      </c>
      <c r="E260" t="s">
        <v>186</v>
      </c>
      <c r="F260" t="s">
        <v>65</v>
      </c>
      <c r="G260" t="s">
        <v>66</v>
      </c>
      <c r="H260" t="s">
        <v>855</v>
      </c>
      <c r="I260" t="s">
        <v>857</v>
      </c>
      <c r="J260">
        <v>2</v>
      </c>
      <c r="K260" t="s">
        <v>148</v>
      </c>
      <c r="L260">
        <v>27</v>
      </c>
      <c r="M260" t="s">
        <v>881</v>
      </c>
      <c r="N260" t="s">
        <v>880</v>
      </c>
      <c r="O260" t="s">
        <v>192</v>
      </c>
      <c r="P260">
        <v>2000</v>
      </c>
      <c r="Q260" t="s">
        <v>105</v>
      </c>
      <c r="R260">
        <v>2911</v>
      </c>
      <c r="S260" t="s">
        <v>312</v>
      </c>
      <c r="T260">
        <v>0</v>
      </c>
      <c r="U260" t="s">
        <v>58</v>
      </c>
      <c r="V260" s="16">
        <v>50000</v>
      </c>
      <c r="W260" s="1">
        <v>50000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f t="shared" si="8"/>
        <v>50000</v>
      </c>
      <c r="AD260">
        <v>0</v>
      </c>
      <c r="AE260">
        <v>0</v>
      </c>
      <c r="AF260">
        <v>0</v>
      </c>
      <c r="AG260">
        <v>0</v>
      </c>
      <c r="AH260">
        <v>0</v>
      </c>
    </row>
    <row r="261" spans="1:34" hidden="1" x14ac:dyDescent="0.35">
      <c r="A261" t="str">
        <f t="shared" si="9"/>
        <v>1.1-00-2509_25227019_2535810</v>
      </c>
      <c r="B261" t="s">
        <v>812</v>
      </c>
      <c r="C261" t="s">
        <v>815</v>
      </c>
      <c r="D261" t="s">
        <v>185</v>
      </c>
      <c r="E261" t="s">
        <v>186</v>
      </c>
      <c r="F261" t="s">
        <v>65</v>
      </c>
      <c r="G261" t="s">
        <v>66</v>
      </c>
      <c r="H261" t="s">
        <v>855</v>
      </c>
      <c r="I261" t="s">
        <v>857</v>
      </c>
      <c r="J261">
        <v>2</v>
      </c>
      <c r="K261" t="s">
        <v>148</v>
      </c>
      <c r="L261">
        <v>27</v>
      </c>
      <c r="M261" t="s">
        <v>881</v>
      </c>
      <c r="N261" t="s">
        <v>880</v>
      </c>
      <c r="O261" t="s">
        <v>192</v>
      </c>
      <c r="P261">
        <v>3000</v>
      </c>
      <c r="Q261" t="s">
        <v>56</v>
      </c>
      <c r="R261">
        <v>3581</v>
      </c>
      <c r="S261" t="s">
        <v>190</v>
      </c>
      <c r="T261">
        <v>0</v>
      </c>
      <c r="U261" t="s">
        <v>58</v>
      </c>
      <c r="V261" s="16">
        <v>7596074.7300000004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f t="shared" si="8"/>
        <v>7596074.7300000004</v>
      </c>
      <c r="AD261" s="1">
        <v>5059309.97</v>
      </c>
      <c r="AE261" s="1">
        <v>2536764.7599999998</v>
      </c>
      <c r="AF261">
        <v>0</v>
      </c>
      <c r="AG261">
        <v>0</v>
      </c>
      <c r="AH261" s="1">
        <v>7596074.7300000004</v>
      </c>
    </row>
    <row r="262" spans="1:34" hidden="1" x14ac:dyDescent="0.35">
      <c r="A262" t="str">
        <f t="shared" si="9"/>
        <v>1.1-00-2508_25224016_2521610</v>
      </c>
      <c r="B262" t="s">
        <v>812</v>
      </c>
      <c r="C262" t="s">
        <v>815</v>
      </c>
      <c r="D262" t="s">
        <v>480</v>
      </c>
      <c r="E262" t="s">
        <v>481</v>
      </c>
      <c r="F262" t="s">
        <v>65</v>
      </c>
      <c r="G262" t="s">
        <v>66</v>
      </c>
      <c r="H262" t="s">
        <v>868</v>
      </c>
      <c r="I262" t="s">
        <v>870</v>
      </c>
      <c r="J262">
        <v>2</v>
      </c>
      <c r="K262" t="s">
        <v>148</v>
      </c>
      <c r="L262">
        <v>24</v>
      </c>
      <c r="M262" t="s">
        <v>484</v>
      </c>
      <c r="N262" t="s">
        <v>896</v>
      </c>
      <c r="O262" t="s">
        <v>897</v>
      </c>
      <c r="P262">
        <v>2000</v>
      </c>
      <c r="Q262" t="s">
        <v>105</v>
      </c>
      <c r="R262">
        <v>2161</v>
      </c>
      <c r="S262" t="s">
        <v>367</v>
      </c>
      <c r="T262">
        <v>0</v>
      </c>
      <c r="U262" t="s">
        <v>58</v>
      </c>
      <c r="V262" s="16">
        <v>350000</v>
      </c>
      <c r="W262" s="1">
        <v>350000</v>
      </c>
      <c r="X262" s="1">
        <v>344000.4</v>
      </c>
      <c r="Y262" s="1">
        <v>344000.4</v>
      </c>
      <c r="Z262" s="1">
        <v>344000.4</v>
      </c>
      <c r="AA262">
        <v>369</v>
      </c>
      <c r="AB262">
        <v>369</v>
      </c>
      <c r="AC262">
        <f t="shared" si="8"/>
        <v>5999.5999999999767</v>
      </c>
      <c r="AD262">
        <v>0</v>
      </c>
      <c r="AE262">
        <v>0</v>
      </c>
      <c r="AF262">
        <v>0</v>
      </c>
      <c r="AG262">
        <v>0</v>
      </c>
      <c r="AH262">
        <v>0</v>
      </c>
    </row>
    <row r="263" spans="1:34" hidden="1" x14ac:dyDescent="0.35">
      <c r="A263" t="str">
        <f t="shared" si="9"/>
        <v>1.1-00-2508_25224016_2524210</v>
      </c>
      <c r="B263" t="s">
        <v>812</v>
      </c>
      <c r="C263" t="s">
        <v>815</v>
      </c>
      <c r="D263" t="s">
        <v>480</v>
      </c>
      <c r="E263" t="s">
        <v>481</v>
      </c>
      <c r="F263" t="s">
        <v>65</v>
      </c>
      <c r="G263" t="s">
        <v>66</v>
      </c>
      <c r="H263" t="s">
        <v>868</v>
      </c>
      <c r="I263" t="s">
        <v>870</v>
      </c>
      <c r="J263">
        <v>2</v>
      </c>
      <c r="K263" t="s">
        <v>148</v>
      </c>
      <c r="L263">
        <v>24</v>
      </c>
      <c r="M263" t="s">
        <v>484</v>
      </c>
      <c r="N263" t="s">
        <v>896</v>
      </c>
      <c r="O263" t="s">
        <v>897</v>
      </c>
      <c r="P263">
        <v>2000</v>
      </c>
      <c r="Q263" t="s">
        <v>105</v>
      </c>
      <c r="R263">
        <v>2421</v>
      </c>
      <c r="S263" t="s">
        <v>370</v>
      </c>
      <c r="T263">
        <v>0</v>
      </c>
      <c r="U263" t="s">
        <v>58</v>
      </c>
      <c r="V263" s="16">
        <v>10000</v>
      </c>
      <c r="W263" s="1">
        <v>10000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f t="shared" si="8"/>
        <v>10000</v>
      </c>
      <c r="AD263">
        <v>0</v>
      </c>
      <c r="AE263">
        <v>0</v>
      </c>
      <c r="AF263">
        <v>0</v>
      </c>
      <c r="AG263">
        <v>0</v>
      </c>
      <c r="AH263">
        <v>0</v>
      </c>
    </row>
    <row r="264" spans="1:34" hidden="1" x14ac:dyDescent="0.35">
      <c r="A264" t="str">
        <f t="shared" si="9"/>
        <v>1.1-00-2508_25224016_2524610</v>
      </c>
      <c r="B264" t="s">
        <v>812</v>
      </c>
      <c r="C264" t="s">
        <v>815</v>
      </c>
      <c r="D264" t="s">
        <v>480</v>
      </c>
      <c r="E264" t="s">
        <v>481</v>
      </c>
      <c r="F264" t="s">
        <v>65</v>
      </c>
      <c r="G264" t="s">
        <v>66</v>
      </c>
      <c r="H264" t="s">
        <v>868</v>
      </c>
      <c r="I264" t="s">
        <v>870</v>
      </c>
      <c r="J264">
        <v>2</v>
      </c>
      <c r="K264" t="s">
        <v>148</v>
      </c>
      <c r="L264">
        <v>24</v>
      </c>
      <c r="M264" t="s">
        <v>484</v>
      </c>
      <c r="N264" t="s">
        <v>896</v>
      </c>
      <c r="O264" t="s">
        <v>897</v>
      </c>
      <c r="P264">
        <v>2000</v>
      </c>
      <c r="Q264" t="s">
        <v>105</v>
      </c>
      <c r="R264">
        <v>2461</v>
      </c>
      <c r="S264" t="s">
        <v>372</v>
      </c>
      <c r="T264">
        <v>0</v>
      </c>
      <c r="U264" t="s">
        <v>58</v>
      </c>
      <c r="V264" s="16">
        <v>50000</v>
      </c>
      <c r="W264" s="1">
        <v>50000</v>
      </c>
      <c r="X264" s="1">
        <v>5296.08</v>
      </c>
      <c r="Y264" s="1">
        <v>5296.08</v>
      </c>
      <c r="Z264" s="1">
        <v>5296.08</v>
      </c>
      <c r="AA264" s="1">
        <v>5296.08</v>
      </c>
      <c r="AB264" s="1">
        <v>5296.08</v>
      </c>
      <c r="AC264">
        <f t="shared" si="8"/>
        <v>44703.92</v>
      </c>
      <c r="AD264">
        <v>0</v>
      </c>
      <c r="AE264">
        <v>0</v>
      </c>
      <c r="AF264">
        <v>0</v>
      </c>
      <c r="AG264">
        <v>0</v>
      </c>
      <c r="AH264">
        <v>0</v>
      </c>
    </row>
    <row r="265" spans="1:34" hidden="1" x14ac:dyDescent="0.35">
      <c r="A265" t="str">
        <f t="shared" si="9"/>
        <v>1.1-00-2508_25224016_2524810</v>
      </c>
      <c r="B265" t="s">
        <v>812</v>
      </c>
      <c r="C265" t="s">
        <v>815</v>
      </c>
      <c r="D265" t="s">
        <v>480</v>
      </c>
      <c r="E265" t="s">
        <v>481</v>
      </c>
      <c r="F265" t="s">
        <v>65</v>
      </c>
      <c r="G265" t="s">
        <v>66</v>
      </c>
      <c r="H265" t="s">
        <v>868</v>
      </c>
      <c r="I265" t="s">
        <v>870</v>
      </c>
      <c r="J265">
        <v>2</v>
      </c>
      <c r="K265" t="s">
        <v>148</v>
      </c>
      <c r="L265">
        <v>24</v>
      </c>
      <c r="M265" t="s">
        <v>484</v>
      </c>
      <c r="N265" t="s">
        <v>896</v>
      </c>
      <c r="O265" t="s">
        <v>897</v>
      </c>
      <c r="P265">
        <v>2000</v>
      </c>
      <c r="Q265" t="s">
        <v>105</v>
      </c>
      <c r="R265">
        <v>2481</v>
      </c>
      <c r="S265" t="s">
        <v>488</v>
      </c>
      <c r="T265">
        <v>0</v>
      </c>
      <c r="U265" t="s">
        <v>58</v>
      </c>
      <c r="V265" s="16">
        <v>10000</v>
      </c>
      <c r="W265" s="1">
        <v>10000</v>
      </c>
      <c r="X265" s="1">
        <v>3079.5</v>
      </c>
      <c r="Y265" s="1">
        <v>3079.5</v>
      </c>
      <c r="Z265" s="1">
        <v>3079.5</v>
      </c>
      <c r="AA265" s="1">
        <v>3079.5</v>
      </c>
      <c r="AB265" s="1">
        <v>3079.5</v>
      </c>
      <c r="AC265">
        <f t="shared" si="8"/>
        <v>6920.5</v>
      </c>
      <c r="AD265">
        <v>0</v>
      </c>
      <c r="AE265">
        <v>0</v>
      </c>
      <c r="AF265">
        <v>0</v>
      </c>
      <c r="AG265">
        <v>0</v>
      </c>
      <c r="AH265">
        <v>0</v>
      </c>
    </row>
    <row r="266" spans="1:34" hidden="1" x14ac:dyDescent="0.35">
      <c r="A266" t="str">
        <f t="shared" si="9"/>
        <v>1.1-00-2508_25224016_2524910</v>
      </c>
      <c r="B266" t="s">
        <v>812</v>
      </c>
      <c r="C266" t="s">
        <v>815</v>
      </c>
      <c r="D266" t="s">
        <v>480</v>
      </c>
      <c r="E266" t="s">
        <v>481</v>
      </c>
      <c r="F266" t="s">
        <v>65</v>
      </c>
      <c r="G266" t="s">
        <v>66</v>
      </c>
      <c r="H266" t="s">
        <v>868</v>
      </c>
      <c r="I266" t="s">
        <v>870</v>
      </c>
      <c r="J266">
        <v>2</v>
      </c>
      <c r="K266" t="s">
        <v>148</v>
      </c>
      <c r="L266">
        <v>24</v>
      </c>
      <c r="M266" t="s">
        <v>484</v>
      </c>
      <c r="N266" t="s">
        <v>896</v>
      </c>
      <c r="O266" t="s">
        <v>897</v>
      </c>
      <c r="P266">
        <v>2000</v>
      </c>
      <c r="Q266" t="s">
        <v>105</v>
      </c>
      <c r="R266">
        <v>2491</v>
      </c>
      <c r="S266" t="s">
        <v>374</v>
      </c>
      <c r="T266">
        <v>0</v>
      </c>
      <c r="U266" t="s">
        <v>58</v>
      </c>
      <c r="V266" s="16">
        <v>100000</v>
      </c>
      <c r="W266" s="1">
        <v>100000</v>
      </c>
      <c r="X266" s="1">
        <v>11234.03</v>
      </c>
      <c r="Y266" s="1">
        <v>11234.03</v>
      </c>
      <c r="Z266" s="1">
        <v>11234.03</v>
      </c>
      <c r="AA266" s="1">
        <v>8885.0300000000007</v>
      </c>
      <c r="AB266" s="1">
        <v>8885.0300000000007</v>
      </c>
      <c r="AC266">
        <f t="shared" si="8"/>
        <v>88765.97</v>
      </c>
      <c r="AD266">
        <v>0</v>
      </c>
      <c r="AE266">
        <v>0</v>
      </c>
      <c r="AF266">
        <v>0</v>
      </c>
      <c r="AG266">
        <v>0</v>
      </c>
      <c r="AH266">
        <v>0</v>
      </c>
    </row>
    <row r="267" spans="1:34" hidden="1" x14ac:dyDescent="0.35">
      <c r="A267" t="str">
        <f t="shared" si="9"/>
        <v>1.1-00-2508_25224016_2525210</v>
      </c>
      <c r="B267" t="s">
        <v>812</v>
      </c>
      <c r="C267" t="s">
        <v>815</v>
      </c>
      <c r="D267" t="s">
        <v>480</v>
      </c>
      <c r="E267" t="s">
        <v>481</v>
      </c>
      <c r="F267" t="s">
        <v>65</v>
      </c>
      <c r="G267" t="s">
        <v>66</v>
      </c>
      <c r="H267" t="s">
        <v>868</v>
      </c>
      <c r="I267" t="s">
        <v>870</v>
      </c>
      <c r="J267">
        <v>2</v>
      </c>
      <c r="K267" t="s">
        <v>148</v>
      </c>
      <c r="L267">
        <v>24</v>
      </c>
      <c r="M267" t="s">
        <v>484</v>
      </c>
      <c r="N267" t="s">
        <v>896</v>
      </c>
      <c r="O267" t="s">
        <v>897</v>
      </c>
      <c r="P267">
        <v>2000</v>
      </c>
      <c r="Q267" t="s">
        <v>105</v>
      </c>
      <c r="R267">
        <v>2521</v>
      </c>
      <c r="S267" t="s">
        <v>375</v>
      </c>
      <c r="T267">
        <v>0</v>
      </c>
      <c r="U267" t="s">
        <v>58</v>
      </c>
      <c r="V267" s="16">
        <v>782000</v>
      </c>
      <c r="W267" s="1">
        <v>700000</v>
      </c>
      <c r="X267" s="1">
        <v>754173.34</v>
      </c>
      <c r="Y267" s="1">
        <v>754173.34</v>
      </c>
      <c r="Z267" s="1">
        <v>754173.34</v>
      </c>
      <c r="AA267" s="1">
        <v>672813.34</v>
      </c>
      <c r="AB267" s="1">
        <v>672813.34</v>
      </c>
      <c r="AC267">
        <f t="shared" si="8"/>
        <v>27826.660000000033</v>
      </c>
      <c r="AD267">
        <v>0</v>
      </c>
      <c r="AE267" s="1">
        <v>82000</v>
      </c>
      <c r="AF267">
        <v>0</v>
      </c>
      <c r="AG267">
        <v>0</v>
      </c>
      <c r="AH267" s="1">
        <v>82000</v>
      </c>
    </row>
    <row r="268" spans="1:34" hidden="1" x14ac:dyDescent="0.35">
      <c r="A268" t="str">
        <f t="shared" si="9"/>
        <v>1.1-00-2508_25224016_2525310</v>
      </c>
      <c r="B268" t="s">
        <v>812</v>
      </c>
      <c r="C268" t="s">
        <v>815</v>
      </c>
      <c r="D268" t="s">
        <v>480</v>
      </c>
      <c r="E268" t="s">
        <v>481</v>
      </c>
      <c r="F268" t="s">
        <v>65</v>
      </c>
      <c r="G268" t="s">
        <v>66</v>
      </c>
      <c r="H268" t="s">
        <v>868</v>
      </c>
      <c r="I268" t="s">
        <v>870</v>
      </c>
      <c r="J268">
        <v>2</v>
      </c>
      <c r="K268" t="s">
        <v>148</v>
      </c>
      <c r="L268">
        <v>24</v>
      </c>
      <c r="M268" t="s">
        <v>484</v>
      </c>
      <c r="N268" t="s">
        <v>896</v>
      </c>
      <c r="O268" t="s">
        <v>897</v>
      </c>
      <c r="P268">
        <v>2000</v>
      </c>
      <c r="Q268" t="s">
        <v>105</v>
      </c>
      <c r="R268">
        <v>2531</v>
      </c>
      <c r="S268" t="s">
        <v>444</v>
      </c>
      <c r="T268">
        <v>0</v>
      </c>
      <c r="U268" t="s">
        <v>58</v>
      </c>
      <c r="V268" s="16">
        <v>9000000</v>
      </c>
      <c r="W268" s="1">
        <v>6000000</v>
      </c>
      <c r="X268" s="1">
        <v>8491001.9100000001</v>
      </c>
      <c r="Y268" s="1">
        <v>8491001.9100000001</v>
      </c>
      <c r="Z268" s="1">
        <v>428009.23</v>
      </c>
      <c r="AA268" s="1">
        <v>404753.08</v>
      </c>
      <c r="AB268" s="1">
        <v>404753.08</v>
      </c>
      <c r="AC268">
        <f t="shared" si="8"/>
        <v>508998.08999999985</v>
      </c>
      <c r="AD268">
        <v>0</v>
      </c>
      <c r="AE268" s="1">
        <v>3000000</v>
      </c>
      <c r="AF268">
        <v>0</v>
      </c>
      <c r="AG268">
        <v>0</v>
      </c>
      <c r="AH268" s="1">
        <v>3000000</v>
      </c>
    </row>
    <row r="269" spans="1:34" hidden="1" x14ac:dyDescent="0.35">
      <c r="A269" t="str">
        <f t="shared" si="9"/>
        <v>1.1-00-2508_25224016_2525410</v>
      </c>
      <c r="B269" t="s">
        <v>812</v>
      </c>
      <c r="C269" t="s">
        <v>815</v>
      </c>
      <c r="D269" t="s">
        <v>480</v>
      </c>
      <c r="E269" t="s">
        <v>481</v>
      </c>
      <c r="F269" t="s">
        <v>65</v>
      </c>
      <c r="G269" t="s">
        <v>66</v>
      </c>
      <c r="H269" t="s">
        <v>868</v>
      </c>
      <c r="I269" t="s">
        <v>870</v>
      </c>
      <c r="J269">
        <v>2</v>
      </c>
      <c r="K269" t="s">
        <v>148</v>
      </c>
      <c r="L269">
        <v>24</v>
      </c>
      <c r="M269" t="s">
        <v>484</v>
      </c>
      <c r="N269" t="s">
        <v>896</v>
      </c>
      <c r="O269" t="s">
        <v>897</v>
      </c>
      <c r="P269">
        <v>2000</v>
      </c>
      <c r="Q269" t="s">
        <v>105</v>
      </c>
      <c r="R269">
        <v>2541</v>
      </c>
      <c r="S269" t="s">
        <v>310</v>
      </c>
      <c r="T269">
        <v>0</v>
      </c>
      <c r="U269" t="s">
        <v>58</v>
      </c>
      <c r="V269" s="16">
        <v>5200000</v>
      </c>
      <c r="W269" s="1">
        <v>7000000</v>
      </c>
      <c r="X269" s="1">
        <v>4863450.12</v>
      </c>
      <c r="Y269" s="1">
        <v>4856930.32</v>
      </c>
      <c r="Z269" s="1">
        <v>1581971.26</v>
      </c>
      <c r="AA269" s="1">
        <v>1579501.26</v>
      </c>
      <c r="AB269" s="1">
        <v>1579501.26</v>
      </c>
      <c r="AC269">
        <f t="shared" si="8"/>
        <v>336549.87999999989</v>
      </c>
      <c r="AD269">
        <v>0</v>
      </c>
      <c r="AE269">
        <v>0</v>
      </c>
      <c r="AF269">
        <v>0</v>
      </c>
      <c r="AG269" s="1">
        <v>1800000</v>
      </c>
      <c r="AH269" s="1">
        <v>-1800000</v>
      </c>
    </row>
    <row r="270" spans="1:34" hidden="1" x14ac:dyDescent="0.35">
      <c r="A270" t="str">
        <f t="shared" si="9"/>
        <v>1.1-00-2508_25224016_2525610</v>
      </c>
      <c r="B270" t="s">
        <v>812</v>
      </c>
      <c r="C270" t="s">
        <v>815</v>
      </c>
      <c r="D270" t="s">
        <v>480</v>
      </c>
      <c r="E270" t="s">
        <v>481</v>
      </c>
      <c r="F270" t="s">
        <v>65</v>
      </c>
      <c r="G270" t="s">
        <v>66</v>
      </c>
      <c r="H270" t="s">
        <v>868</v>
      </c>
      <c r="I270" t="s">
        <v>870</v>
      </c>
      <c r="J270">
        <v>2</v>
      </c>
      <c r="K270" t="s">
        <v>148</v>
      </c>
      <c r="L270">
        <v>24</v>
      </c>
      <c r="M270" t="s">
        <v>484</v>
      </c>
      <c r="N270" t="s">
        <v>896</v>
      </c>
      <c r="O270" t="s">
        <v>897</v>
      </c>
      <c r="P270">
        <v>2000</v>
      </c>
      <c r="Q270" t="s">
        <v>105</v>
      </c>
      <c r="R270">
        <v>2561</v>
      </c>
      <c r="S270" t="s">
        <v>376</v>
      </c>
      <c r="T270">
        <v>0</v>
      </c>
      <c r="U270" t="s">
        <v>58</v>
      </c>
      <c r="V270" s="16">
        <v>30000</v>
      </c>
      <c r="W270" s="1">
        <v>30000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f t="shared" si="8"/>
        <v>30000</v>
      </c>
      <c r="AD270">
        <v>0</v>
      </c>
      <c r="AE270">
        <v>0</v>
      </c>
      <c r="AF270">
        <v>0</v>
      </c>
      <c r="AG270">
        <v>0</v>
      </c>
      <c r="AH270">
        <v>0</v>
      </c>
    </row>
    <row r="271" spans="1:34" hidden="1" x14ac:dyDescent="0.35">
      <c r="A271" t="str">
        <f t="shared" si="9"/>
        <v>1.1-00-2508_25224016_2527110</v>
      </c>
      <c r="B271" t="s">
        <v>812</v>
      </c>
      <c r="C271" t="s">
        <v>815</v>
      </c>
      <c r="D271" t="s">
        <v>480</v>
      </c>
      <c r="E271" t="s">
        <v>481</v>
      </c>
      <c r="F271" t="s">
        <v>65</v>
      </c>
      <c r="G271" t="s">
        <v>66</v>
      </c>
      <c r="H271" t="s">
        <v>868</v>
      </c>
      <c r="I271" t="s">
        <v>870</v>
      </c>
      <c r="J271">
        <v>2</v>
      </c>
      <c r="K271" t="s">
        <v>148</v>
      </c>
      <c r="L271">
        <v>24</v>
      </c>
      <c r="M271" t="s">
        <v>484</v>
      </c>
      <c r="N271" t="s">
        <v>896</v>
      </c>
      <c r="O271" t="s">
        <v>897</v>
      </c>
      <c r="P271">
        <v>2000</v>
      </c>
      <c r="Q271" t="s">
        <v>105</v>
      </c>
      <c r="R271">
        <v>2711</v>
      </c>
      <c r="S271" t="s">
        <v>106</v>
      </c>
      <c r="T271">
        <v>0</v>
      </c>
      <c r="U271" t="s">
        <v>58</v>
      </c>
      <c r="V271" s="16">
        <v>87022</v>
      </c>
      <c r="W271" s="1">
        <v>1200000</v>
      </c>
      <c r="X271" s="1">
        <v>36656</v>
      </c>
      <c r="Y271" s="1">
        <v>36656</v>
      </c>
      <c r="Z271" s="1">
        <v>36656</v>
      </c>
      <c r="AA271" s="1">
        <v>36656</v>
      </c>
      <c r="AB271" s="1">
        <v>36656</v>
      </c>
      <c r="AC271">
        <f t="shared" si="8"/>
        <v>50366</v>
      </c>
      <c r="AD271">
        <v>0</v>
      </c>
      <c r="AE271">
        <v>0</v>
      </c>
      <c r="AF271">
        <v>0</v>
      </c>
      <c r="AG271" s="1">
        <v>1112978</v>
      </c>
      <c r="AH271" s="1">
        <v>-1112978</v>
      </c>
    </row>
    <row r="272" spans="1:34" hidden="1" x14ac:dyDescent="0.35">
      <c r="A272" t="str">
        <f t="shared" si="9"/>
        <v>1.1-00-2508_25224016_2527210</v>
      </c>
      <c r="B272" t="s">
        <v>812</v>
      </c>
      <c r="C272" t="s">
        <v>815</v>
      </c>
      <c r="D272" t="s">
        <v>480</v>
      </c>
      <c r="E272" t="s">
        <v>481</v>
      </c>
      <c r="F272" t="s">
        <v>65</v>
      </c>
      <c r="G272" t="s">
        <v>66</v>
      </c>
      <c r="H272" t="s">
        <v>868</v>
      </c>
      <c r="I272" t="s">
        <v>870</v>
      </c>
      <c r="J272">
        <v>2</v>
      </c>
      <c r="K272" t="s">
        <v>148</v>
      </c>
      <c r="L272">
        <v>24</v>
      </c>
      <c r="M272" t="s">
        <v>484</v>
      </c>
      <c r="N272" t="s">
        <v>896</v>
      </c>
      <c r="O272" t="s">
        <v>897</v>
      </c>
      <c r="P272">
        <v>2000</v>
      </c>
      <c r="Q272" t="s">
        <v>105</v>
      </c>
      <c r="R272">
        <v>2721</v>
      </c>
      <c r="S272" t="s">
        <v>377</v>
      </c>
      <c r="T272">
        <v>0</v>
      </c>
      <c r="U272" t="s">
        <v>58</v>
      </c>
      <c r="V272" s="16">
        <v>300000</v>
      </c>
      <c r="W272" s="1">
        <v>300000</v>
      </c>
      <c r="X272" s="1">
        <v>183494.6</v>
      </c>
      <c r="Y272" s="1">
        <v>183494.6</v>
      </c>
      <c r="Z272" s="1">
        <v>47101.8</v>
      </c>
      <c r="AA272">
        <v>0</v>
      </c>
      <c r="AB272">
        <v>0</v>
      </c>
      <c r="AC272">
        <f t="shared" si="8"/>
        <v>116505.4</v>
      </c>
      <c r="AD272">
        <v>0</v>
      </c>
      <c r="AE272">
        <v>0</v>
      </c>
      <c r="AF272">
        <v>0</v>
      </c>
      <c r="AG272">
        <v>0</v>
      </c>
      <c r="AH272">
        <v>0</v>
      </c>
    </row>
    <row r="273" spans="1:34" hidden="1" x14ac:dyDescent="0.35">
      <c r="A273" t="str">
        <f t="shared" si="9"/>
        <v>1.1-00-2508_25224016_2529110</v>
      </c>
      <c r="B273" t="s">
        <v>812</v>
      </c>
      <c r="C273" t="s">
        <v>815</v>
      </c>
      <c r="D273" t="s">
        <v>480</v>
      </c>
      <c r="E273" t="s">
        <v>481</v>
      </c>
      <c r="F273" t="s">
        <v>65</v>
      </c>
      <c r="G273" t="s">
        <v>66</v>
      </c>
      <c r="H273" t="s">
        <v>868</v>
      </c>
      <c r="I273" t="s">
        <v>870</v>
      </c>
      <c r="J273">
        <v>2</v>
      </c>
      <c r="K273" t="s">
        <v>148</v>
      </c>
      <c r="L273">
        <v>24</v>
      </c>
      <c r="M273" t="s">
        <v>484</v>
      </c>
      <c r="N273" t="s">
        <v>896</v>
      </c>
      <c r="O273" t="s">
        <v>897</v>
      </c>
      <c r="P273">
        <v>2000</v>
      </c>
      <c r="Q273" t="s">
        <v>105</v>
      </c>
      <c r="R273">
        <v>2911</v>
      </c>
      <c r="S273" t="s">
        <v>312</v>
      </c>
      <c r="T273">
        <v>0</v>
      </c>
      <c r="U273" t="s">
        <v>58</v>
      </c>
      <c r="V273" s="16">
        <v>250000</v>
      </c>
      <c r="W273" s="1">
        <v>250000</v>
      </c>
      <c r="X273" s="1">
        <v>1725</v>
      </c>
      <c r="Y273" s="1">
        <v>1725</v>
      </c>
      <c r="Z273" s="1">
        <v>1725</v>
      </c>
      <c r="AA273" s="1">
        <v>1725</v>
      </c>
      <c r="AB273" s="1">
        <v>1725</v>
      </c>
      <c r="AC273">
        <f t="shared" si="8"/>
        <v>248275</v>
      </c>
      <c r="AD273">
        <v>0</v>
      </c>
      <c r="AE273">
        <v>0</v>
      </c>
      <c r="AF273">
        <v>0</v>
      </c>
      <c r="AG273">
        <v>0</v>
      </c>
      <c r="AH273">
        <v>0</v>
      </c>
    </row>
    <row r="274" spans="1:34" hidden="1" x14ac:dyDescent="0.35">
      <c r="A274" t="str">
        <f t="shared" si="9"/>
        <v>1.1-00-2508_25224016_2533910</v>
      </c>
      <c r="B274" t="s">
        <v>812</v>
      </c>
      <c r="C274" t="s">
        <v>815</v>
      </c>
      <c r="D274" t="s">
        <v>480</v>
      </c>
      <c r="E274" t="s">
        <v>481</v>
      </c>
      <c r="F274" t="s">
        <v>65</v>
      </c>
      <c r="G274" t="s">
        <v>66</v>
      </c>
      <c r="H274" t="s">
        <v>868</v>
      </c>
      <c r="I274" t="s">
        <v>870</v>
      </c>
      <c r="J274">
        <v>2</v>
      </c>
      <c r="K274" t="s">
        <v>148</v>
      </c>
      <c r="L274">
        <v>24</v>
      </c>
      <c r="M274" t="s">
        <v>484</v>
      </c>
      <c r="N274" t="s">
        <v>896</v>
      </c>
      <c r="O274" t="s">
        <v>897</v>
      </c>
      <c r="P274">
        <v>3000</v>
      </c>
      <c r="Q274" t="s">
        <v>56</v>
      </c>
      <c r="R274">
        <v>3391</v>
      </c>
      <c r="S274" t="s">
        <v>129</v>
      </c>
      <c r="T274">
        <v>0</v>
      </c>
      <c r="U274" t="s">
        <v>58</v>
      </c>
      <c r="V274" s="16">
        <v>11500000</v>
      </c>
      <c r="W274" s="1">
        <v>12000000</v>
      </c>
      <c r="X274" s="1">
        <v>9743542.4700000007</v>
      </c>
      <c r="Y274" s="1">
        <v>9743542.4700000007</v>
      </c>
      <c r="Z274" s="1">
        <v>4939240.07</v>
      </c>
      <c r="AA274" s="1">
        <v>1887717.19</v>
      </c>
      <c r="AB274" s="1">
        <v>1887717.19</v>
      </c>
      <c r="AC274">
        <f t="shared" si="8"/>
        <v>1756457.5299999993</v>
      </c>
      <c r="AD274">
        <v>0</v>
      </c>
      <c r="AE274">
        <v>0</v>
      </c>
      <c r="AF274">
        <v>0</v>
      </c>
      <c r="AG274" s="1">
        <v>500000</v>
      </c>
      <c r="AH274" s="1">
        <v>-500000</v>
      </c>
    </row>
    <row r="275" spans="1:34" hidden="1" x14ac:dyDescent="0.35">
      <c r="A275" t="str">
        <f t="shared" si="9"/>
        <v>1.1-00-2508_25224016_2535410</v>
      </c>
      <c r="B275" t="s">
        <v>812</v>
      </c>
      <c r="C275" t="s">
        <v>815</v>
      </c>
      <c r="D275" t="s">
        <v>480</v>
      </c>
      <c r="E275" t="s">
        <v>481</v>
      </c>
      <c r="F275" t="s">
        <v>65</v>
      </c>
      <c r="G275" t="s">
        <v>66</v>
      </c>
      <c r="H275" t="s">
        <v>868</v>
      </c>
      <c r="I275" t="s">
        <v>870</v>
      </c>
      <c r="J275">
        <v>2</v>
      </c>
      <c r="K275" t="s">
        <v>148</v>
      </c>
      <c r="L275">
        <v>24</v>
      </c>
      <c r="M275" t="s">
        <v>484</v>
      </c>
      <c r="N275" t="s">
        <v>896</v>
      </c>
      <c r="O275" t="s">
        <v>897</v>
      </c>
      <c r="P275">
        <v>3000</v>
      </c>
      <c r="Q275" t="s">
        <v>56</v>
      </c>
      <c r="R275">
        <v>3541</v>
      </c>
      <c r="S275" t="s">
        <v>489</v>
      </c>
      <c r="T275">
        <v>0</v>
      </c>
      <c r="U275" t="s">
        <v>58</v>
      </c>
      <c r="V275" s="16">
        <v>1200000</v>
      </c>
      <c r="W275" s="1">
        <v>700000</v>
      </c>
      <c r="X275" s="1">
        <v>907861.36</v>
      </c>
      <c r="Y275" s="1">
        <v>907861.36</v>
      </c>
      <c r="Z275" s="1">
        <v>280974.15999999997</v>
      </c>
      <c r="AA275" s="1">
        <v>155596.72</v>
      </c>
      <c r="AB275" s="1">
        <v>155596.72</v>
      </c>
      <c r="AC275">
        <f t="shared" si="8"/>
        <v>292138.64</v>
      </c>
      <c r="AD275">
        <v>0</v>
      </c>
      <c r="AE275" s="1">
        <v>500000</v>
      </c>
      <c r="AF275">
        <v>0</v>
      </c>
      <c r="AG275">
        <v>0</v>
      </c>
      <c r="AH275" s="1">
        <v>500000</v>
      </c>
    </row>
    <row r="276" spans="1:34" hidden="1" x14ac:dyDescent="0.35">
      <c r="A276" t="str">
        <f t="shared" si="9"/>
        <v>1.1-00-2508_25224016_2535610</v>
      </c>
      <c r="B276" t="s">
        <v>812</v>
      </c>
      <c r="C276" t="s">
        <v>815</v>
      </c>
      <c r="D276" t="s">
        <v>480</v>
      </c>
      <c r="E276" t="s">
        <v>481</v>
      </c>
      <c r="F276" t="s">
        <v>65</v>
      </c>
      <c r="G276" t="s">
        <v>66</v>
      </c>
      <c r="H276" t="s">
        <v>868</v>
      </c>
      <c r="I276" t="s">
        <v>870</v>
      </c>
      <c r="J276">
        <v>2</v>
      </c>
      <c r="K276" t="s">
        <v>148</v>
      </c>
      <c r="L276">
        <v>24</v>
      </c>
      <c r="M276" t="s">
        <v>484</v>
      </c>
      <c r="N276" t="s">
        <v>896</v>
      </c>
      <c r="O276" t="s">
        <v>897</v>
      </c>
      <c r="P276">
        <v>3000</v>
      </c>
      <c r="Q276" t="s">
        <v>56</v>
      </c>
      <c r="R276">
        <v>3561</v>
      </c>
      <c r="S276" t="s">
        <v>490</v>
      </c>
      <c r="T276">
        <v>0</v>
      </c>
      <c r="U276" t="s">
        <v>58</v>
      </c>
      <c r="V276" s="16">
        <v>50000</v>
      </c>
      <c r="W276" s="1">
        <v>50000</v>
      </c>
      <c r="X276" s="1">
        <v>1624</v>
      </c>
      <c r="Y276" s="1">
        <v>1624</v>
      </c>
      <c r="Z276" s="1">
        <v>1624</v>
      </c>
      <c r="AA276" s="1">
        <v>1624</v>
      </c>
      <c r="AB276" s="1">
        <v>1624</v>
      </c>
      <c r="AC276">
        <f t="shared" si="8"/>
        <v>48376</v>
      </c>
      <c r="AD276">
        <v>0</v>
      </c>
      <c r="AE276">
        <v>0</v>
      </c>
      <c r="AF276">
        <v>0</v>
      </c>
      <c r="AG276">
        <v>0</v>
      </c>
      <c r="AH276">
        <v>0</v>
      </c>
    </row>
    <row r="277" spans="1:34" hidden="1" x14ac:dyDescent="0.35">
      <c r="A277" t="str">
        <f t="shared" si="9"/>
        <v>1.1-00-2508_25224016_2535810</v>
      </c>
      <c r="B277" t="s">
        <v>812</v>
      </c>
      <c r="C277" t="s">
        <v>815</v>
      </c>
      <c r="D277" t="s">
        <v>480</v>
      </c>
      <c r="E277" t="s">
        <v>481</v>
      </c>
      <c r="F277" t="s">
        <v>65</v>
      </c>
      <c r="G277" t="s">
        <v>66</v>
      </c>
      <c r="H277" t="s">
        <v>868</v>
      </c>
      <c r="I277" t="s">
        <v>870</v>
      </c>
      <c r="J277">
        <v>2</v>
      </c>
      <c r="K277" t="s">
        <v>148</v>
      </c>
      <c r="L277">
        <v>24</v>
      </c>
      <c r="M277" t="s">
        <v>484</v>
      </c>
      <c r="N277" t="s">
        <v>896</v>
      </c>
      <c r="O277" t="s">
        <v>897</v>
      </c>
      <c r="P277">
        <v>3000</v>
      </c>
      <c r="Q277" t="s">
        <v>56</v>
      </c>
      <c r="R277">
        <v>3581</v>
      </c>
      <c r="S277" t="s">
        <v>190</v>
      </c>
      <c r="T277">
        <v>0</v>
      </c>
      <c r="U277" t="s">
        <v>58</v>
      </c>
      <c r="V277" s="16">
        <v>1700000</v>
      </c>
      <c r="W277" s="1">
        <v>1200000</v>
      </c>
      <c r="X277" s="1">
        <v>1435933.67</v>
      </c>
      <c r="Y277" s="1">
        <v>1435933.67</v>
      </c>
      <c r="Z277" s="1">
        <v>487843.33</v>
      </c>
      <c r="AA277" s="1">
        <v>329418.06</v>
      </c>
      <c r="AB277" s="1">
        <v>329418.06</v>
      </c>
      <c r="AC277">
        <f t="shared" si="8"/>
        <v>264066.33000000007</v>
      </c>
      <c r="AD277">
        <v>0</v>
      </c>
      <c r="AE277" s="1">
        <v>500000</v>
      </c>
      <c r="AF277">
        <v>0</v>
      </c>
      <c r="AG277">
        <v>0</v>
      </c>
      <c r="AH277" s="1">
        <v>500000</v>
      </c>
    </row>
    <row r="278" spans="1:34" hidden="1" x14ac:dyDescent="0.35">
      <c r="A278" t="str">
        <f t="shared" si="9"/>
        <v>1.1-00-2508_25224016_2551110</v>
      </c>
      <c r="B278" t="s">
        <v>812</v>
      </c>
      <c r="C278" t="s">
        <v>815</v>
      </c>
      <c r="D278" t="s">
        <v>480</v>
      </c>
      <c r="E278" t="s">
        <v>481</v>
      </c>
      <c r="F278" t="s">
        <v>65</v>
      </c>
      <c r="G278" t="s">
        <v>66</v>
      </c>
      <c r="H278" t="s">
        <v>868</v>
      </c>
      <c r="I278" t="s">
        <v>870</v>
      </c>
      <c r="J278">
        <v>2</v>
      </c>
      <c r="K278" t="s">
        <v>148</v>
      </c>
      <c r="L278">
        <v>24</v>
      </c>
      <c r="M278" t="s">
        <v>484</v>
      </c>
      <c r="N278" t="s">
        <v>896</v>
      </c>
      <c r="O278" t="s">
        <v>897</v>
      </c>
      <c r="P278">
        <v>5000</v>
      </c>
      <c r="Q278" t="s">
        <v>118</v>
      </c>
      <c r="R278">
        <v>5111</v>
      </c>
      <c r="S278" t="s">
        <v>119</v>
      </c>
      <c r="T278">
        <v>0</v>
      </c>
      <c r="U278" t="s">
        <v>58</v>
      </c>
      <c r="V278" s="16">
        <v>500000</v>
      </c>
      <c r="W278" s="1">
        <v>500000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f t="shared" si="8"/>
        <v>500000</v>
      </c>
      <c r="AD278">
        <v>0</v>
      </c>
      <c r="AE278">
        <v>0</v>
      </c>
      <c r="AF278">
        <v>0</v>
      </c>
      <c r="AG278">
        <v>0</v>
      </c>
      <c r="AH278">
        <v>0</v>
      </c>
    </row>
    <row r="279" spans="1:34" hidden="1" x14ac:dyDescent="0.35">
      <c r="A279" t="str">
        <f t="shared" si="9"/>
        <v>1.1-00-2508_25224016_2553110</v>
      </c>
      <c r="B279" t="s">
        <v>812</v>
      </c>
      <c r="C279" t="s">
        <v>815</v>
      </c>
      <c r="D279" t="s">
        <v>480</v>
      </c>
      <c r="E279" t="s">
        <v>481</v>
      </c>
      <c r="F279" t="s">
        <v>65</v>
      </c>
      <c r="G279" t="s">
        <v>66</v>
      </c>
      <c r="H279" t="s">
        <v>868</v>
      </c>
      <c r="I279" t="s">
        <v>870</v>
      </c>
      <c r="J279">
        <v>2</v>
      </c>
      <c r="K279" t="s">
        <v>148</v>
      </c>
      <c r="L279">
        <v>24</v>
      </c>
      <c r="M279" t="s">
        <v>484</v>
      </c>
      <c r="N279" t="s">
        <v>896</v>
      </c>
      <c r="O279" t="s">
        <v>897</v>
      </c>
      <c r="P279">
        <v>5000</v>
      </c>
      <c r="Q279" t="s">
        <v>118</v>
      </c>
      <c r="R279">
        <v>5311</v>
      </c>
      <c r="S279" t="s">
        <v>451</v>
      </c>
      <c r="T279">
        <v>0</v>
      </c>
      <c r="U279" t="s">
        <v>58</v>
      </c>
      <c r="V279" s="16">
        <v>4000000</v>
      </c>
      <c r="W279" s="1">
        <v>4000000</v>
      </c>
      <c r="X279" s="1">
        <v>5100.43</v>
      </c>
      <c r="Y279" s="1">
        <v>5100.43</v>
      </c>
      <c r="Z279" s="1">
        <v>5100.43</v>
      </c>
      <c r="AA279" s="1">
        <v>5100.43</v>
      </c>
      <c r="AB279" s="1">
        <v>5100.43</v>
      </c>
      <c r="AC279">
        <f t="shared" si="8"/>
        <v>3994899.57</v>
      </c>
      <c r="AD279">
        <v>0</v>
      </c>
      <c r="AE279">
        <v>0</v>
      </c>
      <c r="AF279">
        <v>0</v>
      </c>
      <c r="AG279">
        <v>0</v>
      </c>
      <c r="AH279">
        <v>0</v>
      </c>
    </row>
    <row r="280" spans="1:34" hidden="1" x14ac:dyDescent="0.35">
      <c r="A280" t="str">
        <f t="shared" si="9"/>
        <v>1.1-00-2508_25224016_2553210</v>
      </c>
      <c r="B280" t="s">
        <v>812</v>
      </c>
      <c r="C280" t="s">
        <v>815</v>
      </c>
      <c r="D280" t="s">
        <v>480</v>
      </c>
      <c r="E280" t="s">
        <v>481</v>
      </c>
      <c r="F280" t="s">
        <v>65</v>
      </c>
      <c r="G280" t="s">
        <v>66</v>
      </c>
      <c r="H280" t="s">
        <v>868</v>
      </c>
      <c r="I280" t="s">
        <v>870</v>
      </c>
      <c r="J280">
        <v>2</v>
      </c>
      <c r="K280" t="s">
        <v>148</v>
      </c>
      <c r="L280">
        <v>24</v>
      </c>
      <c r="M280" t="s">
        <v>484</v>
      </c>
      <c r="N280" t="s">
        <v>896</v>
      </c>
      <c r="O280" t="s">
        <v>897</v>
      </c>
      <c r="P280">
        <v>5000</v>
      </c>
      <c r="Q280" t="s">
        <v>118</v>
      </c>
      <c r="R280">
        <v>5321</v>
      </c>
      <c r="S280" t="s">
        <v>456</v>
      </c>
      <c r="T280">
        <v>0</v>
      </c>
      <c r="U280" t="s">
        <v>58</v>
      </c>
      <c r="V280" s="16">
        <v>1000000</v>
      </c>
      <c r="W280" s="1">
        <v>1000000</v>
      </c>
      <c r="X280" s="1">
        <v>34800</v>
      </c>
      <c r="Y280" s="1">
        <v>34800</v>
      </c>
      <c r="Z280" s="1">
        <v>34800</v>
      </c>
      <c r="AA280" s="1">
        <v>34800</v>
      </c>
      <c r="AB280" s="1">
        <v>34800</v>
      </c>
      <c r="AC280">
        <f t="shared" si="8"/>
        <v>965200</v>
      </c>
      <c r="AD280">
        <v>0</v>
      </c>
      <c r="AE280">
        <v>0</v>
      </c>
      <c r="AF280">
        <v>0</v>
      </c>
      <c r="AG280">
        <v>0</v>
      </c>
      <c r="AH280">
        <v>0</v>
      </c>
    </row>
    <row r="281" spans="1:34" hidden="1" x14ac:dyDescent="0.35">
      <c r="A281" t="str">
        <f t="shared" si="9"/>
        <v>1.1-00-2508_25224016_2556410</v>
      </c>
      <c r="B281" t="s">
        <v>812</v>
      </c>
      <c r="C281" t="s">
        <v>815</v>
      </c>
      <c r="D281" t="s">
        <v>480</v>
      </c>
      <c r="E281" t="s">
        <v>481</v>
      </c>
      <c r="F281" t="s">
        <v>65</v>
      </c>
      <c r="G281" t="s">
        <v>66</v>
      </c>
      <c r="H281" t="s">
        <v>868</v>
      </c>
      <c r="I281" t="s">
        <v>870</v>
      </c>
      <c r="J281">
        <v>2</v>
      </c>
      <c r="K281" t="s">
        <v>148</v>
      </c>
      <c r="L281">
        <v>24</v>
      </c>
      <c r="M281" t="s">
        <v>484</v>
      </c>
      <c r="N281" t="s">
        <v>896</v>
      </c>
      <c r="O281" t="s">
        <v>897</v>
      </c>
      <c r="P281">
        <v>5000</v>
      </c>
      <c r="Q281" t="s">
        <v>118</v>
      </c>
      <c r="R281">
        <v>5641</v>
      </c>
      <c r="S281" t="s">
        <v>244</v>
      </c>
      <c r="T281">
        <v>0</v>
      </c>
      <c r="U281" t="s">
        <v>58</v>
      </c>
      <c r="V281" s="16">
        <v>100000</v>
      </c>
      <c r="W281" s="1">
        <v>100000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f t="shared" si="8"/>
        <v>100000</v>
      </c>
      <c r="AD281">
        <v>0</v>
      </c>
      <c r="AE281">
        <v>0</v>
      </c>
      <c r="AF281">
        <v>0</v>
      </c>
      <c r="AG281">
        <v>0</v>
      </c>
      <c r="AH281">
        <v>0</v>
      </c>
    </row>
    <row r="282" spans="1:34" hidden="1" x14ac:dyDescent="0.35">
      <c r="A282" t="str">
        <f t="shared" si="9"/>
        <v>1.1-00-2508_25224016_2556610</v>
      </c>
      <c r="B282" t="s">
        <v>812</v>
      </c>
      <c r="C282" t="s">
        <v>815</v>
      </c>
      <c r="D282" t="s">
        <v>480</v>
      </c>
      <c r="E282" t="s">
        <v>481</v>
      </c>
      <c r="F282" t="s">
        <v>65</v>
      </c>
      <c r="G282" t="s">
        <v>66</v>
      </c>
      <c r="H282" t="s">
        <v>868</v>
      </c>
      <c r="I282" t="s">
        <v>870</v>
      </c>
      <c r="J282">
        <v>2</v>
      </c>
      <c r="K282" t="s">
        <v>148</v>
      </c>
      <c r="L282">
        <v>24</v>
      </c>
      <c r="M282" t="s">
        <v>484</v>
      </c>
      <c r="N282" t="s">
        <v>896</v>
      </c>
      <c r="O282" t="s">
        <v>897</v>
      </c>
      <c r="P282">
        <v>5000</v>
      </c>
      <c r="Q282" t="s">
        <v>118</v>
      </c>
      <c r="R282">
        <v>5661</v>
      </c>
      <c r="S282" t="s">
        <v>487</v>
      </c>
      <c r="T282">
        <v>0</v>
      </c>
      <c r="U282" t="s">
        <v>58</v>
      </c>
      <c r="V282" s="16">
        <v>500000</v>
      </c>
      <c r="W282" s="1">
        <v>500000</v>
      </c>
      <c r="X282" s="1">
        <v>499944.75</v>
      </c>
      <c r="Y282" s="1">
        <v>499944.75</v>
      </c>
      <c r="Z282" s="1">
        <v>499944.75</v>
      </c>
      <c r="AA282">
        <v>0</v>
      </c>
      <c r="AB282">
        <v>0</v>
      </c>
      <c r="AC282">
        <f t="shared" si="8"/>
        <v>55.25</v>
      </c>
      <c r="AD282">
        <v>0</v>
      </c>
      <c r="AE282">
        <v>0</v>
      </c>
      <c r="AF282">
        <v>0</v>
      </c>
      <c r="AG282">
        <v>0</v>
      </c>
      <c r="AH282">
        <v>0</v>
      </c>
    </row>
    <row r="283" spans="1:34" hidden="1" x14ac:dyDescent="0.35">
      <c r="A283" t="str">
        <f t="shared" si="9"/>
        <v>1.1-00-2508_25224016_2556910</v>
      </c>
      <c r="B283" t="s">
        <v>812</v>
      </c>
      <c r="C283" t="s">
        <v>815</v>
      </c>
      <c r="D283" t="s">
        <v>480</v>
      </c>
      <c r="E283" t="s">
        <v>481</v>
      </c>
      <c r="F283" t="s">
        <v>65</v>
      </c>
      <c r="G283" t="s">
        <v>66</v>
      </c>
      <c r="H283" t="s">
        <v>868</v>
      </c>
      <c r="I283" t="s">
        <v>870</v>
      </c>
      <c r="J283">
        <v>2</v>
      </c>
      <c r="K283" t="s">
        <v>148</v>
      </c>
      <c r="L283">
        <v>24</v>
      </c>
      <c r="M283" t="s">
        <v>484</v>
      </c>
      <c r="N283" t="s">
        <v>896</v>
      </c>
      <c r="O283" t="s">
        <v>897</v>
      </c>
      <c r="P283">
        <v>5000</v>
      </c>
      <c r="Q283" t="s">
        <v>118</v>
      </c>
      <c r="R283">
        <v>5691</v>
      </c>
      <c r="S283" t="s">
        <v>210</v>
      </c>
      <c r="T283">
        <v>0</v>
      </c>
      <c r="U283" t="s">
        <v>58</v>
      </c>
      <c r="V283" s="16">
        <v>50000</v>
      </c>
      <c r="W283" s="1">
        <v>50000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f t="shared" si="8"/>
        <v>50000</v>
      </c>
      <c r="AD283">
        <v>0</v>
      </c>
      <c r="AE283">
        <v>0</v>
      </c>
      <c r="AF283">
        <v>0</v>
      </c>
      <c r="AG283">
        <v>0</v>
      </c>
      <c r="AH283">
        <v>0</v>
      </c>
    </row>
    <row r="284" spans="1:34" hidden="1" x14ac:dyDescent="0.35">
      <c r="A284" t="str">
        <f t="shared" si="9"/>
        <v>1.1-00-2512_25753037_2522114</v>
      </c>
      <c r="B284" t="s">
        <v>812</v>
      </c>
      <c r="C284" t="s">
        <v>815</v>
      </c>
      <c r="D284" t="s">
        <v>592</v>
      </c>
      <c r="E284" t="s">
        <v>591</v>
      </c>
      <c r="F284" t="s">
        <v>65</v>
      </c>
      <c r="G284" t="s">
        <v>66</v>
      </c>
      <c r="H284" t="s">
        <v>946</v>
      </c>
      <c r="I284" t="s">
        <v>948</v>
      </c>
      <c r="J284">
        <v>7</v>
      </c>
      <c r="K284" t="s">
        <v>567</v>
      </c>
      <c r="L284">
        <v>53</v>
      </c>
      <c r="M284" t="s">
        <v>970</v>
      </c>
      <c r="N284" t="s">
        <v>969</v>
      </c>
      <c r="O284" t="s">
        <v>971</v>
      </c>
      <c r="P284">
        <v>2000</v>
      </c>
      <c r="Q284" t="s">
        <v>105</v>
      </c>
      <c r="R284">
        <v>2211</v>
      </c>
      <c r="S284" t="s">
        <v>307</v>
      </c>
      <c r="T284">
        <v>4</v>
      </c>
      <c r="U284" t="s">
        <v>972</v>
      </c>
      <c r="V284" s="16">
        <v>600000</v>
      </c>
      <c r="W284" s="1">
        <v>600000</v>
      </c>
      <c r="X284" s="1">
        <v>572668.80000000005</v>
      </c>
      <c r="Y284" s="1">
        <v>572668.80000000005</v>
      </c>
      <c r="Z284" s="1">
        <v>572668.80000000005</v>
      </c>
      <c r="AA284" s="1">
        <v>572668.80000000005</v>
      </c>
      <c r="AB284" s="1">
        <v>572668.80000000005</v>
      </c>
      <c r="AC284">
        <f t="shared" si="8"/>
        <v>27331.199999999953</v>
      </c>
      <c r="AD284">
        <v>0</v>
      </c>
      <c r="AE284">
        <v>0</v>
      </c>
      <c r="AF284">
        <v>0</v>
      </c>
      <c r="AG284">
        <v>0</v>
      </c>
      <c r="AH284">
        <v>0</v>
      </c>
    </row>
    <row r="285" spans="1:34" hidden="1" x14ac:dyDescent="0.35">
      <c r="A285" t="str">
        <f t="shared" si="9"/>
        <v>1.1-00-2512_25753037_2522215</v>
      </c>
      <c r="B285" t="s">
        <v>812</v>
      </c>
      <c r="C285" t="s">
        <v>815</v>
      </c>
      <c r="D285" t="s">
        <v>592</v>
      </c>
      <c r="E285" t="s">
        <v>591</v>
      </c>
      <c r="F285" t="s">
        <v>65</v>
      </c>
      <c r="G285" t="s">
        <v>66</v>
      </c>
      <c r="H285" t="s">
        <v>946</v>
      </c>
      <c r="I285" t="s">
        <v>948</v>
      </c>
      <c r="J285">
        <v>7</v>
      </c>
      <c r="K285" t="s">
        <v>567</v>
      </c>
      <c r="L285">
        <v>53</v>
      </c>
      <c r="M285" t="s">
        <v>970</v>
      </c>
      <c r="N285" t="s">
        <v>969</v>
      </c>
      <c r="O285" t="s">
        <v>971</v>
      </c>
      <c r="P285">
        <v>2000</v>
      </c>
      <c r="Q285" t="s">
        <v>105</v>
      </c>
      <c r="R285">
        <v>2221</v>
      </c>
      <c r="S285" t="s">
        <v>413</v>
      </c>
      <c r="T285">
        <v>5</v>
      </c>
      <c r="U285" t="s">
        <v>973</v>
      </c>
      <c r="V285" s="16">
        <v>150000</v>
      </c>
      <c r="W285" s="1">
        <v>150000</v>
      </c>
      <c r="X285" s="1">
        <v>140400</v>
      </c>
      <c r="Y285" s="1">
        <v>140400</v>
      </c>
      <c r="Z285" s="1">
        <v>140400</v>
      </c>
      <c r="AA285" s="1">
        <v>140400</v>
      </c>
      <c r="AB285" s="1">
        <v>140400</v>
      </c>
      <c r="AC285">
        <f t="shared" si="8"/>
        <v>9600</v>
      </c>
      <c r="AD285">
        <v>0</v>
      </c>
      <c r="AE285">
        <v>0</v>
      </c>
      <c r="AF285">
        <v>0</v>
      </c>
      <c r="AG285">
        <v>0</v>
      </c>
      <c r="AH285">
        <v>0</v>
      </c>
    </row>
    <row r="286" spans="1:34" hidden="1" x14ac:dyDescent="0.35">
      <c r="A286" t="str">
        <f t="shared" si="9"/>
        <v>1.1-00-2512_25753037_2523510</v>
      </c>
      <c r="B286" t="s">
        <v>812</v>
      </c>
      <c r="C286" t="s">
        <v>815</v>
      </c>
      <c r="D286" t="s">
        <v>592</v>
      </c>
      <c r="E286" t="s">
        <v>591</v>
      </c>
      <c r="F286" t="s">
        <v>65</v>
      </c>
      <c r="G286" t="s">
        <v>66</v>
      </c>
      <c r="H286" t="s">
        <v>946</v>
      </c>
      <c r="I286" t="s">
        <v>948</v>
      </c>
      <c r="J286">
        <v>7</v>
      </c>
      <c r="K286" t="s">
        <v>567</v>
      </c>
      <c r="L286">
        <v>53</v>
      </c>
      <c r="M286" t="s">
        <v>970</v>
      </c>
      <c r="N286" t="s">
        <v>969</v>
      </c>
      <c r="O286" t="s">
        <v>971</v>
      </c>
      <c r="P286">
        <v>2000</v>
      </c>
      <c r="Q286" t="s">
        <v>105</v>
      </c>
      <c r="R286">
        <v>2351</v>
      </c>
      <c r="S286" t="s">
        <v>458</v>
      </c>
      <c r="T286">
        <v>0</v>
      </c>
      <c r="U286" t="s">
        <v>58</v>
      </c>
      <c r="V286" s="16">
        <v>200000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f t="shared" si="8"/>
        <v>200000</v>
      </c>
      <c r="AD286">
        <v>0</v>
      </c>
      <c r="AE286" s="1">
        <v>200000</v>
      </c>
      <c r="AF286">
        <v>0</v>
      </c>
      <c r="AG286">
        <v>0</v>
      </c>
      <c r="AH286" s="1">
        <v>200000</v>
      </c>
    </row>
    <row r="287" spans="1:34" hidden="1" x14ac:dyDescent="0.35">
      <c r="A287" t="str">
        <f t="shared" si="9"/>
        <v>1.1-00-2512_25753037_2532618</v>
      </c>
      <c r="B287" t="s">
        <v>812</v>
      </c>
      <c r="C287" t="s">
        <v>815</v>
      </c>
      <c r="D287" t="s">
        <v>592</v>
      </c>
      <c r="E287" t="s">
        <v>591</v>
      </c>
      <c r="F287" t="s">
        <v>65</v>
      </c>
      <c r="G287" t="s">
        <v>66</v>
      </c>
      <c r="H287" t="s">
        <v>946</v>
      </c>
      <c r="I287" t="s">
        <v>948</v>
      </c>
      <c r="J287">
        <v>7</v>
      </c>
      <c r="K287" t="s">
        <v>567</v>
      </c>
      <c r="L287">
        <v>53</v>
      </c>
      <c r="M287" t="s">
        <v>970</v>
      </c>
      <c r="N287" t="s">
        <v>969</v>
      </c>
      <c r="O287" t="s">
        <v>971</v>
      </c>
      <c r="P287">
        <v>3000</v>
      </c>
      <c r="Q287" t="s">
        <v>56</v>
      </c>
      <c r="R287">
        <v>3261</v>
      </c>
      <c r="S287" t="s">
        <v>409</v>
      </c>
      <c r="T287">
        <v>8</v>
      </c>
      <c r="U287" t="s">
        <v>580</v>
      </c>
      <c r="V287" s="16">
        <v>600000</v>
      </c>
      <c r="W287" s="1">
        <v>600000</v>
      </c>
      <c r="X287" s="1">
        <v>556568</v>
      </c>
      <c r="Y287" s="1">
        <v>556568</v>
      </c>
      <c r="Z287" s="1">
        <v>556568</v>
      </c>
      <c r="AA287" s="1">
        <v>556568</v>
      </c>
      <c r="AB287" s="1">
        <v>556568</v>
      </c>
      <c r="AC287">
        <f t="shared" si="8"/>
        <v>43432</v>
      </c>
      <c r="AD287">
        <v>0</v>
      </c>
      <c r="AE287">
        <v>0</v>
      </c>
      <c r="AF287">
        <v>0</v>
      </c>
      <c r="AG287">
        <v>0</v>
      </c>
      <c r="AH287">
        <v>0</v>
      </c>
    </row>
    <row r="288" spans="1:34" hidden="1" x14ac:dyDescent="0.35">
      <c r="A288" t="str">
        <f t="shared" si="9"/>
        <v>1.1-00-2512_25753037_25382115</v>
      </c>
      <c r="B288" t="s">
        <v>812</v>
      </c>
      <c r="C288" t="s">
        <v>815</v>
      </c>
      <c r="D288" t="s">
        <v>592</v>
      </c>
      <c r="E288" t="s">
        <v>591</v>
      </c>
      <c r="F288" t="s">
        <v>65</v>
      </c>
      <c r="G288" t="s">
        <v>66</v>
      </c>
      <c r="H288" t="s">
        <v>946</v>
      </c>
      <c r="I288" t="s">
        <v>948</v>
      </c>
      <c r="J288">
        <v>7</v>
      </c>
      <c r="K288" t="s">
        <v>567</v>
      </c>
      <c r="L288">
        <v>53</v>
      </c>
      <c r="M288" t="s">
        <v>970</v>
      </c>
      <c r="N288" t="s">
        <v>969</v>
      </c>
      <c r="O288" t="s">
        <v>971</v>
      </c>
      <c r="P288">
        <v>3000</v>
      </c>
      <c r="Q288" t="s">
        <v>56</v>
      </c>
      <c r="R288">
        <v>3821</v>
      </c>
      <c r="S288" t="s">
        <v>228</v>
      </c>
      <c r="T288">
        <v>15</v>
      </c>
      <c r="U288" t="s">
        <v>581</v>
      </c>
      <c r="V288" s="16">
        <v>500000</v>
      </c>
      <c r="W288" s="1">
        <v>750000</v>
      </c>
      <c r="X288" s="1">
        <v>481400</v>
      </c>
      <c r="Y288" s="1">
        <v>481400</v>
      </c>
      <c r="Z288" s="1">
        <v>481400</v>
      </c>
      <c r="AA288" s="1">
        <v>481400</v>
      </c>
      <c r="AB288" s="1">
        <v>481400</v>
      </c>
      <c r="AC288">
        <f t="shared" si="8"/>
        <v>18600</v>
      </c>
      <c r="AD288">
        <v>0</v>
      </c>
      <c r="AE288">
        <v>0</v>
      </c>
      <c r="AF288">
        <v>0</v>
      </c>
      <c r="AG288" s="1">
        <v>250000</v>
      </c>
      <c r="AH288" s="1">
        <v>-250000</v>
      </c>
    </row>
    <row r="289" spans="1:34" hidden="1" x14ac:dyDescent="0.35">
      <c r="A289" t="str">
        <f t="shared" si="9"/>
        <v>1.1-00-2512_25753037_25382117</v>
      </c>
      <c r="B289" t="s">
        <v>812</v>
      </c>
      <c r="C289" t="s">
        <v>815</v>
      </c>
      <c r="D289" t="s">
        <v>592</v>
      </c>
      <c r="E289" t="s">
        <v>591</v>
      </c>
      <c r="F289" t="s">
        <v>65</v>
      </c>
      <c r="G289" t="s">
        <v>66</v>
      </c>
      <c r="H289" t="s">
        <v>946</v>
      </c>
      <c r="I289" t="s">
        <v>948</v>
      </c>
      <c r="J289">
        <v>7</v>
      </c>
      <c r="K289" t="s">
        <v>567</v>
      </c>
      <c r="L289">
        <v>53</v>
      </c>
      <c r="M289" t="s">
        <v>970</v>
      </c>
      <c r="N289" t="s">
        <v>969</v>
      </c>
      <c r="O289" t="s">
        <v>971</v>
      </c>
      <c r="P289">
        <v>3000</v>
      </c>
      <c r="Q289" t="s">
        <v>56</v>
      </c>
      <c r="R289">
        <v>3821</v>
      </c>
      <c r="S289" t="s">
        <v>228</v>
      </c>
      <c r="T289">
        <v>17</v>
      </c>
      <c r="U289" t="s">
        <v>974</v>
      </c>
      <c r="V289" s="16">
        <v>250000</v>
      </c>
      <c r="W289" s="1">
        <v>250009.68</v>
      </c>
      <c r="X289" s="1">
        <v>240000.01</v>
      </c>
      <c r="Y289" s="1">
        <v>240000.01</v>
      </c>
      <c r="Z289" s="1">
        <v>240000.01</v>
      </c>
      <c r="AA289">
        <v>0</v>
      </c>
      <c r="AB289">
        <v>0</v>
      </c>
      <c r="AC289">
        <f t="shared" si="8"/>
        <v>9999.9899999999907</v>
      </c>
      <c r="AD289">
        <v>0</v>
      </c>
      <c r="AE289">
        <v>0</v>
      </c>
      <c r="AF289">
        <v>0</v>
      </c>
      <c r="AG289">
        <v>9.68</v>
      </c>
      <c r="AH289">
        <v>-9.68</v>
      </c>
    </row>
    <row r="290" spans="1:34" hidden="1" x14ac:dyDescent="0.35">
      <c r="A290" t="str">
        <f t="shared" si="9"/>
        <v>1.1-00-2512_25753037_25382118</v>
      </c>
      <c r="B290" t="s">
        <v>812</v>
      </c>
      <c r="C290" t="s">
        <v>815</v>
      </c>
      <c r="D290" t="s">
        <v>592</v>
      </c>
      <c r="E290" t="s">
        <v>591</v>
      </c>
      <c r="F290" t="s">
        <v>65</v>
      </c>
      <c r="G290" t="s">
        <v>66</v>
      </c>
      <c r="H290" t="s">
        <v>946</v>
      </c>
      <c r="I290" t="s">
        <v>948</v>
      </c>
      <c r="J290">
        <v>7</v>
      </c>
      <c r="K290" t="s">
        <v>567</v>
      </c>
      <c r="L290">
        <v>53</v>
      </c>
      <c r="M290" t="s">
        <v>970</v>
      </c>
      <c r="N290" t="s">
        <v>969</v>
      </c>
      <c r="O290" t="s">
        <v>971</v>
      </c>
      <c r="P290">
        <v>3000</v>
      </c>
      <c r="Q290" t="s">
        <v>56</v>
      </c>
      <c r="R290">
        <v>3821</v>
      </c>
      <c r="S290" t="s">
        <v>228</v>
      </c>
      <c r="T290">
        <v>18</v>
      </c>
      <c r="U290" t="s">
        <v>975</v>
      </c>
      <c r="V290" s="16">
        <v>0</v>
      </c>
      <c r="W290" s="1">
        <v>199990.32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f t="shared" si="8"/>
        <v>0</v>
      </c>
      <c r="AD290">
        <v>0</v>
      </c>
      <c r="AE290">
        <v>9.68</v>
      </c>
      <c r="AF290">
        <v>0</v>
      </c>
      <c r="AG290" s="1">
        <v>200000</v>
      </c>
      <c r="AH290" s="1">
        <v>-199990.32</v>
      </c>
    </row>
    <row r="291" spans="1:34" hidden="1" x14ac:dyDescent="0.35">
      <c r="A291" t="str">
        <f t="shared" si="9"/>
        <v>1.1-00-2512_25753037_25382120</v>
      </c>
      <c r="B291" t="s">
        <v>812</v>
      </c>
      <c r="C291" t="s">
        <v>815</v>
      </c>
      <c r="D291" t="s">
        <v>592</v>
      </c>
      <c r="E291" t="s">
        <v>591</v>
      </c>
      <c r="F291" t="s">
        <v>65</v>
      </c>
      <c r="G291" t="s">
        <v>66</v>
      </c>
      <c r="H291" t="s">
        <v>946</v>
      </c>
      <c r="I291" t="s">
        <v>948</v>
      </c>
      <c r="J291">
        <v>7</v>
      </c>
      <c r="K291" t="s">
        <v>567</v>
      </c>
      <c r="L291">
        <v>53</v>
      </c>
      <c r="M291" t="s">
        <v>970</v>
      </c>
      <c r="N291" t="s">
        <v>969</v>
      </c>
      <c r="O291" t="s">
        <v>971</v>
      </c>
      <c r="P291">
        <v>3000</v>
      </c>
      <c r="Q291" t="s">
        <v>56</v>
      </c>
      <c r="R291">
        <v>3821</v>
      </c>
      <c r="S291" t="s">
        <v>228</v>
      </c>
      <c r="T291">
        <v>20</v>
      </c>
      <c r="U291" t="s">
        <v>976</v>
      </c>
      <c r="V291" s="16">
        <v>500000</v>
      </c>
      <c r="W291" s="1">
        <v>300000</v>
      </c>
      <c r="X291" s="1">
        <v>494799.16</v>
      </c>
      <c r="Y291" s="1">
        <v>494799.16</v>
      </c>
      <c r="Z291">
        <v>0</v>
      </c>
      <c r="AA291">
        <v>0</v>
      </c>
      <c r="AB291">
        <v>0</v>
      </c>
      <c r="AC291">
        <f t="shared" si="8"/>
        <v>5200.8400000000256</v>
      </c>
      <c r="AD291">
        <v>0</v>
      </c>
      <c r="AE291" s="1">
        <v>200000</v>
      </c>
      <c r="AF291">
        <v>0</v>
      </c>
      <c r="AG291">
        <v>0</v>
      </c>
      <c r="AH291" s="1">
        <v>200000</v>
      </c>
    </row>
    <row r="292" spans="1:34" hidden="1" x14ac:dyDescent="0.35">
      <c r="A292" t="str">
        <f t="shared" si="9"/>
        <v>1.1-00-2512_25753037_25382129</v>
      </c>
      <c r="B292" t="s">
        <v>812</v>
      </c>
      <c r="C292" t="s">
        <v>815</v>
      </c>
      <c r="D292" t="s">
        <v>592</v>
      </c>
      <c r="E292" t="s">
        <v>591</v>
      </c>
      <c r="F292" t="s">
        <v>65</v>
      </c>
      <c r="G292" t="s">
        <v>66</v>
      </c>
      <c r="H292" t="s">
        <v>946</v>
      </c>
      <c r="I292" t="s">
        <v>948</v>
      </c>
      <c r="J292">
        <v>7</v>
      </c>
      <c r="K292" t="s">
        <v>567</v>
      </c>
      <c r="L292">
        <v>53</v>
      </c>
      <c r="M292" t="s">
        <v>970</v>
      </c>
      <c r="N292" t="s">
        <v>969</v>
      </c>
      <c r="O292" t="s">
        <v>971</v>
      </c>
      <c r="P292">
        <v>3000</v>
      </c>
      <c r="Q292" t="s">
        <v>56</v>
      </c>
      <c r="R292">
        <v>3821</v>
      </c>
      <c r="S292" t="s">
        <v>228</v>
      </c>
      <c r="T292">
        <v>29</v>
      </c>
      <c r="U292" t="s">
        <v>977</v>
      </c>
      <c r="V292" s="16">
        <v>200000</v>
      </c>
      <c r="W292" s="1">
        <v>199990.32</v>
      </c>
      <c r="X292" s="1">
        <v>195360.99</v>
      </c>
      <c r="Y292" s="1">
        <v>195360.99</v>
      </c>
      <c r="Z292" s="1">
        <v>195360.99</v>
      </c>
      <c r="AA292">
        <v>0</v>
      </c>
      <c r="AB292">
        <v>0</v>
      </c>
      <c r="AC292">
        <f t="shared" si="8"/>
        <v>4639.0100000000093</v>
      </c>
      <c r="AD292">
        <v>0</v>
      </c>
      <c r="AE292">
        <v>9.68</v>
      </c>
      <c r="AF292">
        <v>0</v>
      </c>
      <c r="AG292">
        <v>0</v>
      </c>
      <c r="AH292">
        <v>9.68</v>
      </c>
    </row>
    <row r="293" spans="1:34" hidden="1" x14ac:dyDescent="0.35">
      <c r="A293" t="str">
        <f t="shared" si="9"/>
        <v>1.1-00-2512_25753037_25382130</v>
      </c>
      <c r="B293" t="s">
        <v>812</v>
      </c>
      <c r="C293" t="s">
        <v>815</v>
      </c>
      <c r="D293" t="s">
        <v>592</v>
      </c>
      <c r="E293" t="s">
        <v>591</v>
      </c>
      <c r="F293" t="s">
        <v>65</v>
      </c>
      <c r="G293" t="s">
        <v>66</v>
      </c>
      <c r="H293" t="s">
        <v>946</v>
      </c>
      <c r="I293" t="s">
        <v>948</v>
      </c>
      <c r="J293">
        <v>7</v>
      </c>
      <c r="K293" t="s">
        <v>567</v>
      </c>
      <c r="L293">
        <v>53</v>
      </c>
      <c r="M293" t="s">
        <v>970</v>
      </c>
      <c r="N293" t="s">
        <v>969</v>
      </c>
      <c r="O293" t="s">
        <v>971</v>
      </c>
      <c r="P293">
        <v>3000</v>
      </c>
      <c r="Q293" t="s">
        <v>56</v>
      </c>
      <c r="R293">
        <v>3821</v>
      </c>
      <c r="S293" t="s">
        <v>228</v>
      </c>
      <c r="T293">
        <v>30</v>
      </c>
      <c r="U293" t="s">
        <v>978</v>
      </c>
      <c r="V293" s="16">
        <v>150000</v>
      </c>
      <c r="W293" s="1">
        <v>150000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f t="shared" si="8"/>
        <v>150000</v>
      </c>
      <c r="AD293">
        <v>0</v>
      </c>
      <c r="AE293">
        <v>0</v>
      </c>
      <c r="AF293">
        <v>0</v>
      </c>
      <c r="AG293">
        <v>0</v>
      </c>
      <c r="AH293">
        <v>0</v>
      </c>
    </row>
    <row r="294" spans="1:34" hidden="1" x14ac:dyDescent="0.35">
      <c r="A294" t="str">
        <f t="shared" si="9"/>
        <v>1.1-00-2512_25753037_25382131</v>
      </c>
      <c r="B294" t="s">
        <v>812</v>
      </c>
      <c r="C294" t="s">
        <v>815</v>
      </c>
      <c r="D294" t="s">
        <v>592</v>
      </c>
      <c r="E294" t="s">
        <v>591</v>
      </c>
      <c r="F294" t="s">
        <v>65</v>
      </c>
      <c r="G294" t="s">
        <v>66</v>
      </c>
      <c r="H294" t="s">
        <v>946</v>
      </c>
      <c r="I294" t="s">
        <v>948</v>
      </c>
      <c r="J294">
        <v>7</v>
      </c>
      <c r="K294" t="s">
        <v>567</v>
      </c>
      <c r="L294">
        <v>53</v>
      </c>
      <c r="M294" t="s">
        <v>970</v>
      </c>
      <c r="N294" t="s">
        <v>969</v>
      </c>
      <c r="O294" t="s">
        <v>971</v>
      </c>
      <c r="P294">
        <v>3000</v>
      </c>
      <c r="Q294" t="s">
        <v>56</v>
      </c>
      <c r="R294">
        <v>3821</v>
      </c>
      <c r="S294" t="s">
        <v>228</v>
      </c>
      <c r="T294">
        <v>31</v>
      </c>
      <c r="U294" t="s">
        <v>979</v>
      </c>
      <c r="V294" s="16">
        <v>100000</v>
      </c>
      <c r="W294" s="1">
        <v>100009.68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f t="shared" si="8"/>
        <v>100000</v>
      </c>
      <c r="AD294">
        <v>0</v>
      </c>
      <c r="AE294">
        <v>0</v>
      </c>
      <c r="AF294">
        <v>0</v>
      </c>
      <c r="AG294">
        <v>9.68</v>
      </c>
      <c r="AH294">
        <v>-9.68</v>
      </c>
    </row>
    <row r="295" spans="1:34" hidden="1" x14ac:dyDescent="0.35">
      <c r="A295" t="str">
        <f t="shared" si="9"/>
        <v>1.1-00-2512_25753037_25382132</v>
      </c>
      <c r="B295" t="s">
        <v>812</v>
      </c>
      <c r="C295" t="s">
        <v>815</v>
      </c>
      <c r="D295" t="s">
        <v>592</v>
      </c>
      <c r="E295" t="s">
        <v>591</v>
      </c>
      <c r="F295" t="s">
        <v>65</v>
      </c>
      <c r="G295" t="s">
        <v>66</v>
      </c>
      <c r="H295" t="s">
        <v>946</v>
      </c>
      <c r="I295" t="s">
        <v>948</v>
      </c>
      <c r="J295">
        <v>7</v>
      </c>
      <c r="K295" t="s">
        <v>567</v>
      </c>
      <c r="L295">
        <v>53</v>
      </c>
      <c r="M295" t="s">
        <v>970</v>
      </c>
      <c r="N295" t="s">
        <v>969</v>
      </c>
      <c r="O295" t="s">
        <v>971</v>
      </c>
      <c r="P295">
        <v>3000</v>
      </c>
      <c r="Q295" t="s">
        <v>56</v>
      </c>
      <c r="R295">
        <v>3821</v>
      </c>
      <c r="S295" t="s">
        <v>228</v>
      </c>
      <c r="T295">
        <v>32</v>
      </c>
      <c r="U295" t="s">
        <v>585</v>
      </c>
      <c r="V295" s="16">
        <v>500000</v>
      </c>
      <c r="W295" s="1">
        <v>500000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f t="shared" si="8"/>
        <v>500000</v>
      </c>
      <c r="AD295">
        <v>0</v>
      </c>
      <c r="AE295">
        <v>0</v>
      </c>
      <c r="AF295">
        <v>0</v>
      </c>
      <c r="AG295">
        <v>0</v>
      </c>
      <c r="AH295">
        <v>0</v>
      </c>
    </row>
    <row r="296" spans="1:34" hidden="1" x14ac:dyDescent="0.35">
      <c r="A296" t="str">
        <f t="shared" si="9"/>
        <v>1.1-00-2512_25753037_25382133</v>
      </c>
      <c r="B296" t="s">
        <v>812</v>
      </c>
      <c r="C296" t="s">
        <v>815</v>
      </c>
      <c r="D296" t="s">
        <v>592</v>
      </c>
      <c r="E296" t="s">
        <v>591</v>
      </c>
      <c r="F296" t="s">
        <v>65</v>
      </c>
      <c r="G296" t="s">
        <v>66</v>
      </c>
      <c r="H296" t="s">
        <v>946</v>
      </c>
      <c r="I296" t="s">
        <v>948</v>
      </c>
      <c r="J296">
        <v>7</v>
      </c>
      <c r="K296" t="s">
        <v>567</v>
      </c>
      <c r="L296">
        <v>53</v>
      </c>
      <c r="M296" t="s">
        <v>970</v>
      </c>
      <c r="N296" t="s">
        <v>969</v>
      </c>
      <c r="O296" t="s">
        <v>971</v>
      </c>
      <c r="P296">
        <v>3000</v>
      </c>
      <c r="Q296" t="s">
        <v>56</v>
      </c>
      <c r="R296">
        <v>3821</v>
      </c>
      <c r="S296" t="s">
        <v>228</v>
      </c>
      <c r="T296">
        <v>33</v>
      </c>
      <c r="U296" t="s">
        <v>583</v>
      </c>
      <c r="V296" s="16">
        <v>1300000</v>
      </c>
      <c r="W296" s="1">
        <v>1300009.68</v>
      </c>
      <c r="X296" s="1">
        <v>1153600.28</v>
      </c>
      <c r="Y296" s="1">
        <v>1153600.28</v>
      </c>
      <c r="Z296">
        <v>0</v>
      </c>
      <c r="AA296">
        <v>0</v>
      </c>
      <c r="AB296">
        <v>0</v>
      </c>
      <c r="AC296">
        <f t="shared" si="8"/>
        <v>146399.71999999997</v>
      </c>
      <c r="AD296">
        <v>0</v>
      </c>
      <c r="AE296">
        <v>0</v>
      </c>
      <c r="AF296">
        <v>0</v>
      </c>
      <c r="AG296">
        <v>9.68</v>
      </c>
      <c r="AH296">
        <v>-9.68</v>
      </c>
    </row>
    <row r="297" spans="1:34" hidden="1" x14ac:dyDescent="0.35">
      <c r="A297" t="str">
        <f t="shared" si="9"/>
        <v>1.1-00-2512_25753037_25382134</v>
      </c>
      <c r="B297" t="s">
        <v>812</v>
      </c>
      <c r="C297" t="s">
        <v>815</v>
      </c>
      <c r="D297" t="s">
        <v>592</v>
      </c>
      <c r="E297" t="s">
        <v>591</v>
      </c>
      <c r="F297" t="s">
        <v>65</v>
      </c>
      <c r="G297" t="s">
        <v>66</v>
      </c>
      <c r="H297" t="s">
        <v>946</v>
      </c>
      <c r="I297" t="s">
        <v>948</v>
      </c>
      <c r="J297">
        <v>7</v>
      </c>
      <c r="K297" t="s">
        <v>567</v>
      </c>
      <c r="L297">
        <v>53</v>
      </c>
      <c r="M297" t="s">
        <v>970</v>
      </c>
      <c r="N297" t="s">
        <v>969</v>
      </c>
      <c r="O297" t="s">
        <v>971</v>
      </c>
      <c r="P297">
        <v>3000</v>
      </c>
      <c r="Q297" t="s">
        <v>56</v>
      </c>
      <c r="R297">
        <v>3821</v>
      </c>
      <c r="S297" t="s">
        <v>228</v>
      </c>
      <c r="T297">
        <v>34</v>
      </c>
      <c r="U297" t="s">
        <v>584</v>
      </c>
      <c r="V297" s="16">
        <v>1250000</v>
      </c>
      <c r="W297" s="1">
        <v>1500000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f t="shared" si="8"/>
        <v>1250000</v>
      </c>
      <c r="AD297">
        <v>0</v>
      </c>
      <c r="AE297">
        <v>0</v>
      </c>
      <c r="AF297">
        <v>0</v>
      </c>
      <c r="AG297" s="1">
        <v>250000</v>
      </c>
      <c r="AH297" s="1">
        <v>-250000</v>
      </c>
    </row>
    <row r="298" spans="1:34" hidden="1" x14ac:dyDescent="0.35">
      <c r="A298" t="str">
        <f t="shared" si="9"/>
        <v>1.1-00-2512_25753037_25382135</v>
      </c>
      <c r="B298" t="s">
        <v>812</v>
      </c>
      <c r="C298" t="s">
        <v>815</v>
      </c>
      <c r="D298" t="s">
        <v>592</v>
      </c>
      <c r="E298" t="s">
        <v>591</v>
      </c>
      <c r="F298" t="s">
        <v>65</v>
      </c>
      <c r="G298" t="s">
        <v>66</v>
      </c>
      <c r="H298" t="s">
        <v>946</v>
      </c>
      <c r="I298" t="s">
        <v>948</v>
      </c>
      <c r="J298">
        <v>7</v>
      </c>
      <c r="K298" t="s">
        <v>567</v>
      </c>
      <c r="L298">
        <v>53</v>
      </c>
      <c r="M298" t="s">
        <v>970</v>
      </c>
      <c r="N298" t="s">
        <v>969</v>
      </c>
      <c r="O298" t="s">
        <v>971</v>
      </c>
      <c r="P298">
        <v>3000</v>
      </c>
      <c r="Q298" t="s">
        <v>56</v>
      </c>
      <c r="R298">
        <v>3821</v>
      </c>
      <c r="S298" t="s">
        <v>228</v>
      </c>
      <c r="T298">
        <v>35</v>
      </c>
      <c r="U298" t="s">
        <v>588</v>
      </c>
      <c r="V298" s="16">
        <v>200000</v>
      </c>
      <c r="W298" s="1">
        <v>199990.32</v>
      </c>
      <c r="X298" s="1">
        <v>200000</v>
      </c>
      <c r="Y298" s="1">
        <v>200000</v>
      </c>
      <c r="Z298" s="1">
        <v>200000</v>
      </c>
      <c r="AA298" s="1">
        <v>200000</v>
      </c>
      <c r="AB298" s="1">
        <v>200000</v>
      </c>
      <c r="AC298">
        <f t="shared" si="8"/>
        <v>0</v>
      </c>
      <c r="AD298">
        <v>0</v>
      </c>
      <c r="AE298">
        <v>9.68</v>
      </c>
      <c r="AF298">
        <v>0</v>
      </c>
      <c r="AG298">
        <v>0</v>
      </c>
      <c r="AH298">
        <v>9.68</v>
      </c>
    </row>
    <row r="299" spans="1:34" hidden="1" x14ac:dyDescent="0.35">
      <c r="A299" t="str">
        <f t="shared" si="9"/>
        <v>1.1-00-2512_25753037_25382147</v>
      </c>
      <c r="B299" t="s">
        <v>812</v>
      </c>
      <c r="C299" t="s">
        <v>815</v>
      </c>
      <c r="D299" t="s">
        <v>592</v>
      </c>
      <c r="E299" t="s">
        <v>591</v>
      </c>
      <c r="F299" t="s">
        <v>65</v>
      </c>
      <c r="G299" t="s">
        <v>66</v>
      </c>
      <c r="H299" t="s">
        <v>946</v>
      </c>
      <c r="I299" t="s">
        <v>948</v>
      </c>
      <c r="J299">
        <v>7</v>
      </c>
      <c r="K299" t="s">
        <v>567</v>
      </c>
      <c r="L299">
        <v>53</v>
      </c>
      <c r="M299" t="s">
        <v>970</v>
      </c>
      <c r="N299" t="s">
        <v>969</v>
      </c>
      <c r="O299" t="s">
        <v>971</v>
      </c>
      <c r="P299">
        <v>3000</v>
      </c>
      <c r="Q299" t="s">
        <v>56</v>
      </c>
      <c r="R299">
        <v>3821</v>
      </c>
      <c r="S299" t="s">
        <v>228</v>
      </c>
      <c r="T299">
        <v>47</v>
      </c>
      <c r="U299" t="s">
        <v>980</v>
      </c>
      <c r="V299" s="16">
        <v>200000</v>
      </c>
      <c r="W299">
        <v>0</v>
      </c>
      <c r="X299" s="1">
        <v>198599.99</v>
      </c>
      <c r="Y299" s="1">
        <v>198599.99</v>
      </c>
      <c r="Z299" s="1">
        <v>198599.99</v>
      </c>
      <c r="AA299" s="1">
        <v>198599.99</v>
      </c>
      <c r="AB299" s="1">
        <v>198599.99</v>
      </c>
      <c r="AC299">
        <f t="shared" si="8"/>
        <v>1400.0100000000093</v>
      </c>
      <c r="AD299">
        <v>0</v>
      </c>
      <c r="AE299" s="1">
        <v>200000</v>
      </c>
      <c r="AF299">
        <v>0</v>
      </c>
      <c r="AG299">
        <v>0</v>
      </c>
      <c r="AH299" s="1">
        <v>200000</v>
      </c>
    </row>
    <row r="300" spans="1:34" hidden="1" x14ac:dyDescent="0.35">
      <c r="A300" t="str">
        <f t="shared" si="9"/>
        <v>1.1-00-2512_25753037_2542110</v>
      </c>
      <c r="B300" t="s">
        <v>812</v>
      </c>
      <c r="C300" t="s">
        <v>815</v>
      </c>
      <c r="D300" t="s">
        <v>592</v>
      </c>
      <c r="E300" t="s">
        <v>591</v>
      </c>
      <c r="F300" t="s">
        <v>65</v>
      </c>
      <c r="G300" t="s">
        <v>66</v>
      </c>
      <c r="H300" t="s">
        <v>946</v>
      </c>
      <c r="I300" t="s">
        <v>948</v>
      </c>
      <c r="J300">
        <v>7</v>
      </c>
      <c r="K300" t="s">
        <v>567</v>
      </c>
      <c r="L300">
        <v>53</v>
      </c>
      <c r="M300" t="s">
        <v>970</v>
      </c>
      <c r="N300" t="s">
        <v>969</v>
      </c>
      <c r="O300" t="s">
        <v>971</v>
      </c>
      <c r="P300">
        <v>4000</v>
      </c>
      <c r="Q300" t="s">
        <v>233</v>
      </c>
      <c r="R300">
        <v>4211</v>
      </c>
      <c r="S300" t="s">
        <v>291</v>
      </c>
      <c r="T300">
        <v>0</v>
      </c>
      <c r="U300" t="s">
        <v>58</v>
      </c>
      <c r="V300" s="16">
        <v>2000000</v>
      </c>
      <c r="W300">
        <v>0</v>
      </c>
      <c r="X300" s="1">
        <v>2000000</v>
      </c>
      <c r="Y300" s="1">
        <v>2000000</v>
      </c>
      <c r="Z300" s="1">
        <v>2000000</v>
      </c>
      <c r="AA300" s="1">
        <v>2000000</v>
      </c>
      <c r="AB300" s="1">
        <v>2000000</v>
      </c>
      <c r="AC300">
        <f t="shared" si="8"/>
        <v>0</v>
      </c>
      <c r="AD300" s="1">
        <v>1000000</v>
      </c>
      <c r="AE300" s="1">
        <v>3000000</v>
      </c>
      <c r="AF300">
        <v>0</v>
      </c>
      <c r="AG300" s="1">
        <v>2000000</v>
      </c>
      <c r="AH300" s="1">
        <v>2000000</v>
      </c>
    </row>
    <row r="301" spans="1:34" hidden="1" x14ac:dyDescent="0.35">
      <c r="A301" t="str">
        <f t="shared" si="9"/>
        <v>1.1-00-2512_25753037_25441136</v>
      </c>
      <c r="B301" t="s">
        <v>812</v>
      </c>
      <c r="C301" t="s">
        <v>815</v>
      </c>
      <c r="D301" t="s">
        <v>592</v>
      </c>
      <c r="E301" t="s">
        <v>591</v>
      </c>
      <c r="F301" t="s">
        <v>65</v>
      </c>
      <c r="G301" t="s">
        <v>66</v>
      </c>
      <c r="H301" t="s">
        <v>946</v>
      </c>
      <c r="I301" t="s">
        <v>948</v>
      </c>
      <c r="J301">
        <v>7</v>
      </c>
      <c r="K301" t="s">
        <v>567</v>
      </c>
      <c r="L301">
        <v>53</v>
      </c>
      <c r="M301" t="s">
        <v>970</v>
      </c>
      <c r="N301" t="s">
        <v>969</v>
      </c>
      <c r="O301" t="s">
        <v>971</v>
      </c>
      <c r="P301">
        <v>4000</v>
      </c>
      <c r="Q301" t="s">
        <v>233</v>
      </c>
      <c r="R301">
        <v>4411</v>
      </c>
      <c r="S301" t="s">
        <v>231</v>
      </c>
      <c r="T301">
        <v>36</v>
      </c>
      <c r="U301" t="s">
        <v>981</v>
      </c>
      <c r="V301" s="16">
        <v>100000</v>
      </c>
      <c r="W301" s="1">
        <v>100000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f t="shared" si="8"/>
        <v>100000</v>
      </c>
      <c r="AD301">
        <v>0</v>
      </c>
      <c r="AE301">
        <v>0</v>
      </c>
      <c r="AF301">
        <v>0</v>
      </c>
      <c r="AG301">
        <v>0</v>
      </c>
      <c r="AH301">
        <v>0</v>
      </c>
    </row>
    <row r="302" spans="1:34" hidden="1" x14ac:dyDescent="0.35">
      <c r="A302" t="str">
        <f t="shared" si="9"/>
        <v>1.1-00-2512_25753037_2552310</v>
      </c>
      <c r="B302" t="s">
        <v>812</v>
      </c>
      <c r="C302" t="s">
        <v>815</v>
      </c>
      <c r="D302" t="s">
        <v>592</v>
      </c>
      <c r="E302" t="s">
        <v>591</v>
      </c>
      <c r="F302" t="s">
        <v>65</v>
      </c>
      <c r="G302" t="s">
        <v>66</v>
      </c>
      <c r="H302" t="s">
        <v>946</v>
      </c>
      <c r="I302" t="s">
        <v>948</v>
      </c>
      <c r="J302">
        <v>7</v>
      </c>
      <c r="K302" t="s">
        <v>567</v>
      </c>
      <c r="L302">
        <v>53</v>
      </c>
      <c r="M302" t="s">
        <v>970</v>
      </c>
      <c r="N302" t="s">
        <v>969</v>
      </c>
      <c r="O302" t="s">
        <v>971</v>
      </c>
      <c r="P302">
        <v>5000</v>
      </c>
      <c r="Q302" t="s">
        <v>118</v>
      </c>
      <c r="R302">
        <v>5231</v>
      </c>
      <c r="S302" t="s">
        <v>602</v>
      </c>
      <c r="T302">
        <v>0</v>
      </c>
      <c r="U302" t="s">
        <v>58</v>
      </c>
      <c r="V302" s="16">
        <v>50000</v>
      </c>
      <c r="W302" s="1">
        <v>50000</v>
      </c>
      <c r="X302" s="1">
        <v>49532</v>
      </c>
      <c r="Y302">
        <v>0</v>
      </c>
      <c r="Z302">
        <v>0</v>
      </c>
      <c r="AA302">
        <v>0</v>
      </c>
      <c r="AB302">
        <v>0</v>
      </c>
      <c r="AC302">
        <f t="shared" si="8"/>
        <v>468</v>
      </c>
      <c r="AD302">
        <v>0</v>
      </c>
      <c r="AE302">
        <v>0</v>
      </c>
      <c r="AF302">
        <v>0</v>
      </c>
      <c r="AG302">
        <v>0</v>
      </c>
      <c r="AH302">
        <v>0</v>
      </c>
    </row>
    <row r="303" spans="1:34" hidden="1" x14ac:dyDescent="0.35">
      <c r="A303" t="str">
        <f t="shared" si="9"/>
        <v>1.1-00-2512_25753037_2553110</v>
      </c>
      <c r="B303" t="s">
        <v>812</v>
      </c>
      <c r="C303" t="s">
        <v>815</v>
      </c>
      <c r="D303" t="s">
        <v>592</v>
      </c>
      <c r="E303" t="s">
        <v>591</v>
      </c>
      <c r="F303" t="s">
        <v>65</v>
      </c>
      <c r="G303" t="s">
        <v>66</v>
      </c>
      <c r="H303" t="s">
        <v>946</v>
      </c>
      <c r="I303" t="s">
        <v>948</v>
      </c>
      <c r="J303">
        <v>7</v>
      </c>
      <c r="K303" t="s">
        <v>567</v>
      </c>
      <c r="L303">
        <v>53</v>
      </c>
      <c r="M303" t="s">
        <v>970</v>
      </c>
      <c r="N303" t="s">
        <v>969</v>
      </c>
      <c r="O303" t="s">
        <v>971</v>
      </c>
      <c r="P303">
        <v>5000</v>
      </c>
      <c r="Q303" t="s">
        <v>118</v>
      </c>
      <c r="R303">
        <v>5311</v>
      </c>
      <c r="S303" t="s">
        <v>451</v>
      </c>
      <c r="T303">
        <v>0</v>
      </c>
      <c r="U303" t="s">
        <v>58</v>
      </c>
      <c r="V303" s="16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f t="shared" si="8"/>
        <v>0</v>
      </c>
      <c r="AD303">
        <v>0</v>
      </c>
      <c r="AE303">
        <v>0</v>
      </c>
      <c r="AF303">
        <v>0</v>
      </c>
      <c r="AG303">
        <v>0</v>
      </c>
      <c r="AH303">
        <v>0</v>
      </c>
    </row>
    <row r="304" spans="1:34" hidden="1" x14ac:dyDescent="0.35">
      <c r="A304" t="str">
        <f t="shared" si="9"/>
        <v>1.1-00-2509_25330022_2522210</v>
      </c>
      <c r="B304" t="s">
        <v>812</v>
      </c>
      <c r="C304" t="s">
        <v>815</v>
      </c>
      <c r="D304" t="s">
        <v>445</v>
      </c>
      <c r="E304" t="s">
        <v>446</v>
      </c>
      <c r="F304" t="s">
        <v>157</v>
      </c>
      <c r="G304" t="s">
        <v>158</v>
      </c>
      <c r="H304" t="s">
        <v>855</v>
      </c>
      <c r="I304" t="s">
        <v>857</v>
      </c>
      <c r="J304">
        <v>3</v>
      </c>
      <c r="K304" t="s">
        <v>453</v>
      </c>
      <c r="L304">
        <v>30</v>
      </c>
      <c r="M304" t="s">
        <v>454</v>
      </c>
      <c r="N304" t="s">
        <v>882</v>
      </c>
      <c r="O304" t="s">
        <v>883</v>
      </c>
      <c r="P304">
        <v>2000</v>
      </c>
      <c r="Q304" t="s">
        <v>105</v>
      </c>
      <c r="R304">
        <v>2221</v>
      </c>
      <c r="S304" t="s">
        <v>413</v>
      </c>
      <c r="T304">
        <v>0</v>
      </c>
      <c r="U304" t="s">
        <v>58</v>
      </c>
      <c r="V304" s="16">
        <v>800000</v>
      </c>
      <c r="W304" s="1">
        <v>800000</v>
      </c>
      <c r="X304" s="1">
        <v>799916.94</v>
      </c>
      <c r="Y304" s="1">
        <v>245794</v>
      </c>
      <c r="Z304" s="1">
        <v>245794</v>
      </c>
      <c r="AA304" s="1">
        <v>245794</v>
      </c>
      <c r="AB304" s="1">
        <v>245794</v>
      </c>
      <c r="AC304">
        <f t="shared" si="8"/>
        <v>83.060000000055879</v>
      </c>
      <c r="AD304">
        <v>0</v>
      </c>
      <c r="AE304">
        <v>0</v>
      </c>
      <c r="AF304">
        <v>0</v>
      </c>
      <c r="AG304">
        <v>0</v>
      </c>
      <c r="AH304">
        <v>0</v>
      </c>
    </row>
    <row r="305" spans="1:34" hidden="1" x14ac:dyDescent="0.35">
      <c r="A305" t="str">
        <f t="shared" si="9"/>
        <v>1.1-00-2509_25330022_2525310</v>
      </c>
      <c r="B305" t="s">
        <v>812</v>
      </c>
      <c r="C305" t="s">
        <v>815</v>
      </c>
      <c r="D305" t="s">
        <v>445</v>
      </c>
      <c r="E305" t="s">
        <v>446</v>
      </c>
      <c r="F305" t="s">
        <v>157</v>
      </c>
      <c r="G305" t="s">
        <v>158</v>
      </c>
      <c r="H305" t="s">
        <v>855</v>
      </c>
      <c r="I305" t="s">
        <v>857</v>
      </c>
      <c r="J305">
        <v>3</v>
      </c>
      <c r="K305" t="s">
        <v>453</v>
      </c>
      <c r="L305">
        <v>30</v>
      </c>
      <c r="M305" t="s">
        <v>454</v>
      </c>
      <c r="N305" t="s">
        <v>882</v>
      </c>
      <c r="O305" t="s">
        <v>883</v>
      </c>
      <c r="P305">
        <v>2000</v>
      </c>
      <c r="Q305" t="s">
        <v>105</v>
      </c>
      <c r="R305">
        <v>2531</v>
      </c>
      <c r="S305" t="s">
        <v>444</v>
      </c>
      <c r="T305">
        <v>0</v>
      </c>
      <c r="U305" t="s">
        <v>58</v>
      </c>
      <c r="V305" s="16">
        <v>1800000</v>
      </c>
      <c r="W305" s="1">
        <v>1800000</v>
      </c>
      <c r="X305" s="1">
        <v>908375.84</v>
      </c>
      <c r="Y305" s="1">
        <v>308950</v>
      </c>
      <c r="Z305" s="1">
        <v>308950</v>
      </c>
      <c r="AA305" s="1">
        <v>308950</v>
      </c>
      <c r="AB305" s="1">
        <v>308950</v>
      </c>
      <c r="AC305">
        <f t="shared" si="8"/>
        <v>891624.16</v>
      </c>
      <c r="AD305">
        <v>0</v>
      </c>
      <c r="AE305">
        <v>0</v>
      </c>
      <c r="AF305">
        <v>0</v>
      </c>
      <c r="AG305">
        <v>0</v>
      </c>
      <c r="AH305">
        <v>0</v>
      </c>
    </row>
    <row r="306" spans="1:34" hidden="1" x14ac:dyDescent="0.35">
      <c r="A306" t="str">
        <f t="shared" si="9"/>
        <v>1.1-00-2509_25330022_2525410</v>
      </c>
      <c r="B306" t="s">
        <v>812</v>
      </c>
      <c r="C306" t="s">
        <v>815</v>
      </c>
      <c r="D306" t="s">
        <v>445</v>
      </c>
      <c r="E306" t="s">
        <v>446</v>
      </c>
      <c r="F306" t="s">
        <v>157</v>
      </c>
      <c r="G306" t="s">
        <v>158</v>
      </c>
      <c r="H306" t="s">
        <v>855</v>
      </c>
      <c r="I306" t="s">
        <v>857</v>
      </c>
      <c r="J306">
        <v>3</v>
      </c>
      <c r="K306" t="s">
        <v>453</v>
      </c>
      <c r="L306">
        <v>30</v>
      </c>
      <c r="M306" t="s">
        <v>454</v>
      </c>
      <c r="N306" t="s">
        <v>882</v>
      </c>
      <c r="O306" t="s">
        <v>883</v>
      </c>
      <c r="P306">
        <v>2000</v>
      </c>
      <c r="Q306" t="s">
        <v>105</v>
      </c>
      <c r="R306">
        <v>2541</v>
      </c>
      <c r="S306" t="s">
        <v>310</v>
      </c>
      <c r="T306">
        <v>0</v>
      </c>
      <c r="U306" t="s">
        <v>58</v>
      </c>
      <c r="V306" s="16">
        <v>1000000</v>
      </c>
      <c r="W306" s="1">
        <v>1000000</v>
      </c>
      <c r="X306" s="1">
        <v>133921.98000000001</v>
      </c>
      <c r="Y306" s="1">
        <v>133921.98000000001</v>
      </c>
      <c r="Z306" s="1">
        <v>131683.19</v>
      </c>
      <c r="AA306" s="1">
        <v>131683.19</v>
      </c>
      <c r="AB306" s="1">
        <v>131683.19</v>
      </c>
      <c r="AC306">
        <f t="shared" si="8"/>
        <v>866078.02</v>
      </c>
      <c r="AD306">
        <v>0</v>
      </c>
      <c r="AE306">
        <v>0</v>
      </c>
      <c r="AF306">
        <v>0</v>
      </c>
      <c r="AG306">
        <v>0</v>
      </c>
      <c r="AH306">
        <v>0</v>
      </c>
    </row>
    <row r="307" spans="1:34" hidden="1" x14ac:dyDescent="0.35">
      <c r="A307" t="str">
        <f t="shared" si="9"/>
        <v>1.1-00-2509_25330022_2527210</v>
      </c>
      <c r="B307" t="s">
        <v>812</v>
      </c>
      <c r="C307" t="s">
        <v>815</v>
      </c>
      <c r="D307" t="s">
        <v>445</v>
      </c>
      <c r="E307" t="s">
        <v>446</v>
      </c>
      <c r="F307" t="s">
        <v>157</v>
      </c>
      <c r="G307" t="s">
        <v>158</v>
      </c>
      <c r="H307" t="s">
        <v>855</v>
      </c>
      <c r="I307" t="s">
        <v>857</v>
      </c>
      <c r="J307">
        <v>3</v>
      </c>
      <c r="K307" t="s">
        <v>453</v>
      </c>
      <c r="L307">
        <v>30</v>
      </c>
      <c r="M307" t="s">
        <v>454</v>
      </c>
      <c r="N307" t="s">
        <v>882</v>
      </c>
      <c r="O307" t="s">
        <v>883</v>
      </c>
      <c r="P307">
        <v>2000</v>
      </c>
      <c r="Q307" t="s">
        <v>105</v>
      </c>
      <c r="R307">
        <v>2721</v>
      </c>
      <c r="S307" t="s">
        <v>377</v>
      </c>
      <c r="T307">
        <v>0</v>
      </c>
      <c r="U307" t="s">
        <v>58</v>
      </c>
      <c r="V307" s="16">
        <v>100000</v>
      </c>
      <c r="W307" s="1">
        <v>100000</v>
      </c>
      <c r="X307" s="1">
        <v>39779.81</v>
      </c>
      <c r="Y307">
        <v>0</v>
      </c>
      <c r="Z307">
        <v>0</v>
      </c>
      <c r="AA307">
        <v>0</v>
      </c>
      <c r="AB307">
        <v>0</v>
      </c>
      <c r="AC307">
        <f t="shared" si="8"/>
        <v>60220.19</v>
      </c>
      <c r="AD307">
        <v>0</v>
      </c>
      <c r="AE307">
        <v>0</v>
      </c>
      <c r="AF307">
        <v>0</v>
      </c>
      <c r="AG307">
        <v>0</v>
      </c>
      <c r="AH307">
        <v>0</v>
      </c>
    </row>
    <row r="308" spans="1:34" hidden="1" x14ac:dyDescent="0.35">
      <c r="A308" t="str">
        <f t="shared" si="9"/>
        <v>1.1-00-2509_25330022_2529110</v>
      </c>
      <c r="B308" t="s">
        <v>812</v>
      </c>
      <c r="C308" t="s">
        <v>815</v>
      </c>
      <c r="D308" t="s">
        <v>445</v>
      </c>
      <c r="E308" t="s">
        <v>446</v>
      </c>
      <c r="F308" t="s">
        <v>157</v>
      </c>
      <c r="G308" t="s">
        <v>158</v>
      </c>
      <c r="H308" t="s">
        <v>855</v>
      </c>
      <c r="I308" t="s">
        <v>857</v>
      </c>
      <c r="J308">
        <v>3</v>
      </c>
      <c r="K308" t="s">
        <v>453</v>
      </c>
      <c r="L308">
        <v>30</v>
      </c>
      <c r="M308" t="s">
        <v>454</v>
      </c>
      <c r="N308" t="s">
        <v>882</v>
      </c>
      <c r="O308" t="s">
        <v>883</v>
      </c>
      <c r="P308">
        <v>2000</v>
      </c>
      <c r="Q308" t="s">
        <v>105</v>
      </c>
      <c r="R308">
        <v>2911</v>
      </c>
      <c r="S308" t="s">
        <v>312</v>
      </c>
      <c r="T308">
        <v>0</v>
      </c>
      <c r="U308" t="s">
        <v>58</v>
      </c>
      <c r="V308" s="16">
        <v>150000</v>
      </c>
      <c r="W308" s="1">
        <v>150000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f t="shared" si="8"/>
        <v>150000</v>
      </c>
      <c r="AD308">
        <v>0</v>
      </c>
      <c r="AE308">
        <v>0</v>
      </c>
      <c r="AF308">
        <v>0</v>
      </c>
      <c r="AG308">
        <v>0</v>
      </c>
      <c r="AH308">
        <v>0</v>
      </c>
    </row>
    <row r="309" spans="1:34" hidden="1" x14ac:dyDescent="0.35">
      <c r="A309" t="str">
        <f t="shared" si="9"/>
        <v>1.1-00-2509_25330022_2537210</v>
      </c>
      <c r="B309" t="s">
        <v>812</v>
      </c>
      <c r="C309" t="s">
        <v>815</v>
      </c>
      <c r="D309" t="s">
        <v>445</v>
      </c>
      <c r="E309" t="s">
        <v>446</v>
      </c>
      <c r="F309" t="s">
        <v>157</v>
      </c>
      <c r="G309" t="s">
        <v>158</v>
      </c>
      <c r="H309" t="s">
        <v>855</v>
      </c>
      <c r="I309" t="s">
        <v>857</v>
      </c>
      <c r="J309">
        <v>3</v>
      </c>
      <c r="K309" t="s">
        <v>453</v>
      </c>
      <c r="L309">
        <v>30</v>
      </c>
      <c r="M309" t="s">
        <v>454</v>
      </c>
      <c r="N309" t="s">
        <v>882</v>
      </c>
      <c r="O309" t="s">
        <v>883</v>
      </c>
      <c r="P309">
        <v>3000</v>
      </c>
      <c r="Q309" t="s">
        <v>56</v>
      </c>
      <c r="R309">
        <v>3721</v>
      </c>
      <c r="S309" t="s">
        <v>324</v>
      </c>
      <c r="T309">
        <v>0</v>
      </c>
      <c r="U309" t="s">
        <v>58</v>
      </c>
      <c r="V309" s="16">
        <v>3000</v>
      </c>
      <c r="W309" s="1">
        <v>3000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f t="shared" si="8"/>
        <v>3000</v>
      </c>
      <c r="AD309">
        <v>0</v>
      </c>
      <c r="AE309">
        <v>0</v>
      </c>
      <c r="AF309">
        <v>0</v>
      </c>
      <c r="AG309">
        <v>0</v>
      </c>
      <c r="AH309">
        <v>0</v>
      </c>
    </row>
    <row r="310" spans="1:34" hidden="1" x14ac:dyDescent="0.35">
      <c r="A310" t="str">
        <f t="shared" si="9"/>
        <v>1.1-00-2509_25330022_2538210</v>
      </c>
      <c r="B310" t="s">
        <v>812</v>
      </c>
      <c r="C310" t="s">
        <v>815</v>
      </c>
      <c r="D310" t="s">
        <v>445</v>
      </c>
      <c r="E310" t="s">
        <v>446</v>
      </c>
      <c r="F310" t="s">
        <v>157</v>
      </c>
      <c r="G310" t="s">
        <v>158</v>
      </c>
      <c r="H310" t="s">
        <v>855</v>
      </c>
      <c r="I310" t="s">
        <v>857</v>
      </c>
      <c r="J310">
        <v>3</v>
      </c>
      <c r="K310" t="s">
        <v>453</v>
      </c>
      <c r="L310">
        <v>30</v>
      </c>
      <c r="M310" t="s">
        <v>454</v>
      </c>
      <c r="N310" t="s">
        <v>882</v>
      </c>
      <c r="O310" t="s">
        <v>883</v>
      </c>
      <c r="P310">
        <v>3000</v>
      </c>
      <c r="Q310" t="s">
        <v>56</v>
      </c>
      <c r="R310">
        <v>3821</v>
      </c>
      <c r="S310" t="s">
        <v>228</v>
      </c>
      <c r="T310">
        <v>0</v>
      </c>
      <c r="U310" t="s">
        <v>58</v>
      </c>
      <c r="V310" s="16">
        <v>200000</v>
      </c>
      <c r="W310" s="1">
        <v>200000</v>
      </c>
      <c r="X310" s="1">
        <v>199984</v>
      </c>
      <c r="Y310" s="1">
        <v>199984</v>
      </c>
      <c r="Z310">
        <v>0</v>
      </c>
      <c r="AA310">
        <v>0</v>
      </c>
      <c r="AB310">
        <v>0</v>
      </c>
      <c r="AC310">
        <f t="shared" si="8"/>
        <v>16</v>
      </c>
      <c r="AD310">
        <v>0</v>
      </c>
      <c r="AE310">
        <v>0</v>
      </c>
      <c r="AF310">
        <v>0</v>
      </c>
      <c r="AG310">
        <v>0</v>
      </c>
      <c r="AH310">
        <v>0</v>
      </c>
    </row>
    <row r="311" spans="1:34" hidden="1" x14ac:dyDescent="0.35">
      <c r="A311" t="str">
        <f t="shared" si="9"/>
        <v>1.1-00-2509_25330022_2551910</v>
      </c>
      <c r="B311" t="s">
        <v>812</v>
      </c>
      <c r="C311" t="s">
        <v>815</v>
      </c>
      <c r="D311" t="s">
        <v>445</v>
      </c>
      <c r="E311" t="s">
        <v>446</v>
      </c>
      <c r="F311" t="s">
        <v>157</v>
      </c>
      <c r="G311" t="s">
        <v>158</v>
      </c>
      <c r="H311" t="s">
        <v>855</v>
      </c>
      <c r="I311" t="s">
        <v>857</v>
      </c>
      <c r="J311">
        <v>3</v>
      </c>
      <c r="K311" t="s">
        <v>453</v>
      </c>
      <c r="L311">
        <v>30</v>
      </c>
      <c r="M311" t="s">
        <v>454</v>
      </c>
      <c r="N311" t="s">
        <v>882</v>
      </c>
      <c r="O311" t="s">
        <v>883</v>
      </c>
      <c r="P311">
        <v>5000</v>
      </c>
      <c r="Q311" t="s">
        <v>118</v>
      </c>
      <c r="R311">
        <v>5191</v>
      </c>
      <c r="S311" t="s">
        <v>121</v>
      </c>
      <c r="T311">
        <v>0</v>
      </c>
      <c r="U311" t="s">
        <v>58</v>
      </c>
      <c r="V311" s="16">
        <v>30000</v>
      </c>
      <c r="W311" s="1">
        <v>30000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f t="shared" si="8"/>
        <v>30000</v>
      </c>
      <c r="AD311">
        <v>0</v>
      </c>
      <c r="AE311">
        <v>0</v>
      </c>
      <c r="AF311">
        <v>0</v>
      </c>
      <c r="AG311">
        <v>0</v>
      </c>
      <c r="AH311">
        <v>0</v>
      </c>
    </row>
    <row r="312" spans="1:34" hidden="1" x14ac:dyDescent="0.35">
      <c r="A312" t="str">
        <f t="shared" si="9"/>
        <v>1.1-00-2509_25330022_2553110</v>
      </c>
      <c r="B312" t="s">
        <v>812</v>
      </c>
      <c r="C312" t="s">
        <v>815</v>
      </c>
      <c r="D312" t="s">
        <v>445</v>
      </c>
      <c r="E312" t="s">
        <v>446</v>
      </c>
      <c r="F312" t="s">
        <v>157</v>
      </c>
      <c r="G312" t="s">
        <v>158</v>
      </c>
      <c r="H312" t="s">
        <v>855</v>
      </c>
      <c r="I312" t="s">
        <v>857</v>
      </c>
      <c r="J312">
        <v>3</v>
      </c>
      <c r="K312" t="s">
        <v>453</v>
      </c>
      <c r="L312">
        <v>30</v>
      </c>
      <c r="M312" t="s">
        <v>454</v>
      </c>
      <c r="N312" t="s">
        <v>882</v>
      </c>
      <c r="O312" t="s">
        <v>883</v>
      </c>
      <c r="P312">
        <v>5000</v>
      </c>
      <c r="Q312" t="s">
        <v>118</v>
      </c>
      <c r="R312">
        <v>5311</v>
      </c>
      <c r="S312" t="s">
        <v>451</v>
      </c>
      <c r="T312">
        <v>0</v>
      </c>
      <c r="U312" t="s">
        <v>58</v>
      </c>
      <c r="V312" s="16">
        <v>507000</v>
      </c>
      <c r="W312" s="1">
        <v>500000</v>
      </c>
      <c r="X312" s="1">
        <v>505551.2</v>
      </c>
      <c r="Y312">
        <v>0</v>
      </c>
      <c r="Z312">
        <v>0</v>
      </c>
      <c r="AA312">
        <v>0</v>
      </c>
      <c r="AB312">
        <v>0</v>
      </c>
      <c r="AC312">
        <f t="shared" si="8"/>
        <v>1448.7999999999884</v>
      </c>
      <c r="AD312">
        <v>0</v>
      </c>
      <c r="AE312" s="1">
        <v>7000</v>
      </c>
      <c r="AF312">
        <v>0</v>
      </c>
      <c r="AG312">
        <v>0</v>
      </c>
      <c r="AH312" s="1">
        <v>7000</v>
      </c>
    </row>
    <row r="313" spans="1:34" hidden="1" x14ac:dyDescent="0.35">
      <c r="A313" t="str">
        <f t="shared" si="9"/>
        <v>1.1-00-2509_25330022_2553210</v>
      </c>
      <c r="B313" t="s">
        <v>812</v>
      </c>
      <c r="C313" t="s">
        <v>815</v>
      </c>
      <c r="D313" t="s">
        <v>445</v>
      </c>
      <c r="E313" t="s">
        <v>446</v>
      </c>
      <c r="F313" t="s">
        <v>157</v>
      </c>
      <c r="G313" t="s">
        <v>158</v>
      </c>
      <c r="H313" t="s">
        <v>855</v>
      </c>
      <c r="I313" t="s">
        <v>857</v>
      </c>
      <c r="J313">
        <v>3</v>
      </c>
      <c r="K313" t="s">
        <v>453</v>
      </c>
      <c r="L313">
        <v>30</v>
      </c>
      <c r="M313" t="s">
        <v>454</v>
      </c>
      <c r="N313" t="s">
        <v>882</v>
      </c>
      <c r="O313" t="s">
        <v>883</v>
      </c>
      <c r="P313">
        <v>5000</v>
      </c>
      <c r="Q313" t="s">
        <v>118</v>
      </c>
      <c r="R313">
        <v>5321</v>
      </c>
      <c r="S313" t="s">
        <v>456</v>
      </c>
      <c r="T313">
        <v>0</v>
      </c>
      <c r="U313" t="s">
        <v>58</v>
      </c>
      <c r="V313" s="16">
        <v>93000</v>
      </c>
      <c r="W313" s="1">
        <v>100000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f t="shared" si="8"/>
        <v>93000</v>
      </c>
      <c r="AD313">
        <v>0</v>
      </c>
      <c r="AE313">
        <v>0</v>
      </c>
      <c r="AF313">
        <v>0</v>
      </c>
      <c r="AG313" s="1">
        <v>7000</v>
      </c>
      <c r="AH313" s="1">
        <v>-7000</v>
      </c>
    </row>
    <row r="314" spans="1:34" hidden="1" x14ac:dyDescent="0.35">
      <c r="A314" t="str">
        <f t="shared" si="9"/>
        <v>1.1-00-2509_25330022_2556910</v>
      </c>
      <c r="B314" t="s">
        <v>812</v>
      </c>
      <c r="C314" t="s">
        <v>815</v>
      </c>
      <c r="D314" t="s">
        <v>445</v>
      </c>
      <c r="E314" t="s">
        <v>446</v>
      </c>
      <c r="F314" t="s">
        <v>157</v>
      </c>
      <c r="G314" t="s">
        <v>158</v>
      </c>
      <c r="H314" t="s">
        <v>855</v>
      </c>
      <c r="I314" t="s">
        <v>857</v>
      </c>
      <c r="J314">
        <v>3</v>
      </c>
      <c r="K314" t="s">
        <v>453</v>
      </c>
      <c r="L314">
        <v>30</v>
      </c>
      <c r="M314" t="s">
        <v>454</v>
      </c>
      <c r="N314" t="s">
        <v>882</v>
      </c>
      <c r="O314" t="s">
        <v>883</v>
      </c>
      <c r="P314">
        <v>5000</v>
      </c>
      <c r="Q314" t="s">
        <v>118</v>
      </c>
      <c r="R314">
        <v>5691</v>
      </c>
      <c r="S314" t="s">
        <v>210</v>
      </c>
      <c r="T314">
        <v>0</v>
      </c>
      <c r="U314" t="s">
        <v>58</v>
      </c>
      <c r="V314" s="16">
        <v>200000</v>
      </c>
      <c r="W314" s="1">
        <v>200000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f t="shared" si="8"/>
        <v>200000</v>
      </c>
      <c r="AD314">
        <v>0</v>
      </c>
      <c r="AE314">
        <v>0</v>
      </c>
      <c r="AF314">
        <v>0</v>
      </c>
      <c r="AG314">
        <v>0</v>
      </c>
      <c r="AH314">
        <v>0</v>
      </c>
    </row>
    <row r="315" spans="1:34" hidden="1" x14ac:dyDescent="0.35">
      <c r="A315" t="str">
        <f t="shared" si="9"/>
        <v>1.1-00-2504_2555004_2521110</v>
      </c>
      <c r="B315" t="s">
        <v>812</v>
      </c>
      <c r="C315" t="s">
        <v>815</v>
      </c>
      <c r="D315" t="s">
        <v>47</v>
      </c>
      <c r="E315" t="s">
        <v>48</v>
      </c>
      <c r="F315" t="s">
        <v>49</v>
      </c>
      <c r="G315" t="s">
        <v>50</v>
      </c>
      <c r="H315" t="s">
        <v>808</v>
      </c>
      <c r="I315" t="s">
        <v>60</v>
      </c>
      <c r="J315">
        <v>5</v>
      </c>
      <c r="K315" t="s">
        <v>810</v>
      </c>
      <c r="L315">
        <v>5</v>
      </c>
      <c r="M315" t="s">
        <v>297</v>
      </c>
      <c r="N315" t="s">
        <v>817</v>
      </c>
      <c r="O315" t="s">
        <v>298</v>
      </c>
      <c r="P315">
        <v>2000</v>
      </c>
      <c r="Q315" t="s">
        <v>105</v>
      </c>
      <c r="R315">
        <v>2111</v>
      </c>
      <c r="S315" t="s">
        <v>124</v>
      </c>
      <c r="T315">
        <v>0</v>
      </c>
      <c r="U315" t="s">
        <v>58</v>
      </c>
      <c r="V315" s="16">
        <v>2330000.06</v>
      </c>
      <c r="W315" s="1">
        <v>2335000.06</v>
      </c>
      <c r="X315" s="1">
        <v>27239.279999999999</v>
      </c>
      <c r="Y315" s="1">
        <v>27239.279999999999</v>
      </c>
      <c r="Z315" s="1">
        <v>27239.279999999999</v>
      </c>
      <c r="AA315" s="1">
        <v>23779.13</v>
      </c>
      <c r="AB315" s="1">
        <v>23779.13</v>
      </c>
      <c r="AC315">
        <f t="shared" si="8"/>
        <v>2302760.7800000003</v>
      </c>
      <c r="AD315">
        <v>0</v>
      </c>
      <c r="AE315">
        <v>0</v>
      </c>
      <c r="AF315">
        <v>0</v>
      </c>
      <c r="AG315" s="1">
        <v>5000</v>
      </c>
      <c r="AH315" s="1">
        <v>-5000</v>
      </c>
    </row>
    <row r="316" spans="1:34" hidden="1" x14ac:dyDescent="0.35">
      <c r="A316" t="str">
        <f t="shared" si="9"/>
        <v>1.1-00-2504_2555004_2521410</v>
      </c>
      <c r="B316" t="s">
        <v>812</v>
      </c>
      <c r="C316" t="s">
        <v>815</v>
      </c>
      <c r="D316" t="s">
        <v>47</v>
      </c>
      <c r="E316" t="s">
        <v>48</v>
      </c>
      <c r="F316" t="s">
        <v>49</v>
      </c>
      <c r="G316" t="s">
        <v>50</v>
      </c>
      <c r="H316" t="s">
        <v>808</v>
      </c>
      <c r="I316" t="s">
        <v>60</v>
      </c>
      <c r="J316">
        <v>5</v>
      </c>
      <c r="K316" t="s">
        <v>810</v>
      </c>
      <c r="L316">
        <v>5</v>
      </c>
      <c r="M316" t="s">
        <v>297</v>
      </c>
      <c r="N316" t="s">
        <v>817</v>
      </c>
      <c r="O316" t="s">
        <v>298</v>
      </c>
      <c r="P316">
        <v>2000</v>
      </c>
      <c r="Q316" t="s">
        <v>105</v>
      </c>
      <c r="R316">
        <v>2141</v>
      </c>
      <c r="S316" t="s">
        <v>126</v>
      </c>
      <c r="T316">
        <v>0</v>
      </c>
      <c r="U316" t="s">
        <v>58</v>
      </c>
      <c r="V316" s="16">
        <v>30000</v>
      </c>
      <c r="W316" s="1">
        <v>10000</v>
      </c>
      <c r="X316" s="1">
        <v>3571.27</v>
      </c>
      <c r="Y316" s="1">
        <v>3571.27</v>
      </c>
      <c r="Z316" s="1">
        <v>3571.27</v>
      </c>
      <c r="AA316" s="1">
        <v>3571.27</v>
      </c>
      <c r="AB316" s="1">
        <v>3571.27</v>
      </c>
      <c r="AC316">
        <f t="shared" si="8"/>
        <v>26428.73</v>
      </c>
      <c r="AD316">
        <v>0</v>
      </c>
      <c r="AE316" s="1">
        <v>20000</v>
      </c>
      <c r="AF316">
        <v>0</v>
      </c>
      <c r="AG316">
        <v>0</v>
      </c>
      <c r="AH316" s="1">
        <v>20000</v>
      </c>
    </row>
    <row r="317" spans="1:34" hidden="1" x14ac:dyDescent="0.35">
      <c r="A317" t="str">
        <f t="shared" si="9"/>
        <v>1.1-00-2504_2555004_2521610</v>
      </c>
      <c r="B317" t="s">
        <v>812</v>
      </c>
      <c r="C317" t="s">
        <v>815</v>
      </c>
      <c r="D317" t="s">
        <v>47</v>
      </c>
      <c r="E317" t="s">
        <v>48</v>
      </c>
      <c r="F317" t="s">
        <v>49</v>
      </c>
      <c r="G317" t="s">
        <v>50</v>
      </c>
      <c r="H317" t="s">
        <v>808</v>
      </c>
      <c r="I317" t="s">
        <v>60</v>
      </c>
      <c r="J317">
        <v>5</v>
      </c>
      <c r="K317" t="s">
        <v>810</v>
      </c>
      <c r="L317">
        <v>5</v>
      </c>
      <c r="M317" t="s">
        <v>297</v>
      </c>
      <c r="N317" t="s">
        <v>817</v>
      </c>
      <c r="O317" t="s">
        <v>298</v>
      </c>
      <c r="P317">
        <v>2000</v>
      </c>
      <c r="Q317" t="s">
        <v>105</v>
      </c>
      <c r="R317">
        <v>2161</v>
      </c>
      <c r="S317" t="s">
        <v>367</v>
      </c>
      <c r="T317">
        <v>0</v>
      </c>
      <c r="U317" t="s">
        <v>58</v>
      </c>
      <c r="V317" s="16">
        <v>2000</v>
      </c>
      <c r="W317">
        <v>0</v>
      </c>
      <c r="X317" s="1">
        <v>1044</v>
      </c>
      <c r="Y317" s="1">
        <v>1044</v>
      </c>
      <c r="Z317" s="1">
        <v>1044</v>
      </c>
      <c r="AA317" s="1">
        <v>1044</v>
      </c>
      <c r="AB317" s="1">
        <v>1044</v>
      </c>
      <c r="AC317">
        <f t="shared" si="8"/>
        <v>956</v>
      </c>
      <c r="AD317">
        <v>0</v>
      </c>
      <c r="AE317" s="1">
        <v>2000</v>
      </c>
      <c r="AF317">
        <v>0</v>
      </c>
      <c r="AG317">
        <v>0</v>
      </c>
      <c r="AH317" s="1">
        <v>2000</v>
      </c>
    </row>
    <row r="318" spans="1:34" hidden="1" x14ac:dyDescent="0.35">
      <c r="A318" t="str">
        <f t="shared" si="9"/>
        <v>1.1-00-2504_2555004_2521810</v>
      </c>
      <c r="B318" t="s">
        <v>812</v>
      </c>
      <c r="C318" t="s">
        <v>815</v>
      </c>
      <c r="D318" t="s">
        <v>47</v>
      </c>
      <c r="E318" t="s">
        <v>48</v>
      </c>
      <c r="F318" t="s">
        <v>49</v>
      </c>
      <c r="G318" t="s">
        <v>50</v>
      </c>
      <c r="H318" t="s">
        <v>808</v>
      </c>
      <c r="I318" t="s">
        <v>60</v>
      </c>
      <c r="J318">
        <v>5</v>
      </c>
      <c r="K318" t="s">
        <v>810</v>
      </c>
      <c r="L318">
        <v>5</v>
      </c>
      <c r="M318" t="s">
        <v>297</v>
      </c>
      <c r="N318" t="s">
        <v>817</v>
      </c>
      <c r="O318" t="s">
        <v>298</v>
      </c>
      <c r="P318">
        <v>2000</v>
      </c>
      <c r="Q318" t="s">
        <v>105</v>
      </c>
      <c r="R318">
        <v>2181</v>
      </c>
      <c r="S318" t="s">
        <v>332</v>
      </c>
      <c r="T318">
        <v>0</v>
      </c>
      <c r="U318" t="s">
        <v>58</v>
      </c>
      <c r="V318" s="16">
        <v>5973500</v>
      </c>
      <c r="W318">
        <v>0</v>
      </c>
      <c r="X318" s="1">
        <v>3424320</v>
      </c>
      <c r="Y318" s="1">
        <v>3424320</v>
      </c>
      <c r="Z318" s="1">
        <v>2988160</v>
      </c>
      <c r="AA318" s="1">
        <v>2988160</v>
      </c>
      <c r="AB318" s="1">
        <v>2988160</v>
      </c>
      <c r="AC318">
        <f t="shared" si="8"/>
        <v>2549180</v>
      </c>
      <c r="AD318" s="1">
        <v>5000000</v>
      </c>
      <c r="AE318" s="1">
        <v>6000000</v>
      </c>
      <c r="AF318">
        <v>0</v>
      </c>
      <c r="AG318" s="1">
        <v>5026500</v>
      </c>
      <c r="AH318" s="1">
        <v>5973500</v>
      </c>
    </row>
    <row r="319" spans="1:34" hidden="1" x14ac:dyDescent="0.35">
      <c r="A319" t="str">
        <f t="shared" si="9"/>
        <v>1.1-00-2504_2555004_2522110</v>
      </c>
      <c r="B319" t="s">
        <v>812</v>
      </c>
      <c r="C319" t="s">
        <v>815</v>
      </c>
      <c r="D319" t="s">
        <v>47</v>
      </c>
      <c r="E319" t="s">
        <v>48</v>
      </c>
      <c r="F319" t="s">
        <v>49</v>
      </c>
      <c r="G319" t="s">
        <v>50</v>
      </c>
      <c r="H319" t="s">
        <v>808</v>
      </c>
      <c r="I319" t="s">
        <v>60</v>
      </c>
      <c r="J319">
        <v>5</v>
      </c>
      <c r="K319" t="s">
        <v>810</v>
      </c>
      <c r="L319">
        <v>5</v>
      </c>
      <c r="M319" t="s">
        <v>297</v>
      </c>
      <c r="N319" t="s">
        <v>817</v>
      </c>
      <c r="O319" t="s">
        <v>298</v>
      </c>
      <c r="P319">
        <v>2000</v>
      </c>
      <c r="Q319" t="s">
        <v>105</v>
      </c>
      <c r="R319">
        <v>2211</v>
      </c>
      <c r="S319" t="s">
        <v>307</v>
      </c>
      <c r="T319">
        <v>0</v>
      </c>
      <c r="U319" t="s">
        <v>58</v>
      </c>
      <c r="V319" s="16">
        <v>40000</v>
      </c>
      <c r="W319" s="1">
        <v>40000</v>
      </c>
      <c r="X319" s="1">
        <v>18059.740000000002</v>
      </c>
      <c r="Y319" s="1">
        <v>18059.740000000002</v>
      </c>
      <c r="Z319" s="1">
        <v>18059.740000000002</v>
      </c>
      <c r="AA319" s="1">
        <v>16850.75</v>
      </c>
      <c r="AB319" s="1">
        <v>16850.75</v>
      </c>
      <c r="AC319">
        <f t="shared" si="8"/>
        <v>21940.26</v>
      </c>
      <c r="AD319">
        <v>0</v>
      </c>
      <c r="AE319">
        <v>0</v>
      </c>
      <c r="AF319">
        <v>0</v>
      </c>
      <c r="AG319">
        <v>0</v>
      </c>
      <c r="AH319">
        <v>0</v>
      </c>
    </row>
    <row r="320" spans="1:34" hidden="1" x14ac:dyDescent="0.35">
      <c r="A320" t="str">
        <f t="shared" si="9"/>
        <v>1.1-00-2504_2555004_2524410</v>
      </c>
      <c r="B320" t="s">
        <v>812</v>
      </c>
      <c r="C320" t="s">
        <v>815</v>
      </c>
      <c r="D320" t="s">
        <v>47</v>
      </c>
      <c r="E320" t="s">
        <v>48</v>
      </c>
      <c r="F320" t="s">
        <v>49</v>
      </c>
      <c r="G320" t="s">
        <v>50</v>
      </c>
      <c r="H320" t="s">
        <v>808</v>
      </c>
      <c r="I320" t="s">
        <v>60</v>
      </c>
      <c r="J320">
        <v>5</v>
      </c>
      <c r="K320" t="s">
        <v>810</v>
      </c>
      <c r="L320">
        <v>5</v>
      </c>
      <c r="M320" t="s">
        <v>297</v>
      </c>
      <c r="N320" t="s">
        <v>817</v>
      </c>
      <c r="O320" t="s">
        <v>298</v>
      </c>
      <c r="P320">
        <v>2000</v>
      </c>
      <c r="Q320" t="s">
        <v>105</v>
      </c>
      <c r="R320">
        <v>2441</v>
      </c>
      <c r="S320" t="s">
        <v>662</v>
      </c>
      <c r="T320">
        <v>0</v>
      </c>
      <c r="U320" t="s">
        <v>58</v>
      </c>
      <c r="V320" s="16">
        <v>4000</v>
      </c>
      <c r="W320">
        <v>0</v>
      </c>
      <c r="X320" s="1">
        <v>3785.08</v>
      </c>
      <c r="Y320" s="1">
        <v>3785.08</v>
      </c>
      <c r="Z320" s="1">
        <v>3785.08</v>
      </c>
      <c r="AA320" s="1">
        <v>3785.08</v>
      </c>
      <c r="AB320" s="1">
        <v>3785.08</v>
      </c>
      <c r="AC320">
        <f t="shared" si="8"/>
        <v>214.92000000000007</v>
      </c>
      <c r="AD320">
        <v>0</v>
      </c>
      <c r="AE320" s="1">
        <v>4000</v>
      </c>
      <c r="AF320">
        <v>0</v>
      </c>
      <c r="AG320">
        <v>0</v>
      </c>
      <c r="AH320" s="1">
        <v>4000</v>
      </c>
    </row>
    <row r="321" spans="1:34" hidden="1" x14ac:dyDescent="0.35">
      <c r="A321" t="str">
        <f t="shared" si="9"/>
        <v>1.1-00-2504_2555004_2524610</v>
      </c>
      <c r="B321" t="s">
        <v>812</v>
      </c>
      <c r="C321" t="s">
        <v>815</v>
      </c>
      <c r="D321" t="s">
        <v>47</v>
      </c>
      <c r="E321" t="s">
        <v>48</v>
      </c>
      <c r="F321" t="s">
        <v>49</v>
      </c>
      <c r="G321" t="s">
        <v>50</v>
      </c>
      <c r="H321" t="s">
        <v>808</v>
      </c>
      <c r="I321" t="s">
        <v>60</v>
      </c>
      <c r="J321">
        <v>5</v>
      </c>
      <c r="K321" t="s">
        <v>810</v>
      </c>
      <c r="L321">
        <v>5</v>
      </c>
      <c r="M321" t="s">
        <v>297</v>
      </c>
      <c r="N321" t="s">
        <v>817</v>
      </c>
      <c r="O321" t="s">
        <v>298</v>
      </c>
      <c r="P321">
        <v>2000</v>
      </c>
      <c r="Q321" t="s">
        <v>105</v>
      </c>
      <c r="R321">
        <v>2461</v>
      </c>
      <c r="S321" t="s">
        <v>372</v>
      </c>
      <c r="T321">
        <v>0</v>
      </c>
      <c r="U321" t="s">
        <v>58</v>
      </c>
      <c r="V321" s="16">
        <v>500</v>
      </c>
      <c r="W321">
        <v>0</v>
      </c>
      <c r="X321">
        <v>299</v>
      </c>
      <c r="Y321">
        <v>299</v>
      </c>
      <c r="Z321">
        <v>299</v>
      </c>
      <c r="AA321">
        <v>299</v>
      </c>
      <c r="AB321">
        <v>299</v>
      </c>
      <c r="AC321">
        <f t="shared" si="8"/>
        <v>201</v>
      </c>
      <c r="AD321">
        <v>0</v>
      </c>
      <c r="AE321">
        <v>500</v>
      </c>
      <c r="AF321">
        <v>0</v>
      </c>
      <c r="AG321">
        <v>0</v>
      </c>
      <c r="AH321">
        <v>500</v>
      </c>
    </row>
    <row r="322" spans="1:34" hidden="1" x14ac:dyDescent="0.35">
      <c r="A322" t="str">
        <f t="shared" si="9"/>
        <v>1.1-00-2504_2555004_2524710</v>
      </c>
      <c r="B322" t="s">
        <v>812</v>
      </c>
      <c r="C322" t="s">
        <v>815</v>
      </c>
      <c r="D322" t="s">
        <v>47</v>
      </c>
      <c r="E322" t="s">
        <v>48</v>
      </c>
      <c r="F322" t="s">
        <v>49</v>
      </c>
      <c r="G322" t="s">
        <v>50</v>
      </c>
      <c r="H322" t="s">
        <v>808</v>
      </c>
      <c r="I322" t="s">
        <v>60</v>
      </c>
      <c r="J322">
        <v>5</v>
      </c>
      <c r="K322" t="s">
        <v>810</v>
      </c>
      <c r="L322">
        <v>5</v>
      </c>
      <c r="M322" t="s">
        <v>297</v>
      </c>
      <c r="N322" t="s">
        <v>817</v>
      </c>
      <c r="O322" t="s">
        <v>298</v>
      </c>
      <c r="P322">
        <v>2000</v>
      </c>
      <c r="Q322" t="s">
        <v>105</v>
      </c>
      <c r="R322">
        <v>2471</v>
      </c>
      <c r="S322" t="s">
        <v>373</v>
      </c>
      <c r="T322">
        <v>0</v>
      </c>
      <c r="U322" t="s">
        <v>58</v>
      </c>
      <c r="V322" s="16">
        <v>12000</v>
      </c>
      <c r="W322">
        <v>0</v>
      </c>
      <c r="X322" s="1">
        <v>10904</v>
      </c>
      <c r="Y322" s="1">
        <v>10904</v>
      </c>
      <c r="Z322" s="1">
        <v>10904</v>
      </c>
      <c r="AA322" s="1">
        <v>10904</v>
      </c>
      <c r="AB322" s="1">
        <v>10904</v>
      </c>
      <c r="AC322">
        <f t="shared" ref="AC322:AC385" si="10">V322-X322</f>
        <v>1096</v>
      </c>
      <c r="AD322">
        <v>0</v>
      </c>
      <c r="AE322" s="1">
        <v>12000</v>
      </c>
      <c r="AF322">
        <v>0</v>
      </c>
      <c r="AG322">
        <v>0</v>
      </c>
      <c r="AH322" s="1">
        <v>12000</v>
      </c>
    </row>
    <row r="323" spans="1:34" hidden="1" x14ac:dyDescent="0.35">
      <c r="A323" t="str">
        <f t="shared" ref="A323:A386" si="11">CONCATENATE(B323,H323,J323,L323,N323,R323,T323)</f>
        <v>1.1-00-2504_2555004_2525310</v>
      </c>
      <c r="B323" t="s">
        <v>812</v>
      </c>
      <c r="C323" t="s">
        <v>815</v>
      </c>
      <c r="D323" t="s">
        <v>47</v>
      </c>
      <c r="E323" t="s">
        <v>48</v>
      </c>
      <c r="F323" t="s">
        <v>49</v>
      </c>
      <c r="G323" t="s">
        <v>50</v>
      </c>
      <c r="H323" t="s">
        <v>808</v>
      </c>
      <c r="I323" t="s">
        <v>60</v>
      </c>
      <c r="J323">
        <v>5</v>
      </c>
      <c r="K323" t="s">
        <v>810</v>
      </c>
      <c r="L323">
        <v>5</v>
      </c>
      <c r="M323" t="s">
        <v>297</v>
      </c>
      <c r="N323" t="s">
        <v>817</v>
      </c>
      <c r="O323" t="s">
        <v>298</v>
      </c>
      <c r="P323">
        <v>2000</v>
      </c>
      <c r="Q323" t="s">
        <v>105</v>
      </c>
      <c r="R323">
        <v>2531</v>
      </c>
      <c r="S323" t="s">
        <v>444</v>
      </c>
      <c r="T323">
        <v>0</v>
      </c>
      <c r="U323" t="s">
        <v>58</v>
      </c>
      <c r="V323" s="16">
        <v>2000</v>
      </c>
      <c r="W323" s="1">
        <v>2000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f t="shared" si="10"/>
        <v>2000</v>
      </c>
      <c r="AD323">
        <v>0</v>
      </c>
      <c r="AE323">
        <v>0</v>
      </c>
      <c r="AF323">
        <v>0</v>
      </c>
      <c r="AG323">
        <v>0</v>
      </c>
      <c r="AH323">
        <v>0</v>
      </c>
    </row>
    <row r="324" spans="1:34" hidden="1" x14ac:dyDescent="0.35">
      <c r="A324" t="str">
        <f t="shared" si="11"/>
        <v>1.1-00-2504_2555004_2527210</v>
      </c>
      <c r="B324" t="s">
        <v>812</v>
      </c>
      <c r="C324" t="s">
        <v>815</v>
      </c>
      <c r="D324" t="s">
        <v>47</v>
      </c>
      <c r="E324" t="s">
        <v>48</v>
      </c>
      <c r="F324" t="s">
        <v>49</v>
      </c>
      <c r="G324" t="s">
        <v>50</v>
      </c>
      <c r="H324" t="s">
        <v>808</v>
      </c>
      <c r="I324" t="s">
        <v>60</v>
      </c>
      <c r="J324">
        <v>5</v>
      </c>
      <c r="K324" t="s">
        <v>810</v>
      </c>
      <c r="L324">
        <v>5</v>
      </c>
      <c r="M324" t="s">
        <v>297</v>
      </c>
      <c r="N324" t="s">
        <v>817</v>
      </c>
      <c r="O324" t="s">
        <v>298</v>
      </c>
      <c r="P324">
        <v>2000</v>
      </c>
      <c r="Q324" t="s">
        <v>105</v>
      </c>
      <c r="R324">
        <v>2721</v>
      </c>
      <c r="S324" t="s">
        <v>377</v>
      </c>
      <c r="T324">
        <v>0</v>
      </c>
      <c r="U324" t="s">
        <v>58</v>
      </c>
      <c r="V324" s="16">
        <v>35000</v>
      </c>
      <c r="W324" s="1">
        <v>30000</v>
      </c>
      <c r="X324" s="1">
        <v>14880</v>
      </c>
      <c r="Y324" s="1">
        <v>14880</v>
      </c>
      <c r="Z324" s="1">
        <v>14880</v>
      </c>
      <c r="AA324" s="1">
        <v>14880</v>
      </c>
      <c r="AB324" s="1">
        <v>14880</v>
      </c>
      <c r="AC324">
        <f t="shared" si="10"/>
        <v>20120</v>
      </c>
      <c r="AD324">
        <v>0</v>
      </c>
      <c r="AE324" s="1">
        <v>5000</v>
      </c>
      <c r="AF324">
        <v>0</v>
      </c>
      <c r="AG324">
        <v>0</v>
      </c>
      <c r="AH324" s="1">
        <v>5000</v>
      </c>
    </row>
    <row r="325" spans="1:34" hidden="1" x14ac:dyDescent="0.35">
      <c r="A325" t="str">
        <f t="shared" si="11"/>
        <v>1.1-00-2504_2555004_2529110</v>
      </c>
      <c r="B325" t="s">
        <v>812</v>
      </c>
      <c r="C325" t="s">
        <v>815</v>
      </c>
      <c r="D325" t="s">
        <v>47</v>
      </c>
      <c r="E325" t="s">
        <v>48</v>
      </c>
      <c r="F325" t="s">
        <v>49</v>
      </c>
      <c r="G325" t="s">
        <v>50</v>
      </c>
      <c r="H325" t="s">
        <v>808</v>
      </c>
      <c r="I325" t="s">
        <v>60</v>
      </c>
      <c r="J325">
        <v>5</v>
      </c>
      <c r="K325" t="s">
        <v>810</v>
      </c>
      <c r="L325">
        <v>5</v>
      </c>
      <c r="M325" t="s">
        <v>297</v>
      </c>
      <c r="N325" t="s">
        <v>817</v>
      </c>
      <c r="O325" t="s">
        <v>298</v>
      </c>
      <c r="P325">
        <v>2000</v>
      </c>
      <c r="Q325" t="s">
        <v>105</v>
      </c>
      <c r="R325">
        <v>2911</v>
      </c>
      <c r="S325" t="s">
        <v>312</v>
      </c>
      <c r="T325">
        <v>0</v>
      </c>
      <c r="U325" t="s">
        <v>58</v>
      </c>
      <c r="V325" s="16">
        <v>10000</v>
      </c>
      <c r="W325" s="1">
        <v>10000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f t="shared" si="10"/>
        <v>10000</v>
      </c>
      <c r="AD325">
        <v>0</v>
      </c>
      <c r="AE325">
        <v>0</v>
      </c>
      <c r="AF325">
        <v>0</v>
      </c>
      <c r="AG325">
        <v>0</v>
      </c>
      <c r="AH325">
        <v>0</v>
      </c>
    </row>
    <row r="326" spans="1:34" hidden="1" x14ac:dyDescent="0.35">
      <c r="A326" t="str">
        <f t="shared" si="11"/>
        <v>1.1-00-2504_2555004_2529210</v>
      </c>
      <c r="B326" t="s">
        <v>812</v>
      </c>
      <c r="C326" t="s">
        <v>815</v>
      </c>
      <c r="D326" t="s">
        <v>47</v>
      </c>
      <c r="E326" t="s">
        <v>48</v>
      </c>
      <c r="F326" t="s">
        <v>49</v>
      </c>
      <c r="G326" t="s">
        <v>50</v>
      </c>
      <c r="H326" t="s">
        <v>808</v>
      </c>
      <c r="I326" t="s">
        <v>60</v>
      </c>
      <c r="J326">
        <v>5</v>
      </c>
      <c r="K326" t="s">
        <v>810</v>
      </c>
      <c r="L326">
        <v>5</v>
      </c>
      <c r="M326" t="s">
        <v>297</v>
      </c>
      <c r="N326" t="s">
        <v>817</v>
      </c>
      <c r="O326" t="s">
        <v>298</v>
      </c>
      <c r="P326">
        <v>2000</v>
      </c>
      <c r="Q326" t="s">
        <v>105</v>
      </c>
      <c r="R326">
        <v>2921</v>
      </c>
      <c r="S326" t="s">
        <v>378</v>
      </c>
      <c r="T326">
        <v>0</v>
      </c>
      <c r="U326" t="s">
        <v>58</v>
      </c>
      <c r="V326" s="16">
        <v>3000</v>
      </c>
      <c r="W326" s="1">
        <v>1000</v>
      </c>
      <c r="X326" s="1">
        <v>2591</v>
      </c>
      <c r="Y326" s="1">
        <v>2591</v>
      </c>
      <c r="Z326" s="1">
        <v>2591</v>
      </c>
      <c r="AA326" s="1">
        <v>2591</v>
      </c>
      <c r="AB326" s="1">
        <v>2591</v>
      </c>
      <c r="AC326">
        <f t="shared" si="10"/>
        <v>409</v>
      </c>
      <c r="AD326">
        <v>0</v>
      </c>
      <c r="AE326" s="1">
        <v>2000</v>
      </c>
      <c r="AF326">
        <v>0</v>
      </c>
      <c r="AG326">
        <v>0</v>
      </c>
      <c r="AH326" s="1">
        <v>2000</v>
      </c>
    </row>
    <row r="327" spans="1:34" hidden="1" x14ac:dyDescent="0.35">
      <c r="A327" t="str">
        <f t="shared" si="11"/>
        <v>1.1-00-2504_2555004_2529310</v>
      </c>
      <c r="B327" t="s">
        <v>812</v>
      </c>
      <c r="C327" t="s">
        <v>815</v>
      </c>
      <c r="D327" t="s">
        <v>47</v>
      </c>
      <c r="E327" t="s">
        <v>48</v>
      </c>
      <c r="F327" t="s">
        <v>49</v>
      </c>
      <c r="G327" t="s">
        <v>50</v>
      </c>
      <c r="H327" t="s">
        <v>808</v>
      </c>
      <c r="I327" t="s">
        <v>60</v>
      </c>
      <c r="J327">
        <v>5</v>
      </c>
      <c r="K327" t="s">
        <v>810</v>
      </c>
      <c r="L327">
        <v>5</v>
      </c>
      <c r="M327" t="s">
        <v>297</v>
      </c>
      <c r="N327" t="s">
        <v>817</v>
      </c>
      <c r="O327" t="s">
        <v>298</v>
      </c>
      <c r="P327">
        <v>2000</v>
      </c>
      <c r="Q327" t="s">
        <v>105</v>
      </c>
      <c r="R327">
        <v>2931</v>
      </c>
      <c r="S327" t="s">
        <v>649</v>
      </c>
      <c r="T327">
        <v>0</v>
      </c>
      <c r="U327" t="s">
        <v>58</v>
      </c>
      <c r="V327" s="16">
        <v>20000</v>
      </c>
      <c r="W327" s="1">
        <v>20000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f t="shared" si="10"/>
        <v>20000</v>
      </c>
      <c r="AD327">
        <v>0</v>
      </c>
      <c r="AE327">
        <v>0</v>
      </c>
      <c r="AF327">
        <v>0</v>
      </c>
      <c r="AG327">
        <v>0</v>
      </c>
      <c r="AH327">
        <v>0</v>
      </c>
    </row>
    <row r="328" spans="1:34" hidden="1" x14ac:dyDescent="0.35">
      <c r="A328" t="str">
        <f t="shared" si="11"/>
        <v>1.1-00-2504_2555004_2529410</v>
      </c>
      <c r="B328" t="s">
        <v>812</v>
      </c>
      <c r="C328" t="s">
        <v>815</v>
      </c>
      <c r="D328" t="s">
        <v>47</v>
      </c>
      <c r="E328" t="s">
        <v>48</v>
      </c>
      <c r="F328" t="s">
        <v>49</v>
      </c>
      <c r="G328" t="s">
        <v>50</v>
      </c>
      <c r="H328" t="s">
        <v>808</v>
      </c>
      <c r="I328" t="s">
        <v>60</v>
      </c>
      <c r="J328">
        <v>5</v>
      </c>
      <c r="K328" t="s">
        <v>810</v>
      </c>
      <c r="L328">
        <v>5</v>
      </c>
      <c r="M328" t="s">
        <v>297</v>
      </c>
      <c r="N328" t="s">
        <v>817</v>
      </c>
      <c r="O328" t="s">
        <v>298</v>
      </c>
      <c r="P328">
        <v>2000</v>
      </c>
      <c r="Q328" t="s">
        <v>105</v>
      </c>
      <c r="R328">
        <v>2941</v>
      </c>
      <c r="S328" t="s">
        <v>313</v>
      </c>
      <c r="T328">
        <v>0</v>
      </c>
      <c r="U328" t="s">
        <v>58</v>
      </c>
      <c r="V328" s="16">
        <v>27000</v>
      </c>
      <c r="W328" s="1">
        <v>1000</v>
      </c>
      <c r="X328" s="1">
        <v>11707.27</v>
      </c>
      <c r="Y328" s="1">
        <v>11707.27</v>
      </c>
      <c r="Z328" s="1">
        <v>11707.27</v>
      </c>
      <c r="AA328" s="1">
        <v>11131.27</v>
      </c>
      <c r="AB328" s="1">
        <v>11131.27</v>
      </c>
      <c r="AC328">
        <f t="shared" si="10"/>
        <v>15292.73</v>
      </c>
      <c r="AD328">
        <v>0</v>
      </c>
      <c r="AE328" s="1">
        <v>26000</v>
      </c>
      <c r="AF328">
        <v>0</v>
      </c>
      <c r="AG328">
        <v>0</v>
      </c>
      <c r="AH328" s="1">
        <v>26000</v>
      </c>
    </row>
    <row r="329" spans="1:34" hidden="1" x14ac:dyDescent="0.35">
      <c r="A329" t="str">
        <f t="shared" si="11"/>
        <v>1.1-00-2504_2555004_2529610</v>
      </c>
      <c r="B329" t="s">
        <v>812</v>
      </c>
      <c r="C329" t="s">
        <v>815</v>
      </c>
      <c r="D329" t="s">
        <v>47</v>
      </c>
      <c r="E329" t="s">
        <v>48</v>
      </c>
      <c r="F329" t="s">
        <v>49</v>
      </c>
      <c r="G329" t="s">
        <v>50</v>
      </c>
      <c r="H329" t="s">
        <v>808</v>
      </c>
      <c r="I329" t="s">
        <v>60</v>
      </c>
      <c r="J329">
        <v>5</v>
      </c>
      <c r="K329" t="s">
        <v>810</v>
      </c>
      <c r="L329">
        <v>5</v>
      </c>
      <c r="M329" t="s">
        <v>297</v>
      </c>
      <c r="N329" t="s">
        <v>817</v>
      </c>
      <c r="O329" t="s">
        <v>298</v>
      </c>
      <c r="P329">
        <v>2000</v>
      </c>
      <c r="Q329" t="s">
        <v>105</v>
      </c>
      <c r="R329">
        <v>2961</v>
      </c>
      <c r="S329" t="s">
        <v>379</v>
      </c>
      <c r="T329">
        <v>0</v>
      </c>
      <c r="U329" t="s">
        <v>58</v>
      </c>
      <c r="V329" s="16">
        <v>6000</v>
      </c>
      <c r="W329">
        <v>0</v>
      </c>
      <c r="X329" s="1">
        <v>3910</v>
      </c>
      <c r="Y329" s="1">
        <v>3910</v>
      </c>
      <c r="Z329" s="1">
        <v>3910</v>
      </c>
      <c r="AA329" s="1">
        <v>3910</v>
      </c>
      <c r="AB329" s="1">
        <v>3910</v>
      </c>
      <c r="AC329">
        <f t="shared" si="10"/>
        <v>2090</v>
      </c>
      <c r="AD329">
        <v>0</v>
      </c>
      <c r="AE329" s="1">
        <v>6000</v>
      </c>
      <c r="AF329">
        <v>0</v>
      </c>
      <c r="AG329">
        <v>0</v>
      </c>
      <c r="AH329" s="1">
        <v>6000</v>
      </c>
    </row>
    <row r="330" spans="1:34" hidden="1" x14ac:dyDescent="0.35">
      <c r="A330" t="str">
        <f t="shared" si="11"/>
        <v>1.1-00-2504_2555004_2531810</v>
      </c>
      <c r="B330" t="s">
        <v>812</v>
      </c>
      <c r="C330" t="s">
        <v>815</v>
      </c>
      <c r="D330" t="s">
        <v>47</v>
      </c>
      <c r="E330" t="s">
        <v>48</v>
      </c>
      <c r="F330" t="s">
        <v>49</v>
      </c>
      <c r="G330" t="s">
        <v>50</v>
      </c>
      <c r="H330" t="s">
        <v>808</v>
      </c>
      <c r="I330" t="s">
        <v>60</v>
      </c>
      <c r="J330">
        <v>5</v>
      </c>
      <c r="K330" t="s">
        <v>810</v>
      </c>
      <c r="L330">
        <v>5</v>
      </c>
      <c r="M330" t="s">
        <v>297</v>
      </c>
      <c r="N330" t="s">
        <v>817</v>
      </c>
      <c r="O330" t="s">
        <v>298</v>
      </c>
      <c r="P330">
        <v>3000</v>
      </c>
      <c r="Q330" t="s">
        <v>56</v>
      </c>
      <c r="R330">
        <v>3181</v>
      </c>
      <c r="S330" t="s">
        <v>314</v>
      </c>
      <c r="T330">
        <v>0</v>
      </c>
      <c r="U330" t="s">
        <v>58</v>
      </c>
      <c r="V330" s="16">
        <v>15000</v>
      </c>
      <c r="W330" s="1">
        <v>15000</v>
      </c>
      <c r="X330" s="1">
        <v>5919.08</v>
      </c>
      <c r="Y330" s="1">
        <v>5919.08</v>
      </c>
      <c r="Z330" s="1">
        <v>5919.08</v>
      </c>
      <c r="AA330" s="1">
        <v>5456.24</v>
      </c>
      <c r="AB330" s="1">
        <v>5456.24</v>
      </c>
      <c r="AC330">
        <f t="shared" si="10"/>
        <v>9080.92</v>
      </c>
      <c r="AD330">
        <v>0</v>
      </c>
      <c r="AE330">
        <v>0</v>
      </c>
      <c r="AF330">
        <v>0</v>
      </c>
      <c r="AG330">
        <v>0</v>
      </c>
      <c r="AH330">
        <v>0</v>
      </c>
    </row>
    <row r="331" spans="1:34" hidden="1" x14ac:dyDescent="0.35">
      <c r="A331" t="str">
        <f t="shared" si="11"/>
        <v>1.1-00-2504_2555004_2532710</v>
      </c>
      <c r="B331" t="s">
        <v>812</v>
      </c>
      <c r="C331" t="s">
        <v>815</v>
      </c>
      <c r="D331" t="s">
        <v>47</v>
      </c>
      <c r="E331" t="s">
        <v>48</v>
      </c>
      <c r="F331" t="s">
        <v>49</v>
      </c>
      <c r="G331" t="s">
        <v>50</v>
      </c>
      <c r="H331" t="s">
        <v>808</v>
      </c>
      <c r="I331" t="s">
        <v>60</v>
      </c>
      <c r="J331">
        <v>5</v>
      </c>
      <c r="K331" t="s">
        <v>810</v>
      </c>
      <c r="L331">
        <v>5</v>
      </c>
      <c r="M331" t="s">
        <v>297</v>
      </c>
      <c r="N331" t="s">
        <v>817</v>
      </c>
      <c r="O331" t="s">
        <v>298</v>
      </c>
      <c r="P331">
        <v>3000</v>
      </c>
      <c r="Q331" t="s">
        <v>56</v>
      </c>
      <c r="R331">
        <v>3271</v>
      </c>
      <c r="S331" t="s">
        <v>653</v>
      </c>
      <c r="T331">
        <v>0</v>
      </c>
      <c r="U331" t="s">
        <v>58</v>
      </c>
      <c r="V331" s="16">
        <v>410000</v>
      </c>
      <c r="W331" s="1">
        <v>410000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f t="shared" si="10"/>
        <v>410000</v>
      </c>
      <c r="AD331">
        <v>0</v>
      </c>
      <c r="AE331">
        <v>0</v>
      </c>
      <c r="AF331">
        <v>0</v>
      </c>
      <c r="AG331">
        <v>0</v>
      </c>
      <c r="AH331">
        <v>0</v>
      </c>
    </row>
    <row r="332" spans="1:34" hidden="1" x14ac:dyDescent="0.35">
      <c r="A332" t="str">
        <f t="shared" si="11"/>
        <v>1.1-00-2504_2555004_2532910</v>
      </c>
      <c r="B332" t="s">
        <v>812</v>
      </c>
      <c r="C332" t="s">
        <v>815</v>
      </c>
      <c r="D332" t="s">
        <v>47</v>
      </c>
      <c r="E332" t="s">
        <v>48</v>
      </c>
      <c r="F332" t="s">
        <v>49</v>
      </c>
      <c r="G332" t="s">
        <v>50</v>
      </c>
      <c r="H332" t="s">
        <v>808</v>
      </c>
      <c r="I332" t="s">
        <v>60</v>
      </c>
      <c r="J332">
        <v>5</v>
      </c>
      <c r="K332" t="s">
        <v>810</v>
      </c>
      <c r="L332">
        <v>5</v>
      </c>
      <c r="M332" t="s">
        <v>297</v>
      </c>
      <c r="N332" t="s">
        <v>817</v>
      </c>
      <c r="O332" t="s">
        <v>298</v>
      </c>
      <c r="P332">
        <v>3000</v>
      </c>
      <c r="Q332" t="s">
        <v>56</v>
      </c>
      <c r="R332">
        <v>3291</v>
      </c>
      <c r="S332" t="s">
        <v>315</v>
      </c>
      <c r="T332">
        <v>0</v>
      </c>
      <c r="U332" t="s">
        <v>58</v>
      </c>
      <c r="V332" s="16">
        <v>140000</v>
      </c>
      <c r="W332" s="1">
        <v>140000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f t="shared" si="10"/>
        <v>140000</v>
      </c>
      <c r="AD332">
        <v>0</v>
      </c>
      <c r="AE332">
        <v>0</v>
      </c>
      <c r="AF332">
        <v>0</v>
      </c>
      <c r="AG332">
        <v>0</v>
      </c>
      <c r="AH332">
        <v>0</v>
      </c>
    </row>
    <row r="333" spans="1:34" hidden="1" x14ac:dyDescent="0.35">
      <c r="A333" t="str">
        <f t="shared" si="11"/>
        <v>1.1-00-2504_2555004_2533110</v>
      </c>
      <c r="B333" t="s">
        <v>812</v>
      </c>
      <c r="C333" t="s">
        <v>815</v>
      </c>
      <c r="D333" t="s">
        <v>47</v>
      </c>
      <c r="E333" t="s">
        <v>48</v>
      </c>
      <c r="F333" t="s">
        <v>49</v>
      </c>
      <c r="G333" t="s">
        <v>50</v>
      </c>
      <c r="H333" t="s">
        <v>808</v>
      </c>
      <c r="I333" t="s">
        <v>60</v>
      </c>
      <c r="J333">
        <v>5</v>
      </c>
      <c r="K333" t="s">
        <v>810</v>
      </c>
      <c r="L333">
        <v>5</v>
      </c>
      <c r="M333" t="s">
        <v>297</v>
      </c>
      <c r="N333" t="s">
        <v>817</v>
      </c>
      <c r="O333" t="s">
        <v>298</v>
      </c>
      <c r="P333">
        <v>3000</v>
      </c>
      <c r="Q333" t="s">
        <v>56</v>
      </c>
      <c r="R333">
        <v>3311</v>
      </c>
      <c r="S333" t="s">
        <v>316</v>
      </c>
      <c r="T333">
        <v>0</v>
      </c>
      <c r="U333" t="s">
        <v>58</v>
      </c>
      <c r="V333" s="16">
        <v>700000</v>
      </c>
      <c r="W333" s="1">
        <v>700000</v>
      </c>
      <c r="X333" s="1">
        <v>521543.36</v>
      </c>
      <c r="Y333" s="1">
        <v>521543.36</v>
      </c>
      <c r="Z333" s="1">
        <v>295343.35999999999</v>
      </c>
      <c r="AA333" s="1">
        <v>295343.35999999999</v>
      </c>
      <c r="AB333" s="1">
        <v>295343.35999999999</v>
      </c>
      <c r="AC333">
        <f t="shared" si="10"/>
        <v>178456.64</v>
      </c>
      <c r="AD333">
        <v>0</v>
      </c>
      <c r="AE333">
        <v>0</v>
      </c>
      <c r="AF333">
        <v>0</v>
      </c>
      <c r="AG333">
        <v>0</v>
      </c>
      <c r="AH333">
        <v>0</v>
      </c>
    </row>
    <row r="334" spans="1:34" hidden="1" x14ac:dyDescent="0.35">
      <c r="A334" t="str">
        <f t="shared" si="11"/>
        <v>1.1-00-2504_2555004_2533310</v>
      </c>
      <c r="B334" t="s">
        <v>812</v>
      </c>
      <c r="C334" t="s">
        <v>815</v>
      </c>
      <c r="D334" t="s">
        <v>47</v>
      </c>
      <c r="E334" t="s">
        <v>48</v>
      </c>
      <c r="F334" t="s">
        <v>49</v>
      </c>
      <c r="G334" t="s">
        <v>50</v>
      </c>
      <c r="H334" t="s">
        <v>808</v>
      </c>
      <c r="I334" t="s">
        <v>60</v>
      </c>
      <c r="J334">
        <v>5</v>
      </c>
      <c r="K334" t="s">
        <v>810</v>
      </c>
      <c r="L334">
        <v>5</v>
      </c>
      <c r="M334" t="s">
        <v>297</v>
      </c>
      <c r="N334" t="s">
        <v>817</v>
      </c>
      <c r="O334" t="s">
        <v>298</v>
      </c>
      <c r="P334">
        <v>3000</v>
      </c>
      <c r="Q334" t="s">
        <v>56</v>
      </c>
      <c r="R334">
        <v>3331</v>
      </c>
      <c r="S334" t="s">
        <v>317</v>
      </c>
      <c r="T334">
        <v>0</v>
      </c>
      <c r="U334" t="s">
        <v>58</v>
      </c>
      <c r="V334" s="16">
        <v>2379935.36</v>
      </c>
      <c r="W334" s="1">
        <v>8358220.3600000003</v>
      </c>
      <c r="X334" s="1">
        <v>694747.2</v>
      </c>
      <c r="Y334" s="1">
        <v>694747.2</v>
      </c>
      <c r="Z334" s="1">
        <v>416848.32</v>
      </c>
      <c r="AA334" s="1">
        <v>416848.32</v>
      </c>
      <c r="AB334" s="1">
        <v>416848.32</v>
      </c>
      <c r="AC334">
        <f t="shared" si="10"/>
        <v>1685188.16</v>
      </c>
      <c r="AD334">
        <v>0</v>
      </c>
      <c r="AE334">
        <v>0</v>
      </c>
      <c r="AF334">
        <v>0</v>
      </c>
      <c r="AG334" s="1">
        <v>5978285</v>
      </c>
      <c r="AH334" s="1">
        <v>-5978285</v>
      </c>
    </row>
    <row r="335" spans="1:34" hidden="1" x14ac:dyDescent="0.35">
      <c r="A335" t="str">
        <f t="shared" si="11"/>
        <v>1.1-00-2504_2555004_2533610</v>
      </c>
      <c r="B335" t="s">
        <v>812</v>
      </c>
      <c r="C335" t="s">
        <v>815</v>
      </c>
      <c r="D335" t="s">
        <v>47</v>
      </c>
      <c r="E335" t="s">
        <v>48</v>
      </c>
      <c r="F335" t="s">
        <v>49</v>
      </c>
      <c r="G335" t="s">
        <v>50</v>
      </c>
      <c r="H335" t="s">
        <v>808</v>
      </c>
      <c r="I335" t="s">
        <v>60</v>
      </c>
      <c r="J335">
        <v>5</v>
      </c>
      <c r="K335" t="s">
        <v>810</v>
      </c>
      <c r="L335">
        <v>5</v>
      </c>
      <c r="M335" t="s">
        <v>297</v>
      </c>
      <c r="N335" t="s">
        <v>817</v>
      </c>
      <c r="O335" t="s">
        <v>298</v>
      </c>
      <c r="P335">
        <v>3000</v>
      </c>
      <c r="Q335" t="s">
        <v>56</v>
      </c>
      <c r="R335">
        <v>3361</v>
      </c>
      <c r="S335" t="s">
        <v>114</v>
      </c>
      <c r="T335">
        <v>0</v>
      </c>
      <c r="U335" t="s">
        <v>58</v>
      </c>
      <c r="V335" s="16">
        <v>10000</v>
      </c>
      <c r="W335">
        <v>0</v>
      </c>
      <c r="X335" s="1">
        <v>6228.2</v>
      </c>
      <c r="Y335" s="1">
        <v>6228.2</v>
      </c>
      <c r="Z335" s="1">
        <v>6228.2</v>
      </c>
      <c r="AA335" s="1">
        <v>6228.2</v>
      </c>
      <c r="AB335" s="1">
        <v>6228.2</v>
      </c>
      <c r="AC335">
        <f t="shared" si="10"/>
        <v>3771.8</v>
      </c>
      <c r="AD335">
        <v>0</v>
      </c>
      <c r="AE335" s="1">
        <v>10000</v>
      </c>
      <c r="AF335">
        <v>0</v>
      </c>
      <c r="AG335">
        <v>0</v>
      </c>
      <c r="AH335" s="1">
        <v>10000</v>
      </c>
    </row>
    <row r="336" spans="1:34" hidden="1" x14ac:dyDescent="0.35">
      <c r="A336" t="str">
        <f t="shared" si="11"/>
        <v>1.1-00-2504_2555004_2534110</v>
      </c>
      <c r="B336" t="s">
        <v>812</v>
      </c>
      <c r="C336" t="s">
        <v>815</v>
      </c>
      <c r="D336" t="s">
        <v>47</v>
      </c>
      <c r="E336" t="s">
        <v>48</v>
      </c>
      <c r="F336" t="s">
        <v>49</v>
      </c>
      <c r="G336" t="s">
        <v>50</v>
      </c>
      <c r="H336" t="s">
        <v>808</v>
      </c>
      <c r="I336" t="s">
        <v>60</v>
      </c>
      <c r="J336">
        <v>5</v>
      </c>
      <c r="K336" t="s">
        <v>810</v>
      </c>
      <c r="L336">
        <v>5</v>
      </c>
      <c r="M336" t="s">
        <v>297</v>
      </c>
      <c r="N336" t="s">
        <v>817</v>
      </c>
      <c r="O336" t="s">
        <v>298</v>
      </c>
      <c r="P336">
        <v>3000</v>
      </c>
      <c r="Q336" t="s">
        <v>56</v>
      </c>
      <c r="R336">
        <v>3411</v>
      </c>
      <c r="S336" t="s">
        <v>319</v>
      </c>
      <c r="T336">
        <v>0</v>
      </c>
      <c r="U336" t="s">
        <v>58</v>
      </c>
      <c r="V336" s="16">
        <v>31516720.57</v>
      </c>
      <c r="W336" s="1">
        <v>17204100</v>
      </c>
      <c r="X336" s="1">
        <v>13583814.789999999</v>
      </c>
      <c r="Y336" s="1">
        <v>13583814.789999999</v>
      </c>
      <c r="Z336" s="1">
        <v>13583814.789999999</v>
      </c>
      <c r="AA336" s="1">
        <v>13583814.789999999</v>
      </c>
      <c r="AB336" s="1">
        <v>13583814.789999999</v>
      </c>
      <c r="AC336">
        <f t="shared" si="10"/>
        <v>17932905.780000001</v>
      </c>
      <c r="AD336" s="1">
        <v>14000000</v>
      </c>
      <c r="AE336" s="1">
        <v>1700000</v>
      </c>
      <c r="AF336">
        <v>0</v>
      </c>
      <c r="AG336" s="1">
        <v>1387379.43</v>
      </c>
      <c r="AH336" s="1">
        <v>14312620.57</v>
      </c>
    </row>
    <row r="337" spans="1:34" hidden="1" x14ac:dyDescent="0.35">
      <c r="A337" t="str">
        <f t="shared" si="11"/>
        <v>1.1-00-2504_2555004_2534210</v>
      </c>
      <c r="B337" t="s">
        <v>812</v>
      </c>
      <c r="C337" t="s">
        <v>815</v>
      </c>
      <c r="D337" t="s">
        <v>47</v>
      </c>
      <c r="E337" t="s">
        <v>48</v>
      </c>
      <c r="F337" t="s">
        <v>49</v>
      </c>
      <c r="G337" t="s">
        <v>50</v>
      </c>
      <c r="H337" t="s">
        <v>808</v>
      </c>
      <c r="I337" t="s">
        <v>60</v>
      </c>
      <c r="J337">
        <v>5</v>
      </c>
      <c r="K337" t="s">
        <v>810</v>
      </c>
      <c r="L337">
        <v>5</v>
      </c>
      <c r="M337" t="s">
        <v>297</v>
      </c>
      <c r="N337" t="s">
        <v>817</v>
      </c>
      <c r="O337" t="s">
        <v>298</v>
      </c>
      <c r="P337">
        <v>3000</v>
      </c>
      <c r="Q337" t="s">
        <v>56</v>
      </c>
      <c r="R337">
        <v>3421</v>
      </c>
      <c r="S337" t="s">
        <v>321</v>
      </c>
      <c r="T337">
        <v>0</v>
      </c>
      <c r="U337" t="s">
        <v>58</v>
      </c>
      <c r="V337" s="16">
        <v>40000000</v>
      </c>
      <c r="W337" s="1">
        <v>40000000</v>
      </c>
      <c r="X337" s="1">
        <v>21383700.68</v>
      </c>
      <c r="Y337" s="1">
        <v>21383700.68</v>
      </c>
      <c r="Z337" s="1">
        <v>19984448.800000001</v>
      </c>
      <c r="AA337" s="1">
        <v>19984448.800000001</v>
      </c>
      <c r="AB337" s="1">
        <v>17558114.02</v>
      </c>
      <c r="AC337">
        <f t="shared" si="10"/>
        <v>18616299.32</v>
      </c>
      <c r="AD337">
        <v>0</v>
      </c>
      <c r="AE337">
        <v>0</v>
      </c>
      <c r="AF337">
        <v>0</v>
      </c>
      <c r="AG337">
        <v>0</v>
      </c>
      <c r="AH337">
        <v>0</v>
      </c>
    </row>
    <row r="338" spans="1:34" hidden="1" x14ac:dyDescent="0.35">
      <c r="A338" t="str">
        <f t="shared" si="11"/>
        <v>1.1-00-2504_2555004_2534310</v>
      </c>
      <c r="B338" t="s">
        <v>812</v>
      </c>
      <c r="C338" t="s">
        <v>815</v>
      </c>
      <c r="D338" t="s">
        <v>47</v>
      </c>
      <c r="E338" t="s">
        <v>48</v>
      </c>
      <c r="F338" t="s">
        <v>49</v>
      </c>
      <c r="G338" t="s">
        <v>50</v>
      </c>
      <c r="H338" t="s">
        <v>808</v>
      </c>
      <c r="I338" t="s">
        <v>60</v>
      </c>
      <c r="J338">
        <v>5</v>
      </c>
      <c r="K338" t="s">
        <v>810</v>
      </c>
      <c r="L338">
        <v>5</v>
      </c>
      <c r="M338" t="s">
        <v>297</v>
      </c>
      <c r="N338" t="s">
        <v>817</v>
      </c>
      <c r="O338" t="s">
        <v>298</v>
      </c>
      <c r="P338">
        <v>3000</v>
      </c>
      <c r="Q338" t="s">
        <v>56</v>
      </c>
      <c r="R338">
        <v>3431</v>
      </c>
      <c r="S338" t="s">
        <v>322</v>
      </c>
      <c r="T338">
        <v>0</v>
      </c>
      <c r="U338" t="s">
        <v>58</v>
      </c>
      <c r="V338" s="16">
        <v>2001316.68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f t="shared" si="10"/>
        <v>2001316.68</v>
      </c>
      <c r="AD338">
        <v>0</v>
      </c>
      <c r="AE338" s="1">
        <v>2001316.68</v>
      </c>
      <c r="AF338">
        <v>0</v>
      </c>
      <c r="AG338">
        <v>0</v>
      </c>
      <c r="AH338" s="1">
        <v>2001316.68</v>
      </c>
    </row>
    <row r="339" spans="1:34" hidden="1" x14ac:dyDescent="0.35">
      <c r="A339" t="str">
        <f t="shared" si="11"/>
        <v>1.1-00-2504_2555004_25351110</v>
      </c>
      <c r="B339" t="s">
        <v>812</v>
      </c>
      <c r="C339" t="s">
        <v>815</v>
      </c>
      <c r="D339" t="s">
        <v>47</v>
      </c>
      <c r="E339" t="s">
        <v>48</v>
      </c>
      <c r="F339" t="s">
        <v>49</v>
      </c>
      <c r="G339" t="s">
        <v>50</v>
      </c>
      <c r="H339" t="s">
        <v>808</v>
      </c>
      <c r="I339" t="s">
        <v>60</v>
      </c>
      <c r="J339">
        <v>5</v>
      </c>
      <c r="K339" t="s">
        <v>810</v>
      </c>
      <c r="L339">
        <v>5</v>
      </c>
      <c r="M339" t="s">
        <v>297</v>
      </c>
      <c r="N339" t="s">
        <v>817</v>
      </c>
      <c r="O339" t="s">
        <v>298</v>
      </c>
      <c r="P339">
        <v>3000</v>
      </c>
      <c r="Q339" t="s">
        <v>56</v>
      </c>
      <c r="R339">
        <v>3511</v>
      </c>
      <c r="S339" t="s">
        <v>323</v>
      </c>
      <c r="T339">
        <v>10</v>
      </c>
      <c r="U339" t="s">
        <v>305</v>
      </c>
      <c r="V339" s="16">
        <v>20000000</v>
      </c>
      <c r="W339" s="1">
        <v>20000000</v>
      </c>
      <c r="X339" s="1">
        <v>13337966.439999999</v>
      </c>
      <c r="Y339" s="1">
        <v>13337966.439999999</v>
      </c>
      <c r="Z339" s="1">
        <v>13337966.439999999</v>
      </c>
      <c r="AA339" s="1">
        <v>13337966.439999999</v>
      </c>
      <c r="AB339" s="1">
        <v>13337966.439999999</v>
      </c>
      <c r="AC339">
        <f t="shared" si="10"/>
        <v>6662033.5600000005</v>
      </c>
      <c r="AD339">
        <v>0</v>
      </c>
      <c r="AE339">
        <v>0</v>
      </c>
      <c r="AF339">
        <v>0</v>
      </c>
      <c r="AG339">
        <v>0</v>
      </c>
      <c r="AH339">
        <v>0</v>
      </c>
    </row>
    <row r="340" spans="1:34" hidden="1" x14ac:dyDescent="0.35">
      <c r="A340" t="str">
        <f t="shared" si="11"/>
        <v>1.1-00-2504_2555004_25357151</v>
      </c>
      <c r="B340" t="s">
        <v>812</v>
      </c>
      <c r="C340" t="s">
        <v>815</v>
      </c>
      <c r="D340" t="s">
        <v>47</v>
      </c>
      <c r="E340" t="s">
        <v>48</v>
      </c>
      <c r="F340" t="s">
        <v>49</v>
      </c>
      <c r="G340" t="s">
        <v>50</v>
      </c>
      <c r="H340" t="s">
        <v>808</v>
      </c>
      <c r="I340" t="s">
        <v>60</v>
      </c>
      <c r="J340">
        <v>5</v>
      </c>
      <c r="K340" t="s">
        <v>810</v>
      </c>
      <c r="L340">
        <v>5</v>
      </c>
      <c r="M340" t="s">
        <v>297</v>
      </c>
      <c r="N340" t="s">
        <v>817</v>
      </c>
      <c r="O340" t="s">
        <v>298</v>
      </c>
      <c r="P340">
        <v>3000</v>
      </c>
      <c r="Q340" t="s">
        <v>56</v>
      </c>
      <c r="R340">
        <v>3571</v>
      </c>
      <c r="S340" t="s">
        <v>392</v>
      </c>
      <c r="T340">
        <v>51</v>
      </c>
      <c r="U340" t="s">
        <v>818</v>
      </c>
      <c r="V340" s="16">
        <v>10000000</v>
      </c>
      <c r="W340">
        <v>0</v>
      </c>
      <c r="X340" s="1">
        <v>10000000</v>
      </c>
      <c r="Y340">
        <v>0</v>
      </c>
      <c r="Z340">
        <v>0</v>
      </c>
      <c r="AA340">
        <v>0</v>
      </c>
      <c r="AB340">
        <v>0</v>
      </c>
      <c r="AC340">
        <f t="shared" si="10"/>
        <v>0</v>
      </c>
      <c r="AD340" s="1">
        <v>10000000</v>
      </c>
      <c r="AE340">
        <v>0</v>
      </c>
      <c r="AF340">
        <v>0</v>
      </c>
      <c r="AG340">
        <v>0</v>
      </c>
      <c r="AH340" s="1">
        <v>10000000</v>
      </c>
    </row>
    <row r="341" spans="1:34" hidden="1" x14ac:dyDescent="0.35">
      <c r="A341" t="str">
        <f t="shared" si="11"/>
        <v>1.1-00-2504_2555004_2537110</v>
      </c>
      <c r="B341" t="s">
        <v>812</v>
      </c>
      <c r="C341" t="s">
        <v>815</v>
      </c>
      <c r="D341" t="s">
        <v>47</v>
      </c>
      <c r="E341" t="s">
        <v>48</v>
      </c>
      <c r="F341" t="s">
        <v>49</v>
      </c>
      <c r="G341" t="s">
        <v>50</v>
      </c>
      <c r="H341" t="s">
        <v>808</v>
      </c>
      <c r="I341" t="s">
        <v>60</v>
      </c>
      <c r="J341">
        <v>5</v>
      </c>
      <c r="K341" t="s">
        <v>810</v>
      </c>
      <c r="L341">
        <v>5</v>
      </c>
      <c r="M341" t="s">
        <v>297</v>
      </c>
      <c r="N341" t="s">
        <v>817</v>
      </c>
      <c r="O341" t="s">
        <v>298</v>
      </c>
      <c r="P341">
        <v>3000</v>
      </c>
      <c r="Q341" t="s">
        <v>56</v>
      </c>
      <c r="R341">
        <v>3711</v>
      </c>
      <c r="S341" t="s">
        <v>278</v>
      </c>
      <c r="T341">
        <v>0</v>
      </c>
      <c r="U341" t="s">
        <v>58</v>
      </c>
      <c r="V341" s="16">
        <v>25000</v>
      </c>
      <c r="W341" s="1">
        <v>25000</v>
      </c>
      <c r="X341" s="1">
        <v>12628.33</v>
      </c>
      <c r="Y341" s="1">
        <v>12628.33</v>
      </c>
      <c r="Z341" s="1">
        <v>12628.33</v>
      </c>
      <c r="AA341" s="1">
        <v>12628.33</v>
      </c>
      <c r="AB341" s="1">
        <v>12628.33</v>
      </c>
      <c r="AC341">
        <f t="shared" si="10"/>
        <v>12371.67</v>
      </c>
      <c r="AD341">
        <v>0</v>
      </c>
      <c r="AE341">
        <v>0</v>
      </c>
      <c r="AF341">
        <v>0</v>
      </c>
      <c r="AG341">
        <v>0</v>
      </c>
      <c r="AH341">
        <v>0</v>
      </c>
    </row>
    <row r="342" spans="1:34" hidden="1" x14ac:dyDescent="0.35">
      <c r="A342" t="str">
        <f t="shared" si="11"/>
        <v>1.1-00-2504_2555004_2537510</v>
      </c>
      <c r="B342" t="s">
        <v>812</v>
      </c>
      <c r="C342" t="s">
        <v>815</v>
      </c>
      <c r="D342" t="s">
        <v>47</v>
      </c>
      <c r="E342" t="s">
        <v>48</v>
      </c>
      <c r="F342" t="s">
        <v>49</v>
      </c>
      <c r="G342" t="s">
        <v>50</v>
      </c>
      <c r="H342" t="s">
        <v>808</v>
      </c>
      <c r="I342" t="s">
        <v>60</v>
      </c>
      <c r="J342">
        <v>5</v>
      </c>
      <c r="K342" t="s">
        <v>810</v>
      </c>
      <c r="L342">
        <v>5</v>
      </c>
      <c r="M342" t="s">
        <v>297</v>
      </c>
      <c r="N342" t="s">
        <v>817</v>
      </c>
      <c r="O342" t="s">
        <v>298</v>
      </c>
      <c r="P342">
        <v>3000</v>
      </c>
      <c r="Q342" t="s">
        <v>56</v>
      </c>
      <c r="R342">
        <v>3751</v>
      </c>
      <c r="S342" t="s">
        <v>279</v>
      </c>
      <c r="T342">
        <v>0</v>
      </c>
      <c r="U342" t="s">
        <v>58</v>
      </c>
      <c r="V342" s="16">
        <v>20000</v>
      </c>
      <c r="W342" s="1">
        <v>20000</v>
      </c>
      <c r="X342">
        <v>109</v>
      </c>
      <c r="Y342">
        <v>109</v>
      </c>
      <c r="Z342">
        <v>109</v>
      </c>
      <c r="AA342">
        <v>109</v>
      </c>
      <c r="AB342">
        <v>109</v>
      </c>
      <c r="AC342">
        <f t="shared" si="10"/>
        <v>19891</v>
      </c>
      <c r="AD342">
        <v>0</v>
      </c>
      <c r="AE342">
        <v>0</v>
      </c>
      <c r="AF342">
        <v>0</v>
      </c>
      <c r="AG342">
        <v>0</v>
      </c>
      <c r="AH342">
        <v>0</v>
      </c>
    </row>
    <row r="343" spans="1:34" hidden="1" x14ac:dyDescent="0.35">
      <c r="A343" t="str">
        <f t="shared" si="11"/>
        <v>1.1-00-2504_2555004_2538210</v>
      </c>
      <c r="B343" t="s">
        <v>812</v>
      </c>
      <c r="C343" t="s">
        <v>815</v>
      </c>
      <c r="D343" t="s">
        <v>47</v>
      </c>
      <c r="E343" t="s">
        <v>48</v>
      </c>
      <c r="F343" t="s">
        <v>49</v>
      </c>
      <c r="G343" t="s">
        <v>50</v>
      </c>
      <c r="H343" t="s">
        <v>808</v>
      </c>
      <c r="I343" t="s">
        <v>60</v>
      </c>
      <c r="J343">
        <v>5</v>
      </c>
      <c r="K343" t="s">
        <v>810</v>
      </c>
      <c r="L343">
        <v>5</v>
      </c>
      <c r="M343" t="s">
        <v>297</v>
      </c>
      <c r="N343" t="s">
        <v>817</v>
      </c>
      <c r="O343" t="s">
        <v>298</v>
      </c>
      <c r="P343">
        <v>3000</v>
      </c>
      <c r="Q343" t="s">
        <v>56</v>
      </c>
      <c r="R343">
        <v>3821</v>
      </c>
      <c r="S343" t="s">
        <v>228</v>
      </c>
      <c r="T343">
        <v>0</v>
      </c>
      <c r="U343" t="s">
        <v>58</v>
      </c>
      <c r="V343" s="16">
        <v>209500</v>
      </c>
      <c r="W343">
        <v>0</v>
      </c>
      <c r="X343" s="1">
        <v>209500</v>
      </c>
      <c r="Y343" s="1">
        <v>209500</v>
      </c>
      <c r="Z343">
        <v>0</v>
      </c>
      <c r="AA343">
        <v>0</v>
      </c>
      <c r="AB343">
        <v>0</v>
      </c>
      <c r="AC343">
        <f t="shared" si="10"/>
        <v>0</v>
      </c>
      <c r="AD343">
        <v>0</v>
      </c>
      <c r="AE343" s="1">
        <v>209500</v>
      </c>
      <c r="AF343">
        <v>0</v>
      </c>
      <c r="AG343">
        <v>0</v>
      </c>
      <c r="AH343" s="1">
        <v>209500</v>
      </c>
    </row>
    <row r="344" spans="1:34" hidden="1" x14ac:dyDescent="0.35">
      <c r="A344" t="str">
        <f t="shared" si="11"/>
        <v>1.1-00-2504_2555004_2539410</v>
      </c>
      <c r="B344" t="s">
        <v>812</v>
      </c>
      <c r="C344" t="s">
        <v>815</v>
      </c>
      <c r="D344" t="s">
        <v>47</v>
      </c>
      <c r="E344" t="s">
        <v>48</v>
      </c>
      <c r="F344" t="s">
        <v>49</v>
      </c>
      <c r="G344" t="s">
        <v>50</v>
      </c>
      <c r="H344" t="s">
        <v>808</v>
      </c>
      <c r="I344" t="s">
        <v>60</v>
      </c>
      <c r="J344">
        <v>5</v>
      </c>
      <c r="K344" t="s">
        <v>810</v>
      </c>
      <c r="L344">
        <v>5</v>
      </c>
      <c r="M344" t="s">
        <v>297</v>
      </c>
      <c r="N344" t="s">
        <v>817</v>
      </c>
      <c r="O344" t="s">
        <v>298</v>
      </c>
      <c r="P344">
        <v>3000</v>
      </c>
      <c r="Q344" t="s">
        <v>56</v>
      </c>
      <c r="R344">
        <v>3941</v>
      </c>
      <c r="S344" t="s">
        <v>328</v>
      </c>
      <c r="T344">
        <v>0</v>
      </c>
      <c r="U344" t="s">
        <v>58</v>
      </c>
      <c r="V344" s="16">
        <v>1000000</v>
      </c>
      <c r="W344" s="1">
        <v>1000000</v>
      </c>
      <c r="X344" s="1">
        <v>22400</v>
      </c>
      <c r="Y344" s="1">
        <v>22400</v>
      </c>
      <c r="Z344" s="1">
        <v>22400</v>
      </c>
      <c r="AA344" s="1">
        <v>22400</v>
      </c>
      <c r="AB344" s="1">
        <v>22400</v>
      </c>
      <c r="AC344">
        <f t="shared" si="10"/>
        <v>977600</v>
      </c>
      <c r="AD344">
        <v>0</v>
      </c>
      <c r="AE344">
        <v>0</v>
      </c>
      <c r="AF344">
        <v>0</v>
      </c>
      <c r="AG344">
        <v>0</v>
      </c>
      <c r="AH344">
        <v>0</v>
      </c>
    </row>
    <row r="345" spans="1:34" hidden="1" x14ac:dyDescent="0.35">
      <c r="A345" t="str">
        <f t="shared" si="11"/>
        <v>1.1-00-2504_2555004_2539610</v>
      </c>
      <c r="B345" t="s">
        <v>812</v>
      </c>
      <c r="C345" t="s">
        <v>815</v>
      </c>
      <c r="D345" t="s">
        <v>47</v>
      </c>
      <c r="E345" t="s">
        <v>48</v>
      </c>
      <c r="F345" t="s">
        <v>49</v>
      </c>
      <c r="G345" t="s">
        <v>50</v>
      </c>
      <c r="H345" t="s">
        <v>808</v>
      </c>
      <c r="I345" t="s">
        <v>60</v>
      </c>
      <c r="J345">
        <v>5</v>
      </c>
      <c r="K345" t="s">
        <v>810</v>
      </c>
      <c r="L345">
        <v>5</v>
      </c>
      <c r="M345" t="s">
        <v>297</v>
      </c>
      <c r="N345" t="s">
        <v>817</v>
      </c>
      <c r="O345" t="s">
        <v>298</v>
      </c>
      <c r="P345">
        <v>3000</v>
      </c>
      <c r="Q345" t="s">
        <v>56</v>
      </c>
      <c r="R345">
        <v>3961</v>
      </c>
      <c r="S345" t="s">
        <v>325</v>
      </c>
      <c r="T345">
        <v>0</v>
      </c>
      <c r="U345" t="s">
        <v>58</v>
      </c>
      <c r="V345" s="16">
        <v>80000</v>
      </c>
      <c r="W345" s="1">
        <v>80000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f t="shared" si="10"/>
        <v>80000</v>
      </c>
      <c r="AD345">
        <v>0</v>
      </c>
      <c r="AE345">
        <v>0</v>
      </c>
      <c r="AF345">
        <v>0</v>
      </c>
      <c r="AG345">
        <v>0</v>
      </c>
      <c r="AH345">
        <v>0</v>
      </c>
    </row>
    <row r="346" spans="1:34" hidden="1" x14ac:dyDescent="0.35">
      <c r="A346" t="str">
        <f t="shared" si="11"/>
        <v>1.1-00-2504_2555004_2551510</v>
      </c>
      <c r="B346" t="s">
        <v>812</v>
      </c>
      <c r="C346" t="s">
        <v>815</v>
      </c>
      <c r="D346" t="s">
        <v>47</v>
      </c>
      <c r="E346" t="s">
        <v>48</v>
      </c>
      <c r="F346" t="s">
        <v>49</v>
      </c>
      <c r="G346" t="s">
        <v>50</v>
      </c>
      <c r="H346" t="s">
        <v>808</v>
      </c>
      <c r="I346" t="s">
        <v>60</v>
      </c>
      <c r="J346">
        <v>5</v>
      </c>
      <c r="K346" t="s">
        <v>810</v>
      </c>
      <c r="L346">
        <v>5</v>
      </c>
      <c r="M346" t="s">
        <v>297</v>
      </c>
      <c r="N346" t="s">
        <v>817</v>
      </c>
      <c r="O346" t="s">
        <v>298</v>
      </c>
      <c r="P346">
        <v>5000</v>
      </c>
      <c r="Q346" t="s">
        <v>118</v>
      </c>
      <c r="R346">
        <v>5151</v>
      </c>
      <c r="S346" t="s">
        <v>326</v>
      </c>
      <c r="T346">
        <v>0</v>
      </c>
      <c r="U346" t="s">
        <v>58</v>
      </c>
      <c r="V346" s="16">
        <v>569400</v>
      </c>
      <c r="W346" s="1">
        <v>1000000</v>
      </c>
      <c r="X346" s="1">
        <v>137808</v>
      </c>
      <c r="Y346" s="1">
        <v>137808</v>
      </c>
      <c r="Z346">
        <v>0</v>
      </c>
      <c r="AA346">
        <v>0</v>
      </c>
      <c r="AB346">
        <v>0</v>
      </c>
      <c r="AC346">
        <f t="shared" si="10"/>
        <v>431592</v>
      </c>
      <c r="AD346">
        <v>0</v>
      </c>
      <c r="AE346">
        <v>0</v>
      </c>
      <c r="AF346">
        <v>0</v>
      </c>
      <c r="AG346" s="1">
        <v>430600</v>
      </c>
      <c r="AH346" s="1">
        <v>-430600</v>
      </c>
    </row>
    <row r="347" spans="1:34" hidden="1" x14ac:dyDescent="0.35">
      <c r="A347" t="str">
        <f t="shared" si="11"/>
        <v>1.1-00-2504_2555004_2551910</v>
      </c>
      <c r="B347" t="s">
        <v>812</v>
      </c>
      <c r="C347" t="s">
        <v>815</v>
      </c>
      <c r="D347" t="s">
        <v>47</v>
      </c>
      <c r="E347" t="s">
        <v>48</v>
      </c>
      <c r="F347" t="s">
        <v>49</v>
      </c>
      <c r="G347" t="s">
        <v>50</v>
      </c>
      <c r="H347" t="s">
        <v>808</v>
      </c>
      <c r="I347" t="s">
        <v>60</v>
      </c>
      <c r="J347">
        <v>5</v>
      </c>
      <c r="K347" t="s">
        <v>810</v>
      </c>
      <c r="L347">
        <v>5</v>
      </c>
      <c r="M347" t="s">
        <v>297</v>
      </c>
      <c r="N347" t="s">
        <v>817</v>
      </c>
      <c r="O347" t="s">
        <v>298</v>
      </c>
      <c r="P347">
        <v>5000</v>
      </c>
      <c r="Q347" t="s">
        <v>118</v>
      </c>
      <c r="R347">
        <v>5191</v>
      </c>
      <c r="S347" t="s">
        <v>121</v>
      </c>
      <c r="T347">
        <v>0</v>
      </c>
      <c r="U347" t="s">
        <v>58</v>
      </c>
      <c r="V347" s="16">
        <v>418000</v>
      </c>
      <c r="W347">
        <v>0</v>
      </c>
      <c r="X347" s="1">
        <v>400303.01</v>
      </c>
      <c r="Y347" s="1">
        <v>400303.01</v>
      </c>
      <c r="Z347" s="1">
        <v>400303.01</v>
      </c>
      <c r="AA347" s="1">
        <v>42976.61</v>
      </c>
      <c r="AB347" s="1">
        <v>42976.61</v>
      </c>
      <c r="AC347">
        <f t="shared" si="10"/>
        <v>17696.989999999991</v>
      </c>
      <c r="AD347">
        <v>0</v>
      </c>
      <c r="AE347" s="1">
        <v>418000</v>
      </c>
      <c r="AF347">
        <v>0</v>
      </c>
      <c r="AG347">
        <v>0</v>
      </c>
      <c r="AH347" s="1">
        <v>418000</v>
      </c>
    </row>
    <row r="348" spans="1:34" hidden="1" x14ac:dyDescent="0.35">
      <c r="A348" t="str">
        <f t="shared" si="11"/>
        <v>1.1-00-2504_2555004_2552110</v>
      </c>
      <c r="B348" t="s">
        <v>812</v>
      </c>
      <c r="C348" t="s">
        <v>815</v>
      </c>
      <c r="D348" t="s">
        <v>47</v>
      </c>
      <c r="E348" t="s">
        <v>48</v>
      </c>
      <c r="F348" t="s">
        <v>49</v>
      </c>
      <c r="G348" t="s">
        <v>50</v>
      </c>
      <c r="H348" t="s">
        <v>808</v>
      </c>
      <c r="I348" t="s">
        <v>60</v>
      </c>
      <c r="J348">
        <v>5</v>
      </c>
      <c r="K348" t="s">
        <v>810</v>
      </c>
      <c r="L348">
        <v>5</v>
      </c>
      <c r="M348" t="s">
        <v>297</v>
      </c>
      <c r="N348" t="s">
        <v>817</v>
      </c>
      <c r="O348" t="s">
        <v>298</v>
      </c>
      <c r="P348">
        <v>5000</v>
      </c>
      <c r="Q348" t="s">
        <v>118</v>
      </c>
      <c r="R348">
        <v>5211</v>
      </c>
      <c r="S348" t="s">
        <v>365</v>
      </c>
      <c r="T348">
        <v>0</v>
      </c>
      <c r="U348" t="s">
        <v>58</v>
      </c>
      <c r="V348" s="16">
        <v>12600</v>
      </c>
      <c r="W348">
        <v>0</v>
      </c>
      <c r="X348" s="1">
        <v>12057.99</v>
      </c>
      <c r="Y348" s="1">
        <v>12057.99</v>
      </c>
      <c r="Z348" s="1">
        <v>12057.99</v>
      </c>
      <c r="AA348" s="1">
        <v>12057.99</v>
      </c>
      <c r="AB348" s="1">
        <v>12057.99</v>
      </c>
      <c r="AC348">
        <f t="shared" si="10"/>
        <v>542.01000000000022</v>
      </c>
      <c r="AD348">
        <v>0</v>
      </c>
      <c r="AE348" s="1">
        <v>12600</v>
      </c>
      <c r="AF348">
        <v>0</v>
      </c>
      <c r="AG348">
        <v>0</v>
      </c>
      <c r="AH348" s="1">
        <v>12600</v>
      </c>
    </row>
    <row r="349" spans="1:34" hidden="1" x14ac:dyDescent="0.35">
      <c r="A349" t="str">
        <f t="shared" si="11"/>
        <v>1.1-00-2504_2555004_25581163</v>
      </c>
      <c r="B349" t="s">
        <v>812</v>
      </c>
      <c r="C349" t="s">
        <v>815</v>
      </c>
      <c r="D349" t="s">
        <v>47</v>
      </c>
      <c r="E349" t="s">
        <v>48</v>
      </c>
      <c r="F349" t="s">
        <v>49</v>
      </c>
      <c r="G349" t="s">
        <v>50</v>
      </c>
      <c r="H349" t="s">
        <v>808</v>
      </c>
      <c r="I349" t="s">
        <v>60</v>
      </c>
      <c r="J349">
        <v>5</v>
      </c>
      <c r="K349" t="s">
        <v>810</v>
      </c>
      <c r="L349">
        <v>5</v>
      </c>
      <c r="M349" t="s">
        <v>297</v>
      </c>
      <c r="N349" t="s">
        <v>817</v>
      </c>
      <c r="O349" t="s">
        <v>298</v>
      </c>
      <c r="P349">
        <v>5000</v>
      </c>
      <c r="Q349" t="s">
        <v>118</v>
      </c>
      <c r="R349">
        <v>5811</v>
      </c>
      <c r="S349" t="s">
        <v>251</v>
      </c>
      <c r="T349">
        <v>63</v>
      </c>
      <c r="U349" t="s">
        <v>301</v>
      </c>
      <c r="V349" s="16">
        <v>8443490</v>
      </c>
      <c r="W349">
        <v>0</v>
      </c>
      <c r="X349" s="1">
        <v>3507496</v>
      </c>
      <c r="Y349" s="1">
        <v>3507496</v>
      </c>
      <c r="Z349" s="1">
        <v>3507496</v>
      </c>
      <c r="AA349" s="1">
        <v>3507496</v>
      </c>
      <c r="AB349" s="1">
        <v>3507496</v>
      </c>
      <c r="AC349">
        <f t="shared" si="10"/>
        <v>4935994</v>
      </c>
      <c r="AD349" s="1">
        <v>9000000</v>
      </c>
      <c r="AE349">
        <v>0</v>
      </c>
      <c r="AF349">
        <v>0</v>
      </c>
      <c r="AG349" s="1">
        <v>556510</v>
      </c>
      <c r="AH349" s="1">
        <v>8443490</v>
      </c>
    </row>
    <row r="350" spans="1:34" hidden="1" x14ac:dyDescent="0.35">
      <c r="A350" t="str">
        <f t="shared" si="11"/>
        <v>1.1-00-2504_2555004_2559110</v>
      </c>
      <c r="B350" t="s">
        <v>812</v>
      </c>
      <c r="C350" t="s">
        <v>815</v>
      </c>
      <c r="D350" t="s">
        <v>47</v>
      </c>
      <c r="E350" t="s">
        <v>48</v>
      </c>
      <c r="F350" t="s">
        <v>49</v>
      </c>
      <c r="G350" t="s">
        <v>50</v>
      </c>
      <c r="H350" t="s">
        <v>808</v>
      </c>
      <c r="I350" t="s">
        <v>60</v>
      </c>
      <c r="J350">
        <v>5</v>
      </c>
      <c r="K350" t="s">
        <v>810</v>
      </c>
      <c r="L350">
        <v>5</v>
      </c>
      <c r="M350" t="s">
        <v>297</v>
      </c>
      <c r="N350" t="s">
        <v>817</v>
      </c>
      <c r="O350" t="s">
        <v>298</v>
      </c>
      <c r="P350">
        <v>5000</v>
      </c>
      <c r="Q350" t="s">
        <v>118</v>
      </c>
      <c r="R350">
        <v>5911</v>
      </c>
      <c r="S350" t="s">
        <v>300</v>
      </c>
      <c r="T350">
        <v>0</v>
      </c>
      <c r="U350" t="s">
        <v>58</v>
      </c>
      <c r="V350" s="16">
        <v>2644510</v>
      </c>
      <c r="W350" s="1">
        <v>2008000</v>
      </c>
      <c r="X350" s="1">
        <v>2644510</v>
      </c>
      <c r="Y350" s="1">
        <v>7830</v>
      </c>
      <c r="Z350" s="1">
        <v>7830</v>
      </c>
      <c r="AA350" s="1">
        <v>7830</v>
      </c>
      <c r="AB350" s="1">
        <v>7830</v>
      </c>
      <c r="AC350">
        <f t="shared" si="10"/>
        <v>0</v>
      </c>
      <c r="AD350">
        <v>0</v>
      </c>
      <c r="AE350" s="1">
        <v>18056510</v>
      </c>
      <c r="AF350">
        <v>0</v>
      </c>
      <c r="AG350" s="1">
        <v>17420000</v>
      </c>
      <c r="AH350" s="1">
        <v>636510</v>
      </c>
    </row>
    <row r="351" spans="1:34" hidden="1" x14ac:dyDescent="0.35">
      <c r="A351" t="str">
        <f t="shared" si="11"/>
        <v>1.1-00-2504_2555004_25632110</v>
      </c>
      <c r="B351" t="s">
        <v>812</v>
      </c>
      <c r="C351" t="s">
        <v>815</v>
      </c>
      <c r="D351" t="s">
        <v>47</v>
      </c>
      <c r="E351" t="s">
        <v>48</v>
      </c>
      <c r="F351" t="s">
        <v>49</v>
      </c>
      <c r="G351" t="s">
        <v>50</v>
      </c>
      <c r="H351" t="s">
        <v>808</v>
      </c>
      <c r="I351" t="s">
        <v>60</v>
      </c>
      <c r="J351">
        <v>5</v>
      </c>
      <c r="K351" t="s">
        <v>810</v>
      </c>
      <c r="L351">
        <v>5</v>
      </c>
      <c r="M351" t="s">
        <v>297</v>
      </c>
      <c r="N351" t="s">
        <v>817</v>
      </c>
      <c r="O351" t="s">
        <v>298</v>
      </c>
      <c r="P351">
        <v>6000</v>
      </c>
      <c r="Q351" t="s">
        <v>146</v>
      </c>
      <c r="R351">
        <v>6321</v>
      </c>
      <c r="S351" t="s">
        <v>303</v>
      </c>
      <c r="T351">
        <v>10</v>
      </c>
      <c r="U351" t="s">
        <v>305</v>
      </c>
      <c r="V351" s="16">
        <v>95100000</v>
      </c>
      <c r="W351" s="1">
        <v>85600011.480000004</v>
      </c>
      <c r="X351" s="1">
        <v>61953107.350000001</v>
      </c>
      <c r="Y351" s="1">
        <v>61953107.350000001</v>
      </c>
      <c r="Z351" s="1">
        <v>61953107.350000001</v>
      </c>
      <c r="AA351" s="1">
        <v>55034164.700000003</v>
      </c>
      <c r="AB351" s="1">
        <v>55034164.700000003</v>
      </c>
      <c r="AC351">
        <f t="shared" si="10"/>
        <v>33146892.649999999</v>
      </c>
      <c r="AD351" s="1">
        <v>9500000</v>
      </c>
      <c r="AE351">
        <v>0</v>
      </c>
      <c r="AF351">
        <v>0</v>
      </c>
      <c r="AG351">
        <v>11.48</v>
      </c>
      <c r="AH351" s="1">
        <v>9499988.5199999996</v>
      </c>
    </row>
    <row r="352" spans="1:34" hidden="1" x14ac:dyDescent="0.35">
      <c r="A352" t="str">
        <f t="shared" si="11"/>
        <v>1.1-00-2504_2555004_25632144</v>
      </c>
      <c r="B352" t="s">
        <v>812</v>
      </c>
      <c r="C352" t="s">
        <v>815</v>
      </c>
      <c r="D352" t="s">
        <v>47</v>
      </c>
      <c r="E352" t="s">
        <v>48</v>
      </c>
      <c r="F352" t="s">
        <v>49</v>
      </c>
      <c r="G352" t="s">
        <v>50</v>
      </c>
      <c r="H352" t="s">
        <v>808</v>
      </c>
      <c r="I352" t="s">
        <v>60</v>
      </c>
      <c r="J352">
        <v>5</v>
      </c>
      <c r="K352" t="s">
        <v>810</v>
      </c>
      <c r="L352">
        <v>5</v>
      </c>
      <c r="M352" t="s">
        <v>297</v>
      </c>
      <c r="N352" t="s">
        <v>817</v>
      </c>
      <c r="O352" t="s">
        <v>298</v>
      </c>
      <c r="P352">
        <v>6000</v>
      </c>
      <c r="Q352" t="s">
        <v>146</v>
      </c>
      <c r="R352">
        <v>6321</v>
      </c>
      <c r="S352" t="s">
        <v>303</v>
      </c>
      <c r="T352">
        <v>44</v>
      </c>
      <c r="U352" t="s">
        <v>304</v>
      </c>
      <c r="V352" s="16">
        <v>23580360</v>
      </c>
      <c r="W352" s="1">
        <v>23580348.52</v>
      </c>
      <c r="X352" s="1">
        <v>17685270</v>
      </c>
      <c r="Y352" s="1">
        <v>17685270</v>
      </c>
      <c r="Z352" s="1">
        <v>17685270</v>
      </c>
      <c r="AA352" s="1">
        <v>17685270</v>
      </c>
      <c r="AB352" s="1">
        <v>17685270</v>
      </c>
      <c r="AC352">
        <f t="shared" si="10"/>
        <v>5895090</v>
      </c>
      <c r="AD352">
        <v>0</v>
      </c>
      <c r="AE352">
        <v>11.48</v>
      </c>
      <c r="AF352">
        <v>0</v>
      </c>
      <c r="AG352">
        <v>0</v>
      </c>
      <c r="AH352">
        <v>11.48</v>
      </c>
    </row>
    <row r="353" spans="1:34" hidden="1" x14ac:dyDescent="0.35">
      <c r="A353" t="str">
        <f t="shared" si="11"/>
        <v>1.1-00-2504_2556004_2533910</v>
      </c>
      <c r="B353" t="s">
        <v>812</v>
      </c>
      <c r="C353" t="s">
        <v>815</v>
      </c>
      <c r="D353" t="s">
        <v>47</v>
      </c>
      <c r="E353" t="s">
        <v>48</v>
      </c>
      <c r="F353" t="s">
        <v>49</v>
      </c>
      <c r="G353" t="s">
        <v>50</v>
      </c>
      <c r="H353" t="s">
        <v>808</v>
      </c>
      <c r="I353" t="s">
        <v>60</v>
      </c>
      <c r="J353">
        <v>5</v>
      </c>
      <c r="K353" t="s">
        <v>810</v>
      </c>
      <c r="L353">
        <v>6</v>
      </c>
      <c r="M353" t="s">
        <v>819</v>
      </c>
      <c r="N353" t="s">
        <v>817</v>
      </c>
      <c r="O353" t="s">
        <v>298</v>
      </c>
      <c r="P353">
        <v>3000</v>
      </c>
      <c r="Q353" t="s">
        <v>56</v>
      </c>
      <c r="R353">
        <v>3391</v>
      </c>
      <c r="S353" t="s">
        <v>129</v>
      </c>
      <c r="T353">
        <v>0</v>
      </c>
      <c r="U353" t="s">
        <v>58</v>
      </c>
      <c r="V353" s="16">
        <v>22600000</v>
      </c>
      <c r="W353" s="1">
        <v>17000000</v>
      </c>
      <c r="X353" s="1">
        <v>17000000</v>
      </c>
      <c r="Y353" s="1">
        <v>17000000</v>
      </c>
      <c r="Z353" s="1">
        <v>11333333.359999999</v>
      </c>
      <c r="AA353" s="1">
        <v>9916666.6899999995</v>
      </c>
      <c r="AB353" s="1">
        <v>9916666.6899999995</v>
      </c>
      <c r="AC353">
        <f t="shared" si="10"/>
        <v>5600000</v>
      </c>
      <c r="AD353" s="1">
        <v>3000000</v>
      </c>
      <c r="AE353" s="1">
        <v>2600000</v>
      </c>
      <c r="AF353">
        <v>0</v>
      </c>
      <c r="AG353">
        <v>0</v>
      </c>
      <c r="AH353" s="1">
        <v>5600000</v>
      </c>
    </row>
    <row r="354" spans="1:34" hidden="1" x14ac:dyDescent="0.35">
      <c r="A354" t="str">
        <f t="shared" si="11"/>
        <v>1.1-00-2504_2557005_2542110</v>
      </c>
      <c r="B354" t="s">
        <v>812</v>
      </c>
      <c r="C354" t="s">
        <v>815</v>
      </c>
      <c r="D354" t="s">
        <v>47</v>
      </c>
      <c r="E354" t="s">
        <v>48</v>
      </c>
      <c r="F354" t="s">
        <v>49</v>
      </c>
      <c r="G354" t="s">
        <v>50</v>
      </c>
      <c r="H354" t="s">
        <v>808</v>
      </c>
      <c r="I354" t="s">
        <v>60</v>
      </c>
      <c r="J354">
        <v>5</v>
      </c>
      <c r="K354" t="s">
        <v>810</v>
      </c>
      <c r="L354">
        <v>7</v>
      </c>
      <c r="M354" t="s">
        <v>61</v>
      </c>
      <c r="N354" t="s">
        <v>809</v>
      </c>
      <c r="O354" t="s">
        <v>811</v>
      </c>
      <c r="P354">
        <v>4000</v>
      </c>
      <c r="Q354" t="s">
        <v>233</v>
      </c>
      <c r="R354">
        <v>4211</v>
      </c>
      <c r="S354" t="s">
        <v>291</v>
      </c>
      <c r="T354">
        <v>0</v>
      </c>
      <c r="U354" t="s">
        <v>58</v>
      </c>
      <c r="V354" s="16">
        <v>2500000</v>
      </c>
      <c r="W354" s="1">
        <v>2500000</v>
      </c>
      <c r="X354" s="1">
        <v>2105566.7599999998</v>
      </c>
      <c r="Y354" s="1">
        <v>2105566.7599999998</v>
      </c>
      <c r="Z354" s="1">
        <v>2105566.7599999998</v>
      </c>
      <c r="AA354" s="1">
        <v>2105566.7599999998</v>
      </c>
      <c r="AB354" s="1">
        <v>2105566.7599999998</v>
      </c>
      <c r="AC354">
        <f t="shared" si="10"/>
        <v>394433.24000000022</v>
      </c>
      <c r="AD354">
        <v>0</v>
      </c>
      <c r="AE354">
        <v>0</v>
      </c>
      <c r="AF354">
        <v>0</v>
      </c>
      <c r="AG354">
        <v>0</v>
      </c>
      <c r="AH354">
        <v>0</v>
      </c>
    </row>
    <row r="355" spans="1:34" hidden="1" x14ac:dyDescent="0.35">
      <c r="A355" t="str">
        <f t="shared" si="11"/>
        <v>1.1-00-2504_2557005_2542510</v>
      </c>
      <c r="B355" t="s">
        <v>812</v>
      </c>
      <c r="C355" t="s">
        <v>815</v>
      </c>
      <c r="D355" t="s">
        <v>47</v>
      </c>
      <c r="E355" t="s">
        <v>48</v>
      </c>
      <c r="F355" t="s">
        <v>49</v>
      </c>
      <c r="G355" t="s">
        <v>50</v>
      </c>
      <c r="H355" t="s">
        <v>808</v>
      </c>
      <c r="I355" t="s">
        <v>60</v>
      </c>
      <c r="J355">
        <v>5</v>
      </c>
      <c r="K355" t="s">
        <v>810</v>
      </c>
      <c r="L355">
        <v>7</v>
      </c>
      <c r="M355" t="s">
        <v>61</v>
      </c>
      <c r="N355" t="s">
        <v>809</v>
      </c>
      <c r="O355" t="s">
        <v>811</v>
      </c>
      <c r="P355">
        <v>4000</v>
      </c>
      <c r="Q355" t="s">
        <v>233</v>
      </c>
      <c r="R355">
        <v>4251</v>
      </c>
      <c r="S355" t="s">
        <v>329</v>
      </c>
      <c r="T355">
        <v>0</v>
      </c>
      <c r="U355" t="s">
        <v>58</v>
      </c>
      <c r="V355" s="16">
        <v>17150000</v>
      </c>
      <c r="W355" s="1">
        <v>14000000</v>
      </c>
      <c r="X355" s="1">
        <v>14450997.58</v>
      </c>
      <c r="Y355" s="1">
        <v>14450997.58</v>
      </c>
      <c r="Z355" s="1">
        <v>14450997.58</v>
      </c>
      <c r="AA355" s="1">
        <v>14450997.58</v>
      </c>
      <c r="AB355" s="1">
        <v>14450997.58</v>
      </c>
      <c r="AC355">
        <f t="shared" si="10"/>
        <v>2699002.42</v>
      </c>
      <c r="AD355" s="1">
        <v>8000000</v>
      </c>
      <c r="AE355" s="1">
        <v>800000</v>
      </c>
      <c r="AF355">
        <v>0</v>
      </c>
      <c r="AG355" s="1">
        <v>5650000</v>
      </c>
      <c r="AH355" s="1">
        <v>3150000</v>
      </c>
    </row>
    <row r="356" spans="1:34" hidden="1" x14ac:dyDescent="0.35">
      <c r="A356" t="str">
        <f t="shared" si="11"/>
        <v>1.1-00-2504_2558006_2521810</v>
      </c>
      <c r="B356" t="s">
        <v>812</v>
      </c>
      <c r="C356" t="s">
        <v>815</v>
      </c>
      <c r="D356" t="s">
        <v>47</v>
      </c>
      <c r="E356" t="s">
        <v>48</v>
      </c>
      <c r="F356" t="s">
        <v>49</v>
      </c>
      <c r="G356" t="s">
        <v>50</v>
      </c>
      <c r="H356" t="s">
        <v>808</v>
      </c>
      <c r="I356" t="s">
        <v>60</v>
      </c>
      <c r="J356">
        <v>5</v>
      </c>
      <c r="K356" t="s">
        <v>810</v>
      </c>
      <c r="L356">
        <v>8</v>
      </c>
      <c r="M356" t="s">
        <v>333</v>
      </c>
      <c r="N356" t="s">
        <v>820</v>
      </c>
      <c r="O356" t="s">
        <v>821</v>
      </c>
      <c r="P356">
        <v>2000</v>
      </c>
      <c r="Q356" t="s">
        <v>105</v>
      </c>
      <c r="R356">
        <v>2181</v>
      </c>
      <c r="S356" t="s">
        <v>332</v>
      </c>
      <c r="T356">
        <v>0</v>
      </c>
      <c r="U356" t="s">
        <v>58</v>
      </c>
      <c r="V356" s="16">
        <v>1954000</v>
      </c>
      <c r="W356" s="1">
        <v>8000000</v>
      </c>
      <c r="X356" s="1">
        <v>1357080</v>
      </c>
      <c r="Y356" s="1">
        <v>1357080</v>
      </c>
      <c r="Z356" s="1">
        <v>594080</v>
      </c>
      <c r="AA356" s="1">
        <v>594080</v>
      </c>
      <c r="AB356" s="1">
        <v>594080</v>
      </c>
      <c r="AC356">
        <f t="shared" si="10"/>
        <v>596920</v>
      </c>
      <c r="AD356">
        <v>0</v>
      </c>
      <c r="AE356">
        <v>0</v>
      </c>
      <c r="AF356">
        <v>0</v>
      </c>
      <c r="AG356" s="1">
        <v>6046000</v>
      </c>
      <c r="AH356" s="1">
        <v>-6046000</v>
      </c>
    </row>
    <row r="357" spans="1:34" hidden="1" x14ac:dyDescent="0.35">
      <c r="A357" t="str">
        <f t="shared" si="11"/>
        <v>1.1-00-2504_2558006_2539420</v>
      </c>
      <c r="B357" t="s">
        <v>812</v>
      </c>
      <c r="C357" t="s">
        <v>815</v>
      </c>
      <c r="D357" t="s">
        <v>47</v>
      </c>
      <c r="E357" t="s">
        <v>48</v>
      </c>
      <c r="F357" t="s">
        <v>49</v>
      </c>
      <c r="G357" t="s">
        <v>50</v>
      </c>
      <c r="H357" t="s">
        <v>808</v>
      </c>
      <c r="I357" t="s">
        <v>60</v>
      </c>
      <c r="J357">
        <v>5</v>
      </c>
      <c r="K357" t="s">
        <v>810</v>
      </c>
      <c r="L357">
        <v>8</v>
      </c>
      <c r="M357" t="s">
        <v>333</v>
      </c>
      <c r="N357" t="s">
        <v>820</v>
      </c>
      <c r="O357" t="s">
        <v>821</v>
      </c>
      <c r="P357">
        <v>3000</v>
      </c>
      <c r="Q357" t="s">
        <v>56</v>
      </c>
      <c r="R357">
        <v>3942</v>
      </c>
      <c r="S357" t="s">
        <v>335</v>
      </c>
      <c r="T357">
        <v>0</v>
      </c>
      <c r="U357" t="s">
        <v>58</v>
      </c>
      <c r="V357" s="16">
        <v>675000</v>
      </c>
      <c r="W357" s="1">
        <v>700000</v>
      </c>
      <c r="X357" s="1">
        <v>51796.46</v>
      </c>
      <c r="Y357" s="1">
        <v>51796.46</v>
      </c>
      <c r="Z357" s="1">
        <v>51796.46</v>
      </c>
      <c r="AA357" s="1">
        <v>42845.21</v>
      </c>
      <c r="AB357" s="1">
        <v>42845.21</v>
      </c>
      <c r="AC357">
        <f t="shared" si="10"/>
        <v>623203.54</v>
      </c>
      <c r="AD357">
        <v>0</v>
      </c>
      <c r="AE357">
        <v>0</v>
      </c>
      <c r="AF357">
        <v>0</v>
      </c>
      <c r="AG357" s="1">
        <v>25000</v>
      </c>
      <c r="AH357" s="1">
        <v>-25000</v>
      </c>
    </row>
    <row r="358" spans="1:34" hidden="1" x14ac:dyDescent="0.35">
      <c r="A358" t="str">
        <f t="shared" si="11"/>
        <v>1.1-00-2511_25247033_2561210</v>
      </c>
      <c r="B358" t="s">
        <v>812</v>
      </c>
      <c r="C358" t="s">
        <v>815</v>
      </c>
      <c r="D358" t="s">
        <v>47</v>
      </c>
      <c r="E358" t="s">
        <v>48</v>
      </c>
      <c r="F358" t="s">
        <v>138</v>
      </c>
      <c r="G358" t="s">
        <v>139</v>
      </c>
      <c r="H358" t="s">
        <v>822</v>
      </c>
      <c r="I358" t="s">
        <v>824</v>
      </c>
      <c r="J358">
        <v>2</v>
      </c>
      <c r="K358" t="s">
        <v>148</v>
      </c>
      <c r="L358">
        <v>47</v>
      </c>
      <c r="M358" t="s">
        <v>151</v>
      </c>
      <c r="N358" t="s">
        <v>823</v>
      </c>
      <c r="O358" t="s">
        <v>825</v>
      </c>
      <c r="P358">
        <v>6000</v>
      </c>
      <c r="Q358" t="s">
        <v>146</v>
      </c>
      <c r="R358">
        <v>6121</v>
      </c>
      <c r="S358" t="s">
        <v>145</v>
      </c>
      <c r="T358">
        <v>0</v>
      </c>
      <c r="U358" t="s">
        <v>58</v>
      </c>
      <c r="V358" s="16">
        <v>140000000</v>
      </c>
      <c r="W358" s="1">
        <v>140000000</v>
      </c>
      <c r="X358" s="1">
        <v>73516404.010000005</v>
      </c>
      <c r="Y358" s="1">
        <v>73516404.010000005</v>
      </c>
      <c r="Z358" s="1">
        <v>57581569.859999999</v>
      </c>
      <c r="AA358" s="1">
        <v>57581569.859999999</v>
      </c>
      <c r="AB358" s="1">
        <v>57581569.859999999</v>
      </c>
      <c r="AC358">
        <f t="shared" si="10"/>
        <v>66483595.989999995</v>
      </c>
      <c r="AD358">
        <v>0</v>
      </c>
      <c r="AE358">
        <v>0</v>
      </c>
      <c r="AF358">
        <v>0</v>
      </c>
      <c r="AG358">
        <v>0</v>
      </c>
      <c r="AH358">
        <v>0</v>
      </c>
    </row>
    <row r="359" spans="1:34" hidden="1" x14ac:dyDescent="0.35">
      <c r="A359" t="str">
        <f t="shared" si="11"/>
        <v>1.1-00-2511_25247033_25612165</v>
      </c>
      <c r="B359" t="s">
        <v>812</v>
      </c>
      <c r="C359" t="s">
        <v>815</v>
      </c>
      <c r="D359" t="s">
        <v>47</v>
      </c>
      <c r="E359" t="s">
        <v>48</v>
      </c>
      <c r="F359" t="s">
        <v>138</v>
      </c>
      <c r="G359" t="s">
        <v>139</v>
      </c>
      <c r="H359" t="s">
        <v>822</v>
      </c>
      <c r="I359" t="s">
        <v>824</v>
      </c>
      <c r="J359">
        <v>2</v>
      </c>
      <c r="K359" t="s">
        <v>148</v>
      </c>
      <c r="L359">
        <v>47</v>
      </c>
      <c r="M359" t="s">
        <v>151</v>
      </c>
      <c r="N359" t="s">
        <v>823</v>
      </c>
      <c r="O359" t="s">
        <v>825</v>
      </c>
      <c r="P359">
        <v>6000</v>
      </c>
      <c r="Q359" t="s">
        <v>146</v>
      </c>
      <c r="R359">
        <v>6121</v>
      </c>
      <c r="S359" t="s">
        <v>145</v>
      </c>
      <c r="T359">
        <v>65</v>
      </c>
      <c r="U359" t="s">
        <v>826</v>
      </c>
      <c r="V359" s="16">
        <v>10000000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f t="shared" si="10"/>
        <v>10000000</v>
      </c>
      <c r="AD359" s="1">
        <v>10000000</v>
      </c>
      <c r="AE359">
        <v>0</v>
      </c>
      <c r="AF359">
        <v>0</v>
      </c>
      <c r="AG359">
        <v>0</v>
      </c>
      <c r="AH359" s="1">
        <v>10000000</v>
      </c>
    </row>
    <row r="360" spans="1:34" hidden="1" x14ac:dyDescent="0.35">
      <c r="A360" t="str">
        <f t="shared" si="11"/>
        <v>1.1-00-2511_25247033_2561310</v>
      </c>
      <c r="B360" t="s">
        <v>812</v>
      </c>
      <c r="C360" t="s">
        <v>815</v>
      </c>
      <c r="D360" t="s">
        <v>47</v>
      </c>
      <c r="E360" t="s">
        <v>48</v>
      </c>
      <c r="F360" t="s">
        <v>138</v>
      </c>
      <c r="G360" t="s">
        <v>139</v>
      </c>
      <c r="H360" t="s">
        <v>822</v>
      </c>
      <c r="I360" t="s">
        <v>824</v>
      </c>
      <c r="J360">
        <v>2</v>
      </c>
      <c r="K360" t="s">
        <v>148</v>
      </c>
      <c r="L360">
        <v>47</v>
      </c>
      <c r="M360" t="s">
        <v>151</v>
      </c>
      <c r="N360" t="s">
        <v>823</v>
      </c>
      <c r="O360" t="s">
        <v>825</v>
      </c>
      <c r="P360">
        <v>6000</v>
      </c>
      <c r="Q360" t="s">
        <v>146</v>
      </c>
      <c r="R360">
        <v>6131</v>
      </c>
      <c r="S360" t="s">
        <v>152</v>
      </c>
      <c r="T360">
        <v>0</v>
      </c>
      <c r="U360" t="s">
        <v>58</v>
      </c>
      <c r="V360" s="16">
        <v>16670000</v>
      </c>
      <c r="W360" s="1">
        <v>16670000</v>
      </c>
      <c r="X360" s="1">
        <v>7340966.3600000003</v>
      </c>
      <c r="Y360" s="1">
        <v>7340966.3600000003</v>
      </c>
      <c r="Z360" s="1">
        <v>7340966.3600000003</v>
      </c>
      <c r="AA360" s="1">
        <v>7340966.3600000003</v>
      </c>
      <c r="AB360" s="1">
        <v>7340966.3600000003</v>
      </c>
      <c r="AC360">
        <f t="shared" si="10"/>
        <v>9329033.6400000006</v>
      </c>
      <c r="AD360">
        <v>0</v>
      </c>
      <c r="AE360">
        <v>0</v>
      </c>
      <c r="AF360">
        <v>0</v>
      </c>
      <c r="AG360">
        <v>0</v>
      </c>
      <c r="AH360">
        <v>0</v>
      </c>
    </row>
    <row r="361" spans="1:34" hidden="1" x14ac:dyDescent="0.35">
      <c r="A361" t="str">
        <f t="shared" si="11"/>
        <v>1.1-00-2511_25247033_25613164</v>
      </c>
      <c r="B361" t="s">
        <v>812</v>
      </c>
      <c r="C361" t="s">
        <v>815</v>
      </c>
      <c r="D361" t="s">
        <v>47</v>
      </c>
      <c r="E361" t="s">
        <v>48</v>
      </c>
      <c r="F361" t="s">
        <v>138</v>
      </c>
      <c r="G361" t="s">
        <v>139</v>
      </c>
      <c r="H361" t="s">
        <v>822</v>
      </c>
      <c r="I361" t="s">
        <v>824</v>
      </c>
      <c r="J361">
        <v>2</v>
      </c>
      <c r="K361" t="s">
        <v>148</v>
      </c>
      <c r="L361">
        <v>47</v>
      </c>
      <c r="M361" t="s">
        <v>151</v>
      </c>
      <c r="N361" t="s">
        <v>823</v>
      </c>
      <c r="O361" t="s">
        <v>825</v>
      </c>
      <c r="P361">
        <v>6000</v>
      </c>
      <c r="Q361" t="s">
        <v>146</v>
      </c>
      <c r="R361">
        <v>6131</v>
      </c>
      <c r="S361" t="s">
        <v>152</v>
      </c>
      <c r="T361">
        <v>64</v>
      </c>
      <c r="U361" t="s">
        <v>827</v>
      </c>
      <c r="V361" s="16">
        <v>10000000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f t="shared" si="10"/>
        <v>10000000</v>
      </c>
      <c r="AD361" s="1">
        <v>10000000</v>
      </c>
      <c r="AE361">
        <v>0</v>
      </c>
      <c r="AF361">
        <v>0</v>
      </c>
      <c r="AG361">
        <v>0</v>
      </c>
      <c r="AH361" s="1">
        <v>10000000</v>
      </c>
    </row>
    <row r="362" spans="1:34" hidden="1" x14ac:dyDescent="0.35">
      <c r="A362" t="str">
        <f t="shared" si="11"/>
        <v>1.1-00-2511_25247033_2561510</v>
      </c>
      <c r="B362" t="s">
        <v>812</v>
      </c>
      <c r="C362" t="s">
        <v>815</v>
      </c>
      <c r="D362" t="s">
        <v>47</v>
      </c>
      <c r="E362" t="s">
        <v>48</v>
      </c>
      <c r="F362" t="s">
        <v>138</v>
      </c>
      <c r="G362" t="s">
        <v>139</v>
      </c>
      <c r="H362" t="s">
        <v>822</v>
      </c>
      <c r="I362" t="s">
        <v>824</v>
      </c>
      <c r="J362">
        <v>2</v>
      </c>
      <c r="K362" t="s">
        <v>148</v>
      </c>
      <c r="L362">
        <v>47</v>
      </c>
      <c r="M362" t="s">
        <v>151</v>
      </c>
      <c r="N362" t="s">
        <v>823</v>
      </c>
      <c r="O362" t="s">
        <v>825</v>
      </c>
      <c r="P362">
        <v>6000</v>
      </c>
      <c r="Q362" t="s">
        <v>146</v>
      </c>
      <c r="R362">
        <v>6151</v>
      </c>
      <c r="S362" t="s">
        <v>153</v>
      </c>
      <c r="T362">
        <v>0</v>
      </c>
      <c r="U362" t="s">
        <v>58</v>
      </c>
      <c r="V362" s="16">
        <v>176660000</v>
      </c>
      <c r="W362" s="1">
        <v>176660000</v>
      </c>
      <c r="X362" s="1">
        <v>108444279.51000001</v>
      </c>
      <c r="Y362" s="1">
        <v>108444279.51000001</v>
      </c>
      <c r="Z362" s="1">
        <v>53737416.149999999</v>
      </c>
      <c r="AA362" s="1">
        <v>53737416.149999999</v>
      </c>
      <c r="AB362" s="1">
        <v>53737416.149999999</v>
      </c>
      <c r="AC362">
        <f t="shared" si="10"/>
        <v>68215720.489999995</v>
      </c>
      <c r="AD362">
        <v>0</v>
      </c>
      <c r="AE362">
        <v>0</v>
      </c>
      <c r="AF362">
        <v>0</v>
      </c>
      <c r="AG362">
        <v>0</v>
      </c>
      <c r="AH362">
        <v>0</v>
      </c>
    </row>
    <row r="363" spans="1:34" hidden="1" x14ac:dyDescent="0.35">
      <c r="A363" t="str">
        <f t="shared" si="11"/>
        <v>1.1-00-2511_25248033_2561210</v>
      </c>
      <c r="B363" t="s">
        <v>812</v>
      </c>
      <c r="C363" t="s">
        <v>815</v>
      </c>
      <c r="D363" t="s">
        <v>47</v>
      </c>
      <c r="E363" t="s">
        <v>48</v>
      </c>
      <c r="F363" t="s">
        <v>138</v>
      </c>
      <c r="G363" t="s">
        <v>139</v>
      </c>
      <c r="H363" t="s">
        <v>822</v>
      </c>
      <c r="I363" t="s">
        <v>824</v>
      </c>
      <c r="J363">
        <v>2</v>
      </c>
      <c r="K363" t="s">
        <v>148</v>
      </c>
      <c r="L363">
        <v>48</v>
      </c>
      <c r="M363" t="s">
        <v>419</v>
      </c>
      <c r="N363" t="s">
        <v>823</v>
      </c>
      <c r="O363" t="s">
        <v>825</v>
      </c>
      <c r="P363">
        <v>6000</v>
      </c>
      <c r="Q363" t="s">
        <v>146</v>
      </c>
      <c r="R363">
        <v>6121</v>
      </c>
      <c r="S363" t="s">
        <v>145</v>
      </c>
      <c r="T363">
        <v>0</v>
      </c>
      <c r="U363" t="s">
        <v>58</v>
      </c>
      <c r="V363" s="16">
        <v>40659485.450000003</v>
      </c>
      <c r="W363" s="1">
        <v>45325115.149999999</v>
      </c>
      <c r="X363" s="1">
        <v>24430703.739999998</v>
      </c>
      <c r="Y363" s="1">
        <v>24430703.739999998</v>
      </c>
      <c r="Z363" s="1">
        <v>10267387.560000001</v>
      </c>
      <c r="AA363" s="1">
        <v>10267387.560000001</v>
      </c>
      <c r="AB363" s="1">
        <v>10267387.560000001</v>
      </c>
      <c r="AC363">
        <f t="shared" si="10"/>
        <v>16228781.710000005</v>
      </c>
      <c r="AD363">
        <v>0</v>
      </c>
      <c r="AE363">
        <v>0</v>
      </c>
      <c r="AF363">
        <v>0</v>
      </c>
      <c r="AG363" s="1">
        <v>4665629.7</v>
      </c>
      <c r="AH363" s="1">
        <v>-4665629.7</v>
      </c>
    </row>
    <row r="364" spans="1:34" hidden="1" x14ac:dyDescent="0.35">
      <c r="A364" t="str">
        <f t="shared" si="11"/>
        <v>1.1-00-2511_25248033_2561510</v>
      </c>
      <c r="B364" t="s">
        <v>812</v>
      </c>
      <c r="C364" t="s">
        <v>815</v>
      </c>
      <c r="D364" t="s">
        <v>47</v>
      </c>
      <c r="E364" t="s">
        <v>48</v>
      </c>
      <c r="F364" t="s">
        <v>138</v>
      </c>
      <c r="G364" t="s">
        <v>139</v>
      </c>
      <c r="H364" t="s">
        <v>822</v>
      </c>
      <c r="I364" t="s">
        <v>824</v>
      </c>
      <c r="J364">
        <v>2</v>
      </c>
      <c r="K364" t="s">
        <v>148</v>
      </c>
      <c r="L364">
        <v>48</v>
      </c>
      <c r="M364" t="s">
        <v>419</v>
      </c>
      <c r="N364" t="s">
        <v>823</v>
      </c>
      <c r="O364" t="s">
        <v>825</v>
      </c>
      <c r="P364">
        <v>6000</v>
      </c>
      <c r="Q364" t="s">
        <v>146</v>
      </c>
      <c r="R364">
        <v>6151</v>
      </c>
      <c r="S364" t="s">
        <v>153</v>
      </c>
      <c r="T364">
        <v>0</v>
      </c>
      <c r="U364" t="s">
        <v>58</v>
      </c>
      <c r="V364" s="16">
        <v>33063150.550000001</v>
      </c>
      <c r="W364" s="1">
        <v>28397520.850000001</v>
      </c>
      <c r="X364" s="1">
        <v>33063150.550000001</v>
      </c>
      <c r="Y364" s="1">
        <v>33063150.550000001</v>
      </c>
      <c r="Z364" s="1">
        <v>16769697.380000001</v>
      </c>
      <c r="AA364" s="1">
        <v>16769697.380000001</v>
      </c>
      <c r="AB364" s="1">
        <v>16769697.380000001</v>
      </c>
      <c r="AC364">
        <f t="shared" si="10"/>
        <v>0</v>
      </c>
      <c r="AD364">
        <v>0</v>
      </c>
      <c r="AE364" s="1">
        <v>4665629.7</v>
      </c>
      <c r="AF364">
        <v>0</v>
      </c>
      <c r="AG364">
        <v>0</v>
      </c>
      <c r="AH364" s="1">
        <v>4665629.7</v>
      </c>
    </row>
    <row r="365" spans="1:34" hidden="1" x14ac:dyDescent="0.35">
      <c r="A365" t="str">
        <f t="shared" si="11"/>
        <v>1.1-00-2511_25249033_2561210</v>
      </c>
      <c r="B365" t="s">
        <v>812</v>
      </c>
      <c r="C365" t="s">
        <v>815</v>
      </c>
      <c r="D365" t="s">
        <v>47</v>
      </c>
      <c r="E365" t="s">
        <v>48</v>
      </c>
      <c r="F365" t="s">
        <v>138</v>
      </c>
      <c r="G365" t="s">
        <v>139</v>
      </c>
      <c r="H365" t="s">
        <v>822</v>
      </c>
      <c r="I365" t="s">
        <v>824</v>
      </c>
      <c r="J365">
        <v>2</v>
      </c>
      <c r="K365" t="s">
        <v>148</v>
      </c>
      <c r="L365">
        <v>49</v>
      </c>
      <c r="M365" t="s">
        <v>149</v>
      </c>
      <c r="N365" t="s">
        <v>823</v>
      </c>
      <c r="O365" t="s">
        <v>825</v>
      </c>
      <c r="P365">
        <v>6000</v>
      </c>
      <c r="Q365" t="s">
        <v>146</v>
      </c>
      <c r="R365">
        <v>6121</v>
      </c>
      <c r="S365" t="s">
        <v>145</v>
      </c>
      <c r="T365">
        <v>0</v>
      </c>
      <c r="U365" t="s">
        <v>58</v>
      </c>
      <c r="V365" s="16">
        <v>193479607.37</v>
      </c>
      <c r="W365" s="1">
        <v>131280727.16</v>
      </c>
      <c r="X365" s="1">
        <v>124175627.09</v>
      </c>
      <c r="Y365" s="1">
        <v>124175627.09</v>
      </c>
      <c r="Z365" s="1">
        <v>75623230.049999997</v>
      </c>
      <c r="AA365" s="1">
        <v>66278664.310000002</v>
      </c>
      <c r="AB365" s="1">
        <v>66278664.310000002</v>
      </c>
      <c r="AC365">
        <f t="shared" si="10"/>
        <v>69303980.280000001</v>
      </c>
      <c r="AD365" s="1">
        <v>63800000</v>
      </c>
      <c r="AE365">
        <v>0</v>
      </c>
      <c r="AF365">
        <v>0</v>
      </c>
      <c r="AG365" s="1">
        <v>1601119.79</v>
      </c>
      <c r="AH365" s="1">
        <v>62198880.210000001</v>
      </c>
    </row>
    <row r="366" spans="1:34" hidden="1" x14ac:dyDescent="0.35">
      <c r="A366" t="str">
        <f t="shared" si="11"/>
        <v>1.1-00-2511_25249033_25612152</v>
      </c>
      <c r="B366" t="s">
        <v>812</v>
      </c>
      <c r="C366" t="s">
        <v>815</v>
      </c>
      <c r="D366" t="s">
        <v>47</v>
      </c>
      <c r="E366" t="s">
        <v>48</v>
      </c>
      <c r="F366" t="s">
        <v>138</v>
      </c>
      <c r="G366" t="s">
        <v>139</v>
      </c>
      <c r="H366" t="s">
        <v>822</v>
      </c>
      <c r="I366" t="s">
        <v>824</v>
      </c>
      <c r="J366">
        <v>2</v>
      </c>
      <c r="K366" t="s">
        <v>148</v>
      </c>
      <c r="L366">
        <v>49</v>
      </c>
      <c r="M366" t="s">
        <v>149</v>
      </c>
      <c r="N366" t="s">
        <v>823</v>
      </c>
      <c r="O366" t="s">
        <v>825</v>
      </c>
      <c r="P366">
        <v>6000</v>
      </c>
      <c r="Q366" t="s">
        <v>146</v>
      </c>
      <c r="R366">
        <v>6121</v>
      </c>
      <c r="S366" t="s">
        <v>145</v>
      </c>
      <c r="T366">
        <v>52</v>
      </c>
      <c r="U366" t="s">
        <v>828</v>
      </c>
      <c r="V366" s="1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f t="shared" si="10"/>
        <v>0</v>
      </c>
      <c r="AD366" s="1">
        <v>10000000</v>
      </c>
      <c r="AE366">
        <v>0</v>
      </c>
      <c r="AF366">
        <v>0</v>
      </c>
      <c r="AG366" s="1">
        <v>10000000</v>
      </c>
      <c r="AH366">
        <v>0</v>
      </c>
    </row>
    <row r="367" spans="1:34" hidden="1" x14ac:dyDescent="0.35">
      <c r="A367" t="str">
        <f t="shared" si="11"/>
        <v>1.1-00-2511_25249033_2561310</v>
      </c>
      <c r="B367" t="s">
        <v>812</v>
      </c>
      <c r="C367" t="s">
        <v>815</v>
      </c>
      <c r="D367" t="s">
        <v>47</v>
      </c>
      <c r="E367" t="s">
        <v>48</v>
      </c>
      <c r="F367" t="s">
        <v>138</v>
      </c>
      <c r="G367" t="s">
        <v>139</v>
      </c>
      <c r="H367" t="s">
        <v>822</v>
      </c>
      <c r="I367" t="s">
        <v>824</v>
      </c>
      <c r="J367">
        <v>2</v>
      </c>
      <c r="K367" t="s">
        <v>148</v>
      </c>
      <c r="L367">
        <v>49</v>
      </c>
      <c r="M367" t="s">
        <v>149</v>
      </c>
      <c r="N367" t="s">
        <v>823</v>
      </c>
      <c r="O367" t="s">
        <v>825</v>
      </c>
      <c r="P367">
        <v>6000</v>
      </c>
      <c r="Q367" t="s">
        <v>146</v>
      </c>
      <c r="R367">
        <v>6131</v>
      </c>
      <c r="S367" t="s">
        <v>152</v>
      </c>
      <c r="T367">
        <v>0</v>
      </c>
      <c r="U367" t="s">
        <v>58</v>
      </c>
      <c r="V367" s="16">
        <v>174377827.78</v>
      </c>
      <c r="W367" s="1">
        <v>56576707.039999999</v>
      </c>
      <c r="X367" s="1">
        <v>174377827.78</v>
      </c>
      <c r="Y367" s="1">
        <v>174377827.78</v>
      </c>
      <c r="Z367" s="1">
        <v>99977924.129999995</v>
      </c>
      <c r="AA367" s="1">
        <v>95900176.689999998</v>
      </c>
      <c r="AB367" s="1">
        <v>95900176.689999998</v>
      </c>
      <c r="AC367">
        <f t="shared" si="10"/>
        <v>0</v>
      </c>
      <c r="AD367">
        <v>0</v>
      </c>
      <c r="AE367" s="1">
        <v>126801120.73999999</v>
      </c>
      <c r="AF367">
        <v>0</v>
      </c>
      <c r="AG367" s="1">
        <v>9000000</v>
      </c>
      <c r="AH367" s="1">
        <v>117801120.73999999</v>
      </c>
    </row>
    <row r="368" spans="1:34" hidden="1" x14ac:dyDescent="0.35">
      <c r="A368" t="str">
        <f t="shared" si="11"/>
        <v>1.1-00-2511_25249033_2561510</v>
      </c>
      <c r="B368" t="s">
        <v>812</v>
      </c>
      <c r="C368" t="s">
        <v>815</v>
      </c>
      <c r="D368" t="s">
        <v>47</v>
      </c>
      <c r="E368" t="s">
        <v>48</v>
      </c>
      <c r="F368" t="s">
        <v>138</v>
      </c>
      <c r="G368" t="s">
        <v>139</v>
      </c>
      <c r="H368" t="s">
        <v>822</v>
      </c>
      <c r="I368" t="s">
        <v>824</v>
      </c>
      <c r="J368">
        <v>2</v>
      </c>
      <c r="K368" t="s">
        <v>148</v>
      </c>
      <c r="L368">
        <v>49</v>
      </c>
      <c r="M368" t="s">
        <v>149</v>
      </c>
      <c r="N368" t="s">
        <v>823</v>
      </c>
      <c r="O368" t="s">
        <v>825</v>
      </c>
      <c r="P368">
        <v>6000</v>
      </c>
      <c r="Q368" t="s">
        <v>146</v>
      </c>
      <c r="R368">
        <v>6151</v>
      </c>
      <c r="S368" t="s">
        <v>153</v>
      </c>
      <c r="T368">
        <v>0</v>
      </c>
      <c r="U368" t="s">
        <v>58</v>
      </c>
      <c r="V368" s="16">
        <v>233555132.84999999</v>
      </c>
      <c r="W368" s="1">
        <v>158055130.22999999</v>
      </c>
      <c r="X368" s="1">
        <v>219914658.69999999</v>
      </c>
      <c r="Y368" s="1">
        <v>219914658.69999999</v>
      </c>
      <c r="Z368" s="1">
        <v>131345498.15000001</v>
      </c>
      <c r="AA368" s="1">
        <v>122854432.91</v>
      </c>
      <c r="AB368" s="1">
        <v>121070022.94</v>
      </c>
      <c r="AC368">
        <f t="shared" si="10"/>
        <v>13640474.150000006</v>
      </c>
      <c r="AD368" s="1">
        <v>75500000</v>
      </c>
      <c r="AE368">
        <v>2.62</v>
      </c>
      <c r="AF368">
        <v>0</v>
      </c>
      <c r="AG368">
        <v>0</v>
      </c>
      <c r="AH368" s="1">
        <v>75500002.620000005</v>
      </c>
    </row>
    <row r="369" spans="1:34" hidden="1" x14ac:dyDescent="0.35">
      <c r="A369" t="str">
        <f t="shared" si="11"/>
        <v>1.1-00-2511_25249033_2563210</v>
      </c>
      <c r="B369" t="s">
        <v>812</v>
      </c>
      <c r="C369" t="s">
        <v>815</v>
      </c>
      <c r="D369" t="s">
        <v>47</v>
      </c>
      <c r="E369" t="s">
        <v>48</v>
      </c>
      <c r="F369" t="s">
        <v>138</v>
      </c>
      <c r="G369" t="s">
        <v>139</v>
      </c>
      <c r="H369" t="s">
        <v>822</v>
      </c>
      <c r="I369" t="s">
        <v>824</v>
      </c>
      <c r="J369">
        <v>2</v>
      </c>
      <c r="K369" t="s">
        <v>148</v>
      </c>
      <c r="L369">
        <v>49</v>
      </c>
      <c r="M369" t="s">
        <v>149</v>
      </c>
      <c r="N369" t="s">
        <v>823</v>
      </c>
      <c r="O369" t="s">
        <v>825</v>
      </c>
      <c r="P369">
        <v>6000</v>
      </c>
      <c r="Q369" t="s">
        <v>146</v>
      </c>
      <c r="R369">
        <v>6321</v>
      </c>
      <c r="S369" t="s">
        <v>303</v>
      </c>
      <c r="T369">
        <v>0</v>
      </c>
      <c r="U369" t="s">
        <v>58</v>
      </c>
      <c r="V369" s="16">
        <v>9500000</v>
      </c>
      <c r="W369" s="1">
        <v>8000000</v>
      </c>
      <c r="X369" s="1">
        <v>7984277.71</v>
      </c>
      <c r="Y369" s="1">
        <v>7984277.71</v>
      </c>
      <c r="Z369" s="1">
        <v>4463470.97</v>
      </c>
      <c r="AA369" s="1">
        <v>4463470.97</v>
      </c>
      <c r="AB369" s="1">
        <v>4463470.97</v>
      </c>
      <c r="AC369">
        <f t="shared" si="10"/>
        <v>1515722.29</v>
      </c>
      <c r="AD369" s="1">
        <v>1500000</v>
      </c>
      <c r="AE369">
        <v>0</v>
      </c>
      <c r="AF369">
        <v>0</v>
      </c>
      <c r="AG369">
        <v>0</v>
      </c>
      <c r="AH369" s="1">
        <v>1500000</v>
      </c>
    </row>
    <row r="370" spans="1:34" hidden="1" x14ac:dyDescent="0.35">
      <c r="A370" t="str">
        <f t="shared" si="11"/>
        <v>1.1-00-2502_2553002_2521110</v>
      </c>
      <c r="B370" t="s">
        <v>812</v>
      </c>
      <c r="C370" t="s">
        <v>815</v>
      </c>
      <c r="D370" t="s">
        <v>47</v>
      </c>
      <c r="E370" t="s">
        <v>48</v>
      </c>
      <c r="F370" t="s">
        <v>65</v>
      </c>
      <c r="G370" t="s">
        <v>66</v>
      </c>
      <c r="H370" t="s">
        <v>829</v>
      </c>
      <c r="I370" t="s">
        <v>178</v>
      </c>
      <c r="J370">
        <v>5</v>
      </c>
      <c r="K370" t="s">
        <v>810</v>
      </c>
      <c r="L370">
        <v>3</v>
      </c>
      <c r="M370" t="s">
        <v>691</v>
      </c>
      <c r="N370" t="s">
        <v>830</v>
      </c>
      <c r="O370" t="s">
        <v>832</v>
      </c>
      <c r="P370">
        <v>2000</v>
      </c>
      <c r="Q370" t="s">
        <v>105</v>
      </c>
      <c r="R370">
        <v>2111</v>
      </c>
      <c r="S370" t="s">
        <v>124</v>
      </c>
      <c r="T370">
        <v>0</v>
      </c>
      <c r="U370" t="s">
        <v>58</v>
      </c>
      <c r="V370" s="16">
        <v>20000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f t="shared" si="10"/>
        <v>20000</v>
      </c>
      <c r="AD370">
        <v>0</v>
      </c>
      <c r="AE370" s="1">
        <v>20000</v>
      </c>
      <c r="AF370">
        <v>0</v>
      </c>
      <c r="AG370">
        <v>0</v>
      </c>
      <c r="AH370" s="1">
        <v>20000</v>
      </c>
    </row>
    <row r="371" spans="1:34" hidden="1" x14ac:dyDescent="0.35">
      <c r="A371" t="str">
        <f t="shared" si="11"/>
        <v>1.1-00-2502_2553002_2521410</v>
      </c>
      <c r="B371" t="s">
        <v>812</v>
      </c>
      <c r="C371" t="s">
        <v>815</v>
      </c>
      <c r="D371" t="s">
        <v>47</v>
      </c>
      <c r="E371" t="s">
        <v>48</v>
      </c>
      <c r="F371" t="s">
        <v>65</v>
      </c>
      <c r="G371" t="s">
        <v>66</v>
      </c>
      <c r="H371" t="s">
        <v>829</v>
      </c>
      <c r="I371" t="s">
        <v>178</v>
      </c>
      <c r="J371">
        <v>5</v>
      </c>
      <c r="K371" t="s">
        <v>810</v>
      </c>
      <c r="L371">
        <v>3</v>
      </c>
      <c r="M371" t="s">
        <v>691</v>
      </c>
      <c r="N371" t="s">
        <v>830</v>
      </c>
      <c r="O371" t="s">
        <v>832</v>
      </c>
      <c r="P371">
        <v>2000</v>
      </c>
      <c r="Q371" t="s">
        <v>105</v>
      </c>
      <c r="R371">
        <v>2141</v>
      </c>
      <c r="S371" t="s">
        <v>126</v>
      </c>
      <c r="T371">
        <v>0</v>
      </c>
      <c r="U371" t="s">
        <v>58</v>
      </c>
      <c r="V371" s="16">
        <v>20000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f t="shared" si="10"/>
        <v>20000</v>
      </c>
      <c r="AD371">
        <v>0</v>
      </c>
      <c r="AE371" s="1">
        <v>20000</v>
      </c>
      <c r="AF371">
        <v>0</v>
      </c>
      <c r="AG371">
        <v>0</v>
      </c>
      <c r="AH371" s="1">
        <v>20000</v>
      </c>
    </row>
    <row r="372" spans="1:34" hidden="1" x14ac:dyDescent="0.35">
      <c r="A372" t="str">
        <f t="shared" si="11"/>
        <v>1.1-00-2502_2553002_2522110</v>
      </c>
      <c r="B372" t="s">
        <v>812</v>
      </c>
      <c r="C372" t="s">
        <v>815</v>
      </c>
      <c r="D372" t="s">
        <v>47</v>
      </c>
      <c r="E372" t="s">
        <v>48</v>
      </c>
      <c r="F372" t="s">
        <v>65</v>
      </c>
      <c r="G372" t="s">
        <v>66</v>
      </c>
      <c r="H372" t="s">
        <v>829</v>
      </c>
      <c r="I372" t="s">
        <v>178</v>
      </c>
      <c r="J372">
        <v>5</v>
      </c>
      <c r="K372" t="s">
        <v>810</v>
      </c>
      <c r="L372">
        <v>3</v>
      </c>
      <c r="M372" t="s">
        <v>691</v>
      </c>
      <c r="N372" t="s">
        <v>830</v>
      </c>
      <c r="O372" t="s">
        <v>832</v>
      </c>
      <c r="P372">
        <v>2000</v>
      </c>
      <c r="Q372" t="s">
        <v>105</v>
      </c>
      <c r="R372">
        <v>2211</v>
      </c>
      <c r="S372" t="s">
        <v>307</v>
      </c>
      <c r="T372">
        <v>0</v>
      </c>
      <c r="U372" t="s">
        <v>58</v>
      </c>
      <c r="V372" s="16">
        <v>20000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f t="shared" si="10"/>
        <v>20000</v>
      </c>
      <c r="AD372">
        <v>0</v>
      </c>
      <c r="AE372" s="1">
        <v>20000</v>
      </c>
      <c r="AF372">
        <v>0</v>
      </c>
      <c r="AG372">
        <v>0</v>
      </c>
      <c r="AH372" s="1">
        <v>20000</v>
      </c>
    </row>
    <row r="373" spans="1:34" hidden="1" x14ac:dyDescent="0.35">
      <c r="A373" t="str">
        <f t="shared" si="11"/>
        <v>1.1-00-2502_2553002_2533910</v>
      </c>
      <c r="B373" t="s">
        <v>812</v>
      </c>
      <c r="C373" t="s">
        <v>815</v>
      </c>
      <c r="D373" t="s">
        <v>47</v>
      </c>
      <c r="E373" t="s">
        <v>48</v>
      </c>
      <c r="F373" t="s">
        <v>65</v>
      </c>
      <c r="G373" t="s">
        <v>66</v>
      </c>
      <c r="H373" t="s">
        <v>829</v>
      </c>
      <c r="I373" t="s">
        <v>178</v>
      </c>
      <c r="J373">
        <v>5</v>
      </c>
      <c r="K373" t="s">
        <v>810</v>
      </c>
      <c r="L373">
        <v>3</v>
      </c>
      <c r="M373" t="s">
        <v>691</v>
      </c>
      <c r="N373" t="s">
        <v>830</v>
      </c>
      <c r="O373" t="s">
        <v>832</v>
      </c>
      <c r="P373">
        <v>3000</v>
      </c>
      <c r="Q373" t="s">
        <v>56</v>
      </c>
      <c r="R373">
        <v>3391</v>
      </c>
      <c r="S373" t="s">
        <v>129</v>
      </c>
      <c r="T373">
        <v>0</v>
      </c>
      <c r="U373" t="s">
        <v>58</v>
      </c>
      <c r="V373" s="16">
        <v>200000</v>
      </c>
      <c r="W373" s="1">
        <v>200000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f t="shared" si="10"/>
        <v>200000</v>
      </c>
      <c r="AD373">
        <v>0</v>
      </c>
      <c r="AE373">
        <v>0</v>
      </c>
      <c r="AF373">
        <v>0</v>
      </c>
      <c r="AG373">
        <v>0</v>
      </c>
      <c r="AH373">
        <v>0</v>
      </c>
    </row>
    <row r="374" spans="1:34" hidden="1" x14ac:dyDescent="0.35">
      <c r="A374" t="str">
        <f t="shared" si="11"/>
        <v>1.1-00-2502_2553002_2534110</v>
      </c>
      <c r="B374" t="s">
        <v>812</v>
      </c>
      <c r="C374" t="s">
        <v>815</v>
      </c>
      <c r="D374" t="s">
        <v>47</v>
      </c>
      <c r="E374" t="s">
        <v>48</v>
      </c>
      <c r="F374" t="s">
        <v>65</v>
      </c>
      <c r="G374" t="s">
        <v>66</v>
      </c>
      <c r="H374" t="s">
        <v>829</v>
      </c>
      <c r="I374" t="s">
        <v>178</v>
      </c>
      <c r="J374">
        <v>5</v>
      </c>
      <c r="K374" t="s">
        <v>810</v>
      </c>
      <c r="L374">
        <v>3</v>
      </c>
      <c r="M374" t="s">
        <v>691</v>
      </c>
      <c r="N374" t="s">
        <v>830</v>
      </c>
      <c r="O374" t="s">
        <v>832</v>
      </c>
      <c r="P374">
        <v>3000</v>
      </c>
      <c r="Q374" t="s">
        <v>56</v>
      </c>
      <c r="R374">
        <v>3411</v>
      </c>
      <c r="S374" t="s">
        <v>319</v>
      </c>
      <c r="T374">
        <v>0</v>
      </c>
      <c r="U374" t="s">
        <v>58</v>
      </c>
      <c r="V374" s="16">
        <v>1200000</v>
      </c>
      <c r="W374" s="1">
        <v>1200000</v>
      </c>
      <c r="X374" s="1">
        <v>1165339.01</v>
      </c>
      <c r="Y374" s="1">
        <v>984524.64</v>
      </c>
      <c r="Z374" s="1">
        <v>880936.64</v>
      </c>
      <c r="AA374" s="1">
        <v>439245.73</v>
      </c>
      <c r="AB374" s="1">
        <v>439245.73</v>
      </c>
      <c r="AC374">
        <f t="shared" si="10"/>
        <v>34660.989999999991</v>
      </c>
      <c r="AD374">
        <v>0</v>
      </c>
      <c r="AE374">
        <v>0</v>
      </c>
      <c r="AF374">
        <v>0</v>
      </c>
      <c r="AG374">
        <v>0</v>
      </c>
      <c r="AH374">
        <v>0</v>
      </c>
    </row>
    <row r="375" spans="1:34" hidden="1" x14ac:dyDescent="0.35">
      <c r="A375" t="str">
        <f t="shared" si="11"/>
        <v>1.1-00-2502_2553002_2537110</v>
      </c>
      <c r="B375" t="s">
        <v>812</v>
      </c>
      <c r="C375" t="s">
        <v>815</v>
      </c>
      <c r="D375" t="s">
        <v>47</v>
      </c>
      <c r="E375" t="s">
        <v>48</v>
      </c>
      <c r="F375" t="s">
        <v>65</v>
      </c>
      <c r="G375" t="s">
        <v>66</v>
      </c>
      <c r="H375" t="s">
        <v>829</v>
      </c>
      <c r="I375" t="s">
        <v>178</v>
      </c>
      <c r="J375">
        <v>5</v>
      </c>
      <c r="K375" t="s">
        <v>810</v>
      </c>
      <c r="L375">
        <v>3</v>
      </c>
      <c r="M375" t="s">
        <v>691</v>
      </c>
      <c r="N375" t="s">
        <v>830</v>
      </c>
      <c r="O375" t="s">
        <v>832</v>
      </c>
      <c r="P375">
        <v>3000</v>
      </c>
      <c r="Q375" t="s">
        <v>56</v>
      </c>
      <c r="R375">
        <v>3711</v>
      </c>
      <c r="S375" t="s">
        <v>278</v>
      </c>
      <c r="T375">
        <v>0</v>
      </c>
      <c r="U375" t="s">
        <v>58</v>
      </c>
      <c r="V375" s="16">
        <v>7200</v>
      </c>
      <c r="W375" s="1">
        <v>7200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f t="shared" si="10"/>
        <v>7200</v>
      </c>
      <c r="AD375">
        <v>0</v>
      </c>
      <c r="AE375">
        <v>0</v>
      </c>
      <c r="AF375">
        <v>0</v>
      </c>
      <c r="AG375">
        <v>0</v>
      </c>
      <c r="AH375">
        <v>0</v>
      </c>
    </row>
    <row r="376" spans="1:34" hidden="1" x14ac:dyDescent="0.35">
      <c r="A376" t="str">
        <f t="shared" si="11"/>
        <v>1.1-00-2502_2553002_2537510</v>
      </c>
      <c r="B376" t="s">
        <v>812</v>
      </c>
      <c r="C376" t="s">
        <v>815</v>
      </c>
      <c r="D376" t="s">
        <v>47</v>
      </c>
      <c r="E376" t="s">
        <v>48</v>
      </c>
      <c r="F376" t="s">
        <v>65</v>
      </c>
      <c r="G376" t="s">
        <v>66</v>
      </c>
      <c r="H376" t="s">
        <v>829</v>
      </c>
      <c r="I376" t="s">
        <v>178</v>
      </c>
      <c r="J376">
        <v>5</v>
      </c>
      <c r="K376" t="s">
        <v>810</v>
      </c>
      <c r="L376">
        <v>3</v>
      </c>
      <c r="M376" t="s">
        <v>691</v>
      </c>
      <c r="N376" t="s">
        <v>830</v>
      </c>
      <c r="O376" t="s">
        <v>832</v>
      </c>
      <c r="P376">
        <v>3000</v>
      </c>
      <c r="Q376" t="s">
        <v>56</v>
      </c>
      <c r="R376">
        <v>3751</v>
      </c>
      <c r="S376" t="s">
        <v>279</v>
      </c>
      <c r="T376">
        <v>0</v>
      </c>
      <c r="U376" t="s">
        <v>58</v>
      </c>
      <c r="V376" s="16">
        <v>5300</v>
      </c>
      <c r="W376" s="1">
        <v>5300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f t="shared" si="10"/>
        <v>5300</v>
      </c>
      <c r="AD376">
        <v>0</v>
      </c>
      <c r="AE376">
        <v>0</v>
      </c>
      <c r="AF376">
        <v>0</v>
      </c>
      <c r="AG376">
        <v>0</v>
      </c>
      <c r="AH376">
        <v>0</v>
      </c>
    </row>
    <row r="377" spans="1:34" hidden="1" x14ac:dyDescent="0.35">
      <c r="A377" t="str">
        <f t="shared" si="11"/>
        <v>1.1-00-2502_2553002_2537910</v>
      </c>
      <c r="B377" t="s">
        <v>812</v>
      </c>
      <c r="C377" t="s">
        <v>815</v>
      </c>
      <c r="D377" t="s">
        <v>47</v>
      </c>
      <c r="E377" t="s">
        <v>48</v>
      </c>
      <c r="F377" t="s">
        <v>65</v>
      </c>
      <c r="G377" t="s">
        <v>66</v>
      </c>
      <c r="H377" t="s">
        <v>829</v>
      </c>
      <c r="I377" t="s">
        <v>178</v>
      </c>
      <c r="J377">
        <v>5</v>
      </c>
      <c r="K377" t="s">
        <v>810</v>
      </c>
      <c r="L377">
        <v>3</v>
      </c>
      <c r="M377" t="s">
        <v>691</v>
      </c>
      <c r="N377" t="s">
        <v>830</v>
      </c>
      <c r="O377" t="s">
        <v>832</v>
      </c>
      <c r="P377">
        <v>3000</v>
      </c>
      <c r="Q377" t="s">
        <v>56</v>
      </c>
      <c r="R377">
        <v>3791</v>
      </c>
      <c r="S377" t="s">
        <v>280</v>
      </c>
      <c r="T377">
        <v>0</v>
      </c>
      <c r="U377" t="s">
        <v>58</v>
      </c>
      <c r="V377" s="16">
        <v>8000</v>
      </c>
      <c r="W377" s="1">
        <v>8000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f t="shared" si="10"/>
        <v>8000</v>
      </c>
      <c r="AD377">
        <v>0</v>
      </c>
      <c r="AE377">
        <v>0</v>
      </c>
      <c r="AF377">
        <v>0</v>
      </c>
      <c r="AG377">
        <v>0</v>
      </c>
      <c r="AH377">
        <v>0</v>
      </c>
    </row>
    <row r="378" spans="1:34" hidden="1" x14ac:dyDescent="0.35">
      <c r="A378" t="str">
        <f t="shared" si="11"/>
        <v>1.1-00-2502_2553002_2538210</v>
      </c>
      <c r="B378" t="s">
        <v>812</v>
      </c>
      <c r="C378" t="s">
        <v>815</v>
      </c>
      <c r="D378" t="s">
        <v>47</v>
      </c>
      <c r="E378" t="s">
        <v>48</v>
      </c>
      <c r="F378" t="s">
        <v>65</v>
      </c>
      <c r="G378" t="s">
        <v>66</v>
      </c>
      <c r="H378" t="s">
        <v>829</v>
      </c>
      <c r="I378" t="s">
        <v>178</v>
      </c>
      <c r="J378">
        <v>5</v>
      </c>
      <c r="K378" t="s">
        <v>810</v>
      </c>
      <c r="L378">
        <v>3</v>
      </c>
      <c r="M378" t="s">
        <v>691</v>
      </c>
      <c r="N378" t="s">
        <v>830</v>
      </c>
      <c r="O378" t="s">
        <v>832</v>
      </c>
      <c r="P378">
        <v>3000</v>
      </c>
      <c r="Q378" t="s">
        <v>56</v>
      </c>
      <c r="R378">
        <v>3821</v>
      </c>
      <c r="S378" t="s">
        <v>228</v>
      </c>
      <c r="T378">
        <v>0</v>
      </c>
      <c r="U378" t="s">
        <v>58</v>
      </c>
      <c r="V378" s="16">
        <v>145000</v>
      </c>
      <c r="W378" s="1">
        <v>145000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f t="shared" si="10"/>
        <v>145000</v>
      </c>
      <c r="AD378">
        <v>0</v>
      </c>
      <c r="AE378">
        <v>0</v>
      </c>
      <c r="AF378">
        <v>0</v>
      </c>
      <c r="AG378">
        <v>0</v>
      </c>
      <c r="AH378">
        <v>0</v>
      </c>
    </row>
    <row r="379" spans="1:34" hidden="1" x14ac:dyDescent="0.35">
      <c r="A379" t="str">
        <f t="shared" si="11"/>
        <v>1.1-00-2502_2553002_2539220</v>
      </c>
      <c r="B379" t="s">
        <v>812</v>
      </c>
      <c r="C379" t="s">
        <v>815</v>
      </c>
      <c r="D379" t="s">
        <v>47</v>
      </c>
      <c r="E379" t="s">
        <v>48</v>
      </c>
      <c r="F379" t="s">
        <v>65</v>
      </c>
      <c r="G379" t="s">
        <v>66</v>
      </c>
      <c r="H379" t="s">
        <v>829</v>
      </c>
      <c r="I379" t="s">
        <v>178</v>
      </c>
      <c r="J379">
        <v>5</v>
      </c>
      <c r="K379" t="s">
        <v>810</v>
      </c>
      <c r="L379">
        <v>3</v>
      </c>
      <c r="M379" t="s">
        <v>691</v>
      </c>
      <c r="N379" t="s">
        <v>830</v>
      </c>
      <c r="O379" t="s">
        <v>832</v>
      </c>
      <c r="P379">
        <v>3000</v>
      </c>
      <c r="Q379" t="s">
        <v>56</v>
      </c>
      <c r="R379">
        <v>3922</v>
      </c>
      <c r="S379" t="s">
        <v>258</v>
      </c>
      <c r="T379">
        <v>0</v>
      </c>
      <c r="U379" t="s">
        <v>58</v>
      </c>
      <c r="V379" s="16">
        <v>500000</v>
      </c>
      <c r="W379" s="1">
        <v>1000000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f t="shared" si="10"/>
        <v>500000</v>
      </c>
      <c r="AD379">
        <v>0</v>
      </c>
      <c r="AE379">
        <v>0</v>
      </c>
      <c r="AF379">
        <v>0</v>
      </c>
      <c r="AG379" s="1">
        <v>500000</v>
      </c>
      <c r="AH379" s="1">
        <v>-500000</v>
      </c>
    </row>
    <row r="380" spans="1:34" hidden="1" x14ac:dyDescent="0.35">
      <c r="A380" t="str">
        <f t="shared" si="11"/>
        <v>1.1-00-2502_2553002_25511141</v>
      </c>
      <c r="B380" t="s">
        <v>812</v>
      </c>
      <c r="C380" t="s">
        <v>815</v>
      </c>
      <c r="D380" t="s">
        <v>47</v>
      </c>
      <c r="E380" t="s">
        <v>48</v>
      </c>
      <c r="F380" t="s">
        <v>65</v>
      </c>
      <c r="G380" t="s">
        <v>66</v>
      </c>
      <c r="H380" t="s">
        <v>829</v>
      </c>
      <c r="I380" t="s">
        <v>178</v>
      </c>
      <c r="J380">
        <v>5</v>
      </c>
      <c r="K380" t="s">
        <v>810</v>
      </c>
      <c r="L380">
        <v>3</v>
      </c>
      <c r="M380" t="s">
        <v>691</v>
      </c>
      <c r="N380" t="s">
        <v>830</v>
      </c>
      <c r="O380" t="s">
        <v>832</v>
      </c>
      <c r="P380">
        <v>5000</v>
      </c>
      <c r="Q380" t="s">
        <v>118</v>
      </c>
      <c r="R380">
        <v>5111</v>
      </c>
      <c r="S380" t="s">
        <v>119</v>
      </c>
      <c r="T380">
        <v>41</v>
      </c>
      <c r="U380" t="s">
        <v>831</v>
      </c>
      <c r="V380" s="16">
        <v>0</v>
      </c>
      <c r="W380" s="1">
        <v>4000000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f t="shared" si="10"/>
        <v>0</v>
      </c>
      <c r="AD380">
        <v>0</v>
      </c>
      <c r="AE380">
        <v>0</v>
      </c>
      <c r="AF380">
        <v>0</v>
      </c>
      <c r="AG380" s="1">
        <v>4000000</v>
      </c>
      <c r="AH380" s="1">
        <v>-4000000</v>
      </c>
    </row>
    <row r="381" spans="1:34" hidden="1" x14ac:dyDescent="0.35">
      <c r="A381" t="str">
        <f t="shared" si="11"/>
        <v>1.1-00-2502_2553002_2558110</v>
      </c>
      <c r="B381" t="s">
        <v>812</v>
      </c>
      <c r="C381" t="s">
        <v>815</v>
      </c>
      <c r="D381" t="s">
        <v>47</v>
      </c>
      <c r="E381" t="s">
        <v>48</v>
      </c>
      <c r="F381" t="s">
        <v>65</v>
      </c>
      <c r="G381" t="s">
        <v>66</v>
      </c>
      <c r="H381" t="s">
        <v>829</v>
      </c>
      <c r="I381" t="s">
        <v>178</v>
      </c>
      <c r="J381">
        <v>5</v>
      </c>
      <c r="K381" t="s">
        <v>810</v>
      </c>
      <c r="L381">
        <v>3</v>
      </c>
      <c r="M381" t="s">
        <v>691</v>
      </c>
      <c r="N381" t="s">
        <v>830</v>
      </c>
      <c r="O381" t="s">
        <v>832</v>
      </c>
      <c r="P381">
        <v>5000</v>
      </c>
      <c r="Q381" t="s">
        <v>118</v>
      </c>
      <c r="R381">
        <v>5811</v>
      </c>
      <c r="S381" t="s">
        <v>251</v>
      </c>
      <c r="T381">
        <v>0</v>
      </c>
      <c r="U381" t="s">
        <v>58</v>
      </c>
      <c r="V381" s="16">
        <v>0</v>
      </c>
      <c r="W381" s="1">
        <v>10000000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f t="shared" si="10"/>
        <v>0</v>
      </c>
      <c r="AD381">
        <v>0</v>
      </c>
      <c r="AE381">
        <v>0</v>
      </c>
      <c r="AF381">
        <v>0</v>
      </c>
      <c r="AG381" s="1">
        <v>10000000</v>
      </c>
      <c r="AH381" s="1">
        <v>-10000000</v>
      </c>
    </row>
    <row r="382" spans="1:34" hidden="1" x14ac:dyDescent="0.35">
      <c r="A382" t="str">
        <f t="shared" si="11"/>
        <v>1.1-00-2502_2553002_25581146</v>
      </c>
      <c r="B382" t="s">
        <v>812</v>
      </c>
      <c r="C382" t="s">
        <v>815</v>
      </c>
      <c r="D382" t="s">
        <v>47</v>
      </c>
      <c r="E382" t="s">
        <v>48</v>
      </c>
      <c r="F382" t="s">
        <v>65</v>
      </c>
      <c r="G382" t="s">
        <v>66</v>
      </c>
      <c r="H382" t="s">
        <v>829</v>
      </c>
      <c r="I382" t="s">
        <v>178</v>
      </c>
      <c r="J382">
        <v>5</v>
      </c>
      <c r="K382" t="s">
        <v>810</v>
      </c>
      <c r="L382">
        <v>3</v>
      </c>
      <c r="M382" t="s">
        <v>691</v>
      </c>
      <c r="N382" t="s">
        <v>830</v>
      </c>
      <c r="O382" t="s">
        <v>832</v>
      </c>
      <c r="P382">
        <v>5000</v>
      </c>
      <c r="Q382" t="s">
        <v>118</v>
      </c>
      <c r="R382">
        <v>5811</v>
      </c>
      <c r="S382" t="s">
        <v>251</v>
      </c>
      <c r="T382">
        <v>46</v>
      </c>
      <c r="U382" t="s">
        <v>301</v>
      </c>
      <c r="V382" s="16">
        <v>103734.1</v>
      </c>
      <c r="W382">
        <v>0</v>
      </c>
      <c r="X382" s="1">
        <v>103734.1</v>
      </c>
      <c r="Y382" s="1">
        <v>103734.1</v>
      </c>
      <c r="Z382" s="1">
        <v>103734.1</v>
      </c>
      <c r="AA382" s="1">
        <v>103734.1</v>
      </c>
      <c r="AB382" s="1">
        <v>103734.1</v>
      </c>
      <c r="AC382">
        <f t="shared" si="10"/>
        <v>0</v>
      </c>
      <c r="AD382" s="1">
        <v>3507496</v>
      </c>
      <c r="AE382">
        <v>0</v>
      </c>
      <c r="AF382">
        <v>0</v>
      </c>
      <c r="AG382" s="1">
        <v>3403761.9</v>
      </c>
      <c r="AH382" s="1">
        <v>103734.1</v>
      </c>
    </row>
    <row r="383" spans="1:34" hidden="1" x14ac:dyDescent="0.35">
      <c r="A383" t="str">
        <f t="shared" si="11"/>
        <v>1.1-00-2505_2559007_2521110</v>
      </c>
      <c r="B383" t="s">
        <v>812</v>
      </c>
      <c r="C383" t="s">
        <v>815</v>
      </c>
      <c r="D383" t="s">
        <v>47</v>
      </c>
      <c r="E383" t="s">
        <v>48</v>
      </c>
      <c r="F383" t="s">
        <v>65</v>
      </c>
      <c r="G383" t="s">
        <v>66</v>
      </c>
      <c r="H383" t="s">
        <v>833</v>
      </c>
      <c r="I383" t="s">
        <v>835</v>
      </c>
      <c r="J383">
        <v>5</v>
      </c>
      <c r="K383" t="s">
        <v>810</v>
      </c>
      <c r="L383">
        <v>9</v>
      </c>
      <c r="M383" t="s">
        <v>120</v>
      </c>
      <c r="N383" t="s">
        <v>834</v>
      </c>
      <c r="O383" t="s">
        <v>836</v>
      </c>
      <c r="P383">
        <v>2000</v>
      </c>
      <c r="Q383" t="s">
        <v>105</v>
      </c>
      <c r="R383">
        <v>2111</v>
      </c>
      <c r="S383" t="s">
        <v>124</v>
      </c>
      <c r="T383">
        <v>0</v>
      </c>
      <c r="U383" t="s">
        <v>58</v>
      </c>
      <c r="V383" s="16">
        <v>2389616.23</v>
      </c>
      <c r="W383" s="1">
        <v>2500000</v>
      </c>
      <c r="X383" s="1">
        <v>2315580.9700000002</v>
      </c>
      <c r="Y383" s="1">
        <v>2315580.9700000002</v>
      </c>
      <c r="Z383" s="1">
        <v>723951.33</v>
      </c>
      <c r="AA383" s="1">
        <v>713070.53</v>
      </c>
      <c r="AB383" s="1">
        <v>713070.53</v>
      </c>
      <c r="AC383">
        <f t="shared" si="10"/>
        <v>74035.259999999776</v>
      </c>
      <c r="AD383">
        <v>0</v>
      </c>
      <c r="AE383" s="1">
        <v>700000</v>
      </c>
      <c r="AF383">
        <v>0</v>
      </c>
      <c r="AG383" s="1">
        <v>810383.77</v>
      </c>
      <c r="AH383" s="1">
        <v>-110383.77</v>
      </c>
    </row>
    <row r="384" spans="1:34" hidden="1" x14ac:dyDescent="0.35">
      <c r="A384" t="str">
        <f t="shared" si="11"/>
        <v>1.1-00-2505_2559007_2521610</v>
      </c>
      <c r="B384" t="s">
        <v>812</v>
      </c>
      <c r="C384" t="s">
        <v>815</v>
      </c>
      <c r="D384" t="s">
        <v>47</v>
      </c>
      <c r="E384" t="s">
        <v>48</v>
      </c>
      <c r="F384" t="s">
        <v>65</v>
      </c>
      <c r="G384" t="s">
        <v>66</v>
      </c>
      <c r="H384" t="s">
        <v>833</v>
      </c>
      <c r="I384" t="s">
        <v>835</v>
      </c>
      <c r="J384">
        <v>5</v>
      </c>
      <c r="K384" t="s">
        <v>810</v>
      </c>
      <c r="L384">
        <v>9</v>
      </c>
      <c r="M384" t="s">
        <v>120</v>
      </c>
      <c r="N384" t="s">
        <v>834</v>
      </c>
      <c r="O384" t="s">
        <v>836</v>
      </c>
      <c r="P384">
        <v>2000</v>
      </c>
      <c r="Q384" t="s">
        <v>105</v>
      </c>
      <c r="R384">
        <v>2161</v>
      </c>
      <c r="S384" t="s">
        <v>367</v>
      </c>
      <c r="T384">
        <v>0</v>
      </c>
      <c r="U384" t="s">
        <v>58</v>
      </c>
      <c r="V384" s="16">
        <v>620000</v>
      </c>
      <c r="W384" s="1">
        <v>600000</v>
      </c>
      <c r="X384" s="1">
        <v>619914.11</v>
      </c>
      <c r="Y384" s="1">
        <v>619914.11</v>
      </c>
      <c r="Z384" s="1">
        <v>619914.11</v>
      </c>
      <c r="AA384" s="1">
        <v>27398.58</v>
      </c>
      <c r="AB384" s="1">
        <v>27398.58</v>
      </c>
      <c r="AC384">
        <f t="shared" si="10"/>
        <v>85.89000000001397</v>
      </c>
      <c r="AD384">
        <v>0</v>
      </c>
      <c r="AE384" s="1">
        <v>20000</v>
      </c>
      <c r="AF384">
        <v>0</v>
      </c>
      <c r="AG384">
        <v>0</v>
      </c>
      <c r="AH384" s="1">
        <v>20000</v>
      </c>
    </row>
    <row r="385" spans="1:34" hidden="1" x14ac:dyDescent="0.35">
      <c r="A385" t="str">
        <f t="shared" si="11"/>
        <v>1.1-00-2505_2559007_2522110</v>
      </c>
      <c r="B385" t="s">
        <v>812</v>
      </c>
      <c r="C385" t="s">
        <v>815</v>
      </c>
      <c r="D385" t="s">
        <v>47</v>
      </c>
      <c r="E385" t="s">
        <v>48</v>
      </c>
      <c r="F385" t="s">
        <v>65</v>
      </c>
      <c r="G385" t="s">
        <v>66</v>
      </c>
      <c r="H385" t="s">
        <v>833</v>
      </c>
      <c r="I385" t="s">
        <v>835</v>
      </c>
      <c r="J385">
        <v>5</v>
      </c>
      <c r="K385" t="s">
        <v>810</v>
      </c>
      <c r="L385">
        <v>9</v>
      </c>
      <c r="M385" t="s">
        <v>120</v>
      </c>
      <c r="N385" t="s">
        <v>834</v>
      </c>
      <c r="O385" t="s">
        <v>836</v>
      </c>
      <c r="P385">
        <v>2000</v>
      </c>
      <c r="Q385" t="s">
        <v>105</v>
      </c>
      <c r="R385">
        <v>2211</v>
      </c>
      <c r="S385" t="s">
        <v>307</v>
      </c>
      <c r="T385">
        <v>0</v>
      </c>
      <c r="U385" t="s">
        <v>58</v>
      </c>
      <c r="V385" s="16">
        <v>542448</v>
      </c>
      <c r="W385">
        <v>0</v>
      </c>
      <c r="X385" s="1">
        <v>527526.99</v>
      </c>
      <c r="Y385" s="1">
        <v>527526.99</v>
      </c>
      <c r="Z385" s="1">
        <v>139589.49</v>
      </c>
      <c r="AA385" s="1">
        <v>126289.39</v>
      </c>
      <c r="AB385" s="1">
        <v>126289.39</v>
      </c>
      <c r="AC385">
        <f t="shared" si="10"/>
        <v>14921.010000000009</v>
      </c>
      <c r="AD385">
        <v>0</v>
      </c>
      <c r="AE385" s="1">
        <v>542448</v>
      </c>
      <c r="AF385">
        <v>0</v>
      </c>
      <c r="AG385">
        <v>0</v>
      </c>
      <c r="AH385" s="1">
        <v>542448</v>
      </c>
    </row>
    <row r="386" spans="1:34" hidden="1" x14ac:dyDescent="0.35">
      <c r="A386" t="str">
        <f t="shared" si="11"/>
        <v>1.1-00-2505_2559007_2524110</v>
      </c>
      <c r="B386" t="s">
        <v>812</v>
      </c>
      <c r="C386" t="s">
        <v>815</v>
      </c>
      <c r="D386" t="s">
        <v>47</v>
      </c>
      <c r="E386" t="s">
        <v>48</v>
      </c>
      <c r="F386" t="s">
        <v>65</v>
      </c>
      <c r="G386" t="s">
        <v>66</v>
      </c>
      <c r="H386" t="s">
        <v>833</v>
      </c>
      <c r="I386" t="s">
        <v>835</v>
      </c>
      <c r="J386">
        <v>5</v>
      </c>
      <c r="K386" t="s">
        <v>810</v>
      </c>
      <c r="L386">
        <v>9</v>
      </c>
      <c r="M386" t="s">
        <v>120</v>
      </c>
      <c r="N386" t="s">
        <v>834</v>
      </c>
      <c r="O386" t="s">
        <v>836</v>
      </c>
      <c r="P386">
        <v>2000</v>
      </c>
      <c r="Q386" t="s">
        <v>105</v>
      </c>
      <c r="R386">
        <v>2411</v>
      </c>
      <c r="S386" t="s">
        <v>369</v>
      </c>
      <c r="T386">
        <v>0</v>
      </c>
      <c r="U386" t="s">
        <v>58</v>
      </c>
      <c r="V386" s="16">
        <v>31620</v>
      </c>
      <c r="W386" s="1">
        <v>12000</v>
      </c>
      <c r="X386" s="1">
        <v>21804.27</v>
      </c>
      <c r="Y386">
        <v>0</v>
      </c>
      <c r="Z386">
        <v>0</v>
      </c>
      <c r="AA386">
        <v>0</v>
      </c>
      <c r="AB386">
        <v>0</v>
      </c>
      <c r="AC386">
        <f t="shared" ref="AC386:AC449" si="12">V386-X386</f>
        <v>9815.73</v>
      </c>
      <c r="AD386">
        <v>0</v>
      </c>
      <c r="AE386" s="1">
        <v>19620</v>
      </c>
      <c r="AF386">
        <v>0</v>
      </c>
      <c r="AG386">
        <v>0</v>
      </c>
      <c r="AH386" s="1">
        <v>19620</v>
      </c>
    </row>
    <row r="387" spans="1:34" hidden="1" x14ac:dyDescent="0.35">
      <c r="A387" t="str">
        <f t="shared" ref="A387:A450" si="13">CONCATENATE(B387,H387,J387,L387,N387,R387,T387)</f>
        <v>1.1-00-2505_2559007_2524210</v>
      </c>
      <c r="B387" t="s">
        <v>812</v>
      </c>
      <c r="C387" t="s">
        <v>815</v>
      </c>
      <c r="D387" t="s">
        <v>47</v>
      </c>
      <c r="E387" t="s">
        <v>48</v>
      </c>
      <c r="F387" t="s">
        <v>65</v>
      </c>
      <c r="G387" t="s">
        <v>66</v>
      </c>
      <c r="H387" t="s">
        <v>833</v>
      </c>
      <c r="I387" t="s">
        <v>835</v>
      </c>
      <c r="J387">
        <v>5</v>
      </c>
      <c r="K387" t="s">
        <v>810</v>
      </c>
      <c r="L387">
        <v>9</v>
      </c>
      <c r="M387" t="s">
        <v>120</v>
      </c>
      <c r="N387" t="s">
        <v>834</v>
      </c>
      <c r="O387" t="s">
        <v>836</v>
      </c>
      <c r="P387">
        <v>2000</v>
      </c>
      <c r="Q387" t="s">
        <v>105</v>
      </c>
      <c r="R387">
        <v>2421</v>
      </c>
      <c r="S387" t="s">
        <v>370</v>
      </c>
      <c r="T387">
        <v>0</v>
      </c>
      <c r="U387" t="s">
        <v>58</v>
      </c>
      <c r="V387" s="16">
        <v>80200</v>
      </c>
      <c r="W387" s="1">
        <v>500000</v>
      </c>
      <c r="X387" s="1">
        <v>76198.880000000005</v>
      </c>
      <c r="Y387">
        <v>0</v>
      </c>
      <c r="Z387">
        <v>0</v>
      </c>
      <c r="AA387">
        <v>0</v>
      </c>
      <c r="AB387">
        <v>0</v>
      </c>
      <c r="AC387">
        <f t="shared" si="12"/>
        <v>4001.1199999999953</v>
      </c>
      <c r="AD387">
        <v>0</v>
      </c>
      <c r="AE387">
        <v>0</v>
      </c>
      <c r="AF387">
        <v>0</v>
      </c>
      <c r="AG387" s="1">
        <v>419800</v>
      </c>
      <c r="AH387" s="1">
        <v>-419800</v>
      </c>
    </row>
    <row r="388" spans="1:34" hidden="1" x14ac:dyDescent="0.35">
      <c r="A388" t="str">
        <f t="shared" si="13"/>
        <v>1.1-00-2505_2559007_2524410</v>
      </c>
      <c r="B388" t="s">
        <v>812</v>
      </c>
      <c r="C388" t="s">
        <v>815</v>
      </c>
      <c r="D388" t="s">
        <v>47</v>
      </c>
      <c r="E388" t="s">
        <v>48</v>
      </c>
      <c r="F388" t="s">
        <v>65</v>
      </c>
      <c r="G388" t="s">
        <v>66</v>
      </c>
      <c r="H388" t="s">
        <v>833</v>
      </c>
      <c r="I388" t="s">
        <v>835</v>
      </c>
      <c r="J388">
        <v>5</v>
      </c>
      <c r="K388" t="s">
        <v>810</v>
      </c>
      <c r="L388">
        <v>9</v>
      </c>
      <c r="M388" t="s">
        <v>120</v>
      </c>
      <c r="N388" t="s">
        <v>834</v>
      </c>
      <c r="O388" t="s">
        <v>836</v>
      </c>
      <c r="P388">
        <v>2000</v>
      </c>
      <c r="Q388" t="s">
        <v>105</v>
      </c>
      <c r="R388">
        <v>2441</v>
      </c>
      <c r="S388" t="s">
        <v>662</v>
      </c>
      <c r="T388">
        <v>0</v>
      </c>
      <c r="U388" t="s">
        <v>58</v>
      </c>
      <c r="V388" s="16">
        <v>15727</v>
      </c>
      <c r="W388" s="1">
        <v>100000</v>
      </c>
      <c r="X388" s="1">
        <v>5907.3</v>
      </c>
      <c r="Y388">
        <v>0</v>
      </c>
      <c r="Z388">
        <v>0</v>
      </c>
      <c r="AA388">
        <v>0</v>
      </c>
      <c r="AB388">
        <v>0</v>
      </c>
      <c r="AC388">
        <f t="shared" si="12"/>
        <v>9819.7000000000007</v>
      </c>
      <c r="AD388">
        <v>0</v>
      </c>
      <c r="AE388" s="1">
        <v>10000</v>
      </c>
      <c r="AF388">
        <v>0</v>
      </c>
      <c r="AG388" s="1">
        <v>94273</v>
      </c>
      <c r="AH388" s="1">
        <v>-84273</v>
      </c>
    </row>
    <row r="389" spans="1:34" hidden="1" x14ac:dyDescent="0.35">
      <c r="A389" t="str">
        <f t="shared" si="13"/>
        <v>1.1-00-2505_2559007_2524510</v>
      </c>
      <c r="B389" t="s">
        <v>812</v>
      </c>
      <c r="C389" t="s">
        <v>815</v>
      </c>
      <c r="D389" t="s">
        <v>47</v>
      </c>
      <c r="E389" t="s">
        <v>48</v>
      </c>
      <c r="F389" t="s">
        <v>65</v>
      </c>
      <c r="G389" t="s">
        <v>66</v>
      </c>
      <c r="H389" t="s">
        <v>833</v>
      </c>
      <c r="I389" t="s">
        <v>835</v>
      </c>
      <c r="J389">
        <v>5</v>
      </c>
      <c r="K389" t="s">
        <v>810</v>
      </c>
      <c r="L389">
        <v>9</v>
      </c>
      <c r="M389" t="s">
        <v>120</v>
      </c>
      <c r="N389" t="s">
        <v>834</v>
      </c>
      <c r="O389" t="s">
        <v>836</v>
      </c>
      <c r="P389">
        <v>2000</v>
      </c>
      <c r="Q389" t="s">
        <v>105</v>
      </c>
      <c r="R389">
        <v>2451</v>
      </c>
      <c r="S389" t="s">
        <v>371</v>
      </c>
      <c r="T389">
        <v>0</v>
      </c>
      <c r="U389" t="s">
        <v>58</v>
      </c>
      <c r="V389" s="16">
        <v>24980</v>
      </c>
      <c r="W389" s="1">
        <v>100000</v>
      </c>
      <c r="X389" s="1">
        <v>2146</v>
      </c>
      <c r="Y389" s="1">
        <v>2146</v>
      </c>
      <c r="Z389" s="1">
        <v>2146</v>
      </c>
      <c r="AA389" s="1">
        <v>2146</v>
      </c>
      <c r="AB389" s="1">
        <v>2146</v>
      </c>
      <c r="AC389">
        <f t="shared" si="12"/>
        <v>22834</v>
      </c>
      <c r="AD389">
        <v>0</v>
      </c>
      <c r="AE389" s="1">
        <v>22000</v>
      </c>
      <c r="AF389">
        <v>0</v>
      </c>
      <c r="AG389" s="1">
        <v>97020</v>
      </c>
      <c r="AH389" s="1">
        <v>-75020</v>
      </c>
    </row>
    <row r="390" spans="1:34" hidden="1" x14ac:dyDescent="0.35">
      <c r="A390" t="str">
        <f t="shared" si="13"/>
        <v>1.1-00-2505_2559007_2524610</v>
      </c>
      <c r="B390" t="s">
        <v>812</v>
      </c>
      <c r="C390" t="s">
        <v>815</v>
      </c>
      <c r="D390" t="s">
        <v>47</v>
      </c>
      <c r="E390" t="s">
        <v>48</v>
      </c>
      <c r="F390" t="s">
        <v>65</v>
      </c>
      <c r="G390" t="s">
        <v>66</v>
      </c>
      <c r="H390" t="s">
        <v>833</v>
      </c>
      <c r="I390" t="s">
        <v>835</v>
      </c>
      <c r="J390">
        <v>5</v>
      </c>
      <c r="K390" t="s">
        <v>810</v>
      </c>
      <c r="L390">
        <v>9</v>
      </c>
      <c r="M390" t="s">
        <v>120</v>
      </c>
      <c r="N390" t="s">
        <v>834</v>
      </c>
      <c r="O390" t="s">
        <v>836</v>
      </c>
      <c r="P390">
        <v>2000</v>
      </c>
      <c r="Q390" t="s">
        <v>105</v>
      </c>
      <c r="R390">
        <v>2461</v>
      </c>
      <c r="S390" t="s">
        <v>372</v>
      </c>
      <c r="T390">
        <v>0</v>
      </c>
      <c r="U390" t="s">
        <v>58</v>
      </c>
      <c r="V390" s="16">
        <v>10000</v>
      </c>
      <c r="W390" s="1">
        <v>150000</v>
      </c>
      <c r="X390" s="1">
        <v>2705.12</v>
      </c>
      <c r="Y390" s="1">
        <v>2705.12</v>
      </c>
      <c r="Z390" s="1">
        <v>2705.12</v>
      </c>
      <c r="AA390" s="1">
        <v>2705.12</v>
      </c>
      <c r="AB390" s="1">
        <v>2705.12</v>
      </c>
      <c r="AC390">
        <f t="shared" si="12"/>
        <v>7294.88</v>
      </c>
      <c r="AD390">
        <v>0</v>
      </c>
      <c r="AE390">
        <v>0</v>
      </c>
      <c r="AF390">
        <v>0</v>
      </c>
      <c r="AG390" s="1">
        <v>140000</v>
      </c>
      <c r="AH390" s="1">
        <v>-140000</v>
      </c>
    </row>
    <row r="391" spans="1:34" hidden="1" x14ac:dyDescent="0.35">
      <c r="A391" t="str">
        <f t="shared" si="13"/>
        <v>1.1-00-2505_2559007_2524710</v>
      </c>
      <c r="B391" t="s">
        <v>812</v>
      </c>
      <c r="C391" t="s">
        <v>815</v>
      </c>
      <c r="D391" t="s">
        <v>47</v>
      </c>
      <c r="E391" t="s">
        <v>48</v>
      </c>
      <c r="F391" t="s">
        <v>65</v>
      </c>
      <c r="G391" t="s">
        <v>66</v>
      </c>
      <c r="H391" t="s">
        <v>833</v>
      </c>
      <c r="I391" t="s">
        <v>835</v>
      </c>
      <c r="J391">
        <v>5</v>
      </c>
      <c r="K391" t="s">
        <v>810</v>
      </c>
      <c r="L391">
        <v>9</v>
      </c>
      <c r="M391" t="s">
        <v>120</v>
      </c>
      <c r="N391" t="s">
        <v>834</v>
      </c>
      <c r="O391" t="s">
        <v>836</v>
      </c>
      <c r="P391">
        <v>2000</v>
      </c>
      <c r="Q391" t="s">
        <v>105</v>
      </c>
      <c r="R391">
        <v>2471</v>
      </c>
      <c r="S391" t="s">
        <v>373</v>
      </c>
      <c r="T391">
        <v>0</v>
      </c>
      <c r="U391" t="s">
        <v>58</v>
      </c>
      <c r="V391" s="16">
        <v>195289</v>
      </c>
      <c r="W391" s="1">
        <v>150000</v>
      </c>
      <c r="X391" s="1">
        <v>190765.17</v>
      </c>
      <c r="Y391">
        <v>0</v>
      </c>
      <c r="Z391">
        <v>0</v>
      </c>
      <c r="AA391">
        <v>0</v>
      </c>
      <c r="AB391">
        <v>0</v>
      </c>
      <c r="AC391">
        <f t="shared" si="12"/>
        <v>4523.8299999999872</v>
      </c>
      <c r="AD391">
        <v>0</v>
      </c>
      <c r="AE391" s="1">
        <v>45289</v>
      </c>
      <c r="AF391">
        <v>0</v>
      </c>
      <c r="AG391">
        <v>0</v>
      </c>
      <c r="AH391" s="1">
        <v>45289</v>
      </c>
    </row>
    <row r="392" spans="1:34" hidden="1" x14ac:dyDescent="0.35">
      <c r="A392" t="str">
        <f t="shared" si="13"/>
        <v>1.1-00-2505_2559007_2524910</v>
      </c>
      <c r="B392" t="s">
        <v>812</v>
      </c>
      <c r="C392" t="s">
        <v>815</v>
      </c>
      <c r="D392" t="s">
        <v>47</v>
      </c>
      <c r="E392" t="s">
        <v>48</v>
      </c>
      <c r="F392" t="s">
        <v>65</v>
      </c>
      <c r="G392" t="s">
        <v>66</v>
      </c>
      <c r="H392" t="s">
        <v>833</v>
      </c>
      <c r="I392" t="s">
        <v>835</v>
      </c>
      <c r="J392">
        <v>5</v>
      </c>
      <c r="K392" t="s">
        <v>810</v>
      </c>
      <c r="L392">
        <v>9</v>
      </c>
      <c r="M392" t="s">
        <v>120</v>
      </c>
      <c r="N392" t="s">
        <v>834</v>
      </c>
      <c r="O392" t="s">
        <v>836</v>
      </c>
      <c r="P392">
        <v>2000</v>
      </c>
      <c r="Q392" t="s">
        <v>105</v>
      </c>
      <c r="R392">
        <v>2491</v>
      </c>
      <c r="S392" t="s">
        <v>374</v>
      </c>
      <c r="T392">
        <v>0</v>
      </c>
      <c r="U392" t="s">
        <v>58</v>
      </c>
      <c r="V392" s="16">
        <v>491743.77</v>
      </c>
      <c r="W392" s="1">
        <v>200000</v>
      </c>
      <c r="X392" s="1">
        <v>491743.77</v>
      </c>
      <c r="Y392" s="1">
        <v>12260.8</v>
      </c>
      <c r="Z392" s="1">
        <v>12260.8</v>
      </c>
      <c r="AA392" s="1">
        <v>12260.8</v>
      </c>
      <c r="AB392" s="1">
        <v>12260.8</v>
      </c>
      <c r="AC392">
        <f t="shared" si="12"/>
        <v>0</v>
      </c>
      <c r="AD392" s="1">
        <v>4000000</v>
      </c>
      <c r="AE392" s="1">
        <v>291743.77</v>
      </c>
      <c r="AF392">
        <v>0</v>
      </c>
      <c r="AG392" s="1">
        <v>4000000</v>
      </c>
      <c r="AH392" s="1">
        <v>291743.77</v>
      </c>
    </row>
    <row r="393" spans="1:34" hidden="1" x14ac:dyDescent="0.35">
      <c r="A393" t="str">
        <f t="shared" si="13"/>
        <v>1.1-00-2505_2559007_2525210</v>
      </c>
      <c r="B393" t="s">
        <v>812</v>
      </c>
      <c r="C393" t="s">
        <v>815</v>
      </c>
      <c r="D393" t="s">
        <v>47</v>
      </c>
      <c r="E393" t="s">
        <v>48</v>
      </c>
      <c r="F393" t="s">
        <v>65</v>
      </c>
      <c r="G393" t="s">
        <v>66</v>
      </c>
      <c r="H393" t="s">
        <v>833</v>
      </c>
      <c r="I393" t="s">
        <v>835</v>
      </c>
      <c r="J393">
        <v>5</v>
      </c>
      <c r="K393" t="s">
        <v>810</v>
      </c>
      <c r="L393">
        <v>9</v>
      </c>
      <c r="M393" t="s">
        <v>120</v>
      </c>
      <c r="N393" t="s">
        <v>834</v>
      </c>
      <c r="O393" t="s">
        <v>836</v>
      </c>
      <c r="P393">
        <v>2000</v>
      </c>
      <c r="Q393" t="s">
        <v>105</v>
      </c>
      <c r="R393">
        <v>2521</v>
      </c>
      <c r="S393" t="s">
        <v>375</v>
      </c>
      <c r="T393">
        <v>0</v>
      </c>
      <c r="U393" t="s">
        <v>58</v>
      </c>
      <c r="V393" s="16">
        <v>380</v>
      </c>
      <c r="W393" s="1">
        <v>50000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f t="shared" si="12"/>
        <v>380</v>
      </c>
      <c r="AD393">
        <v>0</v>
      </c>
      <c r="AE393">
        <v>0</v>
      </c>
      <c r="AF393">
        <v>0</v>
      </c>
      <c r="AG393" s="1">
        <v>49620</v>
      </c>
      <c r="AH393" s="1">
        <v>-49620</v>
      </c>
    </row>
    <row r="394" spans="1:34" hidden="1" x14ac:dyDescent="0.35">
      <c r="A394" t="str">
        <f t="shared" si="13"/>
        <v>1.1-00-2505_2559007_2525610</v>
      </c>
      <c r="B394" t="s">
        <v>812</v>
      </c>
      <c r="C394" t="s">
        <v>815</v>
      </c>
      <c r="D394" t="s">
        <v>47</v>
      </c>
      <c r="E394" t="s">
        <v>48</v>
      </c>
      <c r="F394" t="s">
        <v>65</v>
      </c>
      <c r="G394" t="s">
        <v>66</v>
      </c>
      <c r="H394" t="s">
        <v>833</v>
      </c>
      <c r="I394" t="s">
        <v>835</v>
      </c>
      <c r="J394">
        <v>5</v>
      </c>
      <c r="K394" t="s">
        <v>810</v>
      </c>
      <c r="L394">
        <v>9</v>
      </c>
      <c r="M394" t="s">
        <v>120</v>
      </c>
      <c r="N394" t="s">
        <v>834</v>
      </c>
      <c r="O394" t="s">
        <v>836</v>
      </c>
      <c r="P394">
        <v>2000</v>
      </c>
      <c r="Q394" t="s">
        <v>105</v>
      </c>
      <c r="R394">
        <v>2561</v>
      </c>
      <c r="S394" t="s">
        <v>376</v>
      </c>
      <c r="T394">
        <v>0</v>
      </c>
      <c r="U394" t="s">
        <v>58</v>
      </c>
      <c r="V394" s="16">
        <v>20810</v>
      </c>
      <c r="W394" s="1">
        <v>4000</v>
      </c>
      <c r="X394">
        <v>769.66</v>
      </c>
      <c r="Y394">
        <v>0</v>
      </c>
      <c r="Z394">
        <v>0</v>
      </c>
      <c r="AA394">
        <v>0</v>
      </c>
      <c r="AB394">
        <v>0</v>
      </c>
      <c r="AC394">
        <f t="shared" si="12"/>
        <v>20040.34</v>
      </c>
      <c r="AD394">
        <v>0</v>
      </c>
      <c r="AE394" s="1">
        <v>16810</v>
      </c>
      <c r="AF394">
        <v>0</v>
      </c>
      <c r="AG394">
        <v>0</v>
      </c>
      <c r="AH394" s="1">
        <v>16810</v>
      </c>
    </row>
    <row r="395" spans="1:34" hidden="1" x14ac:dyDescent="0.35">
      <c r="A395" t="str">
        <f t="shared" si="13"/>
        <v>1.1-00-2505_2559007_2526110</v>
      </c>
      <c r="B395" t="s">
        <v>812</v>
      </c>
      <c r="C395" t="s">
        <v>815</v>
      </c>
      <c r="D395" t="s">
        <v>47</v>
      </c>
      <c r="E395" t="s">
        <v>48</v>
      </c>
      <c r="F395" t="s">
        <v>65</v>
      </c>
      <c r="G395" t="s">
        <v>66</v>
      </c>
      <c r="H395" t="s">
        <v>833</v>
      </c>
      <c r="I395" t="s">
        <v>835</v>
      </c>
      <c r="J395">
        <v>5</v>
      </c>
      <c r="K395" t="s">
        <v>810</v>
      </c>
      <c r="L395">
        <v>9</v>
      </c>
      <c r="M395" t="s">
        <v>120</v>
      </c>
      <c r="N395" t="s">
        <v>834</v>
      </c>
      <c r="O395" t="s">
        <v>836</v>
      </c>
      <c r="P395">
        <v>2000</v>
      </c>
      <c r="Q395" t="s">
        <v>105</v>
      </c>
      <c r="R395">
        <v>2611</v>
      </c>
      <c r="S395" t="s">
        <v>128</v>
      </c>
      <c r="T395">
        <v>0</v>
      </c>
      <c r="U395" t="s">
        <v>58</v>
      </c>
      <c r="V395" s="16">
        <v>55900000</v>
      </c>
      <c r="W395" s="1">
        <v>40700000</v>
      </c>
      <c r="X395" s="1">
        <v>30299833.940000001</v>
      </c>
      <c r="Y395" s="1">
        <v>29893833.940000001</v>
      </c>
      <c r="Z395" s="1">
        <v>29264914</v>
      </c>
      <c r="AA395" s="1">
        <v>24958145.890000001</v>
      </c>
      <c r="AB395" s="1">
        <v>24958145.890000001</v>
      </c>
      <c r="AC395">
        <f t="shared" si="12"/>
        <v>25600166.059999999</v>
      </c>
      <c r="AD395" s="1">
        <v>15200000</v>
      </c>
      <c r="AE395">
        <v>0</v>
      </c>
      <c r="AF395">
        <v>0</v>
      </c>
      <c r="AG395">
        <v>0</v>
      </c>
      <c r="AH395" s="1">
        <v>15200000</v>
      </c>
    </row>
    <row r="396" spans="1:34" hidden="1" x14ac:dyDescent="0.35">
      <c r="A396" t="str">
        <f t="shared" si="13"/>
        <v>1.1-00-2505_2559007_2529110</v>
      </c>
      <c r="B396" t="s">
        <v>812</v>
      </c>
      <c r="C396" t="s">
        <v>815</v>
      </c>
      <c r="D396" t="s">
        <v>47</v>
      </c>
      <c r="E396" t="s">
        <v>48</v>
      </c>
      <c r="F396" t="s">
        <v>65</v>
      </c>
      <c r="G396" t="s">
        <v>66</v>
      </c>
      <c r="H396" t="s">
        <v>833</v>
      </c>
      <c r="I396" t="s">
        <v>835</v>
      </c>
      <c r="J396">
        <v>5</v>
      </c>
      <c r="K396" t="s">
        <v>810</v>
      </c>
      <c r="L396">
        <v>9</v>
      </c>
      <c r="M396" t="s">
        <v>120</v>
      </c>
      <c r="N396" t="s">
        <v>834</v>
      </c>
      <c r="O396" t="s">
        <v>836</v>
      </c>
      <c r="P396">
        <v>2000</v>
      </c>
      <c r="Q396" t="s">
        <v>105</v>
      </c>
      <c r="R396">
        <v>2911</v>
      </c>
      <c r="S396" t="s">
        <v>312</v>
      </c>
      <c r="T396">
        <v>0</v>
      </c>
      <c r="U396" t="s">
        <v>58</v>
      </c>
      <c r="V396" s="16">
        <v>218994</v>
      </c>
      <c r="W396" s="1">
        <v>100000</v>
      </c>
      <c r="X396" s="1">
        <v>127469.02</v>
      </c>
      <c r="Y396" s="1">
        <v>21999.63</v>
      </c>
      <c r="Z396" s="1">
        <v>18594.63</v>
      </c>
      <c r="AA396" s="1">
        <v>12185.63</v>
      </c>
      <c r="AB396" s="1">
        <v>12185.63</v>
      </c>
      <c r="AC396">
        <f t="shared" si="12"/>
        <v>91524.98</v>
      </c>
      <c r="AD396">
        <v>0</v>
      </c>
      <c r="AE396" s="1">
        <v>138994</v>
      </c>
      <c r="AF396">
        <v>0</v>
      </c>
      <c r="AG396" s="1">
        <v>20000</v>
      </c>
      <c r="AH396" s="1">
        <v>118994</v>
      </c>
    </row>
    <row r="397" spans="1:34" hidden="1" x14ac:dyDescent="0.35">
      <c r="A397" t="str">
        <f t="shared" si="13"/>
        <v>1.1-00-2505_2559007_2529210</v>
      </c>
      <c r="B397" t="s">
        <v>812</v>
      </c>
      <c r="C397" t="s">
        <v>815</v>
      </c>
      <c r="D397" t="s">
        <v>47</v>
      </c>
      <c r="E397" t="s">
        <v>48</v>
      </c>
      <c r="F397" t="s">
        <v>65</v>
      </c>
      <c r="G397" t="s">
        <v>66</v>
      </c>
      <c r="H397" t="s">
        <v>833</v>
      </c>
      <c r="I397" t="s">
        <v>835</v>
      </c>
      <c r="J397">
        <v>5</v>
      </c>
      <c r="K397" t="s">
        <v>810</v>
      </c>
      <c r="L397">
        <v>9</v>
      </c>
      <c r="M397" t="s">
        <v>120</v>
      </c>
      <c r="N397" t="s">
        <v>834</v>
      </c>
      <c r="O397" t="s">
        <v>836</v>
      </c>
      <c r="P397">
        <v>2000</v>
      </c>
      <c r="Q397" t="s">
        <v>105</v>
      </c>
      <c r="R397">
        <v>2921</v>
      </c>
      <c r="S397" t="s">
        <v>378</v>
      </c>
      <c r="T397">
        <v>0</v>
      </c>
      <c r="U397" t="s">
        <v>58</v>
      </c>
      <c r="V397" s="16">
        <v>160000</v>
      </c>
      <c r="W397" s="1">
        <v>50000</v>
      </c>
      <c r="X397" s="1">
        <v>108814.73</v>
      </c>
      <c r="Y397">
        <v>0</v>
      </c>
      <c r="Z397">
        <v>0</v>
      </c>
      <c r="AA397">
        <v>0</v>
      </c>
      <c r="AB397">
        <v>0</v>
      </c>
      <c r="AC397">
        <f t="shared" si="12"/>
        <v>51185.270000000004</v>
      </c>
      <c r="AD397">
        <v>0</v>
      </c>
      <c r="AE397" s="1">
        <v>140000</v>
      </c>
      <c r="AF397">
        <v>0</v>
      </c>
      <c r="AG397" s="1">
        <v>30000</v>
      </c>
      <c r="AH397" s="1">
        <v>110000</v>
      </c>
    </row>
    <row r="398" spans="1:34" hidden="1" x14ac:dyDescent="0.35">
      <c r="A398" t="str">
        <f t="shared" si="13"/>
        <v>1.1-00-2505_2559007_2529610</v>
      </c>
      <c r="B398" t="s">
        <v>812</v>
      </c>
      <c r="C398" t="s">
        <v>815</v>
      </c>
      <c r="D398" t="s">
        <v>47</v>
      </c>
      <c r="E398" t="s">
        <v>48</v>
      </c>
      <c r="F398" t="s">
        <v>65</v>
      </c>
      <c r="G398" t="s">
        <v>66</v>
      </c>
      <c r="H398" t="s">
        <v>833</v>
      </c>
      <c r="I398" t="s">
        <v>835</v>
      </c>
      <c r="J398">
        <v>5</v>
      </c>
      <c r="K398" t="s">
        <v>810</v>
      </c>
      <c r="L398">
        <v>9</v>
      </c>
      <c r="M398" t="s">
        <v>120</v>
      </c>
      <c r="N398" t="s">
        <v>834</v>
      </c>
      <c r="O398" t="s">
        <v>836</v>
      </c>
      <c r="P398">
        <v>2000</v>
      </c>
      <c r="Q398" t="s">
        <v>105</v>
      </c>
      <c r="R398">
        <v>2961</v>
      </c>
      <c r="S398" t="s">
        <v>379</v>
      </c>
      <c r="T398">
        <v>0</v>
      </c>
      <c r="U398" t="s">
        <v>58</v>
      </c>
      <c r="V398" s="16">
        <v>2100000</v>
      </c>
      <c r="W398" s="1">
        <v>400000</v>
      </c>
      <c r="X398" s="1">
        <v>1829300.86</v>
      </c>
      <c r="Y398" s="1">
        <v>1829300.86</v>
      </c>
      <c r="Z398" s="1">
        <v>70731.34</v>
      </c>
      <c r="AA398" s="1">
        <v>58651.28</v>
      </c>
      <c r="AB398" s="1">
        <v>58651.28</v>
      </c>
      <c r="AC398">
        <f t="shared" si="12"/>
        <v>270699.1399999999</v>
      </c>
      <c r="AD398">
        <v>0</v>
      </c>
      <c r="AE398" s="1">
        <v>1700000</v>
      </c>
      <c r="AF398">
        <v>0</v>
      </c>
      <c r="AG398">
        <v>0</v>
      </c>
      <c r="AH398" s="1">
        <v>1700000</v>
      </c>
    </row>
    <row r="399" spans="1:34" hidden="1" x14ac:dyDescent="0.35">
      <c r="A399" t="str">
        <f t="shared" si="13"/>
        <v>1.1-00-2505_2559007_2529810</v>
      </c>
      <c r="B399" t="s">
        <v>812</v>
      </c>
      <c r="C399" t="s">
        <v>815</v>
      </c>
      <c r="D399" t="s">
        <v>47</v>
      </c>
      <c r="E399" t="s">
        <v>48</v>
      </c>
      <c r="F399" t="s">
        <v>65</v>
      </c>
      <c r="G399" t="s">
        <v>66</v>
      </c>
      <c r="H399" t="s">
        <v>833</v>
      </c>
      <c r="I399" t="s">
        <v>835</v>
      </c>
      <c r="J399">
        <v>5</v>
      </c>
      <c r="K399" t="s">
        <v>810</v>
      </c>
      <c r="L399">
        <v>9</v>
      </c>
      <c r="M399" t="s">
        <v>120</v>
      </c>
      <c r="N399" t="s">
        <v>834</v>
      </c>
      <c r="O399" t="s">
        <v>836</v>
      </c>
      <c r="P399">
        <v>2000</v>
      </c>
      <c r="Q399" t="s">
        <v>105</v>
      </c>
      <c r="R399">
        <v>2981</v>
      </c>
      <c r="S399" t="s">
        <v>380</v>
      </c>
      <c r="T399">
        <v>0</v>
      </c>
      <c r="U399" t="s">
        <v>58</v>
      </c>
      <c r="V399" s="16">
        <v>500000</v>
      </c>
      <c r="W399" s="1">
        <v>500000</v>
      </c>
      <c r="X399" s="1">
        <v>496768.66</v>
      </c>
      <c r="Y399" s="1">
        <v>353551.96</v>
      </c>
      <c r="Z399" s="1">
        <v>116449.79</v>
      </c>
      <c r="AA399" s="1">
        <v>86368.65</v>
      </c>
      <c r="AB399" s="1">
        <v>86368.65</v>
      </c>
      <c r="AC399">
        <f t="shared" si="12"/>
        <v>3231.3400000000256</v>
      </c>
      <c r="AD399">
        <v>0</v>
      </c>
      <c r="AE399">
        <v>0</v>
      </c>
      <c r="AF399">
        <v>0</v>
      </c>
      <c r="AG399">
        <v>0</v>
      </c>
      <c r="AH399">
        <v>0</v>
      </c>
    </row>
    <row r="400" spans="1:34" hidden="1" x14ac:dyDescent="0.35">
      <c r="A400" t="str">
        <f t="shared" si="13"/>
        <v>1.1-00-2505_2559007_2529910</v>
      </c>
      <c r="B400" t="s">
        <v>812</v>
      </c>
      <c r="C400" t="s">
        <v>815</v>
      </c>
      <c r="D400" t="s">
        <v>47</v>
      </c>
      <c r="E400" t="s">
        <v>48</v>
      </c>
      <c r="F400" t="s">
        <v>65</v>
      </c>
      <c r="G400" t="s">
        <v>66</v>
      </c>
      <c r="H400" t="s">
        <v>833</v>
      </c>
      <c r="I400" t="s">
        <v>835</v>
      </c>
      <c r="J400">
        <v>5</v>
      </c>
      <c r="K400" t="s">
        <v>810</v>
      </c>
      <c r="L400">
        <v>9</v>
      </c>
      <c r="M400" t="s">
        <v>120</v>
      </c>
      <c r="N400" t="s">
        <v>834</v>
      </c>
      <c r="O400" t="s">
        <v>836</v>
      </c>
      <c r="P400">
        <v>2000</v>
      </c>
      <c r="Q400" t="s">
        <v>105</v>
      </c>
      <c r="R400">
        <v>2991</v>
      </c>
      <c r="S400" t="s">
        <v>311</v>
      </c>
      <c r="T400">
        <v>0</v>
      </c>
      <c r="U400" t="s">
        <v>58</v>
      </c>
      <c r="V400" s="16">
        <v>154192</v>
      </c>
      <c r="W400" s="1">
        <v>450000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f t="shared" si="12"/>
        <v>154192</v>
      </c>
      <c r="AD400">
        <v>0</v>
      </c>
      <c r="AE400">
        <v>0</v>
      </c>
      <c r="AF400">
        <v>0</v>
      </c>
      <c r="AG400" s="1">
        <v>295808</v>
      </c>
      <c r="AH400" s="1">
        <v>-295808</v>
      </c>
    </row>
    <row r="401" spans="1:34" hidden="1" x14ac:dyDescent="0.35">
      <c r="A401" t="str">
        <f t="shared" si="13"/>
        <v>1.1-00-2505_2559007_2531110</v>
      </c>
      <c r="B401" t="s">
        <v>812</v>
      </c>
      <c r="C401" t="s">
        <v>815</v>
      </c>
      <c r="D401" t="s">
        <v>47</v>
      </c>
      <c r="E401" t="s">
        <v>48</v>
      </c>
      <c r="F401" t="s">
        <v>65</v>
      </c>
      <c r="G401" t="s">
        <v>66</v>
      </c>
      <c r="H401" t="s">
        <v>833</v>
      </c>
      <c r="I401" t="s">
        <v>835</v>
      </c>
      <c r="J401">
        <v>5</v>
      </c>
      <c r="K401" t="s">
        <v>810</v>
      </c>
      <c r="L401">
        <v>9</v>
      </c>
      <c r="M401" t="s">
        <v>120</v>
      </c>
      <c r="N401" t="s">
        <v>834</v>
      </c>
      <c r="O401" t="s">
        <v>836</v>
      </c>
      <c r="P401">
        <v>3000</v>
      </c>
      <c r="Q401" t="s">
        <v>56</v>
      </c>
      <c r="R401">
        <v>3111</v>
      </c>
      <c r="S401" t="s">
        <v>199</v>
      </c>
      <c r="T401">
        <v>0</v>
      </c>
      <c r="U401" t="s">
        <v>58</v>
      </c>
      <c r="V401" s="16">
        <v>9250000</v>
      </c>
      <c r="W401" s="1">
        <v>6500000</v>
      </c>
      <c r="X401" s="1">
        <v>9226336.4900000002</v>
      </c>
      <c r="Y401" s="1">
        <v>9226336.4900000002</v>
      </c>
      <c r="Z401" s="1">
        <v>7078839.7300000004</v>
      </c>
      <c r="AA401" s="1">
        <v>7078839.7300000004</v>
      </c>
      <c r="AB401" s="1">
        <v>7078839.7300000004</v>
      </c>
      <c r="AC401">
        <f t="shared" si="12"/>
        <v>23663.509999999776</v>
      </c>
      <c r="AD401">
        <v>0</v>
      </c>
      <c r="AE401" s="1">
        <v>2750000</v>
      </c>
      <c r="AF401">
        <v>0</v>
      </c>
      <c r="AG401">
        <v>0</v>
      </c>
      <c r="AH401" s="1">
        <v>2750000</v>
      </c>
    </row>
    <row r="402" spans="1:34" hidden="1" x14ac:dyDescent="0.35">
      <c r="A402" t="str">
        <f t="shared" si="13"/>
        <v>1.1-00-2505_2559007_2531410</v>
      </c>
      <c r="B402" t="s">
        <v>812</v>
      </c>
      <c r="C402" t="s">
        <v>815</v>
      </c>
      <c r="D402" t="s">
        <v>47</v>
      </c>
      <c r="E402" t="s">
        <v>48</v>
      </c>
      <c r="F402" t="s">
        <v>65</v>
      </c>
      <c r="G402" t="s">
        <v>66</v>
      </c>
      <c r="H402" t="s">
        <v>833</v>
      </c>
      <c r="I402" t="s">
        <v>835</v>
      </c>
      <c r="J402">
        <v>5</v>
      </c>
      <c r="K402" t="s">
        <v>810</v>
      </c>
      <c r="L402">
        <v>9</v>
      </c>
      <c r="M402" t="s">
        <v>120</v>
      </c>
      <c r="N402" t="s">
        <v>834</v>
      </c>
      <c r="O402" t="s">
        <v>836</v>
      </c>
      <c r="P402">
        <v>3000</v>
      </c>
      <c r="Q402" t="s">
        <v>56</v>
      </c>
      <c r="R402">
        <v>3141</v>
      </c>
      <c r="S402" t="s">
        <v>381</v>
      </c>
      <c r="T402">
        <v>0</v>
      </c>
      <c r="U402" t="s">
        <v>58</v>
      </c>
      <c r="V402" s="16">
        <v>700000</v>
      </c>
      <c r="W402" s="1">
        <v>700000</v>
      </c>
      <c r="X402" s="1">
        <v>699480</v>
      </c>
      <c r="Y402" s="1">
        <v>699480</v>
      </c>
      <c r="Z402" s="1">
        <v>417594.03</v>
      </c>
      <c r="AA402" s="1">
        <v>417594.03</v>
      </c>
      <c r="AB402" s="1">
        <v>417594.03</v>
      </c>
      <c r="AC402">
        <f t="shared" si="12"/>
        <v>520</v>
      </c>
      <c r="AD402">
        <v>0</v>
      </c>
      <c r="AE402">
        <v>0</v>
      </c>
      <c r="AF402">
        <v>0</v>
      </c>
      <c r="AG402">
        <v>0</v>
      </c>
      <c r="AH402">
        <v>0</v>
      </c>
    </row>
    <row r="403" spans="1:34" hidden="1" x14ac:dyDescent="0.35">
      <c r="A403" t="str">
        <f t="shared" si="13"/>
        <v>1.1-00-2505_2559007_2531610</v>
      </c>
      <c r="B403" t="s">
        <v>812</v>
      </c>
      <c r="C403" t="s">
        <v>815</v>
      </c>
      <c r="D403" t="s">
        <v>47</v>
      </c>
      <c r="E403" t="s">
        <v>48</v>
      </c>
      <c r="F403" t="s">
        <v>65</v>
      </c>
      <c r="G403" t="s">
        <v>66</v>
      </c>
      <c r="H403" t="s">
        <v>833</v>
      </c>
      <c r="I403" t="s">
        <v>835</v>
      </c>
      <c r="J403">
        <v>5</v>
      </c>
      <c r="K403" t="s">
        <v>810</v>
      </c>
      <c r="L403">
        <v>9</v>
      </c>
      <c r="M403" t="s">
        <v>120</v>
      </c>
      <c r="N403" t="s">
        <v>834</v>
      </c>
      <c r="O403" t="s">
        <v>836</v>
      </c>
      <c r="P403">
        <v>3000</v>
      </c>
      <c r="Q403" t="s">
        <v>56</v>
      </c>
      <c r="R403">
        <v>3161</v>
      </c>
      <c r="S403" t="s">
        <v>247</v>
      </c>
      <c r="T403">
        <v>0</v>
      </c>
      <c r="U403" t="s">
        <v>58</v>
      </c>
      <c r="V403" s="16">
        <v>2641206</v>
      </c>
      <c r="W403" s="1">
        <v>2800000</v>
      </c>
      <c r="X403" s="1">
        <v>2641205.16</v>
      </c>
      <c r="Y403" s="1">
        <v>2641205.16</v>
      </c>
      <c r="Z403" s="1">
        <v>1626903.48</v>
      </c>
      <c r="AA403" s="1">
        <v>1626903.48</v>
      </c>
      <c r="AB403" s="1">
        <v>1626903.48</v>
      </c>
      <c r="AC403">
        <f t="shared" si="12"/>
        <v>0.83999999985098839</v>
      </c>
      <c r="AD403">
        <v>0</v>
      </c>
      <c r="AE403">
        <v>0</v>
      </c>
      <c r="AF403">
        <v>0</v>
      </c>
      <c r="AG403" s="1">
        <v>158794</v>
      </c>
      <c r="AH403" s="1">
        <v>-158794</v>
      </c>
    </row>
    <row r="404" spans="1:34" hidden="1" x14ac:dyDescent="0.35">
      <c r="A404" t="str">
        <f t="shared" si="13"/>
        <v>1.1-00-2505_2559007_2532210</v>
      </c>
      <c r="B404" t="s">
        <v>812</v>
      </c>
      <c r="C404" t="s">
        <v>815</v>
      </c>
      <c r="D404" t="s">
        <v>47</v>
      </c>
      <c r="E404" t="s">
        <v>48</v>
      </c>
      <c r="F404" t="s">
        <v>65</v>
      </c>
      <c r="G404" t="s">
        <v>66</v>
      </c>
      <c r="H404" t="s">
        <v>833</v>
      </c>
      <c r="I404" t="s">
        <v>835</v>
      </c>
      <c r="J404">
        <v>5</v>
      </c>
      <c r="K404" t="s">
        <v>810</v>
      </c>
      <c r="L404">
        <v>9</v>
      </c>
      <c r="M404" t="s">
        <v>120</v>
      </c>
      <c r="N404" t="s">
        <v>834</v>
      </c>
      <c r="O404" t="s">
        <v>836</v>
      </c>
      <c r="P404">
        <v>3000</v>
      </c>
      <c r="Q404" t="s">
        <v>56</v>
      </c>
      <c r="R404">
        <v>3221</v>
      </c>
      <c r="S404" t="s">
        <v>382</v>
      </c>
      <c r="T404">
        <v>0</v>
      </c>
      <c r="U404" t="s">
        <v>58</v>
      </c>
      <c r="V404" s="16">
        <v>6189987.5499999998</v>
      </c>
      <c r="W404" s="1">
        <v>2500000</v>
      </c>
      <c r="X404" s="1">
        <v>5570444.6900000004</v>
      </c>
      <c r="Y404" s="1">
        <v>5570444.6900000004</v>
      </c>
      <c r="Z404" s="1">
        <v>3786805.98</v>
      </c>
      <c r="AA404" s="1">
        <v>3605076.64</v>
      </c>
      <c r="AB404" s="1">
        <v>3605076.64</v>
      </c>
      <c r="AC404">
        <f t="shared" si="12"/>
        <v>619542.8599999994</v>
      </c>
      <c r="AD404">
        <v>0</v>
      </c>
      <c r="AE404" s="1">
        <v>3949994</v>
      </c>
      <c r="AF404">
        <v>0</v>
      </c>
      <c r="AG404" s="1">
        <v>260006.45</v>
      </c>
      <c r="AH404" s="1">
        <v>3689987.55</v>
      </c>
    </row>
    <row r="405" spans="1:34" x14ac:dyDescent="0.35">
      <c r="A405" t="str">
        <f t="shared" si="13"/>
        <v>1.1-00-2505_2559007_2532510</v>
      </c>
      <c r="B405" t="s">
        <v>812</v>
      </c>
      <c r="C405" t="s">
        <v>815</v>
      </c>
      <c r="D405" t="s">
        <v>47</v>
      </c>
      <c r="E405" t="s">
        <v>48</v>
      </c>
      <c r="F405" t="s">
        <v>65</v>
      </c>
      <c r="G405" t="s">
        <v>66</v>
      </c>
      <c r="H405" t="s">
        <v>833</v>
      </c>
      <c r="I405" t="s">
        <v>835</v>
      </c>
      <c r="J405">
        <v>5</v>
      </c>
      <c r="K405" t="s">
        <v>810</v>
      </c>
      <c r="L405">
        <v>9</v>
      </c>
      <c r="M405" t="s">
        <v>120</v>
      </c>
      <c r="N405" t="s">
        <v>834</v>
      </c>
      <c r="O405" t="s">
        <v>836</v>
      </c>
      <c r="P405">
        <v>3000</v>
      </c>
      <c r="Q405" t="s">
        <v>56</v>
      </c>
      <c r="R405">
        <v>3251</v>
      </c>
      <c r="S405" t="s">
        <v>137</v>
      </c>
      <c r="T405">
        <v>0</v>
      </c>
      <c r="U405" t="s">
        <v>58</v>
      </c>
      <c r="V405" s="16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f t="shared" si="12"/>
        <v>0</v>
      </c>
      <c r="AD405" s="1">
        <v>58450847.689999998</v>
      </c>
      <c r="AE405" s="1">
        <v>5649152.3099999996</v>
      </c>
      <c r="AF405">
        <v>0</v>
      </c>
      <c r="AG405" s="1">
        <v>64100000</v>
      </c>
      <c r="AH405">
        <v>0</v>
      </c>
    </row>
    <row r="406" spans="1:34" hidden="1" x14ac:dyDescent="0.35">
      <c r="A406" t="str">
        <f t="shared" si="13"/>
        <v>1.1-00-2505_2559007_2532610</v>
      </c>
      <c r="B406" t="s">
        <v>812</v>
      </c>
      <c r="C406" t="s">
        <v>815</v>
      </c>
      <c r="D406" t="s">
        <v>47</v>
      </c>
      <c r="E406" t="s">
        <v>48</v>
      </c>
      <c r="F406" t="s">
        <v>65</v>
      </c>
      <c r="G406" t="s">
        <v>66</v>
      </c>
      <c r="H406" t="s">
        <v>833</v>
      </c>
      <c r="I406" t="s">
        <v>835</v>
      </c>
      <c r="J406">
        <v>5</v>
      </c>
      <c r="K406" t="s">
        <v>810</v>
      </c>
      <c r="L406">
        <v>9</v>
      </c>
      <c r="M406" t="s">
        <v>120</v>
      </c>
      <c r="N406" t="s">
        <v>834</v>
      </c>
      <c r="O406" t="s">
        <v>836</v>
      </c>
      <c r="P406">
        <v>3000</v>
      </c>
      <c r="Q406" t="s">
        <v>56</v>
      </c>
      <c r="R406">
        <v>3261</v>
      </c>
      <c r="S406" t="s">
        <v>409</v>
      </c>
      <c r="T406">
        <v>0</v>
      </c>
      <c r="U406" t="s">
        <v>58</v>
      </c>
      <c r="V406" s="16">
        <v>79100000</v>
      </c>
      <c r="W406">
        <v>0</v>
      </c>
      <c r="X406" s="1">
        <v>79083735.439999998</v>
      </c>
      <c r="Y406" s="1">
        <v>79083735.439999998</v>
      </c>
      <c r="Z406" s="1">
        <v>36270295.43</v>
      </c>
      <c r="AA406" s="1">
        <v>34105443.520000003</v>
      </c>
      <c r="AB406" s="1">
        <v>34105443.520000003</v>
      </c>
      <c r="AC406">
        <f t="shared" si="12"/>
        <v>16264.560000002384</v>
      </c>
      <c r="AD406" s="1">
        <v>15000000</v>
      </c>
      <c r="AE406" s="1">
        <v>64100000</v>
      </c>
      <c r="AF406">
        <v>0</v>
      </c>
      <c r="AG406">
        <v>0</v>
      </c>
      <c r="AH406" s="1">
        <v>79100000</v>
      </c>
    </row>
    <row r="407" spans="1:34" hidden="1" x14ac:dyDescent="0.35">
      <c r="A407" t="str">
        <f t="shared" si="13"/>
        <v>1.1-00-2505_2559007_2532910</v>
      </c>
      <c r="B407" t="s">
        <v>812</v>
      </c>
      <c r="C407" t="s">
        <v>815</v>
      </c>
      <c r="D407" t="s">
        <v>47</v>
      </c>
      <c r="E407" t="s">
        <v>48</v>
      </c>
      <c r="F407" t="s">
        <v>65</v>
      </c>
      <c r="G407" t="s">
        <v>66</v>
      </c>
      <c r="H407" t="s">
        <v>833</v>
      </c>
      <c r="I407" t="s">
        <v>835</v>
      </c>
      <c r="J407">
        <v>5</v>
      </c>
      <c r="K407" t="s">
        <v>810</v>
      </c>
      <c r="L407">
        <v>9</v>
      </c>
      <c r="M407" t="s">
        <v>120</v>
      </c>
      <c r="N407" t="s">
        <v>834</v>
      </c>
      <c r="O407" t="s">
        <v>836</v>
      </c>
      <c r="P407">
        <v>3000</v>
      </c>
      <c r="Q407" t="s">
        <v>56</v>
      </c>
      <c r="R407">
        <v>3291</v>
      </c>
      <c r="S407" t="s">
        <v>315</v>
      </c>
      <c r="T407">
        <v>0</v>
      </c>
      <c r="U407" t="s">
        <v>58</v>
      </c>
      <c r="V407" s="16">
        <v>22330</v>
      </c>
      <c r="W407">
        <v>0</v>
      </c>
      <c r="X407" s="1">
        <v>22330</v>
      </c>
      <c r="Y407" s="1">
        <v>22330</v>
      </c>
      <c r="Z407">
        <v>0</v>
      </c>
      <c r="AA407">
        <v>0</v>
      </c>
      <c r="AB407">
        <v>0</v>
      </c>
      <c r="AC407">
        <f t="shared" si="12"/>
        <v>0</v>
      </c>
      <c r="AD407">
        <v>0</v>
      </c>
      <c r="AE407" s="1">
        <v>22330</v>
      </c>
      <c r="AF407">
        <v>0</v>
      </c>
      <c r="AG407">
        <v>0</v>
      </c>
      <c r="AH407" s="1">
        <v>22330</v>
      </c>
    </row>
    <row r="408" spans="1:34" hidden="1" x14ac:dyDescent="0.35">
      <c r="A408" t="str">
        <f t="shared" si="13"/>
        <v>1.1-00-2505_2559007_2533110</v>
      </c>
      <c r="B408" t="s">
        <v>812</v>
      </c>
      <c r="C408" t="s">
        <v>815</v>
      </c>
      <c r="D408" t="s">
        <v>47</v>
      </c>
      <c r="E408" t="s">
        <v>48</v>
      </c>
      <c r="F408" t="s">
        <v>65</v>
      </c>
      <c r="G408" t="s">
        <v>66</v>
      </c>
      <c r="H408" t="s">
        <v>833</v>
      </c>
      <c r="I408" t="s">
        <v>835</v>
      </c>
      <c r="J408">
        <v>5</v>
      </c>
      <c r="K408" t="s">
        <v>810</v>
      </c>
      <c r="L408">
        <v>9</v>
      </c>
      <c r="M408" t="s">
        <v>120</v>
      </c>
      <c r="N408" t="s">
        <v>834</v>
      </c>
      <c r="O408" t="s">
        <v>836</v>
      </c>
      <c r="P408">
        <v>3000</v>
      </c>
      <c r="Q408" t="s">
        <v>56</v>
      </c>
      <c r="R408">
        <v>3311</v>
      </c>
      <c r="S408" t="s">
        <v>316</v>
      </c>
      <c r="T408">
        <v>0</v>
      </c>
      <c r="U408" t="s">
        <v>58</v>
      </c>
      <c r="V408" s="16">
        <v>3090000</v>
      </c>
      <c r="W408" s="1">
        <v>2000000</v>
      </c>
      <c r="X408" s="1">
        <v>2808360</v>
      </c>
      <c r="Y408" s="1">
        <v>2808360</v>
      </c>
      <c r="Z408" s="1">
        <v>1280640</v>
      </c>
      <c r="AA408" s="1">
        <v>1280640</v>
      </c>
      <c r="AB408" s="1">
        <v>1280640</v>
      </c>
      <c r="AC408">
        <f t="shared" si="12"/>
        <v>281640</v>
      </c>
      <c r="AD408" s="1">
        <v>1000000</v>
      </c>
      <c r="AE408" s="1">
        <v>90000</v>
      </c>
      <c r="AF408">
        <v>0</v>
      </c>
      <c r="AG408">
        <v>0</v>
      </c>
      <c r="AH408" s="1">
        <v>1090000</v>
      </c>
    </row>
    <row r="409" spans="1:34" hidden="1" x14ac:dyDescent="0.35">
      <c r="A409" t="str">
        <f t="shared" si="13"/>
        <v>1.1-00-2505_2559007_2533310</v>
      </c>
      <c r="B409" t="s">
        <v>812</v>
      </c>
      <c r="C409" t="s">
        <v>815</v>
      </c>
      <c r="D409" t="s">
        <v>47</v>
      </c>
      <c r="E409" t="s">
        <v>48</v>
      </c>
      <c r="F409" t="s">
        <v>65</v>
      </c>
      <c r="G409" t="s">
        <v>66</v>
      </c>
      <c r="H409" t="s">
        <v>833</v>
      </c>
      <c r="I409" t="s">
        <v>835</v>
      </c>
      <c r="J409">
        <v>5</v>
      </c>
      <c r="K409" t="s">
        <v>810</v>
      </c>
      <c r="L409">
        <v>9</v>
      </c>
      <c r="M409" t="s">
        <v>120</v>
      </c>
      <c r="N409" t="s">
        <v>834</v>
      </c>
      <c r="O409" t="s">
        <v>836</v>
      </c>
      <c r="P409">
        <v>3000</v>
      </c>
      <c r="Q409" t="s">
        <v>56</v>
      </c>
      <c r="R409">
        <v>3331</v>
      </c>
      <c r="S409" t="s">
        <v>317</v>
      </c>
      <c r="T409">
        <v>0</v>
      </c>
      <c r="U409" t="s">
        <v>58</v>
      </c>
      <c r="V409" s="16">
        <v>231500</v>
      </c>
      <c r="W409" s="1">
        <v>50000</v>
      </c>
      <c r="X409" s="1">
        <v>194880</v>
      </c>
      <c r="Y409" s="1">
        <v>194880</v>
      </c>
      <c r="Z409" s="1">
        <v>194880</v>
      </c>
      <c r="AA409" s="1">
        <v>194880</v>
      </c>
      <c r="AB409" s="1">
        <v>194880</v>
      </c>
      <c r="AC409">
        <f t="shared" si="12"/>
        <v>36620</v>
      </c>
      <c r="AD409">
        <v>0</v>
      </c>
      <c r="AE409" s="1">
        <v>181500</v>
      </c>
      <c r="AF409">
        <v>0</v>
      </c>
      <c r="AG409">
        <v>0</v>
      </c>
      <c r="AH409" s="1">
        <v>181500</v>
      </c>
    </row>
    <row r="410" spans="1:34" hidden="1" x14ac:dyDescent="0.35">
      <c r="A410" t="str">
        <f t="shared" si="13"/>
        <v>1.1-00-2505_2559007_2533410</v>
      </c>
      <c r="B410" t="s">
        <v>812</v>
      </c>
      <c r="C410" t="s">
        <v>815</v>
      </c>
      <c r="D410" t="s">
        <v>47</v>
      </c>
      <c r="E410" t="s">
        <v>48</v>
      </c>
      <c r="F410" t="s">
        <v>65</v>
      </c>
      <c r="G410" t="s">
        <v>66</v>
      </c>
      <c r="H410" t="s">
        <v>833</v>
      </c>
      <c r="I410" t="s">
        <v>835</v>
      </c>
      <c r="J410">
        <v>5</v>
      </c>
      <c r="K410" t="s">
        <v>810</v>
      </c>
      <c r="L410">
        <v>9</v>
      </c>
      <c r="M410" t="s">
        <v>120</v>
      </c>
      <c r="N410" t="s">
        <v>834</v>
      </c>
      <c r="O410" t="s">
        <v>836</v>
      </c>
      <c r="P410">
        <v>3000</v>
      </c>
      <c r="Q410" t="s">
        <v>56</v>
      </c>
      <c r="R410">
        <v>3341</v>
      </c>
      <c r="S410" t="s">
        <v>162</v>
      </c>
      <c r="T410">
        <v>0</v>
      </c>
      <c r="U410" t="s">
        <v>58</v>
      </c>
      <c r="V410" s="16">
        <v>2796004.92</v>
      </c>
      <c r="W410" s="1">
        <v>1500000</v>
      </c>
      <c r="X410" s="1">
        <v>2375216</v>
      </c>
      <c r="Y410" s="1">
        <v>2375216</v>
      </c>
      <c r="Z410" s="1">
        <v>11600</v>
      </c>
      <c r="AA410" s="1">
        <v>11600</v>
      </c>
      <c r="AB410" s="1">
        <v>11600</v>
      </c>
      <c r="AC410">
        <f t="shared" si="12"/>
        <v>420788.91999999993</v>
      </c>
      <c r="AD410" s="1">
        <v>2000000</v>
      </c>
      <c r="AE410">
        <v>0</v>
      </c>
      <c r="AF410">
        <v>0</v>
      </c>
      <c r="AG410" s="1">
        <v>703995.08</v>
      </c>
      <c r="AH410" s="1">
        <v>1296004.92</v>
      </c>
    </row>
    <row r="411" spans="1:34" hidden="1" x14ac:dyDescent="0.35">
      <c r="A411" t="str">
        <f t="shared" si="13"/>
        <v>1.1-00-2505_2559007_2533810</v>
      </c>
      <c r="B411" t="s">
        <v>812</v>
      </c>
      <c r="C411" t="s">
        <v>815</v>
      </c>
      <c r="D411" t="s">
        <v>47</v>
      </c>
      <c r="E411" t="s">
        <v>48</v>
      </c>
      <c r="F411" t="s">
        <v>65</v>
      </c>
      <c r="G411" t="s">
        <v>66</v>
      </c>
      <c r="H411" t="s">
        <v>833</v>
      </c>
      <c r="I411" t="s">
        <v>835</v>
      </c>
      <c r="J411">
        <v>5</v>
      </c>
      <c r="K411" t="s">
        <v>810</v>
      </c>
      <c r="L411">
        <v>9</v>
      </c>
      <c r="M411" t="s">
        <v>120</v>
      </c>
      <c r="N411" t="s">
        <v>834</v>
      </c>
      <c r="O411" t="s">
        <v>836</v>
      </c>
      <c r="P411">
        <v>3000</v>
      </c>
      <c r="Q411" t="s">
        <v>56</v>
      </c>
      <c r="R411">
        <v>3381</v>
      </c>
      <c r="S411" t="s">
        <v>478</v>
      </c>
      <c r="T411">
        <v>0</v>
      </c>
      <c r="U411" t="s">
        <v>58</v>
      </c>
      <c r="V411" s="16">
        <v>39848671.939999998</v>
      </c>
      <c r="W411">
        <v>0</v>
      </c>
      <c r="X411" s="1">
        <v>3643139.24</v>
      </c>
      <c r="Y411" s="1">
        <v>3643139.24</v>
      </c>
      <c r="Z411" s="1">
        <v>3643139.24</v>
      </c>
      <c r="AA411">
        <v>0</v>
      </c>
      <c r="AB411">
        <v>0</v>
      </c>
      <c r="AC411">
        <f t="shared" si="12"/>
        <v>36205532.699999996</v>
      </c>
      <c r="AD411" s="1">
        <v>40348671.939999998</v>
      </c>
      <c r="AE411">
        <v>0</v>
      </c>
      <c r="AF411">
        <v>0</v>
      </c>
      <c r="AG411" s="1">
        <v>500000</v>
      </c>
      <c r="AH411" s="1">
        <v>39848671.939999998</v>
      </c>
    </row>
    <row r="412" spans="1:34" hidden="1" x14ac:dyDescent="0.35">
      <c r="A412" t="str">
        <f t="shared" si="13"/>
        <v>1.1-00-2505_2559007_2534410</v>
      </c>
      <c r="B412" t="s">
        <v>812</v>
      </c>
      <c r="C412" t="s">
        <v>815</v>
      </c>
      <c r="D412" t="s">
        <v>47</v>
      </c>
      <c r="E412" t="s">
        <v>48</v>
      </c>
      <c r="F412" t="s">
        <v>65</v>
      </c>
      <c r="G412" t="s">
        <v>66</v>
      </c>
      <c r="H412" t="s">
        <v>833</v>
      </c>
      <c r="I412" t="s">
        <v>835</v>
      </c>
      <c r="J412">
        <v>5</v>
      </c>
      <c r="K412" t="s">
        <v>810</v>
      </c>
      <c r="L412">
        <v>9</v>
      </c>
      <c r="M412" t="s">
        <v>120</v>
      </c>
      <c r="N412" t="s">
        <v>834</v>
      </c>
      <c r="O412" t="s">
        <v>836</v>
      </c>
      <c r="P412">
        <v>3000</v>
      </c>
      <c r="Q412" t="s">
        <v>56</v>
      </c>
      <c r="R412">
        <v>3441</v>
      </c>
      <c r="S412" t="s">
        <v>388</v>
      </c>
      <c r="T412">
        <v>0</v>
      </c>
      <c r="U412" t="s">
        <v>58</v>
      </c>
      <c r="V412" s="16">
        <v>340718.88</v>
      </c>
      <c r="W412" s="1">
        <v>150000</v>
      </c>
      <c r="X412" s="1">
        <v>290718.88</v>
      </c>
      <c r="Y412" s="1">
        <v>290718.88</v>
      </c>
      <c r="Z412" s="1">
        <v>213905.82</v>
      </c>
      <c r="AA412" s="1">
        <v>128699.48</v>
      </c>
      <c r="AB412" s="1">
        <v>128699.48</v>
      </c>
      <c r="AC412">
        <f t="shared" si="12"/>
        <v>50000</v>
      </c>
      <c r="AD412">
        <v>0</v>
      </c>
      <c r="AE412" s="1">
        <v>190718.88</v>
      </c>
      <c r="AF412">
        <v>0</v>
      </c>
      <c r="AG412">
        <v>0</v>
      </c>
      <c r="AH412" s="1">
        <v>190718.88</v>
      </c>
    </row>
    <row r="413" spans="1:34" hidden="1" x14ac:dyDescent="0.35">
      <c r="A413" t="str">
        <f t="shared" si="13"/>
        <v>1.1-00-2505_2559007_2534510</v>
      </c>
      <c r="B413" t="s">
        <v>812</v>
      </c>
      <c r="C413" t="s">
        <v>815</v>
      </c>
      <c r="D413" t="s">
        <v>47</v>
      </c>
      <c r="E413" t="s">
        <v>48</v>
      </c>
      <c r="F413" t="s">
        <v>65</v>
      </c>
      <c r="G413" t="s">
        <v>66</v>
      </c>
      <c r="H413" t="s">
        <v>833</v>
      </c>
      <c r="I413" t="s">
        <v>835</v>
      </c>
      <c r="J413">
        <v>5</v>
      </c>
      <c r="K413" t="s">
        <v>810</v>
      </c>
      <c r="L413">
        <v>9</v>
      </c>
      <c r="M413" t="s">
        <v>120</v>
      </c>
      <c r="N413" t="s">
        <v>834</v>
      </c>
      <c r="O413" t="s">
        <v>836</v>
      </c>
      <c r="P413">
        <v>3000</v>
      </c>
      <c r="Q413" t="s">
        <v>56</v>
      </c>
      <c r="R413">
        <v>3451</v>
      </c>
      <c r="S413" t="s">
        <v>389</v>
      </c>
      <c r="T413">
        <v>0</v>
      </c>
      <c r="U413" t="s">
        <v>58</v>
      </c>
      <c r="V413" s="16">
        <v>8712506.8399999999</v>
      </c>
      <c r="W413" s="1">
        <v>5000000</v>
      </c>
      <c r="X413" s="1">
        <v>8692875.9399999995</v>
      </c>
      <c r="Y413" s="1">
        <v>8112506.8399999999</v>
      </c>
      <c r="Z413" s="1">
        <v>8109050.7599999998</v>
      </c>
      <c r="AA413" s="1">
        <v>8109050.7599999998</v>
      </c>
      <c r="AB413" s="1">
        <v>8109050.7599999998</v>
      </c>
      <c r="AC413">
        <f t="shared" si="12"/>
        <v>19630.900000000373</v>
      </c>
      <c r="AD413" s="1">
        <v>3109050.76</v>
      </c>
      <c r="AE413" s="1">
        <v>603456.07999999996</v>
      </c>
      <c r="AF413">
        <v>0</v>
      </c>
      <c r="AG413">
        <v>0</v>
      </c>
      <c r="AH413" s="1">
        <v>3712506.84</v>
      </c>
    </row>
    <row r="414" spans="1:34" hidden="1" x14ac:dyDescent="0.35">
      <c r="A414" t="str">
        <f t="shared" si="13"/>
        <v>1.1-00-2505_2559007_2534810</v>
      </c>
      <c r="B414" t="s">
        <v>812</v>
      </c>
      <c r="C414" t="s">
        <v>815</v>
      </c>
      <c r="D414" t="s">
        <v>47</v>
      </c>
      <c r="E414" t="s">
        <v>48</v>
      </c>
      <c r="F414" t="s">
        <v>65</v>
      </c>
      <c r="G414" t="s">
        <v>66</v>
      </c>
      <c r="H414" t="s">
        <v>833</v>
      </c>
      <c r="I414" t="s">
        <v>835</v>
      </c>
      <c r="J414">
        <v>5</v>
      </c>
      <c r="K414" t="s">
        <v>810</v>
      </c>
      <c r="L414">
        <v>9</v>
      </c>
      <c r="M414" t="s">
        <v>120</v>
      </c>
      <c r="N414" t="s">
        <v>834</v>
      </c>
      <c r="O414" t="s">
        <v>836</v>
      </c>
      <c r="P414">
        <v>3000</v>
      </c>
      <c r="Q414" t="s">
        <v>56</v>
      </c>
      <c r="R414">
        <v>3481</v>
      </c>
      <c r="S414" t="s">
        <v>390</v>
      </c>
      <c r="T414">
        <v>0</v>
      </c>
      <c r="U414" t="s">
        <v>58</v>
      </c>
      <c r="V414" s="16">
        <v>350000</v>
      </c>
      <c r="W414" s="1">
        <v>100000</v>
      </c>
      <c r="X414" s="1">
        <v>211654.72</v>
      </c>
      <c r="Y414" s="1">
        <v>211654.72</v>
      </c>
      <c r="Z414" s="1">
        <v>211654.72</v>
      </c>
      <c r="AA414" s="1">
        <v>111266.19</v>
      </c>
      <c r="AB414" s="1">
        <v>111266.19</v>
      </c>
      <c r="AC414">
        <f t="shared" si="12"/>
        <v>138345.28</v>
      </c>
      <c r="AD414">
        <v>0</v>
      </c>
      <c r="AE414" s="1">
        <v>250000</v>
      </c>
      <c r="AF414">
        <v>0</v>
      </c>
      <c r="AG414">
        <v>0</v>
      </c>
      <c r="AH414" s="1">
        <v>250000</v>
      </c>
    </row>
    <row r="415" spans="1:34" hidden="1" x14ac:dyDescent="0.35">
      <c r="A415" t="str">
        <f t="shared" si="13"/>
        <v>1.1-00-2505_2559007_2535110</v>
      </c>
      <c r="B415" t="s">
        <v>812</v>
      </c>
      <c r="C415" t="s">
        <v>815</v>
      </c>
      <c r="D415" t="s">
        <v>47</v>
      </c>
      <c r="E415" t="s">
        <v>48</v>
      </c>
      <c r="F415" t="s">
        <v>65</v>
      </c>
      <c r="G415" t="s">
        <v>66</v>
      </c>
      <c r="H415" t="s">
        <v>833</v>
      </c>
      <c r="I415" t="s">
        <v>835</v>
      </c>
      <c r="J415">
        <v>5</v>
      </c>
      <c r="K415" t="s">
        <v>810</v>
      </c>
      <c r="L415">
        <v>9</v>
      </c>
      <c r="M415" t="s">
        <v>120</v>
      </c>
      <c r="N415" t="s">
        <v>834</v>
      </c>
      <c r="O415" t="s">
        <v>836</v>
      </c>
      <c r="P415">
        <v>3000</v>
      </c>
      <c r="Q415" t="s">
        <v>56</v>
      </c>
      <c r="R415">
        <v>3511</v>
      </c>
      <c r="S415" t="s">
        <v>323</v>
      </c>
      <c r="T415">
        <v>0</v>
      </c>
      <c r="U415" t="s">
        <v>58</v>
      </c>
      <c r="V415" s="16">
        <v>1800000</v>
      </c>
      <c r="W415" s="1">
        <v>1000000</v>
      </c>
      <c r="X415" s="1">
        <v>235248.88</v>
      </c>
      <c r="Y415" s="1">
        <v>42683.08</v>
      </c>
      <c r="Z415" s="1">
        <v>34146.480000000003</v>
      </c>
      <c r="AA415" s="1">
        <v>31300.94</v>
      </c>
      <c r="AB415" s="1">
        <v>31300.94</v>
      </c>
      <c r="AC415">
        <f t="shared" si="12"/>
        <v>1564751.12</v>
      </c>
      <c r="AD415" s="1">
        <v>2500000</v>
      </c>
      <c r="AE415">
        <v>0</v>
      </c>
      <c r="AF415">
        <v>0</v>
      </c>
      <c r="AG415" s="1">
        <v>1700000</v>
      </c>
      <c r="AH415" s="1">
        <v>800000</v>
      </c>
    </row>
    <row r="416" spans="1:34" hidden="1" x14ac:dyDescent="0.35">
      <c r="A416" t="str">
        <f t="shared" si="13"/>
        <v>1.1-00-2505_2559007_2535210</v>
      </c>
      <c r="B416" t="s">
        <v>812</v>
      </c>
      <c r="C416" t="s">
        <v>815</v>
      </c>
      <c r="D416" t="s">
        <v>47</v>
      </c>
      <c r="E416" t="s">
        <v>48</v>
      </c>
      <c r="F416" t="s">
        <v>65</v>
      </c>
      <c r="G416" t="s">
        <v>66</v>
      </c>
      <c r="H416" t="s">
        <v>833</v>
      </c>
      <c r="I416" t="s">
        <v>835</v>
      </c>
      <c r="J416">
        <v>5</v>
      </c>
      <c r="K416" t="s">
        <v>810</v>
      </c>
      <c r="L416">
        <v>9</v>
      </c>
      <c r="M416" t="s">
        <v>120</v>
      </c>
      <c r="N416" t="s">
        <v>834</v>
      </c>
      <c r="O416" t="s">
        <v>836</v>
      </c>
      <c r="P416">
        <v>3000</v>
      </c>
      <c r="Q416" t="s">
        <v>56</v>
      </c>
      <c r="R416">
        <v>3521</v>
      </c>
      <c r="S416" t="s">
        <v>391</v>
      </c>
      <c r="T416">
        <v>0</v>
      </c>
      <c r="U416" t="s">
        <v>58</v>
      </c>
      <c r="V416" s="16">
        <v>68600</v>
      </c>
      <c r="W416">
        <v>0</v>
      </c>
      <c r="X416" s="1">
        <v>61248</v>
      </c>
      <c r="Y416" s="1">
        <v>61248</v>
      </c>
      <c r="Z416">
        <v>0</v>
      </c>
      <c r="AA416">
        <v>0</v>
      </c>
      <c r="AB416">
        <v>0</v>
      </c>
      <c r="AC416">
        <f t="shared" si="12"/>
        <v>7352</v>
      </c>
      <c r="AD416">
        <v>0</v>
      </c>
      <c r="AE416" s="1">
        <v>68600</v>
      </c>
      <c r="AF416">
        <v>0</v>
      </c>
      <c r="AG416">
        <v>0</v>
      </c>
      <c r="AH416" s="1">
        <v>68600</v>
      </c>
    </row>
    <row r="417" spans="1:34" hidden="1" x14ac:dyDescent="0.35">
      <c r="A417" t="str">
        <f t="shared" si="13"/>
        <v>1.1-00-2505_2559007_2535510</v>
      </c>
      <c r="B417" t="s">
        <v>812</v>
      </c>
      <c r="C417" t="s">
        <v>815</v>
      </c>
      <c r="D417" t="s">
        <v>47</v>
      </c>
      <c r="E417" t="s">
        <v>48</v>
      </c>
      <c r="F417" t="s">
        <v>65</v>
      </c>
      <c r="G417" t="s">
        <v>66</v>
      </c>
      <c r="H417" t="s">
        <v>833</v>
      </c>
      <c r="I417" t="s">
        <v>835</v>
      </c>
      <c r="J417">
        <v>5</v>
      </c>
      <c r="K417" t="s">
        <v>810</v>
      </c>
      <c r="L417">
        <v>9</v>
      </c>
      <c r="M417" t="s">
        <v>120</v>
      </c>
      <c r="N417" t="s">
        <v>834</v>
      </c>
      <c r="O417" t="s">
        <v>836</v>
      </c>
      <c r="P417">
        <v>3000</v>
      </c>
      <c r="Q417" t="s">
        <v>56</v>
      </c>
      <c r="R417">
        <v>3551</v>
      </c>
      <c r="S417" t="s">
        <v>243</v>
      </c>
      <c r="T417">
        <v>0</v>
      </c>
      <c r="U417" t="s">
        <v>58</v>
      </c>
      <c r="V417" s="16">
        <v>25300000</v>
      </c>
      <c r="W417" s="1">
        <v>20000000</v>
      </c>
      <c r="X417" s="1">
        <v>7447055.8499999996</v>
      </c>
      <c r="Y417" s="1">
        <v>6664489.2599999998</v>
      </c>
      <c r="Z417" s="1">
        <v>5968493.5300000003</v>
      </c>
      <c r="AA417" s="1">
        <v>5667465.4699999997</v>
      </c>
      <c r="AB417" s="1">
        <v>5667465.4699999997</v>
      </c>
      <c r="AC417">
        <f t="shared" si="12"/>
        <v>17852944.149999999</v>
      </c>
      <c r="AD417" s="1">
        <v>7000000</v>
      </c>
      <c r="AE417">
        <v>0</v>
      </c>
      <c r="AF417">
        <v>0</v>
      </c>
      <c r="AG417" s="1">
        <v>1700000</v>
      </c>
      <c r="AH417" s="1">
        <v>5300000</v>
      </c>
    </row>
    <row r="418" spans="1:34" hidden="1" x14ac:dyDescent="0.35">
      <c r="A418" t="str">
        <f t="shared" si="13"/>
        <v>1.1-00-2505_2559007_2535710</v>
      </c>
      <c r="B418" t="s">
        <v>812</v>
      </c>
      <c r="C418" t="s">
        <v>815</v>
      </c>
      <c r="D418" t="s">
        <v>47</v>
      </c>
      <c r="E418" t="s">
        <v>48</v>
      </c>
      <c r="F418" t="s">
        <v>65</v>
      </c>
      <c r="G418" t="s">
        <v>66</v>
      </c>
      <c r="H418" t="s">
        <v>833</v>
      </c>
      <c r="I418" t="s">
        <v>835</v>
      </c>
      <c r="J418">
        <v>5</v>
      </c>
      <c r="K418" t="s">
        <v>810</v>
      </c>
      <c r="L418">
        <v>9</v>
      </c>
      <c r="M418" t="s">
        <v>120</v>
      </c>
      <c r="N418" t="s">
        <v>834</v>
      </c>
      <c r="O418" t="s">
        <v>836</v>
      </c>
      <c r="P418">
        <v>3000</v>
      </c>
      <c r="Q418" t="s">
        <v>56</v>
      </c>
      <c r="R418">
        <v>3571</v>
      </c>
      <c r="S418" t="s">
        <v>392</v>
      </c>
      <c r="T418">
        <v>0</v>
      </c>
      <c r="U418" t="s">
        <v>58</v>
      </c>
      <c r="V418" s="16">
        <v>20158794</v>
      </c>
      <c r="W418" s="1">
        <v>20000000</v>
      </c>
      <c r="X418" s="1">
        <v>15098667.279999999</v>
      </c>
      <c r="Y418" s="1">
        <v>13972735.279999999</v>
      </c>
      <c r="Z418" s="1">
        <v>13365237.41</v>
      </c>
      <c r="AA418" s="1">
        <v>11716087.91</v>
      </c>
      <c r="AB418" s="1">
        <v>11716087.91</v>
      </c>
      <c r="AC418">
        <f t="shared" si="12"/>
        <v>5060126.7200000007</v>
      </c>
      <c r="AD418">
        <v>0</v>
      </c>
      <c r="AE418" s="1">
        <v>158794</v>
      </c>
      <c r="AF418">
        <v>0</v>
      </c>
      <c r="AG418">
        <v>0</v>
      </c>
      <c r="AH418" s="1">
        <v>158794</v>
      </c>
    </row>
    <row r="419" spans="1:34" hidden="1" x14ac:dyDescent="0.35">
      <c r="A419" t="str">
        <f t="shared" si="13"/>
        <v>1.1-00-2505_2559007_2537110</v>
      </c>
      <c r="B419" t="s">
        <v>812</v>
      </c>
      <c r="C419" t="s">
        <v>815</v>
      </c>
      <c r="D419" t="s">
        <v>47</v>
      </c>
      <c r="E419" t="s">
        <v>48</v>
      </c>
      <c r="F419" t="s">
        <v>65</v>
      </c>
      <c r="G419" t="s">
        <v>66</v>
      </c>
      <c r="H419" t="s">
        <v>833</v>
      </c>
      <c r="I419" t="s">
        <v>835</v>
      </c>
      <c r="J419">
        <v>5</v>
      </c>
      <c r="K419" t="s">
        <v>810</v>
      </c>
      <c r="L419">
        <v>9</v>
      </c>
      <c r="M419" t="s">
        <v>120</v>
      </c>
      <c r="N419" t="s">
        <v>834</v>
      </c>
      <c r="O419" t="s">
        <v>836</v>
      </c>
      <c r="P419">
        <v>3000</v>
      </c>
      <c r="Q419" t="s">
        <v>56</v>
      </c>
      <c r="R419">
        <v>3711</v>
      </c>
      <c r="S419" t="s">
        <v>278</v>
      </c>
      <c r="T419">
        <v>0</v>
      </c>
      <c r="U419" t="s">
        <v>58</v>
      </c>
      <c r="V419" s="16">
        <v>10000</v>
      </c>
      <c r="W419">
        <v>0</v>
      </c>
      <c r="X419" s="1">
        <v>6555.96</v>
      </c>
      <c r="Y419" s="1">
        <v>6555.96</v>
      </c>
      <c r="Z419" s="1">
        <v>6555.96</v>
      </c>
      <c r="AA419" s="1">
        <v>6555.96</v>
      </c>
      <c r="AB419" s="1">
        <v>6555.96</v>
      </c>
      <c r="AC419">
        <f t="shared" si="12"/>
        <v>3444.04</v>
      </c>
      <c r="AD419">
        <v>0</v>
      </c>
      <c r="AE419" s="1">
        <v>10000</v>
      </c>
      <c r="AF419">
        <v>0</v>
      </c>
      <c r="AG419">
        <v>0</v>
      </c>
      <c r="AH419" s="1">
        <v>10000</v>
      </c>
    </row>
    <row r="420" spans="1:34" hidden="1" x14ac:dyDescent="0.35">
      <c r="A420" t="str">
        <f t="shared" si="13"/>
        <v>1.1-00-2505_2559007_2537510</v>
      </c>
      <c r="B420" t="s">
        <v>812</v>
      </c>
      <c r="C420" t="s">
        <v>815</v>
      </c>
      <c r="D420" t="s">
        <v>47</v>
      </c>
      <c r="E420" t="s">
        <v>48</v>
      </c>
      <c r="F420" t="s">
        <v>65</v>
      </c>
      <c r="G420" t="s">
        <v>66</v>
      </c>
      <c r="H420" t="s">
        <v>833</v>
      </c>
      <c r="I420" t="s">
        <v>835</v>
      </c>
      <c r="J420">
        <v>5</v>
      </c>
      <c r="K420" t="s">
        <v>810</v>
      </c>
      <c r="L420">
        <v>9</v>
      </c>
      <c r="M420" t="s">
        <v>120</v>
      </c>
      <c r="N420" t="s">
        <v>834</v>
      </c>
      <c r="O420" t="s">
        <v>836</v>
      </c>
      <c r="P420">
        <v>3000</v>
      </c>
      <c r="Q420" t="s">
        <v>56</v>
      </c>
      <c r="R420">
        <v>3751</v>
      </c>
      <c r="S420" t="s">
        <v>279</v>
      </c>
      <c r="T420">
        <v>0</v>
      </c>
      <c r="U420" t="s">
        <v>58</v>
      </c>
      <c r="V420" s="16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f t="shared" si="12"/>
        <v>0</v>
      </c>
      <c r="AD420">
        <v>0</v>
      </c>
      <c r="AE420" s="1">
        <v>10000</v>
      </c>
      <c r="AF420">
        <v>0</v>
      </c>
      <c r="AG420" s="1">
        <v>10000</v>
      </c>
      <c r="AH420">
        <v>0</v>
      </c>
    </row>
    <row r="421" spans="1:34" hidden="1" x14ac:dyDescent="0.35">
      <c r="A421" t="str">
        <f t="shared" si="13"/>
        <v>1.1-00-2505_2559007_2538210</v>
      </c>
      <c r="B421" t="s">
        <v>812</v>
      </c>
      <c r="C421" t="s">
        <v>815</v>
      </c>
      <c r="D421" t="s">
        <v>47</v>
      </c>
      <c r="E421" t="s">
        <v>48</v>
      </c>
      <c r="F421" t="s">
        <v>65</v>
      </c>
      <c r="G421" t="s">
        <v>66</v>
      </c>
      <c r="H421" t="s">
        <v>833</v>
      </c>
      <c r="I421" t="s">
        <v>835</v>
      </c>
      <c r="J421">
        <v>5</v>
      </c>
      <c r="K421" t="s">
        <v>810</v>
      </c>
      <c r="L421">
        <v>9</v>
      </c>
      <c r="M421" t="s">
        <v>120</v>
      </c>
      <c r="N421" t="s">
        <v>834</v>
      </c>
      <c r="O421" t="s">
        <v>836</v>
      </c>
      <c r="P421">
        <v>3000</v>
      </c>
      <c r="Q421" t="s">
        <v>56</v>
      </c>
      <c r="R421">
        <v>3821</v>
      </c>
      <c r="S421" t="s">
        <v>228</v>
      </c>
      <c r="T421">
        <v>0</v>
      </c>
      <c r="U421" t="s">
        <v>58</v>
      </c>
      <c r="V421" s="16">
        <v>460000</v>
      </c>
      <c r="W421" s="1">
        <v>450000</v>
      </c>
      <c r="X421" s="1">
        <v>420496.97</v>
      </c>
      <c r="Y421" s="1">
        <v>420496.97</v>
      </c>
      <c r="Z421" s="1">
        <v>420496.97</v>
      </c>
      <c r="AA421" s="1">
        <v>420496.97</v>
      </c>
      <c r="AB421" s="1">
        <v>420496.97</v>
      </c>
      <c r="AC421">
        <f t="shared" si="12"/>
        <v>39503.030000000028</v>
      </c>
      <c r="AD421">
        <v>0</v>
      </c>
      <c r="AE421" s="1">
        <v>10000</v>
      </c>
      <c r="AF421">
        <v>0</v>
      </c>
      <c r="AG421">
        <v>0</v>
      </c>
      <c r="AH421" s="1">
        <v>10000</v>
      </c>
    </row>
    <row r="422" spans="1:34" hidden="1" x14ac:dyDescent="0.35">
      <c r="A422" t="str">
        <f t="shared" si="13"/>
        <v>1.1-00-2505_2559007_2539110</v>
      </c>
      <c r="B422" t="s">
        <v>812</v>
      </c>
      <c r="C422" t="s">
        <v>815</v>
      </c>
      <c r="D422" t="s">
        <v>47</v>
      </c>
      <c r="E422" t="s">
        <v>48</v>
      </c>
      <c r="F422" t="s">
        <v>65</v>
      </c>
      <c r="G422" t="s">
        <v>66</v>
      </c>
      <c r="H422" t="s">
        <v>833</v>
      </c>
      <c r="I422" t="s">
        <v>835</v>
      </c>
      <c r="J422">
        <v>5</v>
      </c>
      <c r="K422" t="s">
        <v>810</v>
      </c>
      <c r="L422">
        <v>9</v>
      </c>
      <c r="M422" t="s">
        <v>120</v>
      </c>
      <c r="N422" t="s">
        <v>834</v>
      </c>
      <c r="O422" t="s">
        <v>836</v>
      </c>
      <c r="P422">
        <v>3000</v>
      </c>
      <c r="Q422" t="s">
        <v>56</v>
      </c>
      <c r="R422">
        <v>3911</v>
      </c>
      <c r="S422" t="s">
        <v>394</v>
      </c>
      <c r="T422">
        <v>0</v>
      </c>
      <c r="U422" t="s">
        <v>58</v>
      </c>
      <c r="V422" s="16">
        <v>500000</v>
      </c>
      <c r="W422" s="1">
        <v>500000</v>
      </c>
      <c r="X422" s="1">
        <v>430696.2</v>
      </c>
      <c r="Y422" s="1">
        <v>430696.2</v>
      </c>
      <c r="Z422" s="1">
        <v>430696.2</v>
      </c>
      <c r="AA422" s="1">
        <v>254056.8</v>
      </c>
      <c r="AB422" s="1">
        <v>254056.8</v>
      </c>
      <c r="AC422">
        <f t="shared" si="12"/>
        <v>69303.799999999988</v>
      </c>
      <c r="AD422">
        <v>0</v>
      </c>
      <c r="AE422">
        <v>0</v>
      </c>
      <c r="AF422">
        <v>0</v>
      </c>
      <c r="AG422">
        <v>0</v>
      </c>
      <c r="AH422">
        <v>0</v>
      </c>
    </row>
    <row r="423" spans="1:34" hidden="1" x14ac:dyDescent="0.35">
      <c r="A423" t="str">
        <f t="shared" si="13"/>
        <v>1.1-00-2505_2559007_2539220</v>
      </c>
      <c r="B423" t="s">
        <v>812</v>
      </c>
      <c r="C423" t="s">
        <v>815</v>
      </c>
      <c r="D423" t="s">
        <v>47</v>
      </c>
      <c r="E423" t="s">
        <v>48</v>
      </c>
      <c r="F423" t="s">
        <v>65</v>
      </c>
      <c r="G423" t="s">
        <v>66</v>
      </c>
      <c r="H423" t="s">
        <v>833</v>
      </c>
      <c r="I423" t="s">
        <v>835</v>
      </c>
      <c r="J423">
        <v>5</v>
      </c>
      <c r="K423" t="s">
        <v>810</v>
      </c>
      <c r="L423">
        <v>9</v>
      </c>
      <c r="M423" t="s">
        <v>120</v>
      </c>
      <c r="N423" t="s">
        <v>834</v>
      </c>
      <c r="O423" t="s">
        <v>836</v>
      </c>
      <c r="P423">
        <v>3000</v>
      </c>
      <c r="Q423" t="s">
        <v>56</v>
      </c>
      <c r="R423">
        <v>3922</v>
      </c>
      <c r="S423" t="s">
        <v>258</v>
      </c>
      <c r="T423">
        <v>0</v>
      </c>
      <c r="U423" t="s">
        <v>58</v>
      </c>
      <c r="V423" s="16">
        <v>1000000</v>
      </c>
      <c r="W423" s="1">
        <v>1000000</v>
      </c>
      <c r="X423" s="1">
        <v>446820</v>
      </c>
      <c r="Y423" s="1">
        <v>446820</v>
      </c>
      <c r="Z423" s="1">
        <v>446820</v>
      </c>
      <c r="AA423" s="1">
        <v>376820</v>
      </c>
      <c r="AB423" s="1">
        <v>376820</v>
      </c>
      <c r="AC423">
        <f t="shared" si="12"/>
        <v>553180</v>
      </c>
      <c r="AD423">
        <v>0</v>
      </c>
      <c r="AE423">
        <v>0</v>
      </c>
      <c r="AF423">
        <v>0</v>
      </c>
      <c r="AG423">
        <v>0</v>
      </c>
      <c r="AH423">
        <v>0</v>
      </c>
    </row>
    <row r="424" spans="1:34" hidden="1" x14ac:dyDescent="0.35">
      <c r="A424" t="str">
        <f t="shared" si="13"/>
        <v>1.1-00-2505_2559007_2539410</v>
      </c>
      <c r="B424" t="s">
        <v>812</v>
      </c>
      <c r="C424" t="s">
        <v>815</v>
      </c>
      <c r="D424" t="s">
        <v>47</v>
      </c>
      <c r="E424" t="s">
        <v>48</v>
      </c>
      <c r="F424" t="s">
        <v>65</v>
      </c>
      <c r="G424" t="s">
        <v>66</v>
      </c>
      <c r="H424" t="s">
        <v>833</v>
      </c>
      <c r="I424" t="s">
        <v>835</v>
      </c>
      <c r="J424">
        <v>5</v>
      </c>
      <c r="K424" t="s">
        <v>810</v>
      </c>
      <c r="L424">
        <v>9</v>
      </c>
      <c r="M424" t="s">
        <v>120</v>
      </c>
      <c r="N424" t="s">
        <v>834</v>
      </c>
      <c r="O424" t="s">
        <v>836</v>
      </c>
      <c r="P424">
        <v>3000</v>
      </c>
      <c r="Q424" t="s">
        <v>56</v>
      </c>
      <c r="R424">
        <v>3941</v>
      </c>
      <c r="S424" t="s">
        <v>328</v>
      </c>
      <c r="T424">
        <v>0</v>
      </c>
      <c r="U424" t="s">
        <v>58</v>
      </c>
      <c r="V424" s="16">
        <v>23430446.73</v>
      </c>
      <c r="W424" s="1">
        <v>15000000</v>
      </c>
      <c r="X424" s="1">
        <v>19262099.32</v>
      </c>
      <c r="Y424" s="1">
        <v>19262099.32</v>
      </c>
      <c r="Z424" s="1">
        <v>19262099.32</v>
      </c>
      <c r="AA424" s="1">
        <v>17381406.719999999</v>
      </c>
      <c r="AB424" s="1">
        <v>17381406.719999999</v>
      </c>
      <c r="AC424">
        <f t="shared" si="12"/>
        <v>4168347.41</v>
      </c>
      <c r="AD424" s="1">
        <v>1830446.73</v>
      </c>
      <c r="AE424" s="1">
        <v>6600000</v>
      </c>
      <c r="AF424">
        <v>0</v>
      </c>
      <c r="AG424">
        <v>0</v>
      </c>
      <c r="AH424" s="1">
        <v>8430446.7300000004</v>
      </c>
    </row>
    <row r="425" spans="1:34" hidden="1" x14ac:dyDescent="0.35">
      <c r="A425" t="str">
        <f t="shared" si="13"/>
        <v>1.1-00-2505_2559007_2539620</v>
      </c>
      <c r="B425" t="s">
        <v>812</v>
      </c>
      <c r="C425" t="s">
        <v>815</v>
      </c>
      <c r="D425" t="s">
        <v>47</v>
      </c>
      <c r="E425" t="s">
        <v>48</v>
      </c>
      <c r="F425" t="s">
        <v>65</v>
      </c>
      <c r="G425" t="s">
        <v>66</v>
      </c>
      <c r="H425" t="s">
        <v>833</v>
      </c>
      <c r="I425" t="s">
        <v>835</v>
      </c>
      <c r="J425">
        <v>5</v>
      </c>
      <c r="K425" t="s">
        <v>810</v>
      </c>
      <c r="L425">
        <v>9</v>
      </c>
      <c r="M425" t="s">
        <v>120</v>
      </c>
      <c r="N425" t="s">
        <v>834</v>
      </c>
      <c r="O425" t="s">
        <v>836</v>
      </c>
      <c r="P425">
        <v>3000</v>
      </c>
      <c r="Q425" t="s">
        <v>56</v>
      </c>
      <c r="R425">
        <v>3962</v>
      </c>
      <c r="S425" t="s">
        <v>395</v>
      </c>
      <c r="T425">
        <v>0</v>
      </c>
      <c r="U425" t="s">
        <v>58</v>
      </c>
      <c r="V425" s="16">
        <v>100000</v>
      </c>
      <c r="W425" s="1">
        <v>100000</v>
      </c>
      <c r="X425" s="1">
        <v>21581.67</v>
      </c>
      <c r="Y425" s="1">
        <v>21581.67</v>
      </c>
      <c r="Z425" s="1">
        <v>15842.67</v>
      </c>
      <c r="AA425" s="1">
        <v>15842.67</v>
      </c>
      <c r="AB425" s="1">
        <v>15842.67</v>
      </c>
      <c r="AC425">
        <f t="shared" si="12"/>
        <v>78418.33</v>
      </c>
      <c r="AD425">
        <v>0</v>
      </c>
      <c r="AE425">
        <v>0</v>
      </c>
      <c r="AF425">
        <v>0</v>
      </c>
      <c r="AG425">
        <v>0</v>
      </c>
      <c r="AH425">
        <v>0</v>
      </c>
    </row>
    <row r="426" spans="1:34" hidden="1" x14ac:dyDescent="0.35">
      <c r="A426" t="str">
        <f t="shared" si="13"/>
        <v>1.1-00-2505_2559007_2551110</v>
      </c>
      <c r="B426" t="s">
        <v>812</v>
      </c>
      <c r="C426" t="s">
        <v>815</v>
      </c>
      <c r="D426" t="s">
        <v>47</v>
      </c>
      <c r="E426" t="s">
        <v>48</v>
      </c>
      <c r="F426" t="s">
        <v>65</v>
      </c>
      <c r="G426" t="s">
        <v>66</v>
      </c>
      <c r="H426" t="s">
        <v>833</v>
      </c>
      <c r="I426" t="s">
        <v>835</v>
      </c>
      <c r="J426">
        <v>5</v>
      </c>
      <c r="K426" t="s">
        <v>810</v>
      </c>
      <c r="L426">
        <v>9</v>
      </c>
      <c r="M426" t="s">
        <v>120</v>
      </c>
      <c r="N426" t="s">
        <v>834</v>
      </c>
      <c r="O426" t="s">
        <v>836</v>
      </c>
      <c r="P426">
        <v>5000</v>
      </c>
      <c r="Q426" t="s">
        <v>118</v>
      </c>
      <c r="R426">
        <v>5111</v>
      </c>
      <c r="S426" t="s">
        <v>119</v>
      </c>
      <c r="T426">
        <v>0</v>
      </c>
      <c r="U426" t="s">
        <v>58</v>
      </c>
      <c r="V426" s="16">
        <v>3211420.2</v>
      </c>
      <c r="W426" s="1">
        <v>1500000</v>
      </c>
      <c r="X426" s="1">
        <v>1911852.56</v>
      </c>
      <c r="Y426" s="1">
        <v>1911852.56</v>
      </c>
      <c r="Z426" s="1">
        <v>1911852.56</v>
      </c>
      <c r="AA426" s="1">
        <v>1911852.56</v>
      </c>
      <c r="AB426" s="1">
        <v>1911852.56</v>
      </c>
      <c r="AC426">
        <f t="shared" si="12"/>
        <v>1299567.6400000001</v>
      </c>
      <c r="AD426" s="1">
        <v>1365789</v>
      </c>
      <c r="AE426" s="1">
        <v>350000</v>
      </c>
      <c r="AF426">
        <v>0</v>
      </c>
      <c r="AG426" s="1">
        <v>4368.8</v>
      </c>
      <c r="AH426" s="1">
        <v>1711420.2</v>
      </c>
    </row>
    <row r="427" spans="1:34" hidden="1" x14ac:dyDescent="0.35">
      <c r="A427" t="str">
        <f t="shared" si="13"/>
        <v>1.1-00-2505_2559007_2551210</v>
      </c>
      <c r="B427" t="s">
        <v>812</v>
      </c>
      <c r="C427" t="s">
        <v>815</v>
      </c>
      <c r="D427" t="s">
        <v>47</v>
      </c>
      <c r="E427" t="s">
        <v>48</v>
      </c>
      <c r="F427" t="s">
        <v>65</v>
      </c>
      <c r="G427" t="s">
        <v>66</v>
      </c>
      <c r="H427" t="s">
        <v>833</v>
      </c>
      <c r="I427" t="s">
        <v>835</v>
      </c>
      <c r="J427">
        <v>5</v>
      </c>
      <c r="K427" t="s">
        <v>810</v>
      </c>
      <c r="L427">
        <v>9</v>
      </c>
      <c r="M427" t="s">
        <v>120</v>
      </c>
      <c r="N427" t="s">
        <v>834</v>
      </c>
      <c r="O427" t="s">
        <v>836</v>
      </c>
      <c r="P427">
        <v>5000</v>
      </c>
      <c r="Q427" t="s">
        <v>118</v>
      </c>
      <c r="R427">
        <v>5121</v>
      </c>
      <c r="S427" t="s">
        <v>680</v>
      </c>
      <c r="T427">
        <v>0</v>
      </c>
      <c r="U427" t="s">
        <v>58</v>
      </c>
      <c r="V427" s="16">
        <v>0</v>
      </c>
      <c r="W427" s="1">
        <v>200000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f t="shared" si="12"/>
        <v>0</v>
      </c>
      <c r="AD427">
        <v>0</v>
      </c>
      <c r="AE427">
        <v>0</v>
      </c>
      <c r="AF427">
        <v>0</v>
      </c>
      <c r="AG427" s="1">
        <v>200000</v>
      </c>
      <c r="AH427" s="1">
        <v>-200000</v>
      </c>
    </row>
    <row r="428" spans="1:34" hidden="1" x14ac:dyDescent="0.35">
      <c r="A428" t="str">
        <f t="shared" si="13"/>
        <v>1.1-00-2505_2559007_2551910</v>
      </c>
      <c r="B428" t="s">
        <v>812</v>
      </c>
      <c r="C428" t="s">
        <v>815</v>
      </c>
      <c r="D428" t="s">
        <v>47</v>
      </c>
      <c r="E428" t="s">
        <v>48</v>
      </c>
      <c r="F428" t="s">
        <v>65</v>
      </c>
      <c r="G428" t="s">
        <v>66</v>
      </c>
      <c r="H428" t="s">
        <v>833</v>
      </c>
      <c r="I428" t="s">
        <v>835</v>
      </c>
      <c r="J428">
        <v>5</v>
      </c>
      <c r="K428" t="s">
        <v>810</v>
      </c>
      <c r="L428">
        <v>9</v>
      </c>
      <c r="M428" t="s">
        <v>120</v>
      </c>
      <c r="N428" t="s">
        <v>834</v>
      </c>
      <c r="O428" t="s">
        <v>836</v>
      </c>
      <c r="P428">
        <v>5000</v>
      </c>
      <c r="Q428" t="s">
        <v>118</v>
      </c>
      <c r="R428">
        <v>5191</v>
      </c>
      <c r="S428" t="s">
        <v>121</v>
      </c>
      <c r="T428">
        <v>0</v>
      </c>
      <c r="U428" t="s">
        <v>58</v>
      </c>
      <c r="V428" s="16">
        <v>4368.8</v>
      </c>
      <c r="W428" s="1">
        <v>50000</v>
      </c>
      <c r="X428" s="1">
        <v>4368.8</v>
      </c>
      <c r="Y428" s="1">
        <v>4368.8</v>
      </c>
      <c r="Z428" s="1">
        <v>4368.8</v>
      </c>
      <c r="AA428" s="1">
        <v>4368.8</v>
      </c>
      <c r="AB428" s="1">
        <v>4368.8</v>
      </c>
      <c r="AC428">
        <f t="shared" si="12"/>
        <v>0</v>
      </c>
      <c r="AD428">
        <v>0</v>
      </c>
      <c r="AE428" s="1">
        <v>4368.8</v>
      </c>
      <c r="AF428">
        <v>0</v>
      </c>
      <c r="AG428" s="1">
        <v>50000</v>
      </c>
      <c r="AH428" s="1">
        <v>-45631.199999999997</v>
      </c>
    </row>
    <row r="429" spans="1:34" hidden="1" x14ac:dyDescent="0.35">
      <c r="A429" t="str">
        <f t="shared" si="13"/>
        <v>1.1-00-2505_2559007_2556110</v>
      </c>
      <c r="B429" t="s">
        <v>812</v>
      </c>
      <c r="C429" t="s">
        <v>815</v>
      </c>
      <c r="D429" t="s">
        <v>47</v>
      </c>
      <c r="E429" t="s">
        <v>48</v>
      </c>
      <c r="F429" t="s">
        <v>65</v>
      </c>
      <c r="G429" t="s">
        <v>66</v>
      </c>
      <c r="H429" t="s">
        <v>833</v>
      </c>
      <c r="I429" t="s">
        <v>835</v>
      </c>
      <c r="J429">
        <v>5</v>
      </c>
      <c r="K429" t="s">
        <v>810</v>
      </c>
      <c r="L429">
        <v>9</v>
      </c>
      <c r="M429" t="s">
        <v>120</v>
      </c>
      <c r="N429" t="s">
        <v>834</v>
      </c>
      <c r="O429" t="s">
        <v>836</v>
      </c>
      <c r="P429">
        <v>5000</v>
      </c>
      <c r="Q429" t="s">
        <v>118</v>
      </c>
      <c r="R429">
        <v>5611</v>
      </c>
      <c r="S429" t="s">
        <v>403</v>
      </c>
      <c r="T429">
        <v>0</v>
      </c>
      <c r="U429" t="s">
        <v>58</v>
      </c>
      <c r="V429" s="16">
        <v>1600000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f t="shared" si="12"/>
        <v>1600000</v>
      </c>
      <c r="AD429">
        <v>0</v>
      </c>
      <c r="AE429" s="1">
        <v>1600000</v>
      </c>
      <c r="AF429">
        <v>0</v>
      </c>
      <c r="AG429">
        <v>0</v>
      </c>
      <c r="AH429" s="1">
        <v>1600000</v>
      </c>
    </row>
    <row r="430" spans="1:34" hidden="1" x14ac:dyDescent="0.35">
      <c r="A430" t="str">
        <f t="shared" si="13"/>
        <v>1.1-00-2505_2559007_2556410</v>
      </c>
      <c r="B430" t="s">
        <v>812</v>
      </c>
      <c r="C430" t="s">
        <v>815</v>
      </c>
      <c r="D430" t="s">
        <v>47</v>
      </c>
      <c r="E430" t="s">
        <v>48</v>
      </c>
      <c r="F430" t="s">
        <v>65</v>
      </c>
      <c r="G430" t="s">
        <v>66</v>
      </c>
      <c r="H430" t="s">
        <v>833</v>
      </c>
      <c r="I430" t="s">
        <v>835</v>
      </c>
      <c r="J430">
        <v>5</v>
      </c>
      <c r="K430" t="s">
        <v>810</v>
      </c>
      <c r="L430">
        <v>9</v>
      </c>
      <c r="M430" t="s">
        <v>120</v>
      </c>
      <c r="N430" t="s">
        <v>834</v>
      </c>
      <c r="O430" t="s">
        <v>836</v>
      </c>
      <c r="P430">
        <v>5000</v>
      </c>
      <c r="Q430" t="s">
        <v>118</v>
      </c>
      <c r="R430">
        <v>5641</v>
      </c>
      <c r="S430" t="s">
        <v>244</v>
      </c>
      <c r="T430">
        <v>0</v>
      </c>
      <c r="U430" t="s">
        <v>58</v>
      </c>
      <c r="V430" s="16">
        <v>1050000</v>
      </c>
      <c r="W430" s="1">
        <v>150000</v>
      </c>
      <c r="X430" s="1">
        <v>248148.34</v>
      </c>
      <c r="Y430" s="1">
        <v>248148.34</v>
      </c>
      <c r="Z430">
        <v>0</v>
      </c>
      <c r="AA430">
        <v>0</v>
      </c>
      <c r="AB430">
        <v>0</v>
      </c>
      <c r="AC430">
        <f t="shared" si="12"/>
        <v>801851.66</v>
      </c>
      <c r="AD430" s="1">
        <v>1000000</v>
      </c>
      <c r="AE430">
        <v>0</v>
      </c>
      <c r="AF430">
        <v>0</v>
      </c>
      <c r="AG430" s="1">
        <v>100000</v>
      </c>
      <c r="AH430" s="1">
        <v>900000</v>
      </c>
    </row>
    <row r="431" spans="1:34" hidden="1" x14ac:dyDescent="0.35">
      <c r="A431" t="str">
        <f t="shared" si="13"/>
        <v>1.1-00-2505_2559007_2556910</v>
      </c>
      <c r="B431" t="s">
        <v>812</v>
      </c>
      <c r="C431" t="s">
        <v>815</v>
      </c>
      <c r="D431" t="s">
        <v>47</v>
      </c>
      <c r="E431" t="s">
        <v>48</v>
      </c>
      <c r="F431" t="s">
        <v>65</v>
      </c>
      <c r="G431" t="s">
        <v>66</v>
      </c>
      <c r="H431" t="s">
        <v>833</v>
      </c>
      <c r="I431" t="s">
        <v>835</v>
      </c>
      <c r="J431">
        <v>5</v>
      </c>
      <c r="K431" t="s">
        <v>810</v>
      </c>
      <c r="L431">
        <v>9</v>
      </c>
      <c r="M431" t="s">
        <v>120</v>
      </c>
      <c r="N431" t="s">
        <v>834</v>
      </c>
      <c r="O431" t="s">
        <v>836</v>
      </c>
      <c r="P431">
        <v>5000</v>
      </c>
      <c r="Q431" t="s">
        <v>118</v>
      </c>
      <c r="R431">
        <v>5691</v>
      </c>
      <c r="S431" t="s">
        <v>210</v>
      </c>
      <c r="T431">
        <v>0</v>
      </c>
      <c r="U431" t="s">
        <v>58</v>
      </c>
      <c r="V431" s="16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f t="shared" si="12"/>
        <v>0</v>
      </c>
      <c r="AD431">
        <v>0</v>
      </c>
      <c r="AE431" s="1">
        <v>17800000</v>
      </c>
      <c r="AF431">
        <v>0</v>
      </c>
      <c r="AG431" s="1">
        <v>17800000</v>
      </c>
      <c r="AH431">
        <v>0</v>
      </c>
    </row>
    <row r="432" spans="1:34" hidden="1" x14ac:dyDescent="0.35">
      <c r="A432" t="str">
        <f t="shared" si="13"/>
        <v>1.1-00-2505_25512007_2512112</v>
      </c>
      <c r="B432" t="s">
        <v>812</v>
      </c>
      <c r="C432" t="s">
        <v>815</v>
      </c>
      <c r="D432" t="s">
        <v>47</v>
      </c>
      <c r="E432" t="s">
        <v>48</v>
      </c>
      <c r="F432" t="s">
        <v>65</v>
      </c>
      <c r="G432" t="s">
        <v>66</v>
      </c>
      <c r="H432" t="s">
        <v>833</v>
      </c>
      <c r="I432" t="s">
        <v>835</v>
      </c>
      <c r="J432">
        <v>5</v>
      </c>
      <c r="K432" t="s">
        <v>810</v>
      </c>
      <c r="L432">
        <v>12</v>
      </c>
      <c r="M432" t="s">
        <v>71</v>
      </c>
      <c r="N432" t="s">
        <v>834</v>
      </c>
      <c r="O432" t="s">
        <v>836</v>
      </c>
      <c r="P432">
        <v>1000</v>
      </c>
      <c r="Q432" t="s">
        <v>71</v>
      </c>
      <c r="R432">
        <v>1211</v>
      </c>
      <c r="S432" t="s">
        <v>122</v>
      </c>
      <c r="T432">
        <v>2</v>
      </c>
      <c r="U432" t="s">
        <v>683</v>
      </c>
      <c r="V432" s="16">
        <v>949002.65</v>
      </c>
      <c r="W432" s="1">
        <v>6052682</v>
      </c>
      <c r="X432" s="1">
        <v>949002.65</v>
      </c>
      <c r="Y432" s="1">
        <v>949002.65</v>
      </c>
      <c r="Z432" s="1">
        <v>949002.65</v>
      </c>
      <c r="AA432" s="1">
        <v>949002.65</v>
      </c>
      <c r="AB432" s="1">
        <v>949002.65</v>
      </c>
      <c r="AC432">
        <f t="shared" si="12"/>
        <v>0</v>
      </c>
      <c r="AD432">
        <v>0</v>
      </c>
      <c r="AE432">
        <v>0</v>
      </c>
      <c r="AF432">
        <v>0</v>
      </c>
      <c r="AG432" s="1">
        <v>5103679.3499999996</v>
      </c>
      <c r="AH432" s="1">
        <v>-5103679.3499999996</v>
      </c>
    </row>
    <row r="433" spans="1:34" hidden="1" x14ac:dyDescent="0.35">
      <c r="A433" t="str">
        <f t="shared" si="13"/>
        <v>1.1-00-2505_25512007_2512212</v>
      </c>
      <c r="B433" t="s">
        <v>812</v>
      </c>
      <c r="C433" t="s">
        <v>815</v>
      </c>
      <c r="D433" t="s">
        <v>47</v>
      </c>
      <c r="E433" t="s">
        <v>48</v>
      </c>
      <c r="F433" t="s">
        <v>65</v>
      </c>
      <c r="G433" t="s">
        <v>66</v>
      </c>
      <c r="H433" t="s">
        <v>833</v>
      </c>
      <c r="I433" t="s">
        <v>835</v>
      </c>
      <c r="J433">
        <v>5</v>
      </c>
      <c r="K433" t="s">
        <v>810</v>
      </c>
      <c r="L433">
        <v>12</v>
      </c>
      <c r="M433" t="s">
        <v>71</v>
      </c>
      <c r="N433" t="s">
        <v>834</v>
      </c>
      <c r="O433" t="s">
        <v>836</v>
      </c>
      <c r="P433">
        <v>1000</v>
      </c>
      <c r="Q433" t="s">
        <v>71</v>
      </c>
      <c r="R433">
        <v>1221</v>
      </c>
      <c r="S433" t="s">
        <v>77</v>
      </c>
      <c r="T433">
        <v>2</v>
      </c>
      <c r="U433" t="s">
        <v>683</v>
      </c>
      <c r="V433" s="16">
        <v>0</v>
      </c>
      <c r="W433" s="1">
        <v>710868.08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f t="shared" si="12"/>
        <v>0</v>
      </c>
      <c r="AD433">
        <v>0</v>
      </c>
      <c r="AE433">
        <v>0</v>
      </c>
      <c r="AF433">
        <v>0</v>
      </c>
      <c r="AG433" s="1">
        <v>710868.08</v>
      </c>
      <c r="AH433" s="1">
        <v>-710868.08</v>
      </c>
    </row>
    <row r="434" spans="1:34" hidden="1" x14ac:dyDescent="0.35">
      <c r="A434" t="str">
        <f t="shared" si="13"/>
        <v>1.1-00-2505_25512007_2512312</v>
      </c>
      <c r="B434" t="s">
        <v>812</v>
      </c>
      <c r="C434" t="s">
        <v>815</v>
      </c>
      <c r="D434" t="s">
        <v>47</v>
      </c>
      <c r="E434" t="s">
        <v>48</v>
      </c>
      <c r="F434" t="s">
        <v>65</v>
      </c>
      <c r="G434" t="s">
        <v>66</v>
      </c>
      <c r="H434" t="s">
        <v>833</v>
      </c>
      <c r="I434" t="s">
        <v>835</v>
      </c>
      <c r="J434">
        <v>5</v>
      </c>
      <c r="K434" t="s">
        <v>810</v>
      </c>
      <c r="L434">
        <v>12</v>
      </c>
      <c r="M434" t="s">
        <v>71</v>
      </c>
      <c r="N434" t="s">
        <v>834</v>
      </c>
      <c r="O434" t="s">
        <v>836</v>
      </c>
      <c r="P434">
        <v>1000</v>
      </c>
      <c r="Q434" t="s">
        <v>71</v>
      </c>
      <c r="R434">
        <v>1231</v>
      </c>
      <c r="S434" t="s">
        <v>397</v>
      </c>
      <c r="T434">
        <v>2</v>
      </c>
      <c r="U434" t="s">
        <v>683</v>
      </c>
      <c r="V434" s="16">
        <v>0</v>
      </c>
      <c r="W434" s="1">
        <v>26400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f t="shared" si="12"/>
        <v>0</v>
      </c>
      <c r="AD434">
        <v>0</v>
      </c>
      <c r="AE434">
        <v>0</v>
      </c>
      <c r="AF434">
        <v>0</v>
      </c>
      <c r="AG434" s="1">
        <v>26400</v>
      </c>
      <c r="AH434" s="1">
        <v>-26400</v>
      </c>
    </row>
    <row r="435" spans="1:34" hidden="1" x14ac:dyDescent="0.35">
      <c r="A435" t="str">
        <f t="shared" si="13"/>
        <v>1.1-00-2505_25512007_2513221</v>
      </c>
      <c r="B435" t="s">
        <v>812</v>
      </c>
      <c r="C435" t="s">
        <v>815</v>
      </c>
      <c r="D435" t="s">
        <v>47</v>
      </c>
      <c r="E435" t="s">
        <v>48</v>
      </c>
      <c r="F435" t="s">
        <v>65</v>
      </c>
      <c r="G435" t="s">
        <v>66</v>
      </c>
      <c r="H435" t="s">
        <v>833</v>
      </c>
      <c r="I435" t="s">
        <v>835</v>
      </c>
      <c r="J435">
        <v>5</v>
      </c>
      <c r="K435" t="s">
        <v>810</v>
      </c>
      <c r="L435">
        <v>12</v>
      </c>
      <c r="M435" t="s">
        <v>71</v>
      </c>
      <c r="N435" t="s">
        <v>834</v>
      </c>
      <c r="O435" t="s">
        <v>836</v>
      </c>
      <c r="P435">
        <v>1000</v>
      </c>
      <c r="Q435" t="s">
        <v>71</v>
      </c>
      <c r="R435">
        <v>1322</v>
      </c>
      <c r="S435" t="s">
        <v>92</v>
      </c>
      <c r="T435">
        <v>1</v>
      </c>
      <c r="U435" t="s">
        <v>682</v>
      </c>
      <c r="V435" s="16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f t="shared" si="12"/>
        <v>0</v>
      </c>
      <c r="AD435">
        <v>0</v>
      </c>
      <c r="AE435" s="1">
        <v>7515102</v>
      </c>
      <c r="AF435">
        <v>0</v>
      </c>
      <c r="AG435" s="1">
        <v>7515102</v>
      </c>
      <c r="AH435">
        <v>0</v>
      </c>
    </row>
    <row r="436" spans="1:34" hidden="1" x14ac:dyDescent="0.35">
      <c r="A436" t="str">
        <f t="shared" si="13"/>
        <v>1.1-00-2505_25512007_2513222</v>
      </c>
      <c r="B436" t="s">
        <v>812</v>
      </c>
      <c r="C436" t="s">
        <v>815</v>
      </c>
      <c r="D436" t="s">
        <v>47</v>
      </c>
      <c r="E436" t="s">
        <v>48</v>
      </c>
      <c r="F436" t="s">
        <v>65</v>
      </c>
      <c r="G436" t="s">
        <v>66</v>
      </c>
      <c r="H436" t="s">
        <v>833</v>
      </c>
      <c r="I436" t="s">
        <v>835</v>
      </c>
      <c r="J436">
        <v>5</v>
      </c>
      <c r="K436" t="s">
        <v>810</v>
      </c>
      <c r="L436">
        <v>12</v>
      </c>
      <c r="M436" t="s">
        <v>71</v>
      </c>
      <c r="N436" t="s">
        <v>834</v>
      </c>
      <c r="O436" t="s">
        <v>836</v>
      </c>
      <c r="P436">
        <v>1000</v>
      </c>
      <c r="Q436" t="s">
        <v>71</v>
      </c>
      <c r="R436">
        <v>1322</v>
      </c>
      <c r="S436" t="s">
        <v>92</v>
      </c>
      <c r="T436">
        <v>2</v>
      </c>
      <c r="U436" t="s">
        <v>683</v>
      </c>
      <c r="V436" s="16">
        <v>0</v>
      </c>
      <c r="W436" s="1">
        <v>5719181.0800000001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f t="shared" si="12"/>
        <v>0</v>
      </c>
      <c r="AD436">
        <v>0</v>
      </c>
      <c r="AE436">
        <v>3.92</v>
      </c>
      <c r="AF436">
        <v>0</v>
      </c>
      <c r="AG436" s="1">
        <v>5719185</v>
      </c>
      <c r="AH436" s="1">
        <v>-5719181.0800000001</v>
      </c>
    </row>
    <row r="437" spans="1:34" hidden="1" x14ac:dyDescent="0.35">
      <c r="A437" t="str">
        <f t="shared" si="13"/>
        <v>1.1-00-2505_25512007_2513311</v>
      </c>
      <c r="B437" t="s">
        <v>812</v>
      </c>
      <c r="C437" t="s">
        <v>815</v>
      </c>
      <c r="D437" t="s">
        <v>47</v>
      </c>
      <c r="E437" t="s">
        <v>48</v>
      </c>
      <c r="F437" t="s">
        <v>65</v>
      </c>
      <c r="G437" t="s">
        <v>66</v>
      </c>
      <c r="H437" t="s">
        <v>833</v>
      </c>
      <c r="I437" t="s">
        <v>835</v>
      </c>
      <c r="J437">
        <v>5</v>
      </c>
      <c r="K437" t="s">
        <v>810</v>
      </c>
      <c r="L437">
        <v>12</v>
      </c>
      <c r="M437" t="s">
        <v>71</v>
      </c>
      <c r="N437" t="s">
        <v>834</v>
      </c>
      <c r="O437" t="s">
        <v>836</v>
      </c>
      <c r="P437">
        <v>1000</v>
      </c>
      <c r="Q437" t="s">
        <v>71</v>
      </c>
      <c r="R437">
        <v>1331</v>
      </c>
      <c r="S437" t="s">
        <v>398</v>
      </c>
      <c r="T437">
        <v>1</v>
      </c>
      <c r="U437" t="s">
        <v>682</v>
      </c>
      <c r="V437" s="16">
        <v>554327.31000000006</v>
      </c>
      <c r="W437">
        <v>0</v>
      </c>
      <c r="X437" s="1">
        <v>554327.31000000006</v>
      </c>
      <c r="Y437" s="1">
        <v>554327.31000000006</v>
      </c>
      <c r="Z437" s="1">
        <v>554327.31000000006</v>
      </c>
      <c r="AA437" s="1">
        <v>554327.31000000006</v>
      </c>
      <c r="AB437" s="1">
        <v>554327.31000000006</v>
      </c>
      <c r="AC437">
        <f t="shared" si="12"/>
        <v>0</v>
      </c>
      <c r="AD437">
        <v>0</v>
      </c>
      <c r="AE437" s="1">
        <v>730000</v>
      </c>
      <c r="AF437">
        <v>0</v>
      </c>
      <c r="AG437" s="1">
        <v>175672.69</v>
      </c>
      <c r="AH437" s="1">
        <v>554327.31000000006</v>
      </c>
    </row>
    <row r="438" spans="1:34" hidden="1" x14ac:dyDescent="0.35">
      <c r="A438" t="str">
        <f t="shared" si="13"/>
        <v>1.1-00-2505_25512007_2513312</v>
      </c>
      <c r="B438" t="s">
        <v>812</v>
      </c>
      <c r="C438" t="s">
        <v>815</v>
      </c>
      <c r="D438" t="s">
        <v>47</v>
      </c>
      <c r="E438" t="s">
        <v>48</v>
      </c>
      <c r="F438" t="s">
        <v>65</v>
      </c>
      <c r="G438" t="s">
        <v>66</v>
      </c>
      <c r="H438" t="s">
        <v>833</v>
      </c>
      <c r="I438" t="s">
        <v>835</v>
      </c>
      <c r="J438">
        <v>5</v>
      </c>
      <c r="K438" t="s">
        <v>810</v>
      </c>
      <c r="L438">
        <v>12</v>
      </c>
      <c r="M438" t="s">
        <v>71</v>
      </c>
      <c r="N438" t="s">
        <v>834</v>
      </c>
      <c r="O438" t="s">
        <v>836</v>
      </c>
      <c r="P438">
        <v>1000</v>
      </c>
      <c r="Q438" t="s">
        <v>71</v>
      </c>
      <c r="R438">
        <v>1331</v>
      </c>
      <c r="S438" t="s">
        <v>398</v>
      </c>
      <c r="T438">
        <v>2</v>
      </c>
      <c r="U438" t="s">
        <v>683</v>
      </c>
      <c r="V438" s="16">
        <v>0</v>
      </c>
      <c r="W438" s="1">
        <v>730000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f t="shared" si="12"/>
        <v>0</v>
      </c>
      <c r="AD438">
        <v>0</v>
      </c>
      <c r="AE438">
        <v>0</v>
      </c>
      <c r="AF438">
        <v>0</v>
      </c>
      <c r="AG438" s="1">
        <v>730000</v>
      </c>
      <c r="AH438" s="1">
        <v>-730000</v>
      </c>
    </row>
    <row r="439" spans="1:34" hidden="1" x14ac:dyDescent="0.35">
      <c r="A439" t="str">
        <f t="shared" si="13"/>
        <v>1.1-00-2505_25512007_2513412</v>
      </c>
      <c r="B439" t="s">
        <v>812</v>
      </c>
      <c r="C439" t="s">
        <v>815</v>
      </c>
      <c r="D439" t="s">
        <v>47</v>
      </c>
      <c r="E439" t="s">
        <v>48</v>
      </c>
      <c r="F439" t="s">
        <v>65</v>
      </c>
      <c r="G439" t="s">
        <v>66</v>
      </c>
      <c r="H439" t="s">
        <v>833</v>
      </c>
      <c r="I439" t="s">
        <v>835</v>
      </c>
      <c r="J439">
        <v>5</v>
      </c>
      <c r="K439" t="s">
        <v>810</v>
      </c>
      <c r="L439">
        <v>12</v>
      </c>
      <c r="M439" t="s">
        <v>71</v>
      </c>
      <c r="N439" t="s">
        <v>834</v>
      </c>
      <c r="O439" t="s">
        <v>836</v>
      </c>
      <c r="P439">
        <v>1000</v>
      </c>
      <c r="Q439" t="s">
        <v>71</v>
      </c>
      <c r="R439">
        <v>1341</v>
      </c>
      <c r="S439" t="s">
        <v>399</v>
      </c>
      <c r="T439">
        <v>2</v>
      </c>
      <c r="U439" t="s">
        <v>683</v>
      </c>
      <c r="V439" s="16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f t="shared" si="12"/>
        <v>0</v>
      </c>
      <c r="AD439">
        <v>0</v>
      </c>
      <c r="AE439">
        <v>0</v>
      </c>
      <c r="AF439">
        <v>0</v>
      </c>
      <c r="AG439">
        <v>0</v>
      </c>
      <c r="AH439">
        <v>0</v>
      </c>
    </row>
    <row r="440" spans="1:34" hidden="1" x14ac:dyDescent="0.35">
      <c r="A440" t="str">
        <f t="shared" si="13"/>
        <v>1.1-00-2505_25512007_2514322</v>
      </c>
      <c r="B440" t="s">
        <v>812</v>
      </c>
      <c r="C440" t="s">
        <v>815</v>
      </c>
      <c r="D440" t="s">
        <v>47</v>
      </c>
      <c r="E440" t="s">
        <v>48</v>
      </c>
      <c r="F440" t="s">
        <v>65</v>
      </c>
      <c r="G440" t="s">
        <v>66</v>
      </c>
      <c r="H440" t="s">
        <v>833</v>
      </c>
      <c r="I440" t="s">
        <v>835</v>
      </c>
      <c r="J440">
        <v>5</v>
      </c>
      <c r="K440" t="s">
        <v>810</v>
      </c>
      <c r="L440">
        <v>12</v>
      </c>
      <c r="M440" t="s">
        <v>71</v>
      </c>
      <c r="N440" t="s">
        <v>834</v>
      </c>
      <c r="O440" t="s">
        <v>836</v>
      </c>
      <c r="P440">
        <v>1000</v>
      </c>
      <c r="Q440" t="s">
        <v>71</v>
      </c>
      <c r="R440">
        <v>1432</v>
      </c>
      <c r="S440" t="s">
        <v>98</v>
      </c>
      <c r="T440">
        <v>2</v>
      </c>
      <c r="U440" t="s">
        <v>683</v>
      </c>
      <c r="V440" s="16">
        <v>0</v>
      </c>
      <c r="W440" s="1">
        <v>7515113.5599999996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f t="shared" si="12"/>
        <v>0</v>
      </c>
      <c r="AD440">
        <v>0</v>
      </c>
      <c r="AE440">
        <v>0</v>
      </c>
      <c r="AF440">
        <v>0</v>
      </c>
      <c r="AG440" s="1">
        <v>7515113.5599999996</v>
      </c>
      <c r="AH440" s="1">
        <v>-7515113.5599999996</v>
      </c>
    </row>
    <row r="441" spans="1:34" hidden="1" x14ac:dyDescent="0.35">
      <c r="A441" t="str">
        <f t="shared" si="13"/>
        <v>1.1-00-2505_25512007_2514412</v>
      </c>
      <c r="B441" t="s">
        <v>812</v>
      </c>
      <c r="C441" t="s">
        <v>815</v>
      </c>
      <c r="D441" t="s">
        <v>47</v>
      </c>
      <c r="E441" t="s">
        <v>48</v>
      </c>
      <c r="F441" t="s">
        <v>65</v>
      </c>
      <c r="G441" t="s">
        <v>66</v>
      </c>
      <c r="H441" t="s">
        <v>833</v>
      </c>
      <c r="I441" t="s">
        <v>835</v>
      </c>
      <c r="J441">
        <v>5</v>
      </c>
      <c r="K441" t="s">
        <v>810</v>
      </c>
      <c r="L441">
        <v>12</v>
      </c>
      <c r="M441" t="s">
        <v>71</v>
      </c>
      <c r="N441" t="s">
        <v>834</v>
      </c>
      <c r="O441" t="s">
        <v>836</v>
      </c>
      <c r="P441">
        <v>1000</v>
      </c>
      <c r="Q441" t="s">
        <v>71</v>
      </c>
      <c r="R441">
        <v>1441</v>
      </c>
      <c r="S441" t="s">
        <v>99</v>
      </c>
      <c r="T441">
        <v>2</v>
      </c>
      <c r="U441" t="s">
        <v>683</v>
      </c>
      <c r="V441" s="16">
        <v>13356175.300000001</v>
      </c>
      <c r="W441" s="1">
        <v>15000000</v>
      </c>
      <c r="X441" s="1">
        <v>13356175.300000001</v>
      </c>
      <c r="Y441" s="1">
        <v>13356175.300000001</v>
      </c>
      <c r="Z441" s="1">
        <v>13356175.300000001</v>
      </c>
      <c r="AA441" s="1">
        <v>13356175.300000001</v>
      </c>
      <c r="AB441" s="1">
        <v>13356175.300000001</v>
      </c>
      <c r="AC441">
        <f t="shared" si="12"/>
        <v>0</v>
      </c>
      <c r="AD441">
        <v>0</v>
      </c>
      <c r="AE441">
        <v>0</v>
      </c>
      <c r="AF441">
        <v>0</v>
      </c>
      <c r="AG441" s="1">
        <v>1643824.7</v>
      </c>
      <c r="AH441" s="1">
        <v>-1643824.7</v>
      </c>
    </row>
    <row r="442" spans="1:34" hidden="1" x14ac:dyDescent="0.35">
      <c r="A442" t="str">
        <f t="shared" si="13"/>
        <v>1.1-00-2505_25512007_2515212</v>
      </c>
      <c r="B442" t="s">
        <v>812</v>
      </c>
      <c r="C442" t="s">
        <v>815</v>
      </c>
      <c r="D442" t="s">
        <v>47</v>
      </c>
      <c r="E442" t="s">
        <v>48</v>
      </c>
      <c r="F442" t="s">
        <v>65</v>
      </c>
      <c r="G442" t="s">
        <v>66</v>
      </c>
      <c r="H442" t="s">
        <v>833</v>
      </c>
      <c r="I442" t="s">
        <v>835</v>
      </c>
      <c r="J442">
        <v>5</v>
      </c>
      <c r="K442" t="s">
        <v>810</v>
      </c>
      <c r="L442">
        <v>12</v>
      </c>
      <c r="M442" t="s">
        <v>71</v>
      </c>
      <c r="N442" t="s">
        <v>834</v>
      </c>
      <c r="O442" t="s">
        <v>836</v>
      </c>
      <c r="P442">
        <v>1000</v>
      </c>
      <c r="Q442" t="s">
        <v>71</v>
      </c>
      <c r="R442">
        <v>1521</v>
      </c>
      <c r="S442" t="s">
        <v>400</v>
      </c>
      <c r="T442">
        <v>2</v>
      </c>
      <c r="U442" t="s">
        <v>683</v>
      </c>
      <c r="V442" s="16">
        <v>0</v>
      </c>
      <c r="W442" s="1">
        <v>3000000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f t="shared" si="12"/>
        <v>0</v>
      </c>
      <c r="AD442">
        <v>0</v>
      </c>
      <c r="AE442">
        <v>0</v>
      </c>
      <c r="AF442">
        <v>0</v>
      </c>
      <c r="AG442" s="1">
        <v>3000000</v>
      </c>
      <c r="AH442" s="1">
        <v>-3000000</v>
      </c>
    </row>
    <row r="443" spans="1:34" hidden="1" x14ac:dyDescent="0.35">
      <c r="A443" t="str">
        <f t="shared" si="13"/>
        <v>1.1-00-2505_25512007_2515911</v>
      </c>
      <c r="B443" t="s">
        <v>812</v>
      </c>
      <c r="C443" t="s">
        <v>815</v>
      </c>
      <c r="D443" t="s">
        <v>47</v>
      </c>
      <c r="E443" t="s">
        <v>48</v>
      </c>
      <c r="F443" t="s">
        <v>65</v>
      </c>
      <c r="G443" t="s">
        <v>66</v>
      </c>
      <c r="H443" t="s">
        <v>833</v>
      </c>
      <c r="I443" t="s">
        <v>835</v>
      </c>
      <c r="J443">
        <v>5</v>
      </c>
      <c r="K443" t="s">
        <v>810</v>
      </c>
      <c r="L443">
        <v>12</v>
      </c>
      <c r="M443" t="s">
        <v>71</v>
      </c>
      <c r="N443" t="s">
        <v>834</v>
      </c>
      <c r="O443" t="s">
        <v>836</v>
      </c>
      <c r="P443">
        <v>1000</v>
      </c>
      <c r="Q443" t="s">
        <v>71</v>
      </c>
      <c r="R443">
        <v>1591</v>
      </c>
      <c r="S443" t="s">
        <v>79</v>
      </c>
      <c r="T443">
        <v>1</v>
      </c>
      <c r="U443" t="s">
        <v>682</v>
      </c>
      <c r="V443" s="16">
        <v>0</v>
      </c>
      <c r="W443" s="1">
        <v>7502684.3600000003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f t="shared" si="12"/>
        <v>0</v>
      </c>
      <c r="AD443">
        <v>0</v>
      </c>
      <c r="AE443" s="1">
        <v>1891846.37</v>
      </c>
      <c r="AF443">
        <v>0</v>
      </c>
      <c r="AG443" s="1">
        <v>9394530.7300000004</v>
      </c>
      <c r="AH443" s="1">
        <v>-7502684.3600000003</v>
      </c>
    </row>
    <row r="444" spans="1:34" hidden="1" x14ac:dyDescent="0.35">
      <c r="A444" t="str">
        <f t="shared" si="13"/>
        <v>1.1-00-2505_25566049_2511111</v>
      </c>
      <c r="B444" t="s">
        <v>812</v>
      </c>
      <c r="C444" t="s">
        <v>815</v>
      </c>
      <c r="D444" t="s">
        <v>47</v>
      </c>
      <c r="E444" t="s">
        <v>48</v>
      </c>
      <c r="F444" t="s">
        <v>65</v>
      </c>
      <c r="G444" t="s">
        <v>66</v>
      </c>
      <c r="H444" t="s">
        <v>833</v>
      </c>
      <c r="I444" t="s">
        <v>835</v>
      </c>
      <c r="J444">
        <v>5</v>
      </c>
      <c r="K444" t="s">
        <v>810</v>
      </c>
      <c r="L444">
        <v>66</v>
      </c>
      <c r="M444" t="s">
        <v>71</v>
      </c>
      <c r="N444" t="s">
        <v>837</v>
      </c>
      <c r="O444" t="s">
        <v>838</v>
      </c>
      <c r="P444">
        <v>1000</v>
      </c>
      <c r="Q444" t="s">
        <v>71</v>
      </c>
      <c r="R444">
        <v>1111</v>
      </c>
      <c r="S444" t="s">
        <v>72</v>
      </c>
      <c r="T444">
        <v>1</v>
      </c>
      <c r="U444" t="s">
        <v>682</v>
      </c>
      <c r="V444" s="16">
        <v>400000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f t="shared" si="12"/>
        <v>400000</v>
      </c>
      <c r="AD444">
        <v>0</v>
      </c>
      <c r="AE444" s="1">
        <v>400000</v>
      </c>
      <c r="AF444">
        <v>0</v>
      </c>
      <c r="AG444">
        <v>0</v>
      </c>
      <c r="AH444" s="1">
        <v>400000</v>
      </c>
    </row>
    <row r="445" spans="1:34" hidden="1" x14ac:dyDescent="0.35">
      <c r="A445" t="str">
        <f t="shared" si="13"/>
        <v>1.1-00-2505_25566049_2511311</v>
      </c>
      <c r="B445" t="s">
        <v>812</v>
      </c>
      <c r="C445" t="s">
        <v>815</v>
      </c>
      <c r="D445" t="s">
        <v>47</v>
      </c>
      <c r="E445" t="s">
        <v>48</v>
      </c>
      <c r="F445" t="s">
        <v>65</v>
      </c>
      <c r="G445" t="s">
        <v>66</v>
      </c>
      <c r="H445" t="s">
        <v>833</v>
      </c>
      <c r="I445" t="s">
        <v>835</v>
      </c>
      <c r="J445">
        <v>5</v>
      </c>
      <c r="K445" t="s">
        <v>810</v>
      </c>
      <c r="L445">
        <v>66</v>
      </c>
      <c r="M445" t="s">
        <v>71</v>
      </c>
      <c r="N445" t="s">
        <v>837</v>
      </c>
      <c r="O445" t="s">
        <v>838</v>
      </c>
      <c r="P445">
        <v>1000</v>
      </c>
      <c r="Q445" t="s">
        <v>71</v>
      </c>
      <c r="R445">
        <v>1131</v>
      </c>
      <c r="S445" t="s">
        <v>89</v>
      </c>
      <c r="T445">
        <v>1</v>
      </c>
      <c r="U445" t="s">
        <v>682</v>
      </c>
      <c r="V445" s="16">
        <v>35000000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f t="shared" si="12"/>
        <v>35000000</v>
      </c>
      <c r="AD445">
        <v>0</v>
      </c>
      <c r="AE445" s="1">
        <v>35000000</v>
      </c>
      <c r="AF445">
        <v>0</v>
      </c>
      <c r="AG445">
        <v>0</v>
      </c>
      <c r="AH445" s="1">
        <v>35000000</v>
      </c>
    </row>
    <row r="446" spans="1:34" hidden="1" x14ac:dyDescent="0.35">
      <c r="A446" t="str">
        <f t="shared" si="13"/>
        <v>1.1-00-2505_25566049_2512112</v>
      </c>
      <c r="B446" t="s">
        <v>812</v>
      </c>
      <c r="C446" t="s">
        <v>815</v>
      </c>
      <c r="D446" t="s">
        <v>47</v>
      </c>
      <c r="E446" t="s">
        <v>48</v>
      </c>
      <c r="F446" t="s">
        <v>65</v>
      </c>
      <c r="G446" t="s">
        <v>66</v>
      </c>
      <c r="H446" t="s">
        <v>833</v>
      </c>
      <c r="I446" t="s">
        <v>835</v>
      </c>
      <c r="J446">
        <v>5</v>
      </c>
      <c r="K446" t="s">
        <v>810</v>
      </c>
      <c r="L446">
        <v>66</v>
      </c>
      <c r="M446" t="s">
        <v>71</v>
      </c>
      <c r="N446" t="s">
        <v>837</v>
      </c>
      <c r="O446" t="s">
        <v>838</v>
      </c>
      <c r="P446">
        <v>1000</v>
      </c>
      <c r="Q446" t="s">
        <v>71</v>
      </c>
      <c r="R446">
        <v>1211</v>
      </c>
      <c r="S446" t="s">
        <v>122</v>
      </c>
      <c r="T446">
        <v>2</v>
      </c>
      <c r="U446" t="s">
        <v>683</v>
      </c>
      <c r="V446" s="16">
        <v>7103679.3499999996</v>
      </c>
      <c r="W446">
        <v>0</v>
      </c>
      <c r="X446" s="1">
        <v>804100</v>
      </c>
      <c r="Y446" s="1">
        <v>804100</v>
      </c>
      <c r="Z446" s="1">
        <v>804100</v>
      </c>
      <c r="AA446" s="1">
        <v>804100</v>
      </c>
      <c r="AB446" s="1">
        <v>804100</v>
      </c>
      <c r="AC446">
        <f t="shared" si="12"/>
        <v>6299579.3499999996</v>
      </c>
      <c r="AD446">
        <v>0</v>
      </c>
      <c r="AE446" s="1">
        <v>7103679.3499999996</v>
      </c>
      <c r="AF446">
        <v>0</v>
      </c>
      <c r="AG446">
        <v>0</v>
      </c>
      <c r="AH446" s="1">
        <v>7103679.3499999996</v>
      </c>
    </row>
    <row r="447" spans="1:34" hidden="1" x14ac:dyDescent="0.35">
      <c r="A447" t="str">
        <f t="shared" si="13"/>
        <v>1.1-00-2505_25566049_2512312</v>
      </c>
      <c r="B447" t="s">
        <v>812</v>
      </c>
      <c r="C447" t="s">
        <v>815</v>
      </c>
      <c r="D447" t="s">
        <v>47</v>
      </c>
      <c r="E447" t="s">
        <v>48</v>
      </c>
      <c r="F447" t="s">
        <v>65</v>
      </c>
      <c r="G447" t="s">
        <v>66</v>
      </c>
      <c r="H447" t="s">
        <v>833</v>
      </c>
      <c r="I447" t="s">
        <v>835</v>
      </c>
      <c r="J447">
        <v>5</v>
      </c>
      <c r="K447" t="s">
        <v>810</v>
      </c>
      <c r="L447">
        <v>66</v>
      </c>
      <c r="M447" t="s">
        <v>71</v>
      </c>
      <c r="N447" t="s">
        <v>837</v>
      </c>
      <c r="O447" t="s">
        <v>838</v>
      </c>
      <c r="P447">
        <v>1000</v>
      </c>
      <c r="Q447" t="s">
        <v>71</v>
      </c>
      <c r="R447">
        <v>1231</v>
      </c>
      <c r="S447" t="s">
        <v>397</v>
      </c>
      <c r="T447">
        <v>2</v>
      </c>
      <c r="U447" t="s">
        <v>683</v>
      </c>
      <c r="V447" s="16">
        <v>26400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f t="shared" si="12"/>
        <v>26400</v>
      </c>
      <c r="AD447">
        <v>0</v>
      </c>
      <c r="AE447" s="1">
        <v>26400</v>
      </c>
      <c r="AF447">
        <v>0</v>
      </c>
      <c r="AG447">
        <v>0</v>
      </c>
      <c r="AH447" s="1">
        <v>26400</v>
      </c>
    </row>
    <row r="448" spans="1:34" hidden="1" x14ac:dyDescent="0.35">
      <c r="A448" t="str">
        <f t="shared" si="13"/>
        <v>1.1-00-2505_25566049_2513222</v>
      </c>
      <c r="B448" t="s">
        <v>812</v>
      </c>
      <c r="C448" t="s">
        <v>815</v>
      </c>
      <c r="D448" t="s">
        <v>47</v>
      </c>
      <c r="E448" t="s">
        <v>48</v>
      </c>
      <c r="F448" t="s">
        <v>65</v>
      </c>
      <c r="G448" t="s">
        <v>66</v>
      </c>
      <c r="H448" t="s">
        <v>833</v>
      </c>
      <c r="I448" t="s">
        <v>835</v>
      </c>
      <c r="J448">
        <v>5</v>
      </c>
      <c r="K448" t="s">
        <v>810</v>
      </c>
      <c r="L448">
        <v>66</v>
      </c>
      <c r="M448" t="s">
        <v>71</v>
      </c>
      <c r="N448" t="s">
        <v>837</v>
      </c>
      <c r="O448" t="s">
        <v>838</v>
      </c>
      <c r="P448">
        <v>1000</v>
      </c>
      <c r="Q448" t="s">
        <v>71</v>
      </c>
      <c r="R448">
        <v>1322</v>
      </c>
      <c r="S448" t="s">
        <v>92</v>
      </c>
      <c r="T448">
        <v>2</v>
      </c>
      <c r="U448" t="s">
        <v>683</v>
      </c>
      <c r="V448" s="16">
        <v>1187429.69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f t="shared" si="12"/>
        <v>1187429.69</v>
      </c>
      <c r="AD448">
        <v>0</v>
      </c>
      <c r="AE448" s="1">
        <v>1187429.69</v>
      </c>
      <c r="AF448">
        <v>0</v>
      </c>
      <c r="AG448">
        <v>0</v>
      </c>
      <c r="AH448" s="1">
        <v>1187429.69</v>
      </c>
    </row>
    <row r="449" spans="1:34" hidden="1" x14ac:dyDescent="0.35">
      <c r="A449" t="str">
        <f t="shared" si="13"/>
        <v>1.1-00-2505_25566049_2513311</v>
      </c>
      <c r="B449" t="s">
        <v>812</v>
      </c>
      <c r="C449" t="s">
        <v>815</v>
      </c>
      <c r="D449" t="s">
        <v>47</v>
      </c>
      <c r="E449" t="s">
        <v>48</v>
      </c>
      <c r="F449" t="s">
        <v>65</v>
      </c>
      <c r="G449" t="s">
        <v>66</v>
      </c>
      <c r="H449" t="s">
        <v>833</v>
      </c>
      <c r="I449" t="s">
        <v>835</v>
      </c>
      <c r="J449">
        <v>5</v>
      </c>
      <c r="K449" t="s">
        <v>810</v>
      </c>
      <c r="L449">
        <v>66</v>
      </c>
      <c r="M449" t="s">
        <v>71</v>
      </c>
      <c r="N449" t="s">
        <v>837</v>
      </c>
      <c r="O449" t="s">
        <v>838</v>
      </c>
      <c r="P449">
        <v>1000</v>
      </c>
      <c r="Q449" t="s">
        <v>71</v>
      </c>
      <c r="R449">
        <v>1331</v>
      </c>
      <c r="S449" t="s">
        <v>398</v>
      </c>
      <c r="T449">
        <v>1</v>
      </c>
      <c r="U449" t="s">
        <v>682</v>
      </c>
      <c r="V449" s="16">
        <v>175672.69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f t="shared" si="12"/>
        <v>175672.69</v>
      </c>
      <c r="AD449">
        <v>0</v>
      </c>
      <c r="AE449" s="1">
        <v>175672.69</v>
      </c>
      <c r="AF449">
        <v>0</v>
      </c>
      <c r="AG449">
        <v>0</v>
      </c>
      <c r="AH449" s="1">
        <v>175672.69</v>
      </c>
    </row>
    <row r="450" spans="1:34" hidden="1" x14ac:dyDescent="0.35">
      <c r="A450" t="str">
        <f t="shared" si="13"/>
        <v>1.1-00-2505_25566049_2514111</v>
      </c>
      <c r="B450" t="s">
        <v>812</v>
      </c>
      <c r="C450" t="s">
        <v>815</v>
      </c>
      <c r="D450" t="s">
        <v>47</v>
      </c>
      <c r="E450" t="s">
        <v>48</v>
      </c>
      <c r="F450" t="s">
        <v>65</v>
      </c>
      <c r="G450" t="s">
        <v>66</v>
      </c>
      <c r="H450" t="s">
        <v>833</v>
      </c>
      <c r="I450" t="s">
        <v>835</v>
      </c>
      <c r="J450">
        <v>5</v>
      </c>
      <c r="K450" t="s">
        <v>810</v>
      </c>
      <c r="L450">
        <v>66</v>
      </c>
      <c r="M450" t="s">
        <v>71</v>
      </c>
      <c r="N450" t="s">
        <v>837</v>
      </c>
      <c r="O450" t="s">
        <v>838</v>
      </c>
      <c r="P450">
        <v>1000</v>
      </c>
      <c r="Q450" t="s">
        <v>71</v>
      </c>
      <c r="R450">
        <v>1411</v>
      </c>
      <c r="S450" t="s">
        <v>94</v>
      </c>
      <c r="T450">
        <v>1</v>
      </c>
      <c r="U450" t="s">
        <v>682</v>
      </c>
      <c r="V450" s="16">
        <v>4000000</v>
      </c>
      <c r="W450">
        <v>0</v>
      </c>
      <c r="X450" s="1">
        <v>115085.99</v>
      </c>
      <c r="Y450" s="1">
        <v>115085.99</v>
      </c>
      <c r="Z450" s="1">
        <v>115085.99</v>
      </c>
      <c r="AA450" s="1">
        <v>115085.99</v>
      </c>
      <c r="AB450" s="1">
        <v>115085.99</v>
      </c>
      <c r="AC450">
        <f t="shared" ref="AC450:AC513" si="14">V450-X450</f>
        <v>3884914.01</v>
      </c>
      <c r="AD450">
        <v>0</v>
      </c>
      <c r="AE450" s="1">
        <v>4000000</v>
      </c>
      <c r="AF450">
        <v>0</v>
      </c>
      <c r="AG450">
        <v>0</v>
      </c>
      <c r="AH450" s="1">
        <v>4000000</v>
      </c>
    </row>
    <row r="451" spans="1:34" hidden="1" x14ac:dyDescent="0.35">
      <c r="A451" t="str">
        <f t="shared" ref="A451:A514" si="15">CONCATENATE(B451,H451,J451,L451,N451,R451,T451)</f>
        <v>1.1-00-2505_25566049_2514321</v>
      </c>
      <c r="B451" t="s">
        <v>812</v>
      </c>
      <c r="C451" t="s">
        <v>815</v>
      </c>
      <c r="D451" t="s">
        <v>47</v>
      </c>
      <c r="E451" t="s">
        <v>48</v>
      </c>
      <c r="F451" t="s">
        <v>65</v>
      </c>
      <c r="G451" t="s">
        <v>66</v>
      </c>
      <c r="H451" t="s">
        <v>833</v>
      </c>
      <c r="I451" t="s">
        <v>835</v>
      </c>
      <c r="J451">
        <v>5</v>
      </c>
      <c r="K451" t="s">
        <v>810</v>
      </c>
      <c r="L451">
        <v>66</v>
      </c>
      <c r="M451" t="s">
        <v>71</v>
      </c>
      <c r="N451" t="s">
        <v>837</v>
      </c>
      <c r="O451" t="s">
        <v>838</v>
      </c>
      <c r="P451">
        <v>1000</v>
      </c>
      <c r="Q451" t="s">
        <v>71</v>
      </c>
      <c r="R451">
        <v>1432</v>
      </c>
      <c r="S451" t="s">
        <v>98</v>
      </c>
      <c r="T451">
        <v>1</v>
      </c>
      <c r="U451" t="s">
        <v>682</v>
      </c>
      <c r="V451" s="16">
        <v>5000000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f t="shared" si="14"/>
        <v>5000000</v>
      </c>
      <c r="AD451">
        <v>0</v>
      </c>
      <c r="AE451" s="1">
        <v>5000000</v>
      </c>
      <c r="AF451">
        <v>0</v>
      </c>
      <c r="AG451">
        <v>0</v>
      </c>
      <c r="AH451" s="1">
        <v>5000000</v>
      </c>
    </row>
    <row r="452" spans="1:34" hidden="1" x14ac:dyDescent="0.35">
      <c r="A452" t="str">
        <f t="shared" si="15"/>
        <v>1.1-00-2505_25566049_2515212</v>
      </c>
      <c r="B452" t="s">
        <v>812</v>
      </c>
      <c r="C452" t="s">
        <v>815</v>
      </c>
      <c r="D452" t="s">
        <v>47</v>
      </c>
      <c r="E452" t="s">
        <v>48</v>
      </c>
      <c r="F452" t="s">
        <v>65</v>
      </c>
      <c r="G452" t="s">
        <v>66</v>
      </c>
      <c r="H452" t="s">
        <v>833</v>
      </c>
      <c r="I452" t="s">
        <v>835</v>
      </c>
      <c r="J452">
        <v>5</v>
      </c>
      <c r="K452" t="s">
        <v>810</v>
      </c>
      <c r="L452">
        <v>66</v>
      </c>
      <c r="M452" t="s">
        <v>71</v>
      </c>
      <c r="N452" t="s">
        <v>837</v>
      </c>
      <c r="O452" t="s">
        <v>838</v>
      </c>
      <c r="P452">
        <v>1000</v>
      </c>
      <c r="Q452" t="s">
        <v>71</v>
      </c>
      <c r="R452">
        <v>1521</v>
      </c>
      <c r="S452" t="s">
        <v>400</v>
      </c>
      <c r="T452">
        <v>2</v>
      </c>
      <c r="U452" t="s">
        <v>683</v>
      </c>
      <c r="V452" s="16">
        <v>1000000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f t="shared" si="14"/>
        <v>1000000</v>
      </c>
      <c r="AD452">
        <v>0</v>
      </c>
      <c r="AE452" s="1">
        <v>1000000</v>
      </c>
      <c r="AF452">
        <v>0</v>
      </c>
      <c r="AG452">
        <v>0</v>
      </c>
      <c r="AH452" s="1">
        <v>1000000</v>
      </c>
    </row>
    <row r="453" spans="1:34" hidden="1" x14ac:dyDescent="0.35">
      <c r="A453" t="str">
        <f t="shared" si="15"/>
        <v>1.1-00-2505_25566049_2529310</v>
      </c>
      <c r="B453" t="s">
        <v>812</v>
      </c>
      <c r="C453" t="s">
        <v>815</v>
      </c>
      <c r="D453" t="s">
        <v>47</v>
      </c>
      <c r="E453" t="s">
        <v>48</v>
      </c>
      <c r="F453" t="s">
        <v>65</v>
      </c>
      <c r="G453" t="s">
        <v>66</v>
      </c>
      <c r="H453" t="s">
        <v>833</v>
      </c>
      <c r="I453" t="s">
        <v>835</v>
      </c>
      <c r="J453">
        <v>5</v>
      </c>
      <c r="K453" t="s">
        <v>810</v>
      </c>
      <c r="L453">
        <v>66</v>
      </c>
      <c r="M453" t="s">
        <v>71</v>
      </c>
      <c r="N453" t="s">
        <v>837</v>
      </c>
      <c r="O453" t="s">
        <v>838</v>
      </c>
      <c r="P453">
        <v>2000</v>
      </c>
      <c r="Q453" t="s">
        <v>105</v>
      </c>
      <c r="R453">
        <v>2931</v>
      </c>
      <c r="S453" t="s">
        <v>649</v>
      </c>
      <c r="T453">
        <v>0</v>
      </c>
      <c r="U453" t="s">
        <v>58</v>
      </c>
      <c r="V453" s="16">
        <v>10000</v>
      </c>
      <c r="W453">
        <v>0</v>
      </c>
      <c r="X453" s="1">
        <v>10000</v>
      </c>
      <c r="Y453" s="1">
        <v>10000</v>
      </c>
      <c r="Z453">
        <v>0</v>
      </c>
      <c r="AA453">
        <v>0</v>
      </c>
      <c r="AB453">
        <v>0</v>
      </c>
      <c r="AC453">
        <f t="shared" si="14"/>
        <v>0</v>
      </c>
      <c r="AD453">
        <v>0</v>
      </c>
      <c r="AE453" s="1">
        <v>10000</v>
      </c>
      <c r="AF453">
        <v>0</v>
      </c>
      <c r="AG453">
        <v>0</v>
      </c>
      <c r="AH453" s="1">
        <v>10000</v>
      </c>
    </row>
    <row r="454" spans="1:34" hidden="1" x14ac:dyDescent="0.35">
      <c r="A454" t="str">
        <f t="shared" si="15"/>
        <v>1.1-00-2506_25513008_2531810</v>
      </c>
      <c r="B454" t="s">
        <v>812</v>
      </c>
      <c r="C454" t="s">
        <v>815</v>
      </c>
      <c r="D454" t="s">
        <v>47</v>
      </c>
      <c r="E454" t="s">
        <v>48</v>
      </c>
      <c r="F454" t="s">
        <v>65</v>
      </c>
      <c r="G454" t="s">
        <v>66</v>
      </c>
      <c r="H454" t="s">
        <v>839</v>
      </c>
      <c r="I454" t="s">
        <v>111</v>
      </c>
      <c r="J454">
        <v>5</v>
      </c>
      <c r="K454" t="s">
        <v>810</v>
      </c>
      <c r="L454">
        <v>13</v>
      </c>
      <c r="M454" t="s">
        <v>238</v>
      </c>
      <c r="N454" t="s">
        <v>840</v>
      </c>
      <c r="O454" t="s">
        <v>841</v>
      </c>
      <c r="P454">
        <v>3000</v>
      </c>
      <c r="Q454" t="s">
        <v>56</v>
      </c>
      <c r="R454">
        <v>3181</v>
      </c>
      <c r="S454" t="s">
        <v>314</v>
      </c>
      <c r="T454">
        <v>0</v>
      </c>
      <c r="U454" t="s">
        <v>58</v>
      </c>
      <c r="V454" s="16">
        <v>5000</v>
      </c>
      <c r="W454" s="1">
        <v>5000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f t="shared" si="14"/>
        <v>5000</v>
      </c>
      <c r="AD454">
        <v>0</v>
      </c>
      <c r="AE454">
        <v>0</v>
      </c>
      <c r="AF454">
        <v>0</v>
      </c>
      <c r="AG454">
        <v>0</v>
      </c>
      <c r="AH454">
        <v>0</v>
      </c>
    </row>
    <row r="455" spans="1:34" hidden="1" x14ac:dyDescent="0.35">
      <c r="A455" t="str">
        <f t="shared" si="15"/>
        <v>1.1-00-2506_25513008_2533910</v>
      </c>
      <c r="B455" t="s">
        <v>812</v>
      </c>
      <c r="C455" t="s">
        <v>815</v>
      </c>
      <c r="D455" t="s">
        <v>47</v>
      </c>
      <c r="E455" t="s">
        <v>48</v>
      </c>
      <c r="F455" t="s">
        <v>65</v>
      </c>
      <c r="G455" t="s">
        <v>66</v>
      </c>
      <c r="H455" t="s">
        <v>839</v>
      </c>
      <c r="I455" t="s">
        <v>111</v>
      </c>
      <c r="J455">
        <v>5</v>
      </c>
      <c r="K455" t="s">
        <v>810</v>
      </c>
      <c r="L455">
        <v>13</v>
      </c>
      <c r="M455" t="s">
        <v>238</v>
      </c>
      <c r="N455" t="s">
        <v>840</v>
      </c>
      <c r="O455" t="s">
        <v>841</v>
      </c>
      <c r="P455">
        <v>3000</v>
      </c>
      <c r="Q455" t="s">
        <v>56</v>
      </c>
      <c r="R455">
        <v>3391</v>
      </c>
      <c r="S455" t="s">
        <v>129</v>
      </c>
      <c r="T455">
        <v>0</v>
      </c>
      <c r="U455" t="s">
        <v>58</v>
      </c>
      <c r="V455" s="16">
        <v>826605</v>
      </c>
      <c r="W455" s="1">
        <v>450000</v>
      </c>
      <c r="X455" s="1">
        <v>811099.99</v>
      </c>
      <c r="Y455" s="1">
        <v>811099.99</v>
      </c>
      <c r="Z455" s="1">
        <v>643427.29</v>
      </c>
      <c r="AA455" s="1">
        <v>643427.29</v>
      </c>
      <c r="AB455" s="1">
        <v>643427.29</v>
      </c>
      <c r="AC455">
        <f t="shared" si="14"/>
        <v>15505.010000000009</v>
      </c>
      <c r="AD455">
        <v>0</v>
      </c>
      <c r="AE455" s="1">
        <v>376605</v>
      </c>
      <c r="AF455">
        <v>0</v>
      </c>
      <c r="AG455">
        <v>0</v>
      </c>
      <c r="AH455" s="1">
        <v>376605</v>
      </c>
    </row>
    <row r="456" spans="1:34" hidden="1" x14ac:dyDescent="0.35">
      <c r="A456" t="str">
        <f t="shared" si="15"/>
        <v>1.1-00-2506_25513008_2536110</v>
      </c>
      <c r="B456" t="s">
        <v>812</v>
      </c>
      <c r="C456" t="s">
        <v>815</v>
      </c>
      <c r="D456" t="s">
        <v>47</v>
      </c>
      <c r="E456" t="s">
        <v>48</v>
      </c>
      <c r="F456" t="s">
        <v>65</v>
      </c>
      <c r="G456" t="s">
        <v>66</v>
      </c>
      <c r="H456" t="s">
        <v>839</v>
      </c>
      <c r="I456" t="s">
        <v>111</v>
      </c>
      <c r="J456">
        <v>5</v>
      </c>
      <c r="K456" t="s">
        <v>810</v>
      </c>
      <c r="L456">
        <v>13</v>
      </c>
      <c r="M456" t="s">
        <v>238</v>
      </c>
      <c r="N456" t="s">
        <v>840</v>
      </c>
      <c r="O456" t="s">
        <v>841</v>
      </c>
      <c r="P456">
        <v>3000</v>
      </c>
      <c r="Q456" t="s">
        <v>56</v>
      </c>
      <c r="R456">
        <v>3611</v>
      </c>
      <c r="S456" t="s">
        <v>241</v>
      </c>
      <c r="T456">
        <v>0</v>
      </c>
      <c r="U456" t="s">
        <v>58</v>
      </c>
      <c r="V456" s="16">
        <v>32506735.879999999</v>
      </c>
      <c r="W456" s="1">
        <v>30000000</v>
      </c>
      <c r="X456" s="1">
        <v>31957589.579999998</v>
      </c>
      <c r="Y456" s="1">
        <v>31957589.579999998</v>
      </c>
      <c r="Z456" s="1">
        <v>12750459.779999999</v>
      </c>
      <c r="AA456" s="1">
        <v>12650459.779999999</v>
      </c>
      <c r="AB456" s="1">
        <v>12650459.779999999</v>
      </c>
      <c r="AC456">
        <f t="shared" si="14"/>
        <v>549146.30000000075</v>
      </c>
      <c r="AD456" s="1">
        <v>7250000</v>
      </c>
      <c r="AE456">
        <v>0</v>
      </c>
      <c r="AF456">
        <v>0</v>
      </c>
      <c r="AG456" s="1">
        <v>4743264.12</v>
      </c>
      <c r="AH456" s="1">
        <v>2506735.88</v>
      </c>
    </row>
    <row r="457" spans="1:34" hidden="1" x14ac:dyDescent="0.35">
      <c r="A457" t="str">
        <f t="shared" si="15"/>
        <v>1.1-00-2506_25513008_2536310</v>
      </c>
      <c r="B457" t="s">
        <v>812</v>
      </c>
      <c r="C457" t="s">
        <v>815</v>
      </c>
      <c r="D457" t="s">
        <v>47</v>
      </c>
      <c r="E457" t="s">
        <v>48</v>
      </c>
      <c r="F457" t="s">
        <v>65</v>
      </c>
      <c r="G457" t="s">
        <v>66</v>
      </c>
      <c r="H457" t="s">
        <v>839</v>
      </c>
      <c r="I457" t="s">
        <v>111</v>
      </c>
      <c r="J457">
        <v>5</v>
      </c>
      <c r="K457" t="s">
        <v>810</v>
      </c>
      <c r="L457">
        <v>13</v>
      </c>
      <c r="M457" t="s">
        <v>238</v>
      </c>
      <c r="N457" t="s">
        <v>840</v>
      </c>
      <c r="O457" t="s">
        <v>841</v>
      </c>
      <c r="P457">
        <v>3000</v>
      </c>
      <c r="Q457" t="s">
        <v>56</v>
      </c>
      <c r="R457">
        <v>3631</v>
      </c>
      <c r="S457" t="s">
        <v>393</v>
      </c>
      <c r="T457">
        <v>0</v>
      </c>
      <c r="U457" t="s">
        <v>58</v>
      </c>
      <c r="V457" s="16">
        <v>6600000</v>
      </c>
      <c r="W457" s="1">
        <v>4870000</v>
      </c>
      <c r="X457" s="1">
        <v>6000000</v>
      </c>
      <c r="Y457" s="1">
        <v>6000000</v>
      </c>
      <c r="Z457" s="1">
        <v>3600000</v>
      </c>
      <c r="AA457" s="1">
        <v>3600000</v>
      </c>
      <c r="AB457" s="1">
        <v>3600000</v>
      </c>
      <c r="AC457">
        <f t="shared" si="14"/>
        <v>600000</v>
      </c>
      <c r="AD457">
        <v>0</v>
      </c>
      <c r="AE457" s="1">
        <v>1730000</v>
      </c>
      <c r="AF457">
        <v>0</v>
      </c>
      <c r="AG457">
        <v>0</v>
      </c>
      <c r="AH457" s="1">
        <v>1730000</v>
      </c>
    </row>
    <row r="458" spans="1:34" hidden="1" x14ac:dyDescent="0.35">
      <c r="A458" t="str">
        <f t="shared" si="15"/>
        <v>1.1-00-2506_25513008_2536510</v>
      </c>
      <c r="B458" t="s">
        <v>812</v>
      </c>
      <c r="C458" t="s">
        <v>815</v>
      </c>
      <c r="D458" t="s">
        <v>47</v>
      </c>
      <c r="E458" t="s">
        <v>48</v>
      </c>
      <c r="F458" t="s">
        <v>65</v>
      </c>
      <c r="G458" t="s">
        <v>66</v>
      </c>
      <c r="H458" t="s">
        <v>839</v>
      </c>
      <c r="I458" t="s">
        <v>111</v>
      </c>
      <c r="J458">
        <v>5</v>
      </c>
      <c r="K458" t="s">
        <v>810</v>
      </c>
      <c r="L458">
        <v>13</v>
      </c>
      <c r="M458" t="s">
        <v>238</v>
      </c>
      <c r="N458" t="s">
        <v>840</v>
      </c>
      <c r="O458" t="s">
        <v>841</v>
      </c>
      <c r="P458">
        <v>3000</v>
      </c>
      <c r="Q458" t="s">
        <v>56</v>
      </c>
      <c r="R458">
        <v>3651</v>
      </c>
      <c r="S458" t="s">
        <v>362</v>
      </c>
      <c r="T458">
        <v>0</v>
      </c>
      <c r="U458" t="s">
        <v>58</v>
      </c>
      <c r="V458" s="16">
        <v>4200000</v>
      </c>
      <c r="W458" s="1">
        <v>3200000</v>
      </c>
      <c r="X458" s="1">
        <v>3818181.82</v>
      </c>
      <c r="Y458" s="1">
        <v>3818181.82</v>
      </c>
      <c r="Z458" s="1">
        <v>2290909.08</v>
      </c>
      <c r="AA458" s="1">
        <v>2290909.08</v>
      </c>
      <c r="AB458" s="1">
        <v>2290909.08</v>
      </c>
      <c r="AC458">
        <f t="shared" si="14"/>
        <v>381818.18000000017</v>
      </c>
      <c r="AD458">
        <v>0</v>
      </c>
      <c r="AE458" s="1">
        <v>1000000</v>
      </c>
      <c r="AF458">
        <v>0</v>
      </c>
      <c r="AG458">
        <v>0</v>
      </c>
      <c r="AH458" s="1">
        <v>1000000</v>
      </c>
    </row>
    <row r="459" spans="1:34" hidden="1" x14ac:dyDescent="0.35">
      <c r="A459" t="str">
        <f t="shared" si="15"/>
        <v>1.1-00-2506_25513008_2536610</v>
      </c>
      <c r="B459" t="s">
        <v>812</v>
      </c>
      <c r="C459" t="s">
        <v>815</v>
      </c>
      <c r="D459" t="s">
        <v>47</v>
      </c>
      <c r="E459" t="s">
        <v>48</v>
      </c>
      <c r="F459" t="s">
        <v>65</v>
      </c>
      <c r="G459" t="s">
        <v>66</v>
      </c>
      <c r="H459" t="s">
        <v>839</v>
      </c>
      <c r="I459" t="s">
        <v>111</v>
      </c>
      <c r="J459">
        <v>5</v>
      </c>
      <c r="K459" t="s">
        <v>810</v>
      </c>
      <c r="L459">
        <v>13</v>
      </c>
      <c r="M459" t="s">
        <v>238</v>
      </c>
      <c r="N459" t="s">
        <v>840</v>
      </c>
      <c r="O459" t="s">
        <v>841</v>
      </c>
      <c r="P459">
        <v>3000</v>
      </c>
      <c r="Q459" t="s">
        <v>56</v>
      </c>
      <c r="R459">
        <v>3661</v>
      </c>
      <c r="S459" t="s">
        <v>363</v>
      </c>
      <c r="T459">
        <v>0</v>
      </c>
      <c r="U459" t="s">
        <v>58</v>
      </c>
      <c r="V459" s="16">
        <v>6223395</v>
      </c>
      <c r="W459" s="1">
        <v>6200000</v>
      </c>
      <c r="X459" s="1">
        <v>6200000.0099999998</v>
      </c>
      <c r="Y459" s="1">
        <v>6200000.0099999998</v>
      </c>
      <c r="Z459" s="1">
        <v>3833333.35</v>
      </c>
      <c r="AA459" s="1">
        <v>3833333.35</v>
      </c>
      <c r="AB459" s="1">
        <v>3833333.35</v>
      </c>
      <c r="AC459">
        <f t="shared" si="14"/>
        <v>23394.990000000224</v>
      </c>
      <c r="AD459">
        <v>0</v>
      </c>
      <c r="AE459" s="1">
        <v>400000</v>
      </c>
      <c r="AF459">
        <v>0</v>
      </c>
      <c r="AG459" s="1">
        <v>376605</v>
      </c>
      <c r="AH459" s="1">
        <v>23395</v>
      </c>
    </row>
    <row r="460" spans="1:34" hidden="1" x14ac:dyDescent="0.35">
      <c r="A460" t="str">
        <f t="shared" si="15"/>
        <v>1.1-00-2506_25514009_2525910</v>
      </c>
      <c r="B460" t="s">
        <v>812</v>
      </c>
      <c r="C460" t="s">
        <v>815</v>
      </c>
      <c r="D460" t="s">
        <v>47</v>
      </c>
      <c r="E460" t="s">
        <v>48</v>
      </c>
      <c r="F460" t="s">
        <v>65</v>
      </c>
      <c r="G460" t="s">
        <v>66</v>
      </c>
      <c r="H460" t="s">
        <v>839</v>
      </c>
      <c r="I460" t="s">
        <v>111</v>
      </c>
      <c r="J460">
        <v>5</v>
      </c>
      <c r="K460" t="s">
        <v>810</v>
      </c>
      <c r="L460">
        <v>14</v>
      </c>
      <c r="M460" t="s">
        <v>843</v>
      </c>
      <c r="N460" t="s">
        <v>842</v>
      </c>
      <c r="O460" t="s">
        <v>110</v>
      </c>
      <c r="P460">
        <v>2000</v>
      </c>
      <c r="Q460" t="s">
        <v>105</v>
      </c>
      <c r="R460">
        <v>2591</v>
      </c>
      <c r="S460" t="s">
        <v>560</v>
      </c>
      <c r="T460">
        <v>0</v>
      </c>
      <c r="U460" t="s">
        <v>58</v>
      </c>
      <c r="V460" s="16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f t="shared" si="14"/>
        <v>0</v>
      </c>
      <c r="AD460">
        <v>0</v>
      </c>
      <c r="AE460">
        <v>0</v>
      </c>
      <c r="AF460">
        <v>0</v>
      </c>
      <c r="AG460">
        <v>0</v>
      </c>
      <c r="AH460">
        <v>0</v>
      </c>
    </row>
    <row r="461" spans="1:34" hidden="1" x14ac:dyDescent="0.35">
      <c r="A461" t="str">
        <f t="shared" si="15"/>
        <v>1.1-00-2506_25514009_2525917</v>
      </c>
      <c r="B461" t="s">
        <v>812</v>
      </c>
      <c r="C461" t="s">
        <v>815</v>
      </c>
      <c r="D461" t="s">
        <v>47</v>
      </c>
      <c r="E461" t="s">
        <v>48</v>
      </c>
      <c r="F461" t="s">
        <v>65</v>
      </c>
      <c r="G461" t="s">
        <v>66</v>
      </c>
      <c r="H461" t="s">
        <v>839</v>
      </c>
      <c r="I461" t="s">
        <v>111</v>
      </c>
      <c r="J461">
        <v>5</v>
      </c>
      <c r="K461" t="s">
        <v>810</v>
      </c>
      <c r="L461">
        <v>14</v>
      </c>
      <c r="M461" t="s">
        <v>843</v>
      </c>
      <c r="N461" t="s">
        <v>842</v>
      </c>
      <c r="O461" t="s">
        <v>110</v>
      </c>
      <c r="P461">
        <v>2000</v>
      </c>
      <c r="Q461" t="s">
        <v>105</v>
      </c>
      <c r="R461">
        <v>2591</v>
      </c>
      <c r="S461" t="s">
        <v>560</v>
      </c>
      <c r="T461">
        <v>7</v>
      </c>
      <c r="U461" t="s">
        <v>844</v>
      </c>
      <c r="V461" s="16">
        <v>4000000</v>
      </c>
      <c r="W461">
        <v>0</v>
      </c>
      <c r="X461" s="1">
        <v>3997824</v>
      </c>
      <c r="Y461" s="1">
        <v>3997824</v>
      </c>
      <c r="Z461" s="1">
        <v>3997824</v>
      </c>
      <c r="AA461" s="1">
        <v>3997824</v>
      </c>
      <c r="AB461" s="1">
        <v>3997824</v>
      </c>
      <c r="AC461">
        <f t="shared" si="14"/>
        <v>2176</v>
      </c>
      <c r="AD461">
        <v>0</v>
      </c>
      <c r="AE461" s="1">
        <v>4000000</v>
      </c>
      <c r="AF461">
        <v>0</v>
      </c>
      <c r="AG461">
        <v>0</v>
      </c>
      <c r="AH461" s="1">
        <v>4000000</v>
      </c>
    </row>
    <row r="462" spans="1:34" hidden="1" x14ac:dyDescent="0.35">
      <c r="A462" t="str">
        <f t="shared" si="15"/>
        <v>1.1-00-2506_25514009_2527110</v>
      </c>
      <c r="B462" t="s">
        <v>812</v>
      </c>
      <c r="C462" t="s">
        <v>815</v>
      </c>
      <c r="D462" t="s">
        <v>47</v>
      </c>
      <c r="E462" t="s">
        <v>48</v>
      </c>
      <c r="F462" t="s">
        <v>65</v>
      </c>
      <c r="G462" t="s">
        <v>66</v>
      </c>
      <c r="H462" t="s">
        <v>839</v>
      </c>
      <c r="I462" t="s">
        <v>111</v>
      </c>
      <c r="J462">
        <v>5</v>
      </c>
      <c r="K462" t="s">
        <v>810</v>
      </c>
      <c r="L462">
        <v>14</v>
      </c>
      <c r="M462" t="s">
        <v>843</v>
      </c>
      <c r="N462" t="s">
        <v>842</v>
      </c>
      <c r="O462" t="s">
        <v>110</v>
      </c>
      <c r="P462">
        <v>2000</v>
      </c>
      <c r="Q462" t="s">
        <v>105</v>
      </c>
      <c r="R462">
        <v>2711</v>
      </c>
      <c r="S462" t="s">
        <v>106</v>
      </c>
      <c r="T462">
        <v>0</v>
      </c>
      <c r="U462" t="s">
        <v>58</v>
      </c>
      <c r="V462" s="16">
        <v>3000000</v>
      </c>
      <c r="W462" s="1">
        <v>3000000</v>
      </c>
      <c r="X462" s="1">
        <v>2491605.64</v>
      </c>
      <c r="Y462" s="1">
        <v>2246085.5</v>
      </c>
      <c r="Z462" s="1">
        <v>2023502.84</v>
      </c>
      <c r="AA462" s="1">
        <v>2003701.64</v>
      </c>
      <c r="AB462" s="1">
        <v>2003701.64</v>
      </c>
      <c r="AC462">
        <f t="shared" si="14"/>
        <v>508394.35999999987</v>
      </c>
      <c r="AD462">
        <v>0</v>
      </c>
      <c r="AE462">
        <v>0</v>
      </c>
      <c r="AF462">
        <v>0</v>
      </c>
      <c r="AG462">
        <v>0</v>
      </c>
      <c r="AH462">
        <v>0</v>
      </c>
    </row>
    <row r="463" spans="1:34" hidden="1" x14ac:dyDescent="0.35">
      <c r="A463" t="str">
        <f t="shared" si="15"/>
        <v>1.1-00-2506_25514009_2529410</v>
      </c>
      <c r="B463" t="s">
        <v>812</v>
      </c>
      <c r="C463" t="s">
        <v>815</v>
      </c>
      <c r="D463" t="s">
        <v>47</v>
      </c>
      <c r="E463" t="s">
        <v>48</v>
      </c>
      <c r="F463" t="s">
        <v>65</v>
      </c>
      <c r="G463" t="s">
        <v>66</v>
      </c>
      <c r="H463" t="s">
        <v>839</v>
      </c>
      <c r="I463" t="s">
        <v>111</v>
      </c>
      <c r="J463">
        <v>5</v>
      </c>
      <c r="K463" t="s">
        <v>810</v>
      </c>
      <c r="L463">
        <v>14</v>
      </c>
      <c r="M463" t="s">
        <v>843</v>
      </c>
      <c r="N463" t="s">
        <v>842</v>
      </c>
      <c r="O463" t="s">
        <v>110</v>
      </c>
      <c r="P463">
        <v>2000</v>
      </c>
      <c r="Q463" t="s">
        <v>105</v>
      </c>
      <c r="R463">
        <v>2941</v>
      </c>
      <c r="S463" t="s">
        <v>313</v>
      </c>
      <c r="T463">
        <v>0</v>
      </c>
      <c r="U463" t="s">
        <v>58</v>
      </c>
      <c r="V463" s="16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f t="shared" si="14"/>
        <v>0</v>
      </c>
      <c r="AD463">
        <v>0</v>
      </c>
      <c r="AE463">
        <v>0</v>
      </c>
      <c r="AF463">
        <v>0</v>
      </c>
      <c r="AG463">
        <v>0</v>
      </c>
      <c r="AH463">
        <v>0</v>
      </c>
    </row>
    <row r="464" spans="1:34" hidden="1" x14ac:dyDescent="0.35">
      <c r="A464" t="str">
        <f t="shared" si="15"/>
        <v>1.1-00-2506_25514009_2533610</v>
      </c>
      <c r="B464" t="s">
        <v>812</v>
      </c>
      <c r="C464" t="s">
        <v>815</v>
      </c>
      <c r="D464" t="s">
        <v>47</v>
      </c>
      <c r="E464" t="s">
        <v>48</v>
      </c>
      <c r="F464" t="s">
        <v>65</v>
      </c>
      <c r="G464" t="s">
        <v>66</v>
      </c>
      <c r="H464" t="s">
        <v>839</v>
      </c>
      <c r="I464" t="s">
        <v>111</v>
      </c>
      <c r="J464">
        <v>5</v>
      </c>
      <c r="K464" t="s">
        <v>810</v>
      </c>
      <c r="L464">
        <v>14</v>
      </c>
      <c r="M464" t="s">
        <v>843</v>
      </c>
      <c r="N464" t="s">
        <v>842</v>
      </c>
      <c r="O464" t="s">
        <v>110</v>
      </c>
      <c r="P464">
        <v>3000</v>
      </c>
      <c r="Q464" t="s">
        <v>56</v>
      </c>
      <c r="R464">
        <v>3361</v>
      </c>
      <c r="S464" t="s">
        <v>114</v>
      </c>
      <c r="T464">
        <v>0</v>
      </c>
      <c r="U464" t="s">
        <v>58</v>
      </c>
      <c r="V464" s="16">
        <v>15000000</v>
      </c>
      <c r="W464" s="1">
        <v>15000000</v>
      </c>
      <c r="X464" s="1">
        <v>7083970.7599999998</v>
      </c>
      <c r="Y464" s="1">
        <v>7083970.7599999998</v>
      </c>
      <c r="Z464" s="1">
        <v>6960587.3600000003</v>
      </c>
      <c r="AA464" s="1">
        <v>6316878.7599999998</v>
      </c>
      <c r="AB464" s="1">
        <v>6206078.1200000001</v>
      </c>
      <c r="AC464">
        <f t="shared" si="14"/>
        <v>7916029.2400000002</v>
      </c>
      <c r="AD464">
        <v>0</v>
      </c>
      <c r="AE464">
        <v>0</v>
      </c>
      <c r="AF464">
        <v>0</v>
      </c>
      <c r="AG464">
        <v>0</v>
      </c>
      <c r="AH464">
        <v>0</v>
      </c>
    </row>
    <row r="465" spans="1:34" hidden="1" x14ac:dyDescent="0.35">
      <c r="A465" t="str">
        <f t="shared" si="15"/>
        <v>1.1-00-2506_25514009_2533910</v>
      </c>
      <c r="B465" t="s">
        <v>812</v>
      </c>
      <c r="C465" t="s">
        <v>815</v>
      </c>
      <c r="D465" t="s">
        <v>47</v>
      </c>
      <c r="E465" t="s">
        <v>48</v>
      </c>
      <c r="F465" t="s">
        <v>65</v>
      </c>
      <c r="G465" t="s">
        <v>66</v>
      </c>
      <c r="H465" t="s">
        <v>839</v>
      </c>
      <c r="I465" t="s">
        <v>111</v>
      </c>
      <c r="J465">
        <v>5</v>
      </c>
      <c r="K465" t="s">
        <v>810</v>
      </c>
      <c r="L465">
        <v>14</v>
      </c>
      <c r="M465" t="s">
        <v>843</v>
      </c>
      <c r="N465" t="s">
        <v>842</v>
      </c>
      <c r="O465" t="s">
        <v>110</v>
      </c>
      <c r="P465">
        <v>3000</v>
      </c>
      <c r="Q465" t="s">
        <v>56</v>
      </c>
      <c r="R465">
        <v>3391</v>
      </c>
      <c r="S465" t="s">
        <v>129</v>
      </c>
      <c r="T465">
        <v>0</v>
      </c>
      <c r="U465" t="s">
        <v>58</v>
      </c>
      <c r="V465" s="16">
        <v>3000000</v>
      </c>
      <c r="W465">
        <v>0</v>
      </c>
      <c r="X465" s="1">
        <v>1044000</v>
      </c>
      <c r="Y465" s="1">
        <v>1044000</v>
      </c>
      <c r="Z465" s="1">
        <v>1044000</v>
      </c>
      <c r="AA465" s="1">
        <v>1044000</v>
      </c>
      <c r="AB465" s="1">
        <v>1044000</v>
      </c>
      <c r="AC465">
        <f t="shared" si="14"/>
        <v>1956000</v>
      </c>
      <c r="AD465" s="1">
        <v>3000000</v>
      </c>
      <c r="AE465">
        <v>0</v>
      </c>
      <c r="AF465">
        <v>0</v>
      </c>
      <c r="AG465">
        <v>0</v>
      </c>
      <c r="AH465" s="1">
        <v>3000000</v>
      </c>
    </row>
    <row r="466" spans="1:34" hidden="1" x14ac:dyDescent="0.35">
      <c r="A466" t="str">
        <f t="shared" si="15"/>
        <v>1.1-00-2506_25514009_2537110</v>
      </c>
      <c r="B466" t="s">
        <v>812</v>
      </c>
      <c r="C466" t="s">
        <v>815</v>
      </c>
      <c r="D466" t="s">
        <v>47</v>
      </c>
      <c r="E466" t="s">
        <v>48</v>
      </c>
      <c r="F466" t="s">
        <v>65</v>
      </c>
      <c r="G466" t="s">
        <v>66</v>
      </c>
      <c r="H466" t="s">
        <v>839</v>
      </c>
      <c r="I466" t="s">
        <v>111</v>
      </c>
      <c r="J466">
        <v>5</v>
      </c>
      <c r="K466" t="s">
        <v>810</v>
      </c>
      <c r="L466">
        <v>14</v>
      </c>
      <c r="M466" t="s">
        <v>843</v>
      </c>
      <c r="N466" t="s">
        <v>842</v>
      </c>
      <c r="O466" t="s">
        <v>110</v>
      </c>
      <c r="P466">
        <v>3000</v>
      </c>
      <c r="Q466" t="s">
        <v>56</v>
      </c>
      <c r="R466">
        <v>3711</v>
      </c>
      <c r="S466" t="s">
        <v>278</v>
      </c>
      <c r="T466">
        <v>0</v>
      </c>
      <c r="U466" t="s">
        <v>58</v>
      </c>
      <c r="V466" s="16">
        <v>25000</v>
      </c>
      <c r="W466" s="1">
        <v>25000</v>
      </c>
      <c r="X466" s="1">
        <v>17900</v>
      </c>
      <c r="Y466" s="1">
        <v>17900</v>
      </c>
      <c r="Z466">
        <v>0</v>
      </c>
      <c r="AA466">
        <v>0</v>
      </c>
      <c r="AB466">
        <v>0</v>
      </c>
      <c r="AC466">
        <f t="shared" si="14"/>
        <v>7100</v>
      </c>
      <c r="AD466">
        <v>0</v>
      </c>
      <c r="AE466">
        <v>0</v>
      </c>
      <c r="AF466">
        <v>0</v>
      </c>
      <c r="AG466">
        <v>0</v>
      </c>
      <c r="AH466">
        <v>0</v>
      </c>
    </row>
    <row r="467" spans="1:34" hidden="1" x14ac:dyDescent="0.35">
      <c r="A467" t="str">
        <f t="shared" si="15"/>
        <v>1.1-00-2506_25514009_2537510</v>
      </c>
      <c r="B467" t="s">
        <v>812</v>
      </c>
      <c r="C467" t="s">
        <v>815</v>
      </c>
      <c r="D467" t="s">
        <v>47</v>
      </c>
      <c r="E467" t="s">
        <v>48</v>
      </c>
      <c r="F467" t="s">
        <v>65</v>
      </c>
      <c r="G467" t="s">
        <v>66</v>
      </c>
      <c r="H467" t="s">
        <v>839</v>
      </c>
      <c r="I467" t="s">
        <v>111</v>
      </c>
      <c r="J467">
        <v>5</v>
      </c>
      <c r="K467" t="s">
        <v>810</v>
      </c>
      <c r="L467">
        <v>14</v>
      </c>
      <c r="M467" t="s">
        <v>843</v>
      </c>
      <c r="N467" t="s">
        <v>842</v>
      </c>
      <c r="O467" t="s">
        <v>110</v>
      </c>
      <c r="P467">
        <v>3000</v>
      </c>
      <c r="Q467" t="s">
        <v>56</v>
      </c>
      <c r="R467">
        <v>3751</v>
      </c>
      <c r="S467" t="s">
        <v>279</v>
      </c>
      <c r="T467">
        <v>0</v>
      </c>
      <c r="U467" t="s">
        <v>58</v>
      </c>
      <c r="V467" s="16">
        <v>20000</v>
      </c>
      <c r="W467" s="1">
        <v>20000</v>
      </c>
      <c r="X467" s="1">
        <v>14730</v>
      </c>
      <c r="Y467" s="1">
        <v>14730</v>
      </c>
      <c r="Z467" s="1">
        <v>6630</v>
      </c>
      <c r="AA467" s="1">
        <v>6630</v>
      </c>
      <c r="AB467" s="1">
        <v>6630</v>
      </c>
      <c r="AC467">
        <f t="shared" si="14"/>
        <v>5270</v>
      </c>
      <c r="AD467">
        <v>0</v>
      </c>
      <c r="AE467">
        <v>0</v>
      </c>
      <c r="AF467">
        <v>0</v>
      </c>
      <c r="AG467">
        <v>0</v>
      </c>
      <c r="AH467">
        <v>0</v>
      </c>
    </row>
    <row r="468" spans="1:34" hidden="1" x14ac:dyDescent="0.35">
      <c r="A468" t="str">
        <f t="shared" si="15"/>
        <v>1.1-00-2506_25514009_25445137</v>
      </c>
      <c r="B468" t="s">
        <v>812</v>
      </c>
      <c r="C468" t="s">
        <v>815</v>
      </c>
      <c r="D468" t="s">
        <v>47</v>
      </c>
      <c r="E468" t="s">
        <v>48</v>
      </c>
      <c r="F468" t="s">
        <v>65</v>
      </c>
      <c r="G468" t="s">
        <v>66</v>
      </c>
      <c r="H468" t="s">
        <v>839</v>
      </c>
      <c r="I468" t="s">
        <v>111</v>
      </c>
      <c r="J468">
        <v>5</v>
      </c>
      <c r="K468" t="s">
        <v>810</v>
      </c>
      <c r="L468">
        <v>14</v>
      </c>
      <c r="M468" t="s">
        <v>843</v>
      </c>
      <c r="N468" t="s">
        <v>842</v>
      </c>
      <c r="O468" t="s">
        <v>110</v>
      </c>
      <c r="P468">
        <v>4000</v>
      </c>
      <c r="Q468" t="s">
        <v>233</v>
      </c>
      <c r="R468">
        <v>4451</v>
      </c>
      <c r="S468" t="s">
        <v>282</v>
      </c>
      <c r="T468">
        <v>37</v>
      </c>
      <c r="U468" t="s">
        <v>283</v>
      </c>
      <c r="V468" s="16">
        <v>500000</v>
      </c>
      <c r="W468" s="1">
        <v>500000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f t="shared" si="14"/>
        <v>500000</v>
      </c>
      <c r="AD468">
        <v>0</v>
      </c>
      <c r="AE468">
        <v>0</v>
      </c>
      <c r="AF468">
        <v>0</v>
      </c>
      <c r="AG468">
        <v>0</v>
      </c>
      <c r="AH468">
        <v>0</v>
      </c>
    </row>
    <row r="469" spans="1:34" hidden="1" x14ac:dyDescent="0.35">
      <c r="A469" t="str">
        <f t="shared" si="15"/>
        <v>1.1-00-2506_25514009_2552110</v>
      </c>
      <c r="B469" t="s">
        <v>812</v>
      </c>
      <c r="C469" t="s">
        <v>815</v>
      </c>
      <c r="D469" t="s">
        <v>47</v>
      </c>
      <c r="E469" t="s">
        <v>48</v>
      </c>
      <c r="F469" t="s">
        <v>65</v>
      </c>
      <c r="G469" t="s">
        <v>66</v>
      </c>
      <c r="H469" t="s">
        <v>839</v>
      </c>
      <c r="I469" t="s">
        <v>111</v>
      </c>
      <c r="J469">
        <v>5</v>
      </c>
      <c r="K469" t="s">
        <v>810</v>
      </c>
      <c r="L469">
        <v>14</v>
      </c>
      <c r="M469" t="s">
        <v>843</v>
      </c>
      <c r="N469" t="s">
        <v>842</v>
      </c>
      <c r="O469" t="s">
        <v>110</v>
      </c>
      <c r="P469">
        <v>5000</v>
      </c>
      <c r="Q469" t="s">
        <v>118</v>
      </c>
      <c r="R469">
        <v>5211</v>
      </c>
      <c r="S469" t="s">
        <v>365</v>
      </c>
      <c r="T469">
        <v>0</v>
      </c>
      <c r="U469" t="s">
        <v>58</v>
      </c>
      <c r="V469" s="16">
        <v>670000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f t="shared" si="14"/>
        <v>670000</v>
      </c>
      <c r="AD469">
        <v>0</v>
      </c>
      <c r="AE469" s="1">
        <v>670000</v>
      </c>
      <c r="AF469">
        <v>0</v>
      </c>
      <c r="AG469">
        <v>0</v>
      </c>
      <c r="AH469" s="1">
        <v>670000</v>
      </c>
    </row>
    <row r="470" spans="1:34" hidden="1" x14ac:dyDescent="0.35">
      <c r="A470" t="str">
        <f t="shared" si="15"/>
        <v>1.1-00-2506_25515010_2533910</v>
      </c>
      <c r="B470" t="s">
        <v>812</v>
      </c>
      <c r="C470" t="s">
        <v>815</v>
      </c>
      <c r="D470" t="s">
        <v>47</v>
      </c>
      <c r="E470" t="s">
        <v>48</v>
      </c>
      <c r="F470" t="s">
        <v>65</v>
      </c>
      <c r="G470" t="s">
        <v>66</v>
      </c>
      <c r="H470" t="s">
        <v>839</v>
      </c>
      <c r="I470" t="s">
        <v>111</v>
      </c>
      <c r="J470">
        <v>5</v>
      </c>
      <c r="K470" t="s">
        <v>810</v>
      </c>
      <c r="L470">
        <v>15</v>
      </c>
      <c r="M470" t="s">
        <v>422</v>
      </c>
      <c r="N470" t="s">
        <v>845</v>
      </c>
      <c r="O470" t="s">
        <v>846</v>
      </c>
      <c r="P470">
        <v>3000</v>
      </c>
      <c r="Q470" t="s">
        <v>56</v>
      </c>
      <c r="R470">
        <v>3391</v>
      </c>
      <c r="S470" t="s">
        <v>129</v>
      </c>
      <c r="T470">
        <v>0</v>
      </c>
      <c r="U470" t="s">
        <v>58</v>
      </c>
      <c r="V470" s="16">
        <v>3613264.12</v>
      </c>
      <c r="W470" s="1">
        <v>2000000</v>
      </c>
      <c r="X470" s="1">
        <v>1989476.35</v>
      </c>
      <c r="Y470" s="1">
        <v>1989476.35</v>
      </c>
      <c r="Z470">
        <v>0</v>
      </c>
      <c r="AA470">
        <v>0</v>
      </c>
      <c r="AB470">
        <v>0</v>
      </c>
      <c r="AC470">
        <f t="shared" si="14"/>
        <v>1623787.77</v>
      </c>
      <c r="AD470">
        <v>0</v>
      </c>
      <c r="AE470" s="1">
        <v>1613264.12</v>
      </c>
      <c r="AF470">
        <v>0</v>
      </c>
      <c r="AG470">
        <v>0</v>
      </c>
      <c r="AH470" s="1">
        <v>1613264.12</v>
      </c>
    </row>
    <row r="471" spans="1:34" hidden="1" x14ac:dyDescent="0.35">
      <c r="A471" t="str">
        <f t="shared" si="15"/>
        <v>1.1-00-2506_25516011_2521410</v>
      </c>
      <c r="B471" t="s">
        <v>812</v>
      </c>
      <c r="C471" t="s">
        <v>815</v>
      </c>
      <c r="D471" t="s">
        <v>47</v>
      </c>
      <c r="E471" t="s">
        <v>48</v>
      </c>
      <c r="F471" t="s">
        <v>65</v>
      </c>
      <c r="G471" t="s">
        <v>66</v>
      </c>
      <c r="H471" t="s">
        <v>839</v>
      </c>
      <c r="I471" t="s">
        <v>111</v>
      </c>
      <c r="J471">
        <v>5</v>
      </c>
      <c r="K471" t="s">
        <v>810</v>
      </c>
      <c r="L471">
        <v>16</v>
      </c>
      <c r="M471" t="s">
        <v>355</v>
      </c>
      <c r="N471" t="s">
        <v>847</v>
      </c>
      <c r="O471" t="s">
        <v>848</v>
      </c>
      <c r="P471">
        <v>2000</v>
      </c>
      <c r="Q471" t="s">
        <v>105</v>
      </c>
      <c r="R471">
        <v>2141</v>
      </c>
      <c r="S471" t="s">
        <v>126</v>
      </c>
      <c r="T471">
        <v>0</v>
      </c>
      <c r="U471" t="s">
        <v>58</v>
      </c>
      <c r="V471" s="16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f t="shared" si="14"/>
        <v>0</v>
      </c>
      <c r="AD471">
        <v>0</v>
      </c>
      <c r="AE471">
        <v>0</v>
      </c>
      <c r="AF471">
        <v>0</v>
      </c>
      <c r="AG471">
        <v>0</v>
      </c>
      <c r="AH471">
        <v>0</v>
      </c>
    </row>
    <row r="472" spans="1:34" hidden="1" x14ac:dyDescent="0.35">
      <c r="A472" t="str">
        <f t="shared" si="15"/>
        <v>1.1-00-2506_25516011_2522110</v>
      </c>
      <c r="B472" t="s">
        <v>812</v>
      </c>
      <c r="C472" t="s">
        <v>815</v>
      </c>
      <c r="D472" t="s">
        <v>47</v>
      </c>
      <c r="E472" t="s">
        <v>48</v>
      </c>
      <c r="F472" t="s">
        <v>65</v>
      </c>
      <c r="G472" t="s">
        <v>66</v>
      </c>
      <c r="H472" t="s">
        <v>839</v>
      </c>
      <c r="I472" t="s">
        <v>111</v>
      </c>
      <c r="J472">
        <v>5</v>
      </c>
      <c r="K472" t="s">
        <v>810</v>
      </c>
      <c r="L472">
        <v>16</v>
      </c>
      <c r="M472" t="s">
        <v>355</v>
      </c>
      <c r="N472" t="s">
        <v>847</v>
      </c>
      <c r="O472" t="s">
        <v>848</v>
      </c>
      <c r="P472">
        <v>2000</v>
      </c>
      <c r="Q472" t="s">
        <v>105</v>
      </c>
      <c r="R472">
        <v>2211</v>
      </c>
      <c r="S472" t="s">
        <v>307</v>
      </c>
      <c r="T472">
        <v>0</v>
      </c>
      <c r="U472" t="s">
        <v>58</v>
      </c>
      <c r="V472" s="16">
        <v>150000</v>
      </c>
      <c r="W472" s="1">
        <v>180000</v>
      </c>
      <c r="X472" s="1">
        <v>116520.62</v>
      </c>
      <c r="Y472" s="1">
        <v>116520.62</v>
      </c>
      <c r="Z472" s="1">
        <v>116520.62</v>
      </c>
      <c r="AA472" s="1">
        <v>99401.32</v>
      </c>
      <c r="AB472" s="1">
        <v>99401.32</v>
      </c>
      <c r="AC472">
        <f t="shared" si="14"/>
        <v>33479.380000000005</v>
      </c>
      <c r="AD472">
        <v>0</v>
      </c>
      <c r="AE472">
        <v>0</v>
      </c>
      <c r="AF472">
        <v>0</v>
      </c>
      <c r="AG472" s="1">
        <v>30000</v>
      </c>
      <c r="AH472" s="1">
        <v>-30000</v>
      </c>
    </row>
    <row r="473" spans="1:34" hidden="1" x14ac:dyDescent="0.35">
      <c r="A473" t="str">
        <f t="shared" si="15"/>
        <v>1.1-00-2506_25516011_2522310</v>
      </c>
      <c r="B473" t="s">
        <v>812</v>
      </c>
      <c r="C473" t="s">
        <v>815</v>
      </c>
      <c r="D473" t="s">
        <v>47</v>
      </c>
      <c r="E473" t="s">
        <v>48</v>
      </c>
      <c r="F473" t="s">
        <v>65</v>
      </c>
      <c r="G473" t="s">
        <v>66</v>
      </c>
      <c r="H473" t="s">
        <v>839</v>
      </c>
      <c r="I473" t="s">
        <v>111</v>
      </c>
      <c r="J473">
        <v>5</v>
      </c>
      <c r="K473" t="s">
        <v>810</v>
      </c>
      <c r="L473">
        <v>16</v>
      </c>
      <c r="M473" t="s">
        <v>355</v>
      </c>
      <c r="N473" t="s">
        <v>847</v>
      </c>
      <c r="O473" t="s">
        <v>848</v>
      </c>
      <c r="P473">
        <v>2000</v>
      </c>
      <c r="Q473" t="s">
        <v>105</v>
      </c>
      <c r="R473">
        <v>2231</v>
      </c>
      <c r="S473" t="s">
        <v>308</v>
      </c>
      <c r="T473">
        <v>0</v>
      </c>
      <c r="U473" t="s">
        <v>58</v>
      </c>
      <c r="V473" s="16">
        <v>5000</v>
      </c>
      <c r="W473">
        <v>0</v>
      </c>
      <c r="X473" s="1">
        <v>4337.96</v>
      </c>
      <c r="Y473" s="1">
        <v>4337.96</v>
      </c>
      <c r="Z473" s="1">
        <v>4337.96</v>
      </c>
      <c r="AA473" s="1">
        <v>4337.96</v>
      </c>
      <c r="AB473" s="1">
        <v>4337.96</v>
      </c>
      <c r="AC473">
        <f t="shared" si="14"/>
        <v>662.04</v>
      </c>
      <c r="AD473">
        <v>0</v>
      </c>
      <c r="AE473" s="1">
        <v>5000</v>
      </c>
      <c r="AF473">
        <v>0</v>
      </c>
      <c r="AG473">
        <v>0</v>
      </c>
      <c r="AH473" s="1">
        <v>5000</v>
      </c>
    </row>
    <row r="474" spans="1:34" hidden="1" x14ac:dyDescent="0.35">
      <c r="A474" t="str">
        <f t="shared" si="15"/>
        <v>1.1-00-2506_25516011_2524610</v>
      </c>
      <c r="B474" t="s">
        <v>812</v>
      </c>
      <c r="C474" t="s">
        <v>815</v>
      </c>
      <c r="D474" t="s">
        <v>47</v>
      </c>
      <c r="E474" t="s">
        <v>48</v>
      </c>
      <c r="F474" t="s">
        <v>65</v>
      </c>
      <c r="G474" t="s">
        <v>66</v>
      </c>
      <c r="H474" t="s">
        <v>839</v>
      </c>
      <c r="I474" t="s">
        <v>111</v>
      </c>
      <c r="J474">
        <v>5</v>
      </c>
      <c r="K474" t="s">
        <v>810</v>
      </c>
      <c r="L474">
        <v>16</v>
      </c>
      <c r="M474" t="s">
        <v>355</v>
      </c>
      <c r="N474" t="s">
        <v>847</v>
      </c>
      <c r="O474" t="s">
        <v>848</v>
      </c>
      <c r="P474">
        <v>2000</v>
      </c>
      <c r="Q474" t="s">
        <v>105</v>
      </c>
      <c r="R474">
        <v>2461</v>
      </c>
      <c r="S474" t="s">
        <v>372</v>
      </c>
      <c r="T474">
        <v>0</v>
      </c>
      <c r="U474" t="s">
        <v>58</v>
      </c>
      <c r="V474" s="16">
        <v>10000</v>
      </c>
      <c r="W474">
        <v>0</v>
      </c>
      <c r="X474" s="1">
        <v>5551.2</v>
      </c>
      <c r="Y474" s="1">
        <v>5551.2</v>
      </c>
      <c r="Z474" s="1">
        <v>5551.2</v>
      </c>
      <c r="AA474" s="1">
        <v>5551.2</v>
      </c>
      <c r="AB474" s="1">
        <v>5551.2</v>
      </c>
      <c r="AC474">
        <f t="shared" si="14"/>
        <v>4448.8</v>
      </c>
      <c r="AD474">
        <v>0</v>
      </c>
      <c r="AE474" s="1">
        <v>10000</v>
      </c>
      <c r="AF474">
        <v>0</v>
      </c>
      <c r="AG474">
        <v>0</v>
      </c>
      <c r="AH474" s="1">
        <v>10000</v>
      </c>
    </row>
    <row r="475" spans="1:34" hidden="1" x14ac:dyDescent="0.35">
      <c r="A475" t="str">
        <f t="shared" si="15"/>
        <v>1.1-00-2506_25516011_2527410</v>
      </c>
      <c r="B475" t="s">
        <v>812</v>
      </c>
      <c r="C475" t="s">
        <v>815</v>
      </c>
      <c r="D475" t="s">
        <v>47</v>
      </c>
      <c r="E475" t="s">
        <v>48</v>
      </c>
      <c r="F475" t="s">
        <v>65</v>
      </c>
      <c r="G475" t="s">
        <v>66</v>
      </c>
      <c r="H475" t="s">
        <v>839</v>
      </c>
      <c r="I475" t="s">
        <v>111</v>
      </c>
      <c r="J475">
        <v>5</v>
      </c>
      <c r="K475" t="s">
        <v>810</v>
      </c>
      <c r="L475">
        <v>16</v>
      </c>
      <c r="M475" t="s">
        <v>355</v>
      </c>
      <c r="N475" t="s">
        <v>847</v>
      </c>
      <c r="O475" t="s">
        <v>848</v>
      </c>
      <c r="P475">
        <v>2000</v>
      </c>
      <c r="Q475" t="s">
        <v>105</v>
      </c>
      <c r="R475">
        <v>2741</v>
      </c>
      <c r="S475" t="s">
        <v>849</v>
      </c>
      <c r="T475">
        <v>0</v>
      </c>
      <c r="U475" t="s">
        <v>58</v>
      </c>
      <c r="V475" s="16">
        <v>15000</v>
      </c>
      <c r="W475">
        <v>0</v>
      </c>
      <c r="X475" s="1">
        <v>14647</v>
      </c>
      <c r="Y475" s="1">
        <v>14647</v>
      </c>
      <c r="Z475" s="1">
        <v>14647</v>
      </c>
      <c r="AA475">
        <v>0</v>
      </c>
      <c r="AB475">
        <v>0</v>
      </c>
      <c r="AC475">
        <f t="shared" si="14"/>
        <v>353</v>
      </c>
      <c r="AD475">
        <v>0</v>
      </c>
      <c r="AE475" s="1">
        <v>15000</v>
      </c>
      <c r="AF475">
        <v>0</v>
      </c>
      <c r="AG475">
        <v>0</v>
      </c>
      <c r="AH475" s="1">
        <v>15000</v>
      </c>
    </row>
    <row r="476" spans="1:34" hidden="1" x14ac:dyDescent="0.35">
      <c r="A476" t="str">
        <f t="shared" si="15"/>
        <v>1.1-00-2506_25516011_2532910</v>
      </c>
      <c r="B476" t="s">
        <v>812</v>
      </c>
      <c r="C476" t="s">
        <v>815</v>
      </c>
      <c r="D476" t="s">
        <v>47</v>
      </c>
      <c r="E476" t="s">
        <v>48</v>
      </c>
      <c r="F476" t="s">
        <v>65</v>
      </c>
      <c r="G476" t="s">
        <v>66</v>
      </c>
      <c r="H476" t="s">
        <v>839</v>
      </c>
      <c r="I476" t="s">
        <v>111</v>
      </c>
      <c r="J476">
        <v>5</v>
      </c>
      <c r="K476" t="s">
        <v>810</v>
      </c>
      <c r="L476">
        <v>16</v>
      </c>
      <c r="M476" t="s">
        <v>355</v>
      </c>
      <c r="N476" t="s">
        <v>847</v>
      </c>
      <c r="O476" t="s">
        <v>848</v>
      </c>
      <c r="P476">
        <v>3000</v>
      </c>
      <c r="Q476" t="s">
        <v>56</v>
      </c>
      <c r="R476">
        <v>3291</v>
      </c>
      <c r="S476" t="s">
        <v>315</v>
      </c>
      <c r="T476">
        <v>0</v>
      </c>
      <c r="U476" t="s">
        <v>58</v>
      </c>
      <c r="V476" s="16">
        <v>100000</v>
      </c>
      <c r="W476" s="1">
        <v>500000</v>
      </c>
      <c r="X476" s="1">
        <v>66242.210000000006</v>
      </c>
      <c r="Y476" s="1">
        <v>66242.210000000006</v>
      </c>
      <c r="Z476" s="1">
        <v>46400</v>
      </c>
      <c r="AA476" s="1">
        <v>46400</v>
      </c>
      <c r="AB476" s="1">
        <v>46400</v>
      </c>
      <c r="AC476">
        <f t="shared" si="14"/>
        <v>33757.789999999994</v>
      </c>
      <c r="AD476">
        <v>0</v>
      </c>
      <c r="AE476">
        <v>0</v>
      </c>
      <c r="AF476">
        <v>0</v>
      </c>
      <c r="AG476" s="1">
        <v>400000</v>
      </c>
      <c r="AH476" s="1">
        <v>-400000</v>
      </c>
    </row>
    <row r="477" spans="1:34" hidden="1" x14ac:dyDescent="0.35">
      <c r="A477" t="str">
        <f t="shared" si="15"/>
        <v>1.1-00-2506_25516011_2535810</v>
      </c>
      <c r="B477" t="s">
        <v>812</v>
      </c>
      <c r="C477" t="s">
        <v>815</v>
      </c>
      <c r="D477" t="s">
        <v>47</v>
      </c>
      <c r="E477" t="s">
        <v>48</v>
      </c>
      <c r="F477" t="s">
        <v>65</v>
      </c>
      <c r="G477" t="s">
        <v>66</v>
      </c>
      <c r="H477" t="s">
        <v>839</v>
      </c>
      <c r="I477" t="s">
        <v>111</v>
      </c>
      <c r="J477">
        <v>5</v>
      </c>
      <c r="K477" t="s">
        <v>810</v>
      </c>
      <c r="L477">
        <v>16</v>
      </c>
      <c r="M477" t="s">
        <v>355</v>
      </c>
      <c r="N477" t="s">
        <v>847</v>
      </c>
      <c r="O477" t="s">
        <v>848</v>
      </c>
      <c r="P477">
        <v>3000</v>
      </c>
      <c r="Q477" t="s">
        <v>56</v>
      </c>
      <c r="R477">
        <v>3581</v>
      </c>
      <c r="S477" t="s">
        <v>190</v>
      </c>
      <c r="T477">
        <v>0</v>
      </c>
      <c r="U477" t="s">
        <v>58</v>
      </c>
      <c r="V477" s="16">
        <v>10000</v>
      </c>
      <c r="W477" s="1">
        <v>10000</v>
      </c>
      <c r="X477" s="1">
        <v>2411.04</v>
      </c>
      <c r="Y477" s="1">
        <v>2411.04</v>
      </c>
      <c r="Z477" s="1">
        <v>2411.04</v>
      </c>
      <c r="AA477" s="1">
        <v>2101.5500000000002</v>
      </c>
      <c r="AB477" s="1">
        <v>2101.5500000000002</v>
      </c>
      <c r="AC477">
        <f t="shared" si="14"/>
        <v>7588.96</v>
      </c>
      <c r="AD477">
        <v>0</v>
      </c>
      <c r="AE477">
        <v>0</v>
      </c>
      <c r="AF477">
        <v>0</v>
      </c>
      <c r="AG477">
        <v>0</v>
      </c>
      <c r="AH477">
        <v>0</v>
      </c>
    </row>
    <row r="478" spans="1:34" hidden="1" x14ac:dyDescent="0.35">
      <c r="A478" t="str">
        <f t="shared" si="15"/>
        <v>1.1-00-2506_25516011_2538210</v>
      </c>
      <c r="B478" t="s">
        <v>812</v>
      </c>
      <c r="C478" t="s">
        <v>815</v>
      </c>
      <c r="D478" t="s">
        <v>47</v>
      </c>
      <c r="E478" t="s">
        <v>48</v>
      </c>
      <c r="F478" t="s">
        <v>65</v>
      </c>
      <c r="G478" t="s">
        <v>66</v>
      </c>
      <c r="H478" t="s">
        <v>839</v>
      </c>
      <c r="I478" t="s">
        <v>111</v>
      </c>
      <c r="J478">
        <v>5</v>
      </c>
      <c r="K478" t="s">
        <v>810</v>
      </c>
      <c r="L478">
        <v>16</v>
      </c>
      <c r="M478" t="s">
        <v>355</v>
      </c>
      <c r="N478" t="s">
        <v>847</v>
      </c>
      <c r="O478" t="s">
        <v>848</v>
      </c>
      <c r="P478">
        <v>3000</v>
      </c>
      <c r="Q478" t="s">
        <v>56</v>
      </c>
      <c r="R478">
        <v>3821</v>
      </c>
      <c r="S478" t="s">
        <v>228</v>
      </c>
      <c r="T478">
        <v>0</v>
      </c>
      <c r="U478" t="s">
        <v>58</v>
      </c>
      <c r="V478" s="16">
        <v>2700000</v>
      </c>
      <c r="W478" s="1">
        <v>1000009.72</v>
      </c>
      <c r="X478" s="1">
        <v>2678530.52</v>
      </c>
      <c r="Y478" s="1">
        <v>1503284.68</v>
      </c>
      <c r="Z478" s="1">
        <v>1153992.47</v>
      </c>
      <c r="AA478" s="1">
        <v>931342.07</v>
      </c>
      <c r="AB478" s="1">
        <v>931342.07</v>
      </c>
      <c r="AC478">
        <f t="shared" si="14"/>
        <v>21469.479999999981</v>
      </c>
      <c r="AD478">
        <v>0</v>
      </c>
      <c r="AE478" s="1">
        <v>1900000</v>
      </c>
      <c r="AF478">
        <v>0</v>
      </c>
      <c r="AG478" s="1">
        <v>200009.72</v>
      </c>
      <c r="AH478" s="1">
        <v>1699990.28</v>
      </c>
    </row>
    <row r="479" spans="1:34" hidden="1" x14ac:dyDescent="0.35">
      <c r="A479" t="str">
        <f t="shared" si="15"/>
        <v>1.1-00-2506_25516011_25382113</v>
      </c>
      <c r="B479" t="s">
        <v>812</v>
      </c>
      <c r="C479" t="s">
        <v>815</v>
      </c>
      <c r="D479" t="s">
        <v>47</v>
      </c>
      <c r="E479" t="s">
        <v>48</v>
      </c>
      <c r="F479" t="s">
        <v>65</v>
      </c>
      <c r="G479" t="s">
        <v>66</v>
      </c>
      <c r="H479" t="s">
        <v>839</v>
      </c>
      <c r="I479" t="s">
        <v>111</v>
      </c>
      <c r="J479">
        <v>5</v>
      </c>
      <c r="K479" t="s">
        <v>810</v>
      </c>
      <c r="L479">
        <v>16</v>
      </c>
      <c r="M479" t="s">
        <v>355</v>
      </c>
      <c r="N479" t="s">
        <v>847</v>
      </c>
      <c r="O479" t="s">
        <v>848</v>
      </c>
      <c r="P479">
        <v>3000</v>
      </c>
      <c r="Q479" t="s">
        <v>56</v>
      </c>
      <c r="R479">
        <v>3821</v>
      </c>
      <c r="S479" t="s">
        <v>228</v>
      </c>
      <c r="T479">
        <v>13</v>
      </c>
      <c r="U479" t="s">
        <v>672</v>
      </c>
      <c r="V479" s="16">
        <v>1850000</v>
      </c>
      <c r="W479" s="1">
        <v>749980.56</v>
      </c>
      <c r="X479" s="1">
        <v>1797500.01</v>
      </c>
      <c r="Y479" s="1">
        <v>1797500.01</v>
      </c>
      <c r="Z479">
        <v>0</v>
      </c>
      <c r="AA479">
        <v>0</v>
      </c>
      <c r="AB479">
        <v>0</v>
      </c>
      <c r="AC479">
        <f t="shared" si="14"/>
        <v>52499.989999999991</v>
      </c>
      <c r="AD479">
        <v>0</v>
      </c>
      <c r="AE479" s="1">
        <v>1100019.44</v>
      </c>
      <c r="AF479">
        <v>0</v>
      </c>
      <c r="AG479">
        <v>0</v>
      </c>
      <c r="AH479" s="1">
        <v>1100019.44</v>
      </c>
    </row>
    <row r="480" spans="1:34" hidden="1" x14ac:dyDescent="0.35">
      <c r="A480" t="str">
        <f t="shared" si="15"/>
        <v>1.1-00-2506_25516011_25382114</v>
      </c>
      <c r="B480" t="s">
        <v>812</v>
      </c>
      <c r="C480" t="s">
        <v>815</v>
      </c>
      <c r="D480" t="s">
        <v>47</v>
      </c>
      <c r="E480" t="s">
        <v>48</v>
      </c>
      <c r="F480" t="s">
        <v>65</v>
      </c>
      <c r="G480" t="s">
        <v>66</v>
      </c>
      <c r="H480" t="s">
        <v>839</v>
      </c>
      <c r="I480" t="s">
        <v>111</v>
      </c>
      <c r="J480">
        <v>5</v>
      </c>
      <c r="K480" t="s">
        <v>810</v>
      </c>
      <c r="L480">
        <v>16</v>
      </c>
      <c r="M480" t="s">
        <v>355</v>
      </c>
      <c r="N480" t="s">
        <v>847</v>
      </c>
      <c r="O480" t="s">
        <v>848</v>
      </c>
      <c r="P480">
        <v>3000</v>
      </c>
      <c r="Q480" t="s">
        <v>56</v>
      </c>
      <c r="R480">
        <v>3821</v>
      </c>
      <c r="S480" t="s">
        <v>228</v>
      </c>
      <c r="T480">
        <v>14</v>
      </c>
      <c r="U480" t="s">
        <v>669</v>
      </c>
      <c r="V480" s="16">
        <v>2500000</v>
      </c>
      <c r="W480" s="1">
        <v>2500009.7200000002</v>
      </c>
      <c r="X480" s="1">
        <v>234781.68</v>
      </c>
      <c r="Y480" s="1">
        <v>234781.68</v>
      </c>
      <c r="Z480">
        <v>0</v>
      </c>
      <c r="AA480">
        <v>0</v>
      </c>
      <c r="AB480">
        <v>0</v>
      </c>
      <c r="AC480">
        <f t="shared" si="14"/>
        <v>2265218.3199999998</v>
      </c>
      <c r="AD480">
        <v>0</v>
      </c>
      <c r="AE480">
        <v>0</v>
      </c>
      <c r="AF480">
        <v>0</v>
      </c>
      <c r="AG480">
        <v>9.7200000000000006</v>
      </c>
      <c r="AH480">
        <v>-9.7200000000000006</v>
      </c>
    </row>
    <row r="481" spans="1:34" hidden="1" x14ac:dyDescent="0.35">
      <c r="A481" t="str">
        <f t="shared" si="15"/>
        <v>1.1-00-2506_25516011_2551210</v>
      </c>
      <c r="B481" t="s">
        <v>812</v>
      </c>
      <c r="C481" t="s">
        <v>815</v>
      </c>
      <c r="D481" t="s">
        <v>47</v>
      </c>
      <c r="E481" t="s">
        <v>48</v>
      </c>
      <c r="F481" t="s">
        <v>65</v>
      </c>
      <c r="G481" t="s">
        <v>66</v>
      </c>
      <c r="H481" t="s">
        <v>839</v>
      </c>
      <c r="I481" t="s">
        <v>111</v>
      </c>
      <c r="J481">
        <v>5</v>
      </c>
      <c r="K481" t="s">
        <v>810</v>
      </c>
      <c r="L481">
        <v>16</v>
      </c>
      <c r="M481" t="s">
        <v>355</v>
      </c>
      <c r="N481" t="s">
        <v>847</v>
      </c>
      <c r="O481" t="s">
        <v>848</v>
      </c>
      <c r="P481">
        <v>5000</v>
      </c>
      <c r="Q481" t="s">
        <v>118</v>
      </c>
      <c r="R481">
        <v>5121</v>
      </c>
      <c r="S481" t="s">
        <v>680</v>
      </c>
      <c r="T481">
        <v>0</v>
      </c>
      <c r="U481" t="s">
        <v>58</v>
      </c>
      <c r="V481" s="16">
        <v>500000</v>
      </c>
      <c r="W481" s="1">
        <v>500000</v>
      </c>
      <c r="X481" s="1">
        <v>452748</v>
      </c>
      <c r="Y481" s="1">
        <v>452748</v>
      </c>
      <c r="Z481" s="1">
        <v>452748</v>
      </c>
      <c r="AA481" s="1">
        <v>452748</v>
      </c>
      <c r="AB481" s="1">
        <v>452748</v>
      </c>
      <c r="AC481">
        <f t="shared" si="14"/>
        <v>47252</v>
      </c>
      <c r="AD481">
        <v>0</v>
      </c>
      <c r="AE481">
        <v>0</v>
      </c>
      <c r="AF481">
        <v>0</v>
      </c>
      <c r="AG481">
        <v>0</v>
      </c>
      <c r="AH481">
        <v>0</v>
      </c>
    </row>
    <row r="482" spans="1:34" hidden="1" x14ac:dyDescent="0.35">
      <c r="A482" t="str">
        <f t="shared" si="15"/>
        <v>1.1-00-2506_25516011_2552110</v>
      </c>
      <c r="B482" t="s">
        <v>812</v>
      </c>
      <c r="C482" t="s">
        <v>815</v>
      </c>
      <c r="D482" t="s">
        <v>47</v>
      </c>
      <c r="E482" t="s">
        <v>48</v>
      </c>
      <c r="F482" t="s">
        <v>65</v>
      </c>
      <c r="G482" t="s">
        <v>66</v>
      </c>
      <c r="H482" t="s">
        <v>839</v>
      </c>
      <c r="I482" t="s">
        <v>111</v>
      </c>
      <c r="J482">
        <v>5</v>
      </c>
      <c r="K482" t="s">
        <v>810</v>
      </c>
      <c r="L482">
        <v>16</v>
      </c>
      <c r="M482" t="s">
        <v>355</v>
      </c>
      <c r="N482" t="s">
        <v>847</v>
      </c>
      <c r="O482" t="s">
        <v>848</v>
      </c>
      <c r="P482">
        <v>5000</v>
      </c>
      <c r="Q482" t="s">
        <v>118</v>
      </c>
      <c r="R482">
        <v>5211</v>
      </c>
      <c r="S482" t="s">
        <v>365</v>
      </c>
      <c r="T482">
        <v>0</v>
      </c>
      <c r="U482" t="s">
        <v>58</v>
      </c>
      <c r="V482" s="16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f t="shared" si="14"/>
        <v>0</v>
      </c>
      <c r="AD482">
        <v>0</v>
      </c>
      <c r="AE482" s="1">
        <v>670000</v>
      </c>
      <c r="AF482">
        <v>0</v>
      </c>
      <c r="AG482" s="1">
        <v>670000</v>
      </c>
      <c r="AH482">
        <v>0</v>
      </c>
    </row>
    <row r="483" spans="1:34" hidden="1" x14ac:dyDescent="0.35">
      <c r="A483" t="str">
        <f t="shared" si="15"/>
        <v>1.1-00-2507_25517012_2533110</v>
      </c>
      <c r="B483" t="s">
        <v>812</v>
      </c>
      <c r="C483" t="s">
        <v>815</v>
      </c>
      <c r="D483" t="s">
        <v>47</v>
      </c>
      <c r="E483" t="s">
        <v>48</v>
      </c>
      <c r="F483" t="s">
        <v>65</v>
      </c>
      <c r="G483" t="s">
        <v>66</v>
      </c>
      <c r="H483" t="s">
        <v>850</v>
      </c>
      <c r="I483" t="s">
        <v>852</v>
      </c>
      <c r="J483">
        <v>5</v>
      </c>
      <c r="K483" t="s">
        <v>810</v>
      </c>
      <c r="L483">
        <v>17</v>
      </c>
      <c r="M483" t="s">
        <v>853</v>
      </c>
      <c r="N483" t="s">
        <v>851</v>
      </c>
      <c r="O483" t="s">
        <v>854</v>
      </c>
      <c r="P483">
        <v>3000</v>
      </c>
      <c r="Q483" t="s">
        <v>56</v>
      </c>
      <c r="R483">
        <v>3311</v>
      </c>
      <c r="S483" t="s">
        <v>316</v>
      </c>
      <c r="T483">
        <v>0</v>
      </c>
      <c r="U483" t="s">
        <v>58</v>
      </c>
      <c r="V483" s="16">
        <v>1894499.99</v>
      </c>
      <c r="W483" s="1">
        <v>1500000</v>
      </c>
      <c r="X483" s="1">
        <v>1894499.98</v>
      </c>
      <c r="Y483" s="1">
        <v>1070680</v>
      </c>
      <c r="Z483" s="1">
        <v>800980</v>
      </c>
      <c r="AA483" s="1">
        <v>401360</v>
      </c>
      <c r="AB483" s="1">
        <v>401360</v>
      </c>
      <c r="AC483">
        <f t="shared" si="14"/>
        <v>1.0000000009313226E-2</v>
      </c>
      <c r="AD483">
        <v>0</v>
      </c>
      <c r="AE483" s="1">
        <v>445731.99</v>
      </c>
      <c r="AF483">
        <v>0</v>
      </c>
      <c r="AG483" s="1">
        <v>51232</v>
      </c>
      <c r="AH483" s="1">
        <v>394499.99</v>
      </c>
    </row>
    <row r="484" spans="1:34" hidden="1" x14ac:dyDescent="0.35">
      <c r="A484" t="str">
        <f t="shared" si="15"/>
        <v>1.1-00-2507_25517012_2533410</v>
      </c>
      <c r="B484" t="s">
        <v>812</v>
      </c>
      <c r="C484" t="s">
        <v>815</v>
      </c>
      <c r="D484" t="s">
        <v>47</v>
      </c>
      <c r="E484" t="s">
        <v>48</v>
      </c>
      <c r="F484" t="s">
        <v>65</v>
      </c>
      <c r="G484" t="s">
        <v>66</v>
      </c>
      <c r="H484" t="s">
        <v>850</v>
      </c>
      <c r="I484" t="s">
        <v>852</v>
      </c>
      <c r="J484">
        <v>5</v>
      </c>
      <c r="K484" t="s">
        <v>810</v>
      </c>
      <c r="L484">
        <v>17</v>
      </c>
      <c r="M484" t="s">
        <v>853</v>
      </c>
      <c r="N484" t="s">
        <v>851</v>
      </c>
      <c r="O484" t="s">
        <v>854</v>
      </c>
      <c r="P484">
        <v>3000</v>
      </c>
      <c r="Q484" t="s">
        <v>56</v>
      </c>
      <c r="R484">
        <v>3341</v>
      </c>
      <c r="S484" t="s">
        <v>162</v>
      </c>
      <c r="T484">
        <v>0</v>
      </c>
      <c r="U484" t="s">
        <v>58</v>
      </c>
      <c r="V484" s="16">
        <v>505500.01</v>
      </c>
      <c r="W484" s="1">
        <v>500000</v>
      </c>
      <c r="X484" s="1">
        <v>505500.01</v>
      </c>
      <c r="Y484" s="1">
        <v>505500.01</v>
      </c>
      <c r="Z484" s="1">
        <v>46000.01</v>
      </c>
      <c r="AA484" s="1">
        <v>46000.01</v>
      </c>
      <c r="AB484" s="1">
        <v>46000.01</v>
      </c>
      <c r="AC484">
        <f t="shared" si="14"/>
        <v>0</v>
      </c>
      <c r="AD484">
        <v>0</v>
      </c>
      <c r="AE484" s="1">
        <v>51232</v>
      </c>
      <c r="AF484">
        <v>0</v>
      </c>
      <c r="AG484" s="1">
        <v>45731.99</v>
      </c>
      <c r="AH484" s="1">
        <v>5500.01</v>
      </c>
    </row>
    <row r="485" spans="1:34" hidden="1" x14ac:dyDescent="0.35">
      <c r="A485" t="str">
        <f t="shared" si="15"/>
        <v>1.1-00-2509_25225017_2521610</v>
      </c>
      <c r="B485" t="s">
        <v>812</v>
      </c>
      <c r="C485" t="s">
        <v>815</v>
      </c>
      <c r="D485" t="s">
        <v>47</v>
      </c>
      <c r="E485" t="s">
        <v>48</v>
      </c>
      <c r="F485" t="s">
        <v>65</v>
      </c>
      <c r="G485" t="s">
        <v>66</v>
      </c>
      <c r="H485" t="s">
        <v>855</v>
      </c>
      <c r="I485" t="s">
        <v>857</v>
      </c>
      <c r="J485">
        <v>2</v>
      </c>
      <c r="K485" t="s">
        <v>148</v>
      </c>
      <c r="L485">
        <v>25</v>
      </c>
      <c r="M485" t="s">
        <v>404</v>
      </c>
      <c r="N485" t="s">
        <v>856</v>
      </c>
      <c r="O485" t="s">
        <v>858</v>
      </c>
      <c r="P485">
        <v>2000</v>
      </c>
      <c r="Q485" t="s">
        <v>105</v>
      </c>
      <c r="R485">
        <v>2161</v>
      </c>
      <c r="S485" t="s">
        <v>367</v>
      </c>
      <c r="T485">
        <v>0</v>
      </c>
      <c r="U485" t="s">
        <v>58</v>
      </c>
      <c r="V485" s="16">
        <v>1112000</v>
      </c>
      <c r="W485" s="1">
        <v>1000000</v>
      </c>
      <c r="X485" s="1">
        <v>1092359.53</v>
      </c>
      <c r="Y485" s="1">
        <v>1092359.53</v>
      </c>
      <c r="Z485" s="1">
        <v>1092359.53</v>
      </c>
      <c r="AA485">
        <v>0</v>
      </c>
      <c r="AB485">
        <v>0</v>
      </c>
      <c r="AC485">
        <f t="shared" si="14"/>
        <v>19640.469999999972</v>
      </c>
      <c r="AD485">
        <v>0</v>
      </c>
      <c r="AE485" s="1">
        <v>112000</v>
      </c>
      <c r="AF485">
        <v>0</v>
      </c>
      <c r="AG485">
        <v>0</v>
      </c>
      <c r="AH485" s="1">
        <v>112000</v>
      </c>
    </row>
    <row r="486" spans="1:34" hidden="1" x14ac:dyDescent="0.35">
      <c r="A486" t="str">
        <f t="shared" si="15"/>
        <v>1.1-00-2509_25225017_2524110</v>
      </c>
      <c r="B486" t="s">
        <v>812</v>
      </c>
      <c r="C486" t="s">
        <v>815</v>
      </c>
      <c r="D486" t="s">
        <v>47</v>
      </c>
      <c r="E486" t="s">
        <v>48</v>
      </c>
      <c r="F486" t="s">
        <v>65</v>
      </c>
      <c r="G486" t="s">
        <v>66</v>
      </c>
      <c r="H486" t="s">
        <v>855</v>
      </c>
      <c r="I486" t="s">
        <v>857</v>
      </c>
      <c r="J486">
        <v>2</v>
      </c>
      <c r="K486" t="s">
        <v>148</v>
      </c>
      <c r="L486">
        <v>25</v>
      </c>
      <c r="M486" t="s">
        <v>404</v>
      </c>
      <c r="N486" t="s">
        <v>856</v>
      </c>
      <c r="O486" t="s">
        <v>858</v>
      </c>
      <c r="P486">
        <v>2000</v>
      </c>
      <c r="Q486" t="s">
        <v>105</v>
      </c>
      <c r="R486">
        <v>2411</v>
      </c>
      <c r="S486" t="s">
        <v>369</v>
      </c>
      <c r="T486">
        <v>0</v>
      </c>
      <c r="U486" t="s">
        <v>58</v>
      </c>
      <c r="V486" s="16">
        <v>1407200</v>
      </c>
      <c r="W486" s="1">
        <v>1407200</v>
      </c>
      <c r="X486" s="1">
        <v>485982.81</v>
      </c>
      <c r="Y486" s="1">
        <v>485982.81</v>
      </c>
      <c r="Z486" s="1">
        <v>24766.81</v>
      </c>
      <c r="AA486" s="1">
        <v>24766.81</v>
      </c>
      <c r="AB486" s="1">
        <v>24766.81</v>
      </c>
      <c r="AC486">
        <f t="shared" si="14"/>
        <v>921217.19</v>
      </c>
      <c r="AD486">
        <v>0</v>
      </c>
      <c r="AE486">
        <v>0</v>
      </c>
      <c r="AF486">
        <v>0</v>
      </c>
      <c r="AG486">
        <v>0</v>
      </c>
      <c r="AH486">
        <v>0</v>
      </c>
    </row>
    <row r="487" spans="1:34" hidden="1" x14ac:dyDescent="0.35">
      <c r="A487" t="str">
        <f t="shared" si="15"/>
        <v>1.1-00-2509_25225017_2524210</v>
      </c>
      <c r="B487" t="s">
        <v>812</v>
      </c>
      <c r="C487" t="s">
        <v>815</v>
      </c>
      <c r="D487" t="s">
        <v>47</v>
      </c>
      <c r="E487" t="s">
        <v>48</v>
      </c>
      <c r="F487" t="s">
        <v>65</v>
      </c>
      <c r="G487" t="s">
        <v>66</v>
      </c>
      <c r="H487" t="s">
        <v>855</v>
      </c>
      <c r="I487" t="s">
        <v>857</v>
      </c>
      <c r="J487">
        <v>2</v>
      </c>
      <c r="K487" t="s">
        <v>148</v>
      </c>
      <c r="L487">
        <v>25</v>
      </c>
      <c r="M487" t="s">
        <v>404</v>
      </c>
      <c r="N487" t="s">
        <v>856</v>
      </c>
      <c r="O487" t="s">
        <v>858</v>
      </c>
      <c r="P487">
        <v>2000</v>
      </c>
      <c r="Q487" t="s">
        <v>105</v>
      </c>
      <c r="R487">
        <v>2421</v>
      </c>
      <c r="S487" t="s">
        <v>370</v>
      </c>
      <c r="T487">
        <v>0</v>
      </c>
      <c r="U487" t="s">
        <v>58</v>
      </c>
      <c r="V487" s="16">
        <v>19370000</v>
      </c>
      <c r="W487" s="1">
        <v>20000000</v>
      </c>
      <c r="X487" s="1">
        <v>12771798.130000001</v>
      </c>
      <c r="Y487" s="1">
        <v>12771798.130000001</v>
      </c>
      <c r="Z487" s="1">
        <v>2474992.2400000002</v>
      </c>
      <c r="AA487" s="1">
        <v>796219.36</v>
      </c>
      <c r="AB487" s="1">
        <v>796219.36</v>
      </c>
      <c r="AC487">
        <f t="shared" si="14"/>
        <v>6598201.8699999992</v>
      </c>
      <c r="AD487">
        <v>0</v>
      </c>
      <c r="AE487">
        <v>0</v>
      </c>
      <c r="AF487">
        <v>0</v>
      </c>
      <c r="AG487" s="1">
        <v>630000</v>
      </c>
      <c r="AH487" s="1">
        <v>-630000</v>
      </c>
    </row>
    <row r="488" spans="1:34" hidden="1" x14ac:dyDescent="0.35">
      <c r="A488" t="str">
        <f t="shared" si="15"/>
        <v>1.1-00-2509_25225017_2524710</v>
      </c>
      <c r="B488" t="s">
        <v>812</v>
      </c>
      <c r="C488" t="s">
        <v>815</v>
      </c>
      <c r="D488" t="s">
        <v>47</v>
      </c>
      <c r="E488" t="s">
        <v>48</v>
      </c>
      <c r="F488" t="s">
        <v>65</v>
      </c>
      <c r="G488" t="s">
        <v>66</v>
      </c>
      <c r="H488" t="s">
        <v>855</v>
      </c>
      <c r="I488" t="s">
        <v>857</v>
      </c>
      <c r="J488">
        <v>2</v>
      </c>
      <c r="K488" t="s">
        <v>148</v>
      </c>
      <c r="L488">
        <v>25</v>
      </c>
      <c r="M488" t="s">
        <v>404</v>
      </c>
      <c r="N488" t="s">
        <v>856</v>
      </c>
      <c r="O488" t="s">
        <v>858</v>
      </c>
      <c r="P488">
        <v>2000</v>
      </c>
      <c r="Q488" t="s">
        <v>105</v>
      </c>
      <c r="R488">
        <v>2471</v>
      </c>
      <c r="S488" t="s">
        <v>373</v>
      </c>
      <c r="T488">
        <v>0</v>
      </c>
      <c r="U488" t="s">
        <v>58</v>
      </c>
      <c r="V488" s="16">
        <v>1300000</v>
      </c>
      <c r="W488" s="1">
        <v>1300000</v>
      </c>
      <c r="X488" s="1">
        <v>618343.13</v>
      </c>
      <c r="Y488" s="1">
        <v>618343.13</v>
      </c>
      <c r="Z488" s="1">
        <v>197223.23</v>
      </c>
      <c r="AA488" s="1">
        <v>43921.43</v>
      </c>
      <c r="AB488" s="1">
        <v>43921.43</v>
      </c>
      <c r="AC488">
        <f t="shared" si="14"/>
        <v>681656.87</v>
      </c>
      <c r="AD488">
        <v>0</v>
      </c>
      <c r="AE488">
        <v>0</v>
      </c>
      <c r="AF488">
        <v>0</v>
      </c>
      <c r="AG488">
        <v>0</v>
      </c>
      <c r="AH488">
        <v>0</v>
      </c>
    </row>
    <row r="489" spans="1:34" hidden="1" x14ac:dyDescent="0.35">
      <c r="A489" t="str">
        <f t="shared" si="15"/>
        <v>1.1-00-2509_25225017_2524910</v>
      </c>
      <c r="B489" t="s">
        <v>812</v>
      </c>
      <c r="C489" t="s">
        <v>815</v>
      </c>
      <c r="D489" t="s">
        <v>47</v>
      </c>
      <c r="E489" t="s">
        <v>48</v>
      </c>
      <c r="F489" t="s">
        <v>65</v>
      </c>
      <c r="G489" t="s">
        <v>66</v>
      </c>
      <c r="H489" t="s">
        <v>855</v>
      </c>
      <c r="I489" t="s">
        <v>857</v>
      </c>
      <c r="J489">
        <v>2</v>
      </c>
      <c r="K489" t="s">
        <v>148</v>
      </c>
      <c r="L489">
        <v>25</v>
      </c>
      <c r="M489" t="s">
        <v>404</v>
      </c>
      <c r="N489" t="s">
        <v>856</v>
      </c>
      <c r="O489" t="s">
        <v>858</v>
      </c>
      <c r="P489">
        <v>2000</v>
      </c>
      <c r="Q489" t="s">
        <v>105</v>
      </c>
      <c r="R489">
        <v>2491</v>
      </c>
      <c r="S489" t="s">
        <v>374</v>
      </c>
      <c r="T489">
        <v>0</v>
      </c>
      <c r="U489" t="s">
        <v>58</v>
      </c>
      <c r="V489" s="16">
        <v>8700000</v>
      </c>
      <c r="W489" s="1">
        <v>6500000</v>
      </c>
      <c r="X489" s="1">
        <v>5995315</v>
      </c>
      <c r="Y489" s="1">
        <v>5897875</v>
      </c>
      <c r="Z489" s="1">
        <v>5751280</v>
      </c>
      <c r="AA489" s="1">
        <v>5751280</v>
      </c>
      <c r="AB489" s="1">
        <v>5751280</v>
      </c>
      <c r="AC489">
        <f t="shared" si="14"/>
        <v>2704685</v>
      </c>
      <c r="AD489" s="1">
        <v>2500000</v>
      </c>
      <c r="AE489">
        <v>0</v>
      </c>
      <c r="AF489">
        <v>0</v>
      </c>
      <c r="AG489" s="1">
        <v>300000</v>
      </c>
      <c r="AH489" s="1">
        <v>2200000</v>
      </c>
    </row>
    <row r="490" spans="1:34" hidden="1" x14ac:dyDescent="0.35">
      <c r="A490" t="str">
        <f t="shared" si="15"/>
        <v>1.1-00-2509_25225017_2525210</v>
      </c>
      <c r="B490" t="s">
        <v>812</v>
      </c>
      <c r="C490" t="s">
        <v>815</v>
      </c>
      <c r="D490" t="s">
        <v>47</v>
      </c>
      <c r="E490" t="s">
        <v>48</v>
      </c>
      <c r="F490" t="s">
        <v>65</v>
      </c>
      <c r="G490" t="s">
        <v>66</v>
      </c>
      <c r="H490" t="s">
        <v>855</v>
      </c>
      <c r="I490" t="s">
        <v>857</v>
      </c>
      <c r="J490">
        <v>2</v>
      </c>
      <c r="K490" t="s">
        <v>148</v>
      </c>
      <c r="L490">
        <v>25</v>
      </c>
      <c r="M490" t="s">
        <v>404</v>
      </c>
      <c r="N490" t="s">
        <v>856</v>
      </c>
      <c r="O490" t="s">
        <v>858</v>
      </c>
      <c r="P490">
        <v>2000</v>
      </c>
      <c r="Q490" t="s">
        <v>105</v>
      </c>
      <c r="R490">
        <v>2521</v>
      </c>
      <c r="S490" t="s">
        <v>375</v>
      </c>
      <c r="T490">
        <v>0</v>
      </c>
      <c r="U490" t="s">
        <v>58</v>
      </c>
      <c r="V490" s="16">
        <v>200000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f t="shared" si="14"/>
        <v>200000</v>
      </c>
      <c r="AD490" s="1">
        <v>200000</v>
      </c>
      <c r="AE490">
        <v>0</v>
      </c>
      <c r="AF490">
        <v>0</v>
      </c>
      <c r="AG490">
        <v>0</v>
      </c>
      <c r="AH490" s="1">
        <v>200000</v>
      </c>
    </row>
    <row r="491" spans="1:34" hidden="1" x14ac:dyDescent="0.35">
      <c r="A491" t="str">
        <f t="shared" si="15"/>
        <v>1.1-00-2509_25225017_2527210</v>
      </c>
      <c r="B491" t="s">
        <v>812</v>
      </c>
      <c r="C491" t="s">
        <v>815</v>
      </c>
      <c r="D491" t="s">
        <v>47</v>
      </c>
      <c r="E491" t="s">
        <v>48</v>
      </c>
      <c r="F491" t="s">
        <v>65</v>
      </c>
      <c r="G491" t="s">
        <v>66</v>
      </c>
      <c r="H491" t="s">
        <v>855</v>
      </c>
      <c r="I491" t="s">
        <v>857</v>
      </c>
      <c r="J491">
        <v>2</v>
      </c>
      <c r="K491" t="s">
        <v>148</v>
      </c>
      <c r="L491">
        <v>25</v>
      </c>
      <c r="M491" t="s">
        <v>404</v>
      </c>
      <c r="N491" t="s">
        <v>856</v>
      </c>
      <c r="O491" t="s">
        <v>858</v>
      </c>
      <c r="P491">
        <v>2000</v>
      </c>
      <c r="Q491" t="s">
        <v>105</v>
      </c>
      <c r="R491">
        <v>2721</v>
      </c>
      <c r="S491" t="s">
        <v>377</v>
      </c>
      <c r="T491">
        <v>0</v>
      </c>
      <c r="U491" t="s">
        <v>58</v>
      </c>
      <c r="V491" s="16">
        <v>1750000</v>
      </c>
      <c r="W491" s="1">
        <v>750000</v>
      </c>
      <c r="X491" s="1">
        <v>655913.76</v>
      </c>
      <c r="Y491" s="1">
        <v>655913.76</v>
      </c>
      <c r="Z491" s="1">
        <v>451641.24</v>
      </c>
      <c r="AA491" s="1">
        <v>2025.24</v>
      </c>
      <c r="AB491" s="1">
        <v>2025.24</v>
      </c>
      <c r="AC491">
        <f t="shared" si="14"/>
        <v>1094086.24</v>
      </c>
      <c r="AD491" s="1">
        <v>1000000</v>
      </c>
      <c r="AE491">
        <v>0</v>
      </c>
      <c r="AF491">
        <v>0</v>
      </c>
      <c r="AG491">
        <v>0</v>
      </c>
      <c r="AH491" s="1">
        <v>1000000</v>
      </c>
    </row>
    <row r="492" spans="1:34" hidden="1" x14ac:dyDescent="0.35">
      <c r="A492" t="str">
        <f t="shared" si="15"/>
        <v>1.1-00-2509_25225017_2529110</v>
      </c>
      <c r="B492" t="s">
        <v>812</v>
      </c>
      <c r="C492" t="s">
        <v>815</v>
      </c>
      <c r="D492" t="s">
        <v>47</v>
      </c>
      <c r="E492" t="s">
        <v>48</v>
      </c>
      <c r="F492" t="s">
        <v>65</v>
      </c>
      <c r="G492" t="s">
        <v>66</v>
      </c>
      <c r="H492" t="s">
        <v>855</v>
      </c>
      <c r="I492" t="s">
        <v>857</v>
      </c>
      <c r="J492">
        <v>2</v>
      </c>
      <c r="K492" t="s">
        <v>148</v>
      </c>
      <c r="L492">
        <v>25</v>
      </c>
      <c r="M492" t="s">
        <v>404</v>
      </c>
      <c r="N492" t="s">
        <v>856</v>
      </c>
      <c r="O492" t="s">
        <v>858</v>
      </c>
      <c r="P492">
        <v>2000</v>
      </c>
      <c r="Q492" t="s">
        <v>105</v>
      </c>
      <c r="R492">
        <v>2911</v>
      </c>
      <c r="S492" t="s">
        <v>312</v>
      </c>
      <c r="T492">
        <v>0</v>
      </c>
      <c r="U492" t="s">
        <v>58</v>
      </c>
      <c r="V492" s="16">
        <v>3520000</v>
      </c>
      <c r="W492" s="1">
        <v>1520000</v>
      </c>
      <c r="X492" s="1">
        <v>391487.93</v>
      </c>
      <c r="Y492" s="1">
        <v>315591.45</v>
      </c>
      <c r="Z492" s="1">
        <v>215990.95</v>
      </c>
      <c r="AA492" s="1">
        <v>17388.68</v>
      </c>
      <c r="AB492" s="1">
        <v>17388.68</v>
      </c>
      <c r="AC492">
        <f t="shared" si="14"/>
        <v>3128512.07</v>
      </c>
      <c r="AD492" s="1">
        <v>2000000</v>
      </c>
      <c r="AE492">
        <v>0</v>
      </c>
      <c r="AF492">
        <v>0</v>
      </c>
      <c r="AG492">
        <v>0</v>
      </c>
      <c r="AH492" s="1">
        <v>2000000</v>
      </c>
    </row>
    <row r="493" spans="1:34" hidden="1" x14ac:dyDescent="0.35">
      <c r="A493" t="str">
        <f t="shared" si="15"/>
        <v>1.1-00-2509_25225017_2529810</v>
      </c>
      <c r="B493" t="s">
        <v>812</v>
      </c>
      <c r="C493" t="s">
        <v>815</v>
      </c>
      <c r="D493" t="s">
        <v>47</v>
      </c>
      <c r="E493" t="s">
        <v>48</v>
      </c>
      <c r="F493" t="s">
        <v>65</v>
      </c>
      <c r="G493" t="s">
        <v>66</v>
      </c>
      <c r="H493" t="s">
        <v>855</v>
      </c>
      <c r="I493" t="s">
        <v>857</v>
      </c>
      <c r="J493">
        <v>2</v>
      </c>
      <c r="K493" t="s">
        <v>148</v>
      </c>
      <c r="L493">
        <v>25</v>
      </c>
      <c r="M493" t="s">
        <v>404</v>
      </c>
      <c r="N493" t="s">
        <v>856</v>
      </c>
      <c r="O493" t="s">
        <v>858</v>
      </c>
      <c r="P493">
        <v>2000</v>
      </c>
      <c r="Q493" t="s">
        <v>105</v>
      </c>
      <c r="R493">
        <v>2981</v>
      </c>
      <c r="S493" t="s">
        <v>380</v>
      </c>
      <c r="T493">
        <v>0</v>
      </c>
      <c r="U493" t="s">
        <v>58</v>
      </c>
      <c r="V493" s="16">
        <v>1900000</v>
      </c>
      <c r="W493">
        <v>0</v>
      </c>
      <c r="X493" s="1">
        <v>1633674.4</v>
      </c>
      <c r="Y493" s="1">
        <v>1633674.4</v>
      </c>
      <c r="Z493">
        <v>0</v>
      </c>
      <c r="AA493">
        <v>0</v>
      </c>
      <c r="AB493">
        <v>0</v>
      </c>
      <c r="AC493">
        <f t="shared" si="14"/>
        <v>266325.60000000009</v>
      </c>
      <c r="AD493" s="1">
        <v>1500000</v>
      </c>
      <c r="AE493" s="1">
        <v>400000</v>
      </c>
      <c r="AF493">
        <v>0</v>
      </c>
      <c r="AG493">
        <v>0</v>
      </c>
      <c r="AH493" s="1">
        <v>1900000</v>
      </c>
    </row>
    <row r="494" spans="1:34" hidden="1" x14ac:dyDescent="0.35">
      <c r="A494" t="str">
        <f t="shared" si="15"/>
        <v>1.1-00-2509_25225017_2532610</v>
      </c>
      <c r="B494" t="s">
        <v>812</v>
      </c>
      <c r="C494" t="s">
        <v>815</v>
      </c>
      <c r="D494" t="s">
        <v>47</v>
      </c>
      <c r="E494" t="s">
        <v>48</v>
      </c>
      <c r="F494" t="s">
        <v>65</v>
      </c>
      <c r="G494" t="s">
        <v>66</v>
      </c>
      <c r="H494" t="s">
        <v>855</v>
      </c>
      <c r="I494" t="s">
        <v>857</v>
      </c>
      <c r="J494">
        <v>2</v>
      </c>
      <c r="K494" t="s">
        <v>148</v>
      </c>
      <c r="L494">
        <v>25</v>
      </c>
      <c r="M494" t="s">
        <v>404</v>
      </c>
      <c r="N494" t="s">
        <v>856</v>
      </c>
      <c r="O494" t="s">
        <v>858</v>
      </c>
      <c r="P494">
        <v>3000</v>
      </c>
      <c r="Q494" t="s">
        <v>56</v>
      </c>
      <c r="R494">
        <v>3261</v>
      </c>
      <c r="S494" t="s">
        <v>409</v>
      </c>
      <c r="T494">
        <v>0</v>
      </c>
      <c r="U494" t="s">
        <v>58</v>
      </c>
      <c r="V494" s="16">
        <v>0</v>
      </c>
      <c r="W494" s="1">
        <v>20000000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f t="shared" si="14"/>
        <v>0</v>
      </c>
      <c r="AD494">
        <v>0</v>
      </c>
      <c r="AE494">
        <v>0</v>
      </c>
      <c r="AF494">
        <v>0</v>
      </c>
      <c r="AG494" s="1">
        <v>20000000</v>
      </c>
      <c r="AH494" s="1">
        <v>-20000000</v>
      </c>
    </row>
    <row r="495" spans="1:34" hidden="1" x14ac:dyDescent="0.35">
      <c r="A495" t="str">
        <f t="shared" si="15"/>
        <v>1.1-00-2509_25225017_2533710</v>
      </c>
      <c r="B495" t="s">
        <v>812</v>
      </c>
      <c r="C495" t="s">
        <v>815</v>
      </c>
      <c r="D495" t="s">
        <v>47</v>
      </c>
      <c r="E495" t="s">
        <v>48</v>
      </c>
      <c r="F495" t="s">
        <v>65</v>
      </c>
      <c r="G495" t="s">
        <v>66</v>
      </c>
      <c r="H495" t="s">
        <v>855</v>
      </c>
      <c r="I495" t="s">
        <v>857</v>
      </c>
      <c r="J495">
        <v>2</v>
      </c>
      <c r="K495" t="s">
        <v>148</v>
      </c>
      <c r="L495">
        <v>25</v>
      </c>
      <c r="M495" t="s">
        <v>404</v>
      </c>
      <c r="N495" t="s">
        <v>856</v>
      </c>
      <c r="O495" t="s">
        <v>858</v>
      </c>
      <c r="P495">
        <v>3000</v>
      </c>
      <c r="Q495" t="s">
        <v>56</v>
      </c>
      <c r="R495">
        <v>3371</v>
      </c>
      <c r="S495" t="s">
        <v>387</v>
      </c>
      <c r="T495">
        <v>0</v>
      </c>
      <c r="U495" t="s">
        <v>58</v>
      </c>
      <c r="V495" s="16">
        <v>6741838.1600000001</v>
      </c>
      <c r="W495" s="1">
        <v>5000000</v>
      </c>
      <c r="X495" s="1">
        <v>6556818.1600000001</v>
      </c>
      <c r="Y495" s="1">
        <v>6556818.1600000001</v>
      </c>
      <c r="Z495" s="1">
        <v>3226458.16</v>
      </c>
      <c r="AA495" s="1">
        <v>1916734.54</v>
      </c>
      <c r="AB495" s="1">
        <v>1916734.54</v>
      </c>
      <c r="AC495">
        <f t="shared" si="14"/>
        <v>185020</v>
      </c>
      <c r="AD495" s="1">
        <v>1000000</v>
      </c>
      <c r="AE495" s="1">
        <v>1421000</v>
      </c>
      <c r="AF495">
        <v>0</v>
      </c>
      <c r="AG495" s="1">
        <v>679161.84</v>
      </c>
      <c r="AH495" s="1">
        <v>1741838.16</v>
      </c>
    </row>
    <row r="496" spans="1:34" hidden="1" x14ac:dyDescent="0.35">
      <c r="A496" t="str">
        <f t="shared" si="15"/>
        <v>1.1-00-2509_25225017_2535110</v>
      </c>
      <c r="B496" t="s">
        <v>812</v>
      </c>
      <c r="C496" t="s">
        <v>815</v>
      </c>
      <c r="D496" t="s">
        <v>47</v>
      </c>
      <c r="E496" t="s">
        <v>48</v>
      </c>
      <c r="F496" t="s">
        <v>65</v>
      </c>
      <c r="G496" t="s">
        <v>66</v>
      </c>
      <c r="H496" t="s">
        <v>855</v>
      </c>
      <c r="I496" t="s">
        <v>857</v>
      </c>
      <c r="J496">
        <v>2</v>
      </c>
      <c r="K496" t="s">
        <v>148</v>
      </c>
      <c r="L496">
        <v>25</v>
      </c>
      <c r="M496" t="s">
        <v>404</v>
      </c>
      <c r="N496" t="s">
        <v>856</v>
      </c>
      <c r="O496" t="s">
        <v>858</v>
      </c>
      <c r="P496">
        <v>3000</v>
      </c>
      <c r="Q496" t="s">
        <v>56</v>
      </c>
      <c r="R496">
        <v>3511</v>
      </c>
      <c r="S496" t="s">
        <v>323</v>
      </c>
      <c r="T496">
        <v>0</v>
      </c>
      <c r="U496" t="s">
        <v>58</v>
      </c>
      <c r="V496" s="16">
        <v>2058161.84</v>
      </c>
      <c r="W496">
        <v>0</v>
      </c>
      <c r="X496" s="1">
        <v>2049720</v>
      </c>
      <c r="Y496">
        <v>0</v>
      </c>
      <c r="Z496">
        <v>0</v>
      </c>
      <c r="AA496">
        <v>0</v>
      </c>
      <c r="AB496">
        <v>0</v>
      </c>
      <c r="AC496">
        <f t="shared" si="14"/>
        <v>8441.8400000000838</v>
      </c>
      <c r="AD496">
        <v>0</v>
      </c>
      <c r="AE496" s="1">
        <v>2058161.84</v>
      </c>
      <c r="AF496">
        <v>0</v>
      </c>
      <c r="AG496">
        <v>0</v>
      </c>
      <c r="AH496" s="1">
        <v>2058161.84</v>
      </c>
    </row>
    <row r="497" spans="1:34" hidden="1" x14ac:dyDescent="0.35">
      <c r="A497" t="str">
        <f t="shared" si="15"/>
        <v>1.1-00-2509_25225017_2535910</v>
      </c>
      <c r="B497" t="s">
        <v>812</v>
      </c>
      <c r="C497" t="s">
        <v>815</v>
      </c>
      <c r="D497" t="s">
        <v>47</v>
      </c>
      <c r="E497" t="s">
        <v>48</v>
      </c>
      <c r="F497" t="s">
        <v>65</v>
      </c>
      <c r="G497" t="s">
        <v>66</v>
      </c>
      <c r="H497" t="s">
        <v>855</v>
      </c>
      <c r="I497" t="s">
        <v>857</v>
      </c>
      <c r="J497">
        <v>2</v>
      </c>
      <c r="K497" t="s">
        <v>148</v>
      </c>
      <c r="L497">
        <v>25</v>
      </c>
      <c r="M497" t="s">
        <v>404</v>
      </c>
      <c r="N497" t="s">
        <v>856</v>
      </c>
      <c r="O497" t="s">
        <v>858</v>
      </c>
      <c r="P497">
        <v>3000</v>
      </c>
      <c r="Q497" t="s">
        <v>56</v>
      </c>
      <c r="R497">
        <v>3591</v>
      </c>
      <c r="S497" t="s">
        <v>859</v>
      </c>
      <c r="T497">
        <v>0</v>
      </c>
      <c r="U497" t="s">
        <v>58</v>
      </c>
      <c r="V497" s="16">
        <v>17993224</v>
      </c>
      <c r="W497">
        <v>0</v>
      </c>
      <c r="X497" s="1">
        <v>17993224</v>
      </c>
      <c r="Y497" s="1">
        <v>17993224</v>
      </c>
      <c r="Z497">
        <v>0</v>
      </c>
      <c r="AA497">
        <v>0</v>
      </c>
      <c r="AB497">
        <v>0</v>
      </c>
      <c r="AC497">
        <f t="shared" si="14"/>
        <v>0</v>
      </c>
      <c r="AD497" s="1">
        <v>18000000</v>
      </c>
      <c r="AE497" s="1">
        <v>1000000</v>
      </c>
      <c r="AF497">
        <v>0</v>
      </c>
      <c r="AG497" s="1">
        <v>1006776</v>
      </c>
      <c r="AH497" s="1">
        <v>17993224</v>
      </c>
    </row>
    <row r="498" spans="1:34" hidden="1" x14ac:dyDescent="0.35">
      <c r="A498" t="str">
        <f t="shared" si="15"/>
        <v>1.1-00-2509_25225017_2556110</v>
      </c>
      <c r="B498" t="s">
        <v>812</v>
      </c>
      <c r="C498" t="s">
        <v>815</v>
      </c>
      <c r="D498" t="s">
        <v>47</v>
      </c>
      <c r="E498" t="s">
        <v>48</v>
      </c>
      <c r="F498" t="s">
        <v>65</v>
      </c>
      <c r="G498" t="s">
        <v>66</v>
      </c>
      <c r="H498" t="s">
        <v>855</v>
      </c>
      <c r="I498" t="s">
        <v>857</v>
      </c>
      <c r="J498">
        <v>2</v>
      </c>
      <c r="K498" t="s">
        <v>148</v>
      </c>
      <c r="L498">
        <v>25</v>
      </c>
      <c r="M498" t="s">
        <v>404</v>
      </c>
      <c r="N498" t="s">
        <v>856</v>
      </c>
      <c r="O498" t="s">
        <v>858</v>
      </c>
      <c r="P498">
        <v>5000</v>
      </c>
      <c r="Q498" t="s">
        <v>118</v>
      </c>
      <c r="R498">
        <v>5611</v>
      </c>
      <c r="S498" t="s">
        <v>403</v>
      </c>
      <c r="T498">
        <v>0</v>
      </c>
      <c r="U498" t="s">
        <v>58</v>
      </c>
      <c r="V498" s="16">
        <v>579000</v>
      </c>
      <c r="W498" s="1">
        <v>196000</v>
      </c>
      <c r="X498" s="1">
        <v>555620.38</v>
      </c>
      <c r="Y498" s="1">
        <v>555620.38</v>
      </c>
      <c r="Z498">
        <v>0</v>
      </c>
      <c r="AA498">
        <v>0</v>
      </c>
      <c r="AB498">
        <v>0</v>
      </c>
      <c r="AC498">
        <f t="shared" si="14"/>
        <v>23379.619999999995</v>
      </c>
      <c r="AD498">
        <v>0</v>
      </c>
      <c r="AE498" s="1">
        <v>383000</v>
      </c>
      <c r="AF498">
        <v>0</v>
      </c>
      <c r="AG498">
        <v>0</v>
      </c>
      <c r="AH498" s="1">
        <v>383000</v>
      </c>
    </row>
    <row r="499" spans="1:34" hidden="1" x14ac:dyDescent="0.35">
      <c r="A499" t="str">
        <f t="shared" si="15"/>
        <v>1.1-00-2509_25225017_2556710</v>
      </c>
      <c r="B499" t="s">
        <v>812</v>
      </c>
      <c r="C499" t="s">
        <v>815</v>
      </c>
      <c r="D499" t="s">
        <v>47</v>
      </c>
      <c r="E499" t="s">
        <v>48</v>
      </c>
      <c r="F499" t="s">
        <v>65</v>
      </c>
      <c r="G499" t="s">
        <v>66</v>
      </c>
      <c r="H499" t="s">
        <v>855</v>
      </c>
      <c r="I499" t="s">
        <v>857</v>
      </c>
      <c r="J499">
        <v>2</v>
      </c>
      <c r="K499" t="s">
        <v>148</v>
      </c>
      <c r="L499">
        <v>25</v>
      </c>
      <c r="M499" t="s">
        <v>404</v>
      </c>
      <c r="N499" t="s">
        <v>856</v>
      </c>
      <c r="O499" t="s">
        <v>858</v>
      </c>
      <c r="P499">
        <v>5000</v>
      </c>
      <c r="Q499" t="s">
        <v>118</v>
      </c>
      <c r="R499">
        <v>5671</v>
      </c>
      <c r="S499" t="s">
        <v>407</v>
      </c>
      <c r="T499">
        <v>0</v>
      </c>
      <c r="U499" t="s">
        <v>58</v>
      </c>
      <c r="V499" s="16">
        <v>4617000</v>
      </c>
      <c r="W499" s="1">
        <v>2300000</v>
      </c>
      <c r="X499" s="1">
        <v>2939290</v>
      </c>
      <c r="Y499" s="1">
        <v>2939290</v>
      </c>
      <c r="Z499">
        <v>0</v>
      </c>
      <c r="AA499">
        <v>0</v>
      </c>
      <c r="AB499">
        <v>0</v>
      </c>
      <c r="AC499">
        <f t="shared" si="14"/>
        <v>1677710</v>
      </c>
      <c r="AD499" s="1">
        <v>2700000</v>
      </c>
      <c r="AE499">
        <v>0</v>
      </c>
      <c r="AF499">
        <v>0</v>
      </c>
      <c r="AG499" s="1">
        <v>383000</v>
      </c>
      <c r="AH499" s="1">
        <v>2317000</v>
      </c>
    </row>
    <row r="500" spans="1:34" hidden="1" x14ac:dyDescent="0.35">
      <c r="A500" t="str">
        <f t="shared" si="15"/>
        <v>1.1-00-2509_25228020_2521610</v>
      </c>
      <c r="B500" t="s">
        <v>812</v>
      </c>
      <c r="C500" t="s">
        <v>815</v>
      </c>
      <c r="D500" t="s">
        <v>47</v>
      </c>
      <c r="E500" t="s">
        <v>48</v>
      </c>
      <c r="F500" t="s">
        <v>65</v>
      </c>
      <c r="G500" t="s">
        <v>66</v>
      </c>
      <c r="H500" t="s">
        <v>855</v>
      </c>
      <c r="I500" t="s">
        <v>857</v>
      </c>
      <c r="J500">
        <v>2</v>
      </c>
      <c r="K500" t="s">
        <v>148</v>
      </c>
      <c r="L500">
        <v>28</v>
      </c>
      <c r="M500" t="s">
        <v>415</v>
      </c>
      <c r="N500" t="s">
        <v>860</v>
      </c>
      <c r="O500" t="s">
        <v>861</v>
      </c>
      <c r="P500">
        <v>2000</v>
      </c>
      <c r="Q500" t="s">
        <v>105</v>
      </c>
      <c r="R500">
        <v>2161</v>
      </c>
      <c r="S500" t="s">
        <v>367</v>
      </c>
      <c r="T500">
        <v>0</v>
      </c>
      <c r="U500" t="s">
        <v>58</v>
      </c>
      <c r="V500" s="16">
        <v>50000</v>
      </c>
      <c r="W500" s="1">
        <v>50000</v>
      </c>
      <c r="X500" s="1">
        <v>47766.5</v>
      </c>
      <c r="Y500" s="1">
        <v>47766.5</v>
      </c>
      <c r="Z500" s="1">
        <v>47766.5</v>
      </c>
      <c r="AA500">
        <v>0</v>
      </c>
      <c r="AB500">
        <v>0</v>
      </c>
      <c r="AC500">
        <f t="shared" si="14"/>
        <v>2233.5</v>
      </c>
      <c r="AD500">
        <v>0</v>
      </c>
      <c r="AE500">
        <v>0</v>
      </c>
      <c r="AF500">
        <v>0</v>
      </c>
      <c r="AG500">
        <v>0</v>
      </c>
      <c r="AH500">
        <v>0</v>
      </c>
    </row>
    <row r="501" spans="1:34" hidden="1" x14ac:dyDescent="0.35">
      <c r="A501" t="str">
        <f t="shared" si="15"/>
        <v>1.1-00-2509_25228020_2522210</v>
      </c>
      <c r="B501" t="s">
        <v>812</v>
      </c>
      <c r="C501" t="s">
        <v>815</v>
      </c>
      <c r="D501" t="s">
        <v>47</v>
      </c>
      <c r="E501" t="s">
        <v>48</v>
      </c>
      <c r="F501" t="s">
        <v>65</v>
      </c>
      <c r="G501" t="s">
        <v>66</v>
      </c>
      <c r="H501" t="s">
        <v>855</v>
      </c>
      <c r="I501" t="s">
        <v>857</v>
      </c>
      <c r="J501">
        <v>2</v>
      </c>
      <c r="K501" t="s">
        <v>148</v>
      </c>
      <c r="L501">
        <v>28</v>
      </c>
      <c r="M501" t="s">
        <v>415</v>
      </c>
      <c r="N501" t="s">
        <v>860</v>
      </c>
      <c r="O501" t="s">
        <v>861</v>
      </c>
      <c r="P501">
        <v>2000</v>
      </c>
      <c r="Q501" t="s">
        <v>105</v>
      </c>
      <c r="R501">
        <v>2221</v>
      </c>
      <c r="S501" t="s">
        <v>413</v>
      </c>
      <c r="T501">
        <v>0</v>
      </c>
      <c r="U501" t="s">
        <v>58</v>
      </c>
      <c r="V501" s="16">
        <v>70000</v>
      </c>
      <c r="W501" s="1">
        <v>70000</v>
      </c>
      <c r="X501" s="1">
        <v>67500</v>
      </c>
      <c r="Y501">
        <v>0</v>
      </c>
      <c r="Z501">
        <v>0</v>
      </c>
      <c r="AA501">
        <v>0</v>
      </c>
      <c r="AB501">
        <v>0</v>
      </c>
      <c r="AC501">
        <f t="shared" si="14"/>
        <v>2500</v>
      </c>
      <c r="AD501">
        <v>0</v>
      </c>
      <c r="AE501">
        <v>0</v>
      </c>
      <c r="AF501">
        <v>0</v>
      </c>
      <c r="AG501">
        <v>0</v>
      </c>
      <c r="AH501">
        <v>0</v>
      </c>
    </row>
    <row r="502" spans="1:34" hidden="1" x14ac:dyDescent="0.35">
      <c r="A502" t="str">
        <f t="shared" si="15"/>
        <v>1.1-00-2509_25228020_2525210</v>
      </c>
      <c r="B502" t="s">
        <v>812</v>
      </c>
      <c r="C502" t="s">
        <v>815</v>
      </c>
      <c r="D502" t="s">
        <v>47</v>
      </c>
      <c r="E502" t="s">
        <v>48</v>
      </c>
      <c r="F502" t="s">
        <v>65</v>
      </c>
      <c r="G502" t="s">
        <v>66</v>
      </c>
      <c r="H502" t="s">
        <v>855</v>
      </c>
      <c r="I502" t="s">
        <v>857</v>
      </c>
      <c r="J502">
        <v>2</v>
      </c>
      <c r="K502" t="s">
        <v>148</v>
      </c>
      <c r="L502">
        <v>28</v>
      </c>
      <c r="M502" t="s">
        <v>415</v>
      </c>
      <c r="N502" t="s">
        <v>860</v>
      </c>
      <c r="O502" t="s">
        <v>861</v>
      </c>
      <c r="P502">
        <v>2000</v>
      </c>
      <c r="Q502" t="s">
        <v>105</v>
      </c>
      <c r="R502">
        <v>2521</v>
      </c>
      <c r="S502" t="s">
        <v>375</v>
      </c>
      <c r="T502">
        <v>0</v>
      </c>
      <c r="U502" t="s">
        <v>58</v>
      </c>
      <c r="V502" s="16">
        <v>50000</v>
      </c>
      <c r="W502" s="1">
        <v>50000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f t="shared" si="14"/>
        <v>50000</v>
      </c>
      <c r="AD502">
        <v>0</v>
      </c>
      <c r="AE502">
        <v>0</v>
      </c>
      <c r="AF502">
        <v>0</v>
      </c>
      <c r="AG502">
        <v>0</v>
      </c>
      <c r="AH502">
        <v>0</v>
      </c>
    </row>
    <row r="503" spans="1:34" hidden="1" x14ac:dyDescent="0.35">
      <c r="A503" t="str">
        <f t="shared" si="15"/>
        <v>1.1-00-2509_25228020_2527210</v>
      </c>
      <c r="B503" t="s">
        <v>812</v>
      </c>
      <c r="C503" t="s">
        <v>815</v>
      </c>
      <c r="D503" t="s">
        <v>47</v>
      </c>
      <c r="E503" t="s">
        <v>48</v>
      </c>
      <c r="F503" t="s">
        <v>65</v>
      </c>
      <c r="G503" t="s">
        <v>66</v>
      </c>
      <c r="H503" t="s">
        <v>855</v>
      </c>
      <c r="I503" t="s">
        <v>857</v>
      </c>
      <c r="J503">
        <v>2</v>
      </c>
      <c r="K503" t="s">
        <v>148</v>
      </c>
      <c r="L503">
        <v>28</v>
      </c>
      <c r="M503" t="s">
        <v>415</v>
      </c>
      <c r="N503" t="s">
        <v>860</v>
      </c>
      <c r="O503" t="s">
        <v>861</v>
      </c>
      <c r="P503">
        <v>2000</v>
      </c>
      <c r="Q503" t="s">
        <v>105</v>
      </c>
      <c r="R503">
        <v>2721</v>
      </c>
      <c r="S503" t="s">
        <v>377</v>
      </c>
      <c r="T503">
        <v>0</v>
      </c>
      <c r="U503" t="s">
        <v>58</v>
      </c>
      <c r="V503" s="16">
        <v>100000</v>
      </c>
      <c r="W503" s="1">
        <v>100000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f t="shared" si="14"/>
        <v>100000</v>
      </c>
      <c r="AD503">
        <v>0</v>
      </c>
      <c r="AE503">
        <v>0</v>
      </c>
      <c r="AF503">
        <v>0</v>
      </c>
      <c r="AG503">
        <v>0</v>
      </c>
      <c r="AH503">
        <v>0</v>
      </c>
    </row>
    <row r="504" spans="1:34" hidden="1" x14ac:dyDescent="0.35">
      <c r="A504" t="str">
        <f t="shared" si="15"/>
        <v>1.1-00-2509_25228020_2529110</v>
      </c>
      <c r="B504" t="s">
        <v>812</v>
      </c>
      <c r="C504" t="s">
        <v>815</v>
      </c>
      <c r="D504" t="s">
        <v>47</v>
      </c>
      <c r="E504" t="s">
        <v>48</v>
      </c>
      <c r="F504" t="s">
        <v>65</v>
      </c>
      <c r="G504" t="s">
        <v>66</v>
      </c>
      <c r="H504" t="s">
        <v>855</v>
      </c>
      <c r="I504" t="s">
        <v>857</v>
      </c>
      <c r="J504">
        <v>2</v>
      </c>
      <c r="K504" t="s">
        <v>148</v>
      </c>
      <c r="L504">
        <v>28</v>
      </c>
      <c r="M504" t="s">
        <v>415</v>
      </c>
      <c r="N504" t="s">
        <v>860</v>
      </c>
      <c r="O504" t="s">
        <v>861</v>
      </c>
      <c r="P504">
        <v>2000</v>
      </c>
      <c r="Q504" t="s">
        <v>105</v>
      </c>
      <c r="R504">
        <v>2911</v>
      </c>
      <c r="S504" t="s">
        <v>312</v>
      </c>
      <c r="T504">
        <v>0</v>
      </c>
      <c r="U504" t="s">
        <v>58</v>
      </c>
      <c r="V504" s="16">
        <v>300000</v>
      </c>
      <c r="W504" s="1">
        <v>300000</v>
      </c>
      <c r="X504" s="1">
        <v>142647.85</v>
      </c>
      <c r="Y504" s="1">
        <v>142647.85</v>
      </c>
      <c r="Z504">
        <v>0</v>
      </c>
      <c r="AA504">
        <v>0</v>
      </c>
      <c r="AB504">
        <v>0</v>
      </c>
      <c r="AC504">
        <f t="shared" si="14"/>
        <v>157352.15</v>
      </c>
      <c r="AD504">
        <v>0</v>
      </c>
      <c r="AE504">
        <v>0</v>
      </c>
      <c r="AF504">
        <v>0</v>
      </c>
      <c r="AG504">
        <v>0</v>
      </c>
      <c r="AH504">
        <v>0</v>
      </c>
    </row>
    <row r="505" spans="1:34" hidden="1" x14ac:dyDescent="0.35">
      <c r="A505" t="str">
        <f t="shared" si="15"/>
        <v>1.1-00-2509_25228020_2535710</v>
      </c>
      <c r="B505" t="s">
        <v>812</v>
      </c>
      <c r="C505" t="s">
        <v>815</v>
      </c>
      <c r="D505" t="s">
        <v>47</v>
      </c>
      <c r="E505" t="s">
        <v>48</v>
      </c>
      <c r="F505" t="s">
        <v>65</v>
      </c>
      <c r="G505" t="s">
        <v>66</v>
      </c>
      <c r="H505" t="s">
        <v>855</v>
      </c>
      <c r="I505" t="s">
        <v>857</v>
      </c>
      <c r="J505">
        <v>2</v>
      </c>
      <c r="K505" t="s">
        <v>148</v>
      </c>
      <c r="L505">
        <v>28</v>
      </c>
      <c r="M505" t="s">
        <v>415</v>
      </c>
      <c r="N505" t="s">
        <v>860</v>
      </c>
      <c r="O505" t="s">
        <v>861</v>
      </c>
      <c r="P505">
        <v>3000</v>
      </c>
      <c r="Q505" t="s">
        <v>56</v>
      </c>
      <c r="R505">
        <v>3571</v>
      </c>
      <c r="S505" t="s">
        <v>392</v>
      </c>
      <c r="T505">
        <v>0</v>
      </c>
      <c r="U505" t="s">
        <v>58</v>
      </c>
      <c r="V505" s="16">
        <v>400000</v>
      </c>
      <c r="W505" s="1">
        <v>400000</v>
      </c>
      <c r="X505" s="1">
        <v>271022.40000000002</v>
      </c>
      <c r="Y505">
        <v>0</v>
      </c>
      <c r="Z505">
        <v>0</v>
      </c>
      <c r="AA505">
        <v>0</v>
      </c>
      <c r="AB505">
        <v>0</v>
      </c>
      <c r="AC505">
        <f t="shared" si="14"/>
        <v>128977.59999999998</v>
      </c>
      <c r="AD505">
        <v>0</v>
      </c>
      <c r="AE505">
        <v>0</v>
      </c>
      <c r="AF505">
        <v>0</v>
      </c>
      <c r="AG505">
        <v>0</v>
      </c>
      <c r="AH505">
        <v>0</v>
      </c>
    </row>
    <row r="506" spans="1:34" hidden="1" x14ac:dyDescent="0.35">
      <c r="A506" t="str">
        <f t="shared" si="15"/>
        <v>1.1-00-2509_25228020_2556210</v>
      </c>
      <c r="B506" t="s">
        <v>812</v>
      </c>
      <c r="C506" t="s">
        <v>815</v>
      </c>
      <c r="D506" t="s">
        <v>47</v>
      </c>
      <c r="E506" t="s">
        <v>48</v>
      </c>
      <c r="F506" t="s">
        <v>65</v>
      </c>
      <c r="G506" t="s">
        <v>66</v>
      </c>
      <c r="H506" t="s">
        <v>855</v>
      </c>
      <c r="I506" t="s">
        <v>857</v>
      </c>
      <c r="J506">
        <v>2</v>
      </c>
      <c r="K506" t="s">
        <v>148</v>
      </c>
      <c r="L506">
        <v>28</v>
      </c>
      <c r="M506" t="s">
        <v>415</v>
      </c>
      <c r="N506" t="s">
        <v>860</v>
      </c>
      <c r="O506" t="s">
        <v>861</v>
      </c>
      <c r="P506">
        <v>5000</v>
      </c>
      <c r="Q506" t="s">
        <v>118</v>
      </c>
      <c r="R506">
        <v>5621</v>
      </c>
      <c r="S506" t="s">
        <v>486</v>
      </c>
      <c r="T506">
        <v>0</v>
      </c>
      <c r="U506" t="s">
        <v>58</v>
      </c>
      <c r="V506" s="16">
        <v>200000</v>
      </c>
      <c r="W506" s="1">
        <v>200000</v>
      </c>
      <c r="X506" s="1">
        <v>192143.93</v>
      </c>
      <c r="Y506" s="1">
        <v>192143.93</v>
      </c>
      <c r="Z506">
        <v>0</v>
      </c>
      <c r="AA506">
        <v>0</v>
      </c>
      <c r="AB506">
        <v>0</v>
      </c>
      <c r="AC506">
        <f t="shared" si="14"/>
        <v>7856.070000000007</v>
      </c>
      <c r="AD506">
        <v>0</v>
      </c>
      <c r="AE506">
        <v>0</v>
      </c>
      <c r="AF506">
        <v>0</v>
      </c>
      <c r="AG506">
        <v>0</v>
      </c>
      <c r="AH506">
        <v>0</v>
      </c>
    </row>
    <row r="507" spans="1:34" hidden="1" x14ac:dyDescent="0.35">
      <c r="A507" t="str">
        <f t="shared" si="15"/>
        <v>1.1-00-2513_25554038_25519142</v>
      </c>
      <c r="B507" t="s">
        <v>812</v>
      </c>
      <c r="C507" t="s">
        <v>815</v>
      </c>
      <c r="D507" t="s">
        <v>47</v>
      </c>
      <c r="E507" t="s">
        <v>48</v>
      </c>
      <c r="F507" t="s">
        <v>65</v>
      </c>
      <c r="G507" t="s">
        <v>66</v>
      </c>
      <c r="H507" t="s">
        <v>862</v>
      </c>
      <c r="I507" t="s">
        <v>864</v>
      </c>
      <c r="J507">
        <v>5</v>
      </c>
      <c r="K507" t="s">
        <v>810</v>
      </c>
      <c r="L507">
        <v>54</v>
      </c>
      <c r="M507" t="s">
        <v>865</v>
      </c>
      <c r="N507" t="s">
        <v>863</v>
      </c>
      <c r="O507" t="s">
        <v>866</v>
      </c>
      <c r="P507">
        <v>5000</v>
      </c>
      <c r="Q507" t="s">
        <v>118</v>
      </c>
      <c r="R507">
        <v>5191</v>
      </c>
      <c r="S507" t="s">
        <v>121</v>
      </c>
      <c r="T507">
        <v>42</v>
      </c>
      <c r="U507" t="s">
        <v>770</v>
      </c>
      <c r="V507" s="16">
        <v>0</v>
      </c>
      <c r="W507" s="1">
        <v>4000000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f t="shared" si="14"/>
        <v>0</v>
      </c>
      <c r="AD507">
        <v>0</v>
      </c>
      <c r="AE507">
        <v>0</v>
      </c>
      <c r="AF507">
        <v>0</v>
      </c>
      <c r="AG507" s="1">
        <v>4000000</v>
      </c>
      <c r="AH507" s="1">
        <v>-4000000</v>
      </c>
    </row>
    <row r="508" spans="1:34" hidden="1" x14ac:dyDescent="0.35">
      <c r="A508" t="str">
        <f t="shared" si="15"/>
        <v>1.1-00-2509_25129021_2524110</v>
      </c>
      <c r="B508" t="s">
        <v>812</v>
      </c>
      <c r="C508" t="s">
        <v>815</v>
      </c>
      <c r="D508" t="s">
        <v>459</v>
      </c>
      <c r="E508" t="s">
        <v>460</v>
      </c>
      <c r="F508" t="s">
        <v>65</v>
      </c>
      <c r="G508" t="s">
        <v>66</v>
      </c>
      <c r="H508" t="s">
        <v>855</v>
      </c>
      <c r="I508" t="s">
        <v>857</v>
      </c>
      <c r="J508">
        <v>1</v>
      </c>
      <c r="K508" t="s">
        <v>472</v>
      </c>
      <c r="L508">
        <v>29</v>
      </c>
      <c r="M508" t="s">
        <v>473</v>
      </c>
      <c r="N508" t="s">
        <v>884</v>
      </c>
      <c r="O508" t="s">
        <v>885</v>
      </c>
      <c r="P508">
        <v>2000</v>
      </c>
      <c r="Q508" t="s">
        <v>105</v>
      </c>
      <c r="R508">
        <v>2411</v>
      </c>
      <c r="S508" t="s">
        <v>369</v>
      </c>
      <c r="T508">
        <v>0</v>
      </c>
      <c r="U508" t="s">
        <v>58</v>
      </c>
      <c r="V508" s="16">
        <v>2204</v>
      </c>
      <c r="W508" s="1">
        <v>100000</v>
      </c>
      <c r="X508" s="1">
        <v>2204</v>
      </c>
      <c r="Y508" s="1">
        <v>2204</v>
      </c>
      <c r="Z508" s="1">
        <v>2204</v>
      </c>
      <c r="AA508" s="1">
        <v>2204</v>
      </c>
      <c r="AB508" s="1">
        <v>2204</v>
      </c>
      <c r="AC508">
        <f t="shared" si="14"/>
        <v>0</v>
      </c>
      <c r="AD508">
        <v>0</v>
      </c>
      <c r="AE508">
        <v>0</v>
      </c>
      <c r="AF508">
        <v>0</v>
      </c>
      <c r="AG508" s="1">
        <v>97796</v>
      </c>
      <c r="AH508" s="1">
        <v>-97796</v>
      </c>
    </row>
    <row r="509" spans="1:34" hidden="1" x14ac:dyDescent="0.35">
      <c r="A509" t="str">
        <f t="shared" si="15"/>
        <v>1.1-00-2509_25129021_2524210</v>
      </c>
      <c r="B509" t="s">
        <v>812</v>
      </c>
      <c r="C509" t="s">
        <v>815</v>
      </c>
      <c r="D509" t="s">
        <v>459</v>
      </c>
      <c r="E509" t="s">
        <v>460</v>
      </c>
      <c r="F509" t="s">
        <v>65</v>
      </c>
      <c r="G509" t="s">
        <v>66</v>
      </c>
      <c r="H509" t="s">
        <v>855</v>
      </c>
      <c r="I509" t="s">
        <v>857</v>
      </c>
      <c r="J509">
        <v>1</v>
      </c>
      <c r="K509" t="s">
        <v>472</v>
      </c>
      <c r="L509">
        <v>29</v>
      </c>
      <c r="M509" t="s">
        <v>473</v>
      </c>
      <c r="N509" t="s">
        <v>884</v>
      </c>
      <c r="O509" t="s">
        <v>885</v>
      </c>
      <c r="P509">
        <v>2000</v>
      </c>
      <c r="Q509" t="s">
        <v>105</v>
      </c>
      <c r="R509">
        <v>2421</v>
      </c>
      <c r="S509" t="s">
        <v>370</v>
      </c>
      <c r="T509">
        <v>0</v>
      </c>
      <c r="U509" t="s">
        <v>58</v>
      </c>
      <c r="V509" s="16">
        <v>853185.8</v>
      </c>
      <c r="W509" s="1">
        <v>1000000</v>
      </c>
      <c r="X509" s="1">
        <v>75690</v>
      </c>
      <c r="Y509" s="1">
        <v>75690</v>
      </c>
      <c r="Z509" s="1">
        <v>75690</v>
      </c>
      <c r="AA509" s="1">
        <v>75690</v>
      </c>
      <c r="AB509" s="1">
        <v>75690</v>
      </c>
      <c r="AC509">
        <f t="shared" si="14"/>
        <v>777495.8</v>
      </c>
      <c r="AD509">
        <v>0</v>
      </c>
      <c r="AE509">
        <v>0</v>
      </c>
      <c r="AF509">
        <v>0</v>
      </c>
      <c r="AG509" s="1">
        <v>146814.20000000001</v>
      </c>
      <c r="AH509" s="1">
        <v>-146814.20000000001</v>
      </c>
    </row>
    <row r="510" spans="1:34" hidden="1" x14ac:dyDescent="0.35">
      <c r="A510" t="str">
        <f t="shared" si="15"/>
        <v>1.1-00-2509_25129021_2524610</v>
      </c>
      <c r="B510" t="s">
        <v>812</v>
      </c>
      <c r="C510" t="s">
        <v>815</v>
      </c>
      <c r="D510" t="s">
        <v>459</v>
      </c>
      <c r="E510" t="s">
        <v>460</v>
      </c>
      <c r="F510" t="s">
        <v>65</v>
      </c>
      <c r="G510" t="s">
        <v>66</v>
      </c>
      <c r="H510" t="s">
        <v>855</v>
      </c>
      <c r="I510" t="s">
        <v>857</v>
      </c>
      <c r="J510">
        <v>1</v>
      </c>
      <c r="K510" t="s">
        <v>472</v>
      </c>
      <c r="L510">
        <v>29</v>
      </c>
      <c r="M510" t="s">
        <v>473</v>
      </c>
      <c r="N510" t="s">
        <v>884</v>
      </c>
      <c r="O510" t="s">
        <v>885</v>
      </c>
      <c r="P510">
        <v>2000</v>
      </c>
      <c r="Q510" t="s">
        <v>105</v>
      </c>
      <c r="R510">
        <v>2461</v>
      </c>
      <c r="S510" t="s">
        <v>372</v>
      </c>
      <c r="T510">
        <v>0</v>
      </c>
      <c r="U510" t="s">
        <v>58</v>
      </c>
      <c r="V510" s="16">
        <v>4238</v>
      </c>
      <c r="W510" s="1">
        <v>800000</v>
      </c>
      <c r="X510" s="1">
        <v>4238</v>
      </c>
      <c r="Y510" s="1">
        <v>4238</v>
      </c>
      <c r="Z510" s="1">
        <v>4238</v>
      </c>
      <c r="AA510" s="1">
        <v>4238</v>
      </c>
      <c r="AB510" s="1">
        <v>4238</v>
      </c>
      <c r="AC510">
        <f t="shared" si="14"/>
        <v>0</v>
      </c>
      <c r="AD510">
        <v>0</v>
      </c>
      <c r="AE510">
        <v>0</v>
      </c>
      <c r="AF510">
        <v>0</v>
      </c>
      <c r="AG510" s="1">
        <v>795762</v>
      </c>
      <c r="AH510" s="1">
        <v>-795762</v>
      </c>
    </row>
    <row r="511" spans="1:34" hidden="1" x14ac:dyDescent="0.35">
      <c r="A511" t="str">
        <f t="shared" si="15"/>
        <v>1.1-00-2509_25129021_2524710</v>
      </c>
      <c r="B511" t="s">
        <v>812</v>
      </c>
      <c r="C511" t="s">
        <v>815</v>
      </c>
      <c r="D511" t="s">
        <v>459</v>
      </c>
      <c r="E511" t="s">
        <v>460</v>
      </c>
      <c r="F511" t="s">
        <v>65</v>
      </c>
      <c r="G511" t="s">
        <v>66</v>
      </c>
      <c r="H511" t="s">
        <v>855</v>
      </c>
      <c r="I511" t="s">
        <v>857</v>
      </c>
      <c r="J511">
        <v>1</v>
      </c>
      <c r="K511" t="s">
        <v>472</v>
      </c>
      <c r="L511">
        <v>29</v>
      </c>
      <c r="M511" t="s">
        <v>473</v>
      </c>
      <c r="N511" t="s">
        <v>884</v>
      </c>
      <c r="O511" t="s">
        <v>885</v>
      </c>
      <c r="P511">
        <v>2000</v>
      </c>
      <c r="Q511" t="s">
        <v>105</v>
      </c>
      <c r="R511">
        <v>2471</v>
      </c>
      <c r="S511" t="s">
        <v>373</v>
      </c>
      <c r="T511">
        <v>0</v>
      </c>
      <c r="U511" t="s">
        <v>58</v>
      </c>
      <c r="V511" s="16">
        <v>3348651.45</v>
      </c>
      <c r="W511" s="1">
        <v>3000000</v>
      </c>
      <c r="X511" s="1">
        <v>422596.45</v>
      </c>
      <c r="Y511" s="1">
        <v>393445.33</v>
      </c>
      <c r="Z511" s="1">
        <v>393445.33</v>
      </c>
      <c r="AA511" s="1">
        <v>393445.33</v>
      </c>
      <c r="AB511" s="1">
        <v>393445.33</v>
      </c>
      <c r="AC511">
        <f t="shared" si="14"/>
        <v>2926055</v>
      </c>
      <c r="AD511">
        <v>0</v>
      </c>
      <c r="AE511" s="1">
        <v>359396</v>
      </c>
      <c r="AF511">
        <v>0</v>
      </c>
      <c r="AG511" s="1">
        <v>10744.55</v>
      </c>
      <c r="AH511" s="1">
        <v>348651.45</v>
      </c>
    </row>
    <row r="512" spans="1:34" hidden="1" x14ac:dyDescent="0.35">
      <c r="A512" t="str">
        <f t="shared" si="15"/>
        <v>1.1-00-2509_25129021_2524910</v>
      </c>
      <c r="B512" t="s">
        <v>812</v>
      </c>
      <c r="C512" t="s">
        <v>815</v>
      </c>
      <c r="D512" t="s">
        <v>459</v>
      </c>
      <c r="E512" t="s">
        <v>460</v>
      </c>
      <c r="F512" t="s">
        <v>65</v>
      </c>
      <c r="G512" t="s">
        <v>66</v>
      </c>
      <c r="H512" t="s">
        <v>855</v>
      </c>
      <c r="I512" t="s">
        <v>857</v>
      </c>
      <c r="J512">
        <v>1</v>
      </c>
      <c r="K512" t="s">
        <v>472</v>
      </c>
      <c r="L512">
        <v>29</v>
      </c>
      <c r="M512" t="s">
        <v>473</v>
      </c>
      <c r="N512" t="s">
        <v>884</v>
      </c>
      <c r="O512" t="s">
        <v>885</v>
      </c>
      <c r="P512">
        <v>2000</v>
      </c>
      <c r="Q512" t="s">
        <v>105</v>
      </c>
      <c r="R512">
        <v>2491</v>
      </c>
      <c r="S512" t="s">
        <v>374</v>
      </c>
      <c r="T512">
        <v>0</v>
      </c>
      <c r="U512" t="s">
        <v>58</v>
      </c>
      <c r="V512" s="16">
        <v>0</v>
      </c>
      <c r="W512" s="1">
        <v>9000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f t="shared" si="14"/>
        <v>0</v>
      </c>
      <c r="AD512">
        <v>0</v>
      </c>
      <c r="AE512">
        <v>0</v>
      </c>
      <c r="AF512">
        <v>0</v>
      </c>
      <c r="AG512" s="1">
        <v>9000</v>
      </c>
      <c r="AH512" s="1">
        <v>-9000</v>
      </c>
    </row>
    <row r="513" spans="1:34" hidden="1" x14ac:dyDescent="0.35">
      <c r="A513" t="str">
        <f t="shared" si="15"/>
        <v>1.1-00-2509_25129021_2525110</v>
      </c>
      <c r="B513" t="s">
        <v>812</v>
      </c>
      <c r="C513" t="s">
        <v>815</v>
      </c>
      <c r="D513" t="s">
        <v>459</v>
      </c>
      <c r="E513" t="s">
        <v>460</v>
      </c>
      <c r="F513" t="s">
        <v>65</v>
      </c>
      <c r="G513" t="s">
        <v>66</v>
      </c>
      <c r="H513" t="s">
        <v>855</v>
      </c>
      <c r="I513" t="s">
        <v>857</v>
      </c>
      <c r="J513">
        <v>1</v>
      </c>
      <c r="K513" t="s">
        <v>472</v>
      </c>
      <c r="L513">
        <v>29</v>
      </c>
      <c r="M513" t="s">
        <v>473</v>
      </c>
      <c r="N513" t="s">
        <v>884</v>
      </c>
      <c r="O513" t="s">
        <v>885</v>
      </c>
      <c r="P513">
        <v>2000</v>
      </c>
      <c r="Q513" t="s">
        <v>105</v>
      </c>
      <c r="R513">
        <v>2511</v>
      </c>
      <c r="S513" t="s">
        <v>475</v>
      </c>
      <c r="T513">
        <v>0</v>
      </c>
      <c r="U513" t="s">
        <v>58</v>
      </c>
      <c r="V513" s="16">
        <v>2195010</v>
      </c>
      <c r="W513" s="1">
        <v>2500000</v>
      </c>
      <c r="X513" s="1">
        <v>2195010</v>
      </c>
      <c r="Y513" s="1">
        <v>2195010</v>
      </c>
      <c r="Z513" s="1">
        <v>354481.5</v>
      </c>
      <c r="AA513" s="1">
        <v>354481.5</v>
      </c>
      <c r="AB513" s="1">
        <v>354481.5</v>
      </c>
      <c r="AC513">
        <f t="shared" si="14"/>
        <v>0</v>
      </c>
      <c r="AD513">
        <v>0</v>
      </c>
      <c r="AE513">
        <v>0</v>
      </c>
      <c r="AF513">
        <v>0</v>
      </c>
      <c r="AG513" s="1">
        <v>304990</v>
      </c>
      <c r="AH513" s="1">
        <v>-304990</v>
      </c>
    </row>
    <row r="514" spans="1:34" hidden="1" x14ac:dyDescent="0.35">
      <c r="A514" t="str">
        <f t="shared" si="15"/>
        <v>1.1-00-2509_25129021_2525510</v>
      </c>
      <c r="B514" t="s">
        <v>812</v>
      </c>
      <c r="C514" t="s">
        <v>815</v>
      </c>
      <c r="D514" t="s">
        <v>459</v>
      </c>
      <c r="E514" t="s">
        <v>460</v>
      </c>
      <c r="F514" t="s">
        <v>65</v>
      </c>
      <c r="G514" t="s">
        <v>66</v>
      </c>
      <c r="H514" t="s">
        <v>855</v>
      </c>
      <c r="I514" t="s">
        <v>857</v>
      </c>
      <c r="J514">
        <v>1</v>
      </c>
      <c r="K514" t="s">
        <v>472</v>
      </c>
      <c r="L514">
        <v>29</v>
      </c>
      <c r="M514" t="s">
        <v>473</v>
      </c>
      <c r="N514" t="s">
        <v>884</v>
      </c>
      <c r="O514" t="s">
        <v>885</v>
      </c>
      <c r="P514">
        <v>2000</v>
      </c>
      <c r="Q514" t="s">
        <v>105</v>
      </c>
      <c r="R514">
        <v>2551</v>
      </c>
      <c r="S514" t="s">
        <v>476</v>
      </c>
      <c r="T514">
        <v>0</v>
      </c>
      <c r="U514" t="s">
        <v>58</v>
      </c>
      <c r="V514" s="16">
        <v>0</v>
      </c>
      <c r="W514" s="1">
        <v>400000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f t="shared" ref="AC514:AC577" si="16">V514-X514</f>
        <v>0</v>
      </c>
      <c r="AD514">
        <v>0</v>
      </c>
      <c r="AE514">
        <v>0</v>
      </c>
      <c r="AF514">
        <v>0</v>
      </c>
      <c r="AG514" s="1">
        <v>400000</v>
      </c>
      <c r="AH514" s="1">
        <v>-400000</v>
      </c>
    </row>
    <row r="515" spans="1:34" hidden="1" x14ac:dyDescent="0.35">
      <c r="A515" t="str">
        <f t="shared" ref="A515:A578" si="17">CONCATENATE(B515,H515,J515,L515,N515,R515,T515)</f>
        <v>1.1-00-2509_25129021_2525610</v>
      </c>
      <c r="B515" t="s">
        <v>812</v>
      </c>
      <c r="C515" t="s">
        <v>815</v>
      </c>
      <c r="D515" t="s">
        <v>459</v>
      </c>
      <c r="E515" t="s">
        <v>460</v>
      </c>
      <c r="F515" t="s">
        <v>65</v>
      </c>
      <c r="G515" t="s">
        <v>66</v>
      </c>
      <c r="H515" t="s">
        <v>855</v>
      </c>
      <c r="I515" t="s">
        <v>857</v>
      </c>
      <c r="J515">
        <v>1</v>
      </c>
      <c r="K515" t="s">
        <v>472</v>
      </c>
      <c r="L515">
        <v>29</v>
      </c>
      <c r="M515" t="s">
        <v>473</v>
      </c>
      <c r="N515" t="s">
        <v>884</v>
      </c>
      <c r="O515" t="s">
        <v>885</v>
      </c>
      <c r="P515">
        <v>2000</v>
      </c>
      <c r="Q515" t="s">
        <v>105</v>
      </c>
      <c r="R515">
        <v>2561</v>
      </c>
      <c r="S515" t="s">
        <v>376</v>
      </c>
      <c r="T515">
        <v>0</v>
      </c>
      <c r="U515" t="s">
        <v>58</v>
      </c>
      <c r="V515" s="16">
        <v>2881952.43</v>
      </c>
      <c r="W515" s="1">
        <v>2500000</v>
      </c>
      <c r="X515" s="1">
        <v>17544.63</v>
      </c>
      <c r="Y515" s="1">
        <v>9957.44</v>
      </c>
      <c r="Z515" s="1">
        <v>9957.44</v>
      </c>
      <c r="AA515" s="1">
        <v>9957.44</v>
      </c>
      <c r="AB515" s="1">
        <v>9957.44</v>
      </c>
      <c r="AC515">
        <f t="shared" si="16"/>
        <v>2864407.8000000003</v>
      </c>
      <c r="AD515">
        <v>0</v>
      </c>
      <c r="AE515" s="1">
        <v>816050.51</v>
      </c>
      <c r="AF515">
        <v>0</v>
      </c>
      <c r="AG515" s="1">
        <v>434098.08</v>
      </c>
      <c r="AH515" s="1">
        <v>381952.43</v>
      </c>
    </row>
    <row r="516" spans="1:34" hidden="1" x14ac:dyDescent="0.35">
      <c r="A516" t="str">
        <f t="shared" si="17"/>
        <v>1.1-00-2509_25129021_2527210</v>
      </c>
      <c r="B516" t="s">
        <v>812</v>
      </c>
      <c r="C516" t="s">
        <v>815</v>
      </c>
      <c r="D516" t="s">
        <v>459</v>
      </c>
      <c r="E516" t="s">
        <v>460</v>
      </c>
      <c r="F516" t="s">
        <v>65</v>
      </c>
      <c r="G516" t="s">
        <v>66</v>
      </c>
      <c r="H516" t="s">
        <v>855</v>
      </c>
      <c r="I516" t="s">
        <v>857</v>
      </c>
      <c r="J516">
        <v>1</v>
      </c>
      <c r="K516" t="s">
        <v>472</v>
      </c>
      <c r="L516">
        <v>29</v>
      </c>
      <c r="M516" t="s">
        <v>473</v>
      </c>
      <c r="N516" t="s">
        <v>884</v>
      </c>
      <c r="O516" t="s">
        <v>885</v>
      </c>
      <c r="P516">
        <v>2000</v>
      </c>
      <c r="Q516" t="s">
        <v>105</v>
      </c>
      <c r="R516">
        <v>2721</v>
      </c>
      <c r="S516" t="s">
        <v>377</v>
      </c>
      <c r="T516">
        <v>0</v>
      </c>
      <c r="U516" t="s">
        <v>58</v>
      </c>
      <c r="V516" s="16">
        <v>350390</v>
      </c>
      <c r="W516" s="1">
        <v>580000</v>
      </c>
      <c r="X516" s="1">
        <v>350390</v>
      </c>
      <c r="Y516" s="1">
        <v>350390</v>
      </c>
      <c r="Z516" s="1">
        <v>41073.67</v>
      </c>
      <c r="AA516">
        <v>0</v>
      </c>
      <c r="AB516">
        <v>0</v>
      </c>
      <c r="AC516">
        <f t="shared" si="16"/>
        <v>0</v>
      </c>
      <c r="AD516" s="1">
        <v>300000</v>
      </c>
      <c r="AE516">
        <v>0</v>
      </c>
      <c r="AF516">
        <v>0</v>
      </c>
      <c r="AG516" s="1">
        <v>529610</v>
      </c>
      <c r="AH516" s="1">
        <v>-229610</v>
      </c>
    </row>
    <row r="517" spans="1:34" hidden="1" x14ac:dyDescent="0.35">
      <c r="A517" t="str">
        <f t="shared" si="17"/>
        <v>1.1-00-2509_25129021_2529110</v>
      </c>
      <c r="B517" t="s">
        <v>812</v>
      </c>
      <c r="C517" t="s">
        <v>815</v>
      </c>
      <c r="D517" t="s">
        <v>459</v>
      </c>
      <c r="E517" t="s">
        <v>460</v>
      </c>
      <c r="F517" t="s">
        <v>65</v>
      </c>
      <c r="G517" t="s">
        <v>66</v>
      </c>
      <c r="H517" t="s">
        <v>855</v>
      </c>
      <c r="I517" t="s">
        <v>857</v>
      </c>
      <c r="J517">
        <v>1</v>
      </c>
      <c r="K517" t="s">
        <v>472</v>
      </c>
      <c r="L517">
        <v>29</v>
      </c>
      <c r="M517" t="s">
        <v>473</v>
      </c>
      <c r="N517" t="s">
        <v>884</v>
      </c>
      <c r="O517" t="s">
        <v>885</v>
      </c>
      <c r="P517">
        <v>2000</v>
      </c>
      <c r="Q517" t="s">
        <v>105</v>
      </c>
      <c r="R517">
        <v>2911</v>
      </c>
      <c r="S517" t="s">
        <v>312</v>
      </c>
      <c r="T517">
        <v>0</v>
      </c>
      <c r="U517" t="s">
        <v>58</v>
      </c>
      <c r="V517" s="16">
        <v>0</v>
      </c>
      <c r="W517" s="1">
        <v>2300000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f t="shared" si="16"/>
        <v>0</v>
      </c>
      <c r="AD517">
        <v>0</v>
      </c>
      <c r="AE517">
        <v>0</v>
      </c>
      <c r="AF517">
        <v>0</v>
      </c>
      <c r="AG517" s="1">
        <v>2300000</v>
      </c>
      <c r="AH517" s="1">
        <v>-2300000</v>
      </c>
    </row>
    <row r="518" spans="1:34" hidden="1" x14ac:dyDescent="0.35">
      <c r="A518" t="str">
        <f t="shared" si="17"/>
        <v>1.1-00-2509_25129021_2529810</v>
      </c>
      <c r="B518" t="s">
        <v>812</v>
      </c>
      <c r="C518" t="s">
        <v>815</v>
      </c>
      <c r="D518" t="s">
        <v>459</v>
      </c>
      <c r="E518" t="s">
        <v>460</v>
      </c>
      <c r="F518" t="s">
        <v>65</v>
      </c>
      <c r="G518" t="s">
        <v>66</v>
      </c>
      <c r="H518" t="s">
        <v>855</v>
      </c>
      <c r="I518" t="s">
        <v>857</v>
      </c>
      <c r="J518">
        <v>1</v>
      </c>
      <c r="K518" t="s">
        <v>472</v>
      </c>
      <c r="L518">
        <v>29</v>
      </c>
      <c r="M518" t="s">
        <v>473</v>
      </c>
      <c r="N518" t="s">
        <v>884</v>
      </c>
      <c r="O518" t="s">
        <v>885</v>
      </c>
      <c r="P518">
        <v>2000</v>
      </c>
      <c r="Q518" t="s">
        <v>105</v>
      </c>
      <c r="R518">
        <v>2981</v>
      </c>
      <c r="S518" t="s">
        <v>380</v>
      </c>
      <c r="T518">
        <v>0</v>
      </c>
      <c r="U518" t="s">
        <v>58</v>
      </c>
      <c r="V518" s="16">
        <v>812000</v>
      </c>
      <c r="W518" s="1">
        <v>264000</v>
      </c>
      <c r="X518" s="1">
        <v>812000</v>
      </c>
      <c r="Y518" s="1">
        <v>812000</v>
      </c>
      <c r="Z518" s="1">
        <v>812000</v>
      </c>
      <c r="AA518" s="1">
        <v>812000</v>
      </c>
      <c r="AB518" s="1">
        <v>812000</v>
      </c>
      <c r="AC518">
        <f t="shared" si="16"/>
        <v>0</v>
      </c>
      <c r="AD518">
        <v>0</v>
      </c>
      <c r="AE518" s="1">
        <v>581839</v>
      </c>
      <c r="AF518">
        <v>0</v>
      </c>
      <c r="AG518" s="1">
        <v>33839</v>
      </c>
      <c r="AH518" s="1">
        <v>548000</v>
      </c>
    </row>
    <row r="519" spans="1:34" hidden="1" x14ac:dyDescent="0.35">
      <c r="A519" t="str">
        <f t="shared" si="17"/>
        <v>1.1-00-2509_25129021_2531110</v>
      </c>
      <c r="B519" t="s">
        <v>812</v>
      </c>
      <c r="C519" t="s">
        <v>815</v>
      </c>
      <c r="D519" t="s">
        <v>459</v>
      </c>
      <c r="E519" t="s">
        <v>460</v>
      </c>
      <c r="F519" t="s">
        <v>65</v>
      </c>
      <c r="G519" t="s">
        <v>66</v>
      </c>
      <c r="H519" t="s">
        <v>855</v>
      </c>
      <c r="I519" t="s">
        <v>857</v>
      </c>
      <c r="J519">
        <v>1</v>
      </c>
      <c r="K519" t="s">
        <v>472</v>
      </c>
      <c r="L519">
        <v>29</v>
      </c>
      <c r="M519" t="s">
        <v>473</v>
      </c>
      <c r="N519" t="s">
        <v>884</v>
      </c>
      <c r="O519" t="s">
        <v>885</v>
      </c>
      <c r="P519">
        <v>3000</v>
      </c>
      <c r="Q519" t="s">
        <v>56</v>
      </c>
      <c r="R519">
        <v>3111</v>
      </c>
      <c r="S519" t="s">
        <v>199</v>
      </c>
      <c r="T519">
        <v>0</v>
      </c>
      <c r="U519" t="s">
        <v>58</v>
      </c>
      <c r="V519" s="16">
        <v>146580205.30000001</v>
      </c>
      <c r="W519" s="1">
        <v>248334549.97</v>
      </c>
      <c r="X519" s="1">
        <v>146580205.30000001</v>
      </c>
      <c r="Y519" s="1">
        <v>146580205.30000001</v>
      </c>
      <c r="Z519" s="1">
        <v>146580205.30000001</v>
      </c>
      <c r="AA519" s="1">
        <v>146580205.30000001</v>
      </c>
      <c r="AB519" s="1">
        <v>146580205.30000001</v>
      </c>
      <c r="AC519">
        <f t="shared" si="16"/>
        <v>0</v>
      </c>
      <c r="AD519">
        <v>0</v>
      </c>
      <c r="AE519">
        <v>0</v>
      </c>
      <c r="AF519">
        <v>0</v>
      </c>
      <c r="AG519" s="1">
        <v>101754344.67</v>
      </c>
      <c r="AH519" s="1">
        <v>-101754344.67</v>
      </c>
    </row>
    <row r="520" spans="1:34" hidden="1" x14ac:dyDescent="0.35">
      <c r="A520" t="str">
        <f t="shared" si="17"/>
        <v>1.1-00-2509_25129021_2532610</v>
      </c>
      <c r="B520" t="s">
        <v>812</v>
      </c>
      <c r="C520" t="s">
        <v>815</v>
      </c>
      <c r="D520" t="s">
        <v>459</v>
      </c>
      <c r="E520" t="s">
        <v>460</v>
      </c>
      <c r="F520" t="s">
        <v>65</v>
      </c>
      <c r="G520" t="s">
        <v>66</v>
      </c>
      <c r="H520" t="s">
        <v>855</v>
      </c>
      <c r="I520" t="s">
        <v>857</v>
      </c>
      <c r="J520">
        <v>1</v>
      </c>
      <c r="K520" t="s">
        <v>472</v>
      </c>
      <c r="L520">
        <v>29</v>
      </c>
      <c r="M520" t="s">
        <v>473</v>
      </c>
      <c r="N520" t="s">
        <v>884</v>
      </c>
      <c r="O520" t="s">
        <v>885</v>
      </c>
      <c r="P520">
        <v>3000</v>
      </c>
      <c r="Q520" t="s">
        <v>56</v>
      </c>
      <c r="R520">
        <v>3261</v>
      </c>
      <c r="S520" t="s">
        <v>409</v>
      </c>
      <c r="T520">
        <v>0</v>
      </c>
      <c r="U520" t="s">
        <v>58</v>
      </c>
      <c r="V520" s="16">
        <v>45922462.799999997</v>
      </c>
      <c r="W520" s="1">
        <v>50000000</v>
      </c>
      <c r="X520" s="1">
        <v>45922462.799999997</v>
      </c>
      <c r="Y520" s="1">
        <v>45922462.799999997</v>
      </c>
      <c r="Z520" s="1">
        <v>45922462.799999997</v>
      </c>
      <c r="AA520" s="1">
        <v>45922462.799999997</v>
      </c>
      <c r="AB520" s="1">
        <v>45922462.799999997</v>
      </c>
      <c r="AC520">
        <f t="shared" si="16"/>
        <v>0</v>
      </c>
      <c r="AD520">
        <v>0</v>
      </c>
      <c r="AE520">
        <v>0</v>
      </c>
      <c r="AF520">
        <v>0</v>
      </c>
      <c r="AG520" s="1">
        <v>4077537.2</v>
      </c>
      <c r="AH520" s="1">
        <v>-4077537.2</v>
      </c>
    </row>
    <row r="521" spans="1:34" hidden="1" x14ac:dyDescent="0.35">
      <c r="A521" t="str">
        <f t="shared" si="17"/>
        <v>1.1-00-2509_25129021_2533110</v>
      </c>
      <c r="B521" t="s">
        <v>812</v>
      </c>
      <c r="C521" t="s">
        <v>815</v>
      </c>
      <c r="D521" t="s">
        <v>459</v>
      </c>
      <c r="E521" t="s">
        <v>460</v>
      </c>
      <c r="F521" t="s">
        <v>65</v>
      </c>
      <c r="G521" t="s">
        <v>66</v>
      </c>
      <c r="H521" t="s">
        <v>855</v>
      </c>
      <c r="I521" t="s">
        <v>857</v>
      </c>
      <c r="J521">
        <v>1</v>
      </c>
      <c r="K521" t="s">
        <v>472</v>
      </c>
      <c r="L521">
        <v>29</v>
      </c>
      <c r="M521" t="s">
        <v>473</v>
      </c>
      <c r="N521" t="s">
        <v>884</v>
      </c>
      <c r="O521" t="s">
        <v>885</v>
      </c>
      <c r="P521">
        <v>3000</v>
      </c>
      <c r="Q521" t="s">
        <v>56</v>
      </c>
      <c r="R521">
        <v>3311</v>
      </c>
      <c r="S521" t="s">
        <v>316</v>
      </c>
      <c r="T521">
        <v>0</v>
      </c>
      <c r="U521" t="s">
        <v>58</v>
      </c>
      <c r="V521" s="16">
        <v>0</v>
      </c>
      <c r="W521" s="1">
        <v>3150000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f t="shared" si="16"/>
        <v>0</v>
      </c>
      <c r="AD521">
        <v>0</v>
      </c>
      <c r="AE521">
        <v>0</v>
      </c>
      <c r="AF521">
        <v>0</v>
      </c>
      <c r="AG521" s="1">
        <v>3150000</v>
      </c>
      <c r="AH521" s="1">
        <v>-3150000</v>
      </c>
    </row>
    <row r="522" spans="1:34" hidden="1" x14ac:dyDescent="0.35">
      <c r="A522" t="str">
        <f t="shared" si="17"/>
        <v>1.1-00-2509_25129021_2533210</v>
      </c>
      <c r="B522" t="s">
        <v>812</v>
      </c>
      <c r="C522" t="s">
        <v>815</v>
      </c>
      <c r="D522" t="s">
        <v>459</v>
      </c>
      <c r="E522" t="s">
        <v>460</v>
      </c>
      <c r="F522" t="s">
        <v>65</v>
      </c>
      <c r="G522" t="s">
        <v>66</v>
      </c>
      <c r="H522" t="s">
        <v>855</v>
      </c>
      <c r="I522" t="s">
        <v>857</v>
      </c>
      <c r="J522">
        <v>1</v>
      </c>
      <c r="K522" t="s">
        <v>472</v>
      </c>
      <c r="L522">
        <v>29</v>
      </c>
      <c r="M522" t="s">
        <v>473</v>
      </c>
      <c r="N522" t="s">
        <v>884</v>
      </c>
      <c r="O522" t="s">
        <v>885</v>
      </c>
      <c r="P522">
        <v>3000</v>
      </c>
      <c r="Q522" t="s">
        <v>56</v>
      </c>
      <c r="R522">
        <v>3321</v>
      </c>
      <c r="S522" t="s">
        <v>245</v>
      </c>
      <c r="T522">
        <v>0</v>
      </c>
      <c r="U522" t="s">
        <v>58</v>
      </c>
      <c r="V522" s="16">
        <v>17536580</v>
      </c>
      <c r="W522" s="1">
        <v>5400000</v>
      </c>
      <c r="X522" s="1">
        <v>17536579.559999999</v>
      </c>
      <c r="Y522" s="1">
        <v>8356292</v>
      </c>
      <c r="Z522" s="1">
        <v>2664891.2000000002</v>
      </c>
      <c r="AA522">
        <v>0</v>
      </c>
      <c r="AB522">
        <v>0</v>
      </c>
      <c r="AC522">
        <f t="shared" si="16"/>
        <v>0.44000000134110451</v>
      </c>
      <c r="AD522">
        <v>0</v>
      </c>
      <c r="AE522" s="1">
        <v>12136580</v>
      </c>
      <c r="AF522">
        <v>0</v>
      </c>
      <c r="AG522">
        <v>0</v>
      </c>
      <c r="AH522" s="1">
        <v>12136580</v>
      </c>
    </row>
    <row r="523" spans="1:34" hidden="1" x14ac:dyDescent="0.35">
      <c r="A523" t="str">
        <f t="shared" si="17"/>
        <v>1.1-00-2509_25129021_2533810</v>
      </c>
      <c r="B523" t="s">
        <v>812</v>
      </c>
      <c r="C523" t="s">
        <v>815</v>
      </c>
      <c r="D523" t="s">
        <v>459</v>
      </c>
      <c r="E523" t="s">
        <v>460</v>
      </c>
      <c r="F523" t="s">
        <v>65</v>
      </c>
      <c r="G523" t="s">
        <v>66</v>
      </c>
      <c r="H523" t="s">
        <v>855</v>
      </c>
      <c r="I523" t="s">
        <v>857</v>
      </c>
      <c r="J523">
        <v>1</v>
      </c>
      <c r="K523" t="s">
        <v>472</v>
      </c>
      <c r="L523">
        <v>29</v>
      </c>
      <c r="M523" t="s">
        <v>473</v>
      </c>
      <c r="N523" t="s">
        <v>884</v>
      </c>
      <c r="O523" t="s">
        <v>885</v>
      </c>
      <c r="P523">
        <v>3000</v>
      </c>
      <c r="Q523" t="s">
        <v>56</v>
      </c>
      <c r="R523">
        <v>3381</v>
      </c>
      <c r="S523" t="s">
        <v>478</v>
      </c>
      <c r="T523">
        <v>0</v>
      </c>
      <c r="U523" t="s">
        <v>58</v>
      </c>
      <c r="V523" s="16">
        <v>11101338.060000001</v>
      </c>
      <c r="W523" s="1">
        <v>20000000</v>
      </c>
      <c r="X523" s="1">
        <v>11101328.07</v>
      </c>
      <c r="Y523" s="1">
        <v>11101328.07</v>
      </c>
      <c r="Z523" s="1">
        <v>11101328.07</v>
      </c>
      <c r="AA523" s="1">
        <v>11101328.07</v>
      </c>
      <c r="AB523" s="1">
        <v>11101328.07</v>
      </c>
      <c r="AC523">
        <f t="shared" si="16"/>
        <v>9.9900000002235174</v>
      </c>
      <c r="AD523">
        <v>0</v>
      </c>
      <c r="AE523">
        <v>10</v>
      </c>
      <c r="AF523">
        <v>0</v>
      </c>
      <c r="AG523" s="1">
        <v>8898671.9399999995</v>
      </c>
      <c r="AH523" s="1">
        <v>-8898661.9399999995</v>
      </c>
    </row>
    <row r="524" spans="1:34" hidden="1" x14ac:dyDescent="0.35">
      <c r="A524" t="str">
        <f t="shared" si="17"/>
        <v>1.1-00-2509_25129021_25357111</v>
      </c>
      <c r="B524" t="s">
        <v>812</v>
      </c>
      <c r="C524" t="s">
        <v>815</v>
      </c>
      <c r="D524" t="s">
        <v>459</v>
      </c>
      <c r="E524" t="s">
        <v>460</v>
      </c>
      <c r="F524" t="s">
        <v>65</v>
      </c>
      <c r="G524" t="s">
        <v>66</v>
      </c>
      <c r="H524" t="s">
        <v>855</v>
      </c>
      <c r="I524" t="s">
        <v>857</v>
      </c>
      <c r="J524">
        <v>1</v>
      </c>
      <c r="K524" t="s">
        <v>472</v>
      </c>
      <c r="L524">
        <v>29</v>
      </c>
      <c r="M524" t="s">
        <v>473</v>
      </c>
      <c r="N524" t="s">
        <v>884</v>
      </c>
      <c r="O524" t="s">
        <v>885</v>
      </c>
      <c r="P524">
        <v>3000</v>
      </c>
      <c r="Q524" t="s">
        <v>56</v>
      </c>
      <c r="R524">
        <v>3571</v>
      </c>
      <c r="S524" t="s">
        <v>392</v>
      </c>
      <c r="T524">
        <v>11</v>
      </c>
      <c r="U524" t="s">
        <v>886</v>
      </c>
      <c r="V524" s="16">
        <v>0</v>
      </c>
      <c r="W524" s="1">
        <v>99999994.560000002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f t="shared" si="16"/>
        <v>0</v>
      </c>
      <c r="AD524">
        <v>0</v>
      </c>
      <c r="AE524">
        <v>5.44</v>
      </c>
      <c r="AF524">
        <v>0</v>
      </c>
      <c r="AG524" s="1">
        <v>100000000</v>
      </c>
      <c r="AH524" s="1">
        <v>-99999994.560000002</v>
      </c>
    </row>
    <row r="525" spans="1:34" hidden="1" x14ac:dyDescent="0.35">
      <c r="A525" t="str">
        <f t="shared" si="17"/>
        <v>1.1-00-2509_25129021_25357112</v>
      </c>
      <c r="B525" t="s">
        <v>812</v>
      </c>
      <c r="C525" t="s">
        <v>815</v>
      </c>
      <c r="D525" t="s">
        <v>459</v>
      </c>
      <c r="E525" t="s">
        <v>460</v>
      </c>
      <c r="F525" t="s">
        <v>65</v>
      </c>
      <c r="G525" t="s">
        <v>66</v>
      </c>
      <c r="H525" t="s">
        <v>855</v>
      </c>
      <c r="I525" t="s">
        <v>857</v>
      </c>
      <c r="J525">
        <v>1</v>
      </c>
      <c r="K525" t="s">
        <v>472</v>
      </c>
      <c r="L525">
        <v>29</v>
      </c>
      <c r="M525" t="s">
        <v>473</v>
      </c>
      <c r="N525" t="s">
        <v>884</v>
      </c>
      <c r="O525" t="s">
        <v>885</v>
      </c>
      <c r="P525">
        <v>3000</v>
      </c>
      <c r="Q525" t="s">
        <v>56</v>
      </c>
      <c r="R525">
        <v>3571</v>
      </c>
      <c r="S525" t="s">
        <v>392</v>
      </c>
      <c r="T525">
        <v>12</v>
      </c>
      <c r="U525" t="s">
        <v>887</v>
      </c>
      <c r="V525" s="16">
        <v>0</v>
      </c>
      <c r="W525" s="1">
        <v>100000005.44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f t="shared" si="16"/>
        <v>0</v>
      </c>
      <c r="AD525">
        <v>0</v>
      </c>
      <c r="AE525">
        <v>0</v>
      </c>
      <c r="AF525">
        <v>0</v>
      </c>
      <c r="AG525" s="1">
        <v>100000005.44</v>
      </c>
      <c r="AH525" s="1">
        <v>-100000005.44</v>
      </c>
    </row>
    <row r="526" spans="1:34" hidden="1" x14ac:dyDescent="0.35">
      <c r="A526" t="str">
        <f t="shared" si="17"/>
        <v>1.1-00-2509_25129021_2539220</v>
      </c>
      <c r="B526" t="s">
        <v>812</v>
      </c>
      <c r="C526" t="s">
        <v>815</v>
      </c>
      <c r="D526" t="s">
        <v>459</v>
      </c>
      <c r="E526" t="s">
        <v>460</v>
      </c>
      <c r="F526" t="s">
        <v>65</v>
      </c>
      <c r="G526" t="s">
        <v>66</v>
      </c>
      <c r="H526" t="s">
        <v>855</v>
      </c>
      <c r="I526" t="s">
        <v>857</v>
      </c>
      <c r="J526">
        <v>1</v>
      </c>
      <c r="K526" t="s">
        <v>472</v>
      </c>
      <c r="L526">
        <v>29</v>
      </c>
      <c r="M526" t="s">
        <v>473</v>
      </c>
      <c r="N526" t="s">
        <v>884</v>
      </c>
      <c r="O526" t="s">
        <v>885</v>
      </c>
      <c r="P526">
        <v>3000</v>
      </c>
      <c r="Q526" t="s">
        <v>56</v>
      </c>
      <c r="R526">
        <v>3922</v>
      </c>
      <c r="S526" t="s">
        <v>258</v>
      </c>
      <c r="T526">
        <v>0</v>
      </c>
      <c r="U526" t="s">
        <v>58</v>
      </c>
      <c r="V526" s="16">
        <v>2578444</v>
      </c>
      <c r="W526" s="1">
        <v>11000000</v>
      </c>
      <c r="X526" s="1">
        <v>2578444</v>
      </c>
      <c r="Y526" s="1">
        <v>2578444</v>
      </c>
      <c r="Z526" s="1">
        <v>2578444</v>
      </c>
      <c r="AA526" s="1">
        <v>2578444</v>
      </c>
      <c r="AB526" s="1">
        <v>2578444</v>
      </c>
      <c r="AC526">
        <f t="shared" si="16"/>
        <v>0</v>
      </c>
      <c r="AD526">
        <v>0</v>
      </c>
      <c r="AE526">
        <v>0</v>
      </c>
      <c r="AF526">
        <v>0</v>
      </c>
      <c r="AG526" s="1">
        <v>8421556</v>
      </c>
      <c r="AH526" s="1">
        <v>-8421556</v>
      </c>
    </row>
    <row r="527" spans="1:34" hidden="1" x14ac:dyDescent="0.35">
      <c r="A527" t="str">
        <f t="shared" si="17"/>
        <v>1.1-00-2511_25163045_2525110</v>
      </c>
      <c r="B527" t="s">
        <v>812</v>
      </c>
      <c r="C527" t="s">
        <v>815</v>
      </c>
      <c r="D527" t="s">
        <v>459</v>
      </c>
      <c r="E527" t="s">
        <v>460</v>
      </c>
      <c r="F527" t="s">
        <v>65</v>
      </c>
      <c r="G527" t="s">
        <v>66</v>
      </c>
      <c r="H527" t="s">
        <v>822</v>
      </c>
      <c r="I527" t="s">
        <v>824</v>
      </c>
      <c r="J527">
        <v>1</v>
      </c>
      <c r="K527" t="s">
        <v>472</v>
      </c>
      <c r="L527">
        <v>63</v>
      </c>
      <c r="M527" t="s">
        <v>890</v>
      </c>
      <c r="N527" t="s">
        <v>888</v>
      </c>
      <c r="O527" t="s">
        <v>891</v>
      </c>
      <c r="P527">
        <v>2000</v>
      </c>
      <c r="Q527" t="s">
        <v>105</v>
      </c>
      <c r="R527">
        <v>2511</v>
      </c>
      <c r="S527" t="s">
        <v>475</v>
      </c>
      <c r="T527">
        <v>0</v>
      </c>
      <c r="U527" t="s">
        <v>58</v>
      </c>
      <c r="V527" s="16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f t="shared" si="16"/>
        <v>0</v>
      </c>
      <c r="AD527">
        <v>0</v>
      </c>
      <c r="AE527">
        <v>0</v>
      </c>
      <c r="AF527">
        <v>0</v>
      </c>
      <c r="AG527">
        <v>0</v>
      </c>
      <c r="AH527">
        <v>0</v>
      </c>
    </row>
    <row r="528" spans="1:34" hidden="1" x14ac:dyDescent="0.35">
      <c r="A528" t="str">
        <f t="shared" si="17"/>
        <v>1.1-00-2511_25163045_2525510</v>
      </c>
      <c r="B528" t="s">
        <v>812</v>
      </c>
      <c r="C528" t="s">
        <v>815</v>
      </c>
      <c r="D528" t="s">
        <v>459</v>
      </c>
      <c r="E528" t="s">
        <v>460</v>
      </c>
      <c r="F528" t="s">
        <v>65</v>
      </c>
      <c r="G528" t="s">
        <v>66</v>
      </c>
      <c r="H528" t="s">
        <v>822</v>
      </c>
      <c r="I528" t="s">
        <v>824</v>
      </c>
      <c r="J528">
        <v>1</v>
      </c>
      <c r="K528" t="s">
        <v>472</v>
      </c>
      <c r="L528">
        <v>63</v>
      </c>
      <c r="M528" t="s">
        <v>890</v>
      </c>
      <c r="N528" t="s">
        <v>888</v>
      </c>
      <c r="O528" t="s">
        <v>891</v>
      </c>
      <c r="P528">
        <v>2000</v>
      </c>
      <c r="Q528" t="s">
        <v>105</v>
      </c>
      <c r="R528">
        <v>2551</v>
      </c>
      <c r="S528" t="s">
        <v>476</v>
      </c>
      <c r="T528">
        <v>0</v>
      </c>
      <c r="U528" t="s">
        <v>58</v>
      </c>
      <c r="V528" s="16">
        <v>200000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f t="shared" si="16"/>
        <v>200000</v>
      </c>
      <c r="AD528" s="1">
        <v>200000</v>
      </c>
      <c r="AE528">
        <v>0</v>
      </c>
      <c r="AF528">
        <v>0</v>
      </c>
      <c r="AG528">
        <v>0</v>
      </c>
      <c r="AH528" s="1">
        <v>200000</v>
      </c>
    </row>
    <row r="529" spans="1:34" hidden="1" x14ac:dyDescent="0.35">
      <c r="A529" t="str">
        <f t="shared" si="17"/>
        <v>1.1-00-2511_25163045_2527210</v>
      </c>
      <c r="B529" t="s">
        <v>812</v>
      </c>
      <c r="C529" t="s">
        <v>815</v>
      </c>
      <c r="D529" t="s">
        <v>459</v>
      </c>
      <c r="E529" t="s">
        <v>460</v>
      </c>
      <c r="F529" t="s">
        <v>65</v>
      </c>
      <c r="G529" t="s">
        <v>66</v>
      </c>
      <c r="H529" t="s">
        <v>822</v>
      </c>
      <c r="I529" t="s">
        <v>824</v>
      </c>
      <c r="J529">
        <v>1</v>
      </c>
      <c r="K529" t="s">
        <v>472</v>
      </c>
      <c r="L529">
        <v>63</v>
      </c>
      <c r="M529" t="s">
        <v>890</v>
      </c>
      <c r="N529" t="s">
        <v>888</v>
      </c>
      <c r="O529" t="s">
        <v>891</v>
      </c>
      <c r="P529">
        <v>2000</v>
      </c>
      <c r="Q529" t="s">
        <v>105</v>
      </c>
      <c r="R529">
        <v>2721</v>
      </c>
      <c r="S529" t="s">
        <v>377</v>
      </c>
      <c r="T529">
        <v>0</v>
      </c>
      <c r="U529" t="s">
        <v>58</v>
      </c>
      <c r="V529" s="16">
        <v>300000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f t="shared" si="16"/>
        <v>300000</v>
      </c>
      <c r="AD529" s="1">
        <v>300000</v>
      </c>
      <c r="AE529">
        <v>0</v>
      </c>
      <c r="AF529">
        <v>0</v>
      </c>
      <c r="AG529">
        <v>0</v>
      </c>
      <c r="AH529" s="1">
        <v>300000</v>
      </c>
    </row>
    <row r="530" spans="1:34" hidden="1" x14ac:dyDescent="0.35">
      <c r="A530" t="str">
        <f t="shared" si="17"/>
        <v>1.1-00-2511_25163045_2529110</v>
      </c>
      <c r="B530" t="s">
        <v>812</v>
      </c>
      <c r="C530" t="s">
        <v>815</v>
      </c>
      <c r="D530" t="s">
        <v>459</v>
      </c>
      <c r="E530" t="s">
        <v>460</v>
      </c>
      <c r="F530" t="s">
        <v>65</v>
      </c>
      <c r="G530" t="s">
        <v>66</v>
      </c>
      <c r="H530" t="s">
        <v>822</v>
      </c>
      <c r="I530" t="s">
        <v>824</v>
      </c>
      <c r="J530">
        <v>1</v>
      </c>
      <c r="K530" t="s">
        <v>472</v>
      </c>
      <c r="L530">
        <v>63</v>
      </c>
      <c r="M530" t="s">
        <v>890</v>
      </c>
      <c r="N530" t="s">
        <v>888</v>
      </c>
      <c r="O530" t="s">
        <v>891</v>
      </c>
      <c r="P530">
        <v>2000</v>
      </c>
      <c r="Q530" t="s">
        <v>105</v>
      </c>
      <c r="R530">
        <v>2911</v>
      </c>
      <c r="S530" t="s">
        <v>312</v>
      </c>
      <c r="T530">
        <v>0</v>
      </c>
      <c r="U530" t="s">
        <v>58</v>
      </c>
      <c r="V530" s="16">
        <v>100000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f t="shared" si="16"/>
        <v>100000</v>
      </c>
      <c r="AD530" s="1">
        <v>500000</v>
      </c>
      <c r="AE530">
        <v>0</v>
      </c>
      <c r="AF530">
        <v>0</v>
      </c>
      <c r="AG530" s="1">
        <v>400000</v>
      </c>
      <c r="AH530" s="1">
        <v>100000</v>
      </c>
    </row>
    <row r="531" spans="1:34" hidden="1" x14ac:dyDescent="0.35">
      <c r="A531" t="str">
        <f t="shared" si="17"/>
        <v>1.1-00-2511_25163045_2529810</v>
      </c>
      <c r="B531" t="s">
        <v>812</v>
      </c>
      <c r="C531" t="s">
        <v>815</v>
      </c>
      <c r="D531" t="s">
        <v>459</v>
      </c>
      <c r="E531" t="s">
        <v>460</v>
      </c>
      <c r="F531" t="s">
        <v>65</v>
      </c>
      <c r="G531" t="s">
        <v>66</v>
      </c>
      <c r="H531" t="s">
        <v>822</v>
      </c>
      <c r="I531" t="s">
        <v>824</v>
      </c>
      <c r="J531">
        <v>1</v>
      </c>
      <c r="K531" t="s">
        <v>472</v>
      </c>
      <c r="L531">
        <v>63</v>
      </c>
      <c r="M531" t="s">
        <v>890</v>
      </c>
      <c r="N531" t="s">
        <v>888</v>
      </c>
      <c r="O531" t="s">
        <v>891</v>
      </c>
      <c r="P531">
        <v>2000</v>
      </c>
      <c r="Q531" t="s">
        <v>105</v>
      </c>
      <c r="R531">
        <v>2981</v>
      </c>
      <c r="S531" t="s">
        <v>380</v>
      </c>
      <c r="T531">
        <v>0</v>
      </c>
      <c r="U531" t="s">
        <v>58</v>
      </c>
      <c r="V531" s="16">
        <v>1000000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f t="shared" si="16"/>
        <v>1000000</v>
      </c>
      <c r="AD531" s="1">
        <v>2000000</v>
      </c>
      <c r="AE531">
        <v>0</v>
      </c>
      <c r="AF531">
        <v>0</v>
      </c>
      <c r="AG531" s="1">
        <v>1000000</v>
      </c>
      <c r="AH531" s="1">
        <v>1000000</v>
      </c>
    </row>
    <row r="532" spans="1:34" hidden="1" x14ac:dyDescent="0.35">
      <c r="A532" t="str">
        <f t="shared" si="17"/>
        <v>1.1-00-2511_25163045_2532610</v>
      </c>
      <c r="B532" t="s">
        <v>812</v>
      </c>
      <c r="C532" t="s">
        <v>815</v>
      </c>
      <c r="D532" t="s">
        <v>459</v>
      </c>
      <c r="E532" t="s">
        <v>460</v>
      </c>
      <c r="F532" t="s">
        <v>65</v>
      </c>
      <c r="G532" t="s">
        <v>66</v>
      </c>
      <c r="H532" t="s">
        <v>822</v>
      </c>
      <c r="I532" t="s">
        <v>824</v>
      </c>
      <c r="J532">
        <v>1</v>
      </c>
      <c r="K532" t="s">
        <v>472</v>
      </c>
      <c r="L532">
        <v>63</v>
      </c>
      <c r="M532" t="s">
        <v>890</v>
      </c>
      <c r="N532" t="s">
        <v>888</v>
      </c>
      <c r="O532" t="s">
        <v>891</v>
      </c>
      <c r="P532">
        <v>3000</v>
      </c>
      <c r="Q532" t="s">
        <v>56</v>
      </c>
      <c r="R532">
        <v>3261</v>
      </c>
      <c r="S532" t="s">
        <v>409</v>
      </c>
      <c r="T532">
        <v>0</v>
      </c>
      <c r="U532" t="s">
        <v>58</v>
      </c>
      <c r="V532" s="16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f t="shared" si="16"/>
        <v>0</v>
      </c>
      <c r="AD532">
        <v>0</v>
      </c>
      <c r="AE532">
        <v>0</v>
      </c>
      <c r="AF532">
        <v>0</v>
      </c>
      <c r="AG532">
        <v>0</v>
      </c>
      <c r="AH532">
        <v>0</v>
      </c>
    </row>
    <row r="533" spans="1:34" hidden="1" x14ac:dyDescent="0.35">
      <c r="A533" t="str">
        <f t="shared" si="17"/>
        <v>1.1-00-2511_25163045_2533110</v>
      </c>
      <c r="B533" t="s">
        <v>812</v>
      </c>
      <c r="C533" t="s">
        <v>815</v>
      </c>
      <c r="D533" t="s">
        <v>459</v>
      </c>
      <c r="E533" t="s">
        <v>460</v>
      </c>
      <c r="F533" t="s">
        <v>65</v>
      </c>
      <c r="G533" t="s">
        <v>66</v>
      </c>
      <c r="H533" t="s">
        <v>822</v>
      </c>
      <c r="I533" t="s">
        <v>824</v>
      </c>
      <c r="J533">
        <v>1</v>
      </c>
      <c r="K533" t="s">
        <v>472</v>
      </c>
      <c r="L533">
        <v>63</v>
      </c>
      <c r="M533" t="s">
        <v>890</v>
      </c>
      <c r="N533" t="s">
        <v>888</v>
      </c>
      <c r="O533" t="s">
        <v>891</v>
      </c>
      <c r="P533">
        <v>3000</v>
      </c>
      <c r="Q533" t="s">
        <v>56</v>
      </c>
      <c r="R533">
        <v>3311</v>
      </c>
      <c r="S533" t="s">
        <v>316</v>
      </c>
      <c r="T533">
        <v>0</v>
      </c>
      <c r="U533" t="s">
        <v>58</v>
      </c>
      <c r="V533" s="16">
        <v>2000000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f t="shared" si="16"/>
        <v>2000000</v>
      </c>
      <c r="AD533">
        <v>0</v>
      </c>
      <c r="AE533" s="1">
        <v>2000000</v>
      </c>
      <c r="AF533">
        <v>0</v>
      </c>
      <c r="AG533">
        <v>0</v>
      </c>
      <c r="AH533" s="1">
        <v>2000000</v>
      </c>
    </row>
    <row r="534" spans="1:34" hidden="1" x14ac:dyDescent="0.35">
      <c r="A534" t="str">
        <f t="shared" si="17"/>
        <v>1.1-00-2511_25163045_2533210</v>
      </c>
      <c r="B534" t="s">
        <v>812</v>
      </c>
      <c r="C534" t="s">
        <v>815</v>
      </c>
      <c r="D534" t="s">
        <v>459</v>
      </c>
      <c r="E534" t="s">
        <v>460</v>
      </c>
      <c r="F534" t="s">
        <v>65</v>
      </c>
      <c r="G534" t="s">
        <v>66</v>
      </c>
      <c r="H534" t="s">
        <v>822</v>
      </c>
      <c r="I534" t="s">
        <v>824</v>
      </c>
      <c r="J534">
        <v>1</v>
      </c>
      <c r="K534" t="s">
        <v>472</v>
      </c>
      <c r="L534">
        <v>63</v>
      </c>
      <c r="M534" t="s">
        <v>890</v>
      </c>
      <c r="N534" t="s">
        <v>888</v>
      </c>
      <c r="O534" t="s">
        <v>891</v>
      </c>
      <c r="P534">
        <v>3000</v>
      </c>
      <c r="Q534" t="s">
        <v>56</v>
      </c>
      <c r="R534">
        <v>3321</v>
      </c>
      <c r="S534" t="s">
        <v>245</v>
      </c>
      <c r="T534">
        <v>0</v>
      </c>
      <c r="U534" t="s">
        <v>58</v>
      </c>
      <c r="V534" s="16">
        <v>6000000</v>
      </c>
      <c r="W534">
        <v>0</v>
      </c>
      <c r="X534" s="1">
        <v>2615564.5099999998</v>
      </c>
      <c r="Y534">
        <v>0</v>
      </c>
      <c r="Z534">
        <v>0</v>
      </c>
      <c r="AA534">
        <v>0</v>
      </c>
      <c r="AB534">
        <v>0</v>
      </c>
      <c r="AC534">
        <f t="shared" si="16"/>
        <v>3384435.49</v>
      </c>
      <c r="AD534" s="1">
        <v>1000000</v>
      </c>
      <c r="AE534" s="1">
        <v>5000000</v>
      </c>
      <c r="AF534">
        <v>0</v>
      </c>
      <c r="AG534">
        <v>0</v>
      </c>
      <c r="AH534" s="1">
        <v>6000000</v>
      </c>
    </row>
    <row r="535" spans="1:34" hidden="1" x14ac:dyDescent="0.35">
      <c r="A535" t="str">
        <f t="shared" si="17"/>
        <v>1.1-00-2511_25163045_2533810</v>
      </c>
      <c r="B535" t="s">
        <v>812</v>
      </c>
      <c r="C535" t="s">
        <v>815</v>
      </c>
      <c r="D535" t="s">
        <v>459</v>
      </c>
      <c r="E535" t="s">
        <v>460</v>
      </c>
      <c r="F535" t="s">
        <v>65</v>
      </c>
      <c r="G535" t="s">
        <v>66</v>
      </c>
      <c r="H535" t="s">
        <v>822</v>
      </c>
      <c r="I535" t="s">
        <v>824</v>
      </c>
      <c r="J535">
        <v>1</v>
      </c>
      <c r="K535" t="s">
        <v>472</v>
      </c>
      <c r="L535">
        <v>63</v>
      </c>
      <c r="M535" t="s">
        <v>890</v>
      </c>
      <c r="N535" t="s">
        <v>888</v>
      </c>
      <c r="O535" t="s">
        <v>891</v>
      </c>
      <c r="P535">
        <v>3000</v>
      </c>
      <c r="Q535" t="s">
        <v>56</v>
      </c>
      <c r="R535">
        <v>3381</v>
      </c>
      <c r="S535" t="s">
        <v>478</v>
      </c>
      <c r="T535">
        <v>0</v>
      </c>
      <c r="U535" t="s">
        <v>58</v>
      </c>
      <c r="V535" s="16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f t="shared" si="16"/>
        <v>0</v>
      </c>
      <c r="AD535">
        <v>0</v>
      </c>
      <c r="AE535">
        <v>0</v>
      </c>
      <c r="AF535">
        <v>0</v>
      </c>
      <c r="AG535">
        <v>0</v>
      </c>
      <c r="AH535">
        <v>0</v>
      </c>
    </row>
    <row r="536" spans="1:34" hidden="1" x14ac:dyDescent="0.35">
      <c r="A536" t="str">
        <f t="shared" si="17"/>
        <v>1.1-00-2511_25163045_2535710</v>
      </c>
      <c r="B536" t="s">
        <v>812</v>
      </c>
      <c r="C536" t="s">
        <v>815</v>
      </c>
      <c r="D536" t="s">
        <v>459</v>
      </c>
      <c r="E536" t="s">
        <v>460</v>
      </c>
      <c r="F536" t="s">
        <v>65</v>
      </c>
      <c r="G536" t="s">
        <v>66</v>
      </c>
      <c r="H536" t="s">
        <v>822</v>
      </c>
      <c r="I536" t="s">
        <v>824</v>
      </c>
      <c r="J536">
        <v>1</v>
      </c>
      <c r="K536" t="s">
        <v>472</v>
      </c>
      <c r="L536">
        <v>63</v>
      </c>
      <c r="M536" t="s">
        <v>890</v>
      </c>
      <c r="N536" t="s">
        <v>888</v>
      </c>
      <c r="O536" t="s">
        <v>891</v>
      </c>
      <c r="P536">
        <v>3000</v>
      </c>
      <c r="Q536" t="s">
        <v>56</v>
      </c>
      <c r="R536">
        <v>3571</v>
      </c>
      <c r="S536" t="s">
        <v>392</v>
      </c>
      <c r="T536">
        <v>0</v>
      </c>
      <c r="U536" t="s">
        <v>58</v>
      </c>
      <c r="V536" s="16">
        <v>200000000</v>
      </c>
      <c r="W536">
        <v>0</v>
      </c>
      <c r="X536" s="1">
        <v>62848782.700000003</v>
      </c>
      <c r="Y536" s="1">
        <v>62848782.700000003</v>
      </c>
      <c r="Z536" s="1">
        <v>62848782.689999998</v>
      </c>
      <c r="AA536" s="1">
        <v>62848782.689999998</v>
      </c>
      <c r="AB536" s="1">
        <v>62848782.689999998</v>
      </c>
      <c r="AC536">
        <f t="shared" si="16"/>
        <v>137151217.30000001</v>
      </c>
      <c r="AD536">
        <v>0</v>
      </c>
      <c r="AE536" s="1">
        <v>200000000</v>
      </c>
      <c r="AF536">
        <v>0</v>
      </c>
      <c r="AG536">
        <v>0</v>
      </c>
      <c r="AH536" s="1">
        <v>200000000</v>
      </c>
    </row>
    <row r="537" spans="1:34" hidden="1" x14ac:dyDescent="0.35">
      <c r="A537" t="str">
        <f t="shared" si="17"/>
        <v>1.1-00-2511_25163045_25392253</v>
      </c>
      <c r="B537" t="s">
        <v>812</v>
      </c>
      <c r="C537" t="s">
        <v>815</v>
      </c>
      <c r="D537" t="s">
        <v>459</v>
      </c>
      <c r="E537" t="s">
        <v>460</v>
      </c>
      <c r="F537" t="s">
        <v>65</v>
      </c>
      <c r="G537" t="s">
        <v>66</v>
      </c>
      <c r="H537" t="s">
        <v>822</v>
      </c>
      <c r="I537" t="s">
        <v>824</v>
      </c>
      <c r="J537">
        <v>1</v>
      </c>
      <c r="K537" t="s">
        <v>472</v>
      </c>
      <c r="L537">
        <v>63</v>
      </c>
      <c r="M537" t="s">
        <v>890</v>
      </c>
      <c r="N537" t="s">
        <v>888</v>
      </c>
      <c r="O537" t="s">
        <v>891</v>
      </c>
      <c r="P537">
        <v>3000</v>
      </c>
      <c r="Q537" t="s">
        <v>56</v>
      </c>
      <c r="R537">
        <v>3922</v>
      </c>
      <c r="S537" t="s">
        <v>258</v>
      </c>
      <c r="T537">
        <v>53</v>
      </c>
      <c r="U537" t="s">
        <v>892</v>
      </c>
      <c r="V537" s="16">
        <v>8421546</v>
      </c>
      <c r="W537">
        <v>0</v>
      </c>
      <c r="X537" s="1">
        <v>5394275</v>
      </c>
      <c r="Y537" s="1">
        <v>5394275</v>
      </c>
      <c r="Z537" s="1">
        <v>5394275</v>
      </c>
      <c r="AA537" s="1">
        <v>5394275</v>
      </c>
      <c r="AB537" s="1">
        <v>5394275</v>
      </c>
      <c r="AC537">
        <f t="shared" si="16"/>
        <v>3027271</v>
      </c>
      <c r="AD537" s="1">
        <v>8421546</v>
      </c>
      <c r="AE537">
        <v>0</v>
      </c>
      <c r="AF537">
        <v>0</v>
      </c>
      <c r="AG537">
        <v>0</v>
      </c>
      <c r="AH537" s="1">
        <v>8421546</v>
      </c>
    </row>
    <row r="538" spans="1:34" hidden="1" x14ac:dyDescent="0.35">
      <c r="A538" t="str">
        <f t="shared" si="17"/>
        <v>1.1-00-2511_25163045_25569150</v>
      </c>
      <c r="B538" t="s">
        <v>812</v>
      </c>
      <c r="C538" t="s">
        <v>815</v>
      </c>
      <c r="D538" t="s">
        <v>459</v>
      </c>
      <c r="E538" t="s">
        <v>460</v>
      </c>
      <c r="F538" t="s">
        <v>65</v>
      </c>
      <c r="G538" t="s">
        <v>66</v>
      </c>
      <c r="H538" t="s">
        <v>822</v>
      </c>
      <c r="I538" t="s">
        <v>824</v>
      </c>
      <c r="J538">
        <v>1</v>
      </c>
      <c r="K538" t="s">
        <v>472</v>
      </c>
      <c r="L538">
        <v>63</v>
      </c>
      <c r="M538" t="s">
        <v>890</v>
      </c>
      <c r="N538" t="s">
        <v>888</v>
      </c>
      <c r="O538" t="s">
        <v>891</v>
      </c>
      <c r="P538">
        <v>5000</v>
      </c>
      <c r="Q538" t="s">
        <v>118</v>
      </c>
      <c r="R538">
        <v>5691</v>
      </c>
      <c r="S538" t="s">
        <v>210</v>
      </c>
      <c r="T538">
        <v>50</v>
      </c>
      <c r="U538" t="s">
        <v>889</v>
      </c>
      <c r="V538" s="16">
        <v>900000</v>
      </c>
      <c r="W538">
        <v>0</v>
      </c>
      <c r="X538" s="1">
        <v>706213.93</v>
      </c>
      <c r="Y538" s="1">
        <v>706213.93</v>
      </c>
      <c r="Z538">
        <v>0</v>
      </c>
      <c r="AA538">
        <v>0</v>
      </c>
      <c r="AB538">
        <v>0</v>
      </c>
      <c r="AC538">
        <f t="shared" si="16"/>
        <v>193786.06999999995</v>
      </c>
      <c r="AD538" s="1">
        <v>7000000</v>
      </c>
      <c r="AE538">
        <v>0</v>
      </c>
      <c r="AF538">
        <v>0</v>
      </c>
      <c r="AG538" s="1">
        <v>6100000</v>
      </c>
      <c r="AH538" s="1">
        <v>900000</v>
      </c>
    </row>
    <row r="539" spans="1:34" hidden="1" x14ac:dyDescent="0.35">
      <c r="A539" t="str">
        <f t="shared" si="17"/>
        <v>1.1-00-2511_25163045_25569156</v>
      </c>
      <c r="B539" t="s">
        <v>812</v>
      </c>
      <c r="C539" t="s">
        <v>815</v>
      </c>
      <c r="D539" t="s">
        <v>459</v>
      </c>
      <c r="E539" t="s">
        <v>460</v>
      </c>
      <c r="F539" t="s">
        <v>65</v>
      </c>
      <c r="G539" t="s">
        <v>66</v>
      </c>
      <c r="H539" t="s">
        <v>822</v>
      </c>
      <c r="I539" t="s">
        <v>824</v>
      </c>
      <c r="J539">
        <v>1</v>
      </c>
      <c r="K539" t="s">
        <v>472</v>
      </c>
      <c r="L539">
        <v>63</v>
      </c>
      <c r="M539" t="s">
        <v>890</v>
      </c>
      <c r="N539" t="s">
        <v>888</v>
      </c>
      <c r="O539" t="s">
        <v>891</v>
      </c>
      <c r="P539">
        <v>5000</v>
      </c>
      <c r="Q539" t="s">
        <v>118</v>
      </c>
      <c r="R539">
        <v>5691</v>
      </c>
      <c r="S539" t="s">
        <v>210</v>
      </c>
      <c r="T539">
        <v>56</v>
      </c>
      <c r="U539" t="s">
        <v>826</v>
      </c>
      <c r="V539" s="16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f t="shared" si="16"/>
        <v>0</v>
      </c>
      <c r="AD539" s="1">
        <v>20000000</v>
      </c>
      <c r="AE539">
        <v>0</v>
      </c>
      <c r="AF539">
        <v>0</v>
      </c>
      <c r="AG539" s="1">
        <v>20000000</v>
      </c>
      <c r="AH539">
        <v>0</v>
      </c>
    </row>
    <row r="540" spans="1:34" hidden="1" x14ac:dyDescent="0.35">
      <c r="A540" t="str">
        <f t="shared" si="17"/>
        <v>1.1-00-2511_25168050_2524110</v>
      </c>
      <c r="B540" t="s">
        <v>812</v>
      </c>
      <c r="C540" t="s">
        <v>815</v>
      </c>
      <c r="D540" t="s">
        <v>459</v>
      </c>
      <c r="E540" t="s">
        <v>460</v>
      </c>
      <c r="F540" t="s">
        <v>65</v>
      </c>
      <c r="G540" t="s">
        <v>66</v>
      </c>
      <c r="H540" t="s">
        <v>822</v>
      </c>
      <c r="I540" t="s">
        <v>824</v>
      </c>
      <c r="J540">
        <v>1</v>
      </c>
      <c r="K540" t="s">
        <v>472</v>
      </c>
      <c r="L540">
        <v>68</v>
      </c>
      <c r="M540" t="s">
        <v>473</v>
      </c>
      <c r="N540" t="s">
        <v>893</v>
      </c>
      <c r="O540" t="s">
        <v>1132</v>
      </c>
      <c r="P540">
        <v>2000</v>
      </c>
      <c r="Q540" t="s">
        <v>105</v>
      </c>
      <c r="R540">
        <v>2411</v>
      </c>
      <c r="S540" t="s">
        <v>369</v>
      </c>
      <c r="T540">
        <v>0</v>
      </c>
      <c r="U540" t="s">
        <v>58</v>
      </c>
      <c r="V540" s="16">
        <v>97796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f t="shared" si="16"/>
        <v>97796</v>
      </c>
      <c r="AD540">
        <v>0</v>
      </c>
      <c r="AE540" s="1">
        <v>97796</v>
      </c>
      <c r="AF540">
        <v>0</v>
      </c>
      <c r="AG540">
        <v>0</v>
      </c>
      <c r="AH540" s="1">
        <v>97796</v>
      </c>
    </row>
    <row r="541" spans="1:34" hidden="1" x14ac:dyDescent="0.35">
      <c r="A541" t="str">
        <f t="shared" si="17"/>
        <v>1.1-00-2511_25168050_2524210</v>
      </c>
      <c r="B541" t="s">
        <v>812</v>
      </c>
      <c r="C541" t="s">
        <v>815</v>
      </c>
      <c r="D541" t="s">
        <v>459</v>
      </c>
      <c r="E541" t="s">
        <v>460</v>
      </c>
      <c r="F541" t="s">
        <v>65</v>
      </c>
      <c r="G541" t="s">
        <v>66</v>
      </c>
      <c r="H541" t="s">
        <v>822</v>
      </c>
      <c r="I541" t="s">
        <v>824</v>
      </c>
      <c r="J541">
        <v>1</v>
      </c>
      <c r="K541" t="s">
        <v>472</v>
      </c>
      <c r="L541">
        <v>68</v>
      </c>
      <c r="M541" t="s">
        <v>473</v>
      </c>
      <c r="N541" t="s">
        <v>893</v>
      </c>
      <c r="O541" t="s">
        <v>1132</v>
      </c>
      <c r="P541">
        <v>2000</v>
      </c>
      <c r="Q541" t="s">
        <v>105</v>
      </c>
      <c r="R541">
        <v>2421</v>
      </c>
      <c r="S541" t="s">
        <v>370</v>
      </c>
      <c r="T541">
        <v>0</v>
      </c>
      <c r="U541" t="s">
        <v>58</v>
      </c>
      <c r="V541" s="16">
        <v>146814.20000000001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f t="shared" si="16"/>
        <v>146814.20000000001</v>
      </c>
      <c r="AD541">
        <v>0</v>
      </c>
      <c r="AE541" s="1">
        <v>146814.20000000001</v>
      </c>
      <c r="AF541">
        <v>0</v>
      </c>
      <c r="AG541">
        <v>0</v>
      </c>
      <c r="AH541" s="1">
        <v>146814.20000000001</v>
      </c>
    </row>
    <row r="542" spans="1:34" hidden="1" x14ac:dyDescent="0.35">
      <c r="A542" t="str">
        <f t="shared" si="17"/>
        <v>1.1-00-2511_25168050_2524610</v>
      </c>
      <c r="B542" t="s">
        <v>812</v>
      </c>
      <c r="C542" t="s">
        <v>815</v>
      </c>
      <c r="D542" t="s">
        <v>459</v>
      </c>
      <c r="E542" t="s">
        <v>460</v>
      </c>
      <c r="F542" t="s">
        <v>65</v>
      </c>
      <c r="G542" t="s">
        <v>66</v>
      </c>
      <c r="H542" t="s">
        <v>822</v>
      </c>
      <c r="I542" t="s">
        <v>824</v>
      </c>
      <c r="J542">
        <v>1</v>
      </c>
      <c r="K542" t="s">
        <v>472</v>
      </c>
      <c r="L542">
        <v>68</v>
      </c>
      <c r="M542" t="s">
        <v>473</v>
      </c>
      <c r="N542" t="s">
        <v>893</v>
      </c>
      <c r="O542" t="s">
        <v>1132</v>
      </c>
      <c r="P542">
        <v>2000</v>
      </c>
      <c r="Q542" t="s">
        <v>105</v>
      </c>
      <c r="R542">
        <v>2461</v>
      </c>
      <c r="S542" t="s">
        <v>372</v>
      </c>
      <c r="T542">
        <v>0</v>
      </c>
      <c r="U542" t="s">
        <v>58</v>
      </c>
      <c r="V542" s="16">
        <v>795762</v>
      </c>
      <c r="W542">
        <v>0</v>
      </c>
      <c r="X542" s="1">
        <v>2204</v>
      </c>
      <c r="Y542" s="1">
        <v>2204</v>
      </c>
      <c r="Z542" s="1">
        <v>2204</v>
      </c>
      <c r="AA542" s="1">
        <v>2204</v>
      </c>
      <c r="AB542" s="1">
        <v>2204</v>
      </c>
      <c r="AC542">
        <f t="shared" si="16"/>
        <v>793558</v>
      </c>
      <c r="AD542">
        <v>0</v>
      </c>
      <c r="AE542" s="1">
        <v>795762</v>
      </c>
      <c r="AF542">
        <v>0</v>
      </c>
      <c r="AG542">
        <v>0</v>
      </c>
      <c r="AH542" s="1">
        <v>795762</v>
      </c>
    </row>
    <row r="543" spans="1:34" hidden="1" x14ac:dyDescent="0.35">
      <c r="A543" t="str">
        <f t="shared" si="17"/>
        <v>1.1-00-2511_25168050_2524710</v>
      </c>
      <c r="B543" t="s">
        <v>812</v>
      </c>
      <c r="C543" t="s">
        <v>815</v>
      </c>
      <c r="D543" t="s">
        <v>459</v>
      </c>
      <c r="E543" t="s">
        <v>460</v>
      </c>
      <c r="F543" t="s">
        <v>65</v>
      </c>
      <c r="G543" t="s">
        <v>66</v>
      </c>
      <c r="H543" t="s">
        <v>822</v>
      </c>
      <c r="I543" t="s">
        <v>824</v>
      </c>
      <c r="J543">
        <v>1</v>
      </c>
      <c r="K543" t="s">
        <v>472</v>
      </c>
      <c r="L543">
        <v>68</v>
      </c>
      <c r="M543" t="s">
        <v>473</v>
      </c>
      <c r="N543" t="s">
        <v>893</v>
      </c>
      <c r="O543" t="s">
        <v>1132</v>
      </c>
      <c r="P543">
        <v>2000</v>
      </c>
      <c r="Q543" t="s">
        <v>105</v>
      </c>
      <c r="R543">
        <v>2471</v>
      </c>
      <c r="S543" t="s">
        <v>373</v>
      </c>
      <c r="T543">
        <v>0</v>
      </c>
      <c r="U543" t="s">
        <v>58</v>
      </c>
      <c r="V543" s="16">
        <v>10744.55</v>
      </c>
      <c r="W543">
        <v>0</v>
      </c>
      <c r="X543" s="1">
        <v>9901.1200000000008</v>
      </c>
      <c r="Y543" s="1">
        <v>9901.1200000000008</v>
      </c>
      <c r="Z543" s="1">
        <v>9901.1200000000008</v>
      </c>
      <c r="AA543" s="1">
        <v>9901.1200000000008</v>
      </c>
      <c r="AB543" s="1">
        <v>9901.1200000000008</v>
      </c>
      <c r="AC543">
        <f t="shared" si="16"/>
        <v>843.42999999999847</v>
      </c>
      <c r="AD543">
        <v>0</v>
      </c>
      <c r="AE543" s="1">
        <v>10744.55</v>
      </c>
      <c r="AF543">
        <v>0</v>
      </c>
      <c r="AG543">
        <v>0</v>
      </c>
      <c r="AH543" s="1">
        <v>10744.55</v>
      </c>
    </row>
    <row r="544" spans="1:34" hidden="1" x14ac:dyDescent="0.35">
      <c r="A544" t="str">
        <f t="shared" si="17"/>
        <v>1.1-00-2511_25168050_2525610</v>
      </c>
      <c r="B544" t="s">
        <v>812</v>
      </c>
      <c r="C544" t="s">
        <v>815</v>
      </c>
      <c r="D544" t="s">
        <v>459</v>
      </c>
      <c r="E544" t="s">
        <v>460</v>
      </c>
      <c r="F544" t="s">
        <v>65</v>
      </c>
      <c r="G544" t="s">
        <v>66</v>
      </c>
      <c r="H544" t="s">
        <v>822</v>
      </c>
      <c r="I544" t="s">
        <v>824</v>
      </c>
      <c r="J544">
        <v>1</v>
      </c>
      <c r="K544" t="s">
        <v>472</v>
      </c>
      <c r="L544">
        <v>68</v>
      </c>
      <c r="M544" t="s">
        <v>473</v>
      </c>
      <c r="N544" t="s">
        <v>893</v>
      </c>
      <c r="O544" t="s">
        <v>1132</v>
      </c>
      <c r="P544">
        <v>2000</v>
      </c>
      <c r="Q544" t="s">
        <v>105</v>
      </c>
      <c r="R544">
        <v>2561</v>
      </c>
      <c r="S544" t="s">
        <v>376</v>
      </c>
      <c r="T544">
        <v>0</v>
      </c>
      <c r="U544" t="s">
        <v>58</v>
      </c>
      <c r="V544" s="16">
        <v>434098.08</v>
      </c>
      <c r="W544">
        <v>0</v>
      </c>
      <c r="X544" s="1">
        <v>5713.88</v>
      </c>
      <c r="Y544" s="1">
        <v>5713.88</v>
      </c>
      <c r="Z544" s="1">
        <v>5713.88</v>
      </c>
      <c r="AA544" s="1">
        <v>5713.88</v>
      </c>
      <c r="AB544" s="1">
        <v>5713.88</v>
      </c>
      <c r="AC544">
        <f t="shared" si="16"/>
        <v>428384.2</v>
      </c>
      <c r="AD544">
        <v>0</v>
      </c>
      <c r="AE544" s="1">
        <v>434098.08</v>
      </c>
      <c r="AF544">
        <v>0</v>
      </c>
      <c r="AG544">
        <v>0</v>
      </c>
      <c r="AH544" s="1">
        <v>434098.08</v>
      </c>
    </row>
    <row r="545" spans="1:34" hidden="1" x14ac:dyDescent="0.35">
      <c r="A545" t="str">
        <f t="shared" si="17"/>
        <v>1.1-00-2511_25168050_2527210</v>
      </c>
      <c r="B545" t="s">
        <v>812</v>
      </c>
      <c r="C545" t="s">
        <v>815</v>
      </c>
      <c r="D545" t="s">
        <v>459</v>
      </c>
      <c r="E545" t="s">
        <v>460</v>
      </c>
      <c r="F545" t="s">
        <v>65</v>
      </c>
      <c r="G545" t="s">
        <v>66</v>
      </c>
      <c r="H545" t="s">
        <v>822</v>
      </c>
      <c r="I545" t="s">
        <v>824</v>
      </c>
      <c r="J545">
        <v>1</v>
      </c>
      <c r="K545" t="s">
        <v>472</v>
      </c>
      <c r="L545">
        <v>68</v>
      </c>
      <c r="M545" t="s">
        <v>473</v>
      </c>
      <c r="N545" t="s">
        <v>893</v>
      </c>
      <c r="O545" t="s">
        <v>1132</v>
      </c>
      <c r="P545">
        <v>2000</v>
      </c>
      <c r="Q545" t="s">
        <v>105</v>
      </c>
      <c r="R545">
        <v>2721</v>
      </c>
      <c r="S545" t="s">
        <v>377</v>
      </c>
      <c r="T545">
        <v>0</v>
      </c>
      <c r="U545" t="s">
        <v>58</v>
      </c>
      <c r="V545" s="16">
        <v>529610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f t="shared" si="16"/>
        <v>529610</v>
      </c>
      <c r="AD545">
        <v>0</v>
      </c>
      <c r="AE545" s="1">
        <v>529610</v>
      </c>
      <c r="AF545">
        <v>0</v>
      </c>
      <c r="AG545">
        <v>0</v>
      </c>
      <c r="AH545" s="1">
        <v>529610</v>
      </c>
    </row>
    <row r="546" spans="1:34" hidden="1" x14ac:dyDescent="0.35">
      <c r="A546" t="str">
        <f t="shared" si="17"/>
        <v>1.1-00-2511_25168050_2529110</v>
      </c>
      <c r="B546" t="s">
        <v>812</v>
      </c>
      <c r="C546" t="s">
        <v>815</v>
      </c>
      <c r="D546" t="s">
        <v>459</v>
      </c>
      <c r="E546" t="s">
        <v>460</v>
      </c>
      <c r="F546" t="s">
        <v>65</v>
      </c>
      <c r="G546" t="s">
        <v>66</v>
      </c>
      <c r="H546" t="s">
        <v>822</v>
      </c>
      <c r="I546" t="s">
        <v>824</v>
      </c>
      <c r="J546">
        <v>1</v>
      </c>
      <c r="K546" t="s">
        <v>472</v>
      </c>
      <c r="L546">
        <v>68</v>
      </c>
      <c r="M546" t="s">
        <v>473</v>
      </c>
      <c r="N546" t="s">
        <v>893</v>
      </c>
      <c r="O546" t="s">
        <v>1132</v>
      </c>
      <c r="P546">
        <v>2000</v>
      </c>
      <c r="Q546" t="s">
        <v>105</v>
      </c>
      <c r="R546">
        <v>2911</v>
      </c>
      <c r="S546" t="s">
        <v>312</v>
      </c>
      <c r="T546">
        <v>0</v>
      </c>
      <c r="U546" t="s">
        <v>58</v>
      </c>
      <c r="V546" s="16">
        <v>1290543.49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f t="shared" si="16"/>
        <v>1290543.49</v>
      </c>
      <c r="AD546">
        <v>0</v>
      </c>
      <c r="AE546" s="1">
        <v>1290543.49</v>
      </c>
      <c r="AF546">
        <v>0</v>
      </c>
      <c r="AG546">
        <v>0</v>
      </c>
      <c r="AH546" s="1">
        <v>1290543.49</v>
      </c>
    </row>
    <row r="547" spans="1:34" hidden="1" x14ac:dyDescent="0.35">
      <c r="A547" t="str">
        <f t="shared" si="17"/>
        <v>1.1-00-2511_25168050_2531110</v>
      </c>
      <c r="B547" t="s">
        <v>812</v>
      </c>
      <c r="C547" t="s">
        <v>815</v>
      </c>
      <c r="D547" t="s">
        <v>459</v>
      </c>
      <c r="E547" t="s">
        <v>460</v>
      </c>
      <c r="F547" t="s">
        <v>65</v>
      </c>
      <c r="G547" t="s">
        <v>66</v>
      </c>
      <c r="H547" t="s">
        <v>822</v>
      </c>
      <c r="I547" t="s">
        <v>824</v>
      </c>
      <c r="J547">
        <v>1</v>
      </c>
      <c r="K547" t="s">
        <v>472</v>
      </c>
      <c r="L547">
        <v>68</v>
      </c>
      <c r="M547" t="s">
        <v>473</v>
      </c>
      <c r="N547" t="s">
        <v>893</v>
      </c>
      <c r="O547" t="s">
        <v>1132</v>
      </c>
      <c r="P547">
        <v>3000</v>
      </c>
      <c r="Q547" t="s">
        <v>56</v>
      </c>
      <c r="R547">
        <v>3111</v>
      </c>
      <c r="S547" t="s">
        <v>199</v>
      </c>
      <c r="T547">
        <v>0</v>
      </c>
      <c r="U547" t="s">
        <v>58</v>
      </c>
      <c r="V547" s="16">
        <v>18725946.16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f t="shared" si="16"/>
        <v>18725946.16</v>
      </c>
      <c r="AD547" s="1">
        <v>18725946.16</v>
      </c>
      <c r="AE547">
        <v>0</v>
      </c>
      <c r="AF547">
        <v>0</v>
      </c>
      <c r="AG547">
        <v>0</v>
      </c>
      <c r="AH547" s="1">
        <v>18725946.16</v>
      </c>
    </row>
    <row r="548" spans="1:34" hidden="1" x14ac:dyDescent="0.35">
      <c r="A548" t="str">
        <f t="shared" si="17"/>
        <v>1.1-00-2511_25168050_2532610</v>
      </c>
      <c r="B548" t="s">
        <v>812</v>
      </c>
      <c r="C548" t="s">
        <v>815</v>
      </c>
      <c r="D548" t="s">
        <v>459</v>
      </c>
      <c r="E548" t="s">
        <v>460</v>
      </c>
      <c r="F548" t="s">
        <v>65</v>
      </c>
      <c r="G548" t="s">
        <v>66</v>
      </c>
      <c r="H548" t="s">
        <v>822</v>
      </c>
      <c r="I548" t="s">
        <v>824</v>
      </c>
      <c r="J548">
        <v>1</v>
      </c>
      <c r="K548" t="s">
        <v>472</v>
      </c>
      <c r="L548">
        <v>68</v>
      </c>
      <c r="M548" t="s">
        <v>473</v>
      </c>
      <c r="N548" t="s">
        <v>893</v>
      </c>
      <c r="O548" t="s">
        <v>1132</v>
      </c>
      <c r="P548">
        <v>3000</v>
      </c>
      <c r="Q548" t="s">
        <v>56</v>
      </c>
      <c r="R548">
        <v>3261</v>
      </c>
      <c r="S548" t="s">
        <v>409</v>
      </c>
      <c r="T548">
        <v>0</v>
      </c>
      <c r="U548" t="s">
        <v>58</v>
      </c>
      <c r="V548" s="16">
        <v>29077537.199999999</v>
      </c>
      <c r="W548">
        <v>0</v>
      </c>
      <c r="X548" s="1">
        <v>13608319.6</v>
      </c>
      <c r="Y548" s="1">
        <v>3683197.2</v>
      </c>
      <c r="Z548" s="1">
        <v>3683197.2</v>
      </c>
      <c r="AA548">
        <v>0</v>
      </c>
      <c r="AB548">
        <v>0</v>
      </c>
      <c r="AC548">
        <f t="shared" si="16"/>
        <v>15469217.6</v>
      </c>
      <c r="AD548" s="1">
        <v>28370805.600000001</v>
      </c>
      <c r="AE548" s="1">
        <v>706731.6</v>
      </c>
      <c r="AF548">
        <v>0</v>
      </c>
      <c r="AG548">
        <v>0</v>
      </c>
      <c r="AH548" s="1">
        <v>29077537.199999999</v>
      </c>
    </row>
    <row r="549" spans="1:34" hidden="1" x14ac:dyDescent="0.35">
      <c r="A549" t="str">
        <f t="shared" si="17"/>
        <v>1.1-00-2511_25168050_25357111</v>
      </c>
      <c r="B549" t="s">
        <v>812</v>
      </c>
      <c r="C549" t="s">
        <v>815</v>
      </c>
      <c r="D549" t="s">
        <v>459</v>
      </c>
      <c r="E549" t="s">
        <v>460</v>
      </c>
      <c r="F549" t="s">
        <v>65</v>
      </c>
      <c r="G549" t="s">
        <v>66</v>
      </c>
      <c r="H549" t="s">
        <v>822</v>
      </c>
      <c r="I549" t="s">
        <v>824</v>
      </c>
      <c r="J549">
        <v>1</v>
      </c>
      <c r="K549" t="s">
        <v>472</v>
      </c>
      <c r="L549">
        <v>68</v>
      </c>
      <c r="M549" t="s">
        <v>473</v>
      </c>
      <c r="N549" t="s">
        <v>893</v>
      </c>
      <c r="O549" t="s">
        <v>1132</v>
      </c>
      <c r="P549">
        <v>3000</v>
      </c>
      <c r="Q549" t="s">
        <v>56</v>
      </c>
      <c r="R549">
        <v>3571</v>
      </c>
      <c r="S549" t="s">
        <v>392</v>
      </c>
      <c r="T549">
        <v>11</v>
      </c>
      <c r="U549" t="s">
        <v>886</v>
      </c>
      <c r="V549" s="16">
        <v>9000000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f t="shared" si="16"/>
        <v>9000000</v>
      </c>
      <c r="AD549">
        <v>0</v>
      </c>
      <c r="AE549" s="1">
        <v>9000000</v>
      </c>
      <c r="AF549">
        <v>0</v>
      </c>
      <c r="AG549">
        <v>0</v>
      </c>
      <c r="AH549" s="1">
        <v>9000000</v>
      </c>
    </row>
    <row r="550" spans="1:34" hidden="1" x14ac:dyDescent="0.35">
      <c r="A550" t="str">
        <f t="shared" si="17"/>
        <v>1.1-00-2509_25226018_2524610</v>
      </c>
      <c r="B550" t="s">
        <v>812</v>
      </c>
      <c r="C550" t="s">
        <v>815</v>
      </c>
      <c r="D550" t="s">
        <v>194</v>
      </c>
      <c r="E550" t="s">
        <v>195</v>
      </c>
      <c r="F550" t="s">
        <v>65</v>
      </c>
      <c r="G550" t="s">
        <v>66</v>
      </c>
      <c r="H550" t="s">
        <v>855</v>
      </c>
      <c r="I550" t="s">
        <v>857</v>
      </c>
      <c r="J550">
        <v>2</v>
      </c>
      <c r="K550" t="s">
        <v>148</v>
      </c>
      <c r="L550">
        <v>26</v>
      </c>
      <c r="M550" t="s">
        <v>200</v>
      </c>
      <c r="N550" t="s">
        <v>894</v>
      </c>
      <c r="O550" t="s">
        <v>201</v>
      </c>
      <c r="P550">
        <v>2000</v>
      </c>
      <c r="Q550" t="s">
        <v>105</v>
      </c>
      <c r="R550">
        <v>2461</v>
      </c>
      <c r="S550" t="s">
        <v>372</v>
      </c>
      <c r="T550">
        <v>0</v>
      </c>
      <c r="U550" t="s">
        <v>58</v>
      </c>
      <c r="V550" s="16">
        <v>11000000</v>
      </c>
      <c r="W550" s="1">
        <v>12000000</v>
      </c>
      <c r="X550" s="1">
        <v>10831416.119999999</v>
      </c>
      <c r="Y550" s="1">
        <v>10831416.119999999</v>
      </c>
      <c r="Z550" s="1">
        <v>10831416.119999999</v>
      </c>
      <c r="AA550" s="1">
        <v>10550217.9</v>
      </c>
      <c r="AB550" s="1">
        <v>10550217.9</v>
      </c>
      <c r="AC550">
        <f t="shared" si="16"/>
        <v>168583.88000000082</v>
      </c>
      <c r="AD550">
        <v>0</v>
      </c>
      <c r="AE550">
        <v>0</v>
      </c>
      <c r="AF550">
        <v>0</v>
      </c>
      <c r="AG550" s="1">
        <v>1000000</v>
      </c>
      <c r="AH550" s="1">
        <v>-1000000</v>
      </c>
    </row>
    <row r="551" spans="1:34" hidden="1" x14ac:dyDescent="0.35">
      <c r="A551" t="str">
        <f t="shared" si="17"/>
        <v>1.1-00-2509_25226018_25246145</v>
      </c>
      <c r="B551" t="s">
        <v>812</v>
      </c>
      <c r="C551" t="s">
        <v>815</v>
      </c>
      <c r="D551" t="s">
        <v>194</v>
      </c>
      <c r="E551" t="s">
        <v>195</v>
      </c>
      <c r="F551" t="s">
        <v>65</v>
      </c>
      <c r="G551" t="s">
        <v>66</v>
      </c>
      <c r="H551" t="s">
        <v>855</v>
      </c>
      <c r="I551" t="s">
        <v>857</v>
      </c>
      <c r="J551">
        <v>2</v>
      </c>
      <c r="K551" t="s">
        <v>148</v>
      </c>
      <c r="L551">
        <v>26</v>
      </c>
      <c r="M551" t="s">
        <v>200</v>
      </c>
      <c r="N551" t="s">
        <v>894</v>
      </c>
      <c r="O551" t="s">
        <v>201</v>
      </c>
      <c r="P551">
        <v>2000</v>
      </c>
      <c r="Q551" t="s">
        <v>105</v>
      </c>
      <c r="R551">
        <v>2461</v>
      </c>
      <c r="S551" t="s">
        <v>372</v>
      </c>
      <c r="T551">
        <v>45</v>
      </c>
      <c r="U551" t="s">
        <v>895</v>
      </c>
      <c r="V551" s="16">
        <v>251000000</v>
      </c>
      <c r="W551" s="1">
        <v>250000000</v>
      </c>
      <c r="X551" s="1">
        <v>250893546.40000001</v>
      </c>
      <c r="Y551" s="1">
        <v>250893546.40000001</v>
      </c>
      <c r="Z551" s="1">
        <v>250893546.40000001</v>
      </c>
      <c r="AA551" s="1">
        <v>221313743.59999999</v>
      </c>
      <c r="AB551" s="1">
        <v>221313743.59999999</v>
      </c>
      <c r="AC551">
        <f t="shared" si="16"/>
        <v>106453.59999999404</v>
      </c>
      <c r="AD551">
        <v>0</v>
      </c>
      <c r="AE551" s="1">
        <v>1000000</v>
      </c>
      <c r="AF551">
        <v>0</v>
      </c>
      <c r="AG551">
        <v>0</v>
      </c>
      <c r="AH551" s="1">
        <v>1000000</v>
      </c>
    </row>
    <row r="552" spans="1:34" hidden="1" x14ac:dyDescent="0.35">
      <c r="A552" t="str">
        <f t="shared" si="17"/>
        <v>1.1-00-2509_25226018_2527210</v>
      </c>
      <c r="B552" t="s">
        <v>812</v>
      </c>
      <c r="C552" t="s">
        <v>815</v>
      </c>
      <c r="D552" t="s">
        <v>194</v>
      </c>
      <c r="E552" t="s">
        <v>195</v>
      </c>
      <c r="F552" t="s">
        <v>65</v>
      </c>
      <c r="G552" t="s">
        <v>66</v>
      </c>
      <c r="H552" t="s">
        <v>855</v>
      </c>
      <c r="I552" t="s">
        <v>857</v>
      </c>
      <c r="J552">
        <v>2</v>
      </c>
      <c r="K552" t="s">
        <v>148</v>
      </c>
      <c r="L552">
        <v>26</v>
      </c>
      <c r="M552" t="s">
        <v>200</v>
      </c>
      <c r="N552" t="s">
        <v>894</v>
      </c>
      <c r="O552" t="s">
        <v>201</v>
      </c>
      <c r="P552">
        <v>2000</v>
      </c>
      <c r="Q552" t="s">
        <v>105</v>
      </c>
      <c r="R552">
        <v>2721</v>
      </c>
      <c r="S552" t="s">
        <v>377</v>
      </c>
      <c r="T552">
        <v>0</v>
      </c>
      <c r="U552" t="s">
        <v>58</v>
      </c>
      <c r="V552" s="16">
        <v>90000</v>
      </c>
      <c r="W552" s="1">
        <v>90000</v>
      </c>
      <c r="X552" s="1">
        <v>51635.3</v>
      </c>
      <c r="Y552" s="1">
        <v>51635.3</v>
      </c>
      <c r="Z552">
        <v>0</v>
      </c>
      <c r="AA552">
        <v>0</v>
      </c>
      <c r="AB552">
        <v>0</v>
      </c>
      <c r="AC552">
        <f t="shared" si="16"/>
        <v>38364.699999999997</v>
      </c>
      <c r="AD552">
        <v>0</v>
      </c>
      <c r="AE552">
        <v>0</v>
      </c>
      <c r="AF552">
        <v>0</v>
      </c>
      <c r="AG552">
        <v>0</v>
      </c>
      <c r="AH552">
        <v>0</v>
      </c>
    </row>
    <row r="553" spans="1:34" hidden="1" x14ac:dyDescent="0.35">
      <c r="A553" t="str">
        <f t="shared" si="17"/>
        <v>1.1-00-2509_25226018_2529110</v>
      </c>
      <c r="B553" t="s">
        <v>812</v>
      </c>
      <c r="C553" t="s">
        <v>815</v>
      </c>
      <c r="D553" t="s">
        <v>194</v>
      </c>
      <c r="E553" t="s">
        <v>195</v>
      </c>
      <c r="F553" t="s">
        <v>65</v>
      </c>
      <c r="G553" t="s">
        <v>66</v>
      </c>
      <c r="H553" t="s">
        <v>855</v>
      </c>
      <c r="I553" t="s">
        <v>857</v>
      </c>
      <c r="J553">
        <v>2</v>
      </c>
      <c r="K553" t="s">
        <v>148</v>
      </c>
      <c r="L553">
        <v>26</v>
      </c>
      <c r="M553" t="s">
        <v>200</v>
      </c>
      <c r="N553" t="s">
        <v>894</v>
      </c>
      <c r="O553" t="s">
        <v>201</v>
      </c>
      <c r="P553">
        <v>2000</v>
      </c>
      <c r="Q553" t="s">
        <v>105</v>
      </c>
      <c r="R553">
        <v>2911</v>
      </c>
      <c r="S553" t="s">
        <v>312</v>
      </c>
      <c r="T553">
        <v>0</v>
      </c>
      <c r="U553" t="s">
        <v>58</v>
      </c>
      <c r="V553" s="16">
        <v>261000</v>
      </c>
      <c r="W553" s="1">
        <v>225000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f t="shared" si="16"/>
        <v>261000</v>
      </c>
      <c r="AD553">
        <v>0</v>
      </c>
      <c r="AE553" s="1">
        <v>36000</v>
      </c>
      <c r="AF553">
        <v>0</v>
      </c>
      <c r="AG553">
        <v>0</v>
      </c>
      <c r="AH553" s="1">
        <v>36000</v>
      </c>
    </row>
    <row r="554" spans="1:34" hidden="1" x14ac:dyDescent="0.35">
      <c r="A554" t="str">
        <f t="shared" si="17"/>
        <v>1.1-00-2509_25226018_2531110</v>
      </c>
      <c r="B554" t="s">
        <v>812</v>
      </c>
      <c r="C554" t="s">
        <v>815</v>
      </c>
      <c r="D554" t="s">
        <v>194</v>
      </c>
      <c r="E554" t="s">
        <v>195</v>
      </c>
      <c r="F554" t="s">
        <v>65</v>
      </c>
      <c r="G554" t="s">
        <v>66</v>
      </c>
      <c r="H554" t="s">
        <v>855</v>
      </c>
      <c r="I554" t="s">
        <v>857</v>
      </c>
      <c r="J554">
        <v>2</v>
      </c>
      <c r="K554" t="s">
        <v>148</v>
      </c>
      <c r="L554">
        <v>26</v>
      </c>
      <c r="M554" t="s">
        <v>200</v>
      </c>
      <c r="N554" t="s">
        <v>894</v>
      </c>
      <c r="O554" t="s">
        <v>201</v>
      </c>
      <c r="P554">
        <v>3000</v>
      </c>
      <c r="Q554" t="s">
        <v>56</v>
      </c>
      <c r="R554">
        <v>3111</v>
      </c>
      <c r="S554" t="s">
        <v>199</v>
      </c>
      <c r="T554">
        <v>0</v>
      </c>
      <c r="U554" t="s">
        <v>58</v>
      </c>
      <c r="V554" s="16">
        <v>205288</v>
      </c>
      <c r="W554">
        <v>0</v>
      </c>
      <c r="X554" s="1">
        <v>131392</v>
      </c>
      <c r="Y554" s="1">
        <v>131392</v>
      </c>
      <c r="Z554" s="1">
        <v>131392</v>
      </c>
      <c r="AA554" s="1">
        <v>131392</v>
      </c>
      <c r="AB554" s="1">
        <v>131392</v>
      </c>
      <c r="AC554">
        <f t="shared" si="16"/>
        <v>73896</v>
      </c>
      <c r="AD554">
        <v>0</v>
      </c>
      <c r="AE554" s="1">
        <v>205288</v>
      </c>
      <c r="AF554">
        <v>0</v>
      </c>
      <c r="AG554">
        <v>0</v>
      </c>
      <c r="AH554" s="1">
        <v>205288</v>
      </c>
    </row>
    <row r="555" spans="1:34" hidden="1" x14ac:dyDescent="0.35">
      <c r="A555" t="str">
        <f t="shared" si="17"/>
        <v>1.1-00-2509_25226018_2532910</v>
      </c>
      <c r="B555" t="s">
        <v>812</v>
      </c>
      <c r="C555" t="s">
        <v>815</v>
      </c>
      <c r="D555" t="s">
        <v>194</v>
      </c>
      <c r="E555" t="s">
        <v>195</v>
      </c>
      <c r="F555" t="s">
        <v>65</v>
      </c>
      <c r="G555" t="s">
        <v>66</v>
      </c>
      <c r="H555" t="s">
        <v>855</v>
      </c>
      <c r="I555" t="s">
        <v>857</v>
      </c>
      <c r="J555">
        <v>2</v>
      </c>
      <c r="K555" t="s">
        <v>148</v>
      </c>
      <c r="L555">
        <v>26</v>
      </c>
      <c r="M555" t="s">
        <v>200</v>
      </c>
      <c r="N555" t="s">
        <v>894</v>
      </c>
      <c r="O555" t="s">
        <v>201</v>
      </c>
      <c r="P555">
        <v>3000</v>
      </c>
      <c r="Q555" t="s">
        <v>56</v>
      </c>
      <c r="R555">
        <v>3291</v>
      </c>
      <c r="S555" t="s">
        <v>315</v>
      </c>
      <c r="T555">
        <v>0</v>
      </c>
      <c r="U555" t="s">
        <v>58</v>
      </c>
      <c r="V555" s="16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f t="shared" si="16"/>
        <v>0</v>
      </c>
      <c r="AD555">
        <v>0</v>
      </c>
      <c r="AE555">
        <v>0</v>
      </c>
      <c r="AF555">
        <v>0</v>
      </c>
      <c r="AG555">
        <v>0</v>
      </c>
      <c r="AH555">
        <v>0</v>
      </c>
    </row>
    <row r="556" spans="1:34" hidden="1" x14ac:dyDescent="0.35">
      <c r="A556" t="str">
        <f t="shared" si="17"/>
        <v>1.1-00-2510_25040031_2524910</v>
      </c>
      <c r="B556" t="s">
        <v>812</v>
      </c>
      <c r="C556" t="s">
        <v>815</v>
      </c>
      <c r="D556" t="s">
        <v>906</v>
      </c>
      <c r="E556" t="s">
        <v>907</v>
      </c>
      <c r="F556" t="s">
        <v>217</v>
      </c>
      <c r="G556" t="s">
        <v>218</v>
      </c>
      <c r="H556" t="s">
        <v>898</v>
      </c>
      <c r="I556" t="s">
        <v>900</v>
      </c>
      <c r="J556">
        <v>0</v>
      </c>
      <c r="K556" t="s">
        <v>255</v>
      </c>
      <c r="L556">
        <v>40</v>
      </c>
      <c r="M556" t="s">
        <v>225</v>
      </c>
      <c r="N556" t="s">
        <v>908</v>
      </c>
      <c r="O556" t="s">
        <v>909</v>
      </c>
      <c r="P556">
        <v>2000</v>
      </c>
      <c r="Q556" t="s">
        <v>105</v>
      </c>
      <c r="R556">
        <v>2491</v>
      </c>
      <c r="S556" t="s">
        <v>374</v>
      </c>
      <c r="T556">
        <v>0</v>
      </c>
      <c r="U556" t="s">
        <v>58</v>
      </c>
      <c r="V556" s="16">
        <v>250000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f t="shared" si="16"/>
        <v>250000</v>
      </c>
      <c r="AD556">
        <v>0</v>
      </c>
      <c r="AE556" s="1">
        <v>250000</v>
      </c>
      <c r="AF556">
        <v>0</v>
      </c>
      <c r="AG556">
        <v>0</v>
      </c>
      <c r="AH556" s="1">
        <v>250000</v>
      </c>
    </row>
    <row r="557" spans="1:34" hidden="1" x14ac:dyDescent="0.35">
      <c r="A557" t="str">
        <f t="shared" si="17"/>
        <v>1.1-00-2510_25040031_2525210</v>
      </c>
      <c r="B557" t="s">
        <v>812</v>
      </c>
      <c r="C557" t="s">
        <v>815</v>
      </c>
      <c r="D557" t="s">
        <v>906</v>
      </c>
      <c r="E557" t="s">
        <v>907</v>
      </c>
      <c r="F557" t="s">
        <v>217</v>
      </c>
      <c r="G557" t="s">
        <v>218</v>
      </c>
      <c r="H557" t="s">
        <v>898</v>
      </c>
      <c r="I557" t="s">
        <v>900</v>
      </c>
      <c r="J557">
        <v>0</v>
      </c>
      <c r="K557" t="s">
        <v>255</v>
      </c>
      <c r="L557">
        <v>40</v>
      </c>
      <c r="M557" t="s">
        <v>225</v>
      </c>
      <c r="N557" t="s">
        <v>908</v>
      </c>
      <c r="O557" t="s">
        <v>909</v>
      </c>
      <c r="P557">
        <v>2000</v>
      </c>
      <c r="Q557" t="s">
        <v>105</v>
      </c>
      <c r="R557">
        <v>2521</v>
      </c>
      <c r="S557" t="s">
        <v>375</v>
      </c>
      <c r="T557">
        <v>0</v>
      </c>
      <c r="U557" t="s">
        <v>58</v>
      </c>
      <c r="V557" s="16">
        <v>50000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f t="shared" si="16"/>
        <v>50000</v>
      </c>
      <c r="AD557">
        <v>0</v>
      </c>
      <c r="AE557" s="1">
        <v>50000</v>
      </c>
      <c r="AF557">
        <v>0</v>
      </c>
      <c r="AG557">
        <v>0</v>
      </c>
      <c r="AH557" s="1">
        <v>50000</v>
      </c>
    </row>
    <row r="558" spans="1:34" hidden="1" x14ac:dyDescent="0.35">
      <c r="A558" t="str">
        <f t="shared" si="17"/>
        <v>1.1-00-2510_25040031_2544310</v>
      </c>
      <c r="B558" t="s">
        <v>812</v>
      </c>
      <c r="C558" t="s">
        <v>815</v>
      </c>
      <c r="D558" t="s">
        <v>906</v>
      </c>
      <c r="E558" t="s">
        <v>907</v>
      </c>
      <c r="F558" t="s">
        <v>217</v>
      </c>
      <c r="G558" t="s">
        <v>218</v>
      </c>
      <c r="H558" t="s">
        <v>898</v>
      </c>
      <c r="I558" t="s">
        <v>900</v>
      </c>
      <c r="J558">
        <v>0</v>
      </c>
      <c r="K558" t="s">
        <v>255</v>
      </c>
      <c r="L558">
        <v>40</v>
      </c>
      <c r="M558" t="s">
        <v>225</v>
      </c>
      <c r="N558" t="s">
        <v>908</v>
      </c>
      <c r="O558" t="s">
        <v>909</v>
      </c>
      <c r="P558">
        <v>4000</v>
      </c>
      <c r="Q558" t="s">
        <v>233</v>
      </c>
      <c r="R558">
        <v>4431</v>
      </c>
      <c r="S558" t="s">
        <v>508</v>
      </c>
      <c r="T558">
        <v>0</v>
      </c>
      <c r="U558" t="s">
        <v>58</v>
      </c>
      <c r="V558" s="16">
        <v>3900000</v>
      </c>
      <c r="W558" s="1">
        <v>3900000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f t="shared" si="16"/>
        <v>3900000</v>
      </c>
      <c r="AD558">
        <v>0</v>
      </c>
      <c r="AE558">
        <v>0</v>
      </c>
      <c r="AF558">
        <v>0</v>
      </c>
      <c r="AG558">
        <v>0</v>
      </c>
      <c r="AH558">
        <v>0</v>
      </c>
    </row>
    <row r="559" spans="1:34" hidden="1" x14ac:dyDescent="0.35">
      <c r="A559" t="str">
        <f t="shared" si="17"/>
        <v>1.1-00-2510_25040031_2556710</v>
      </c>
      <c r="B559" t="s">
        <v>812</v>
      </c>
      <c r="C559" t="s">
        <v>815</v>
      </c>
      <c r="D559" t="s">
        <v>906</v>
      </c>
      <c r="E559" t="s">
        <v>907</v>
      </c>
      <c r="F559" t="s">
        <v>217</v>
      </c>
      <c r="G559" t="s">
        <v>218</v>
      </c>
      <c r="H559" t="s">
        <v>898</v>
      </c>
      <c r="I559" t="s">
        <v>900</v>
      </c>
      <c r="J559">
        <v>0</v>
      </c>
      <c r="K559" t="s">
        <v>255</v>
      </c>
      <c r="L559">
        <v>40</v>
      </c>
      <c r="M559" t="s">
        <v>225</v>
      </c>
      <c r="N559" t="s">
        <v>908</v>
      </c>
      <c r="O559" t="s">
        <v>909</v>
      </c>
      <c r="P559">
        <v>5000</v>
      </c>
      <c r="Q559" t="s">
        <v>118</v>
      </c>
      <c r="R559">
        <v>5671</v>
      </c>
      <c r="S559" t="s">
        <v>407</v>
      </c>
      <c r="T559">
        <v>0</v>
      </c>
      <c r="U559" t="s">
        <v>58</v>
      </c>
      <c r="V559" s="16">
        <v>200000</v>
      </c>
      <c r="W559" s="1">
        <v>500000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f t="shared" si="16"/>
        <v>200000</v>
      </c>
      <c r="AD559">
        <v>0</v>
      </c>
      <c r="AE559">
        <v>0</v>
      </c>
      <c r="AF559">
        <v>0</v>
      </c>
      <c r="AG559" s="1">
        <v>300000</v>
      </c>
      <c r="AH559" s="1">
        <v>-300000</v>
      </c>
    </row>
    <row r="560" spans="1:34" hidden="1" x14ac:dyDescent="0.35">
      <c r="A560" t="str">
        <f t="shared" si="17"/>
        <v>1.1-00-2510_25037029_2525410</v>
      </c>
      <c r="B560" t="s">
        <v>812</v>
      </c>
      <c r="C560" t="s">
        <v>815</v>
      </c>
      <c r="D560" t="s">
        <v>492</v>
      </c>
      <c r="E560" t="s">
        <v>493</v>
      </c>
      <c r="F560" t="s">
        <v>270</v>
      </c>
      <c r="G560" t="s">
        <v>271</v>
      </c>
      <c r="H560" t="s">
        <v>898</v>
      </c>
      <c r="I560" t="s">
        <v>900</v>
      </c>
      <c r="J560">
        <v>0</v>
      </c>
      <c r="K560" t="s">
        <v>255</v>
      </c>
      <c r="L560">
        <v>37</v>
      </c>
      <c r="M560" t="s">
        <v>496</v>
      </c>
      <c r="N560" t="s">
        <v>899</v>
      </c>
      <c r="O560" t="s">
        <v>901</v>
      </c>
      <c r="P560">
        <v>2000</v>
      </c>
      <c r="Q560" t="s">
        <v>105</v>
      </c>
      <c r="R560">
        <v>2541</v>
      </c>
      <c r="S560" t="s">
        <v>310</v>
      </c>
      <c r="T560">
        <v>0</v>
      </c>
      <c r="U560" t="s">
        <v>58</v>
      </c>
      <c r="V560" s="16">
        <v>2500</v>
      </c>
      <c r="W560" s="1">
        <v>2500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f t="shared" si="16"/>
        <v>2500</v>
      </c>
      <c r="AD560">
        <v>0</v>
      </c>
      <c r="AE560">
        <v>0</v>
      </c>
      <c r="AF560">
        <v>0</v>
      </c>
      <c r="AG560">
        <v>0</v>
      </c>
      <c r="AH560">
        <v>0</v>
      </c>
    </row>
    <row r="561" spans="1:34" hidden="1" x14ac:dyDescent="0.35">
      <c r="A561" t="str">
        <f t="shared" si="17"/>
        <v>1.1-00-2510_25037029_2529110</v>
      </c>
      <c r="B561" t="s">
        <v>812</v>
      </c>
      <c r="C561" t="s">
        <v>815</v>
      </c>
      <c r="D561" t="s">
        <v>492</v>
      </c>
      <c r="E561" t="s">
        <v>493</v>
      </c>
      <c r="F561" t="s">
        <v>270</v>
      </c>
      <c r="G561" t="s">
        <v>271</v>
      </c>
      <c r="H561" t="s">
        <v>898</v>
      </c>
      <c r="I561" t="s">
        <v>900</v>
      </c>
      <c r="J561">
        <v>0</v>
      </c>
      <c r="K561" t="s">
        <v>255</v>
      </c>
      <c r="L561">
        <v>37</v>
      </c>
      <c r="M561" t="s">
        <v>496</v>
      </c>
      <c r="N561" t="s">
        <v>899</v>
      </c>
      <c r="O561" t="s">
        <v>901</v>
      </c>
      <c r="P561">
        <v>2000</v>
      </c>
      <c r="Q561" t="s">
        <v>105</v>
      </c>
      <c r="R561">
        <v>2911</v>
      </c>
      <c r="S561" t="s">
        <v>312</v>
      </c>
      <c r="T561">
        <v>0</v>
      </c>
      <c r="U561" t="s">
        <v>58</v>
      </c>
      <c r="V561" s="16">
        <v>3500</v>
      </c>
      <c r="W561" s="1">
        <v>3500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f t="shared" si="16"/>
        <v>3500</v>
      </c>
      <c r="AD561">
        <v>0</v>
      </c>
      <c r="AE561">
        <v>0</v>
      </c>
      <c r="AF561">
        <v>0</v>
      </c>
      <c r="AG561">
        <v>0</v>
      </c>
      <c r="AH561">
        <v>0</v>
      </c>
    </row>
    <row r="562" spans="1:34" hidden="1" x14ac:dyDescent="0.35">
      <c r="A562" t="str">
        <f t="shared" si="17"/>
        <v>1.1-00-2510_25037029_2533410</v>
      </c>
      <c r="B562" t="s">
        <v>812</v>
      </c>
      <c r="C562" t="s">
        <v>815</v>
      </c>
      <c r="D562" t="s">
        <v>492</v>
      </c>
      <c r="E562" t="s">
        <v>493</v>
      </c>
      <c r="F562" t="s">
        <v>270</v>
      </c>
      <c r="G562" t="s">
        <v>271</v>
      </c>
      <c r="H562" t="s">
        <v>898</v>
      </c>
      <c r="I562" t="s">
        <v>900</v>
      </c>
      <c r="J562">
        <v>0</v>
      </c>
      <c r="K562" t="s">
        <v>255</v>
      </c>
      <c r="L562">
        <v>37</v>
      </c>
      <c r="M562" t="s">
        <v>496</v>
      </c>
      <c r="N562" t="s">
        <v>899</v>
      </c>
      <c r="O562" t="s">
        <v>901</v>
      </c>
      <c r="P562">
        <v>3000</v>
      </c>
      <c r="Q562" t="s">
        <v>56</v>
      </c>
      <c r="R562">
        <v>3341</v>
      </c>
      <c r="S562" t="s">
        <v>162</v>
      </c>
      <c r="T562">
        <v>0</v>
      </c>
      <c r="U562" t="s">
        <v>58</v>
      </c>
      <c r="V562" s="16">
        <v>212976.68</v>
      </c>
      <c r="W562">
        <v>0</v>
      </c>
      <c r="X562" s="1">
        <v>212976.09</v>
      </c>
      <c r="Y562" s="1">
        <v>212976.09</v>
      </c>
      <c r="Z562">
        <v>0</v>
      </c>
      <c r="AA562">
        <v>0</v>
      </c>
      <c r="AB562">
        <v>0</v>
      </c>
      <c r="AC562">
        <f t="shared" si="16"/>
        <v>0.58999999999650754</v>
      </c>
      <c r="AD562">
        <v>0</v>
      </c>
      <c r="AE562" s="1">
        <v>212976.68</v>
      </c>
      <c r="AF562">
        <v>0</v>
      </c>
      <c r="AG562">
        <v>0</v>
      </c>
      <c r="AH562" s="1">
        <v>212976.68</v>
      </c>
    </row>
    <row r="563" spans="1:34" hidden="1" x14ac:dyDescent="0.35">
      <c r="A563" t="str">
        <f t="shared" si="17"/>
        <v>1.1-00-2510_25037029_2538210</v>
      </c>
      <c r="B563" t="s">
        <v>812</v>
      </c>
      <c r="C563" t="s">
        <v>815</v>
      </c>
      <c r="D563" t="s">
        <v>492</v>
      </c>
      <c r="E563" t="s">
        <v>493</v>
      </c>
      <c r="F563" t="s">
        <v>270</v>
      </c>
      <c r="G563" t="s">
        <v>271</v>
      </c>
      <c r="H563" t="s">
        <v>898</v>
      </c>
      <c r="I563" t="s">
        <v>900</v>
      </c>
      <c r="J563">
        <v>0</v>
      </c>
      <c r="K563" t="s">
        <v>255</v>
      </c>
      <c r="L563">
        <v>37</v>
      </c>
      <c r="M563" t="s">
        <v>496</v>
      </c>
      <c r="N563" t="s">
        <v>899</v>
      </c>
      <c r="O563" t="s">
        <v>901</v>
      </c>
      <c r="P563">
        <v>3000</v>
      </c>
      <c r="Q563" t="s">
        <v>56</v>
      </c>
      <c r="R563">
        <v>3821</v>
      </c>
      <c r="S563" t="s">
        <v>228</v>
      </c>
      <c r="T563">
        <v>0</v>
      </c>
      <c r="U563" t="s">
        <v>58</v>
      </c>
      <c r="V563" s="16">
        <v>186983.32</v>
      </c>
      <c r="W563" s="1">
        <v>332000</v>
      </c>
      <c r="X563" s="1">
        <v>135024</v>
      </c>
      <c r="Y563" s="1">
        <v>135024</v>
      </c>
      <c r="Z563" s="1">
        <v>18560</v>
      </c>
      <c r="AA563" s="1">
        <v>18560</v>
      </c>
      <c r="AB563" s="1">
        <v>18560</v>
      </c>
      <c r="AC563">
        <f t="shared" si="16"/>
        <v>51959.320000000007</v>
      </c>
      <c r="AD563">
        <v>0</v>
      </c>
      <c r="AE563" s="1">
        <v>50000</v>
      </c>
      <c r="AF563">
        <v>0</v>
      </c>
      <c r="AG563" s="1">
        <v>195016.68</v>
      </c>
      <c r="AH563" s="1">
        <v>-145016.68</v>
      </c>
    </row>
    <row r="564" spans="1:34" hidden="1" x14ac:dyDescent="0.35">
      <c r="A564" t="str">
        <f t="shared" si="17"/>
        <v>1.1-00-2510_25037029_25382121</v>
      </c>
      <c r="B564" t="s">
        <v>812</v>
      </c>
      <c r="C564" t="s">
        <v>815</v>
      </c>
      <c r="D564" t="s">
        <v>492</v>
      </c>
      <c r="E564" t="s">
        <v>493</v>
      </c>
      <c r="F564" t="s">
        <v>270</v>
      </c>
      <c r="G564" t="s">
        <v>271</v>
      </c>
      <c r="H564" t="s">
        <v>898</v>
      </c>
      <c r="I564" t="s">
        <v>900</v>
      </c>
      <c r="J564">
        <v>0</v>
      </c>
      <c r="K564" t="s">
        <v>255</v>
      </c>
      <c r="L564">
        <v>37</v>
      </c>
      <c r="M564" t="s">
        <v>496</v>
      </c>
      <c r="N564" t="s">
        <v>899</v>
      </c>
      <c r="O564" t="s">
        <v>901</v>
      </c>
      <c r="P564">
        <v>3000</v>
      </c>
      <c r="Q564" t="s">
        <v>56</v>
      </c>
      <c r="R564">
        <v>3821</v>
      </c>
      <c r="S564" t="s">
        <v>228</v>
      </c>
      <c r="T564">
        <v>21</v>
      </c>
      <c r="U564" t="s">
        <v>498</v>
      </c>
      <c r="V564" s="16">
        <v>600000</v>
      </c>
      <c r="W564" s="1">
        <v>1500000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f t="shared" si="16"/>
        <v>600000</v>
      </c>
      <c r="AD564">
        <v>0</v>
      </c>
      <c r="AE564">
        <v>0</v>
      </c>
      <c r="AF564">
        <v>0</v>
      </c>
      <c r="AG564" s="1">
        <v>900000</v>
      </c>
      <c r="AH564" s="1">
        <v>-900000</v>
      </c>
    </row>
    <row r="565" spans="1:34" hidden="1" x14ac:dyDescent="0.35">
      <c r="A565" t="str">
        <f t="shared" si="17"/>
        <v>1.1-00-2510_25037029_25382122</v>
      </c>
      <c r="B565" t="s">
        <v>812</v>
      </c>
      <c r="C565" t="s">
        <v>815</v>
      </c>
      <c r="D565" t="s">
        <v>492</v>
      </c>
      <c r="E565" t="s">
        <v>493</v>
      </c>
      <c r="F565" t="s">
        <v>270</v>
      </c>
      <c r="G565" t="s">
        <v>271</v>
      </c>
      <c r="H565" t="s">
        <v>898</v>
      </c>
      <c r="I565" t="s">
        <v>900</v>
      </c>
      <c r="J565">
        <v>0</v>
      </c>
      <c r="K565" t="s">
        <v>255</v>
      </c>
      <c r="L565">
        <v>37</v>
      </c>
      <c r="M565" t="s">
        <v>496</v>
      </c>
      <c r="N565" t="s">
        <v>899</v>
      </c>
      <c r="O565" t="s">
        <v>901</v>
      </c>
      <c r="P565">
        <v>3000</v>
      </c>
      <c r="Q565" t="s">
        <v>56</v>
      </c>
      <c r="R565">
        <v>3821</v>
      </c>
      <c r="S565" t="s">
        <v>228</v>
      </c>
      <c r="T565">
        <v>22</v>
      </c>
      <c r="U565" t="s">
        <v>499</v>
      </c>
      <c r="V565" s="16">
        <v>1432040</v>
      </c>
      <c r="W565" s="1">
        <v>600000</v>
      </c>
      <c r="X565" s="1">
        <v>1140473.33</v>
      </c>
      <c r="Y565" s="1">
        <v>1140473.33</v>
      </c>
      <c r="Z565" s="1">
        <v>1140473.33</v>
      </c>
      <c r="AA565" s="1">
        <v>1140473.33</v>
      </c>
      <c r="AB565" s="1">
        <v>1140473.33</v>
      </c>
      <c r="AC565">
        <f t="shared" si="16"/>
        <v>291566.66999999993</v>
      </c>
      <c r="AD565">
        <v>0</v>
      </c>
      <c r="AE565" s="1">
        <v>900000</v>
      </c>
      <c r="AF565">
        <v>0</v>
      </c>
      <c r="AG565" s="1">
        <v>67960</v>
      </c>
      <c r="AH565" s="1">
        <v>832040</v>
      </c>
    </row>
    <row r="566" spans="1:34" hidden="1" x14ac:dyDescent="0.35">
      <c r="A566" t="str">
        <f t="shared" si="17"/>
        <v>1.1-00-2510_25037029_2538410</v>
      </c>
      <c r="B566" t="s">
        <v>812</v>
      </c>
      <c r="C566" t="s">
        <v>815</v>
      </c>
      <c r="D566" t="s">
        <v>492</v>
      </c>
      <c r="E566" t="s">
        <v>493</v>
      </c>
      <c r="F566" t="s">
        <v>270</v>
      </c>
      <c r="G566" t="s">
        <v>271</v>
      </c>
      <c r="H566" t="s">
        <v>898</v>
      </c>
      <c r="I566" t="s">
        <v>900</v>
      </c>
      <c r="J566">
        <v>0</v>
      </c>
      <c r="K566" t="s">
        <v>255</v>
      </c>
      <c r="L566">
        <v>37</v>
      </c>
      <c r="M566" t="s">
        <v>496</v>
      </c>
      <c r="N566" t="s">
        <v>899</v>
      </c>
      <c r="O566" t="s">
        <v>901</v>
      </c>
      <c r="P566">
        <v>3000</v>
      </c>
      <c r="Q566" t="s">
        <v>56</v>
      </c>
      <c r="R566">
        <v>3841</v>
      </c>
      <c r="S566" t="s">
        <v>500</v>
      </c>
      <c r="T566">
        <v>0</v>
      </c>
      <c r="U566" t="s">
        <v>58</v>
      </c>
      <c r="V566" s="16">
        <v>566000</v>
      </c>
      <c r="W566" s="1">
        <v>566000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f t="shared" si="16"/>
        <v>566000</v>
      </c>
      <c r="AD566">
        <v>0</v>
      </c>
      <c r="AE566">
        <v>0</v>
      </c>
      <c r="AF566">
        <v>0</v>
      </c>
      <c r="AG566">
        <v>0</v>
      </c>
      <c r="AH566">
        <v>0</v>
      </c>
    </row>
    <row r="567" spans="1:34" hidden="1" x14ac:dyDescent="0.35">
      <c r="A567" t="str">
        <f t="shared" si="17"/>
        <v>1.1-00-2508_25620014_2528310</v>
      </c>
      <c r="B567" t="s">
        <v>812</v>
      </c>
      <c r="C567" t="s">
        <v>815</v>
      </c>
      <c r="D567" t="s">
        <v>875</v>
      </c>
      <c r="E567" t="s">
        <v>876</v>
      </c>
      <c r="F567" t="s">
        <v>157</v>
      </c>
      <c r="G567" t="s">
        <v>158</v>
      </c>
      <c r="H567" t="s">
        <v>868</v>
      </c>
      <c r="I567" t="s">
        <v>870</v>
      </c>
      <c r="J567">
        <v>6</v>
      </c>
      <c r="K567" t="s">
        <v>164</v>
      </c>
      <c r="L567">
        <v>20</v>
      </c>
      <c r="M567" t="s">
        <v>878</v>
      </c>
      <c r="N567" t="s">
        <v>877</v>
      </c>
      <c r="O567" t="s">
        <v>879</v>
      </c>
      <c r="P567">
        <v>2000</v>
      </c>
      <c r="Q567" t="s">
        <v>105</v>
      </c>
      <c r="R567">
        <v>2831</v>
      </c>
      <c r="S567" t="s">
        <v>170</v>
      </c>
      <c r="T567">
        <v>0</v>
      </c>
      <c r="U567" t="s">
        <v>58</v>
      </c>
      <c r="V567" s="16">
        <v>0</v>
      </c>
      <c r="W567" s="1">
        <v>500000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f t="shared" si="16"/>
        <v>0</v>
      </c>
      <c r="AD567">
        <v>0</v>
      </c>
      <c r="AE567">
        <v>0</v>
      </c>
      <c r="AF567">
        <v>0</v>
      </c>
      <c r="AG567" s="1">
        <v>500000</v>
      </c>
      <c r="AH567" s="1">
        <v>-500000</v>
      </c>
    </row>
    <row r="568" spans="1:34" hidden="1" x14ac:dyDescent="0.35">
      <c r="A568" t="str">
        <f t="shared" si="17"/>
        <v>1.1-00-2508_25620014_2533410</v>
      </c>
      <c r="B568" t="s">
        <v>812</v>
      </c>
      <c r="C568" t="s">
        <v>815</v>
      </c>
      <c r="D568" t="s">
        <v>875</v>
      </c>
      <c r="E568" t="s">
        <v>876</v>
      </c>
      <c r="F568" t="s">
        <v>157</v>
      </c>
      <c r="G568" t="s">
        <v>158</v>
      </c>
      <c r="H568" t="s">
        <v>868</v>
      </c>
      <c r="I568" t="s">
        <v>870</v>
      </c>
      <c r="J568">
        <v>6</v>
      </c>
      <c r="K568" t="s">
        <v>164</v>
      </c>
      <c r="L568">
        <v>20</v>
      </c>
      <c r="M568" t="s">
        <v>878</v>
      </c>
      <c r="N568" t="s">
        <v>877</v>
      </c>
      <c r="O568" t="s">
        <v>879</v>
      </c>
      <c r="P568">
        <v>3000</v>
      </c>
      <c r="Q568" t="s">
        <v>56</v>
      </c>
      <c r="R568">
        <v>3341</v>
      </c>
      <c r="S568" t="s">
        <v>162</v>
      </c>
      <c r="T568">
        <v>0</v>
      </c>
      <c r="U568" t="s">
        <v>58</v>
      </c>
      <c r="V568" s="16">
        <v>0</v>
      </c>
      <c r="W568" s="1">
        <v>500000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f t="shared" si="16"/>
        <v>0</v>
      </c>
      <c r="AD568">
        <v>0</v>
      </c>
      <c r="AE568">
        <v>0</v>
      </c>
      <c r="AF568">
        <v>0</v>
      </c>
      <c r="AG568" s="1">
        <v>500000</v>
      </c>
      <c r="AH568" s="1">
        <v>-500000</v>
      </c>
    </row>
    <row r="569" spans="1:34" hidden="1" x14ac:dyDescent="0.35">
      <c r="A569" t="str">
        <f t="shared" si="17"/>
        <v>1.1-00-2512_25750034_2537510</v>
      </c>
      <c r="B569" t="s">
        <v>812</v>
      </c>
      <c r="C569" t="s">
        <v>815</v>
      </c>
      <c r="D569" t="s">
        <v>563</v>
      </c>
      <c r="E569" t="s">
        <v>564</v>
      </c>
      <c r="F569" t="s">
        <v>65</v>
      </c>
      <c r="G569" t="s">
        <v>66</v>
      </c>
      <c r="H569" t="s">
        <v>946</v>
      </c>
      <c r="I569" t="s">
        <v>948</v>
      </c>
      <c r="J569">
        <v>7</v>
      </c>
      <c r="K569" t="s">
        <v>567</v>
      </c>
      <c r="L569">
        <v>50</v>
      </c>
      <c r="M569" t="s">
        <v>949</v>
      </c>
      <c r="N569" t="s">
        <v>947</v>
      </c>
      <c r="O569" t="s">
        <v>879</v>
      </c>
      <c r="P569">
        <v>3000</v>
      </c>
      <c r="Q569" t="s">
        <v>56</v>
      </c>
      <c r="R569">
        <v>3751</v>
      </c>
      <c r="S569" t="s">
        <v>279</v>
      </c>
      <c r="T569">
        <v>0</v>
      </c>
      <c r="U569" t="s">
        <v>58</v>
      </c>
      <c r="V569" s="16">
        <v>30000</v>
      </c>
      <c r="W569" s="1">
        <v>30000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f t="shared" si="16"/>
        <v>30000</v>
      </c>
      <c r="AD569">
        <v>0</v>
      </c>
      <c r="AE569">
        <v>0</v>
      </c>
      <c r="AF569">
        <v>0</v>
      </c>
      <c r="AG569">
        <v>0</v>
      </c>
      <c r="AH569">
        <v>0</v>
      </c>
    </row>
    <row r="570" spans="1:34" hidden="1" x14ac:dyDescent="0.35">
      <c r="A570" t="str">
        <f t="shared" si="17"/>
        <v>1.1-00-2512_25750034_2538210</v>
      </c>
      <c r="B570" t="s">
        <v>812</v>
      </c>
      <c r="C570" t="s">
        <v>815</v>
      </c>
      <c r="D570" t="s">
        <v>563</v>
      </c>
      <c r="E570" t="s">
        <v>564</v>
      </c>
      <c r="F570" t="s">
        <v>65</v>
      </c>
      <c r="G570" t="s">
        <v>66</v>
      </c>
      <c r="H570" t="s">
        <v>946</v>
      </c>
      <c r="I570" t="s">
        <v>948</v>
      </c>
      <c r="J570">
        <v>7</v>
      </c>
      <c r="K570" t="s">
        <v>567</v>
      </c>
      <c r="L570">
        <v>50</v>
      </c>
      <c r="M570" t="s">
        <v>949</v>
      </c>
      <c r="N570" t="s">
        <v>947</v>
      </c>
      <c r="O570" t="s">
        <v>879</v>
      </c>
      <c r="P570">
        <v>3000</v>
      </c>
      <c r="Q570" t="s">
        <v>56</v>
      </c>
      <c r="R570">
        <v>3821</v>
      </c>
      <c r="S570" t="s">
        <v>228</v>
      </c>
      <c r="T570">
        <v>0</v>
      </c>
      <c r="U570" t="s">
        <v>58</v>
      </c>
      <c r="V570" s="16">
        <v>170000</v>
      </c>
      <c r="W570" s="1">
        <v>49990.2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f t="shared" si="16"/>
        <v>170000</v>
      </c>
      <c r="AD570">
        <v>0</v>
      </c>
      <c r="AE570" s="1">
        <v>120009.8</v>
      </c>
      <c r="AF570">
        <v>0</v>
      </c>
      <c r="AG570">
        <v>0</v>
      </c>
      <c r="AH570" s="1">
        <v>120009.8</v>
      </c>
    </row>
    <row r="571" spans="1:34" hidden="1" x14ac:dyDescent="0.35">
      <c r="A571" t="str">
        <f t="shared" si="17"/>
        <v>1.1-00-2512_25750034_25382119</v>
      </c>
      <c r="B571" t="s">
        <v>812</v>
      </c>
      <c r="C571" t="s">
        <v>815</v>
      </c>
      <c r="D571" t="s">
        <v>563</v>
      </c>
      <c r="E571" t="s">
        <v>564</v>
      </c>
      <c r="F571" t="s">
        <v>65</v>
      </c>
      <c r="G571" t="s">
        <v>66</v>
      </c>
      <c r="H571" t="s">
        <v>946</v>
      </c>
      <c r="I571" t="s">
        <v>948</v>
      </c>
      <c r="J571">
        <v>7</v>
      </c>
      <c r="K571" t="s">
        <v>567</v>
      </c>
      <c r="L571">
        <v>50</v>
      </c>
      <c r="M571" t="s">
        <v>949</v>
      </c>
      <c r="N571" t="s">
        <v>947</v>
      </c>
      <c r="O571" t="s">
        <v>879</v>
      </c>
      <c r="P571">
        <v>3000</v>
      </c>
      <c r="Q571" t="s">
        <v>56</v>
      </c>
      <c r="R571">
        <v>3821</v>
      </c>
      <c r="S571" t="s">
        <v>228</v>
      </c>
      <c r="T571">
        <v>19</v>
      </c>
      <c r="U571" t="s">
        <v>950</v>
      </c>
      <c r="V571" s="16">
        <v>300000</v>
      </c>
      <c r="W571" s="1">
        <v>300009.8</v>
      </c>
      <c r="X571" s="1">
        <v>270000</v>
      </c>
      <c r="Y571">
        <v>0</v>
      </c>
      <c r="Z571">
        <v>0</v>
      </c>
      <c r="AA571">
        <v>0</v>
      </c>
      <c r="AB571">
        <v>0</v>
      </c>
      <c r="AC571">
        <f t="shared" si="16"/>
        <v>30000</v>
      </c>
      <c r="AD571">
        <v>0</v>
      </c>
      <c r="AE571">
        <v>0</v>
      </c>
      <c r="AF571">
        <v>0</v>
      </c>
      <c r="AG571">
        <v>9.8000000000000007</v>
      </c>
      <c r="AH571">
        <v>-9.8000000000000007</v>
      </c>
    </row>
    <row r="572" spans="1:34" hidden="1" x14ac:dyDescent="0.35">
      <c r="A572" t="str">
        <f t="shared" si="17"/>
        <v>1.1-00-2512_25750034_2556710</v>
      </c>
      <c r="B572" t="s">
        <v>812</v>
      </c>
      <c r="C572" t="s">
        <v>815</v>
      </c>
      <c r="D572" t="s">
        <v>563</v>
      </c>
      <c r="E572" t="s">
        <v>564</v>
      </c>
      <c r="F572" t="s">
        <v>65</v>
      </c>
      <c r="G572" t="s">
        <v>66</v>
      </c>
      <c r="H572" t="s">
        <v>946</v>
      </c>
      <c r="I572" t="s">
        <v>948</v>
      </c>
      <c r="J572">
        <v>7</v>
      </c>
      <c r="K572" t="s">
        <v>567</v>
      </c>
      <c r="L572">
        <v>50</v>
      </c>
      <c r="M572" t="s">
        <v>949</v>
      </c>
      <c r="N572" t="s">
        <v>947</v>
      </c>
      <c r="O572" t="s">
        <v>879</v>
      </c>
      <c r="P572">
        <v>5000</v>
      </c>
      <c r="Q572" t="s">
        <v>118</v>
      </c>
      <c r="R572">
        <v>5671</v>
      </c>
      <c r="S572" t="s">
        <v>407</v>
      </c>
      <c r="T572">
        <v>0</v>
      </c>
      <c r="U572" t="s">
        <v>58</v>
      </c>
      <c r="V572" s="16">
        <v>50000</v>
      </c>
      <c r="W572" s="1">
        <v>170000</v>
      </c>
      <c r="X572" s="1">
        <v>43916.25</v>
      </c>
      <c r="Y572">
        <v>0</v>
      </c>
      <c r="Z572">
        <v>0</v>
      </c>
      <c r="AA572">
        <v>0</v>
      </c>
      <c r="AB572">
        <v>0</v>
      </c>
      <c r="AC572">
        <f t="shared" si="16"/>
        <v>6083.75</v>
      </c>
      <c r="AD572">
        <v>0</v>
      </c>
      <c r="AE572">
        <v>0</v>
      </c>
      <c r="AF572">
        <v>0</v>
      </c>
      <c r="AG572" s="1">
        <v>120000</v>
      </c>
      <c r="AH572" s="1">
        <v>-120000</v>
      </c>
    </row>
    <row r="573" spans="1:34" hidden="1" x14ac:dyDescent="0.35">
      <c r="A573" t="str">
        <f t="shared" si="17"/>
        <v>1.1-00-2512_25752036_25435127</v>
      </c>
      <c r="B573" t="s">
        <v>812</v>
      </c>
      <c r="C573" t="s">
        <v>815</v>
      </c>
      <c r="D573" t="s">
        <v>563</v>
      </c>
      <c r="E573" t="s">
        <v>564</v>
      </c>
      <c r="F573" t="s">
        <v>65</v>
      </c>
      <c r="G573" t="s">
        <v>66</v>
      </c>
      <c r="H573" t="s">
        <v>946</v>
      </c>
      <c r="I573" t="s">
        <v>948</v>
      </c>
      <c r="J573">
        <v>7</v>
      </c>
      <c r="K573" t="s">
        <v>567</v>
      </c>
      <c r="L573">
        <v>52</v>
      </c>
      <c r="M573" t="s">
        <v>954</v>
      </c>
      <c r="N573" t="s">
        <v>951</v>
      </c>
      <c r="O573" t="s">
        <v>955</v>
      </c>
      <c r="P573">
        <v>4000</v>
      </c>
      <c r="Q573" t="s">
        <v>233</v>
      </c>
      <c r="R573">
        <v>4351</v>
      </c>
      <c r="S573" t="s">
        <v>952</v>
      </c>
      <c r="T573">
        <v>27</v>
      </c>
      <c r="U573" t="s">
        <v>953</v>
      </c>
      <c r="V573" s="16">
        <v>10000000</v>
      </c>
      <c r="W573" s="1">
        <v>10000000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f t="shared" si="16"/>
        <v>10000000</v>
      </c>
      <c r="AD573">
        <v>0</v>
      </c>
      <c r="AE573">
        <v>0</v>
      </c>
      <c r="AF573">
        <v>0</v>
      </c>
      <c r="AG573">
        <v>0</v>
      </c>
      <c r="AH573">
        <v>0</v>
      </c>
    </row>
    <row r="574" spans="1:34" hidden="1" x14ac:dyDescent="0.35">
      <c r="A574" t="str">
        <f t="shared" si="17"/>
        <v>1.1-00-2512_25752036_25439126</v>
      </c>
      <c r="B574" t="s">
        <v>812</v>
      </c>
      <c r="C574" t="s">
        <v>815</v>
      </c>
      <c r="D574" t="s">
        <v>563</v>
      </c>
      <c r="E574" t="s">
        <v>564</v>
      </c>
      <c r="F574" t="s">
        <v>65</v>
      </c>
      <c r="G574" t="s">
        <v>66</v>
      </c>
      <c r="H574" t="s">
        <v>946</v>
      </c>
      <c r="I574" t="s">
        <v>948</v>
      </c>
      <c r="J574">
        <v>7</v>
      </c>
      <c r="K574" t="s">
        <v>567</v>
      </c>
      <c r="L574">
        <v>52</v>
      </c>
      <c r="M574" t="s">
        <v>954</v>
      </c>
      <c r="N574" t="s">
        <v>951</v>
      </c>
      <c r="O574" t="s">
        <v>955</v>
      </c>
      <c r="P574">
        <v>4000</v>
      </c>
      <c r="Q574" t="s">
        <v>233</v>
      </c>
      <c r="R574">
        <v>4391</v>
      </c>
      <c r="S574" t="s">
        <v>956</v>
      </c>
      <c r="T574">
        <v>26</v>
      </c>
      <c r="U574" t="s">
        <v>957</v>
      </c>
      <c r="V574" s="16">
        <v>500000</v>
      </c>
      <c r="W574" s="1">
        <v>500000</v>
      </c>
      <c r="X574" s="1">
        <v>496480</v>
      </c>
      <c r="Y574" s="1">
        <v>496480</v>
      </c>
      <c r="Z574">
        <v>0</v>
      </c>
      <c r="AA574">
        <v>0</v>
      </c>
      <c r="AB574">
        <v>0</v>
      </c>
      <c r="AC574">
        <f t="shared" si="16"/>
        <v>3520</v>
      </c>
      <c r="AD574">
        <v>0</v>
      </c>
      <c r="AE574">
        <v>0</v>
      </c>
      <c r="AF574">
        <v>0</v>
      </c>
      <c r="AG574">
        <v>0</v>
      </c>
      <c r="AH574">
        <v>0</v>
      </c>
    </row>
    <row r="575" spans="1:34" hidden="1" x14ac:dyDescent="0.35">
      <c r="A575" t="str">
        <f t="shared" si="17"/>
        <v>1.1-00-2510_25031023_2542110</v>
      </c>
      <c r="B575" t="s">
        <v>812</v>
      </c>
      <c r="C575" t="s">
        <v>815</v>
      </c>
      <c r="D575" t="s">
        <v>514</v>
      </c>
      <c r="E575" t="s">
        <v>515</v>
      </c>
      <c r="F575" t="s">
        <v>157</v>
      </c>
      <c r="G575" t="s">
        <v>158</v>
      </c>
      <c r="H575" t="s">
        <v>898</v>
      </c>
      <c r="I575" t="s">
        <v>900</v>
      </c>
      <c r="J575">
        <v>0</v>
      </c>
      <c r="K575" t="s">
        <v>255</v>
      </c>
      <c r="L575">
        <v>31</v>
      </c>
      <c r="M575" t="s">
        <v>293</v>
      </c>
      <c r="N575" t="s">
        <v>910</v>
      </c>
      <c r="O575" t="s">
        <v>294</v>
      </c>
      <c r="P575">
        <v>4000</v>
      </c>
      <c r="Q575" t="s">
        <v>233</v>
      </c>
      <c r="R575">
        <v>4211</v>
      </c>
      <c r="S575" t="s">
        <v>291</v>
      </c>
      <c r="T575">
        <v>0</v>
      </c>
      <c r="U575" t="s">
        <v>58</v>
      </c>
      <c r="V575" s="16">
        <v>0</v>
      </c>
      <c r="W575" s="1">
        <v>14064137.279999999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f t="shared" si="16"/>
        <v>0</v>
      </c>
      <c r="AD575">
        <v>0</v>
      </c>
      <c r="AE575">
        <v>0</v>
      </c>
      <c r="AF575">
        <v>0</v>
      </c>
      <c r="AG575" s="1">
        <v>14064137.279999999</v>
      </c>
      <c r="AH575" s="1">
        <v>-14064137.279999999</v>
      </c>
    </row>
    <row r="576" spans="1:34" hidden="1" x14ac:dyDescent="0.35">
      <c r="A576" t="str">
        <f t="shared" si="17"/>
        <v>1.1-00-2510_25034026_2542110</v>
      </c>
      <c r="B576" t="s">
        <v>812</v>
      </c>
      <c r="C576" t="s">
        <v>815</v>
      </c>
      <c r="D576" t="s">
        <v>514</v>
      </c>
      <c r="E576" t="s">
        <v>515</v>
      </c>
      <c r="F576" t="s">
        <v>157</v>
      </c>
      <c r="G576" t="s">
        <v>158</v>
      </c>
      <c r="H576" t="s">
        <v>898</v>
      </c>
      <c r="I576" t="s">
        <v>900</v>
      </c>
      <c r="J576">
        <v>0</v>
      </c>
      <c r="K576" t="s">
        <v>255</v>
      </c>
      <c r="L576">
        <v>34</v>
      </c>
      <c r="M576" t="s">
        <v>520</v>
      </c>
      <c r="N576" t="s">
        <v>911</v>
      </c>
      <c r="O576" t="s">
        <v>521</v>
      </c>
      <c r="P576">
        <v>4000</v>
      </c>
      <c r="Q576" t="s">
        <v>233</v>
      </c>
      <c r="R576">
        <v>4211</v>
      </c>
      <c r="S576" t="s">
        <v>291</v>
      </c>
      <c r="T576">
        <v>0</v>
      </c>
      <c r="U576" t="s">
        <v>58</v>
      </c>
      <c r="V576" s="16">
        <v>0</v>
      </c>
      <c r="W576" s="1">
        <v>6380968.3300000001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f t="shared" si="16"/>
        <v>0</v>
      </c>
      <c r="AD576">
        <v>0</v>
      </c>
      <c r="AE576">
        <v>0</v>
      </c>
      <c r="AF576">
        <v>0</v>
      </c>
      <c r="AG576" s="1">
        <v>6380968.3300000001</v>
      </c>
      <c r="AH576" s="1">
        <v>-6380968.3300000001</v>
      </c>
    </row>
    <row r="577" spans="1:34" hidden="1" x14ac:dyDescent="0.35">
      <c r="A577" t="str">
        <f t="shared" si="17"/>
        <v>1.1-00-2515_25058040_2542110</v>
      </c>
      <c r="B577" t="s">
        <v>812</v>
      </c>
      <c r="C577" t="s">
        <v>815</v>
      </c>
      <c r="D577" t="s">
        <v>514</v>
      </c>
      <c r="E577" t="s">
        <v>515</v>
      </c>
      <c r="F577" t="s">
        <v>157</v>
      </c>
      <c r="G577" t="s">
        <v>158</v>
      </c>
      <c r="H577" t="s">
        <v>912</v>
      </c>
      <c r="I577" t="s">
        <v>292</v>
      </c>
      <c r="J577">
        <v>0</v>
      </c>
      <c r="K577" t="s">
        <v>255</v>
      </c>
      <c r="L577">
        <v>58</v>
      </c>
      <c r="M577" t="s">
        <v>293</v>
      </c>
      <c r="N577" t="s">
        <v>913</v>
      </c>
      <c r="O577" t="s">
        <v>294</v>
      </c>
      <c r="P577">
        <v>4000</v>
      </c>
      <c r="Q577" t="s">
        <v>233</v>
      </c>
      <c r="R577">
        <v>4211</v>
      </c>
      <c r="S577" t="s">
        <v>291</v>
      </c>
      <c r="T577">
        <v>0</v>
      </c>
      <c r="U577" t="s">
        <v>58</v>
      </c>
      <c r="V577" s="16">
        <v>14064137.279999999</v>
      </c>
      <c r="W577">
        <v>0</v>
      </c>
      <c r="X577" s="1">
        <v>9204080.0800000001</v>
      </c>
      <c r="Y577" s="1">
        <v>9204080.0800000001</v>
      </c>
      <c r="Z577" s="1">
        <v>9204080.0800000001</v>
      </c>
      <c r="AA577" s="1">
        <v>8204080.0800000001</v>
      </c>
      <c r="AB577" s="1">
        <v>8204080.0800000001</v>
      </c>
      <c r="AC577">
        <f t="shared" si="16"/>
        <v>4860057.1999999993</v>
      </c>
      <c r="AD577">
        <v>0</v>
      </c>
      <c r="AE577" s="1">
        <v>14064137.279999999</v>
      </c>
      <c r="AF577">
        <v>0</v>
      </c>
      <c r="AG577">
        <v>0</v>
      </c>
      <c r="AH577" s="1">
        <v>14064137.279999999</v>
      </c>
    </row>
    <row r="578" spans="1:34" hidden="1" x14ac:dyDescent="0.35">
      <c r="A578" t="str">
        <f t="shared" si="17"/>
        <v>1.1-00-2518_25061043_2542110</v>
      </c>
      <c r="B578" t="s">
        <v>812</v>
      </c>
      <c r="C578" t="s">
        <v>815</v>
      </c>
      <c r="D578" t="s">
        <v>514</v>
      </c>
      <c r="E578" t="s">
        <v>515</v>
      </c>
      <c r="F578" t="s">
        <v>157</v>
      </c>
      <c r="G578" t="s">
        <v>158</v>
      </c>
      <c r="H578" t="s">
        <v>914</v>
      </c>
      <c r="I578" t="s">
        <v>916</v>
      </c>
      <c r="J578">
        <v>0</v>
      </c>
      <c r="K578" t="s">
        <v>255</v>
      </c>
      <c r="L578">
        <v>61</v>
      </c>
      <c r="M578" t="s">
        <v>520</v>
      </c>
      <c r="N578" t="s">
        <v>915</v>
      </c>
      <c r="O578" t="s">
        <v>521</v>
      </c>
      <c r="P578">
        <v>4000</v>
      </c>
      <c r="Q578" t="s">
        <v>233</v>
      </c>
      <c r="R578">
        <v>4211</v>
      </c>
      <c r="S578" t="s">
        <v>291</v>
      </c>
      <c r="T578">
        <v>0</v>
      </c>
      <c r="U578" t="s">
        <v>58</v>
      </c>
      <c r="V578" s="16">
        <v>7380968.3300000001</v>
      </c>
      <c r="W578">
        <v>0</v>
      </c>
      <c r="X578" s="1">
        <v>4970293.92</v>
      </c>
      <c r="Y578" s="1">
        <v>4970293.92</v>
      </c>
      <c r="Z578" s="1">
        <v>4970293.92</v>
      </c>
      <c r="AA578" s="1">
        <v>4970293.92</v>
      </c>
      <c r="AB578" s="1">
        <v>4970293.92</v>
      </c>
      <c r="AC578">
        <f t="shared" ref="AC578:AC593" si="18">V578-X578</f>
        <v>2410674.41</v>
      </c>
      <c r="AD578">
        <v>0</v>
      </c>
      <c r="AE578" s="1">
        <v>7380968.3300000001</v>
      </c>
      <c r="AF578">
        <v>0</v>
      </c>
      <c r="AG578">
        <v>0</v>
      </c>
      <c r="AH578" s="1">
        <v>7380968.3300000001</v>
      </c>
    </row>
    <row r="579" spans="1:34" hidden="1" x14ac:dyDescent="0.35">
      <c r="A579" t="str">
        <f t="shared" ref="A579:A593" si="19">CONCATENATE(B579,H579,J579,L579,N579,R579,T579)</f>
        <v>1.1-00-2510_25035027_2542110</v>
      </c>
      <c r="B579" t="s">
        <v>812</v>
      </c>
      <c r="C579" t="s">
        <v>815</v>
      </c>
      <c r="D579" t="s">
        <v>522</v>
      </c>
      <c r="E579" t="s">
        <v>523</v>
      </c>
      <c r="F579" t="s">
        <v>157</v>
      </c>
      <c r="G579" t="s">
        <v>158</v>
      </c>
      <c r="H579" t="s">
        <v>898</v>
      </c>
      <c r="I579" t="s">
        <v>900</v>
      </c>
      <c r="J579">
        <v>0</v>
      </c>
      <c r="K579" t="s">
        <v>255</v>
      </c>
      <c r="L579">
        <v>35</v>
      </c>
      <c r="M579" t="s">
        <v>528</v>
      </c>
      <c r="N579" t="s">
        <v>917</v>
      </c>
      <c r="O579" t="s">
        <v>529</v>
      </c>
      <c r="P579">
        <v>4000</v>
      </c>
      <c r="Q579" t="s">
        <v>233</v>
      </c>
      <c r="R579">
        <v>4211</v>
      </c>
      <c r="S579" t="s">
        <v>291</v>
      </c>
      <c r="T579">
        <v>0</v>
      </c>
      <c r="U579" t="s">
        <v>58</v>
      </c>
      <c r="V579" s="16">
        <v>0</v>
      </c>
      <c r="W579" s="1">
        <v>95000000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f t="shared" si="18"/>
        <v>0</v>
      </c>
      <c r="AD579">
        <v>0</v>
      </c>
      <c r="AE579">
        <v>0</v>
      </c>
      <c r="AF579">
        <v>0</v>
      </c>
      <c r="AG579" s="1">
        <v>95000000</v>
      </c>
      <c r="AH579" s="1">
        <v>-95000000</v>
      </c>
    </row>
    <row r="580" spans="1:34" hidden="1" x14ac:dyDescent="0.35">
      <c r="A580" t="str">
        <f t="shared" si="19"/>
        <v>1.1-00-2519_25062044_2542110</v>
      </c>
      <c r="B580" t="s">
        <v>812</v>
      </c>
      <c r="C580" t="s">
        <v>815</v>
      </c>
      <c r="D580" t="s">
        <v>522</v>
      </c>
      <c r="E580" t="s">
        <v>523</v>
      </c>
      <c r="F580" t="s">
        <v>157</v>
      </c>
      <c r="G580" t="s">
        <v>158</v>
      </c>
      <c r="H580" t="s">
        <v>918</v>
      </c>
      <c r="I580" t="s">
        <v>920</v>
      </c>
      <c r="J580">
        <v>0</v>
      </c>
      <c r="K580" t="s">
        <v>255</v>
      </c>
      <c r="L580">
        <v>62</v>
      </c>
      <c r="M580" t="s">
        <v>528</v>
      </c>
      <c r="N580" t="s">
        <v>919</v>
      </c>
      <c r="O580" t="s">
        <v>529</v>
      </c>
      <c r="P580">
        <v>4000</v>
      </c>
      <c r="Q580" t="s">
        <v>233</v>
      </c>
      <c r="R580">
        <v>4211</v>
      </c>
      <c r="S580" t="s">
        <v>291</v>
      </c>
      <c r="T580">
        <v>0</v>
      </c>
      <c r="U580" t="s">
        <v>58</v>
      </c>
      <c r="V580" s="16">
        <v>95000000</v>
      </c>
      <c r="W580">
        <v>0</v>
      </c>
      <c r="X580" s="1">
        <v>78000000</v>
      </c>
      <c r="Y580" s="1">
        <v>78000000</v>
      </c>
      <c r="Z580" s="1">
        <v>78000000</v>
      </c>
      <c r="AA580" s="1">
        <v>78000000</v>
      </c>
      <c r="AB580" s="1">
        <v>78000000</v>
      </c>
      <c r="AC580">
        <f t="shared" si="18"/>
        <v>17000000</v>
      </c>
      <c r="AD580">
        <v>0</v>
      </c>
      <c r="AE580" s="1">
        <v>95000000</v>
      </c>
      <c r="AF580">
        <v>0</v>
      </c>
      <c r="AG580">
        <v>0</v>
      </c>
      <c r="AH580" s="1">
        <v>95000000</v>
      </c>
    </row>
    <row r="581" spans="1:34" hidden="1" x14ac:dyDescent="0.35">
      <c r="A581" t="str">
        <f t="shared" si="19"/>
        <v>1.1-00-2510_25432024_2542110</v>
      </c>
      <c r="B581" t="s">
        <v>812</v>
      </c>
      <c r="C581" t="s">
        <v>815</v>
      </c>
      <c r="D581" t="s">
        <v>501</v>
      </c>
      <c r="E581" t="s">
        <v>502</v>
      </c>
      <c r="F581" t="s">
        <v>157</v>
      </c>
      <c r="G581" t="s">
        <v>158</v>
      </c>
      <c r="H581" t="s">
        <v>898</v>
      </c>
      <c r="I581" t="s">
        <v>900</v>
      </c>
      <c r="J581">
        <v>4</v>
      </c>
      <c r="K581" t="s">
        <v>224</v>
      </c>
      <c r="L581">
        <v>32</v>
      </c>
      <c r="M581" t="s">
        <v>507</v>
      </c>
      <c r="N581" t="s">
        <v>902</v>
      </c>
      <c r="O581" t="s">
        <v>506</v>
      </c>
      <c r="P581">
        <v>4000</v>
      </c>
      <c r="Q581" t="s">
        <v>233</v>
      </c>
      <c r="R581">
        <v>4211</v>
      </c>
      <c r="S581" t="s">
        <v>291</v>
      </c>
      <c r="T581">
        <v>0</v>
      </c>
      <c r="U581" t="s">
        <v>58</v>
      </c>
      <c r="V581" s="16">
        <v>0</v>
      </c>
      <c r="W581" s="1">
        <v>19813000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f t="shared" si="18"/>
        <v>0</v>
      </c>
      <c r="AD581">
        <v>0</v>
      </c>
      <c r="AE581">
        <v>0</v>
      </c>
      <c r="AF581">
        <v>0</v>
      </c>
      <c r="AG581" s="1">
        <v>19813000</v>
      </c>
      <c r="AH581" s="1">
        <v>-19813000</v>
      </c>
    </row>
    <row r="582" spans="1:34" hidden="1" x14ac:dyDescent="0.35">
      <c r="A582" t="str">
        <f t="shared" si="19"/>
        <v>1.1-00-2516_25459041_2542110</v>
      </c>
      <c r="B582" t="s">
        <v>812</v>
      </c>
      <c r="C582" t="s">
        <v>815</v>
      </c>
      <c r="D582" t="s">
        <v>501</v>
      </c>
      <c r="E582" t="s">
        <v>502</v>
      </c>
      <c r="F582" t="s">
        <v>157</v>
      </c>
      <c r="G582" t="s">
        <v>158</v>
      </c>
      <c r="H582" t="s">
        <v>903</v>
      </c>
      <c r="I582" t="s">
        <v>905</v>
      </c>
      <c r="J582">
        <v>4</v>
      </c>
      <c r="K582" t="s">
        <v>224</v>
      </c>
      <c r="L582">
        <v>59</v>
      </c>
      <c r="M582" t="s">
        <v>507</v>
      </c>
      <c r="N582" t="s">
        <v>904</v>
      </c>
      <c r="O582" t="s">
        <v>905</v>
      </c>
      <c r="P582">
        <v>4000</v>
      </c>
      <c r="Q582" t="s">
        <v>233</v>
      </c>
      <c r="R582">
        <v>4211</v>
      </c>
      <c r="S582" t="s">
        <v>291</v>
      </c>
      <c r="T582">
        <v>0</v>
      </c>
      <c r="U582" t="s">
        <v>58</v>
      </c>
      <c r="V582" s="16">
        <v>19813000</v>
      </c>
      <c r="W582">
        <v>0</v>
      </c>
      <c r="X582" s="1">
        <v>15248926.34</v>
      </c>
      <c r="Y582" s="1">
        <v>15248926.34</v>
      </c>
      <c r="Z582" s="1">
        <v>15248926.34</v>
      </c>
      <c r="AA582" s="1">
        <v>15248926.34</v>
      </c>
      <c r="AB582" s="1">
        <v>15248926.34</v>
      </c>
      <c r="AC582">
        <f t="shared" si="18"/>
        <v>4564073.66</v>
      </c>
      <c r="AD582">
        <v>0</v>
      </c>
      <c r="AE582" s="1">
        <v>19813000</v>
      </c>
      <c r="AF582">
        <v>0</v>
      </c>
      <c r="AG582">
        <v>0</v>
      </c>
      <c r="AH582" s="1">
        <v>19813000</v>
      </c>
    </row>
    <row r="583" spans="1:34" hidden="1" x14ac:dyDescent="0.35">
      <c r="A583" t="str">
        <f t="shared" si="19"/>
        <v>2.5-03-2404_2557005_2539210</v>
      </c>
      <c r="B583" t="s">
        <v>803</v>
      </c>
      <c r="C583" t="s">
        <v>804</v>
      </c>
      <c r="D583" t="s">
        <v>47</v>
      </c>
      <c r="E583" t="s">
        <v>48</v>
      </c>
      <c r="F583" t="s">
        <v>49</v>
      </c>
      <c r="G583" t="s">
        <v>50</v>
      </c>
      <c r="H583" t="s">
        <v>808</v>
      </c>
      <c r="I583" t="s">
        <v>60</v>
      </c>
      <c r="J583">
        <v>5</v>
      </c>
      <c r="K583" t="s">
        <v>810</v>
      </c>
      <c r="L583">
        <v>7</v>
      </c>
      <c r="M583" t="s">
        <v>61</v>
      </c>
      <c r="N583" t="s">
        <v>809</v>
      </c>
      <c r="O583" t="s">
        <v>811</v>
      </c>
      <c r="P583">
        <v>3000</v>
      </c>
      <c r="Q583" t="s">
        <v>56</v>
      </c>
      <c r="R583">
        <v>3921</v>
      </c>
      <c r="S583" t="s">
        <v>57</v>
      </c>
      <c r="T583">
        <v>0</v>
      </c>
      <c r="U583" t="s">
        <v>58</v>
      </c>
      <c r="V583" s="16">
        <v>9100000</v>
      </c>
      <c r="W583">
        <v>0</v>
      </c>
      <c r="X583" s="1">
        <v>9088455</v>
      </c>
      <c r="Y583" s="1">
        <v>9088455</v>
      </c>
      <c r="Z583" s="1">
        <v>9088455</v>
      </c>
      <c r="AA583" s="1">
        <v>9088455</v>
      </c>
      <c r="AB583" s="1">
        <v>9088455</v>
      </c>
      <c r="AC583">
        <f t="shared" si="18"/>
        <v>11545</v>
      </c>
      <c r="AD583" s="1">
        <v>9100000</v>
      </c>
      <c r="AE583">
        <v>0</v>
      </c>
      <c r="AF583">
        <v>0</v>
      </c>
      <c r="AG583">
        <v>0</v>
      </c>
      <c r="AH583" s="1">
        <v>9100000</v>
      </c>
    </row>
    <row r="584" spans="1:34" hidden="1" x14ac:dyDescent="0.35">
      <c r="A584" t="str">
        <f t="shared" si="19"/>
        <v>2.6-05-2404_2557005_2539210</v>
      </c>
      <c r="B584" t="s">
        <v>781</v>
      </c>
      <c r="C584" t="s">
        <v>782</v>
      </c>
      <c r="D584" t="s">
        <v>47</v>
      </c>
      <c r="E584" t="s">
        <v>48</v>
      </c>
      <c r="F584" t="s">
        <v>49</v>
      </c>
      <c r="G584" t="s">
        <v>50</v>
      </c>
      <c r="H584" t="s">
        <v>808</v>
      </c>
      <c r="I584" t="s">
        <v>60</v>
      </c>
      <c r="J584">
        <v>5</v>
      </c>
      <c r="K584" t="s">
        <v>810</v>
      </c>
      <c r="L584">
        <v>7</v>
      </c>
      <c r="M584" t="s">
        <v>61</v>
      </c>
      <c r="N584" t="s">
        <v>809</v>
      </c>
      <c r="O584" t="s">
        <v>811</v>
      </c>
      <c r="P584">
        <v>3000</v>
      </c>
      <c r="Q584" t="s">
        <v>56</v>
      </c>
      <c r="R584">
        <v>3921</v>
      </c>
      <c r="S584" t="s">
        <v>57</v>
      </c>
      <c r="T584">
        <v>0</v>
      </c>
      <c r="U584" t="s">
        <v>58</v>
      </c>
      <c r="V584" s="16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f t="shared" si="18"/>
        <v>0</v>
      </c>
      <c r="AD584">
        <v>0</v>
      </c>
      <c r="AE584">
        <v>0</v>
      </c>
      <c r="AF584">
        <v>0</v>
      </c>
      <c r="AG584">
        <v>0</v>
      </c>
      <c r="AH584">
        <v>0</v>
      </c>
    </row>
    <row r="585" spans="1:34" hidden="1" x14ac:dyDescent="0.35">
      <c r="A585" t="str">
        <f t="shared" si="19"/>
        <v>2.6-01-2404_2557005_2539210</v>
      </c>
      <c r="B585" t="s">
        <v>776</v>
      </c>
      <c r="C585" t="s">
        <v>777</v>
      </c>
      <c r="D585" t="s">
        <v>47</v>
      </c>
      <c r="E585" t="s">
        <v>48</v>
      </c>
      <c r="F585" t="s">
        <v>49</v>
      </c>
      <c r="G585" t="s">
        <v>50</v>
      </c>
      <c r="H585" t="s">
        <v>808</v>
      </c>
      <c r="I585" t="s">
        <v>60</v>
      </c>
      <c r="J585">
        <v>5</v>
      </c>
      <c r="K585" t="s">
        <v>810</v>
      </c>
      <c r="L585">
        <v>7</v>
      </c>
      <c r="M585" t="s">
        <v>61</v>
      </c>
      <c r="N585" t="s">
        <v>809</v>
      </c>
      <c r="O585" t="s">
        <v>811</v>
      </c>
      <c r="P585">
        <v>3000</v>
      </c>
      <c r="Q585" t="s">
        <v>56</v>
      </c>
      <c r="R585">
        <v>3921</v>
      </c>
      <c r="S585" t="s">
        <v>57</v>
      </c>
      <c r="T585">
        <v>0</v>
      </c>
      <c r="U585" t="s">
        <v>58</v>
      </c>
      <c r="V585" s="16">
        <v>588323.12</v>
      </c>
      <c r="W585">
        <v>0</v>
      </c>
      <c r="X585" s="1">
        <v>588323.12</v>
      </c>
      <c r="Y585" s="1">
        <v>588323.12</v>
      </c>
      <c r="Z585" s="1">
        <v>588323.12</v>
      </c>
      <c r="AA585" s="1">
        <v>588323.12</v>
      </c>
      <c r="AB585" s="1">
        <v>588323.12</v>
      </c>
      <c r="AC585">
        <f t="shared" si="18"/>
        <v>0</v>
      </c>
      <c r="AD585" s="1">
        <v>588323.12</v>
      </c>
      <c r="AE585">
        <v>0</v>
      </c>
      <c r="AF585">
        <v>0</v>
      </c>
      <c r="AG585">
        <v>0</v>
      </c>
      <c r="AH585" s="1">
        <v>588323.12</v>
      </c>
    </row>
    <row r="586" spans="1:34" hidden="1" x14ac:dyDescent="0.35">
      <c r="A586" t="str">
        <f t="shared" si="19"/>
        <v>2.5-06-2404_2557005_2539210</v>
      </c>
      <c r="B586" t="s">
        <v>805</v>
      </c>
      <c r="C586" t="s">
        <v>806</v>
      </c>
      <c r="D586" t="s">
        <v>47</v>
      </c>
      <c r="E586" t="s">
        <v>48</v>
      </c>
      <c r="F586" t="s">
        <v>49</v>
      </c>
      <c r="G586" t="s">
        <v>50</v>
      </c>
      <c r="H586" t="s">
        <v>808</v>
      </c>
      <c r="I586" t="s">
        <v>60</v>
      </c>
      <c r="J586">
        <v>5</v>
      </c>
      <c r="K586" t="s">
        <v>810</v>
      </c>
      <c r="L586">
        <v>7</v>
      </c>
      <c r="M586" t="s">
        <v>61</v>
      </c>
      <c r="N586" t="s">
        <v>809</v>
      </c>
      <c r="O586" t="s">
        <v>811</v>
      </c>
      <c r="P586">
        <v>3000</v>
      </c>
      <c r="Q586" t="s">
        <v>56</v>
      </c>
      <c r="R586">
        <v>3921</v>
      </c>
      <c r="S586" t="s">
        <v>57</v>
      </c>
      <c r="T586">
        <v>0</v>
      </c>
      <c r="U586" t="s">
        <v>58</v>
      </c>
      <c r="V586" s="16">
        <v>13546.77</v>
      </c>
      <c r="W586">
        <v>0</v>
      </c>
      <c r="X586" s="1">
        <v>13546.77</v>
      </c>
      <c r="Y586" s="1">
        <v>13546.77</v>
      </c>
      <c r="Z586" s="1">
        <v>13546.77</v>
      </c>
      <c r="AA586" s="1">
        <v>13546.77</v>
      </c>
      <c r="AB586" s="1">
        <v>13546.77</v>
      </c>
      <c r="AC586">
        <f t="shared" si="18"/>
        <v>0</v>
      </c>
      <c r="AD586" s="1">
        <v>13546.77</v>
      </c>
      <c r="AE586">
        <v>0</v>
      </c>
      <c r="AF586">
        <v>0</v>
      </c>
      <c r="AG586">
        <v>0</v>
      </c>
      <c r="AH586" s="1">
        <v>13546.77</v>
      </c>
    </row>
    <row r="587" spans="1:34" hidden="1" x14ac:dyDescent="0.35">
      <c r="A587" t="str">
        <f t="shared" si="19"/>
        <v>2.5-01-2404_2557005_2539210</v>
      </c>
      <c r="B587" t="s">
        <v>795</v>
      </c>
      <c r="C587" t="s">
        <v>796</v>
      </c>
      <c r="D587" t="s">
        <v>47</v>
      </c>
      <c r="E587" t="s">
        <v>48</v>
      </c>
      <c r="F587" t="s">
        <v>49</v>
      </c>
      <c r="G587" t="s">
        <v>50</v>
      </c>
      <c r="H587" t="s">
        <v>808</v>
      </c>
      <c r="I587" t="s">
        <v>60</v>
      </c>
      <c r="J587">
        <v>5</v>
      </c>
      <c r="K587" t="s">
        <v>810</v>
      </c>
      <c r="L587">
        <v>7</v>
      </c>
      <c r="M587" t="s">
        <v>61</v>
      </c>
      <c r="N587" t="s">
        <v>809</v>
      </c>
      <c r="O587" t="s">
        <v>811</v>
      </c>
      <c r="P587">
        <v>3000</v>
      </c>
      <c r="Q587" t="s">
        <v>56</v>
      </c>
      <c r="R587">
        <v>3921</v>
      </c>
      <c r="S587" t="s">
        <v>57</v>
      </c>
      <c r="T587">
        <v>0</v>
      </c>
      <c r="U587" t="s">
        <v>58</v>
      </c>
      <c r="V587" s="16">
        <v>10480931.33</v>
      </c>
      <c r="W587">
        <v>0</v>
      </c>
      <c r="X587" s="1">
        <v>10480931.33</v>
      </c>
      <c r="Y587" s="1">
        <v>10480931.33</v>
      </c>
      <c r="Z587" s="1">
        <v>10480931.33</v>
      </c>
      <c r="AA587" s="1">
        <v>10480931.33</v>
      </c>
      <c r="AB587" s="1">
        <v>10480931.33</v>
      </c>
      <c r="AC587">
        <f t="shared" si="18"/>
        <v>0</v>
      </c>
      <c r="AD587" s="1">
        <v>10480931.33</v>
      </c>
      <c r="AE587">
        <v>0</v>
      </c>
      <c r="AF587">
        <v>0</v>
      </c>
      <c r="AG587">
        <v>0</v>
      </c>
      <c r="AH587" s="1">
        <v>10480931.33</v>
      </c>
    </row>
    <row r="588" spans="1:34" hidden="1" x14ac:dyDescent="0.35">
      <c r="A588" t="str">
        <f t="shared" si="19"/>
        <v>1.1-14-2502_2553002_25581162</v>
      </c>
      <c r="B588" t="s">
        <v>1004</v>
      </c>
      <c r="C588" t="s">
        <v>1006</v>
      </c>
      <c r="D588" t="s">
        <v>47</v>
      </c>
      <c r="E588" t="s">
        <v>48</v>
      </c>
      <c r="F588" t="s">
        <v>65</v>
      </c>
      <c r="G588" t="s">
        <v>66</v>
      </c>
      <c r="H588" t="s">
        <v>829</v>
      </c>
      <c r="I588" t="s">
        <v>178</v>
      </c>
      <c r="J588">
        <v>5</v>
      </c>
      <c r="K588" t="s">
        <v>810</v>
      </c>
      <c r="L588">
        <v>3</v>
      </c>
      <c r="M588" t="s">
        <v>691</v>
      </c>
      <c r="N588" t="s">
        <v>830</v>
      </c>
      <c r="O588" t="s">
        <v>832</v>
      </c>
      <c r="P588">
        <v>5000</v>
      </c>
      <c r="Q588" t="s">
        <v>118</v>
      </c>
      <c r="R588">
        <v>5811</v>
      </c>
      <c r="S588" t="s">
        <v>251</v>
      </c>
      <c r="T588">
        <v>62</v>
      </c>
      <c r="U588" t="s">
        <v>1005</v>
      </c>
      <c r="V588" s="16">
        <v>45000000</v>
      </c>
      <c r="W588">
        <v>0</v>
      </c>
      <c r="X588" s="1">
        <v>15756247.5</v>
      </c>
      <c r="Y588" s="1">
        <v>15756247.5</v>
      </c>
      <c r="Z588" s="1">
        <v>15756247.5</v>
      </c>
      <c r="AA588" s="1">
        <v>15756247.5</v>
      </c>
      <c r="AB588">
        <v>0</v>
      </c>
      <c r="AC588">
        <f t="shared" si="18"/>
        <v>29243752.5</v>
      </c>
      <c r="AD588" s="1">
        <v>45000000</v>
      </c>
      <c r="AE588">
        <v>0</v>
      </c>
      <c r="AF588">
        <v>0</v>
      </c>
      <c r="AG588">
        <v>0</v>
      </c>
      <c r="AH588" s="1">
        <v>45000000</v>
      </c>
    </row>
    <row r="589" spans="1:34" hidden="1" x14ac:dyDescent="0.35">
      <c r="A589" t="str">
        <f t="shared" si="19"/>
        <v>1.5-03-2511_25249033_2561310</v>
      </c>
      <c r="B589" t="s">
        <v>1007</v>
      </c>
      <c r="C589" t="s">
        <v>1008</v>
      </c>
      <c r="D589" t="s">
        <v>47</v>
      </c>
      <c r="E589" t="s">
        <v>48</v>
      </c>
      <c r="F589" t="s">
        <v>138</v>
      </c>
      <c r="G589" t="s">
        <v>139</v>
      </c>
      <c r="H589" t="s">
        <v>822</v>
      </c>
      <c r="I589" t="s">
        <v>824</v>
      </c>
      <c r="J589">
        <v>2</v>
      </c>
      <c r="K589" t="s">
        <v>148</v>
      </c>
      <c r="L589">
        <v>49</v>
      </c>
      <c r="M589" t="s">
        <v>149</v>
      </c>
      <c r="N589" t="s">
        <v>823</v>
      </c>
      <c r="O589" t="s">
        <v>825</v>
      </c>
      <c r="P589">
        <v>6000</v>
      </c>
      <c r="Q589" t="s">
        <v>146</v>
      </c>
      <c r="R589">
        <v>6131</v>
      </c>
      <c r="S589" t="s">
        <v>152</v>
      </c>
      <c r="T589">
        <v>0</v>
      </c>
      <c r="U589" t="s">
        <v>58</v>
      </c>
      <c r="V589" s="16">
        <v>9500000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f t="shared" si="18"/>
        <v>9500000</v>
      </c>
      <c r="AD589" s="1">
        <v>9500000</v>
      </c>
      <c r="AE589">
        <v>0</v>
      </c>
      <c r="AF589">
        <v>0</v>
      </c>
      <c r="AG589">
        <v>0</v>
      </c>
      <c r="AH589" s="1">
        <v>9500000</v>
      </c>
    </row>
    <row r="590" spans="1:34" hidden="1" x14ac:dyDescent="0.35">
      <c r="A590" t="str">
        <f t="shared" si="19"/>
        <v>2.5-01-2511_25249033_2561310</v>
      </c>
      <c r="B590" t="s">
        <v>1011</v>
      </c>
      <c r="C590" t="s">
        <v>1012</v>
      </c>
      <c r="D590" t="s">
        <v>47</v>
      </c>
      <c r="E590" t="s">
        <v>48</v>
      </c>
      <c r="F590" t="s">
        <v>138</v>
      </c>
      <c r="G590" t="s">
        <v>139</v>
      </c>
      <c r="H590" t="s">
        <v>822</v>
      </c>
      <c r="I590" t="s">
        <v>824</v>
      </c>
      <c r="J590">
        <v>2</v>
      </c>
      <c r="K590" t="s">
        <v>148</v>
      </c>
      <c r="L590">
        <v>49</v>
      </c>
      <c r="M590" t="s">
        <v>149</v>
      </c>
      <c r="N590" t="s">
        <v>823</v>
      </c>
      <c r="O590" t="s">
        <v>825</v>
      </c>
      <c r="P590">
        <v>6000</v>
      </c>
      <c r="Q590" t="s">
        <v>146</v>
      </c>
      <c r="R590">
        <v>6131</v>
      </c>
      <c r="S590" t="s">
        <v>152</v>
      </c>
      <c r="T590">
        <v>0</v>
      </c>
      <c r="U590" t="s">
        <v>58</v>
      </c>
      <c r="V590" s="16">
        <v>26948579.219999999</v>
      </c>
      <c r="W590" s="1">
        <v>37975439.359999999</v>
      </c>
      <c r="X590" s="1">
        <v>9808362.3800000008</v>
      </c>
      <c r="Y590" s="1">
        <v>9808362.3800000008</v>
      </c>
      <c r="Z590" s="1">
        <v>1147160.8</v>
      </c>
      <c r="AA590" s="1">
        <v>1147160.8</v>
      </c>
      <c r="AB590" s="1">
        <v>1147160.8</v>
      </c>
      <c r="AC590">
        <f t="shared" si="18"/>
        <v>17140216.839999996</v>
      </c>
      <c r="AD590">
        <v>0</v>
      </c>
      <c r="AE590">
        <v>0</v>
      </c>
      <c r="AF590">
        <v>0</v>
      </c>
      <c r="AG590" s="1">
        <v>11026860.140000001</v>
      </c>
      <c r="AH590" s="1">
        <v>-11026860.140000001</v>
      </c>
    </row>
    <row r="591" spans="1:34" hidden="1" x14ac:dyDescent="0.35">
      <c r="A591" t="str">
        <f t="shared" si="19"/>
        <v>2.5-01-2511_25249033_2561510</v>
      </c>
      <c r="B591" t="s">
        <v>1011</v>
      </c>
      <c r="C591" t="s">
        <v>1012</v>
      </c>
      <c r="D591" t="s">
        <v>47</v>
      </c>
      <c r="E591" t="s">
        <v>48</v>
      </c>
      <c r="F591" t="s">
        <v>138</v>
      </c>
      <c r="G591" t="s">
        <v>139</v>
      </c>
      <c r="H591" t="s">
        <v>822</v>
      </c>
      <c r="I591" t="s">
        <v>824</v>
      </c>
      <c r="J591">
        <v>2</v>
      </c>
      <c r="K591" t="s">
        <v>148</v>
      </c>
      <c r="L591">
        <v>49</v>
      </c>
      <c r="M591" t="s">
        <v>149</v>
      </c>
      <c r="N591" t="s">
        <v>823</v>
      </c>
      <c r="O591" t="s">
        <v>825</v>
      </c>
      <c r="P591">
        <v>6000</v>
      </c>
      <c r="Q591" t="s">
        <v>146</v>
      </c>
      <c r="R591">
        <v>6151</v>
      </c>
      <c r="S591" t="s">
        <v>153</v>
      </c>
      <c r="T591">
        <v>0</v>
      </c>
      <c r="U591" t="s">
        <v>58</v>
      </c>
      <c r="V591" s="16">
        <v>77757090.780000001</v>
      </c>
      <c r="W591" s="1">
        <v>74687600.400000006</v>
      </c>
      <c r="X591" s="1">
        <v>77757090.780000001</v>
      </c>
      <c r="Y591" s="1">
        <v>77757090.780000001</v>
      </c>
      <c r="Z591" s="1">
        <v>16094631.85</v>
      </c>
      <c r="AA591" s="1">
        <v>10217293.48</v>
      </c>
      <c r="AB591" s="1">
        <v>10217293.48</v>
      </c>
      <c r="AC591">
        <f t="shared" si="18"/>
        <v>0</v>
      </c>
      <c r="AD591">
        <v>0</v>
      </c>
      <c r="AE591" s="1">
        <v>11026859.380000001</v>
      </c>
      <c r="AF591">
        <v>0</v>
      </c>
      <c r="AG591" s="1">
        <v>7957369</v>
      </c>
      <c r="AH591" s="1">
        <v>3069490.38</v>
      </c>
    </row>
    <row r="592" spans="1:34" hidden="1" x14ac:dyDescent="0.35">
      <c r="A592" t="str">
        <f t="shared" si="19"/>
        <v>2.5-01-2511_25249033_25615154</v>
      </c>
      <c r="B592" t="s">
        <v>1011</v>
      </c>
      <c r="C592" t="s">
        <v>1012</v>
      </c>
      <c r="D592" t="s">
        <v>47</v>
      </c>
      <c r="E592" t="s">
        <v>48</v>
      </c>
      <c r="F592" t="s">
        <v>138</v>
      </c>
      <c r="G592" t="s">
        <v>139</v>
      </c>
      <c r="H592" t="s">
        <v>822</v>
      </c>
      <c r="I592" t="s">
        <v>824</v>
      </c>
      <c r="J592">
        <v>2</v>
      </c>
      <c r="K592" t="s">
        <v>148</v>
      </c>
      <c r="L592">
        <v>49</v>
      </c>
      <c r="M592" t="s">
        <v>149</v>
      </c>
      <c r="N592" t="s">
        <v>823</v>
      </c>
      <c r="O592" t="s">
        <v>825</v>
      </c>
      <c r="P592">
        <v>6000</v>
      </c>
      <c r="Q592" t="s">
        <v>146</v>
      </c>
      <c r="R592">
        <v>6151</v>
      </c>
      <c r="S592" t="s">
        <v>153</v>
      </c>
      <c r="T592">
        <v>54</v>
      </c>
      <c r="U592" t="s">
        <v>1013</v>
      </c>
      <c r="V592" s="16">
        <v>2500000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f t="shared" si="18"/>
        <v>2500000</v>
      </c>
      <c r="AD592" s="1">
        <v>2500000</v>
      </c>
      <c r="AE592">
        <v>0</v>
      </c>
      <c r="AF592">
        <v>0</v>
      </c>
      <c r="AG592">
        <v>0</v>
      </c>
      <c r="AH592" s="1">
        <v>2500000</v>
      </c>
    </row>
    <row r="593" spans="1:34" hidden="1" x14ac:dyDescent="0.35">
      <c r="A593" t="str">
        <f t="shared" si="19"/>
        <v>2.5-03-2511_25249033_2561310</v>
      </c>
      <c r="B593" t="s">
        <v>1009</v>
      </c>
      <c r="C593" t="s">
        <v>1010</v>
      </c>
      <c r="D593" t="s">
        <v>47</v>
      </c>
      <c r="E593" t="s">
        <v>48</v>
      </c>
      <c r="F593" t="s">
        <v>138</v>
      </c>
      <c r="G593" t="s">
        <v>139</v>
      </c>
      <c r="H593" t="s">
        <v>822</v>
      </c>
      <c r="I593" t="s">
        <v>824</v>
      </c>
      <c r="J593">
        <v>2</v>
      </c>
      <c r="K593" t="s">
        <v>148</v>
      </c>
      <c r="L593">
        <v>49</v>
      </c>
      <c r="M593" t="s">
        <v>149</v>
      </c>
      <c r="N593" t="s">
        <v>823</v>
      </c>
      <c r="O593" t="s">
        <v>825</v>
      </c>
      <c r="P593">
        <v>6000</v>
      </c>
      <c r="Q593" t="s">
        <v>146</v>
      </c>
      <c r="R593">
        <v>6131</v>
      </c>
      <c r="S593" t="s">
        <v>152</v>
      </c>
      <c r="T593">
        <v>0</v>
      </c>
      <c r="U593" t="s">
        <v>58</v>
      </c>
      <c r="V593" s="16">
        <v>9500000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f t="shared" si="18"/>
        <v>9500000</v>
      </c>
      <c r="AD593" s="1">
        <v>9500000</v>
      </c>
      <c r="AE593">
        <v>0</v>
      </c>
      <c r="AF593">
        <v>0</v>
      </c>
      <c r="AG593">
        <v>0</v>
      </c>
      <c r="AH593" s="1">
        <v>9500000</v>
      </c>
    </row>
    <row r="611" spans="2:5" x14ac:dyDescent="0.35">
      <c r="B611" s="2"/>
      <c r="C611" s="2"/>
      <c r="D611" s="2"/>
      <c r="E611" s="2"/>
    </row>
    <row r="612" spans="2:5" x14ac:dyDescent="0.35">
      <c r="C612" s="21"/>
      <c r="D612" s="21"/>
      <c r="E612" s="21"/>
    </row>
    <row r="613" spans="2:5" x14ac:dyDescent="0.35">
      <c r="C613" s="21"/>
      <c r="D613" s="21"/>
      <c r="E613" s="21"/>
    </row>
    <row r="614" spans="2:5" x14ac:dyDescent="0.35">
      <c r="C614" s="21"/>
      <c r="D614" s="21"/>
      <c r="E614" s="21"/>
    </row>
    <row r="615" spans="2:5" x14ac:dyDescent="0.35">
      <c r="C615" s="22"/>
      <c r="D615" s="22"/>
      <c r="E615" s="22"/>
    </row>
  </sheetData>
  <autoFilter ref="A1:AH593" xr:uid="{00000000-0009-0000-0000-00000D000000}">
    <filterColumn colId="17">
      <filters>
        <filter val="3251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818"/>
  <sheetViews>
    <sheetView workbookViewId="0"/>
  </sheetViews>
  <sheetFormatPr baseColWidth="10" defaultRowHeight="14.5" x14ac:dyDescent="0.35"/>
  <cols>
    <col min="1" max="1" width="26.81640625" bestFit="1" customWidth="1"/>
    <col min="15" max="15" width="48.54296875" customWidth="1"/>
    <col min="18" max="18" width="24.81640625" bestFit="1" customWidth="1"/>
    <col min="19" max="19" width="16.7265625" bestFit="1" customWidth="1"/>
    <col min="20" max="20" width="16.26953125" bestFit="1" customWidth="1"/>
    <col min="21" max="21" width="24.81640625" bestFit="1" customWidth="1"/>
    <col min="22" max="22" width="22.7265625" bestFit="1" customWidth="1"/>
    <col min="23" max="23" width="16.7265625" bestFit="1" customWidth="1"/>
    <col min="24" max="24" width="16.26953125" bestFit="1" customWidth="1"/>
    <col min="25" max="25" width="18.26953125" bestFit="1" customWidth="1"/>
    <col min="26" max="26" width="16.1796875" bestFit="1" customWidth="1"/>
    <col min="27" max="27" width="19.81640625" bestFit="1" customWidth="1"/>
    <col min="28" max="28" width="16.26953125" bestFit="1" customWidth="1"/>
    <col min="29" max="31" width="13.453125" bestFit="1" customWidth="1"/>
    <col min="32" max="32" width="23.7265625" customWidth="1"/>
    <col min="33" max="33" width="11.26953125" bestFit="1" customWidth="1"/>
    <col min="34" max="34" width="12.26953125" bestFit="1" customWidth="1"/>
    <col min="35" max="35" width="11.26953125" bestFit="1" customWidth="1"/>
    <col min="36" max="36" width="11.1796875" bestFit="1" customWidth="1"/>
    <col min="37" max="37" width="28.54296875" bestFit="1" customWidth="1"/>
    <col min="38" max="38" width="11.81640625" bestFit="1" customWidth="1"/>
  </cols>
  <sheetData>
    <row r="1" spans="1:38" x14ac:dyDescent="0.35">
      <c r="A1" s="2" t="s">
        <v>1026</v>
      </c>
      <c r="B1" s="2" t="s">
        <v>0</v>
      </c>
      <c r="C1" s="2" t="s">
        <v>25</v>
      </c>
      <c r="D1" s="2" t="s">
        <v>10</v>
      </c>
      <c r="E1" s="2" t="s">
        <v>26</v>
      </c>
      <c r="F1" s="2" t="s">
        <v>11</v>
      </c>
      <c r="G1" s="2" t="s">
        <v>27</v>
      </c>
      <c r="H1" s="2" t="s">
        <v>12</v>
      </c>
      <c r="I1" s="2" t="s">
        <v>28</v>
      </c>
      <c r="J1" s="2" t="s">
        <v>13</v>
      </c>
      <c r="K1" s="2" t="s">
        <v>29</v>
      </c>
      <c r="L1" s="2" t="s">
        <v>23</v>
      </c>
      <c r="M1" s="2" t="s">
        <v>24</v>
      </c>
      <c r="N1" s="2" t="s">
        <v>19</v>
      </c>
      <c r="O1" s="2" t="s">
        <v>20</v>
      </c>
      <c r="P1" s="2" t="s">
        <v>21</v>
      </c>
      <c r="Q1" s="2" t="s">
        <v>22</v>
      </c>
      <c r="R1" s="12" t="s">
        <v>1017</v>
      </c>
      <c r="S1" s="12" t="s">
        <v>1018</v>
      </c>
      <c r="T1" s="12" t="s">
        <v>1024</v>
      </c>
      <c r="U1" s="12" t="s">
        <v>1019</v>
      </c>
      <c r="V1" s="12" t="s">
        <v>1021</v>
      </c>
      <c r="W1" s="12" t="s">
        <v>1020</v>
      </c>
      <c r="X1" s="12" t="s">
        <v>1022</v>
      </c>
      <c r="Y1" s="2" t="s">
        <v>30</v>
      </c>
      <c r="Z1" s="2" t="s">
        <v>31</v>
      </c>
      <c r="AA1" s="2" t="s">
        <v>32</v>
      </c>
      <c r="AB1" s="2" t="s">
        <v>33</v>
      </c>
      <c r="AC1" s="2" t="s">
        <v>34</v>
      </c>
      <c r="AD1" s="2" t="s">
        <v>35</v>
      </c>
      <c r="AE1" s="2" t="s">
        <v>36</v>
      </c>
      <c r="AF1" s="2" t="s">
        <v>37</v>
      </c>
      <c r="AG1" s="2" t="s">
        <v>807</v>
      </c>
      <c r="AH1" s="2" t="s">
        <v>38</v>
      </c>
      <c r="AI1" s="2" t="s">
        <v>39</v>
      </c>
      <c r="AJ1" s="2" t="s">
        <v>40</v>
      </c>
      <c r="AK1" s="2" t="s">
        <v>41</v>
      </c>
      <c r="AL1" s="2" t="s">
        <v>42</v>
      </c>
    </row>
    <row r="2" spans="1:38" x14ac:dyDescent="0.35">
      <c r="A2" t="str">
        <f t="shared" ref="A2:A33" si="0">CONCATENATE(B2,D2,F2,H2,J2,N2,P2)</f>
        <v>2.5-02-2404_2557005_2539210</v>
      </c>
      <c r="B2" t="s">
        <v>778</v>
      </c>
      <c r="C2" t="s">
        <v>779</v>
      </c>
      <c r="D2" t="s">
        <v>808</v>
      </c>
      <c r="E2" t="s">
        <v>60</v>
      </c>
      <c r="F2">
        <v>5</v>
      </c>
      <c r="G2" t="s">
        <v>810</v>
      </c>
      <c r="H2">
        <v>7</v>
      </c>
      <c r="I2" t="s">
        <v>61</v>
      </c>
      <c r="J2" t="s">
        <v>809</v>
      </c>
      <c r="K2" t="s">
        <v>811</v>
      </c>
      <c r="L2">
        <v>3000</v>
      </c>
      <c r="M2" t="s">
        <v>56</v>
      </c>
      <c r="N2">
        <v>3921</v>
      </c>
      <c r="O2" t="s">
        <v>57</v>
      </c>
      <c r="P2">
        <v>0</v>
      </c>
      <c r="Q2" t="s">
        <v>58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2181893.9700000002</v>
      </c>
      <c r="Z2">
        <v>0</v>
      </c>
      <c r="AA2" s="1">
        <v>2181893.9700000002</v>
      </c>
      <c r="AB2" s="1">
        <v>2181893.9700000002</v>
      </c>
      <c r="AC2" s="1">
        <v>2181893.9700000002</v>
      </c>
      <c r="AD2" s="1">
        <v>2181893.9700000002</v>
      </c>
      <c r="AE2" s="1">
        <v>2181893.9700000002</v>
      </c>
      <c r="AF2">
        <v>0</v>
      </c>
      <c r="AG2">
        <v>0</v>
      </c>
      <c r="AH2" s="1">
        <v>2181893.9700000002</v>
      </c>
      <c r="AI2">
        <v>0</v>
      </c>
      <c r="AJ2">
        <v>0</v>
      </c>
      <c r="AK2">
        <v>0</v>
      </c>
      <c r="AL2" s="1">
        <v>2181893.9700000002</v>
      </c>
    </row>
    <row r="3" spans="1:38" x14ac:dyDescent="0.35">
      <c r="A3" t="str">
        <f t="shared" si="0"/>
        <v>1.1-00-2503_2554003_2521110</v>
      </c>
      <c r="B3" t="s">
        <v>812</v>
      </c>
      <c r="C3" t="s">
        <v>815</v>
      </c>
      <c r="D3" t="s">
        <v>813</v>
      </c>
      <c r="E3" s="2" t="s">
        <v>434</v>
      </c>
      <c r="F3">
        <v>5</v>
      </c>
      <c r="G3" t="s">
        <v>810</v>
      </c>
      <c r="H3">
        <v>4</v>
      </c>
      <c r="I3" t="s">
        <v>435</v>
      </c>
      <c r="J3" t="s">
        <v>814</v>
      </c>
      <c r="K3" t="s">
        <v>816</v>
      </c>
      <c r="L3">
        <v>2000</v>
      </c>
      <c r="M3" t="s">
        <v>105</v>
      </c>
      <c r="N3">
        <v>2111</v>
      </c>
      <c r="O3" t="s">
        <v>124</v>
      </c>
      <c r="P3">
        <v>0</v>
      </c>
      <c r="Q3" t="s">
        <v>58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20000</v>
      </c>
      <c r="Z3" s="1">
        <v>0</v>
      </c>
      <c r="AA3" s="1">
        <v>7302.99</v>
      </c>
      <c r="AB3" s="1">
        <v>7302.99</v>
      </c>
      <c r="AC3" s="1">
        <v>7302.99</v>
      </c>
      <c r="AD3" s="1">
        <v>7302.99</v>
      </c>
      <c r="AE3" s="1">
        <v>7302.99</v>
      </c>
      <c r="AF3" s="1">
        <v>12697.01</v>
      </c>
      <c r="AG3" s="1">
        <v>12697.01</v>
      </c>
      <c r="AH3" s="1">
        <v>0</v>
      </c>
      <c r="AI3" s="1">
        <v>20000</v>
      </c>
      <c r="AJ3" s="1">
        <v>0</v>
      </c>
      <c r="AK3" s="1">
        <v>0</v>
      </c>
      <c r="AL3" s="1">
        <v>20000</v>
      </c>
    </row>
    <row r="4" spans="1:38" x14ac:dyDescent="0.35">
      <c r="A4" t="str">
        <f t="shared" si="0"/>
        <v>1.1-00-2503_2554003_2522110</v>
      </c>
      <c r="B4" t="s">
        <v>812</v>
      </c>
      <c r="C4" t="s">
        <v>815</v>
      </c>
      <c r="D4" t="s">
        <v>813</v>
      </c>
      <c r="E4" s="2" t="s">
        <v>434</v>
      </c>
      <c r="F4">
        <v>5</v>
      </c>
      <c r="G4" t="s">
        <v>810</v>
      </c>
      <c r="H4">
        <v>4</v>
      </c>
      <c r="I4" t="s">
        <v>435</v>
      </c>
      <c r="J4" t="s">
        <v>814</v>
      </c>
      <c r="K4" t="s">
        <v>816</v>
      </c>
      <c r="L4">
        <v>2000</v>
      </c>
      <c r="M4" t="s">
        <v>105</v>
      </c>
      <c r="N4">
        <v>2211</v>
      </c>
      <c r="O4" t="s">
        <v>307</v>
      </c>
      <c r="P4">
        <v>0</v>
      </c>
      <c r="Q4" t="s">
        <v>58</v>
      </c>
      <c r="R4" s="1">
        <v>80167.3</v>
      </c>
      <c r="S4" s="1">
        <v>80167.3</v>
      </c>
      <c r="T4" s="1">
        <v>80167.3</v>
      </c>
      <c r="U4" s="1">
        <v>85000</v>
      </c>
      <c r="V4" s="1">
        <v>25000</v>
      </c>
      <c r="W4" s="1">
        <v>0</v>
      </c>
      <c r="X4" s="1">
        <v>0</v>
      </c>
      <c r="Y4" s="1">
        <v>20000</v>
      </c>
      <c r="Z4" s="1">
        <v>0</v>
      </c>
      <c r="AA4" s="1">
        <v>2697.01</v>
      </c>
      <c r="AB4" s="1">
        <v>2697.01</v>
      </c>
      <c r="AC4" s="1">
        <v>2697.01</v>
      </c>
      <c r="AD4" s="1">
        <v>2697.01</v>
      </c>
      <c r="AE4" s="1">
        <v>2697.01</v>
      </c>
      <c r="AF4" s="1">
        <v>17302.990000000002</v>
      </c>
      <c r="AG4" s="1">
        <v>17302.990000000002</v>
      </c>
      <c r="AH4" s="1">
        <v>0</v>
      </c>
      <c r="AI4" s="1">
        <v>20000</v>
      </c>
      <c r="AJ4" s="1">
        <v>0</v>
      </c>
      <c r="AK4" s="1">
        <v>0</v>
      </c>
      <c r="AL4" s="1">
        <v>20000</v>
      </c>
    </row>
    <row r="5" spans="1:38" x14ac:dyDescent="0.35">
      <c r="A5" t="str">
        <f t="shared" si="0"/>
        <v>1.1-00-2503_2554003_2524910</v>
      </c>
      <c r="B5" t="s">
        <v>812</v>
      </c>
      <c r="C5" t="s">
        <v>815</v>
      </c>
      <c r="D5" t="s">
        <v>813</v>
      </c>
      <c r="E5" s="2" t="s">
        <v>434</v>
      </c>
      <c r="F5">
        <v>5</v>
      </c>
      <c r="G5" t="s">
        <v>810</v>
      </c>
      <c r="H5">
        <v>4</v>
      </c>
      <c r="I5" t="s">
        <v>435</v>
      </c>
      <c r="J5" t="s">
        <v>814</v>
      </c>
      <c r="K5" t="s">
        <v>816</v>
      </c>
      <c r="L5">
        <v>2000</v>
      </c>
      <c r="M5" t="s">
        <v>105</v>
      </c>
      <c r="N5">
        <v>2491</v>
      </c>
      <c r="O5" t="s">
        <v>374</v>
      </c>
      <c r="P5">
        <v>0</v>
      </c>
      <c r="Q5" t="s">
        <v>58</v>
      </c>
      <c r="R5" s="1">
        <v>0</v>
      </c>
      <c r="S5" s="1">
        <v>0</v>
      </c>
      <c r="T5" s="1">
        <v>0</v>
      </c>
      <c r="U5" s="1">
        <v>75000</v>
      </c>
      <c r="V5" s="1">
        <v>75000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</row>
    <row r="6" spans="1:38" x14ac:dyDescent="0.35">
      <c r="A6" t="str">
        <f t="shared" si="0"/>
        <v>1.1-00-2503_2554003_2527210</v>
      </c>
      <c r="B6" t="s">
        <v>812</v>
      </c>
      <c r="C6" t="s">
        <v>815</v>
      </c>
      <c r="D6" t="s">
        <v>813</v>
      </c>
      <c r="E6" s="2" t="s">
        <v>434</v>
      </c>
      <c r="F6">
        <v>5</v>
      </c>
      <c r="G6" t="s">
        <v>810</v>
      </c>
      <c r="H6">
        <v>4</v>
      </c>
      <c r="I6" t="s">
        <v>435</v>
      </c>
      <c r="J6" t="s">
        <v>814</v>
      </c>
      <c r="K6" t="s">
        <v>816</v>
      </c>
      <c r="L6">
        <v>2000</v>
      </c>
      <c r="M6" t="s">
        <v>105</v>
      </c>
      <c r="N6">
        <v>2721</v>
      </c>
      <c r="O6" t="s">
        <v>377</v>
      </c>
      <c r="P6">
        <v>0</v>
      </c>
      <c r="Q6" t="s">
        <v>58</v>
      </c>
      <c r="R6" s="1">
        <v>0</v>
      </c>
      <c r="S6" s="1">
        <v>0</v>
      </c>
      <c r="T6" s="1">
        <v>0</v>
      </c>
      <c r="U6" s="1">
        <v>50000</v>
      </c>
      <c r="V6" s="1">
        <v>50000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</row>
    <row r="7" spans="1:38" x14ac:dyDescent="0.35">
      <c r="A7" t="str">
        <f t="shared" si="0"/>
        <v>1.1-00-2503_2554003_2533110</v>
      </c>
      <c r="B7" t="s">
        <v>812</v>
      </c>
      <c r="C7" t="s">
        <v>815</v>
      </c>
      <c r="D7" t="s">
        <v>813</v>
      </c>
      <c r="E7" s="2" t="s">
        <v>434</v>
      </c>
      <c r="F7">
        <v>5</v>
      </c>
      <c r="G7" t="s">
        <v>810</v>
      </c>
      <c r="H7">
        <v>4</v>
      </c>
      <c r="I7" t="s">
        <v>435</v>
      </c>
      <c r="J7" t="s">
        <v>814</v>
      </c>
      <c r="K7" t="s">
        <v>816</v>
      </c>
      <c r="L7">
        <v>3000</v>
      </c>
      <c r="M7" t="s">
        <v>56</v>
      </c>
      <c r="N7">
        <v>3311</v>
      </c>
      <c r="O7" t="s">
        <v>316</v>
      </c>
      <c r="P7">
        <v>0</v>
      </c>
      <c r="Q7" t="s">
        <v>58</v>
      </c>
      <c r="R7" s="1">
        <v>1844400</v>
      </c>
      <c r="S7" s="1">
        <v>1844400</v>
      </c>
      <c r="T7" s="1">
        <v>1693600</v>
      </c>
      <c r="U7" s="1">
        <v>1357200</v>
      </c>
      <c r="V7" s="1">
        <v>2367000</v>
      </c>
      <c r="W7" s="1">
        <v>1357200</v>
      </c>
      <c r="X7" s="1">
        <v>1357200</v>
      </c>
      <c r="Y7" s="1">
        <v>2380000</v>
      </c>
      <c r="Z7" s="1">
        <v>2000000</v>
      </c>
      <c r="AA7" s="1">
        <v>2303440</v>
      </c>
      <c r="AB7" s="1">
        <v>2303440</v>
      </c>
      <c r="AC7" s="1">
        <v>1567600</v>
      </c>
      <c r="AD7" s="1">
        <v>1027600</v>
      </c>
      <c r="AE7" s="1">
        <v>1027600</v>
      </c>
      <c r="AF7" s="1">
        <v>76560</v>
      </c>
      <c r="AG7" s="1">
        <v>1352400</v>
      </c>
      <c r="AH7" s="1">
        <v>0</v>
      </c>
      <c r="AI7" s="1">
        <v>380000</v>
      </c>
      <c r="AJ7" s="1">
        <v>0</v>
      </c>
      <c r="AK7" s="1">
        <v>0</v>
      </c>
      <c r="AL7" s="1">
        <v>380000</v>
      </c>
    </row>
    <row r="8" spans="1:38" x14ac:dyDescent="0.35">
      <c r="A8" t="str">
        <f t="shared" si="0"/>
        <v>1.1-00-2503_2554003_2534110</v>
      </c>
      <c r="B8" t="s">
        <v>812</v>
      </c>
      <c r="C8" t="s">
        <v>815</v>
      </c>
      <c r="D8" t="s">
        <v>813</v>
      </c>
      <c r="E8" s="2" t="s">
        <v>434</v>
      </c>
      <c r="F8">
        <v>5</v>
      </c>
      <c r="G8" t="s">
        <v>810</v>
      </c>
      <c r="H8">
        <v>4</v>
      </c>
      <c r="I8" t="s">
        <v>435</v>
      </c>
      <c r="J8" t="s">
        <v>814</v>
      </c>
      <c r="K8" t="s">
        <v>816</v>
      </c>
      <c r="L8">
        <v>3000</v>
      </c>
      <c r="M8" t="s">
        <v>56</v>
      </c>
      <c r="N8">
        <v>3411</v>
      </c>
      <c r="O8" t="s">
        <v>319</v>
      </c>
      <c r="P8">
        <v>0</v>
      </c>
      <c r="Q8" t="s">
        <v>58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75000</v>
      </c>
      <c r="Z8" s="1">
        <v>0</v>
      </c>
      <c r="AA8" s="1">
        <v>23200</v>
      </c>
      <c r="AB8" s="1">
        <v>23200</v>
      </c>
      <c r="AC8" s="1">
        <v>23200</v>
      </c>
      <c r="AD8" s="1">
        <v>23200</v>
      </c>
      <c r="AE8" s="1">
        <v>23200</v>
      </c>
      <c r="AF8" s="1">
        <v>51800</v>
      </c>
      <c r="AG8" s="1">
        <v>51800</v>
      </c>
      <c r="AH8" s="1">
        <v>0</v>
      </c>
      <c r="AI8" s="1">
        <v>75000</v>
      </c>
      <c r="AJ8" s="1">
        <v>0</v>
      </c>
      <c r="AK8" s="1">
        <v>0</v>
      </c>
      <c r="AL8" s="1">
        <v>75000</v>
      </c>
    </row>
    <row r="9" spans="1:38" x14ac:dyDescent="0.35">
      <c r="A9" t="str">
        <f t="shared" si="0"/>
        <v>1.1-00-2503_2554003_2534410</v>
      </c>
      <c r="B9" t="s">
        <v>812</v>
      </c>
      <c r="C9" t="s">
        <v>815</v>
      </c>
      <c r="D9" t="s">
        <v>813</v>
      </c>
      <c r="E9" s="2" t="s">
        <v>434</v>
      </c>
      <c r="F9">
        <v>5</v>
      </c>
      <c r="G9" t="s">
        <v>810</v>
      </c>
      <c r="H9">
        <v>4</v>
      </c>
      <c r="I9" t="s">
        <v>435</v>
      </c>
      <c r="J9" t="s">
        <v>814</v>
      </c>
      <c r="K9" t="s">
        <v>816</v>
      </c>
      <c r="L9">
        <v>3000</v>
      </c>
      <c r="M9" t="s">
        <v>56</v>
      </c>
      <c r="N9">
        <v>3441</v>
      </c>
      <c r="O9" t="s">
        <v>388</v>
      </c>
      <c r="P9">
        <v>0</v>
      </c>
      <c r="Q9" t="s">
        <v>58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10000</v>
      </c>
      <c r="Z9" s="1">
        <v>0</v>
      </c>
      <c r="AA9" s="1">
        <v>2192.4</v>
      </c>
      <c r="AB9" s="1">
        <v>2192.4</v>
      </c>
      <c r="AC9" s="1">
        <v>2192.4</v>
      </c>
      <c r="AD9" s="1">
        <v>0</v>
      </c>
      <c r="AE9" s="1">
        <v>0</v>
      </c>
      <c r="AF9" s="1">
        <v>7807.6</v>
      </c>
      <c r="AG9" s="1">
        <v>10000</v>
      </c>
      <c r="AH9" s="1">
        <v>0</v>
      </c>
      <c r="AI9" s="1">
        <v>10000</v>
      </c>
      <c r="AJ9" s="1">
        <v>0</v>
      </c>
      <c r="AK9" s="1">
        <v>0</v>
      </c>
      <c r="AL9" s="1">
        <v>10000</v>
      </c>
    </row>
    <row r="10" spans="1:38" x14ac:dyDescent="0.35">
      <c r="A10" t="str">
        <f t="shared" si="0"/>
        <v>1.1-00-2503_2554003_2535210</v>
      </c>
      <c r="B10" t="s">
        <v>812</v>
      </c>
      <c r="C10" t="s">
        <v>815</v>
      </c>
      <c r="D10" t="s">
        <v>813</v>
      </c>
      <c r="E10" s="2" t="s">
        <v>434</v>
      </c>
      <c r="F10">
        <v>5</v>
      </c>
      <c r="G10" t="s">
        <v>810</v>
      </c>
      <c r="H10">
        <v>4</v>
      </c>
      <c r="I10" t="s">
        <v>435</v>
      </c>
      <c r="J10" t="s">
        <v>814</v>
      </c>
      <c r="K10" t="s">
        <v>816</v>
      </c>
      <c r="L10">
        <v>3000</v>
      </c>
      <c r="M10" t="s">
        <v>56</v>
      </c>
      <c r="N10">
        <v>3521</v>
      </c>
      <c r="O10" t="s">
        <v>391</v>
      </c>
      <c r="P10">
        <v>0</v>
      </c>
      <c r="Q10" t="s">
        <v>58</v>
      </c>
      <c r="R10" s="1">
        <v>7656</v>
      </c>
      <c r="S10" s="1">
        <v>0</v>
      </c>
      <c r="T10" s="1">
        <v>0</v>
      </c>
      <c r="U10" s="1">
        <v>0</v>
      </c>
      <c r="V10" s="1">
        <v>8000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</row>
    <row r="11" spans="1:38" x14ac:dyDescent="0.35">
      <c r="A11" t="str">
        <f t="shared" si="0"/>
        <v>1.1-00-2503_2554003_2537910</v>
      </c>
      <c r="B11" t="s">
        <v>812</v>
      </c>
      <c r="C11" t="s">
        <v>815</v>
      </c>
      <c r="D11" t="s">
        <v>813</v>
      </c>
      <c r="E11" s="2" t="s">
        <v>434</v>
      </c>
      <c r="F11">
        <v>5</v>
      </c>
      <c r="G11" t="s">
        <v>810</v>
      </c>
      <c r="H11">
        <v>4</v>
      </c>
      <c r="I11" t="s">
        <v>435</v>
      </c>
      <c r="J11" t="s">
        <v>814</v>
      </c>
      <c r="K11" t="s">
        <v>816</v>
      </c>
      <c r="L11">
        <v>3000</v>
      </c>
      <c r="M11" t="s">
        <v>56</v>
      </c>
      <c r="N11">
        <v>3791</v>
      </c>
      <c r="O11" t="s">
        <v>280</v>
      </c>
      <c r="P11">
        <v>0</v>
      </c>
      <c r="Q11" t="s">
        <v>58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50000</v>
      </c>
      <c r="Z11" s="1">
        <v>50000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50000</v>
      </c>
      <c r="AG11" s="1">
        <v>50000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</row>
    <row r="12" spans="1:38" x14ac:dyDescent="0.35">
      <c r="A12" t="str">
        <f t="shared" si="0"/>
        <v>1.1-00-2504_2555004_2521110</v>
      </c>
      <c r="B12" t="s">
        <v>812</v>
      </c>
      <c r="C12" t="s">
        <v>815</v>
      </c>
      <c r="D12" t="s">
        <v>808</v>
      </c>
      <c r="E12" t="s">
        <v>60</v>
      </c>
      <c r="F12">
        <v>5</v>
      </c>
      <c r="G12" t="s">
        <v>810</v>
      </c>
      <c r="H12">
        <v>5</v>
      </c>
      <c r="I12" t="s">
        <v>297</v>
      </c>
      <c r="J12" t="s">
        <v>817</v>
      </c>
      <c r="K12" t="s">
        <v>298</v>
      </c>
      <c r="L12">
        <v>2000</v>
      </c>
      <c r="M12" t="s">
        <v>105</v>
      </c>
      <c r="N12">
        <v>2111</v>
      </c>
      <c r="O12" t="s">
        <v>124</v>
      </c>
      <c r="P12">
        <v>0</v>
      </c>
      <c r="Q12" t="s">
        <v>58</v>
      </c>
      <c r="R12" s="1">
        <v>64771.5</v>
      </c>
      <c r="S12" s="1">
        <v>42771.5</v>
      </c>
      <c r="T12" s="1">
        <v>42771.5</v>
      </c>
      <c r="U12" s="1">
        <v>79129</v>
      </c>
      <c r="V12" s="1">
        <v>0</v>
      </c>
      <c r="W12" s="1">
        <v>78666.17</v>
      </c>
      <c r="X12" s="1">
        <v>78666.17</v>
      </c>
      <c r="Y12" s="1">
        <v>2330000.06</v>
      </c>
      <c r="Z12" s="1">
        <v>2335000.06</v>
      </c>
      <c r="AA12" s="1">
        <v>23779.13</v>
      </c>
      <c r="AB12" s="1">
        <v>23779.13</v>
      </c>
      <c r="AC12" s="1">
        <v>23779.13</v>
      </c>
      <c r="AD12" s="1">
        <v>22751.82</v>
      </c>
      <c r="AE12" s="1">
        <v>22751.82</v>
      </c>
      <c r="AF12" s="1">
        <v>2306220.9300000002</v>
      </c>
      <c r="AG12" s="1">
        <v>2307248.2400000002</v>
      </c>
      <c r="AH12">
        <v>0</v>
      </c>
      <c r="AI12">
        <v>0</v>
      </c>
      <c r="AJ12">
        <v>0</v>
      </c>
      <c r="AK12" s="1">
        <v>5000</v>
      </c>
      <c r="AL12" s="1">
        <v>-5000</v>
      </c>
    </row>
    <row r="13" spans="1:38" x14ac:dyDescent="0.35">
      <c r="A13" t="str">
        <f t="shared" si="0"/>
        <v>1.1-00-2504_2555004_2521410</v>
      </c>
      <c r="B13" t="s">
        <v>812</v>
      </c>
      <c r="C13" t="s">
        <v>815</v>
      </c>
      <c r="D13" t="s">
        <v>808</v>
      </c>
      <c r="E13" t="s">
        <v>60</v>
      </c>
      <c r="F13">
        <v>5</v>
      </c>
      <c r="G13" t="s">
        <v>810</v>
      </c>
      <c r="H13">
        <v>5</v>
      </c>
      <c r="I13" t="s">
        <v>297</v>
      </c>
      <c r="J13" t="s">
        <v>817</v>
      </c>
      <c r="K13" t="s">
        <v>298</v>
      </c>
      <c r="L13">
        <v>2000</v>
      </c>
      <c r="M13" t="s">
        <v>105</v>
      </c>
      <c r="N13">
        <v>2141</v>
      </c>
      <c r="O13" t="s">
        <v>126</v>
      </c>
      <c r="P13">
        <v>0</v>
      </c>
      <c r="Q13" t="s">
        <v>58</v>
      </c>
      <c r="R13" s="1">
        <v>0</v>
      </c>
      <c r="S13" s="1">
        <v>0</v>
      </c>
      <c r="T13" s="1">
        <v>0</v>
      </c>
      <c r="U13" s="1">
        <v>251</v>
      </c>
      <c r="V13" s="1">
        <v>0</v>
      </c>
      <c r="W13" s="1">
        <v>250.23</v>
      </c>
      <c r="X13" s="1">
        <v>250.23</v>
      </c>
      <c r="Y13" s="1">
        <v>30000</v>
      </c>
      <c r="Z13" s="1">
        <v>10000</v>
      </c>
      <c r="AA13" s="1">
        <v>3571.27</v>
      </c>
      <c r="AB13" s="1">
        <v>3571.27</v>
      </c>
      <c r="AC13" s="1">
        <v>3571.27</v>
      </c>
      <c r="AD13" s="1">
        <v>3571.27</v>
      </c>
      <c r="AE13" s="1">
        <v>3571.27</v>
      </c>
      <c r="AF13" s="1">
        <v>26428.73</v>
      </c>
      <c r="AG13" s="1">
        <v>26428.73</v>
      </c>
      <c r="AH13">
        <v>0</v>
      </c>
      <c r="AI13" s="1">
        <v>20000</v>
      </c>
      <c r="AJ13">
        <v>0</v>
      </c>
      <c r="AK13">
        <v>0</v>
      </c>
      <c r="AL13" s="1">
        <v>20000</v>
      </c>
    </row>
    <row r="14" spans="1:38" x14ac:dyDescent="0.35">
      <c r="A14" t="str">
        <f t="shared" si="0"/>
        <v>1.1-00-2504_2555004_2521610</v>
      </c>
      <c r="B14" t="s">
        <v>812</v>
      </c>
      <c r="C14" t="s">
        <v>815</v>
      </c>
      <c r="D14" t="s">
        <v>808</v>
      </c>
      <c r="E14" t="s">
        <v>60</v>
      </c>
      <c r="F14">
        <v>5</v>
      </c>
      <c r="G14" t="s">
        <v>810</v>
      </c>
      <c r="H14">
        <v>5</v>
      </c>
      <c r="I14" t="s">
        <v>297</v>
      </c>
      <c r="J14" t="s">
        <v>817</v>
      </c>
      <c r="K14" t="s">
        <v>298</v>
      </c>
      <c r="L14">
        <v>2000</v>
      </c>
      <c r="M14" t="s">
        <v>105</v>
      </c>
      <c r="N14">
        <v>2161</v>
      </c>
      <c r="O14" t="s">
        <v>367</v>
      </c>
      <c r="P14">
        <v>0</v>
      </c>
      <c r="Q14" t="s">
        <v>58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2000</v>
      </c>
      <c r="Z14">
        <v>0</v>
      </c>
      <c r="AA14" s="1">
        <v>1044</v>
      </c>
      <c r="AB14" s="1">
        <v>1044</v>
      </c>
      <c r="AC14" s="1">
        <v>1044</v>
      </c>
      <c r="AD14" s="1">
        <v>1044</v>
      </c>
      <c r="AE14" s="1">
        <v>1044</v>
      </c>
      <c r="AF14">
        <v>956</v>
      </c>
      <c r="AG14">
        <v>956</v>
      </c>
      <c r="AH14">
        <v>0</v>
      </c>
      <c r="AI14" s="1">
        <v>2000</v>
      </c>
      <c r="AJ14">
        <v>0</v>
      </c>
      <c r="AK14">
        <v>0</v>
      </c>
      <c r="AL14" s="1">
        <v>2000</v>
      </c>
    </row>
    <row r="15" spans="1:38" x14ac:dyDescent="0.35">
      <c r="A15" t="str">
        <f t="shared" si="0"/>
        <v>1.1-00-2504_2555004_2521810</v>
      </c>
      <c r="B15" t="s">
        <v>812</v>
      </c>
      <c r="C15" t="s">
        <v>815</v>
      </c>
      <c r="D15" t="s">
        <v>808</v>
      </c>
      <c r="E15" t="s">
        <v>60</v>
      </c>
      <c r="F15">
        <v>5</v>
      </c>
      <c r="G15" t="s">
        <v>810</v>
      </c>
      <c r="H15">
        <v>5</v>
      </c>
      <c r="I15" t="s">
        <v>297</v>
      </c>
      <c r="J15" t="s">
        <v>817</v>
      </c>
      <c r="K15" t="s">
        <v>298</v>
      </c>
      <c r="L15">
        <v>2000</v>
      </c>
      <c r="M15" t="s">
        <v>105</v>
      </c>
      <c r="N15">
        <v>2181</v>
      </c>
      <c r="O15" t="s">
        <v>332</v>
      </c>
      <c r="P15">
        <v>0</v>
      </c>
      <c r="Q15" t="s">
        <v>58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5973500</v>
      </c>
      <c r="Z15">
        <v>0</v>
      </c>
      <c r="AA15" s="1">
        <v>3424320</v>
      </c>
      <c r="AB15" s="1">
        <v>3424320</v>
      </c>
      <c r="AC15" s="1">
        <v>2988160</v>
      </c>
      <c r="AD15" s="1">
        <v>2988160</v>
      </c>
      <c r="AE15" s="1">
        <v>2988160</v>
      </c>
      <c r="AF15" s="1">
        <v>2549180</v>
      </c>
      <c r="AG15" s="1">
        <v>2985340</v>
      </c>
      <c r="AH15" s="1">
        <v>5000000</v>
      </c>
      <c r="AI15" s="1">
        <v>6000000</v>
      </c>
      <c r="AJ15">
        <v>0</v>
      </c>
      <c r="AK15" s="1">
        <v>5026500</v>
      </c>
      <c r="AL15" s="1">
        <v>5973500</v>
      </c>
    </row>
    <row r="16" spans="1:38" x14ac:dyDescent="0.35">
      <c r="A16" t="str">
        <f t="shared" si="0"/>
        <v>1.1-00-2504_2555004_2522110</v>
      </c>
      <c r="B16" t="s">
        <v>812</v>
      </c>
      <c r="C16" t="s">
        <v>815</v>
      </c>
      <c r="D16" t="s">
        <v>808</v>
      </c>
      <c r="E16" t="s">
        <v>60</v>
      </c>
      <c r="F16">
        <v>5</v>
      </c>
      <c r="G16" t="s">
        <v>810</v>
      </c>
      <c r="H16">
        <v>5</v>
      </c>
      <c r="I16" t="s">
        <v>297</v>
      </c>
      <c r="J16" t="s">
        <v>817</v>
      </c>
      <c r="K16" t="s">
        <v>298</v>
      </c>
      <c r="L16">
        <v>2000</v>
      </c>
      <c r="M16" t="s">
        <v>105</v>
      </c>
      <c r="N16">
        <v>2211</v>
      </c>
      <c r="O16" t="s">
        <v>307</v>
      </c>
      <c r="P16">
        <v>0</v>
      </c>
      <c r="Q16" t="s">
        <v>58</v>
      </c>
      <c r="R16" s="1">
        <v>2161.0100000000002</v>
      </c>
      <c r="S16" s="1">
        <v>2161.0100000000002</v>
      </c>
      <c r="T16" s="1">
        <v>2161.0100000000002</v>
      </c>
      <c r="U16" s="1">
        <v>41018</v>
      </c>
      <c r="V16" s="1">
        <v>2545</v>
      </c>
      <c r="W16" s="1">
        <v>40953.93</v>
      </c>
      <c r="X16" s="1">
        <v>40953.93</v>
      </c>
      <c r="Y16" s="1">
        <v>40000</v>
      </c>
      <c r="Z16" s="1">
        <v>40000</v>
      </c>
      <c r="AA16" s="1">
        <v>16850.75</v>
      </c>
      <c r="AB16" s="1">
        <v>16850.75</v>
      </c>
      <c r="AC16" s="1">
        <v>16850.75</v>
      </c>
      <c r="AD16" s="1">
        <v>16736.25</v>
      </c>
      <c r="AE16" s="1">
        <v>16736.25</v>
      </c>
      <c r="AF16" s="1">
        <v>23149.25</v>
      </c>
      <c r="AG16" s="1">
        <v>23263.75</v>
      </c>
      <c r="AH16">
        <v>0</v>
      </c>
      <c r="AI16">
        <v>0</v>
      </c>
      <c r="AJ16">
        <v>0</v>
      </c>
      <c r="AK16">
        <v>0</v>
      </c>
      <c r="AL16">
        <v>0</v>
      </c>
    </row>
    <row r="17" spans="1:39" x14ac:dyDescent="0.35">
      <c r="A17" t="str">
        <f t="shared" si="0"/>
        <v>1.1-00-2504_2555004_2524410</v>
      </c>
      <c r="B17" t="s">
        <v>812</v>
      </c>
      <c r="C17" t="s">
        <v>815</v>
      </c>
      <c r="D17" t="s">
        <v>808</v>
      </c>
      <c r="E17" t="s">
        <v>60</v>
      </c>
      <c r="F17">
        <v>5</v>
      </c>
      <c r="G17" t="s">
        <v>810</v>
      </c>
      <c r="H17">
        <v>5</v>
      </c>
      <c r="I17" t="s">
        <v>297</v>
      </c>
      <c r="J17" t="s">
        <v>817</v>
      </c>
      <c r="K17" t="s">
        <v>298</v>
      </c>
      <c r="L17">
        <v>2000</v>
      </c>
      <c r="M17" t="s">
        <v>105</v>
      </c>
      <c r="N17">
        <v>2441</v>
      </c>
      <c r="O17" t="s">
        <v>662</v>
      </c>
      <c r="P17">
        <v>0</v>
      </c>
      <c r="Q17" t="s">
        <v>58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4000</v>
      </c>
      <c r="Z17">
        <v>0</v>
      </c>
      <c r="AA17" s="1">
        <v>3785.08</v>
      </c>
      <c r="AB17" s="1">
        <v>3785.08</v>
      </c>
      <c r="AC17" s="1">
        <v>3785.08</v>
      </c>
      <c r="AD17" s="1">
        <v>3785.08</v>
      </c>
      <c r="AE17" s="1">
        <v>3785.08</v>
      </c>
      <c r="AF17">
        <v>214.92</v>
      </c>
      <c r="AG17">
        <v>214.92</v>
      </c>
      <c r="AH17">
        <v>0</v>
      </c>
      <c r="AI17" s="1">
        <v>4000</v>
      </c>
      <c r="AJ17">
        <v>0</v>
      </c>
      <c r="AK17">
        <v>0</v>
      </c>
      <c r="AL17" s="1">
        <v>4000</v>
      </c>
    </row>
    <row r="18" spans="1:39" x14ac:dyDescent="0.35">
      <c r="A18" t="str">
        <f t="shared" si="0"/>
        <v>1.1-00-2504_2555004_2524610</v>
      </c>
      <c r="B18" t="s">
        <v>812</v>
      </c>
      <c r="C18" t="s">
        <v>815</v>
      </c>
      <c r="D18" t="s">
        <v>808</v>
      </c>
      <c r="E18" t="s">
        <v>60</v>
      </c>
      <c r="F18">
        <v>5</v>
      </c>
      <c r="G18" t="s">
        <v>810</v>
      </c>
      <c r="H18">
        <v>5</v>
      </c>
      <c r="I18" t="s">
        <v>297</v>
      </c>
      <c r="J18" t="s">
        <v>817</v>
      </c>
      <c r="K18" t="s">
        <v>298</v>
      </c>
      <c r="L18">
        <v>2000</v>
      </c>
      <c r="M18" t="s">
        <v>105</v>
      </c>
      <c r="N18">
        <v>2461</v>
      </c>
      <c r="O18" t="s">
        <v>372</v>
      </c>
      <c r="P18">
        <v>0</v>
      </c>
      <c r="Q18" t="s">
        <v>58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>
        <v>500</v>
      </c>
      <c r="Z18">
        <v>0</v>
      </c>
      <c r="AA18">
        <v>299</v>
      </c>
      <c r="AB18">
        <v>299</v>
      </c>
      <c r="AC18">
        <v>299</v>
      </c>
      <c r="AD18">
        <v>0</v>
      </c>
      <c r="AE18">
        <v>0</v>
      </c>
      <c r="AF18">
        <v>201</v>
      </c>
      <c r="AG18">
        <v>500</v>
      </c>
      <c r="AH18">
        <v>0</v>
      </c>
      <c r="AI18">
        <v>500</v>
      </c>
      <c r="AJ18">
        <v>0</v>
      </c>
      <c r="AK18">
        <v>0</v>
      </c>
      <c r="AL18">
        <v>500</v>
      </c>
    </row>
    <row r="19" spans="1:39" x14ac:dyDescent="0.35">
      <c r="A19" t="str">
        <f t="shared" si="0"/>
        <v>1.1-00-2504_2555004_2524710</v>
      </c>
      <c r="B19" t="s">
        <v>812</v>
      </c>
      <c r="C19" t="s">
        <v>815</v>
      </c>
      <c r="D19" t="s">
        <v>808</v>
      </c>
      <c r="E19" t="s">
        <v>60</v>
      </c>
      <c r="F19">
        <v>5</v>
      </c>
      <c r="G19" t="s">
        <v>810</v>
      </c>
      <c r="H19">
        <v>5</v>
      </c>
      <c r="I19" t="s">
        <v>297</v>
      </c>
      <c r="J19" t="s">
        <v>817</v>
      </c>
      <c r="K19" t="s">
        <v>298</v>
      </c>
      <c r="L19">
        <v>2000</v>
      </c>
      <c r="M19" t="s">
        <v>105</v>
      </c>
      <c r="N19">
        <v>2471</v>
      </c>
      <c r="O19" t="s">
        <v>373</v>
      </c>
      <c r="P19">
        <v>0</v>
      </c>
      <c r="Q19" t="s">
        <v>58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12000</v>
      </c>
      <c r="Z19">
        <v>0</v>
      </c>
      <c r="AA19" s="1">
        <v>10904</v>
      </c>
      <c r="AB19" s="1">
        <v>10904</v>
      </c>
      <c r="AC19" s="1">
        <v>10904</v>
      </c>
      <c r="AD19" s="1">
        <v>10904</v>
      </c>
      <c r="AE19" s="1">
        <v>10904</v>
      </c>
      <c r="AF19" s="1">
        <v>1096</v>
      </c>
      <c r="AG19" s="1">
        <v>1096</v>
      </c>
      <c r="AH19">
        <v>0</v>
      </c>
      <c r="AI19" s="1">
        <v>12000</v>
      </c>
      <c r="AJ19">
        <v>0</v>
      </c>
      <c r="AK19">
        <v>0</v>
      </c>
      <c r="AL19" s="1">
        <v>12000</v>
      </c>
    </row>
    <row r="20" spans="1:39" x14ac:dyDescent="0.35">
      <c r="A20" t="str">
        <f t="shared" si="0"/>
        <v>1.1-00-2504_2555004_2524910</v>
      </c>
      <c r="B20" t="s">
        <v>812</v>
      </c>
      <c r="C20" t="s">
        <v>815</v>
      </c>
      <c r="D20" t="s">
        <v>808</v>
      </c>
      <c r="E20" t="s">
        <v>60</v>
      </c>
      <c r="F20">
        <v>5</v>
      </c>
      <c r="G20" t="s">
        <v>810</v>
      </c>
      <c r="H20">
        <v>5</v>
      </c>
      <c r="I20" t="s">
        <v>297</v>
      </c>
      <c r="J20" t="s">
        <v>817</v>
      </c>
      <c r="K20" t="s">
        <v>298</v>
      </c>
      <c r="L20">
        <v>2000</v>
      </c>
      <c r="M20" t="s">
        <v>105</v>
      </c>
      <c r="N20">
        <v>2491</v>
      </c>
      <c r="O20" t="s">
        <v>374</v>
      </c>
      <c r="P20">
        <v>0</v>
      </c>
      <c r="Q20" t="s">
        <v>58</v>
      </c>
      <c r="R20" s="1">
        <v>0</v>
      </c>
      <c r="S20" s="1">
        <v>0</v>
      </c>
      <c r="T20" s="1">
        <v>0</v>
      </c>
      <c r="U20" s="1">
        <v>1000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/>
    </row>
    <row r="21" spans="1:39" x14ac:dyDescent="0.35">
      <c r="A21" t="str">
        <f t="shared" si="0"/>
        <v>1.1-00-2504_2555004_2525310</v>
      </c>
      <c r="B21" t="s">
        <v>812</v>
      </c>
      <c r="C21" t="s">
        <v>815</v>
      </c>
      <c r="D21" t="s">
        <v>808</v>
      </c>
      <c r="E21" t="s">
        <v>60</v>
      </c>
      <c r="F21">
        <v>5</v>
      </c>
      <c r="G21" t="s">
        <v>810</v>
      </c>
      <c r="H21">
        <v>5</v>
      </c>
      <c r="I21" t="s">
        <v>297</v>
      </c>
      <c r="J21" t="s">
        <v>817</v>
      </c>
      <c r="K21" t="s">
        <v>298</v>
      </c>
      <c r="L21">
        <v>2000</v>
      </c>
      <c r="M21" t="s">
        <v>105</v>
      </c>
      <c r="N21">
        <v>2531</v>
      </c>
      <c r="O21" t="s">
        <v>444</v>
      </c>
      <c r="P21">
        <v>0</v>
      </c>
      <c r="Q21" t="s">
        <v>58</v>
      </c>
      <c r="R21" s="1">
        <v>0</v>
      </c>
      <c r="S21" s="1">
        <v>0</v>
      </c>
      <c r="T21" s="1">
        <v>0</v>
      </c>
      <c r="U21" s="1">
        <v>3078</v>
      </c>
      <c r="V21" s="1">
        <v>0</v>
      </c>
      <c r="W21" s="1">
        <v>3075.51</v>
      </c>
      <c r="X21" s="1">
        <v>3075.51</v>
      </c>
      <c r="Y21" s="1">
        <v>2000</v>
      </c>
      <c r="Z21" s="1">
        <v>2000</v>
      </c>
      <c r="AA21">
        <v>0</v>
      </c>
      <c r="AB21">
        <v>0</v>
      </c>
      <c r="AC21">
        <v>0</v>
      </c>
      <c r="AD21">
        <v>0</v>
      </c>
      <c r="AE21">
        <v>0</v>
      </c>
      <c r="AF21" s="1">
        <v>2000</v>
      </c>
      <c r="AG21" s="1">
        <v>2000</v>
      </c>
      <c r="AH21">
        <v>0</v>
      </c>
      <c r="AI21">
        <v>0</v>
      </c>
      <c r="AJ21">
        <v>0</v>
      </c>
      <c r="AK21">
        <v>0</v>
      </c>
      <c r="AL21">
        <v>0</v>
      </c>
    </row>
    <row r="22" spans="1:39" x14ac:dyDescent="0.35">
      <c r="A22" t="str">
        <f t="shared" si="0"/>
        <v>1.1-00-2504_2555004_2525410</v>
      </c>
      <c r="B22" t="s">
        <v>812</v>
      </c>
      <c r="C22" t="s">
        <v>815</v>
      </c>
      <c r="D22" t="s">
        <v>808</v>
      </c>
      <c r="E22" t="s">
        <v>60</v>
      </c>
      <c r="F22">
        <v>5</v>
      </c>
      <c r="G22" t="s">
        <v>810</v>
      </c>
      <c r="H22">
        <v>5</v>
      </c>
      <c r="I22" t="s">
        <v>297</v>
      </c>
      <c r="J22" t="s">
        <v>817</v>
      </c>
      <c r="K22" t="s">
        <v>298</v>
      </c>
      <c r="L22">
        <v>2000</v>
      </c>
      <c r="M22" t="s">
        <v>105</v>
      </c>
      <c r="N22">
        <v>2541</v>
      </c>
      <c r="O22" t="s">
        <v>310</v>
      </c>
      <c r="P22">
        <v>0</v>
      </c>
      <c r="Q22" t="s">
        <v>58</v>
      </c>
      <c r="R22" s="1">
        <v>5000</v>
      </c>
      <c r="S22" s="1">
        <v>5000</v>
      </c>
      <c r="T22" s="1">
        <v>5000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</row>
    <row r="23" spans="1:39" x14ac:dyDescent="0.35">
      <c r="A23" t="str">
        <f t="shared" si="0"/>
        <v>1.1-00-2504_2555004_2525410</v>
      </c>
      <c r="B23" t="s">
        <v>812</v>
      </c>
      <c r="C23" t="s">
        <v>815</v>
      </c>
      <c r="D23" t="s">
        <v>808</v>
      </c>
      <c r="E23" t="s">
        <v>60</v>
      </c>
      <c r="F23">
        <v>5</v>
      </c>
      <c r="G23" t="s">
        <v>810</v>
      </c>
      <c r="H23">
        <v>5</v>
      </c>
      <c r="I23" t="s">
        <v>297</v>
      </c>
      <c r="J23" t="s">
        <v>817</v>
      </c>
      <c r="K23" t="s">
        <v>298</v>
      </c>
      <c r="L23">
        <v>2000</v>
      </c>
      <c r="M23" t="s">
        <v>105</v>
      </c>
      <c r="N23">
        <v>2541</v>
      </c>
      <c r="O23" t="s">
        <v>310</v>
      </c>
      <c r="P23">
        <v>0</v>
      </c>
      <c r="Q23" t="s">
        <v>58</v>
      </c>
      <c r="R23" s="1">
        <v>5000</v>
      </c>
      <c r="S23" s="1">
        <v>5000</v>
      </c>
      <c r="T23" s="1">
        <v>5000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</row>
    <row r="24" spans="1:39" x14ac:dyDescent="0.35">
      <c r="A24" t="str">
        <f t="shared" si="0"/>
        <v>1.1-00-2504_2555004_2527210</v>
      </c>
      <c r="B24" t="s">
        <v>812</v>
      </c>
      <c r="C24" t="s">
        <v>815</v>
      </c>
      <c r="D24" t="s">
        <v>808</v>
      </c>
      <c r="E24" t="s">
        <v>60</v>
      </c>
      <c r="F24">
        <v>5</v>
      </c>
      <c r="G24" t="s">
        <v>810</v>
      </c>
      <c r="H24">
        <v>5</v>
      </c>
      <c r="I24" t="s">
        <v>297</v>
      </c>
      <c r="J24" t="s">
        <v>817</v>
      </c>
      <c r="K24" t="s">
        <v>298</v>
      </c>
      <c r="L24">
        <v>2000</v>
      </c>
      <c r="M24" t="s">
        <v>105</v>
      </c>
      <c r="N24">
        <v>2721</v>
      </c>
      <c r="O24" t="s">
        <v>377</v>
      </c>
      <c r="P24">
        <v>0</v>
      </c>
      <c r="Q24" t="s">
        <v>58</v>
      </c>
      <c r="R24" s="1">
        <v>0</v>
      </c>
      <c r="S24" s="1">
        <v>0</v>
      </c>
      <c r="T24" s="1">
        <v>0</v>
      </c>
      <c r="U24" s="1">
        <v>2839</v>
      </c>
      <c r="V24" s="1">
        <v>0</v>
      </c>
      <c r="W24" s="1">
        <v>2750.96</v>
      </c>
      <c r="X24" s="1">
        <v>2750.96</v>
      </c>
      <c r="Y24" s="1">
        <v>35000</v>
      </c>
      <c r="Z24" s="1">
        <v>30000</v>
      </c>
      <c r="AA24" s="1">
        <v>14880</v>
      </c>
      <c r="AB24" s="1">
        <v>14880</v>
      </c>
      <c r="AC24" s="1">
        <v>14880</v>
      </c>
      <c r="AD24" s="1">
        <v>14880</v>
      </c>
      <c r="AE24" s="1">
        <v>14880</v>
      </c>
      <c r="AF24" s="1">
        <v>20120</v>
      </c>
      <c r="AG24" s="1">
        <v>20120</v>
      </c>
      <c r="AH24">
        <v>0</v>
      </c>
      <c r="AI24" s="1">
        <v>5000</v>
      </c>
      <c r="AJ24">
        <v>0</v>
      </c>
      <c r="AK24">
        <v>0</v>
      </c>
      <c r="AL24" s="1">
        <v>5000</v>
      </c>
    </row>
    <row r="25" spans="1:39" x14ac:dyDescent="0.35">
      <c r="A25" t="str">
        <f t="shared" si="0"/>
        <v>1.1-00-2504_2555004_2529110</v>
      </c>
      <c r="B25" t="s">
        <v>812</v>
      </c>
      <c r="C25" t="s">
        <v>815</v>
      </c>
      <c r="D25" t="s">
        <v>808</v>
      </c>
      <c r="E25" t="s">
        <v>60</v>
      </c>
      <c r="F25">
        <v>5</v>
      </c>
      <c r="G25" t="s">
        <v>810</v>
      </c>
      <c r="H25">
        <v>5</v>
      </c>
      <c r="I25" t="s">
        <v>297</v>
      </c>
      <c r="J25" t="s">
        <v>817</v>
      </c>
      <c r="K25" t="s">
        <v>298</v>
      </c>
      <c r="L25">
        <v>2000</v>
      </c>
      <c r="M25" t="s">
        <v>105</v>
      </c>
      <c r="N25">
        <v>2911</v>
      </c>
      <c r="O25" t="s">
        <v>312</v>
      </c>
      <c r="P25">
        <v>0</v>
      </c>
      <c r="Q25" t="s">
        <v>58</v>
      </c>
      <c r="R25" s="1">
        <v>16582.150000000001</v>
      </c>
      <c r="S25" s="1">
        <v>8082.15</v>
      </c>
      <c r="T25" s="1">
        <v>8082.15</v>
      </c>
      <c r="U25" s="1">
        <v>7923.97</v>
      </c>
      <c r="V25" s="1">
        <v>350</v>
      </c>
      <c r="W25" s="1">
        <v>7923.57</v>
      </c>
      <c r="X25" s="1">
        <v>7923.57</v>
      </c>
      <c r="Y25" s="1">
        <v>10000</v>
      </c>
      <c r="Z25" s="1">
        <v>10000</v>
      </c>
      <c r="AA25">
        <v>0</v>
      </c>
      <c r="AB25">
        <v>0</v>
      </c>
      <c r="AC25">
        <v>0</v>
      </c>
      <c r="AD25">
        <v>0</v>
      </c>
      <c r="AE25">
        <v>0</v>
      </c>
      <c r="AF25" s="1">
        <v>10000</v>
      </c>
      <c r="AG25" s="1">
        <v>10000</v>
      </c>
      <c r="AH25">
        <v>0</v>
      </c>
      <c r="AI25">
        <v>0</v>
      </c>
      <c r="AJ25">
        <v>0</v>
      </c>
      <c r="AK25">
        <v>0</v>
      </c>
      <c r="AL25">
        <v>0</v>
      </c>
    </row>
    <row r="26" spans="1:39" x14ac:dyDescent="0.35">
      <c r="A26" t="str">
        <f t="shared" si="0"/>
        <v>1.1-00-2504_2555004_2529210</v>
      </c>
      <c r="B26" t="s">
        <v>812</v>
      </c>
      <c r="C26" t="s">
        <v>815</v>
      </c>
      <c r="D26" t="s">
        <v>808</v>
      </c>
      <c r="E26" t="s">
        <v>60</v>
      </c>
      <c r="F26">
        <v>5</v>
      </c>
      <c r="G26" t="s">
        <v>810</v>
      </c>
      <c r="H26">
        <v>5</v>
      </c>
      <c r="I26" t="s">
        <v>297</v>
      </c>
      <c r="J26" t="s">
        <v>817</v>
      </c>
      <c r="K26" t="s">
        <v>298</v>
      </c>
      <c r="L26">
        <v>2000</v>
      </c>
      <c r="M26" t="s">
        <v>105</v>
      </c>
      <c r="N26">
        <v>2921</v>
      </c>
      <c r="O26" t="s">
        <v>378</v>
      </c>
      <c r="P26">
        <v>0</v>
      </c>
      <c r="Q26" t="s">
        <v>58</v>
      </c>
      <c r="R26" s="1">
        <v>0</v>
      </c>
      <c r="S26" s="1">
        <v>0</v>
      </c>
      <c r="T26" s="1">
        <v>0</v>
      </c>
      <c r="U26" s="1">
        <v>953</v>
      </c>
      <c r="V26" s="1">
        <v>0</v>
      </c>
      <c r="W26" s="1">
        <v>952.82</v>
      </c>
      <c r="X26" s="1">
        <v>952.82</v>
      </c>
      <c r="Y26" s="1">
        <v>3000</v>
      </c>
      <c r="Z26" s="1">
        <v>1000</v>
      </c>
      <c r="AA26" s="1">
        <v>2591</v>
      </c>
      <c r="AB26" s="1">
        <v>2591</v>
      </c>
      <c r="AC26" s="1">
        <v>2591</v>
      </c>
      <c r="AD26" s="1">
        <v>2591</v>
      </c>
      <c r="AE26" s="1">
        <v>2591</v>
      </c>
      <c r="AF26">
        <v>409</v>
      </c>
      <c r="AG26">
        <v>409</v>
      </c>
      <c r="AH26">
        <v>0</v>
      </c>
      <c r="AI26" s="1">
        <v>2000</v>
      </c>
      <c r="AJ26">
        <v>0</v>
      </c>
      <c r="AK26">
        <v>0</v>
      </c>
      <c r="AL26" s="1">
        <v>2000</v>
      </c>
    </row>
    <row r="27" spans="1:39" x14ac:dyDescent="0.35">
      <c r="A27" t="str">
        <f t="shared" si="0"/>
        <v>1.1-00-2504_2555004_2529310</v>
      </c>
      <c r="B27" t="s">
        <v>812</v>
      </c>
      <c r="C27" t="s">
        <v>815</v>
      </c>
      <c r="D27" t="s">
        <v>808</v>
      </c>
      <c r="E27" t="s">
        <v>60</v>
      </c>
      <c r="F27">
        <v>5</v>
      </c>
      <c r="G27" t="s">
        <v>810</v>
      </c>
      <c r="H27">
        <v>5</v>
      </c>
      <c r="I27" t="s">
        <v>297</v>
      </c>
      <c r="J27" t="s">
        <v>817</v>
      </c>
      <c r="K27" t="s">
        <v>298</v>
      </c>
      <c r="L27">
        <v>2000</v>
      </c>
      <c r="M27" t="s">
        <v>105</v>
      </c>
      <c r="N27">
        <v>2931</v>
      </c>
      <c r="O27" t="s">
        <v>649</v>
      </c>
      <c r="P27">
        <v>0</v>
      </c>
      <c r="Q27" t="s">
        <v>58</v>
      </c>
      <c r="R27" s="1">
        <v>0</v>
      </c>
      <c r="S27" s="1">
        <v>0</v>
      </c>
      <c r="T27" s="1">
        <v>0</v>
      </c>
      <c r="U27" s="1">
        <v>26170.03</v>
      </c>
      <c r="V27" s="1">
        <v>0</v>
      </c>
      <c r="W27" s="1">
        <v>19140</v>
      </c>
      <c r="X27" s="1">
        <v>19140</v>
      </c>
      <c r="Y27" s="1">
        <v>20000</v>
      </c>
      <c r="Z27" s="1">
        <v>20000</v>
      </c>
      <c r="AA27">
        <v>0</v>
      </c>
      <c r="AB27">
        <v>0</v>
      </c>
      <c r="AC27">
        <v>0</v>
      </c>
      <c r="AD27">
        <v>0</v>
      </c>
      <c r="AE27">
        <v>0</v>
      </c>
      <c r="AF27" s="1">
        <v>20000</v>
      </c>
      <c r="AG27" s="1">
        <v>20000</v>
      </c>
      <c r="AH27">
        <v>0</v>
      </c>
      <c r="AI27">
        <v>0</v>
      </c>
      <c r="AJ27">
        <v>0</v>
      </c>
      <c r="AK27">
        <v>0</v>
      </c>
      <c r="AL27">
        <v>0</v>
      </c>
    </row>
    <row r="28" spans="1:39" x14ac:dyDescent="0.35">
      <c r="A28" t="str">
        <f t="shared" si="0"/>
        <v>1.1-00-2504_2555004_2529410</v>
      </c>
      <c r="B28" t="s">
        <v>812</v>
      </c>
      <c r="C28" t="s">
        <v>815</v>
      </c>
      <c r="D28" t="s">
        <v>808</v>
      </c>
      <c r="E28" t="s">
        <v>60</v>
      </c>
      <c r="F28">
        <v>5</v>
      </c>
      <c r="G28" t="s">
        <v>810</v>
      </c>
      <c r="H28">
        <v>5</v>
      </c>
      <c r="I28" t="s">
        <v>297</v>
      </c>
      <c r="J28" t="s">
        <v>817</v>
      </c>
      <c r="K28" t="s">
        <v>298</v>
      </c>
      <c r="L28">
        <v>2000</v>
      </c>
      <c r="M28" t="s">
        <v>105</v>
      </c>
      <c r="N28">
        <v>2941</v>
      </c>
      <c r="O28" t="s">
        <v>313</v>
      </c>
      <c r="P28">
        <v>0</v>
      </c>
      <c r="Q28" t="s">
        <v>58</v>
      </c>
      <c r="R28" s="1">
        <v>199</v>
      </c>
      <c r="S28" s="1">
        <v>199</v>
      </c>
      <c r="T28" s="1">
        <v>199</v>
      </c>
      <c r="U28" s="1">
        <v>600</v>
      </c>
      <c r="V28" s="1">
        <v>0</v>
      </c>
      <c r="W28" s="1">
        <v>0</v>
      </c>
      <c r="X28" s="1">
        <v>0</v>
      </c>
      <c r="Y28" s="1">
        <v>27000</v>
      </c>
      <c r="Z28" s="1">
        <v>1000</v>
      </c>
      <c r="AA28" s="1">
        <v>11131.27</v>
      </c>
      <c r="AB28" s="1">
        <v>11131.27</v>
      </c>
      <c r="AC28" s="1">
        <v>11131.27</v>
      </c>
      <c r="AD28" s="1">
        <v>8762.26</v>
      </c>
      <c r="AE28" s="1">
        <v>8762.26</v>
      </c>
      <c r="AF28" s="1">
        <v>15868.73</v>
      </c>
      <c r="AG28" s="1">
        <v>18237.740000000002</v>
      </c>
      <c r="AH28">
        <v>0</v>
      </c>
      <c r="AI28" s="1">
        <v>26000</v>
      </c>
      <c r="AJ28">
        <v>0</v>
      </c>
      <c r="AK28">
        <v>0</v>
      </c>
      <c r="AL28" s="1">
        <v>26000</v>
      </c>
    </row>
    <row r="29" spans="1:39" x14ac:dyDescent="0.35">
      <c r="A29" t="str">
        <f t="shared" si="0"/>
        <v>1.1-00-2504_2555004_2529610</v>
      </c>
      <c r="B29" t="s">
        <v>812</v>
      </c>
      <c r="C29" t="s">
        <v>815</v>
      </c>
      <c r="D29" t="s">
        <v>808</v>
      </c>
      <c r="E29" t="s">
        <v>60</v>
      </c>
      <c r="F29">
        <v>5</v>
      </c>
      <c r="G29" t="s">
        <v>810</v>
      </c>
      <c r="H29">
        <v>5</v>
      </c>
      <c r="I29" t="s">
        <v>297</v>
      </c>
      <c r="J29" t="s">
        <v>817</v>
      </c>
      <c r="K29" t="s">
        <v>298</v>
      </c>
      <c r="L29">
        <v>2000</v>
      </c>
      <c r="M29" t="s">
        <v>105</v>
      </c>
      <c r="N29">
        <v>2961</v>
      </c>
      <c r="O29" t="s">
        <v>379</v>
      </c>
      <c r="P29">
        <v>0</v>
      </c>
      <c r="Q29" t="s">
        <v>58</v>
      </c>
      <c r="R29" s="1">
        <v>0</v>
      </c>
      <c r="S29" s="1">
        <v>0</v>
      </c>
      <c r="T29" s="1">
        <v>0</v>
      </c>
      <c r="U29" s="1">
        <v>130</v>
      </c>
      <c r="V29" s="1">
        <v>0</v>
      </c>
      <c r="W29" s="1">
        <v>129</v>
      </c>
      <c r="X29" s="1">
        <v>129</v>
      </c>
      <c r="Y29" s="1">
        <v>6000</v>
      </c>
      <c r="Z29">
        <v>0</v>
      </c>
      <c r="AA29" s="1">
        <v>3910</v>
      </c>
      <c r="AB29" s="1">
        <v>3910</v>
      </c>
      <c r="AC29" s="1">
        <v>3910</v>
      </c>
      <c r="AD29" s="1">
        <v>1310</v>
      </c>
      <c r="AE29" s="1">
        <v>1310</v>
      </c>
      <c r="AF29" s="1">
        <v>2090</v>
      </c>
      <c r="AG29" s="1">
        <v>4690</v>
      </c>
      <c r="AH29">
        <v>0</v>
      </c>
      <c r="AI29" s="1">
        <v>6000</v>
      </c>
      <c r="AJ29">
        <v>0</v>
      </c>
      <c r="AK29">
        <v>0</v>
      </c>
      <c r="AL29" s="1">
        <v>6000</v>
      </c>
    </row>
    <row r="30" spans="1:39" x14ac:dyDescent="0.35">
      <c r="A30" t="str">
        <f t="shared" si="0"/>
        <v>1.1-00-2504_2555004_2531810</v>
      </c>
      <c r="B30" t="s">
        <v>812</v>
      </c>
      <c r="C30" t="s">
        <v>815</v>
      </c>
      <c r="D30" t="s">
        <v>808</v>
      </c>
      <c r="E30" t="s">
        <v>60</v>
      </c>
      <c r="F30">
        <v>5</v>
      </c>
      <c r="G30" t="s">
        <v>810</v>
      </c>
      <c r="H30">
        <v>5</v>
      </c>
      <c r="I30" t="s">
        <v>297</v>
      </c>
      <c r="J30" t="s">
        <v>817</v>
      </c>
      <c r="K30" t="s">
        <v>298</v>
      </c>
      <c r="L30">
        <v>3000</v>
      </c>
      <c r="M30" t="s">
        <v>56</v>
      </c>
      <c r="N30">
        <v>3181</v>
      </c>
      <c r="O30" t="s">
        <v>314</v>
      </c>
      <c r="P30">
        <v>0</v>
      </c>
      <c r="Q30" t="s">
        <v>58</v>
      </c>
      <c r="R30" s="1">
        <v>3274.18</v>
      </c>
      <c r="S30" s="1">
        <v>3274.18</v>
      </c>
      <c r="T30" s="1">
        <v>3274.18</v>
      </c>
      <c r="U30" s="1">
        <v>11770.97</v>
      </c>
      <c r="V30" s="1">
        <v>5500</v>
      </c>
      <c r="W30" s="1">
        <v>11770.8</v>
      </c>
      <c r="X30" s="1">
        <v>11770.8</v>
      </c>
      <c r="Y30" s="1">
        <v>15000</v>
      </c>
      <c r="Z30" s="1">
        <v>15000</v>
      </c>
      <c r="AA30" s="1">
        <v>5456.24</v>
      </c>
      <c r="AB30" s="1">
        <v>5456.24</v>
      </c>
      <c r="AC30" s="1">
        <v>5456.24</v>
      </c>
      <c r="AD30" s="1">
        <v>5456.24</v>
      </c>
      <c r="AE30" s="1">
        <v>5456.24</v>
      </c>
      <c r="AF30" s="1">
        <v>9543.76</v>
      </c>
      <c r="AG30" s="1">
        <v>9543.76</v>
      </c>
      <c r="AH30">
        <v>0</v>
      </c>
      <c r="AI30">
        <v>0</v>
      </c>
      <c r="AJ30">
        <v>0</v>
      </c>
      <c r="AK30">
        <v>0</v>
      </c>
      <c r="AL30">
        <v>0</v>
      </c>
    </row>
    <row r="31" spans="1:39" x14ac:dyDescent="0.35">
      <c r="A31" t="str">
        <f t="shared" si="0"/>
        <v>1.1-00-2504_2555004_2532710</v>
      </c>
      <c r="B31" t="s">
        <v>812</v>
      </c>
      <c r="C31" t="s">
        <v>815</v>
      </c>
      <c r="D31" t="s">
        <v>808</v>
      </c>
      <c r="E31" t="s">
        <v>60</v>
      </c>
      <c r="F31">
        <v>5</v>
      </c>
      <c r="G31" t="s">
        <v>810</v>
      </c>
      <c r="H31">
        <v>5</v>
      </c>
      <c r="I31" t="s">
        <v>297</v>
      </c>
      <c r="J31" t="s">
        <v>817</v>
      </c>
      <c r="K31" t="s">
        <v>298</v>
      </c>
      <c r="L31">
        <v>3000</v>
      </c>
      <c r="M31" t="s">
        <v>56</v>
      </c>
      <c r="N31">
        <v>3271</v>
      </c>
      <c r="O31" t="s">
        <v>653</v>
      </c>
      <c r="P31">
        <v>0</v>
      </c>
      <c r="Q31" t="s">
        <v>58</v>
      </c>
      <c r="R31" s="1">
        <v>0</v>
      </c>
      <c r="S31" s="1">
        <v>0</v>
      </c>
      <c r="T31" s="1">
        <v>0</v>
      </c>
      <c r="U31" s="1">
        <v>406000</v>
      </c>
      <c r="V31" s="1">
        <v>0</v>
      </c>
      <c r="W31" s="1">
        <v>406000</v>
      </c>
      <c r="X31" s="1">
        <v>406000</v>
      </c>
      <c r="Y31" s="1">
        <v>410000</v>
      </c>
      <c r="Z31" s="1">
        <v>410000</v>
      </c>
      <c r="AA31">
        <v>0</v>
      </c>
      <c r="AB31">
        <v>0</v>
      </c>
      <c r="AC31">
        <v>0</v>
      </c>
      <c r="AD31">
        <v>0</v>
      </c>
      <c r="AE31">
        <v>0</v>
      </c>
      <c r="AF31" s="1">
        <v>410000</v>
      </c>
      <c r="AG31" s="1">
        <v>410000</v>
      </c>
      <c r="AH31">
        <v>0</v>
      </c>
      <c r="AI31">
        <v>0</v>
      </c>
      <c r="AJ31">
        <v>0</v>
      </c>
      <c r="AK31">
        <v>0</v>
      </c>
      <c r="AL31">
        <v>0</v>
      </c>
    </row>
    <row r="32" spans="1:39" x14ac:dyDescent="0.35">
      <c r="A32" t="str">
        <f t="shared" si="0"/>
        <v>1.1-00-2504_2555004_2532910</v>
      </c>
      <c r="B32" t="s">
        <v>812</v>
      </c>
      <c r="C32" t="s">
        <v>815</v>
      </c>
      <c r="D32" t="s">
        <v>808</v>
      </c>
      <c r="E32" t="s">
        <v>60</v>
      </c>
      <c r="F32">
        <v>5</v>
      </c>
      <c r="G32" t="s">
        <v>810</v>
      </c>
      <c r="H32">
        <v>5</v>
      </c>
      <c r="I32" t="s">
        <v>297</v>
      </c>
      <c r="J32" t="s">
        <v>817</v>
      </c>
      <c r="K32" t="s">
        <v>298</v>
      </c>
      <c r="L32">
        <v>3000</v>
      </c>
      <c r="M32" t="s">
        <v>56</v>
      </c>
      <c r="N32">
        <v>3291</v>
      </c>
      <c r="O32" t="s">
        <v>315</v>
      </c>
      <c r="P32">
        <v>0</v>
      </c>
      <c r="Q32" t="s">
        <v>58</v>
      </c>
      <c r="R32" s="1">
        <v>208297.02</v>
      </c>
      <c r="S32" s="1">
        <v>206403.72</v>
      </c>
      <c r="T32" s="1">
        <v>126633</v>
      </c>
      <c r="U32" s="1">
        <v>102909.42</v>
      </c>
      <c r="V32" s="1">
        <v>140000</v>
      </c>
      <c r="W32" s="1">
        <v>84394.17</v>
      </c>
      <c r="X32" s="1">
        <v>56775.05</v>
      </c>
      <c r="Y32" s="1">
        <v>140000</v>
      </c>
      <c r="Z32" s="1">
        <v>140000</v>
      </c>
      <c r="AA32">
        <v>0</v>
      </c>
      <c r="AB32">
        <v>0</v>
      </c>
      <c r="AC32">
        <v>0</v>
      </c>
      <c r="AD32">
        <v>0</v>
      </c>
      <c r="AE32">
        <v>0</v>
      </c>
      <c r="AF32" s="1">
        <v>140000</v>
      </c>
      <c r="AG32" s="1">
        <v>140000</v>
      </c>
      <c r="AH32">
        <v>0</v>
      </c>
      <c r="AI32">
        <v>0</v>
      </c>
      <c r="AJ32">
        <v>0</v>
      </c>
      <c r="AK32">
        <v>0</v>
      </c>
      <c r="AL32">
        <v>0</v>
      </c>
    </row>
    <row r="33" spans="1:38" x14ac:dyDescent="0.35">
      <c r="A33" t="str">
        <f t="shared" si="0"/>
        <v>1.1-00-2504_2555004_2533110</v>
      </c>
      <c r="B33" t="s">
        <v>812</v>
      </c>
      <c r="C33" t="s">
        <v>815</v>
      </c>
      <c r="D33" t="s">
        <v>808</v>
      </c>
      <c r="E33" t="s">
        <v>60</v>
      </c>
      <c r="F33">
        <v>5</v>
      </c>
      <c r="G33" t="s">
        <v>810</v>
      </c>
      <c r="H33">
        <v>5</v>
      </c>
      <c r="I33" t="s">
        <v>297</v>
      </c>
      <c r="J33" t="s">
        <v>817</v>
      </c>
      <c r="K33" t="s">
        <v>298</v>
      </c>
      <c r="L33">
        <v>3000</v>
      </c>
      <c r="M33" t="s">
        <v>56</v>
      </c>
      <c r="N33">
        <v>3311</v>
      </c>
      <c r="O33" t="s">
        <v>316</v>
      </c>
      <c r="P33">
        <v>0</v>
      </c>
      <c r="Q33" t="s">
        <v>58</v>
      </c>
      <c r="R33" s="1">
        <v>645538.11</v>
      </c>
      <c r="S33" s="1">
        <v>645538.11</v>
      </c>
      <c r="T33" s="1">
        <v>645538.11</v>
      </c>
      <c r="U33" s="1">
        <v>232000</v>
      </c>
      <c r="V33" s="1">
        <v>1500000</v>
      </c>
      <c r="W33" s="1">
        <v>232000</v>
      </c>
      <c r="X33" s="1">
        <v>232000</v>
      </c>
      <c r="Y33" s="1">
        <v>700000</v>
      </c>
      <c r="Z33" s="1">
        <v>700000</v>
      </c>
      <c r="AA33" s="1">
        <v>521543.36</v>
      </c>
      <c r="AB33" s="1">
        <v>521543.36</v>
      </c>
      <c r="AC33" s="1">
        <v>295343.35999999999</v>
      </c>
      <c r="AD33" s="1">
        <v>295343.35999999999</v>
      </c>
      <c r="AE33" s="1">
        <v>295343.35999999999</v>
      </c>
      <c r="AF33" s="1">
        <v>178456.64</v>
      </c>
      <c r="AG33" s="1">
        <v>404656.64000000001</v>
      </c>
      <c r="AH33">
        <v>0</v>
      </c>
      <c r="AI33">
        <v>0</v>
      </c>
      <c r="AJ33">
        <v>0</v>
      </c>
      <c r="AK33">
        <v>0</v>
      </c>
      <c r="AL33">
        <v>0</v>
      </c>
    </row>
    <row r="34" spans="1:38" x14ac:dyDescent="0.35">
      <c r="A34" t="str">
        <f t="shared" ref="A34:A60" si="1">CONCATENATE(B34,D34,F34,H34,J34,N34,P34)</f>
        <v>1.1-00-2504_2555004_2533310</v>
      </c>
      <c r="B34" t="s">
        <v>812</v>
      </c>
      <c r="C34" t="s">
        <v>815</v>
      </c>
      <c r="D34" t="s">
        <v>808</v>
      </c>
      <c r="E34" t="s">
        <v>60</v>
      </c>
      <c r="F34">
        <v>5</v>
      </c>
      <c r="G34" t="s">
        <v>810</v>
      </c>
      <c r="H34">
        <v>5</v>
      </c>
      <c r="I34" t="s">
        <v>297</v>
      </c>
      <c r="J34" t="s">
        <v>817</v>
      </c>
      <c r="K34" t="s">
        <v>298</v>
      </c>
      <c r="L34">
        <v>3000</v>
      </c>
      <c r="M34" t="s">
        <v>56</v>
      </c>
      <c r="N34">
        <v>3331</v>
      </c>
      <c r="O34" t="s">
        <v>317</v>
      </c>
      <c r="P34">
        <v>0</v>
      </c>
      <c r="Q34" t="s">
        <v>58</v>
      </c>
      <c r="R34" s="1">
        <v>2605267.2000000002</v>
      </c>
      <c r="S34" s="1">
        <v>2605267.2000000002</v>
      </c>
      <c r="T34" s="1">
        <v>2559116.6</v>
      </c>
      <c r="U34" s="1">
        <v>2252201</v>
      </c>
      <c r="V34" s="1">
        <v>1000000</v>
      </c>
      <c r="W34" s="1">
        <v>693007.2</v>
      </c>
      <c r="X34" s="1">
        <v>554555.4</v>
      </c>
      <c r="Y34" s="1">
        <v>2379935.36</v>
      </c>
      <c r="Z34" s="1">
        <v>8358220.3600000003</v>
      </c>
      <c r="AA34" s="1">
        <v>694747.2</v>
      </c>
      <c r="AB34" s="1">
        <v>694747.2</v>
      </c>
      <c r="AC34" s="1">
        <v>416848.32</v>
      </c>
      <c r="AD34" s="1">
        <v>347373.6</v>
      </c>
      <c r="AE34" s="1">
        <v>347373.6</v>
      </c>
      <c r="AF34" s="1">
        <v>1685188.16</v>
      </c>
      <c r="AG34" s="1">
        <v>2032561.76</v>
      </c>
      <c r="AH34">
        <v>0</v>
      </c>
      <c r="AI34">
        <v>0</v>
      </c>
      <c r="AJ34">
        <v>0</v>
      </c>
      <c r="AK34" s="1">
        <v>5978285</v>
      </c>
      <c r="AL34" s="1">
        <v>-5978285</v>
      </c>
    </row>
    <row r="35" spans="1:38" x14ac:dyDescent="0.35">
      <c r="A35" t="str">
        <f t="shared" si="1"/>
        <v>1.1-00-2504_2555004_2533610</v>
      </c>
      <c r="B35" t="s">
        <v>812</v>
      </c>
      <c r="C35" t="s">
        <v>815</v>
      </c>
      <c r="D35" t="s">
        <v>808</v>
      </c>
      <c r="E35" t="s">
        <v>60</v>
      </c>
      <c r="F35">
        <v>5</v>
      </c>
      <c r="G35" t="s">
        <v>810</v>
      </c>
      <c r="H35">
        <v>5</v>
      </c>
      <c r="I35" t="s">
        <v>297</v>
      </c>
      <c r="J35" t="s">
        <v>817</v>
      </c>
      <c r="K35" t="s">
        <v>298</v>
      </c>
      <c r="L35">
        <v>3000</v>
      </c>
      <c r="M35" t="s">
        <v>56</v>
      </c>
      <c r="N35">
        <v>3361</v>
      </c>
      <c r="O35" t="s">
        <v>114</v>
      </c>
      <c r="P35">
        <v>0</v>
      </c>
      <c r="Q35" t="s">
        <v>58</v>
      </c>
      <c r="R35" s="1">
        <v>4566</v>
      </c>
      <c r="S35" s="1">
        <v>4566</v>
      </c>
      <c r="T35" s="1">
        <v>4566</v>
      </c>
      <c r="U35" s="1">
        <v>6863015.1399999997</v>
      </c>
      <c r="V35" s="1">
        <v>9566</v>
      </c>
      <c r="W35" s="1">
        <v>6863015.1399999997</v>
      </c>
      <c r="X35" s="1">
        <v>3092200.76</v>
      </c>
      <c r="Y35" s="1">
        <v>10000</v>
      </c>
      <c r="Z35">
        <v>0</v>
      </c>
      <c r="AA35" s="1">
        <v>6228.2</v>
      </c>
      <c r="AB35" s="1">
        <v>6228.2</v>
      </c>
      <c r="AC35" s="1">
        <v>6228.2</v>
      </c>
      <c r="AD35" s="1">
        <v>6228.2</v>
      </c>
      <c r="AE35" s="1">
        <v>6228.2</v>
      </c>
      <c r="AF35" s="1">
        <v>3771.8</v>
      </c>
      <c r="AG35" s="1">
        <v>3771.8</v>
      </c>
      <c r="AH35">
        <v>0</v>
      </c>
      <c r="AI35" s="1">
        <v>10000</v>
      </c>
      <c r="AJ35">
        <v>0</v>
      </c>
      <c r="AK35">
        <v>0</v>
      </c>
      <c r="AL35" s="1">
        <v>10000</v>
      </c>
    </row>
    <row r="36" spans="1:38" x14ac:dyDescent="0.35">
      <c r="A36" t="str">
        <f t="shared" si="1"/>
        <v>1.1-00-2504_2555004_2533910</v>
      </c>
      <c r="B36" t="s">
        <v>812</v>
      </c>
      <c r="C36" t="s">
        <v>815</v>
      </c>
      <c r="D36" t="s">
        <v>808</v>
      </c>
      <c r="E36" t="s">
        <v>60</v>
      </c>
      <c r="F36">
        <v>5</v>
      </c>
      <c r="G36" t="s">
        <v>810</v>
      </c>
      <c r="H36">
        <v>5</v>
      </c>
      <c r="I36" t="s">
        <v>297</v>
      </c>
      <c r="J36" t="s">
        <v>817</v>
      </c>
      <c r="K36" t="s">
        <v>298</v>
      </c>
      <c r="L36">
        <v>3000</v>
      </c>
      <c r="M36" t="s">
        <v>56</v>
      </c>
      <c r="N36">
        <v>3391</v>
      </c>
      <c r="O36" t="s">
        <v>129</v>
      </c>
      <c r="P36">
        <v>0</v>
      </c>
      <c r="Q36" t="s">
        <v>58</v>
      </c>
      <c r="R36" s="1">
        <v>10000</v>
      </c>
      <c r="S36" s="1">
        <v>9725.44</v>
      </c>
      <c r="T36" s="1">
        <v>9725.44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</row>
    <row r="37" spans="1:38" x14ac:dyDescent="0.35">
      <c r="A37" t="str">
        <f t="shared" si="1"/>
        <v>1.1-00-2504_2555004_2534110</v>
      </c>
      <c r="B37" t="s">
        <v>812</v>
      </c>
      <c r="C37" t="s">
        <v>815</v>
      </c>
      <c r="D37" t="s">
        <v>808</v>
      </c>
      <c r="E37" t="s">
        <v>60</v>
      </c>
      <c r="F37">
        <v>5</v>
      </c>
      <c r="G37" t="s">
        <v>810</v>
      </c>
      <c r="H37">
        <v>5</v>
      </c>
      <c r="I37" t="s">
        <v>297</v>
      </c>
      <c r="J37" t="s">
        <v>817</v>
      </c>
      <c r="K37" t="s">
        <v>298</v>
      </c>
      <c r="L37">
        <v>3000</v>
      </c>
      <c r="M37" t="s">
        <v>56</v>
      </c>
      <c r="N37">
        <v>3411</v>
      </c>
      <c r="O37" t="s">
        <v>319</v>
      </c>
      <c r="P37">
        <v>0</v>
      </c>
      <c r="Q37" t="s">
        <v>58</v>
      </c>
      <c r="R37" s="1">
        <v>12885209.890000001</v>
      </c>
      <c r="S37" s="1">
        <v>12885209.890000001</v>
      </c>
      <c r="T37" s="1">
        <v>12885209.890000001</v>
      </c>
      <c r="U37" s="1">
        <v>18286105.68</v>
      </c>
      <c r="V37" s="1">
        <v>7000000</v>
      </c>
      <c r="W37" s="1">
        <v>14981184.48</v>
      </c>
      <c r="X37" s="1">
        <v>14981184.48</v>
      </c>
      <c r="Y37" s="1">
        <v>31516720.57</v>
      </c>
      <c r="Z37" s="1">
        <v>17204100</v>
      </c>
      <c r="AA37" s="1">
        <v>13583814.789999999</v>
      </c>
      <c r="AB37" s="1">
        <v>13583814.789999999</v>
      </c>
      <c r="AC37" s="1">
        <v>13583814.789999999</v>
      </c>
      <c r="AD37" s="1">
        <v>13583814.789999999</v>
      </c>
      <c r="AE37" s="1">
        <v>13583814.789999999</v>
      </c>
      <c r="AF37" s="1">
        <v>17932905.780000001</v>
      </c>
      <c r="AG37" s="1">
        <v>17932905.780000001</v>
      </c>
      <c r="AH37" s="1">
        <v>14000000</v>
      </c>
      <c r="AI37" s="1">
        <v>1700000</v>
      </c>
      <c r="AJ37">
        <v>0</v>
      </c>
      <c r="AK37" s="1">
        <v>1387379.43</v>
      </c>
      <c r="AL37" s="1">
        <v>14312620.57</v>
      </c>
    </row>
    <row r="38" spans="1:38" x14ac:dyDescent="0.35">
      <c r="A38" t="str">
        <f t="shared" si="1"/>
        <v>1.1-00-2504_2555004_25341161</v>
      </c>
      <c r="B38" t="s">
        <v>812</v>
      </c>
      <c r="C38" t="s">
        <v>815</v>
      </c>
      <c r="D38" t="s">
        <v>808</v>
      </c>
      <c r="E38" t="s">
        <v>60</v>
      </c>
      <c r="F38">
        <v>5</v>
      </c>
      <c r="G38" t="s">
        <v>810</v>
      </c>
      <c r="H38">
        <v>5</v>
      </c>
      <c r="I38" t="s">
        <v>297</v>
      </c>
      <c r="J38" t="s">
        <v>817</v>
      </c>
      <c r="K38" t="s">
        <v>298</v>
      </c>
      <c r="L38">
        <v>3000</v>
      </c>
      <c r="M38" t="s">
        <v>56</v>
      </c>
      <c r="N38">
        <v>3411</v>
      </c>
      <c r="O38" t="s">
        <v>319</v>
      </c>
      <c r="P38">
        <v>61</v>
      </c>
      <c r="Q38" t="s">
        <v>320</v>
      </c>
      <c r="R38" s="1">
        <v>638092.61</v>
      </c>
      <c r="S38" s="1">
        <v>638092.61</v>
      </c>
      <c r="T38" s="1">
        <v>638092.61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</row>
    <row r="39" spans="1:38" x14ac:dyDescent="0.35">
      <c r="A39" t="str">
        <f t="shared" si="1"/>
        <v>1.1-00-2504_2555004_2534210</v>
      </c>
      <c r="B39" t="s">
        <v>812</v>
      </c>
      <c r="C39" t="s">
        <v>815</v>
      </c>
      <c r="D39" t="s">
        <v>808</v>
      </c>
      <c r="E39" t="s">
        <v>60</v>
      </c>
      <c r="F39">
        <v>5</v>
      </c>
      <c r="G39" t="s">
        <v>810</v>
      </c>
      <c r="H39">
        <v>5</v>
      </c>
      <c r="I39" t="s">
        <v>297</v>
      </c>
      <c r="J39" t="s">
        <v>817</v>
      </c>
      <c r="K39" t="s">
        <v>298</v>
      </c>
      <c r="L39">
        <v>3000</v>
      </c>
      <c r="M39" t="s">
        <v>56</v>
      </c>
      <c r="N39">
        <v>3421</v>
      </c>
      <c r="O39" t="s">
        <v>321</v>
      </c>
      <c r="P39">
        <v>0</v>
      </c>
      <c r="Q39" t="s">
        <v>58</v>
      </c>
      <c r="R39" s="1">
        <v>64859142.780000001</v>
      </c>
      <c r="S39" s="1">
        <v>62464392.420000002</v>
      </c>
      <c r="T39" s="1">
        <v>62464392.420000002</v>
      </c>
      <c r="U39" s="1">
        <v>46412152.75</v>
      </c>
      <c r="V39" s="1">
        <v>30000000</v>
      </c>
      <c r="W39" s="1">
        <v>43893483.119999997</v>
      </c>
      <c r="X39" s="1">
        <v>43893483.119999997</v>
      </c>
      <c r="Y39" s="1">
        <v>40000000</v>
      </c>
      <c r="Z39" s="1">
        <v>40000000</v>
      </c>
      <c r="AA39" s="1">
        <v>19984448.800000001</v>
      </c>
      <c r="AB39" s="1">
        <v>19984448.800000001</v>
      </c>
      <c r="AC39" s="1">
        <v>19984448.800000001</v>
      </c>
      <c r="AD39" s="1">
        <v>19984448.800000001</v>
      </c>
      <c r="AE39" s="1">
        <v>17558114.02</v>
      </c>
      <c r="AF39" s="1">
        <v>20015551.199999999</v>
      </c>
      <c r="AG39" s="1">
        <v>22441885.98</v>
      </c>
      <c r="AH39">
        <v>0</v>
      </c>
      <c r="AI39">
        <v>0</v>
      </c>
      <c r="AJ39">
        <v>0</v>
      </c>
      <c r="AK39">
        <v>0</v>
      </c>
      <c r="AL39">
        <v>0</v>
      </c>
    </row>
    <row r="40" spans="1:38" x14ac:dyDescent="0.35">
      <c r="A40" t="str">
        <f t="shared" si="1"/>
        <v>1.1-00-2504_2555004_2534310</v>
      </c>
      <c r="B40" t="s">
        <v>812</v>
      </c>
      <c r="C40" t="s">
        <v>815</v>
      </c>
      <c r="D40" t="s">
        <v>808</v>
      </c>
      <c r="E40" t="s">
        <v>60</v>
      </c>
      <c r="F40">
        <v>5</v>
      </c>
      <c r="G40" t="s">
        <v>810</v>
      </c>
      <c r="H40">
        <v>5</v>
      </c>
      <c r="I40" t="s">
        <v>297</v>
      </c>
      <c r="J40" t="s">
        <v>817</v>
      </c>
      <c r="K40" t="s">
        <v>298</v>
      </c>
      <c r="L40">
        <v>3000</v>
      </c>
      <c r="M40" t="s">
        <v>56</v>
      </c>
      <c r="N40">
        <v>3431</v>
      </c>
      <c r="O40" t="s">
        <v>322</v>
      </c>
      <c r="P40">
        <v>0</v>
      </c>
      <c r="Q40" t="s">
        <v>58</v>
      </c>
      <c r="R40" s="1">
        <v>1700000</v>
      </c>
      <c r="S40" s="1">
        <v>1592837.36</v>
      </c>
      <c r="T40" s="1">
        <v>1592837.36</v>
      </c>
      <c r="U40" s="1">
        <v>2230000</v>
      </c>
      <c r="V40" s="1">
        <v>850000</v>
      </c>
      <c r="W40" s="1">
        <v>1402317.92</v>
      </c>
      <c r="X40" s="1">
        <v>1056614.52</v>
      </c>
      <c r="Y40" s="1">
        <v>2001316.68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s="1">
        <v>2001316.68</v>
      </c>
      <c r="AG40" s="1">
        <v>2001316.68</v>
      </c>
      <c r="AH40">
        <v>0</v>
      </c>
      <c r="AI40" s="1">
        <v>2001316.68</v>
      </c>
      <c r="AJ40">
        <v>0</v>
      </c>
      <c r="AK40">
        <v>0</v>
      </c>
      <c r="AL40" s="1">
        <v>2001316.68</v>
      </c>
    </row>
    <row r="41" spans="1:38" x14ac:dyDescent="0.35">
      <c r="A41" t="str">
        <f t="shared" si="1"/>
        <v>1.1-00-2504_2555004_25351110</v>
      </c>
      <c r="B41" t="s">
        <v>812</v>
      </c>
      <c r="C41" t="s">
        <v>815</v>
      </c>
      <c r="D41" t="s">
        <v>808</v>
      </c>
      <c r="E41" t="s">
        <v>60</v>
      </c>
      <c r="F41">
        <v>5</v>
      </c>
      <c r="G41" t="s">
        <v>810</v>
      </c>
      <c r="H41">
        <v>5</v>
      </c>
      <c r="I41" t="s">
        <v>297</v>
      </c>
      <c r="J41" t="s">
        <v>817</v>
      </c>
      <c r="K41" t="s">
        <v>298</v>
      </c>
      <c r="L41">
        <v>3000</v>
      </c>
      <c r="M41" t="s">
        <v>56</v>
      </c>
      <c r="N41">
        <v>3511</v>
      </c>
      <c r="O41" t="s">
        <v>323</v>
      </c>
      <c r="P41">
        <v>10</v>
      </c>
      <c r="Q41" t="s">
        <v>305</v>
      </c>
      <c r="R41" s="1">
        <v>17977837.739999998</v>
      </c>
      <c r="S41" s="1">
        <v>17977837.739999998</v>
      </c>
      <c r="T41" s="1">
        <v>17977837.739999998</v>
      </c>
      <c r="U41" s="1">
        <v>21370861</v>
      </c>
      <c r="V41" s="1">
        <v>18000000</v>
      </c>
      <c r="W41" s="1">
        <v>18976257.59</v>
      </c>
      <c r="X41" s="1">
        <v>18976257.59</v>
      </c>
      <c r="Y41" s="1">
        <v>20000000</v>
      </c>
      <c r="Z41" s="1">
        <v>20000000</v>
      </c>
      <c r="AA41" s="1">
        <v>13337966.439999999</v>
      </c>
      <c r="AB41" s="1">
        <v>13337966.439999999</v>
      </c>
      <c r="AC41" s="1">
        <v>13337966.439999999</v>
      </c>
      <c r="AD41" s="1">
        <v>13337966.439999999</v>
      </c>
      <c r="AE41" s="1">
        <v>13337966.439999999</v>
      </c>
      <c r="AF41" s="1">
        <v>6662033.5599999996</v>
      </c>
      <c r="AG41" s="1">
        <v>6662033.5599999996</v>
      </c>
      <c r="AH41">
        <v>0</v>
      </c>
      <c r="AI41">
        <v>0</v>
      </c>
      <c r="AJ41">
        <v>0</v>
      </c>
      <c r="AK41">
        <v>0</v>
      </c>
      <c r="AL41">
        <v>0</v>
      </c>
    </row>
    <row r="42" spans="1:38" x14ac:dyDescent="0.35">
      <c r="A42" t="str">
        <f t="shared" si="1"/>
        <v>1.1-00-2504_2555004_2535210</v>
      </c>
      <c r="B42" t="s">
        <v>812</v>
      </c>
      <c r="C42" t="s">
        <v>815</v>
      </c>
      <c r="D42" t="s">
        <v>808</v>
      </c>
      <c r="E42" t="s">
        <v>60</v>
      </c>
      <c r="F42">
        <v>5</v>
      </c>
      <c r="G42" t="s">
        <v>810</v>
      </c>
      <c r="H42">
        <v>5</v>
      </c>
      <c r="I42" t="s">
        <v>297</v>
      </c>
      <c r="J42" t="s">
        <v>817</v>
      </c>
      <c r="K42" t="s">
        <v>298</v>
      </c>
      <c r="L42">
        <v>3000</v>
      </c>
      <c r="M42" t="s">
        <v>56</v>
      </c>
      <c r="N42">
        <v>3521</v>
      </c>
      <c r="O42" t="s">
        <v>391</v>
      </c>
      <c r="P42">
        <v>0</v>
      </c>
      <c r="Q42" t="s">
        <v>58</v>
      </c>
      <c r="R42" s="1">
        <v>0</v>
      </c>
      <c r="S42" s="1">
        <v>0</v>
      </c>
      <c r="T42" s="1">
        <v>0</v>
      </c>
      <c r="U42" s="1">
        <v>348</v>
      </c>
      <c r="V42" s="1">
        <v>0</v>
      </c>
      <c r="W42" s="1">
        <v>348</v>
      </c>
      <c r="X42" s="1">
        <v>348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</row>
    <row r="43" spans="1:38" x14ac:dyDescent="0.35">
      <c r="A43" t="str">
        <f t="shared" si="1"/>
        <v>1.1-00-2504_2555004_25357151</v>
      </c>
      <c r="B43" t="s">
        <v>812</v>
      </c>
      <c r="C43" t="s">
        <v>815</v>
      </c>
      <c r="D43" t="s">
        <v>808</v>
      </c>
      <c r="E43" t="s">
        <v>60</v>
      </c>
      <c r="F43">
        <v>5</v>
      </c>
      <c r="G43" t="s">
        <v>810</v>
      </c>
      <c r="H43">
        <v>5</v>
      </c>
      <c r="I43" t="s">
        <v>297</v>
      </c>
      <c r="J43" t="s">
        <v>817</v>
      </c>
      <c r="K43" t="s">
        <v>298</v>
      </c>
      <c r="L43">
        <v>3000</v>
      </c>
      <c r="M43" t="s">
        <v>56</v>
      </c>
      <c r="N43">
        <v>3571</v>
      </c>
      <c r="O43" t="s">
        <v>392</v>
      </c>
      <c r="P43">
        <v>51</v>
      </c>
      <c r="Q43" t="s">
        <v>818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10000000</v>
      </c>
      <c r="Z43">
        <v>0</v>
      </c>
      <c r="AA43" s="1">
        <v>10000000</v>
      </c>
      <c r="AB43">
        <v>0</v>
      </c>
      <c r="AC43">
        <v>0</v>
      </c>
      <c r="AD43">
        <v>0</v>
      </c>
      <c r="AE43">
        <v>0</v>
      </c>
      <c r="AF43" s="1">
        <v>10000000</v>
      </c>
      <c r="AG43" s="1">
        <v>10000000</v>
      </c>
      <c r="AH43" s="1">
        <v>10000000</v>
      </c>
      <c r="AI43">
        <v>0</v>
      </c>
      <c r="AJ43">
        <v>0</v>
      </c>
      <c r="AK43">
        <v>0</v>
      </c>
      <c r="AL43" s="1">
        <v>10000000</v>
      </c>
    </row>
    <row r="44" spans="1:38" x14ac:dyDescent="0.35">
      <c r="A44" t="str">
        <f t="shared" si="1"/>
        <v>1.1-00-2504_2555004_2537110</v>
      </c>
      <c r="B44" t="s">
        <v>812</v>
      </c>
      <c r="C44" t="s">
        <v>815</v>
      </c>
      <c r="D44" t="s">
        <v>808</v>
      </c>
      <c r="E44" t="s">
        <v>60</v>
      </c>
      <c r="F44">
        <v>5</v>
      </c>
      <c r="G44" t="s">
        <v>810</v>
      </c>
      <c r="H44">
        <v>5</v>
      </c>
      <c r="I44" t="s">
        <v>297</v>
      </c>
      <c r="J44" t="s">
        <v>817</v>
      </c>
      <c r="K44" t="s">
        <v>298</v>
      </c>
      <c r="L44">
        <v>3000</v>
      </c>
      <c r="M44" t="s">
        <v>56</v>
      </c>
      <c r="N44">
        <v>3711</v>
      </c>
      <c r="O44" t="s">
        <v>278</v>
      </c>
      <c r="P44">
        <v>0</v>
      </c>
      <c r="Q44" t="s">
        <v>58</v>
      </c>
      <c r="R44" s="1">
        <v>27083.9</v>
      </c>
      <c r="S44" s="1">
        <v>27069.9</v>
      </c>
      <c r="T44" s="1">
        <v>27069.9</v>
      </c>
      <c r="U44" s="1">
        <v>8960</v>
      </c>
      <c r="V44" s="1">
        <v>8960</v>
      </c>
      <c r="W44" s="1">
        <v>0</v>
      </c>
      <c r="X44" s="1">
        <v>0</v>
      </c>
      <c r="Y44" s="1">
        <v>25000</v>
      </c>
      <c r="Z44" s="1">
        <v>25000</v>
      </c>
      <c r="AA44" s="1">
        <v>12628.33</v>
      </c>
      <c r="AB44" s="1">
        <v>12628.33</v>
      </c>
      <c r="AC44" s="1">
        <v>12628.33</v>
      </c>
      <c r="AD44" s="1">
        <v>12628.33</v>
      </c>
      <c r="AE44" s="1">
        <v>12628.33</v>
      </c>
      <c r="AF44" s="1">
        <v>12371.67</v>
      </c>
      <c r="AG44" s="1">
        <v>12371.67</v>
      </c>
      <c r="AH44">
        <v>0</v>
      </c>
      <c r="AI44">
        <v>0</v>
      </c>
      <c r="AJ44">
        <v>0</v>
      </c>
      <c r="AK44">
        <v>0</v>
      </c>
      <c r="AL44">
        <v>0</v>
      </c>
    </row>
    <row r="45" spans="1:38" x14ac:dyDescent="0.35">
      <c r="A45" t="str">
        <f t="shared" si="1"/>
        <v>1.1-00-2504_2555004_2537210</v>
      </c>
      <c r="B45" t="s">
        <v>812</v>
      </c>
      <c r="C45" t="s">
        <v>815</v>
      </c>
      <c r="D45" t="s">
        <v>808</v>
      </c>
      <c r="E45" t="s">
        <v>60</v>
      </c>
      <c r="F45">
        <v>5</v>
      </c>
      <c r="G45" t="s">
        <v>810</v>
      </c>
      <c r="H45">
        <v>5</v>
      </c>
      <c r="I45" t="s">
        <v>297</v>
      </c>
      <c r="J45" t="s">
        <v>817</v>
      </c>
      <c r="K45" t="s">
        <v>298</v>
      </c>
      <c r="L45">
        <v>3000</v>
      </c>
      <c r="M45" t="s">
        <v>56</v>
      </c>
      <c r="N45">
        <v>3721</v>
      </c>
      <c r="O45" t="s">
        <v>324</v>
      </c>
      <c r="P45">
        <v>0</v>
      </c>
      <c r="Q45" t="s">
        <v>58</v>
      </c>
      <c r="R45" s="1">
        <v>0</v>
      </c>
      <c r="S45" s="1">
        <v>0</v>
      </c>
      <c r="T45" s="1">
        <v>0</v>
      </c>
      <c r="U45" s="1">
        <v>0</v>
      </c>
      <c r="V45" s="1">
        <v>2480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</row>
    <row r="46" spans="1:38" x14ac:dyDescent="0.35">
      <c r="A46" t="str">
        <f t="shared" si="1"/>
        <v>1.1-00-2504_2555004_2537510</v>
      </c>
      <c r="B46" t="s">
        <v>812</v>
      </c>
      <c r="C46" t="s">
        <v>815</v>
      </c>
      <c r="D46" t="s">
        <v>808</v>
      </c>
      <c r="E46" t="s">
        <v>60</v>
      </c>
      <c r="F46">
        <v>5</v>
      </c>
      <c r="G46" t="s">
        <v>810</v>
      </c>
      <c r="H46">
        <v>5</v>
      </c>
      <c r="I46" t="s">
        <v>297</v>
      </c>
      <c r="J46" t="s">
        <v>817</v>
      </c>
      <c r="K46" t="s">
        <v>298</v>
      </c>
      <c r="L46">
        <v>3000</v>
      </c>
      <c r="M46" t="s">
        <v>56</v>
      </c>
      <c r="N46">
        <v>3751</v>
      </c>
      <c r="O46" t="s">
        <v>279</v>
      </c>
      <c r="P46">
        <v>0</v>
      </c>
      <c r="Q46" t="s">
        <v>58</v>
      </c>
      <c r="R46" s="1">
        <v>5173.8900000000003</v>
      </c>
      <c r="S46" s="1">
        <v>5173.8900000000003</v>
      </c>
      <c r="T46" s="1">
        <v>5173.8900000000003</v>
      </c>
      <c r="U46" s="1">
        <v>0</v>
      </c>
      <c r="V46" s="1">
        <v>0</v>
      </c>
      <c r="W46" s="1">
        <v>0</v>
      </c>
      <c r="X46" s="1">
        <v>0</v>
      </c>
      <c r="Y46" s="1">
        <v>20000</v>
      </c>
      <c r="Z46" s="1">
        <v>20000</v>
      </c>
      <c r="AA46">
        <v>109</v>
      </c>
      <c r="AB46">
        <v>109</v>
      </c>
      <c r="AC46">
        <v>109</v>
      </c>
      <c r="AD46">
        <v>109</v>
      </c>
      <c r="AE46">
        <v>109</v>
      </c>
      <c r="AF46" s="1">
        <v>19891</v>
      </c>
      <c r="AG46" s="1">
        <v>19891</v>
      </c>
      <c r="AH46">
        <v>0</v>
      </c>
      <c r="AI46">
        <v>0</v>
      </c>
      <c r="AJ46">
        <v>0</v>
      </c>
      <c r="AK46">
        <v>0</v>
      </c>
      <c r="AL46">
        <v>0</v>
      </c>
    </row>
    <row r="47" spans="1:38" x14ac:dyDescent="0.35">
      <c r="A47" t="str">
        <f t="shared" si="1"/>
        <v>1.1-00-2504_2555004_2537910</v>
      </c>
      <c r="B47" t="s">
        <v>812</v>
      </c>
      <c r="C47" t="s">
        <v>815</v>
      </c>
      <c r="D47" t="s">
        <v>808</v>
      </c>
      <c r="E47" t="s">
        <v>60</v>
      </c>
      <c r="F47">
        <v>5</v>
      </c>
      <c r="G47" t="s">
        <v>810</v>
      </c>
      <c r="H47">
        <v>5</v>
      </c>
      <c r="I47" t="s">
        <v>297</v>
      </c>
      <c r="J47" t="s">
        <v>817</v>
      </c>
      <c r="K47" t="s">
        <v>298</v>
      </c>
      <c r="L47">
        <v>3000</v>
      </c>
      <c r="M47" t="s">
        <v>56</v>
      </c>
      <c r="N47">
        <v>3791</v>
      </c>
      <c r="O47" t="s">
        <v>280</v>
      </c>
      <c r="P47">
        <v>0</v>
      </c>
      <c r="Q47" t="s">
        <v>58</v>
      </c>
      <c r="R47" s="1">
        <v>1771</v>
      </c>
      <c r="S47" s="1">
        <v>1771</v>
      </c>
      <c r="T47" s="1">
        <v>1771</v>
      </c>
      <c r="U47" s="1">
        <v>0</v>
      </c>
      <c r="V47" s="1">
        <v>3500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</row>
    <row r="48" spans="1:38" x14ac:dyDescent="0.35">
      <c r="A48" t="str">
        <f t="shared" si="1"/>
        <v>1.1-00-2504_2555004_2538210</v>
      </c>
      <c r="B48" t="s">
        <v>812</v>
      </c>
      <c r="C48" t="s">
        <v>815</v>
      </c>
      <c r="D48" t="s">
        <v>808</v>
      </c>
      <c r="E48" t="s">
        <v>60</v>
      </c>
      <c r="F48">
        <v>5</v>
      </c>
      <c r="G48" t="s">
        <v>810</v>
      </c>
      <c r="H48">
        <v>5</v>
      </c>
      <c r="I48" t="s">
        <v>297</v>
      </c>
      <c r="J48" t="s">
        <v>817</v>
      </c>
      <c r="K48" t="s">
        <v>298</v>
      </c>
      <c r="L48">
        <v>3000</v>
      </c>
      <c r="M48" t="s">
        <v>56</v>
      </c>
      <c r="N48">
        <v>3821</v>
      </c>
      <c r="O48" t="s">
        <v>228</v>
      </c>
      <c r="P48">
        <v>0</v>
      </c>
      <c r="Q48" t="s">
        <v>58</v>
      </c>
      <c r="R48" s="1">
        <v>0</v>
      </c>
      <c r="S48" s="1">
        <v>0</v>
      </c>
      <c r="T48" s="1">
        <v>0</v>
      </c>
      <c r="U48" s="1">
        <v>0</v>
      </c>
      <c r="V48" s="1">
        <v>1000000</v>
      </c>
      <c r="W48" s="1">
        <v>0</v>
      </c>
      <c r="X48" s="1">
        <v>0</v>
      </c>
      <c r="Y48" s="1">
        <v>209500</v>
      </c>
      <c r="Z48">
        <v>0</v>
      </c>
      <c r="AA48" s="1">
        <v>209500</v>
      </c>
      <c r="AB48" s="1">
        <v>209500</v>
      </c>
      <c r="AC48">
        <v>0</v>
      </c>
      <c r="AD48">
        <v>0</v>
      </c>
      <c r="AE48">
        <v>0</v>
      </c>
      <c r="AF48">
        <v>0</v>
      </c>
      <c r="AG48" s="1">
        <v>209500</v>
      </c>
      <c r="AH48">
        <v>0</v>
      </c>
      <c r="AI48" s="1">
        <v>209500</v>
      </c>
      <c r="AJ48">
        <v>0</v>
      </c>
      <c r="AK48">
        <v>0</v>
      </c>
      <c r="AL48" s="1">
        <v>209500</v>
      </c>
    </row>
    <row r="49" spans="1:38" x14ac:dyDescent="0.35">
      <c r="A49" t="str">
        <f t="shared" si="1"/>
        <v>1.1-00-2504_2555004_2539410</v>
      </c>
      <c r="B49" t="s">
        <v>812</v>
      </c>
      <c r="C49" t="s">
        <v>815</v>
      </c>
      <c r="D49" t="s">
        <v>808</v>
      </c>
      <c r="E49" t="s">
        <v>60</v>
      </c>
      <c r="F49">
        <v>5</v>
      </c>
      <c r="G49" t="s">
        <v>810</v>
      </c>
      <c r="H49">
        <v>5</v>
      </c>
      <c r="I49" t="s">
        <v>297</v>
      </c>
      <c r="J49" t="s">
        <v>817</v>
      </c>
      <c r="K49" t="s">
        <v>298</v>
      </c>
      <c r="L49">
        <v>3000</v>
      </c>
      <c r="M49" t="s">
        <v>56</v>
      </c>
      <c r="N49">
        <v>3941</v>
      </c>
      <c r="O49" t="s">
        <v>328</v>
      </c>
      <c r="P49">
        <v>0</v>
      </c>
      <c r="Q49" t="s">
        <v>58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1000000</v>
      </c>
      <c r="Z49" s="1">
        <v>1000000</v>
      </c>
      <c r="AA49" s="1">
        <v>22400</v>
      </c>
      <c r="AB49" s="1">
        <v>22400</v>
      </c>
      <c r="AC49" s="1">
        <v>22400</v>
      </c>
      <c r="AD49" s="1">
        <v>22400</v>
      </c>
      <c r="AE49" s="1">
        <v>22400</v>
      </c>
      <c r="AF49" s="1">
        <v>977600</v>
      </c>
      <c r="AG49" s="1">
        <v>977600</v>
      </c>
      <c r="AH49">
        <v>0</v>
      </c>
      <c r="AI49">
        <v>0</v>
      </c>
      <c r="AJ49">
        <v>0</v>
      </c>
      <c r="AK49">
        <v>0</v>
      </c>
      <c r="AL49">
        <v>0</v>
      </c>
    </row>
    <row r="50" spans="1:38" x14ac:dyDescent="0.35">
      <c r="A50" t="str">
        <f t="shared" si="1"/>
        <v>1.1-00-2504_2555004_2539610</v>
      </c>
      <c r="B50" t="s">
        <v>812</v>
      </c>
      <c r="C50" t="s">
        <v>815</v>
      </c>
      <c r="D50" t="s">
        <v>808</v>
      </c>
      <c r="E50" t="s">
        <v>60</v>
      </c>
      <c r="F50">
        <v>5</v>
      </c>
      <c r="G50" t="s">
        <v>810</v>
      </c>
      <c r="H50">
        <v>5</v>
      </c>
      <c r="I50" t="s">
        <v>297</v>
      </c>
      <c r="J50" t="s">
        <v>817</v>
      </c>
      <c r="K50" t="s">
        <v>298</v>
      </c>
      <c r="L50">
        <v>3000</v>
      </c>
      <c r="M50" t="s">
        <v>56</v>
      </c>
      <c r="N50">
        <v>3961</v>
      </c>
      <c r="O50" t="s">
        <v>325</v>
      </c>
      <c r="P50">
        <v>0</v>
      </c>
      <c r="Q50" t="s">
        <v>58</v>
      </c>
      <c r="R50" s="1">
        <v>15940</v>
      </c>
      <c r="S50" s="1">
        <v>15940</v>
      </c>
      <c r="T50" s="1">
        <v>15940</v>
      </c>
      <c r="U50" s="1">
        <v>69639</v>
      </c>
      <c r="V50" s="1">
        <v>18000</v>
      </c>
      <c r="W50" s="1">
        <v>69637.899999999994</v>
      </c>
      <c r="X50" s="1">
        <v>69637.899999999994</v>
      </c>
      <c r="Y50" s="1">
        <v>80000</v>
      </c>
      <c r="Z50" s="1">
        <v>80000</v>
      </c>
      <c r="AA50">
        <v>0</v>
      </c>
      <c r="AB50">
        <v>0</v>
      </c>
      <c r="AC50">
        <v>0</v>
      </c>
      <c r="AD50">
        <v>0</v>
      </c>
      <c r="AE50">
        <v>0</v>
      </c>
      <c r="AF50" s="1">
        <v>80000</v>
      </c>
      <c r="AG50" s="1">
        <v>80000</v>
      </c>
      <c r="AH50">
        <v>0</v>
      </c>
      <c r="AI50">
        <v>0</v>
      </c>
      <c r="AJ50">
        <v>0</v>
      </c>
      <c r="AK50">
        <v>0</v>
      </c>
      <c r="AL50">
        <v>0</v>
      </c>
    </row>
    <row r="51" spans="1:38" x14ac:dyDescent="0.35">
      <c r="A51" t="str">
        <f t="shared" si="1"/>
        <v>1.1-00-2504_2555004_2551110</v>
      </c>
      <c r="B51" t="s">
        <v>812</v>
      </c>
      <c r="C51" t="s">
        <v>815</v>
      </c>
      <c r="D51" t="s">
        <v>808</v>
      </c>
      <c r="E51" t="s">
        <v>60</v>
      </c>
      <c r="F51">
        <v>5</v>
      </c>
      <c r="G51" t="s">
        <v>810</v>
      </c>
      <c r="H51">
        <v>5</v>
      </c>
      <c r="I51" t="s">
        <v>297</v>
      </c>
      <c r="J51" t="s">
        <v>817</v>
      </c>
      <c r="K51" t="s">
        <v>298</v>
      </c>
      <c r="L51">
        <v>5000</v>
      </c>
      <c r="M51" t="s">
        <v>118</v>
      </c>
      <c r="N51">
        <v>5111</v>
      </c>
      <c r="O51" t="s">
        <v>119</v>
      </c>
      <c r="P51">
        <v>0</v>
      </c>
      <c r="Q51" t="s">
        <v>58</v>
      </c>
      <c r="R51" s="1">
        <v>384189.25</v>
      </c>
      <c r="S51" s="1">
        <v>7598</v>
      </c>
      <c r="T51" s="1">
        <v>7598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</row>
    <row r="52" spans="1:38" x14ac:dyDescent="0.35">
      <c r="A52" t="str">
        <f t="shared" si="1"/>
        <v>1.1-00-2504_2555004_2551510</v>
      </c>
      <c r="B52" t="s">
        <v>812</v>
      </c>
      <c r="C52" t="s">
        <v>815</v>
      </c>
      <c r="D52" t="s">
        <v>808</v>
      </c>
      <c r="E52" t="s">
        <v>60</v>
      </c>
      <c r="F52">
        <v>5</v>
      </c>
      <c r="G52" t="s">
        <v>810</v>
      </c>
      <c r="H52">
        <v>5</v>
      </c>
      <c r="I52" t="s">
        <v>297</v>
      </c>
      <c r="J52" t="s">
        <v>817</v>
      </c>
      <c r="K52" t="s">
        <v>298</v>
      </c>
      <c r="L52">
        <v>5000</v>
      </c>
      <c r="M52" t="s">
        <v>118</v>
      </c>
      <c r="N52">
        <v>5151</v>
      </c>
      <c r="O52" t="s">
        <v>326</v>
      </c>
      <c r="P52">
        <v>0</v>
      </c>
      <c r="Q52" t="s">
        <v>58</v>
      </c>
      <c r="R52" s="1">
        <v>3852.81</v>
      </c>
      <c r="S52" s="1">
        <v>3852.81</v>
      </c>
      <c r="T52" s="1">
        <v>3852.81</v>
      </c>
      <c r="U52" s="1">
        <v>114344.75</v>
      </c>
      <c r="V52" s="1">
        <v>0</v>
      </c>
      <c r="W52" s="1">
        <v>0</v>
      </c>
      <c r="X52" s="1">
        <v>0</v>
      </c>
      <c r="Y52" s="1">
        <v>569400</v>
      </c>
      <c r="Z52" s="1">
        <v>1000000</v>
      </c>
      <c r="AA52" s="1">
        <v>137808</v>
      </c>
      <c r="AB52" s="1">
        <v>137808</v>
      </c>
      <c r="AC52">
        <v>0</v>
      </c>
      <c r="AD52">
        <v>0</v>
      </c>
      <c r="AE52">
        <v>0</v>
      </c>
      <c r="AF52" s="1">
        <v>431592</v>
      </c>
      <c r="AG52" s="1">
        <v>569400</v>
      </c>
      <c r="AH52">
        <v>0</v>
      </c>
      <c r="AI52">
        <v>0</v>
      </c>
      <c r="AJ52">
        <v>0</v>
      </c>
      <c r="AK52" s="1">
        <v>430600</v>
      </c>
      <c r="AL52" s="1">
        <v>-430600</v>
      </c>
    </row>
    <row r="53" spans="1:38" x14ac:dyDescent="0.35">
      <c r="A53" t="str">
        <f t="shared" si="1"/>
        <v>1.1-00-2504_2555004_2551910</v>
      </c>
      <c r="B53" t="s">
        <v>812</v>
      </c>
      <c r="C53" t="s">
        <v>815</v>
      </c>
      <c r="D53" t="s">
        <v>808</v>
      </c>
      <c r="E53" t="s">
        <v>60</v>
      </c>
      <c r="F53">
        <v>5</v>
      </c>
      <c r="G53" t="s">
        <v>810</v>
      </c>
      <c r="H53">
        <v>5</v>
      </c>
      <c r="I53" t="s">
        <v>297</v>
      </c>
      <c r="J53" t="s">
        <v>817</v>
      </c>
      <c r="K53" t="s">
        <v>298</v>
      </c>
      <c r="L53">
        <v>5000</v>
      </c>
      <c r="M53" t="s">
        <v>118</v>
      </c>
      <c r="N53">
        <v>5191</v>
      </c>
      <c r="O53" t="s">
        <v>121</v>
      </c>
      <c r="P53">
        <v>0</v>
      </c>
      <c r="Q53" t="s">
        <v>58</v>
      </c>
      <c r="R53" s="1">
        <v>0</v>
      </c>
      <c r="S53" s="1">
        <v>0</v>
      </c>
      <c r="T53" s="1">
        <v>0</v>
      </c>
      <c r="U53" s="1">
        <v>14100</v>
      </c>
      <c r="V53" s="1">
        <v>0</v>
      </c>
      <c r="W53" s="1">
        <v>14093.88</v>
      </c>
      <c r="X53" s="1">
        <v>0</v>
      </c>
      <c r="Y53" s="1">
        <v>418000</v>
      </c>
      <c r="Z53">
        <v>0</v>
      </c>
      <c r="AA53" s="1">
        <v>400303.01</v>
      </c>
      <c r="AB53" s="1">
        <v>400303.01</v>
      </c>
      <c r="AC53" s="1">
        <v>400303.01</v>
      </c>
      <c r="AD53" s="1">
        <v>42976.61</v>
      </c>
      <c r="AE53" s="1">
        <v>42976.61</v>
      </c>
      <c r="AF53" s="1">
        <v>17696.990000000002</v>
      </c>
      <c r="AG53" s="1">
        <v>375023.39</v>
      </c>
      <c r="AH53">
        <v>0</v>
      </c>
      <c r="AI53" s="1">
        <v>418000</v>
      </c>
      <c r="AJ53">
        <v>0</v>
      </c>
      <c r="AK53">
        <v>0</v>
      </c>
      <c r="AL53" s="1">
        <v>418000</v>
      </c>
    </row>
    <row r="54" spans="1:38" x14ac:dyDescent="0.35">
      <c r="A54" t="str">
        <f t="shared" si="1"/>
        <v>1.1-00-2504_2555004_2552110</v>
      </c>
      <c r="B54" t="s">
        <v>812</v>
      </c>
      <c r="C54" t="s">
        <v>815</v>
      </c>
      <c r="D54" t="s">
        <v>808</v>
      </c>
      <c r="E54" t="s">
        <v>60</v>
      </c>
      <c r="F54">
        <v>5</v>
      </c>
      <c r="G54" t="s">
        <v>810</v>
      </c>
      <c r="H54">
        <v>5</v>
      </c>
      <c r="I54" t="s">
        <v>297</v>
      </c>
      <c r="J54" t="s">
        <v>817</v>
      </c>
      <c r="K54" t="s">
        <v>298</v>
      </c>
      <c r="L54">
        <v>5000</v>
      </c>
      <c r="M54" t="s">
        <v>118</v>
      </c>
      <c r="N54">
        <v>5211</v>
      </c>
      <c r="O54" t="s">
        <v>365</v>
      </c>
      <c r="P54">
        <v>0</v>
      </c>
      <c r="Q54" t="s">
        <v>58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12600</v>
      </c>
      <c r="Z54">
        <v>0</v>
      </c>
      <c r="AA54" s="1">
        <v>12057.99</v>
      </c>
      <c r="AB54" s="1">
        <v>12057.99</v>
      </c>
      <c r="AC54" s="1">
        <v>12057.99</v>
      </c>
      <c r="AD54" s="1">
        <v>12057.99</v>
      </c>
      <c r="AE54" s="1">
        <v>12057.99</v>
      </c>
      <c r="AF54">
        <v>542.01</v>
      </c>
      <c r="AG54">
        <v>542.01</v>
      </c>
      <c r="AH54">
        <v>0</v>
      </c>
      <c r="AI54" s="1">
        <v>12600</v>
      </c>
      <c r="AJ54">
        <v>0</v>
      </c>
      <c r="AK54">
        <v>0</v>
      </c>
      <c r="AL54" s="1">
        <v>12600</v>
      </c>
    </row>
    <row r="55" spans="1:38" x14ac:dyDescent="0.35">
      <c r="A55" t="str">
        <f t="shared" si="1"/>
        <v>1.1-00-2504_2555004_25581163</v>
      </c>
      <c r="B55" t="s">
        <v>812</v>
      </c>
      <c r="C55" t="s">
        <v>815</v>
      </c>
      <c r="D55" t="s">
        <v>808</v>
      </c>
      <c r="E55" t="s">
        <v>60</v>
      </c>
      <c r="F55">
        <v>5</v>
      </c>
      <c r="G55" t="s">
        <v>810</v>
      </c>
      <c r="H55">
        <v>5</v>
      </c>
      <c r="I55" t="s">
        <v>297</v>
      </c>
      <c r="J55" t="s">
        <v>817</v>
      </c>
      <c r="K55" t="s">
        <v>298</v>
      </c>
      <c r="L55">
        <v>5000</v>
      </c>
      <c r="M55" t="s">
        <v>118</v>
      </c>
      <c r="N55">
        <v>5811</v>
      </c>
      <c r="O55" t="s">
        <v>251</v>
      </c>
      <c r="P55">
        <v>63</v>
      </c>
      <c r="Q55" t="s">
        <v>301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8443490</v>
      </c>
      <c r="Z55">
        <v>0</v>
      </c>
      <c r="AA55" s="1">
        <v>3507496</v>
      </c>
      <c r="AB55" s="1">
        <v>3507496</v>
      </c>
      <c r="AC55" s="1">
        <v>3507496</v>
      </c>
      <c r="AD55" s="1">
        <v>3507496</v>
      </c>
      <c r="AE55" s="1">
        <v>3507496</v>
      </c>
      <c r="AF55" s="1">
        <v>4935994</v>
      </c>
      <c r="AG55" s="1">
        <v>4935994</v>
      </c>
      <c r="AH55" s="1">
        <v>9000000</v>
      </c>
      <c r="AI55">
        <v>0</v>
      </c>
      <c r="AJ55">
        <v>0</v>
      </c>
      <c r="AK55" s="1">
        <v>556510</v>
      </c>
      <c r="AL55" s="1">
        <v>8443490</v>
      </c>
    </row>
    <row r="56" spans="1:38" x14ac:dyDescent="0.35">
      <c r="A56" t="str">
        <f t="shared" si="1"/>
        <v>1.1-00-2504_2555004_2559110</v>
      </c>
      <c r="B56" t="s">
        <v>812</v>
      </c>
      <c r="C56" t="s">
        <v>815</v>
      </c>
      <c r="D56" t="s">
        <v>808</v>
      </c>
      <c r="E56" t="s">
        <v>60</v>
      </c>
      <c r="F56">
        <v>5</v>
      </c>
      <c r="G56" t="s">
        <v>810</v>
      </c>
      <c r="H56">
        <v>5</v>
      </c>
      <c r="I56" t="s">
        <v>297</v>
      </c>
      <c r="J56" t="s">
        <v>817</v>
      </c>
      <c r="K56" t="s">
        <v>298</v>
      </c>
      <c r="L56">
        <v>5000</v>
      </c>
      <c r="M56" t="s">
        <v>118</v>
      </c>
      <c r="N56">
        <v>5911</v>
      </c>
      <c r="O56" t="s">
        <v>300</v>
      </c>
      <c r="P56">
        <v>0</v>
      </c>
      <c r="Q56" t="s">
        <v>58</v>
      </c>
      <c r="R56" s="1">
        <v>7540</v>
      </c>
      <c r="S56" s="1">
        <v>7540</v>
      </c>
      <c r="T56" s="1">
        <v>7540</v>
      </c>
      <c r="U56" s="1">
        <v>0</v>
      </c>
      <c r="V56" s="1">
        <v>0</v>
      </c>
      <c r="W56" s="1">
        <v>0</v>
      </c>
      <c r="X56" s="1">
        <v>0</v>
      </c>
      <c r="Y56" s="1">
        <v>2644510</v>
      </c>
      <c r="Z56" s="1">
        <v>2008000</v>
      </c>
      <c r="AA56" s="1">
        <v>2644510</v>
      </c>
      <c r="AB56" s="1">
        <v>7830</v>
      </c>
      <c r="AC56" s="1">
        <v>7830</v>
      </c>
      <c r="AD56" s="1">
        <v>7830</v>
      </c>
      <c r="AE56" s="1">
        <v>7830</v>
      </c>
      <c r="AF56" s="1">
        <v>2636680</v>
      </c>
      <c r="AG56" s="1">
        <v>2636680</v>
      </c>
      <c r="AH56">
        <v>0</v>
      </c>
      <c r="AI56" s="1">
        <v>18056510</v>
      </c>
      <c r="AJ56">
        <v>0</v>
      </c>
      <c r="AK56" s="1">
        <v>17420000</v>
      </c>
      <c r="AL56" s="1">
        <v>636510</v>
      </c>
    </row>
    <row r="57" spans="1:38" x14ac:dyDescent="0.35">
      <c r="A57" t="str">
        <f t="shared" si="1"/>
        <v>1.1-00-2504_2555004_25613166</v>
      </c>
      <c r="B57" t="s">
        <v>812</v>
      </c>
      <c r="C57" t="s">
        <v>815</v>
      </c>
      <c r="D57" t="s">
        <v>808</v>
      </c>
      <c r="E57" t="s">
        <v>60</v>
      </c>
      <c r="F57">
        <v>5</v>
      </c>
      <c r="G57" t="s">
        <v>810</v>
      </c>
      <c r="H57">
        <v>5</v>
      </c>
      <c r="I57" t="s">
        <v>297</v>
      </c>
      <c r="J57" t="s">
        <v>817</v>
      </c>
      <c r="K57" t="s">
        <v>298</v>
      </c>
      <c r="L57">
        <v>6000</v>
      </c>
      <c r="M57" t="s">
        <v>146</v>
      </c>
      <c r="N57">
        <v>6131</v>
      </c>
      <c r="O57" t="s">
        <v>152</v>
      </c>
      <c r="P57">
        <v>66</v>
      </c>
      <c r="Q57" t="s">
        <v>301</v>
      </c>
      <c r="R57" s="1">
        <v>34168648.600000001</v>
      </c>
      <c r="S57" s="1">
        <v>28299479.25</v>
      </c>
      <c r="T57" s="1">
        <v>28299479.25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</row>
    <row r="58" spans="1:38" x14ac:dyDescent="0.35">
      <c r="A58" t="str">
        <f t="shared" si="1"/>
        <v>1.1-00-2504_2555004_25632110</v>
      </c>
      <c r="B58" t="s">
        <v>812</v>
      </c>
      <c r="C58" t="s">
        <v>815</v>
      </c>
      <c r="D58" t="s">
        <v>808</v>
      </c>
      <c r="E58" t="s">
        <v>60</v>
      </c>
      <c r="F58">
        <v>5</v>
      </c>
      <c r="G58" t="s">
        <v>810</v>
      </c>
      <c r="H58">
        <v>5</v>
      </c>
      <c r="I58" t="s">
        <v>297</v>
      </c>
      <c r="J58" t="s">
        <v>817</v>
      </c>
      <c r="K58" t="s">
        <v>298</v>
      </c>
      <c r="L58">
        <v>6000</v>
      </c>
      <c r="M58" t="s">
        <v>146</v>
      </c>
      <c r="N58">
        <v>6321</v>
      </c>
      <c r="O58" t="s">
        <v>303</v>
      </c>
      <c r="P58">
        <v>10</v>
      </c>
      <c r="Q58" t="s">
        <v>305</v>
      </c>
      <c r="R58" s="1">
        <v>75751651.719999999</v>
      </c>
      <c r="S58" s="1">
        <v>74178870.290000007</v>
      </c>
      <c r="T58" s="1">
        <v>74178870.290000007</v>
      </c>
      <c r="U58" s="1">
        <v>78842899.939999998</v>
      </c>
      <c r="V58" s="1">
        <v>70000000</v>
      </c>
      <c r="W58" s="1">
        <v>78298478.969999999</v>
      </c>
      <c r="X58" s="1">
        <v>78298478.969999999</v>
      </c>
      <c r="Y58" s="1">
        <v>95100000</v>
      </c>
      <c r="Z58" s="1">
        <v>85600011.480000004</v>
      </c>
      <c r="AA58" s="1">
        <v>61953107.350000001</v>
      </c>
      <c r="AB58" s="1">
        <v>61953107.350000001</v>
      </c>
      <c r="AC58" s="1">
        <v>61953107.350000001</v>
      </c>
      <c r="AD58" s="1">
        <v>55034164.700000003</v>
      </c>
      <c r="AE58" s="1">
        <v>55034164.700000003</v>
      </c>
      <c r="AF58" s="1">
        <v>33146892.649999999</v>
      </c>
      <c r="AG58" s="1">
        <v>40065835.299999997</v>
      </c>
      <c r="AH58" s="1">
        <v>9500000</v>
      </c>
      <c r="AI58">
        <v>0</v>
      </c>
      <c r="AJ58">
        <v>0</v>
      </c>
      <c r="AK58">
        <v>11.48</v>
      </c>
      <c r="AL58" s="1">
        <v>9499988.5199999996</v>
      </c>
    </row>
    <row r="59" spans="1:38" x14ac:dyDescent="0.35">
      <c r="A59" t="str">
        <f t="shared" si="1"/>
        <v>1.1-00-2504_2555004_25632144</v>
      </c>
      <c r="B59" t="s">
        <v>812</v>
      </c>
      <c r="C59" t="s">
        <v>815</v>
      </c>
      <c r="D59" t="s">
        <v>808</v>
      </c>
      <c r="E59" t="s">
        <v>60</v>
      </c>
      <c r="F59">
        <v>5</v>
      </c>
      <c r="G59" t="s">
        <v>810</v>
      </c>
      <c r="H59">
        <v>5</v>
      </c>
      <c r="I59" t="s">
        <v>297</v>
      </c>
      <c r="J59" t="s">
        <v>817</v>
      </c>
      <c r="K59" t="s">
        <v>298</v>
      </c>
      <c r="L59">
        <v>6000</v>
      </c>
      <c r="M59" t="s">
        <v>146</v>
      </c>
      <c r="N59">
        <v>6321</v>
      </c>
      <c r="O59" t="s">
        <v>303</v>
      </c>
      <c r="P59">
        <v>44</v>
      </c>
      <c r="Q59" t="s">
        <v>304</v>
      </c>
      <c r="R59" s="1">
        <v>23580360</v>
      </c>
      <c r="S59" s="1">
        <v>21615330</v>
      </c>
      <c r="T59" s="1">
        <v>21615330</v>
      </c>
      <c r="U59" s="1">
        <v>25545390</v>
      </c>
      <c r="V59" s="1">
        <v>25108346.399999999</v>
      </c>
      <c r="W59" s="1">
        <v>25545390</v>
      </c>
      <c r="X59" s="1">
        <v>25545390</v>
      </c>
      <c r="Y59" s="1">
        <v>23580360</v>
      </c>
      <c r="Z59" s="1">
        <v>23580348.52</v>
      </c>
      <c r="AA59" s="1">
        <v>17685270</v>
      </c>
      <c r="AB59" s="1">
        <v>17685270</v>
      </c>
      <c r="AC59" s="1">
        <v>17685270</v>
      </c>
      <c r="AD59" s="1">
        <v>17685270</v>
      </c>
      <c r="AE59" s="1">
        <v>17685270</v>
      </c>
      <c r="AF59" s="1">
        <v>5895090</v>
      </c>
      <c r="AG59" s="1">
        <v>5895090</v>
      </c>
      <c r="AH59">
        <v>0</v>
      </c>
      <c r="AI59">
        <v>11.48</v>
      </c>
      <c r="AJ59">
        <v>0</v>
      </c>
      <c r="AK59">
        <v>0</v>
      </c>
      <c r="AL59">
        <v>11.48</v>
      </c>
    </row>
    <row r="60" spans="1:38" x14ac:dyDescent="0.35">
      <c r="A60" t="str">
        <f t="shared" si="1"/>
        <v>1.1-00-2504_2556004_2533910</v>
      </c>
      <c r="B60" t="s">
        <v>812</v>
      </c>
      <c r="C60" t="s">
        <v>815</v>
      </c>
      <c r="D60" t="s">
        <v>808</v>
      </c>
      <c r="E60" t="s">
        <v>60</v>
      </c>
      <c r="F60">
        <v>5</v>
      </c>
      <c r="G60" t="s">
        <v>810</v>
      </c>
      <c r="H60">
        <v>6</v>
      </c>
      <c r="I60" t="s">
        <v>819</v>
      </c>
      <c r="J60" t="s">
        <v>817</v>
      </c>
      <c r="K60" t="s">
        <v>298</v>
      </c>
      <c r="L60">
        <v>3000</v>
      </c>
      <c r="M60" t="s">
        <v>56</v>
      </c>
      <c r="N60">
        <v>3391</v>
      </c>
      <c r="O60" t="s">
        <v>129</v>
      </c>
      <c r="P60">
        <v>0</v>
      </c>
      <c r="Q60" t="s">
        <v>58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22600000</v>
      </c>
      <c r="Z60" s="1">
        <v>17000000</v>
      </c>
      <c r="AA60" s="1">
        <v>17000000</v>
      </c>
      <c r="AB60" s="1">
        <v>17000000</v>
      </c>
      <c r="AC60" s="1">
        <v>11333333.359999999</v>
      </c>
      <c r="AD60" s="1">
        <v>9916666.6899999995</v>
      </c>
      <c r="AE60" s="1">
        <v>9916666.6899999995</v>
      </c>
      <c r="AF60" s="1">
        <v>5600000</v>
      </c>
      <c r="AG60" s="1">
        <v>12683333.310000001</v>
      </c>
      <c r="AH60" s="1">
        <v>3000000</v>
      </c>
      <c r="AI60" s="1">
        <v>2600000</v>
      </c>
      <c r="AJ60">
        <v>0</v>
      </c>
      <c r="AK60">
        <v>0</v>
      </c>
      <c r="AL60" s="1">
        <v>5600000</v>
      </c>
    </row>
    <row r="61" spans="1:38" x14ac:dyDescent="0.35">
      <c r="A61" t="str">
        <f t="shared" ref="A61:A64" si="2">CONCATENATE(B61,D61,F61,H61,J61,N61,P61)</f>
        <v>392104_2557005_2539210</v>
      </c>
      <c r="B61">
        <v>3921</v>
      </c>
      <c r="C61" t="s">
        <v>1142</v>
      </c>
      <c r="D61" t="s">
        <v>808</v>
      </c>
      <c r="E61" t="s">
        <v>60</v>
      </c>
      <c r="F61">
        <v>5</v>
      </c>
      <c r="G61" t="s">
        <v>810</v>
      </c>
      <c r="H61">
        <v>7</v>
      </c>
      <c r="I61" t="s">
        <v>61</v>
      </c>
      <c r="J61" t="s">
        <v>809</v>
      </c>
      <c r="K61" t="s">
        <v>811</v>
      </c>
      <c r="L61">
        <v>3000</v>
      </c>
      <c r="M61" t="s">
        <v>56</v>
      </c>
      <c r="N61">
        <v>3921</v>
      </c>
      <c r="O61" t="s">
        <v>57</v>
      </c>
      <c r="P61">
        <v>0</v>
      </c>
      <c r="Q61" t="s">
        <v>58</v>
      </c>
      <c r="R61" s="1">
        <v>5943597.5199999996</v>
      </c>
      <c r="S61" s="1">
        <v>5943597.5499999998</v>
      </c>
      <c r="T61" s="1">
        <v>8280849.5900000008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</row>
    <row r="62" spans="1:38" x14ac:dyDescent="0.35">
      <c r="A62" t="str">
        <f t="shared" si="2"/>
        <v>392104_2557005_2539210</v>
      </c>
      <c r="B62">
        <v>3921</v>
      </c>
      <c r="C62" t="s">
        <v>1143</v>
      </c>
      <c r="D62" t="s">
        <v>808</v>
      </c>
      <c r="E62" t="s">
        <v>60</v>
      </c>
      <c r="F62">
        <v>5</v>
      </c>
      <c r="G62" t="s">
        <v>810</v>
      </c>
      <c r="H62">
        <v>7</v>
      </c>
      <c r="I62" t="s">
        <v>61</v>
      </c>
      <c r="J62" t="s">
        <v>809</v>
      </c>
      <c r="K62" t="s">
        <v>811</v>
      </c>
      <c r="L62">
        <v>3000</v>
      </c>
      <c r="M62" t="s">
        <v>56</v>
      </c>
      <c r="N62">
        <v>3921</v>
      </c>
      <c r="O62" t="s">
        <v>57</v>
      </c>
      <c r="P62">
        <v>0</v>
      </c>
      <c r="Q62" t="s">
        <v>58</v>
      </c>
      <c r="R62" s="1">
        <v>0</v>
      </c>
      <c r="S62" s="1">
        <v>0</v>
      </c>
      <c r="T62" s="1">
        <v>0</v>
      </c>
      <c r="U62" s="1">
        <v>6615264.790000001</v>
      </c>
      <c r="V62" s="1">
        <v>0</v>
      </c>
      <c r="W62" s="1">
        <v>6614886.4800000004</v>
      </c>
      <c r="X62" s="1">
        <v>6614886.4800000004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</row>
    <row r="63" spans="1:38" x14ac:dyDescent="0.35">
      <c r="A63" t="str">
        <f t="shared" si="2"/>
        <v>2.6-01-2504_2557005_2539210</v>
      </c>
      <c r="B63" t="s">
        <v>989</v>
      </c>
      <c r="C63" t="s">
        <v>990</v>
      </c>
      <c r="D63" t="s">
        <v>808</v>
      </c>
      <c r="E63" t="s">
        <v>60</v>
      </c>
      <c r="F63">
        <v>5</v>
      </c>
      <c r="G63" t="s">
        <v>810</v>
      </c>
      <c r="H63">
        <v>7</v>
      </c>
      <c r="I63" t="s">
        <v>61</v>
      </c>
      <c r="J63" t="s">
        <v>809</v>
      </c>
      <c r="K63" t="s">
        <v>811</v>
      </c>
      <c r="L63">
        <v>3000</v>
      </c>
      <c r="M63" t="s">
        <v>56</v>
      </c>
      <c r="N63">
        <v>3921</v>
      </c>
      <c r="O63" t="s">
        <v>57</v>
      </c>
      <c r="P63">
        <v>0</v>
      </c>
      <c r="Q63" t="s">
        <v>58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100000</v>
      </c>
      <c r="Z63">
        <v>0</v>
      </c>
      <c r="AA63" s="1">
        <v>12306.74</v>
      </c>
      <c r="AB63" s="1">
        <v>12306.74</v>
      </c>
      <c r="AC63" s="1">
        <v>12306.74</v>
      </c>
      <c r="AD63" s="1">
        <v>12306.74</v>
      </c>
      <c r="AE63" s="1">
        <v>12306.74</v>
      </c>
      <c r="AF63" s="1">
        <v>87693.26</v>
      </c>
      <c r="AG63" s="1">
        <v>87693.26</v>
      </c>
      <c r="AH63" s="1">
        <v>100000</v>
      </c>
      <c r="AI63">
        <v>0</v>
      </c>
      <c r="AJ63">
        <v>0</v>
      </c>
      <c r="AK63">
        <v>0</v>
      </c>
      <c r="AL63" s="1">
        <v>100000</v>
      </c>
    </row>
    <row r="64" spans="1:38" x14ac:dyDescent="0.35">
      <c r="A64" t="str">
        <f t="shared" si="2"/>
        <v>2.5-01-2404_2557005_2539210</v>
      </c>
      <c r="B64" t="s">
        <v>795</v>
      </c>
      <c r="C64" t="s">
        <v>796</v>
      </c>
      <c r="D64" t="s">
        <v>808</v>
      </c>
      <c r="E64" t="s">
        <v>60</v>
      </c>
      <c r="F64">
        <v>5</v>
      </c>
      <c r="G64" t="s">
        <v>810</v>
      </c>
      <c r="H64">
        <v>7</v>
      </c>
      <c r="I64" t="s">
        <v>61</v>
      </c>
      <c r="J64" t="s">
        <v>809</v>
      </c>
      <c r="K64" t="s">
        <v>811</v>
      </c>
      <c r="L64">
        <v>3000</v>
      </c>
      <c r="M64" t="s">
        <v>56</v>
      </c>
      <c r="N64">
        <v>3921</v>
      </c>
      <c r="O64" t="s">
        <v>57</v>
      </c>
      <c r="P64">
        <v>0</v>
      </c>
      <c r="Q64" t="s">
        <v>58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10480931.33</v>
      </c>
      <c r="Z64">
        <v>0</v>
      </c>
      <c r="AA64" s="1">
        <v>10480931.33</v>
      </c>
      <c r="AB64" s="1">
        <v>10480931.33</v>
      </c>
      <c r="AC64" s="1">
        <v>10480931.33</v>
      </c>
      <c r="AD64" s="1">
        <v>10480931.33</v>
      </c>
      <c r="AE64" s="1">
        <v>10480931.33</v>
      </c>
      <c r="AF64">
        <v>0</v>
      </c>
      <c r="AG64">
        <v>0</v>
      </c>
      <c r="AH64" s="1">
        <v>10480931.33</v>
      </c>
      <c r="AI64">
        <v>0</v>
      </c>
      <c r="AJ64">
        <v>0</v>
      </c>
      <c r="AK64">
        <v>0</v>
      </c>
      <c r="AL64" s="1">
        <v>10480931.33</v>
      </c>
    </row>
    <row r="65" spans="1:39" x14ac:dyDescent="0.35">
      <c r="A65" t="str">
        <f t="shared" ref="A65:A86" si="3">CONCATENATE(B65,D65,F65,H65,J65,N65,P65)</f>
        <v>1.1-00-2504_2558006_2521810</v>
      </c>
      <c r="B65" t="s">
        <v>812</v>
      </c>
      <c r="C65" t="s">
        <v>815</v>
      </c>
      <c r="D65" t="s">
        <v>808</v>
      </c>
      <c r="E65" t="s">
        <v>60</v>
      </c>
      <c r="F65">
        <v>5</v>
      </c>
      <c r="G65" t="s">
        <v>810</v>
      </c>
      <c r="H65">
        <v>8</v>
      </c>
      <c r="I65" t="s">
        <v>333</v>
      </c>
      <c r="J65" t="s">
        <v>820</v>
      </c>
      <c r="K65" t="s">
        <v>821</v>
      </c>
      <c r="L65">
        <v>2000</v>
      </c>
      <c r="M65" t="s">
        <v>105</v>
      </c>
      <c r="N65">
        <v>2181</v>
      </c>
      <c r="O65" t="s">
        <v>332</v>
      </c>
      <c r="P65">
        <v>0</v>
      </c>
      <c r="Q65" t="s">
        <v>58</v>
      </c>
      <c r="R65" s="1">
        <v>5041468.12</v>
      </c>
      <c r="S65" s="1">
        <v>3616716</v>
      </c>
      <c r="T65" s="1">
        <v>3616716</v>
      </c>
      <c r="U65" s="1">
        <v>5890180</v>
      </c>
      <c r="V65" s="1">
        <v>2000000</v>
      </c>
      <c r="W65" s="1">
        <v>4746372</v>
      </c>
      <c r="X65" s="1">
        <v>4746372</v>
      </c>
      <c r="Y65" s="1">
        <v>1954000</v>
      </c>
      <c r="Z65" s="1">
        <v>8000000</v>
      </c>
      <c r="AA65" s="1">
        <v>1357080</v>
      </c>
      <c r="AB65" s="1">
        <v>1357080</v>
      </c>
      <c r="AC65" s="1">
        <v>581080</v>
      </c>
      <c r="AD65" s="1">
        <v>581080</v>
      </c>
      <c r="AE65" s="1">
        <v>581080</v>
      </c>
      <c r="AF65" s="1">
        <v>596920</v>
      </c>
      <c r="AG65" s="1">
        <v>1372920</v>
      </c>
      <c r="AH65">
        <v>0</v>
      </c>
      <c r="AI65">
        <v>0</v>
      </c>
      <c r="AJ65">
        <v>0</v>
      </c>
      <c r="AK65" s="1">
        <v>6046000</v>
      </c>
      <c r="AL65" s="1">
        <v>-6046000</v>
      </c>
    </row>
    <row r="66" spans="1:39" x14ac:dyDescent="0.35">
      <c r="A66" t="str">
        <f t="shared" si="3"/>
        <v>1.1-00-2504_2558006_2539510</v>
      </c>
      <c r="B66" t="s">
        <v>812</v>
      </c>
      <c r="C66" t="s">
        <v>815</v>
      </c>
      <c r="D66" t="s">
        <v>808</v>
      </c>
      <c r="E66" t="s">
        <v>60</v>
      </c>
      <c r="F66">
        <v>5</v>
      </c>
      <c r="G66" t="s">
        <v>810</v>
      </c>
      <c r="H66">
        <v>8</v>
      </c>
      <c r="I66" t="s">
        <v>333</v>
      </c>
      <c r="J66" t="s">
        <v>820</v>
      </c>
      <c r="K66" t="s">
        <v>821</v>
      </c>
      <c r="L66">
        <v>2000</v>
      </c>
      <c r="M66" t="s">
        <v>105</v>
      </c>
      <c r="N66">
        <v>3951</v>
      </c>
      <c r="O66" t="s">
        <v>336</v>
      </c>
      <c r="P66">
        <v>0</v>
      </c>
      <c r="Q66" t="s">
        <v>58</v>
      </c>
      <c r="R66" s="1">
        <v>0</v>
      </c>
      <c r="S66" s="1">
        <v>0</v>
      </c>
      <c r="T66" s="1">
        <v>0</v>
      </c>
      <c r="U66" s="1">
        <v>0</v>
      </c>
      <c r="V66" s="1">
        <v>300000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/>
    </row>
    <row r="67" spans="1:39" x14ac:dyDescent="0.35">
      <c r="A67" t="str">
        <f t="shared" si="3"/>
        <v>1.1-00-2504_2558006_2539420</v>
      </c>
      <c r="B67" t="s">
        <v>812</v>
      </c>
      <c r="C67" t="s">
        <v>815</v>
      </c>
      <c r="D67" t="s">
        <v>808</v>
      </c>
      <c r="E67" t="s">
        <v>60</v>
      </c>
      <c r="F67">
        <v>5</v>
      </c>
      <c r="G67" t="s">
        <v>810</v>
      </c>
      <c r="H67">
        <v>8</v>
      </c>
      <c r="I67" t="s">
        <v>333</v>
      </c>
      <c r="J67" t="s">
        <v>820</v>
      </c>
      <c r="K67" t="s">
        <v>821</v>
      </c>
      <c r="L67">
        <v>3000</v>
      </c>
      <c r="M67" t="s">
        <v>56</v>
      </c>
      <c r="N67">
        <v>3942</v>
      </c>
      <c r="O67" t="s">
        <v>335</v>
      </c>
      <c r="P67">
        <v>0</v>
      </c>
      <c r="Q67" t="s">
        <v>58</v>
      </c>
      <c r="R67" s="1">
        <v>679879.74</v>
      </c>
      <c r="S67" s="1">
        <v>679800.39</v>
      </c>
      <c r="T67" s="1">
        <v>679574.82</v>
      </c>
      <c r="U67" s="1">
        <v>277897.46999999997</v>
      </c>
      <c r="V67" s="1">
        <v>450000</v>
      </c>
      <c r="W67" s="1">
        <v>276939.45</v>
      </c>
      <c r="X67" s="1">
        <v>260897.47</v>
      </c>
      <c r="Y67" s="1">
        <v>675000</v>
      </c>
      <c r="Z67" s="1">
        <v>700000</v>
      </c>
      <c r="AA67" s="1">
        <v>51731.16</v>
      </c>
      <c r="AB67" s="1">
        <v>51731.16</v>
      </c>
      <c r="AC67" s="1">
        <v>51731.16</v>
      </c>
      <c r="AD67" s="1">
        <v>42845.21</v>
      </c>
      <c r="AE67" s="1">
        <v>42845.21</v>
      </c>
      <c r="AF67" s="1">
        <v>623268.84</v>
      </c>
      <c r="AG67" s="1">
        <v>632154.79</v>
      </c>
      <c r="AH67">
        <v>0</v>
      </c>
      <c r="AI67">
        <v>0</v>
      </c>
      <c r="AJ67">
        <v>0</v>
      </c>
      <c r="AK67" s="1">
        <v>25000</v>
      </c>
      <c r="AL67" s="1">
        <v>-25000</v>
      </c>
    </row>
    <row r="68" spans="1:39" x14ac:dyDescent="0.35">
      <c r="A68" t="str">
        <f t="shared" si="3"/>
        <v>1.1-00-2511_25247033_2561210</v>
      </c>
      <c r="B68" t="s">
        <v>812</v>
      </c>
      <c r="C68" t="s">
        <v>815</v>
      </c>
      <c r="D68" t="s">
        <v>822</v>
      </c>
      <c r="E68" t="s">
        <v>824</v>
      </c>
      <c r="F68">
        <v>2</v>
      </c>
      <c r="G68" t="s">
        <v>148</v>
      </c>
      <c r="H68">
        <v>47</v>
      </c>
      <c r="I68" t="s">
        <v>151</v>
      </c>
      <c r="J68" t="s">
        <v>823</v>
      </c>
      <c r="K68" t="s">
        <v>825</v>
      </c>
      <c r="L68">
        <v>6000</v>
      </c>
      <c r="M68" t="s">
        <v>146</v>
      </c>
      <c r="N68">
        <v>6121</v>
      </c>
      <c r="O68" t="s">
        <v>145</v>
      </c>
      <c r="P68">
        <v>0</v>
      </c>
      <c r="Q68" t="s">
        <v>58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 s="1">
        <v>140000000</v>
      </c>
      <c r="Z68" s="1">
        <v>140000000</v>
      </c>
      <c r="AA68" s="1">
        <v>73516404.010000005</v>
      </c>
      <c r="AB68" s="1">
        <v>73516404.010000005</v>
      </c>
      <c r="AC68" s="1">
        <v>73516404.010000005</v>
      </c>
      <c r="AD68" s="1">
        <v>37183834.259999998</v>
      </c>
      <c r="AE68" s="1">
        <v>37183834.259999998</v>
      </c>
      <c r="AF68" s="1">
        <v>66483595.990000002</v>
      </c>
      <c r="AG68" s="1">
        <v>102816165.73999999</v>
      </c>
      <c r="AH68">
        <v>0</v>
      </c>
      <c r="AI68">
        <v>0</v>
      </c>
      <c r="AJ68">
        <v>0</v>
      </c>
      <c r="AK68">
        <v>0</v>
      </c>
      <c r="AL68">
        <v>0</v>
      </c>
    </row>
    <row r="69" spans="1:39" x14ac:dyDescent="0.35">
      <c r="A69" t="str">
        <f t="shared" si="3"/>
        <v>1.1-00-2511_25247033_25612165</v>
      </c>
      <c r="B69" t="s">
        <v>812</v>
      </c>
      <c r="C69" t="s">
        <v>815</v>
      </c>
      <c r="D69" t="s">
        <v>822</v>
      </c>
      <c r="E69" t="s">
        <v>824</v>
      </c>
      <c r="F69">
        <v>2</v>
      </c>
      <c r="G69" t="s">
        <v>148</v>
      </c>
      <c r="H69">
        <v>47</v>
      </c>
      <c r="I69" t="s">
        <v>151</v>
      </c>
      <c r="J69" t="s">
        <v>823</v>
      </c>
      <c r="K69" t="s">
        <v>825</v>
      </c>
      <c r="L69">
        <v>6000</v>
      </c>
      <c r="M69" t="s">
        <v>146</v>
      </c>
      <c r="N69">
        <v>6121</v>
      </c>
      <c r="O69" t="s">
        <v>145</v>
      </c>
      <c r="P69">
        <v>65</v>
      </c>
      <c r="Q69" t="s">
        <v>826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 s="1">
        <v>10000000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 s="1">
        <v>10000000</v>
      </c>
      <c r="AG69" s="1">
        <v>10000000</v>
      </c>
      <c r="AH69" s="1">
        <v>10000000</v>
      </c>
      <c r="AI69">
        <v>0</v>
      </c>
      <c r="AJ69">
        <v>0</v>
      </c>
      <c r="AK69">
        <v>0</v>
      </c>
      <c r="AL69" s="1">
        <v>10000000</v>
      </c>
    </row>
    <row r="70" spans="1:39" x14ac:dyDescent="0.35">
      <c r="A70" t="str">
        <f t="shared" si="3"/>
        <v>1.1-00-2511_25247033_2561310</v>
      </c>
      <c r="B70" t="s">
        <v>812</v>
      </c>
      <c r="C70" t="s">
        <v>815</v>
      </c>
      <c r="D70" t="s">
        <v>822</v>
      </c>
      <c r="E70" t="s">
        <v>824</v>
      </c>
      <c r="F70">
        <v>2</v>
      </c>
      <c r="G70" t="s">
        <v>148</v>
      </c>
      <c r="H70">
        <v>47</v>
      </c>
      <c r="I70" t="s">
        <v>151</v>
      </c>
      <c r="J70" t="s">
        <v>823</v>
      </c>
      <c r="K70" t="s">
        <v>825</v>
      </c>
      <c r="L70">
        <v>6000</v>
      </c>
      <c r="M70" t="s">
        <v>146</v>
      </c>
      <c r="N70">
        <v>6131</v>
      </c>
      <c r="O70" t="s">
        <v>152</v>
      </c>
      <c r="P70">
        <v>0</v>
      </c>
      <c r="Q70" t="s">
        <v>58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 s="1">
        <v>16670000</v>
      </c>
      <c r="Z70" s="1">
        <v>16670000</v>
      </c>
      <c r="AA70" s="1">
        <v>7340966.3600000003</v>
      </c>
      <c r="AB70" s="1">
        <v>7340966.3600000003</v>
      </c>
      <c r="AC70" s="1">
        <v>7340966.3600000003</v>
      </c>
      <c r="AD70" s="1">
        <v>7340966.3600000003</v>
      </c>
      <c r="AE70" s="1">
        <v>7340966.3600000003</v>
      </c>
      <c r="AF70" s="1">
        <v>9329033.6400000006</v>
      </c>
      <c r="AG70" s="1">
        <v>9329033.6400000006</v>
      </c>
      <c r="AH70">
        <v>0</v>
      </c>
      <c r="AI70">
        <v>0</v>
      </c>
      <c r="AJ70">
        <v>0</v>
      </c>
      <c r="AK70">
        <v>0</v>
      </c>
      <c r="AL70">
        <v>0</v>
      </c>
    </row>
    <row r="71" spans="1:39" x14ac:dyDescent="0.35">
      <c r="A71" t="str">
        <f t="shared" si="3"/>
        <v>1.1-00-2511_25247033_25613164</v>
      </c>
      <c r="B71" t="s">
        <v>812</v>
      </c>
      <c r="C71" t="s">
        <v>815</v>
      </c>
      <c r="D71" t="s">
        <v>822</v>
      </c>
      <c r="E71" t="s">
        <v>824</v>
      </c>
      <c r="F71">
        <v>2</v>
      </c>
      <c r="G71" t="s">
        <v>148</v>
      </c>
      <c r="H71">
        <v>47</v>
      </c>
      <c r="I71" t="s">
        <v>151</v>
      </c>
      <c r="J71" t="s">
        <v>823</v>
      </c>
      <c r="K71" t="s">
        <v>825</v>
      </c>
      <c r="L71">
        <v>6000</v>
      </c>
      <c r="M71" t="s">
        <v>146</v>
      </c>
      <c r="N71">
        <v>6131</v>
      </c>
      <c r="O71" t="s">
        <v>152</v>
      </c>
      <c r="P71">
        <v>64</v>
      </c>
      <c r="Q71" t="s">
        <v>827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 s="1">
        <v>10000000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s="1">
        <v>10000000</v>
      </c>
      <c r="AG71" s="1">
        <v>10000000</v>
      </c>
      <c r="AH71" s="1">
        <v>10000000</v>
      </c>
      <c r="AI71">
        <v>0</v>
      </c>
      <c r="AJ71">
        <v>0</v>
      </c>
      <c r="AK71">
        <v>0</v>
      </c>
      <c r="AL71" s="1">
        <v>10000000</v>
      </c>
    </row>
    <row r="72" spans="1:39" x14ac:dyDescent="0.35">
      <c r="A72" t="str">
        <f t="shared" si="3"/>
        <v>1.1-00-2511_25247033_2561510</v>
      </c>
      <c r="B72" t="s">
        <v>812</v>
      </c>
      <c r="C72" t="s">
        <v>815</v>
      </c>
      <c r="D72" t="s">
        <v>822</v>
      </c>
      <c r="E72" t="s">
        <v>824</v>
      </c>
      <c r="F72">
        <v>2</v>
      </c>
      <c r="G72" t="s">
        <v>148</v>
      </c>
      <c r="H72">
        <v>47</v>
      </c>
      <c r="I72" t="s">
        <v>151</v>
      </c>
      <c r="J72" t="s">
        <v>823</v>
      </c>
      <c r="K72" t="s">
        <v>825</v>
      </c>
      <c r="L72">
        <v>6000</v>
      </c>
      <c r="M72" t="s">
        <v>146</v>
      </c>
      <c r="N72">
        <v>6151</v>
      </c>
      <c r="O72" t="s">
        <v>153</v>
      </c>
      <c r="P72">
        <v>0</v>
      </c>
      <c r="Q72" t="s">
        <v>58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 s="1">
        <v>176660000</v>
      </c>
      <c r="Z72" s="1">
        <v>176660000</v>
      </c>
      <c r="AA72" s="1">
        <v>108444279.51000001</v>
      </c>
      <c r="AB72" s="1">
        <v>108444279.51000001</v>
      </c>
      <c r="AC72" s="1">
        <v>53737416.149999999</v>
      </c>
      <c r="AD72" s="1">
        <v>53737416.149999999</v>
      </c>
      <c r="AE72" s="1">
        <v>53737416.149999999</v>
      </c>
      <c r="AF72" s="1">
        <v>68215720.489999995</v>
      </c>
      <c r="AG72" s="1">
        <v>122922583.84999999</v>
      </c>
      <c r="AH72">
        <v>0</v>
      </c>
      <c r="AI72">
        <v>0</v>
      </c>
      <c r="AJ72">
        <v>0</v>
      </c>
      <c r="AK72">
        <v>0</v>
      </c>
      <c r="AL72">
        <v>0</v>
      </c>
    </row>
    <row r="73" spans="1:39" x14ac:dyDescent="0.35">
      <c r="A73" t="str">
        <f t="shared" si="3"/>
        <v>1.1-00-2511_25248033_2561210</v>
      </c>
      <c r="B73" t="s">
        <v>812</v>
      </c>
      <c r="C73" t="s">
        <v>815</v>
      </c>
      <c r="D73" t="s">
        <v>822</v>
      </c>
      <c r="E73" t="s">
        <v>824</v>
      </c>
      <c r="F73">
        <v>2</v>
      </c>
      <c r="G73" t="s">
        <v>148</v>
      </c>
      <c r="H73">
        <v>48</v>
      </c>
      <c r="I73" t="s">
        <v>419</v>
      </c>
      <c r="J73" t="s">
        <v>823</v>
      </c>
      <c r="K73" t="s">
        <v>825</v>
      </c>
      <c r="L73">
        <v>6000</v>
      </c>
      <c r="M73" t="s">
        <v>146</v>
      </c>
      <c r="N73">
        <v>6121</v>
      </c>
      <c r="O73" t="s">
        <v>145</v>
      </c>
      <c r="P73">
        <v>0</v>
      </c>
      <c r="Q73" t="s">
        <v>58</v>
      </c>
      <c r="R73" s="1">
        <v>3998966.69</v>
      </c>
      <c r="S73" s="1">
        <v>3998966.68</v>
      </c>
      <c r="T73" s="1">
        <v>3686713.17</v>
      </c>
      <c r="U73" s="1">
        <v>14240403.02</v>
      </c>
      <c r="V73" s="1">
        <v>0</v>
      </c>
      <c r="W73" s="1">
        <v>14239952.9</v>
      </c>
      <c r="X73" s="1">
        <v>4743995.82</v>
      </c>
      <c r="Y73" s="1">
        <v>45325115.149999999</v>
      </c>
      <c r="Z73" s="1">
        <v>45325115.149999999</v>
      </c>
      <c r="AA73" s="1">
        <v>24430703.739999998</v>
      </c>
      <c r="AB73" s="1">
        <v>24430703.739999998</v>
      </c>
      <c r="AC73" s="1">
        <v>10267387.560000001</v>
      </c>
      <c r="AD73" s="1">
        <v>10267387.560000001</v>
      </c>
      <c r="AE73" s="1">
        <v>10267387.560000001</v>
      </c>
      <c r="AF73" s="1">
        <v>20894411.41</v>
      </c>
      <c r="AG73" s="1">
        <v>35057727.590000004</v>
      </c>
      <c r="AH73">
        <v>0</v>
      </c>
      <c r="AI73">
        <v>0</v>
      </c>
      <c r="AJ73">
        <v>0</v>
      </c>
      <c r="AK73">
        <v>0</v>
      </c>
      <c r="AL73">
        <v>0</v>
      </c>
    </row>
    <row r="74" spans="1:39" x14ac:dyDescent="0.35">
      <c r="A74" t="str">
        <f t="shared" ref="A74" si="4">CONCATENATE(B74,D74,F74,H74,J74,N74,P74)</f>
        <v>1.1-00-2511_25248033_2561310</v>
      </c>
      <c r="B74" t="s">
        <v>812</v>
      </c>
      <c r="C74" t="s">
        <v>815</v>
      </c>
      <c r="D74" t="s">
        <v>822</v>
      </c>
      <c r="E74" t="s">
        <v>824</v>
      </c>
      <c r="F74">
        <v>2</v>
      </c>
      <c r="G74" t="s">
        <v>148</v>
      </c>
      <c r="H74">
        <v>48</v>
      </c>
      <c r="I74" t="s">
        <v>419</v>
      </c>
      <c r="J74" t="s">
        <v>823</v>
      </c>
      <c r="K74" t="s">
        <v>825</v>
      </c>
      <c r="L74">
        <v>6000</v>
      </c>
      <c r="M74" t="s">
        <v>146</v>
      </c>
      <c r="N74">
        <v>6131</v>
      </c>
      <c r="O74" t="s">
        <v>152</v>
      </c>
      <c r="P74">
        <v>0</v>
      </c>
      <c r="Q74" t="s">
        <v>58</v>
      </c>
      <c r="R74" s="1">
        <v>0</v>
      </c>
      <c r="S74" s="1">
        <v>0</v>
      </c>
      <c r="T74" s="1">
        <v>0</v>
      </c>
      <c r="U74" s="1">
        <v>9165607.3699999992</v>
      </c>
      <c r="V74" s="1">
        <v>0</v>
      </c>
      <c r="W74" s="1">
        <v>6892547.2300000004</v>
      </c>
      <c r="X74" s="1">
        <v>3089669.74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</row>
    <row r="75" spans="1:39" x14ac:dyDescent="0.35">
      <c r="A75" t="str">
        <f t="shared" si="3"/>
        <v>1.1-00-2511_25248033_2561510</v>
      </c>
      <c r="B75" t="s">
        <v>812</v>
      </c>
      <c r="C75" t="s">
        <v>815</v>
      </c>
      <c r="D75" t="s">
        <v>822</v>
      </c>
      <c r="E75" t="s">
        <v>824</v>
      </c>
      <c r="F75">
        <v>2</v>
      </c>
      <c r="G75" t="s">
        <v>148</v>
      </c>
      <c r="H75">
        <v>48</v>
      </c>
      <c r="I75" t="s">
        <v>419</v>
      </c>
      <c r="J75" t="s">
        <v>823</v>
      </c>
      <c r="K75" t="s">
        <v>825</v>
      </c>
      <c r="L75">
        <v>6000</v>
      </c>
      <c r="M75" t="s">
        <v>146</v>
      </c>
      <c r="N75">
        <v>6151</v>
      </c>
      <c r="O75" t="s">
        <v>153</v>
      </c>
      <c r="P75">
        <v>0</v>
      </c>
      <c r="Q75" t="s">
        <v>58</v>
      </c>
      <c r="R75" s="1">
        <v>27730027.27</v>
      </c>
      <c r="S75" s="1">
        <v>27730027.27</v>
      </c>
      <c r="T75" s="1">
        <v>20240306.289999999</v>
      </c>
      <c r="U75" s="1">
        <v>12099443.810000001</v>
      </c>
      <c r="V75" s="1">
        <v>30000000</v>
      </c>
      <c r="W75" s="1">
        <v>12099443.82</v>
      </c>
      <c r="X75" s="1">
        <v>11916428.449999999</v>
      </c>
      <c r="Y75" s="1">
        <v>28397520.850000001</v>
      </c>
      <c r="Z75" s="1">
        <v>28397520.850000001</v>
      </c>
      <c r="AA75" s="1">
        <v>28082901.510000002</v>
      </c>
      <c r="AB75" s="1">
        <v>28082901.510000002</v>
      </c>
      <c r="AC75" s="1">
        <v>16769697.380000001</v>
      </c>
      <c r="AD75" s="1">
        <v>16769697.380000001</v>
      </c>
      <c r="AE75" s="1">
        <v>16769697.380000001</v>
      </c>
      <c r="AF75" s="1">
        <v>314619.34000000003</v>
      </c>
      <c r="AG75" s="1">
        <v>11627823.470000001</v>
      </c>
      <c r="AH75">
        <v>0</v>
      </c>
      <c r="AI75">
        <v>0</v>
      </c>
      <c r="AJ75">
        <v>0</v>
      </c>
      <c r="AK75">
        <v>0</v>
      </c>
      <c r="AL75">
        <v>0</v>
      </c>
    </row>
    <row r="76" spans="1:39" x14ac:dyDescent="0.35">
      <c r="A76" t="str">
        <f t="shared" ref="A76:A85" si="5">CONCATENATE(B76,D76,F76,H76,J76,N76,P76)</f>
        <v>1.1-00-2511_25249033_2527210</v>
      </c>
      <c r="B76" t="s">
        <v>812</v>
      </c>
      <c r="C76" t="s">
        <v>815</v>
      </c>
      <c r="D76" t="s">
        <v>822</v>
      </c>
      <c r="E76" t="s">
        <v>824</v>
      </c>
      <c r="F76">
        <v>2</v>
      </c>
      <c r="G76" t="s">
        <v>148</v>
      </c>
      <c r="H76">
        <v>49</v>
      </c>
      <c r="I76" t="s">
        <v>149</v>
      </c>
      <c r="J76" t="s">
        <v>823</v>
      </c>
      <c r="K76" t="s">
        <v>825</v>
      </c>
      <c r="L76">
        <v>2000</v>
      </c>
      <c r="M76" t="s">
        <v>105</v>
      </c>
      <c r="N76">
        <v>2721</v>
      </c>
      <c r="O76" t="s">
        <v>377</v>
      </c>
      <c r="P76">
        <v>0</v>
      </c>
      <c r="Q76" t="s">
        <v>58</v>
      </c>
      <c r="R76" s="1">
        <v>14249.95</v>
      </c>
      <c r="S76" s="1">
        <v>14249.95</v>
      </c>
      <c r="T76" s="1">
        <v>14249.95</v>
      </c>
      <c r="U76" s="1">
        <v>77223</v>
      </c>
      <c r="V76" s="1">
        <v>75000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</row>
    <row r="77" spans="1:39" x14ac:dyDescent="0.35">
      <c r="A77" t="str">
        <f t="shared" si="5"/>
        <v>202411_25249033_2561210</v>
      </c>
      <c r="B77">
        <v>2024</v>
      </c>
      <c r="C77" t="s">
        <v>798</v>
      </c>
      <c r="D77" t="s">
        <v>822</v>
      </c>
      <c r="E77" t="s">
        <v>824</v>
      </c>
      <c r="F77">
        <v>2</v>
      </c>
      <c r="G77" t="s">
        <v>148</v>
      </c>
      <c r="H77">
        <v>49</v>
      </c>
      <c r="I77" t="s">
        <v>149</v>
      </c>
      <c r="J77" t="s">
        <v>823</v>
      </c>
      <c r="K77" t="s">
        <v>825</v>
      </c>
      <c r="L77">
        <v>6000</v>
      </c>
      <c r="M77" t="s">
        <v>146</v>
      </c>
      <c r="N77">
        <v>6121</v>
      </c>
      <c r="O77" t="s">
        <v>145</v>
      </c>
      <c r="P77">
        <v>0</v>
      </c>
      <c r="Q77" t="s">
        <v>58</v>
      </c>
      <c r="R77" s="1">
        <v>27499941.329999998</v>
      </c>
      <c r="S77" s="1">
        <v>27499941.329999998</v>
      </c>
      <c r="T77" s="1">
        <v>7619023.5599999996</v>
      </c>
      <c r="U77" s="1">
        <v>21000000</v>
      </c>
      <c r="V77" s="1">
        <v>0</v>
      </c>
      <c r="W77" s="1">
        <v>2495226.69</v>
      </c>
      <c r="X77" s="1">
        <v>2495226.69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</row>
    <row r="78" spans="1:39" x14ac:dyDescent="0.35">
      <c r="A78" t="str">
        <f t="shared" si="5"/>
        <v>202411_25249033_2561310</v>
      </c>
      <c r="B78">
        <v>2024</v>
      </c>
      <c r="C78" t="s">
        <v>798</v>
      </c>
      <c r="D78" t="s">
        <v>822</v>
      </c>
      <c r="E78" t="s">
        <v>824</v>
      </c>
      <c r="F78">
        <v>2</v>
      </c>
      <c r="G78" t="s">
        <v>148</v>
      </c>
      <c r="H78">
        <v>49</v>
      </c>
      <c r="I78" t="s">
        <v>149</v>
      </c>
      <c r="J78" t="s">
        <v>823</v>
      </c>
      <c r="K78" t="s">
        <v>825</v>
      </c>
      <c r="L78">
        <v>6000</v>
      </c>
      <c r="M78" t="s">
        <v>146</v>
      </c>
      <c r="N78">
        <v>6131</v>
      </c>
      <c r="O78" t="s">
        <v>152</v>
      </c>
      <c r="P78">
        <v>0</v>
      </c>
      <c r="Q78" t="s">
        <v>58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</row>
    <row r="79" spans="1:39" x14ac:dyDescent="0.35">
      <c r="A79" t="str">
        <f t="shared" si="5"/>
        <v>202411_25249033_2561310</v>
      </c>
      <c r="B79">
        <v>2024</v>
      </c>
      <c r="C79" t="s">
        <v>802</v>
      </c>
      <c r="D79" t="s">
        <v>822</v>
      </c>
      <c r="E79" t="s">
        <v>824</v>
      </c>
      <c r="F79">
        <v>2</v>
      </c>
      <c r="G79" t="s">
        <v>148</v>
      </c>
      <c r="H79">
        <v>49</v>
      </c>
      <c r="I79" t="s">
        <v>149</v>
      </c>
      <c r="J79" t="s">
        <v>823</v>
      </c>
      <c r="K79" t="s">
        <v>825</v>
      </c>
      <c r="L79">
        <v>6000</v>
      </c>
      <c r="M79" t="s">
        <v>146</v>
      </c>
      <c r="N79">
        <v>6131</v>
      </c>
      <c r="O79" t="s">
        <v>152</v>
      </c>
      <c r="P79">
        <v>0</v>
      </c>
      <c r="Q79" t="s">
        <v>58</v>
      </c>
      <c r="R79" s="1">
        <v>0</v>
      </c>
      <c r="S79" s="1">
        <v>0</v>
      </c>
      <c r="T79" s="1">
        <v>0</v>
      </c>
      <c r="U79" s="1">
        <v>6997427.8099999996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</row>
    <row r="80" spans="1:39" x14ac:dyDescent="0.35">
      <c r="A80" t="str">
        <f t="shared" si="5"/>
        <v>202411_25249033_2561310</v>
      </c>
      <c r="B80">
        <v>2024</v>
      </c>
      <c r="C80" t="s">
        <v>631</v>
      </c>
      <c r="D80" t="s">
        <v>822</v>
      </c>
      <c r="E80" t="s">
        <v>824</v>
      </c>
      <c r="F80">
        <v>2</v>
      </c>
      <c r="G80" t="s">
        <v>148</v>
      </c>
      <c r="H80">
        <v>49</v>
      </c>
      <c r="I80" t="s">
        <v>149</v>
      </c>
      <c r="J80" t="s">
        <v>823</v>
      </c>
      <c r="K80" t="s">
        <v>825</v>
      </c>
      <c r="L80">
        <v>6000</v>
      </c>
      <c r="M80" t="s">
        <v>146</v>
      </c>
      <c r="N80">
        <v>6131</v>
      </c>
      <c r="O80" t="s">
        <v>152</v>
      </c>
      <c r="P80">
        <v>0</v>
      </c>
      <c r="Q80" t="s">
        <v>58</v>
      </c>
      <c r="R80" s="1">
        <v>15000000</v>
      </c>
      <c r="S80" s="1">
        <v>14999964.390000001</v>
      </c>
      <c r="T80" s="1">
        <v>3521366.1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</row>
    <row r="81" spans="1:38" x14ac:dyDescent="0.35">
      <c r="A81" t="str">
        <f t="shared" si="5"/>
        <v>202411_25249033_2561510</v>
      </c>
      <c r="B81">
        <v>2024</v>
      </c>
      <c r="C81" t="s">
        <v>635</v>
      </c>
      <c r="D81" t="s">
        <v>822</v>
      </c>
      <c r="E81" t="s">
        <v>824</v>
      </c>
      <c r="F81">
        <v>2</v>
      </c>
      <c r="G81" t="s">
        <v>148</v>
      </c>
      <c r="H81">
        <v>49</v>
      </c>
      <c r="I81" t="s">
        <v>149</v>
      </c>
      <c r="J81" t="s">
        <v>823</v>
      </c>
      <c r="K81" t="s">
        <v>825</v>
      </c>
      <c r="L81">
        <v>6000</v>
      </c>
      <c r="M81" t="s">
        <v>146</v>
      </c>
      <c r="N81">
        <v>6151</v>
      </c>
      <c r="O81" t="s">
        <v>153</v>
      </c>
      <c r="P81">
        <v>0</v>
      </c>
      <c r="Q81" t="s">
        <v>58</v>
      </c>
      <c r="R81" s="1">
        <v>15000000</v>
      </c>
      <c r="S81" s="1">
        <v>13656035.789999999</v>
      </c>
      <c r="T81" s="1">
        <v>10532732.02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</row>
    <row r="82" spans="1:38" x14ac:dyDescent="0.35">
      <c r="A82" t="str">
        <f t="shared" si="5"/>
        <v>202411_25249033_2561510</v>
      </c>
      <c r="B82">
        <v>2024</v>
      </c>
      <c r="C82" t="s">
        <v>260</v>
      </c>
      <c r="D82" t="s">
        <v>822</v>
      </c>
      <c r="E82" t="s">
        <v>824</v>
      </c>
      <c r="F82">
        <v>2</v>
      </c>
      <c r="G82" t="s">
        <v>148</v>
      </c>
      <c r="H82">
        <v>49</v>
      </c>
      <c r="I82" t="s">
        <v>149</v>
      </c>
      <c r="J82" t="s">
        <v>823</v>
      </c>
      <c r="K82" t="s">
        <v>825</v>
      </c>
      <c r="L82">
        <v>6000</v>
      </c>
      <c r="M82" t="s">
        <v>146</v>
      </c>
      <c r="N82">
        <v>6151</v>
      </c>
      <c r="O82" t="s">
        <v>153</v>
      </c>
      <c r="P82">
        <v>0</v>
      </c>
      <c r="Q82" t="s">
        <v>58</v>
      </c>
      <c r="R82" s="1">
        <v>49992271.159999996</v>
      </c>
      <c r="S82" s="1">
        <v>49992271.170000002</v>
      </c>
      <c r="T82" s="1">
        <v>49992271.170000002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</row>
    <row r="83" spans="1:38" x14ac:dyDescent="0.35">
      <c r="A83" t="str">
        <f t="shared" si="5"/>
        <v>202411_25249033_2561510</v>
      </c>
      <c r="B83">
        <v>2024</v>
      </c>
      <c r="C83" t="s">
        <v>623</v>
      </c>
      <c r="D83" t="s">
        <v>822</v>
      </c>
      <c r="E83" t="s">
        <v>824</v>
      </c>
      <c r="F83">
        <v>2</v>
      </c>
      <c r="G83" t="s">
        <v>148</v>
      </c>
      <c r="H83">
        <v>49</v>
      </c>
      <c r="I83" t="s">
        <v>149</v>
      </c>
      <c r="J83" t="s">
        <v>823</v>
      </c>
      <c r="K83" t="s">
        <v>825</v>
      </c>
      <c r="L83">
        <v>6000</v>
      </c>
      <c r="M83" t="s">
        <v>146</v>
      </c>
      <c r="N83">
        <v>6151</v>
      </c>
      <c r="O83" t="s">
        <v>153</v>
      </c>
      <c r="P83">
        <v>0</v>
      </c>
      <c r="Q83" t="s">
        <v>58</v>
      </c>
      <c r="R83" s="1">
        <v>1000000</v>
      </c>
      <c r="S83" s="1">
        <v>999642.28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</row>
    <row r="84" spans="1:38" x14ac:dyDescent="0.35">
      <c r="A84" t="str">
        <f t="shared" si="5"/>
        <v>202411_25249033_2561510</v>
      </c>
      <c r="B84">
        <v>2024</v>
      </c>
      <c r="C84" t="s">
        <v>625</v>
      </c>
      <c r="D84" t="s">
        <v>822</v>
      </c>
      <c r="E84" t="s">
        <v>824</v>
      </c>
      <c r="F84">
        <v>2</v>
      </c>
      <c r="G84" t="s">
        <v>148</v>
      </c>
      <c r="H84">
        <v>49</v>
      </c>
      <c r="I84" t="s">
        <v>149</v>
      </c>
      <c r="J84" t="s">
        <v>823</v>
      </c>
      <c r="K84" t="s">
        <v>825</v>
      </c>
      <c r="L84">
        <v>6000</v>
      </c>
      <c r="M84" t="s">
        <v>146</v>
      </c>
      <c r="N84">
        <v>6151</v>
      </c>
      <c r="O84" t="s">
        <v>153</v>
      </c>
      <c r="P84">
        <v>0</v>
      </c>
      <c r="Q84" t="s">
        <v>58</v>
      </c>
      <c r="R84" s="1">
        <v>1000000</v>
      </c>
      <c r="S84" s="1">
        <v>999642.28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</row>
    <row r="85" spans="1:38" x14ac:dyDescent="0.35">
      <c r="A85" t="str">
        <f t="shared" si="5"/>
        <v>1.1-00-2511_25249033_2533610</v>
      </c>
      <c r="B85" t="s">
        <v>812</v>
      </c>
      <c r="C85" t="s">
        <v>815</v>
      </c>
      <c r="D85" t="s">
        <v>822</v>
      </c>
      <c r="E85" t="s">
        <v>824</v>
      </c>
      <c r="F85">
        <v>2</v>
      </c>
      <c r="G85" t="s">
        <v>148</v>
      </c>
      <c r="H85">
        <v>49</v>
      </c>
      <c r="I85" t="s">
        <v>149</v>
      </c>
      <c r="J85" t="s">
        <v>823</v>
      </c>
      <c r="K85" t="s">
        <v>825</v>
      </c>
      <c r="L85">
        <v>3000</v>
      </c>
      <c r="M85" t="s">
        <v>56</v>
      </c>
      <c r="N85">
        <v>3361</v>
      </c>
      <c r="O85" t="s">
        <v>114</v>
      </c>
      <c r="P85">
        <v>0</v>
      </c>
      <c r="Q85" t="s">
        <v>58</v>
      </c>
      <c r="R85" s="1">
        <v>12318.5</v>
      </c>
      <c r="S85" s="1">
        <v>12318.5</v>
      </c>
      <c r="T85" s="1">
        <v>12318.5</v>
      </c>
      <c r="U85" s="1">
        <v>0</v>
      </c>
      <c r="V85" s="1">
        <v>20000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</row>
    <row r="86" spans="1:38" x14ac:dyDescent="0.35">
      <c r="A86" t="str">
        <f t="shared" si="3"/>
        <v>1.1-00-2511_25249033_2561210</v>
      </c>
      <c r="B86" t="s">
        <v>812</v>
      </c>
      <c r="C86" t="s">
        <v>815</v>
      </c>
      <c r="D86" t="s">
        <v>822</v>
      </c>
      <c r="E86" t="s">
        <v>824</v>
      </c>
      <c r="F86">
        <v>2</v>
      </c>
      <c r="G86" t="s">
        <v>148</v>
      </c>
      <c r="H86">
        <v>49</v>
      </c>
      <c r="I86" t="s">
        <v>149</v>
      </c>
      <c r="J86" t="s">
        <v>823</v>
      </c>
      <c r="K86" t="s">
        <v>825</v>
      </c>
      <c r="L86">
        <v>6000</v>
      </c>
      <c r="M86" t="s">
        <v>146</v>
      </c>
      <c r="N86">
        <v>6121</v>
      </c>
      <c r="O86" t="s">
        <v>145</v>
      </c>
      <c r="P86">
        <v>0</v>
      </c>
      <c r="Q86" t="s">
        <v>58</v>
      </c>
      <c r="R86" s="1">
        <v>8700000</v>
      </c>
      <c r="S86" s="1">
        <v>8151633.8799999999</v>
      </c>
      <c r="T86" s="1">
        <v>4763029.21</v>
      </c>
      <c r="U86" s="1">
        <v>109969123.25</v>
      </c>
      <c r="V86" s="1">
        <v>0</v>
      </c>
      <c r="W86" s="1">
        <v>101691653.31999999</v>
      </c>
      <c r="X86" s="1">
        <v>18854983.010000002</v>
      </c>
      <c r="Y86" s="1">
        <v>195080727.16</v>
      </c>
      <c r="Z86" s="1">
        <v>131280727.16</v>
      </c>
      <c r="AA86" s="1">
        <v>121767718.72</v>
      </c>
      <c r="AB86" s="1">
        <v>121767718.72</v>
      </c>
      <c r="AC86" s="1">
        <v>71212548.799999997</v>
      </c>
      <c r="AD86" s="1">
        <v>66278664.310000002</v>
      </c>
      <c r="AE86" s="1">
        <v>66278664.310000002</v>
      </c>
      <c r="AF86" s="1">
        <v>73313008.439999998</v>
      </c>
      <c r="AG86" s="1">
        <v>128802062.84999999</v>
      </c>
      <c r="AH86" s="1">
        <v>63800000</v>
      </c>
      <c r="AI86">
        <v>0</v>
      </c>
      <c r="AJ86">
        <v>0</v>
      </c>
      <c r="AK86">
        <v>0</v>
      </c>
      <c r="AL86" s="1">
        <v>63800000</v>
      </c>
    </row>
    <row r="87" spans="1:38" x14ac:dyDescent="0.35">
      <c r="A87" t="str">
        <f t="shared" ref="A87:A96" si="6">CONCATENATE(B87,D87,F87,H87,J87,N87,P87)</f>
        <v>1.1-00-2511_25249033_25612168</v>
      </c>
      <c r="B87" t="s">
        <v>812</v>
      </c>
      <c r="C87" t="s">
        <v>815</v>
      </c>
      <c r="D87" t="s">
        <v>822</v>
      </c>
      <c r="E87" t="s">
        <v>824</v>
      </c>
      <c r="F87">
        <v>2</v>
      </c>
      <c r="G87" t="s">
        <v>148</v>
      </c>
      <c r="H87">
        <v>49</v>
      </c>
      <c r="I87" t="s">
        <v>149</v>
      </c>
      <c r="J87" t="s">
        <v>823</v>
      </c>
      <c r="K87" t="s">
        <v>825</v>
      </c>
      <c r="L87">
        <v>6000</v>
      </c>
      <c r="M87" t="s">
        <v>146</v>
      </c>
      <c r="N87">
        <v>6121</v>
      </c>
      <c r="O87" t="s">
        <v>145</v>
      </c>
      <c r="P87">
        <v>68</v>
      </c>
      <c r="Q87" t="s">
        <v>151</v>
      </c>
      <c r="R87" s="1">
        <v>58472967.090000004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</row>
    <row r="88" spans="1:38" x14ac:dyDescent="0.35">
      <c r="A88" t="str">
        <f t="shared" si="6"/>
        <v>1.1-00-2511_25249033_25612152</v>
      </c>
      <c r="B88" t="s">
        <v>812</v>
      </c>
      <c r="C88" t="s">
        <v>815</v>
      </c>
      <c r="D88" t="s">
        <v>822</v>
      </c>
      <c r="E88" t="s">
        <v>824</v>
      </c>
      <c r="F88">
        <v>2</v>
      </c>
      <c r="G88" t="s">
        <v>148</v>
      </c>
      <c r="H88">
        <v>49</v>
      </c>
      <c r="I88" t="s">
        <v>149</v>
      </c>
      <c r="J88" t="s">
        <v>823</v>
      </c>
      <c r="K88" t="s">
        <v>825</v>
      </c>
      <c r="L88">
        <v>6000</v>
      </c>
      <c r="M88" t="s">
        <v>146</v>
      </c>
      <c r="N88">
        <v>6121</v>
      </c>
      <c r="O88" t="s">
        <v>145</v>
      </c>
      <c r="P88">
        <v>52</v>
      </c>
      <c r="Q88" t="s">
        <v>828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 s="1">
        <v>10000000</v>
      </c>
      <c r="AI88">
        <v>0</v>
      </c>
      <c r="AJ88">
        <v>0</v>
      </c>
      <c r="AK88" s="1">
        <v>10000000</v>
      </c>
      <c r="AL88">
        <v>0</v>
      </c>
    </row>
    <row r="89" spans="1:38" x14ac:dyDescent="0.35">
      <c r="A89" t="str">
        <f t="shared" si="6"/>
        <v>1.1-00-2511_25249033_25613133</v>
      </c>
      <c r="B89" t="s">
        <v>812</v>
      </c>
      <c r="C89" t="s">
        <v>815</v>
      </c>
      <c r="D89" t="s">
        <v>822</v>
      </c>
      <c r="E89" t="s">
        <v>824</v>
      </c>
      <c r="F89">
        <v>2</v>
      </c>
      <c r="G89" t="s">
        <v>148</v>
      </c>
      <c r="H89">
        <v>49</v>
      </c>
      <c r="I89" t="s">
        <v>149</v>
      </c>
      <c r="J89" t="s">
        <v>823</v>
      </c>
      <c r="K89" t="s">
        <v>825</v>
      </c>
      <c r="L89">
        <v>6000</v>
      </c>
      <c r="M89" t="s">
        <v>146</v>
      </c>
      <c r="N89">
        <v>6131</v>
      </c>
      <c r="O89" t="s">
        <v>152</v>
      </c>
      <c r="P89">
        <v>33</v>
      </c>
      <c r="Q89" t="s">
        <v>696</v>
      </c>
      <c r="R89" s="1">
        <v>0</v>
      </c>
      <c r="S89" s="1">
        <v>0</v>
      </c>
      <c r="T89" s="1">
        <v>0</v>
      </c>
      <c r="U89" s="1">
        <v>52691398.899999999</v>
      </c>
      <c r="V89" s="1">
        <v>0</v>
      </c>
      <c r="W89" s="1">
        <v>52691398.880000003</v>
      </c>
      <c r="X89" s="1">
        <v>48212528.43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</row>
    <row r="90" spans="1:38" x14ac:dyDescent="0.35">
      <c r="A90" t="str">
        <f t="shared" si="6"/>
        <v>1.1-00-2511_25249033_2561310</v>
      </c>
      <c r="B90" t="s">
        <v>812</v>
      </c>
      <c r="C90" t="s">
        <v>815</v>
      </c>
      <c r="D90" t="s">
        <v>822</v>
      </c>
      <c r="E90" t="s">
        <v>824</v>
      </c>
      <c r="F90">
        <v>2</v>
      </c>
      <c r="G90" t="s">
        <v>148</v>
      </c>
      <c r="H90">
        <v>49</v>
      </c>
      <c r="I90" t="s">
        <v>149</v>
      </c>
      <c r="J90" t="s">
        <v>823</v>
      </c>
      <c r="K90" t="s">
        <v>825</v>
      </c>
      <c r="L90">
        <v>6000</v>
      </c>
      <c r="M90" t="s">
        <v>146</v>
      </c>
      <c r="N90">
        <v>6131</v>
      </c>
      <c r="O90" t="s">
        <v>152</v>
      </c>
      <c r="P90">
        <v>0</v>
      </c>
      <c r="Q90" t="s">
        <v>58</v>
      </c>
      <c r="R90" s="1">
        <v>17550875.18</v>
      </c>
      <c r="S90" s="1">
        <v>17500470.329999998</v>
      </c>
      <c r="T90" s="1">
        <v>10014721.289999999</v>
      </c>
      <c r="U90" s="1">
        <v>110838931.16</v>
      </c>
      <c r="V90" s="1">
        <v>0</v>
      </c>
      <c r="W90" s="1">
        <v>108333447.42</v>
      </c>
      <c r="X90" s="1">
        <v>42974590.649999999</v>
      </c>
      <c r="Y90" s="1">
        <v>172776707.99000001</v>
      </c>
      <c r="Z90" s="1">
        <v>56576707.039999999</v>
      </c>
      <c r="AA90" s="1">
        <v>165992377.18000001</v>
      </c>
      <c r="AB90" s="1">
        <v>165992377.18000001</v>
      </c>
      <c r="AC90" s="1">
        <v>95900176.689999998</v>
      </c>
      <c r="AD90" s="1">
        <v>95900176.689999998</v>
      </c>
      <c r="AE90" s="1">
        <v>94371345.310000002</v>
      </c>
      <c r="AF90" s="1">
        <v>6784330.8099999996</v>
      </c>
      <c r="AG90" s="1">
        <v>78405362.680000007</v>
      </c>
      <c r="AH90">
        <v>0</v>
      </c>
      <c r="AI90" s="1">
        <v>125200000.95</v>
      </c>
      <c r="AJ90">
        <v>0</v>
      </c>
      <c r="AK90" s="1">
        <v>9000000</v>
      </c>
      <c r="AL90" s="1">
        <v>116200000.95</v>
      </c>
    </row>
    <row r="91" spans="1:38" x14ac:dyDescent="0.35">
      <c r="A91" t="str">
        <f t="shared" si="6"/>
        <v>1.1-00-2511_25249033_25613128</v>
      </c>
      <c r="B91" t="s">
        <v>812</v>
      </c>
      <c r="C91" t="s">
        <v>815</v>
      </c>
      <c r="D91" t="s">
        <v>822</v>
      </c>
      <c r="E91" t="s">
        <v>824</v>
      </c>
      <c r="F91">
        <v>2</v>
      </c>
      <c r="G91" t="s">
        <v>148</v>
      </c>
      <c r="H91">
        <v>49</v>
      </c>
      <c r="I91" t="s">
        <v>149</v>
      </c>
      <c r="J91" t="s">
        <v>823</v>
      </c>
      <c r="K91" t="s">
        <v>825</v>
      </c>
      <c r="L91">
        <v>6000</v>
      </c>
      <c r="M91" t="s">
        <v>146</v>
      </c>
      <c r="N91">
        <v>6131</v>
      </c>
      <c r="O91" t="s">
        <v>152</v>
      </c>
      <c r="P91">
        <v>28</v>
      </c>
      <c r="Q91" t="s">
        <v>417</v>
      </c>
      <c r="R91" s="1">
        <v>70368847.269999996</v>
      </c>
      <c r="S91" s="1">
        <v>70368847.260000005</v>
      </c>
      <c r="T91" s="1">
        <v>41316364.780000001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</row>
    <row r="92" spans="1:38" x14ac:dyDescent="0.35">
      <c r="A92" t="str">
        <f t="shared" si="6"/>
        <v>1.1-00-2511_25249033_25615133</v>
      </c>
      <c r="B92" t="s">
        <v>812</v>
      </c>
      <c r="C92" t="s">
        <v>815</v>
      </c>
      <c r="D92" t="s">
        <v>822</v>
      </c>
      <c r="E92" t="s">
        <v>824</v>
      </c>
      <c r="F92">
        <v>2</v>
      </c>
      <c r="G92" t="s">
        <v>148</v>
      </c>
      <c r="H92">
        <v>49</v>
      </c>
      <c r="I92" t="s">
        <v>149</v>
      </c>
      <c r="J92" t="s">
        <v>823</v>
      </c>
      <c r="K92" t="s">
        <v>825</v>
      </c>
      <c r="L92">
        <v>6000</v>
      </c>
      <c r="M92" t="s">
        <v>146</v>
      </c>
      <c r="N92">
        <v>6151</v>
      </c>
      <c r="O92" t="s">
        <v>153</v>
      </c>
      <c r="P92">
        <v>33</v>
      </c>
      <c r="Q92" t="s">
        <v>696</v>
      </c>
      <c r="R92" s="1">
        <v>0</v>
      </c>
      <c r="S92" s="1">
        <v>0</v>
      </c>
      <c r="T92" s="1">
        <v>0</v>
      </c>
      <c r="U92" s="1">
        <v>34265600</v>
      </c>
      <c r="V92" s="1">
        <v>0</v>
      </c>
      <c r="W92" s="1">
        <v>31084043.68</v>
      </c>
      <c r="X92" s="1">
        <v>26269191.57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</row>
    <row r="93" spans="1:38" x14ac:dyDescent="0.35">
      <c r="A93" t="str">
        <f t="shared" si="6"/>
        <v>1.1-00-2511_25249033_25615141</v>
      </c>
      <c r="B93" t="s">
        <v>812</v>
      </c>
      <c r="C93" t="s">
        <v>815</v>
      </c>
      <c r="D93" t="s">
        <v>822</v>
      </c>
      <c r="E93" t="s">
        <v>824</v>
      </c>
      <c r="F93">
        <v>2</v>
      </c>
      <c r="G93" t="s">
        <v>148</v>
      </c>
      <c r="H93">
        <v>49</v>
      </c>
      <c r="I93" t="s">
        <v>149</v>
      </c>
      <c r="J93" t="s">
        <v>823</v>
      </c>
      <c r="K93" t="s">
        <v>825</v>
      </c>
      <c r="L93">
        <v>6000</v>
      </c>
      <c r="M93" t="s">
        <v>146</v>
      </c>
      <c r="N93">
        <v>6151</v>
      </c>
      <c r="O93" t="s">
        <v>153</v>
      </c>
      <c r="P93">
        <v>41</v>
      </c>
      <c r="Q93" t="s">
        <v>58</v>
      </c>
      <c r="R93" s="1">
        <v>0</v>
      </c>
      <c r="S93" s="1">
        <v>0</v>
      </c>
      <c r="T93" s="1">
        <v>0</v>
      </c>
      <c r="U93" s="1">
        <v>98439476.290000007</v>
      </c>
      <c r="V93" s="1">
        <v>0</v>
      </c>
      <c r="W93" s="1">
        <v>92738547.920000002</v>
      </c>
      <c r="X93" s="1">
        <v>65123492.420000002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</row>
    <row r="94" spans="1:38" x14ac:dyDescent="0.35">
      <c r="A94" t="str">
        <f t="shared" si="6"/>
        <v>1.1-00-2511_25249033_25615142</v>
      </c>
      <c r="B94" t="s">
        <v>812</v>
      </c>
      <c r="C94" t="s">
        <v>815</v>
      </c>
      <c r="D94" t="s">
        <v>822</v>
      </c>
      <c r="E94" t="s">
        <v>824</v>
      </c>
      <c r="F94">
        <v>2</v>
      </c>
      <c r="G94" t="s">
        <v>148</v>
      </c>
      <c r="H94">
        <v>49</v>
      </c>
      <c r="I94" t="s">
        <v>149</v>
      </c>
      <c r="J94" t="s">
        <v>823</v>
      </c>
      <c r="K94" t="s">
        <v>825</v>
      </c>
      <c r="L94">
        <v>6000</v>
      </c>
      <c r="M94" t="s">
        <v>146</v>
      </c>
      <c r="N94">
        <v>6151</v>
      </c>
      <c r="O94" t="s">
        <v>153</v>
      </c>
      <c r="P94">
        <v>42</v>
      </c>
      <c r="Q94" t="s">
        <v>301</v>
      </c>
      <c r="R94" s="1">
        <v>0</v>
      </c>
      <c r="S94" s="1">
        <v>0</v>
      </c>
      <c r="T94" s="1">
        <v>0</v>
      </c>
      <c r="U94" s="1">
        <v>28055191.829999998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</row>
    <row r="95" spans="1:38" x14ac:dyDescent="0.35">
      <c r="A95" t="str">
        <f t="shared" si="6"/>
        <v>1.1-00-2511_25249033_2561510</v>
      </c>
      <c r="B95" t="s">
        <v>812</v>
      </c>
      <c r="C95" t="s">
        <v>815</v>
      </c>
      <c r="D95" t="s">
        <v>822</v>
      </c>
      <c r="E95" t="s">
        <v>824</v>
      </c>
      <c r="F95">
        <v>2</v>
      </c>
      <c r="G95" t="s">
        <v>148</v>
      </c>
      <c r="H95">
        <v>49</v>
      </c>
      <c r="I95" t="s">
        <v>149</v>
      </c>
      <c r="J95" t="s">
        <v>823</v>
      </c>
      <c r="K95" t="s">
        <v>825</v>
      </c>
      <c r="L95">
        <v>6000</v>
      </c>
      <c r="M95" t="s">
        <v>146</v>
      </c>
      <c r="N95">
        <v>6151</v>
      </c>
      <c r="O95" t="s">
        <v>153</v>
      </c>
      <c r="P95">
        <v>0</v>
      </c>
      <c r="Q95" t="s">
        <v>58</v>
      </c>
      <c r="R95" s="1">
        <v>10186470.58</v>
      </c>
      <c r="S95" s="1">
        <v>10186470.57</v>
      </c>
      <c r="T95" s="1">
        <v>9383995.3000000007</v>
      </c>
      <c r="U95" s="1">
        <v>56764356.049999997</v>
      </c>
      <c r="V95" s="1">
        <v>21369154.550000001</v>
      </c>
      <c r="W95" s="1">
        <v>54981325.990000002</v>
      </c>
      <c r="X95" s="1">
        <v>22974249.370000001</v>
      </c>
      <c r="Y95" s="1">
        <v>233555132.84999999</v>
      </c>
      <c r="Z95" s="1">
        <v>158055130.22999999</v>
      </c>
      <c r="AA95" s="1">
        <v>217003365.43000001</v>
      </c>
      <c r="AB95" s="1">
        <v>217003365.43000001</v>
      </c>
      <c r="AC95" s="1">
        <v>122854432.91</v>
      </c>
      <c r="AD95" s="1">
        <v>118211574.15000001</v>
      </c>
      <c r="AE95" s="1">
        <v>116427164.18000001</v>
      </c>
      <c r="AF95" s="1">
        <v>16551767.42</v>
      </c>
      <c r="AG95" s="1">
        <v>117127968.67</v>
      </c>
      <c r="AH95" s="1">
        <v>75500000</v>
      </c>
      <c r="AI95">
        <v>2.62</v>
      </c>
      <c r="AJ95">
        <v>0</v>
      </c>
      <c r="AK95">
        <v>0</v>
      </c>
      <c r="AL95" s="1">
        <v>75500002.620000005</v>
      </c>
    </row>
    <row r="96" spans="1:38" x14ac:dyDescent="0.35">
      <c r="A96" t="str">
        <f t="shared" si="6"/>
        <v>1.1-00-2511_25249033_2563210</v>
      </c>
      <c r="B96" t="s">
        <v>812</v>
      </c>
      <c r="C96" t="s">
        <v>815</v>
      </c>
      <c r="D96" t="s">
        <v>822</v>
      </c>
      <c r="E96" t="s">
        <v>824</v>
      </c>
      <c r="F96">
        <v>2</v>
      </c>
      <c r="G96" t="s">
        <v>148</v>
      </c>
      <c r="H96">
        <v>49</v>
      </c>
      <c r="I96" t="s">
        <v>149</v>
      </c>
      <c r="J96" t="s">
        <v>823</v>
      </c>
      <c r="K96" t="s">
        <v>825</v>
      </c>
      <c r="L96">
        <v>6000</v>
      </c>
      <c r="M96" t="s">
        <v>146</v>
      </c>
      <c r="N96">
        <v>6321</v>
      </c>
      <c r="O96" t="s">
        <v>303</v>
      </c>
      <c r="P96">
        <v>0</v>
      </c>
      <c r="Q96" t="s">
        <v>58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 s="1">
        <v>9500000</v>
      </c>
      <c r="Z96" s="1">
        <v>8000000</v>
      </c>
      <c r="AA96" s="1">
        <v>7984277.71</v>
      </c>
      <c r="AB96" s="1">
        <v>7984277.71</v>
      </c>
      <c r="AC96" s="1">
        <v>4463470.97</v>
      </c>
      <c r="AD96" s="1">
        <v>4463470.97</v>
      </c>
      <c r="AE96" s="1">
        <v>4463470.97</v>
      </c>
      <c r="AF96" s="1">
        <v>1515722.29</v>
      </c>
      <c r="AG96" s="1">
        <v>5036529.03</v>
      </c>
      <c r="AH96" s="1">
        <v>1500000</v>
      </c>
      <c r="AI96">
        <v>0</v>
      </c>
      <c r="AJ96">
        <v>0</v>
      </c>
      <c r="AK96">
        <v>0</v>
      </c>
      <c r="AL96" s="1">
        <v>1500000</v>
      </c>
    </row>
    <row r="97" spans="1:39" x14ac:dyDescent="0.35">
      <c r="A97" t="str">
        <f>CONCATENATE(B97,D97,F97,H97,J97,N97,P97)</f>
        <v>2.6-06-2510_25065048_2533910</v>
      </c>
      <c r="B97" t="s">
        <v>992</v>
      </c>
      <c r="C97" t="s">
        <v>994</v>
      </c>
      <c r="D97" t="s">
        <v>898</v>
      </c>
      <c r="E97" t="s">
        <v>900</v>
      </c>
      <c r="F97">
        <v>0</v>
      </c>
      <c r="G97" t="s">
        <v>255</v>
      </c>
      <c r="H97">
        <v>65</v>
      </c>
      <c r="I97" t="s">
        <v>996</v>
      </c>
      <c r="J97" t="s">
        <v>995</v>
      </c>
      <c r="K97" t="s">
        <v>226</v>
      </c>
      <c r="L97">
        <v>3000</v>
      </c>
      <c r="M97" t="s">
        <v>56</v>
      </c>
      <c r="N97" s="5">
        <v>3391</v>
      </c>
      <c r="O97" t="s">
        <v>129</v>
      </c>
      <c r="P97">
        <v>0</v>
      </c>
      <c r="Q97" t="s">
        <v>1145</v>
      </c>
      <c r="R97" s="1">
        <v>0</v>
      </c>
      <c r="S97" s="1">
        <v>0</v>
      </c>
      <c r="T97" s="1">
        <v>0</v>
      </c>
      <c r="U97" s="1">
        <v>0</v>
      </c>
      <c r="V97" s="1">
        <v>500000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</row>
    <row r="98" spans="1:39" x14ac:dyDescent="0.35">
      <c r="A98" t="str">
        <f>CONCATENATE(B98,D98,F98,H98,J98,N98,P98)</f>
        <v>1.1-00-2510_25065048_2544117</v>
      </c>
      <c r="B98" t="s">
        <v>812</v>
      </c>
      <c r="C98" t="s">
        <v>815</v>
      </c>
      <c r="D98" t="s">
        <v>898</v>
      </c>
      <c r="E98" t="s">
        <v>900</v>
      </c>
      <c r="F98">
        <v>0</v>
      </c>
      <c r="G98" t="s">
        <v>255</v>
      </c>
      <c r="H98">
        <v>65</v>
      </c>
      <c r="I98" t="s">
        <v>996</v>
      </c>
      <c r="J98" t="s">
        <v>995</v>
      </c>
      <c r="K98" t="s">
        <v>226</v>
      </c>
      <c r="L98">
        <v>4000</v>
      </c>
      <c r="M98" t="s">
        <v>233</v>
      </c>
      <c r="N98" s="5">
        <v>4411</v>
      </c>
      <c r="O98" t="s">
        <v>231</v>
      </c>
      <c r="P98">
        <v>7</v>
      </c>
      <c r="Q98" t="s">
        <v>463</v>
      </c>
      <c r="R98" s="1">
        <v>0</v>
      </c>
      <c r="S98" s="1">
        <v>0</v>
      </c>
      <c r="T98" s="1">
        <v>0</v>
      </c>
      <c r="U98" s="1">
        <v>3500000</v>
      </c>
      <c r="V98" s="1">
        <v>3500000</v>
      </c>
      <c r="W98" s="1">
        <v>1454299.76</v>
      </c>
      <c r="X98" s="1">
        <v>968449.76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</row>
    <row r="99" spans="1:39" x14ac:dyDescent="0.35">
      <c r="A99" t="str">
        <f t="shared" ref="A99:A101" si="7">CONCATENATE(B99,D99,F99,H99,J99,N99,P99)</f>
        <v>1.1-00-2510_25065048_2544118</v>
      </c>
      <c r="B99" t="s">
        <v>812</v>
      </c>
      <c r="C99" t="s">
        <v>815</v>
      </c>
      <c r="D99" t="s">
        <v>898</v>
      </c>
      <c r="E99" t="s">
        <v>900</v>
      </c>
      <c r="F99">
        <v>0</v>
      </c>
      <c r="G99" t="s">
        <v>255</v>
      </c>
      <c r="H99">
        <v>65</v>
      </c>
      <c r="I99" t="s">
        <v>996</v>
      </c>
      <c r="J99" t="s">
        <v>995</v>
      </c>
      <c r="K99" t="s">
        <v>226</v>
      </c>
      <c r="L99">
        <v>4000</v>
      </c>
      <c r="M99" t="s">
        <v>233</v>
      </c>
      <c r="N99" s="5">
        <v>4411</v>
      </c>
      <c r="O99" t="s">
        <v>231</v>
      </c>
      <c r="P99">
        <v>8</v>
      </c>
      <c r="Q99" t="s">
        <v>466</v>
      </c>
      <c r="R99" s="1">
        <v>0</v>
      </c>
      <c r="S99" s="1">
        <v>0</v>
      </c>
      <c r="T99" s="1">
        <v>0</v>
      </c>
      <c r="U99" s="1">
        <v>1000000</v>
      </c>
      <c r="V99" s="1">
        <v>1000000</v>
      </c>
      <c r="W99" s="1">
        <v>187640.09</v>
      </c>
      <c r="X99" s="1">
        <v>187640.09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</row>
    <row r="100" spans="1:39" x14ac:dyDescent="0.35">
      <c r="A100" t="str">
        <f t="shared" si="7"/>
        <v>1.1-00-2510_25065048_25441112</v>
      </c>
      <c r="B100" t="s">
        <v>812</v>
      </c>
      <c r="C100" t="s">
        <v>815</v>
      </c>
      <c r="D100" t="s">
        <v>898</v>
      </c>
      <c r="E100" t="s">
        <v>900</v>
      </c>
      <c r="F100">
        <v>0</v>
      </c>
      <c r="G100" t="s">
        <v>255</v>
      </c>
      <c r="H100">
        <v>65</v>
      </c>
      <c r="I100" t="s">
        <v>996</v>
      </c>
      <c r="J100" t="s">
        <v>995</v>
      </c>
      <c r="K100" t="s">
        <v>226</v>
      </c>
      <c r="L100">
        <v>4000</v>
      </c>
      <c r="M100" t="s">
        <v>233</v>
      </c>
      <c r="N100" s="5">
        <v>4411</v>
      </c>
      <c r="O100" t="s">
        <v>231</v>
      </c>
      <c r="P100">
        <v>12</v>
      </c>
      <c r="Q100" t="s">
        <v>466</v>
      </c>
      <c r="R100" s="1">
        <v>1000000</v>
      </c>
      <c r="S100" s="1">
        <v>767572</v>
      </c>
      <c r="T100" s="1">
        <v>474730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</row>
    <row r="101" spans="1:39" x14ac:dyDescent="0.35">
      <c r="A101" t="str">
        <f t="shared" si="7"/>
        <v>1.1-00-2510_25065048_25441111</v>
      </c>
      <c r="B101" t="s">
        <v>812</v>
      </c>
      <c r="C101" t="s">
        <v>815</v>
      </c>
      <c r="D101" t="s">
        <v>898</v>
      </c>
      <c r="E101" t="s">
        <v>900</v>
      </c>
      <c r="F101">
        <v>0</v>
      </c>
      <c r="G101" t="s">
        <v>255</v>
      </c>
      <c r="H101">
        <v>65</v>
      </c>
      <c r="I101" t="s">
        <v>996</v>
      </c>
      <c r="J101" t="s">
        <v>995</v>
      </c>
      <c r="K101" t="s">
        <v>226</v>
      </c>
      <c r="L101">
        <v>4000</v>
      </c>
      <c r="M101" t="s">
        <v>233</v>
      </c>
      <c r="N101" s="5">
        <v>4411</v>
      </c>
      <c r="O101" t="s">
        <v>231</v>
      </c>
      <c r="P101">
        <v>11</v>
      </c>
      <c r="Q101" t="s">
        <v>463</v>
      </c>
      <c r="R101" s="1">
        <v>3432000</v>
      </c>
      <c r="S101" s="1">
        <v>2463946.11</v>
      </c>
      <c r="T101" s="1">
        <v>1516184.1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</row>
    <row r="102" spans="1:39" x14ac:dyDescent="0.35">
      <c r="A102" t="str">
        <f t="shared" ref="A102:A120" si="8">CONCATENATE(B102,D102,F102,H102,J102,N102,P102)</f>
        <v>1.1-00-2502_2553002_2521110</v>
      </c>
      <c r="B102" t="s">
        <v>812</v>
      </c>
      <c r="C102" t="s">
        <v>815</v>
      </c>
      <c r="D102" t="s">
        <v>829</v>
      </c>
      <c r="E102" t="s">
        <v>178</v>
      </c>
      <c r="F102">
        <v>5</v>
      </c>
      <c r="G102" t="s">
        <v>810</v>
      </c>
      <c r="H102">
        <v>3</v>
      </c>
      <c r="I102" t="s">
        <v>691</v>
      </c>
      <c r="J102" t="s">
        <v>830</v>
      </c>
      <c r="K102" t="s">
        <v>832</v>
      </c>
      <c r="L102">
        <v>2000</v>
      </c>
      <c r="M102" t="s">
        <v>105</v>
      </c>
      <c r="N102">
        <v>2111</v>
      </c>
      <c r="O102" t="s">
        <v>124</v>
      </c>
      <c r="P102">
        <v>0</v>
      </c>
      <c r="Q102" t="s">
        <v>58</v>
      </c>
      <c r="R102" s="1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 s="1">
        <v>20000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s="1">
        <v>20000</v>
      </c>
      <c r="AG102" s="1">
        <v>20000</v>
      </c>
      <c r="AH102">
        <v>0</v>
      </c>
      <c r="AI102" s="1">
        <v>20000</v>
      </c>
      <c r="AJ102">
        <v>0</v>
      </c>
      <c r="AK102">
        <v>0</v>
      </c>
      <c r="AL102" s="1">
        <v>20000</v>
      </c>
      <c r="AM102" s="1"/>
    </row>
    <row r="103" spans="1:39" x14ac:dyDescent="0.35">
      <c r="A103" t="str">
        <f t="shared" si="8"/>
        <v>1.1-00-2502_2553002_2521410</v>
      </c>
      <c r="B103" t="s">
        <v>812</v>
      </c>
      <c r="C103" t="s">
        <v>815</v>
      </c>
      <c r="D103" t="s">
        <v>829</v>
      </c>
      <c r="E103" t="s">
        <v>178</v>
      </c>
      <c r="F103">
        <v>5</v>
      </c>
      <c r="G103" t="s">
        <v>810</v>
      </c>
      <c r="H103">
        <v>3</v>
      </c>
      <c r="I103" t="s">
        <v>691</v>
      </c>
      <c r="J103" t="s">
        <v>830</v>
      </c>
      <c r="K103" t="s">
        <v>832</v>
      </c>
      <c r="L103">
        <v>2000</v>
      </c>
      <c r="M103" t="s">
        <v>105</v>
      </c>
      <c r="N103">
        <v>2141</v>
      </c>
      <c r="O103" t="s">
        <v>126</v>
      </c>
      <c r="P103">
        <v>0</v>
      </c>
      <c r="Q103" t="s">
        <v>58</v>
      </c>
      <c r="R103" s="1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 s="1">
        <v>20000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 s="1">
        <v>20000</v>
      </c>
      <c r="AG103" s="1">
        <v>20000</v>
      </c>
      <c r="AH103">
        <v>0</v>
      </c>
      <c r="AI103" s="1">
        <v>20000</v>
      </c>
      <c r="AJ103">
        <v>0</v>
      </c>
      <c r="AK103">
        <v>0</v>
      </c>
      <c r="AL103" s="1">
        <v>20000</v>
      </c>
    </row>
    <row r="104" spans="1:39" x14ac:dyDescent="0.35">
      <c r="A104" t="str">
        <f t="shared" si="8"/>
        <v>1.1-00-2502_2553002_2522110</v>
      </c>
      <c r="B104" t="s">
        <v>812</v>
      </c>
      <c r="C104" t="s">
        <v>815</v>
      </c>
      <c r="D104" t="s">
        <v>829</v>
      </c>
      <c r="E104" t="s">
        <v>178</v>
      </c>
      <c r="F104">
        <v>5</v>
      </c>
      <c r="G104" t="s">
        <v>810</v>
      </c>
      <c r="H104">
        <v>3</v>
      </c>
      <c r="I104" t="s">
        <v>691</v>
      </c>
      <c r="J104" t="s">
        <v>830</v>
      </c>
      <c r="K104" t="s">
        <v>832</v>
      </c>
      <c r="L104">
        <v>2000</v>
      </c>
      <c r="M104" t="s">
        <v>105</v>
      </c>
      <c r="N104">
        <v>2211</v>
      </c>
      <c r="O104" t="s">
        <v>307</v>
      </c>
      <c r="P104">
        <v>0</v>
      </c>
      <c r="Q104" t="s">
        <v>58</v>
      </c>
      <c r="R104" s="1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 s="1">
        <v>20000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s="1">
        <v>20000</v>
      </c>
      <c r="AG104" s="1">
        <v>20000</v>
      </c>
      <c r="AH104">
        <v>0</v>
      </c>
      <c r="AI104" s="1">
        <v>20000</v>
      </c>
      <c r="AJ104">
        <v>0</v>
      </c>
      <c r="AK104">
        <v>0</v>
      </c>
      <c r="AL104" s="1">
        <v>20000</v>
      </c>
    </row>
    <row r="105" spans="1:39" x14ac:dyDescent="0.35">
      <c r="A105" t="str">
        <f t="shared" si="8"/>
        <v>1.1-00-2502_2553002_2533310</v>
      </c>
      <c r="B105" t="s">
        <v>812</v>
      </c>
      <c r="C105" t="s">
        <v>815</v>
      </c>
      <c r="D105" t="s">
        <v>829</v>
      </c>
      <c r="E105" t="s">
        <v>178</v>
      </c>
      <c r="F105">
        <v>5</v>
      </c>
      <c r="G105" t="s">
        <v>810</v>
      </c>
      <c r="H105">
        <v>3</v>
      </c>
      <c r="I105" t="s">
        <v>691</v>
      </c>
      <c r="J105" t="s">
        <v>830</v>
      </c>
      <c r="K105" t="s">
        <v>832</v>
      </c>
      <c r="L105">
        <v>3000</v>
      </c>
      <c r="M105" t="s">
        <v>56</v>
      </c>
      <c r="N105">
        <v>3331</v>
      </c>
      <c r="O105" t="s">
        <v>317</v>
      </c>
      <c r="P105">
        <v>0</v>
      </c>
      <c r="Q105" t="s">
        <v>58</v>
      </c>
      <c r="R105" s="1">
        <v>0</v>
      </c>
      <c r="S105" s="1">
        <v>0</v>
      </c>
      <c r="T105" s="1">
        <v>0</v>
      </c>
      <c r="U105" s="1">
        <v>0</v>
      </c>
      <c r="V105" s="1">
        <v>340000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</row>
    <row r="106" spans="1:39" x14ac:dyDescent="0.35">
      <c r="A106" t="str">
        <f t="shared" si="8"/>
        <v>1.1-00-2502_2553002_2533910</v>
      </c>
      <c r="B106" t="s">
        <v>812</v>
      </c>
      <c r="C106" t="s">
        <v>815</v>
      </c>
      <c r="D106" t="s">
        <v>829</v>
      </c>
      <c r="E106" t="s">
        <v>178</v>
      </c>
      <c r="F106">
        <v>5</v>
      </c>
      <c r="G106" t="s">
        <v>810</v>
      </c>
      <c r="H106">
        <v>3</v>
      </c>
      <c r="I106" t="s">
        <v>691</v>
      </c>
      <c r="J106" t="s">
        <v>830</v>
      </c>
      <c r="K106" t="s">
        <v>832</v>
      </c>
      <c r="L106">
        <v>3000</v>
      </c>
      <c r="M106" t="s">
        <v>56</v>
      </c>
      <c r="N106">
        <v>3391</v>
      </c>
      <c r="O106" t="s">
        <v>129</v>
      </c>
      <c r="P106">
        <v>0</v>
      </c>
      <c r="Q106" t="s">
        <v>58</v>
      </c>
      <c r="R106" s="1">
        <v>1447508.01</v>
      </c>
      <c r="S106" s="1">
        <v>1447508</v>
      </c>
      <c r="T106" s="1">
        <v>726508</v>
      </c>
      <c r="U106" s="1">
        <v>0</v>
      </c>
      <c r="V106" s="1">
        <v>500000</v>
      </c>
      <c r="W106" s="1">
        <v>0</v>
      </c>
      <c r="X106" s="1">
        <v>0</v>
      </c>
      <c r="Y106" s="1">
        <v>200000</v>
      </c>
      <c r="Z106" s="1">
        <v>200000</v>
      </c>
      <c r="AA106">
        <v>0</v>
      </c>
      <c r="AB106">
        <v>0</v>
      </c>
      <c r="AC106">
        <v>0</v>
      </c>
      <c r="AD106">
        <v>0</v>
      </c>
      <c r="AE106">
        <v>0</v>
      </c>
      <c r="AF106" s="1">
        <v>200000</v>
      </c>
      <c r="AG106" s="1">
        <v>200000</v>
      </c>
      <c r="AH106">
        <v>0</v>
      </c>
      <c r="AI106">
        <v>0</v>
      </c>
      <c r="AJ106">
        <v>0</v>
      </c>
      <c r="AK106">
        <v>0</v>
      </c>
      <c r="AL106">
        <v>0</v>
      </c>
    </row>
    <row r="107" spans="1:39" x14ac:dyDescent="0.35">
      <c r="A107" t="str">
        <f t="shared" si="8"/>
        <v>1.1-00-2502_2553002_2534110</v>
      </c>
      <c r="B107" t="s">
        <v>812</v>
      </c>
      <c r="C107" t="s">
        <v>815</v>
      </c>
      <c r="D107" t="s">
        <v>829</v>
      </c>
      <c r="E107" t="s">
        <v>178</v>
      </c>
      <c r="F107">
        <v>5</v>
      </c>
      <c r="G107" t="s">
        <v>810</v>
      </c>
      <c r="H107">
        <v>3</v>
      </c>
      <c r="I107" t="s">
        <v>691</v>
      </c>
      <c r="J107" t="s">
        <v>830</v>
      </c>
      <c r="K107" t="s">
        <v>832</v>
      </c>
      <c r="L107">
        <v>3000</v>
      </c>
      <c r="M107" t="s">
        <v>56</v>
      </c>
      <c r="N107">
        <v>3411</v>
      </c>
      <c r="O107" t="s">
        <v>319</v>
      </c>
      <c r="P107">
        <v>0</v>
      </c>
      <c r="Q107" t="s">
        <v>58</v>
      </c>
      <c r="R107" s="1">
        <v>2096912.6</v>
      </c>
      <c r="S107" s="1">
        <v>2096912.6</v>
      </c>
      <c r="T107" s="1">
        <v>2096912.6</v>
      </c>
      <c r="U107" s="1">
        <v>966883.28</v>
      </c>
      <c r="V107" s="1">
        <v>1000000</v>
      </c>
      <c r="W107" s="1">
        <v>966883.28</v>
      </c>
      <c r="X107" s="1">
        <v>966883.28</v>
      </c>
      <c r="Y107" s="1">
        <v>1200000</v>
      </c>
      <c r="Z107" s="1">
        <v>1200000</v>
      </c>
      <c r="AA107" s="1">
        <v>1019324.64</v>
      </c>
      <c r="AB107" s="1">
        <v>880936.64</v>
      </c>
      <c r="AC107" s="1">
        <v>880936.64</v>
      </c>
      <c r="AD107" s="1">
        <v>439245.73</v>
      </c>
      <c r="AE107" s="1">
        <v>439245.73</v>
      </c>
      <c r="AF107" s="1">
        <v>319063.36</v>
      </c>
      <c r="AG107" s="1">
        <v>760754.27</v>
      </c>
      <c r="AH107">
        <v>0</v>
      </c>
      <c r="AI107">
        <v>0</v>
      </c>
      <c r="AJ107">
        <v>0</v>
      </c>
      <c r="AK107">
        <v>0</v>
      </c>
      <c r="AL107">
        <v>0</v>
      </c>
    </row>
    <row r="108" spans="1:39" x14ac:dyDescent="0.35">
      <c r="A108" t="str">
        <f t="shared" si="8"/>
        <v>1.1-00-2502_2553002_2537110</v>
      </c>
      <c r="B108" t="s">
        <v>812</v>
      </c>
      <c r="C108" t="s">
        <v>815</v>
      </c>
      <c r="D108" t="s">
        <v>829</v>
      </c>
      <c r="E108" t="s">
        <v>178</v>
      </c>
      <c r="F108">
        <v>5</v>
      </c>
      <c r="G108" t="s">
        <v>810</v>
      </c>
      <c r="H108">
        <v>3</v>
      </c>
      <c r="I108" t="s">
        <v>691</v>
      </c>
      <c r="J108" t="s">
        <v>830</v>
      </c>
      <c r="K108" t="s">
        <v>832</v>
      </c>
      <c r="L108">
        <v>3000</v>
      </c>
      <c r="M108" t="s">
        <v>56</v>
      </c>
      <c r="N108">
        <v>3711</v>
      </c>
      <c r="O108" t="s">
        <v>278</v>
      </c>
      <c r="P108">
        <v>0</v>
      </c>
      <c r="Q108" t="s">
        <v>58</v>
      </c>
      <c r="R108" s="1">
        <v>0</v>
      </c>
      <c r="S108" s="1">
        <v>0</v>
      </c>
      <c r="T108" s="1">
        <v>0</v>
      </c>
      <c r="U108" s="1">
        <v>7200</v>
      </c>
      <c r="V108" s="1">
        <v>0</v>
      </c>
      <c r="W108" s="1">
        <v>6250</v>
      </c>
      <c r="X108" s="1">
        <v>6250</v>
      </c>
      <c r="Y108" s="1">
        <v>7200</v>
      </c>
      <c r="Z108" s="1">
        <v>7200</v>
      </c>
      <c r="AA108">
        <v>0</v>
      </c>
      <c r="AB108">
        <v>0</v>
      </c>
      <c r="AC108">
        <v>0</v>
      </c>
      <c r="AD108">
        <v>0</v>
      </c>
      <c r="AE108">
        <v>0</v>
      </c>
      <c r="AF108" s="1">
        <v>7200</v>
      </c>
      <c r="AG108" s="1">
        <v>7200</v>
      </c>
      <c r="AH108">
        <v>0</v>
      </c>
      <c r="AI108">
        <v>0</v>
      </c>
      <c r="AJ108">
        <v>0</v>
      </c>
      <c r="AK108">
        <v>0</v>
      </c>
      <c r="AL108">
        <v>0</v>
      </c>
    </row>
    <row r="109" spans="1:39" x14ac:dyDescent="0.35">
      <c r="A109" t="str">
        <f t="shared" si="8"/>
        <v>1.1-00-2502_2553002_2537510</v>
      </c>
      <c r="B109" t="s">
        <v>812</v>
      </c>
      <c r="C109" t="s">
        <v>815</v>
      </c>
      <c r="D109" t="s">
        <v>829</v>
      </c>
      <c r="E109" t="s">
        <v>178</v>
      </c>
      <c r="F109">
        <v>5</v>
      </c>
      <c r="G109" t="s">
        <v>810</v>
      </c>
      <c r="H109">
        <v>3</v>
      </c>
      <c r="I109" t="s">
        <v>691</v>
      </c>
      <c r="J109" t="s">
        <v>830</v>
      </c>
      <c r="K109" t="s">
        <v>832</v>
      </c>
      <c r="L109">
        <v>3000</v>
      </c>
      <c r="M109" t="s">
        <v>56</v>
      </c>
      <c r="N109">
        <v>3751</v>
      </c>
      <c r="O109" t="s">
        <v>279</v>
      </c>
      <c r="P109">
        <v>0</v>
      </c>
      <c r="Q109" t="s">
        <v>58</v>
      </c>
      <c r="R109" s="1">
        <v>0</v>
      </c>
      <c r="S109" s="1">
        <v>0</v>
      </c>
      <c r="T109" s="1">
        <v>0</v>
      </c>
      <c r="U109" s="1">
        <v>5300</v>
      </c>
      <c r="V109" s="1">
        <v>0</v>
      </c>
      <c r="W109" s="1">
        <v>1165.96</v>
      </c>
      <c r="X109" s="1">
        <v>1165.96</v>
      </c>
      <c r="Y109" s="1">
        <v>5300</v>
      </c>
      <c r="Z109" s="1">
        <v>5300</v>
      </c>
      <c r="AA109">
        <v>0</v>
      </c>
      <c r="AB109">
        <v>0</v>
      </c>
      <c r="AC109">
        <v>0</v>
      </c>
      <c r="AD109">
        <v>0</v>
      </c>
      <c r="AE109">
        <v>0</v>
      </c>
      <c r="AF109" s="1">
        <v>5300</v>
      </c>
      <c r="AG109" s="1">
        <v>5300</v>
      </c>
      <c r="AH109">
        <v>0</v>
      </c>
      <c r="AI109">
        <v>0</v>
      </c>
      <c r="AJ109">
        <v>0</v>
      </c>
      <c r="AK109">
        <v>0</v>
      </c>
      <c r="AL109">
        <v>0</v>
      </c>
    </row>
    <row r="110" spans="1:39" x14ac:dyDescent="0.35">
      <c r="A110" t="str">
        <f t="shared" si="8"/>
        <v>1.1-00-2502_2553002_2537910</v>
      </c>
      <c r="B110" t="s">
        <v>812</v>
      </c>
      <c r="C110" t="s">
        <v>815</v>
      </c>
      <c r="D110" t="s">
        <v>829</v>
      </c>
      <c r="E110" t="s">
        <v>178</v>
      </c>
      <c r="F110">
        <v>5</v>
      </c>
      <c r="G110" t="s">
        <v>810</v>
      </c>
      <c r="H110">
        <v>3</v>
      </c>
      <c r="I110" t="s">
        <v>691</v>
      </c>
      <c r="J110" t="s">
        <v>830</v>
      </c>
      <c r="K110" t="s">
        <v>832</v>
      </c>
      <c r="L110">
        <v>3000</v>
      </c>
      <c r="M110" t="s">
        <v>56</v>
      </c>
      <c r="N110">
        <v>3791</v>
      </c>
      <c r="O110" t="s">
        <v>280</v>
      </c>
      <c r="P110">
        <v>0</v>
      </c>
      <c r="Q110" t="s">
        <v>58</v>
      </c>
      <c r="R110" s="1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 s="1">
        <v>8000</v>
      </c>
      <c r="Z110" s="1">
        <v>8000</v>
      </c>
      <c r="AA110">
        <v>0</v>
      </c>
      <c r="AB110">
        <v>0</v>
      </c>
      <c r="AC110">
        <v>0</v>
      </c>
      <c r="AD110">
        <v>0</v>
      </c>
      <c r="AE110">
        <v>0</v>
      </c>
      <c r="AF110" s="1">
        <v>8000</v>
      </c>
      <c r="AG110" s="1">
        <v>8000</v>
      </c>
      <c r="AH110">
        <v>0</v>
      </c>
      <c r="AI110">
        <v>0</v>
      </c>
      <c r="AJ110">
        <v>0</v>
      </c>
      <c r="AK110">
        <v>0</v>
      </c>
      <c r="AL110">
        <v>0</v>
      </c>
    </row>
    <row r="111" spans="1:39" x14ac:dyDescent="0.35">
      <c r="A111" t="str">
        <f t="shared" si="8"/>
        <v>1.1-00-2502_2553002_2538210</v>
      </c>
      <c r="B111" t="s">
        <v>812</v>
      </c>
      <c r="C111" t="s">
        <v>815</v>
      </c>
      <c r="D111" t="s">
        <v>829</v>
      </c>
      <c r="E111" t="s">
        <v>178</v>
      </c>
      <c r="F111">
        <v>5</v>
      </c>
      <c r="G111" t="s">
        <v>810</v>
      </c>
      <c r="H111">
        <v>3</v>
      </c>
      <c r="I111" t="s">
        <v>691</v>
      </c>
      <c r="J111" t="s">
        <v>830</v>
      </c>
      <c r="K111" t="s">
        <v>832</v>
      </c>
      <c r="L111">
        <v>3000</v>
      </c>
      <c r="M111" t="s">
        <v>56</v>
      </c>
      <c r="N111">
        <v>3821</v>
      </c>
      <c r="O111" t="s">
        <v>228</v>
      </c>
      <c r="P111">
        <v>0</v>
      </c>
      <c r="Q111" t="s">
        <v>58</v>
      </c>
      <c r="R111" s="1">
        <v>364187.8</v>
      </c>
      <c r="S111" s="1">
        <v>131385.79999999999</v>
      </c>
      <c r="T111" s="1">
        <v>131385.79999999999</v>
      </c>
      <c r="U111" s="1">
        <v>145000</v>
      </c>
      <c r="V111" s="1">
        <v>160000</v>
      </c>
      <c r="W111" s="1">
        <v>14000.01</v>
      </c>
      <c r="X111" s="1">
        <v>14000.01</v>
      </c>
      <c r="Y111" s="1">
        <v>145000</v>
      </c>
      <c r="Z111" s="1">
        <v>145000</v>
      </c>
      <c r="AA111">
        <v>0</v>
      </c>
      <c r="AB111">
        <v>0</v>
      </c>
      <c r="AC111">
        <v>0</v>
      </c>
      <c r="AD111">
        <v>0</v>
      </c>
      <c r="AE111">
        <v>0</v>
      </c>
      <c r="AF111" s="1">
        <v>145000</v>
      </c>
      <c r="AG111" s="1">
        <v>145000</v>
      </c>
      <c r="AH111">
        <v>0</v>
      </c>
      <c r="AI111">
        <v>0</v>
      </c>
      <c r="AJ111">
        <v>0</v>
      </c>
      <c r="AK111">
        <v>0</v>
      </c>
      <c r="AL111">
        <v>0</v>
      </c>
    </row>
    <row r="112" spans="1:39" x14ac:dyDescent="0.35">
      <c r="A112" t="str">
        <f t="shared" si="8"/>
        <v>1.1-00-2502_2553002_2539220</v>
      </c>
      <c r="B112" t="s">
        <v>812</v>
      </c>
      <c r="C112" t="s">
        <v>1144</v>
      </c>
      <c r="D112" t="s">
        <v>829</v>
      </c>
      <c r="E112" t="s">
        <v>178</v>
      </c>
      <c r="F112">
        <v>5</v>
      </c>
      <c r="G112" t="s">
        <v>810</v>
      </c>
      <c r="H112">
        <v>3</v>
      </c>
      <c r="I112" t="s">
        <v>691</v>
      </c>
      <c r="J112" t="s">
        <v>830</v>
      </c>
      <c r="K112" t="s">
        <v>832</v>
      </c>
      <c r="L112">
        <v>3000</v>
      </c>
      <c r="M112" t="s">
        <v>56</v>
      </c>
      <c r="N112">
        <v>3922</v>
      </c>
      <c r="O112" t="s">
        <v>258</v>
      </c>
      <c r="P112">
        <v>0</v>
      </c>
      <c r="Q112" t="s">
        <v>58</v>
      </c>
      <c r="R112" s="1">
        <v>812000</v>
      </c>
      <c r="S112" s="1">
        <v>465866.34</v>
      </c>
      <c r="T112" s="1">
        <v>465866.34</v>
      </c>
      <c r="U112" s="1">
        <v>0</v>
      </c>
      <c r="V112" s="1">
        <v>0</v>
      </c>
      <c r="W112" s="1">
        <v>0</v>
      </c>
      <c r="X112" s="1">
        <v>0</v>
      </c>
      <c r="Y112" s="1">
        <v>500000</v>
      </c>
      <c r="Z112" s="1">
        <v>1000000</v>
      </c>
      <c r="AA112">
        <v>0</v>
      </c>
      <c r="AB112">
        <v>0</v>
      </c>
      <c r="AC112">
        <v>0</v>
      </c>
      <c r="AD112">
        <v>0</v>
      </c>
      <c r="AE112">
        <v>0</v>
      </c>
      <c r="AF112" s="1">
        <v>500000</v>
      </c>
      <c r="AG112" s="1">
        <v>500000</v>
      </c>
      <c r="AH112">
        <v>0</v>
      </c>
      <c r="AI112">
        <v>0</v>
      </c>
      <c r="AJ112">
        <v>0</v>
      </c>
      <c r="AK112" s="1">
        <v>500000</v>
      </c>
      <c r="AL112" s="1">
        <v>-500000</v>
      </c>
    </row>
    <row r="113" spans="1:38" x14ac:dyDescent="0.35">
      <c r="A113" t="str">
        <f t="shared" si="8"/>
        <v>1.1-00-2502_2553002_2539220</v>
      </c>
      <c r="B113" t="s">
        <v>812</v>
      </c>
      <c r="C113" t="s">
        <v>815</v>
      </c>
      <c r="D113" t="s">
        <v>829</v>
      </c>
      <c r="E113" t="s">
        <v>178</v>
      </c>
      <c r="F113">
        <v>5</v>
      </c>
      <c r="G113" t="s">
        <v>810</v>
      </c>
      <c r="H113">
        <v>3</v>
      </c>
      <c r="I113" t="s">
        <v>691</v>
      </c>
      <c r="J113" t="s">
        <v>830</v>
      </c>
      <c r="K113" t="s">
        <v>832</v>
      </c>
      <c r="L113">
        <v>3000</v>
      </c>
      <c r="M113" t="s">
        <v>56</v>
      </c>
      <c r="N113">
        <v>3922</v>
      </c>
      <c r="O113" t="s">
        <v>258</v>
      </c>
      <c r="P113">
        <v>0</v>
      </c>
      <c r="Q113" t="s">
        <v>58</v>
      </c>
      <c r="R113" s="1">
        <v>654168.37</v>
      </c>
      <c r="S113" s="1">
        <v>327084.45</v>
      </c>
      <c r="T113" s="1">
        <v>327084.45</v>
      </c>
      <c r="U113" s="1">
        <v>1216175.0900000001</v>
      </c>
      <c r="V113" s="1">
        <v>500000</v>
      </c>
      <c r="W113" s="1">
        <v>752924.61</v>
      </c>
      <c r="X113" s="1">
        <v>660945.14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</row>
    <row r="114" spans="1:38" x14ac:dyDescent="0.35">
      <c r="A114" t="str">
        <f t="shared" si="8"/>
        <v>1.1-00-2502_2553002_25445110</v>
      </c>
      <c r="B114" t="s">
        <v>812</v>
      </c>
      <c r="C114" t="s">
        <v>815</v>
      </c>
      <c r="D114" t="s">
        <v>829</v>
      </c>
      <c r="E114" t="s">
        <v>178</v>
      </c>
      <c r="F114">
        <v>5</v>
      </c>
      <c r="G114" t="s">
        <v>810</v>
      </c>
      <c r="H114">
        <v>3</v>
      </c>
      <c r="I114" t="s">
        <v>691</v>
      </c>
      <c r="J114" t="s">
        <v>830</v>
      </c>
      <c r="K114" t="s">
        <v>832</v>
      </c>
      <c r="L114">
        <v>4000</v>
      </c>
      <c r="M114" t="s">
        <v>233</v>
      </c>
      <c r="N114">
        <v>4451</v>
      </c>
      <c r="O114" t="s">
        <v>282</v>
      </c>
      <c r="P114">
        <v>10</v>
      </c>
      <c r="Q114" t="s">
        <v>286</v>
      </c>
      <c r="R114" s="1">
        <v>50000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</row>
    <row r="115" spans="1:38" x14ac:dyDescent="0.35">
      <c r="A115" t="str">
        <f t="shared" si="8"/>
        <v>1.1-00-2502_2553002_25445110</v>
      </c>
      <c r="B115" t="s">
        <v>812</v>
      </c>
      <c r="C115" t="s">
        <v>815</v>
      </c>
      <c r="D115" t="s">
        <v>829</v>
      </c>
      <c r="E115" t="s">
        <v>178</v>
      </c>
      <c r="F115">
        <v>5</v>
      </c>
      <c r="G115" t="s">
        <v>810</v>
      </c>
      <c r="H115">
        <v>3</v>
      </c>
      <c r="I115" t="s">
        <v>691</v>
      </c>
      <c r="J115" t="s">
        <v>830</v>
      </c>
      <c r="K115" t="s">
        <v>832</v>
      </c>
      <c r="L115">
        <v>4000</v>
      </c>
      <c r="M115" t="s">
        <v>233</v>
      </c>
      <c r="N115">
        <v>4451</v>
      </c>
      <c r="O115" t="s">
        <v>282</v>
      </c>
      <c r="P115">
        <v>10</v>
      </c>
      <c r="Q115" t="s">
        <v>285</v>
      </c>
      <c r="R115" s="1">
        <v>210000</v>
      </c>
      <c r="S115" s="1">
        <v>0</v>
      </c>
      <c r="T115" s="1">
        <v>0</v>
      </c>
      <c r="U115" s="1">
        <v>210000</v>
      </c>
      <c r="V115" s="1">
        <v>199500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</row>
    <row r="116" spans="1:38" x14ac:dyDescent="0.35">
      <c r="A116" t="str">
        <f t="shared" si="8"/>
        <v>1.1-00-2502_2553002_2544519</v>
      </c>
      <c r="B116" t="s">
        <v>812</v>
      </c>
      <c r="C116" t="s">
        <v>815</v>
      </c>
      <c r="D116" t="s">
        <v>829</v>
      </c>
      <c r="E116" t="s">
        <v>178</v>
      </c>
      <c r="F116">
        <v>5</v>
      </c>
      <c r="G116" t="s">
        <v>810</v>
      </c>
      <c r="H116">
        <v>3</v>
      </c>
      <c r="I116" t="s">
        <v>691</v>
      </c>
      <c r="J116" t="s">
        <v>830</v>
      </c>
      <c r="K116" t="s">
        <v>832</v>
      </c>
      <c r="L116">
        <v>4000</v>
      </c>
      <c r="M116" t="s">
        <v>233</v>
      </c>
      <c r="N116">
        <v>4451</v>
      </c>
      <c r="O116" t="s">
        <v>282</v>
      </c>
      <c r="P116">
        <v>9</v>
      </c>
      <c r="Q116" t="s">
        <v>283</v>
      </c>
      <c r="R116" s="1">
        <v>700000</v>
      </c>
      <c r="S116" s="1">
        <v>500000</v>
      </c>
      <c r="T116" s="1">
        <v>500000</v>
      </c>
      <c r="U116" s="1">
        <v>750000</v>
      </c>
      <c r="V116" s="1">
        <v>760500</v>
      </c>
      <c r="W116" s="1">
        <v>500000</v>
      </c>
      <c r="X116" s="1">
        <v>500000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</row>
    <row r="117" spans="1:38" x14ac:dyDescent="0.35">
      <c r="A117" t="str">
        <f t="shared" si="8"/>
        <v>1.1-00-2502_2553002_2544810</v>
      </c>
      <c r="B117" t="s">
        <v>812</v>
      </c>
      <c r="C117" t="s">
        <v>815</v>
      </c>
      <c r="D117" t="s">
        <v>829</v>
      </c>
      <c r="E117" t="s">
        <v>178</v>
      </c>
      <c r="F117">
        <v>5</v>
      </c>
      <c r="G117" t="s">
        <v>810</v>
      </c>
      <c r="H117">
        <v>3</v>
      </c>
      <c r="I117" t="s">
        <v>691</v>
      </c>
      <c r="J117" t="s">
        <v>830</v>
      </c>
      <c r="K117" t="s">
        <v>832</v>
      </c>
      <c r="L117">
        <v>4000</v>
      </c>
      <c r="M117" t="s">
        <v>233</v>
      </c>
      <c r="N117">
        <v>4481</v>
      </c>
      <c r="O117" t="s">
        <v>427</v>
      </c>
      <c r="P117">
        <v>0</v>
      </c>
      <c r="Q117" t="s">
        <v>58</v>
      </c>
      <c r="R117" s="1">
        <v>1458174.06</v>
      </c>
      <c r="S117" s="1">
        <v>1458174.06</v>
      </c>
      <c r="T117" s="1">
        <v>1089485.31</v>
      </c>
      <c r="U117" s="1">
        <v>1000000</v>
      </c>
      <c r="V117" s="1">
        <v>1000000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</row>
    <row r="118" spans="1:38" x14ac:dyDescent="0.35">
      <c r="A118" t="str">
        <f t="shared" si="8"/>
        <v>1.1-00-2502_2553002_25511141</v>
      </c>
      <c r="B118" t="s">
        <v>812</v>
      </c>
      <c r="C118" t="s">
        <v>815</v>
      </c>
      <c r="D118" t="s">
        <v>829</v>
      </c>
      <c r="E118" t="s">
        <v>178</v>
      </c>
      <c r="F118">
        <v>5</v>
      </c>
      <c r="G118" t="s">
        <v>810</v>
      </c>
      <c r="H118">
        <v>3</v>
      </c>
      <c r="I118" t="s">
        <v>691</v>
      </c>
      <c r="J118" t="s">
        <v>830</v>
      </c>
      <c r="K118" t="s">
        <v>832</v>
      </c>
      <c r="L118">
        <v>5000</v>
      </c>
      <c r="M118" t="s">
        <v>118</v>
      </c>
      <c r="N118">
        <v>5111</v>
      </c>
      <c r="O118" t="s">
        <v>119</v>
      </c>
      <c r="P118">
        <v>41</v>
      </c>
      <c r="Q118" t="s">
        <v>831</v>
      </c>
      <c r="R118" s="1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 s="1">
        <v>4000000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 s="1">
        <v>4000000</v>
      </c>
      <c r="AL118" s="1">
        <v>-4000000</v>
      </c>
    </row>
    <row r="119" spans="1:38" x14ac:dyDescent="0.35">
      <c r="A119" t="str">
        <f t="shared" si="8"/>
        <v>1.1-00-2502_2553002_2558110</v>
      </c>
      <c r="B119" t="s">
        <v>812</v>
      </c>
      <c r="C119" t="s">
        <v>815</v>
      </c>
      <c r="D119" t="s">
        <v>829</v>
      </c>
      <c r="E119" t="s">
        <v>178</v>
      </c>
      <c r="F119">
        <v>5</v>
      </c>
      <c r="G119" t="s">
        <v>810</v>
      </c>
      <c r="H119">
        <v>3</v>
      </c>
      <c r="I119" t="s">
        <v>691</v>
      </c>
      <c r="J119" t="s">
        <v>830</v>
      </c>
      <c r="K119" t="s">
        <v>832</v>
      </c>
      <c r="L119">
        <v>5000</v>
      </c>
      <c r="M119" t="s">
        <v>118</v>
      </c>
      <c r="N119">
        <v>5811</v>
      </c>
      <c r="O119" t="s">
        <v>251</v>
      </c>
      <c r="P119">
        <v>0</v>
      </c>
      <c r="Q119" t="s">
        <v>58</v>
      </c>
      <c r="R119" s="1">
        <v>34325555.600000001</v>
      </c>
      <c r="S119" s="1">
        <v>30202068.09</v>
      </c>
      <c r="T119" s="1">
        <v>29504344.09</v>
      </c>
      <c r="U119" s="1">
        <v>53832695.100000001</v>
      </c>
      <c r="V119" s="1">
        <v>0</v>
      </c>
      <c r="W119" s="1">
        <v>50860130.490000002</v>
      </c>
      <c r="X119" s="1">
        <v>49458695.090000004</v>
      </c>
      <c r="Y119">
        <v>0</v>
      </c>
      <c r="Z119" s="1">
        <v>10000000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 s="1">
        <v>10000000</v>
      </c>
      <c r="AL119" s="1">
        <v>-10000000</v>
      </c>
    </row>
    <row r="120" spans="1:38" x14ac:dyDescent="0.35">
      <c r="A120" t="str">
        <f t="shared" si="8"/>
        <v>1.1-00-2502_2553002_25581146</v>
      </c>
      <c r="B120" t="s">
        <v>812</v>
      </c>
      <c r="C120" t="s">
        <v>815</v>
      </c>
      <c r="D120" t="s">
        <v>829</v>
      </c>
      <c r="E120" t="s">
        <v>178</v>
      </c>
      <c r="F120">
        <v>5</v>
      </c>
      <c r="G120" t="s">
        <v>810</v>
      </c>
      <c r="H120">
        <v>3</v>
      </c>
      <c r="I120" t="s">
        <v>691</v>
      </c>
      <c r="J120" t="s">
        <v>830</v>
      </c>
      <c r="K120" t="s">
        <v>832</v>
      </c>
      <c r="L120">
        <v>5000</v>
      </c>
      <c r="M120" t="s">
        <v>118</v>
      </c>
      <c r="N120">
        <v>5811</v>
      </c>
      <c r="O120" t="s">
        <v>251</v>
      </c>
      <c r="P120">
        <v>46</v>
      </c>
      <c r="Q120" t="s">
        <v>301</v>
      </c>
      <c r="R120" s="1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 s="1">
        <v>103734.1</v>
      </c>
      <c r="Z120">
        <v>0</v>
      </c>
      <c r="AA120" s="1">
        <v>103734.1</v>
      </c>
      <c r="AB120" s="1">
        <v>103734.1</v>
      </c>
      <c r="AC120" s="1">
        <v>103734.1</v>
      </c>
      <c r="AD120" s="1">
        <v>103734.1</v>
      </c>
      <c r="AE120" s="1">
        <v>103734.1</v>
      </c>
      <c r="AF120">
        <v>0</v>
      </c>
      <c r="AG120">
        <v>0</v>
      </c>
      <c r="AH120" s="1">
        <v>3507496</v>
      </c>
      <c r="AI120">
        <v>0</v>
      </c>
      <c r="AJ120">
        <v>0</v>
      </c>
      <c r="AK120" s="1">
        <v>3403761.9</v>
      </c>
      <c r="AL120" s="1">
        <v>103734.1</v>
      </c>
    </row>
    <row r="121" spans="1:38" x14ac:dyDescent="0.35">
      <c r="A121" t="str">
        <f>CONCATENATE(B121,D121,F121,H121,J121,N121,P121)</f>
        <v>1.1-00-2505_2559007_2521110</v>
      </c>
      <c r="B121" t="s">
        <v>812</v>
      </c>
      <c r="C121" t="s">
        <v>815</v>
      </c>
      <c r="D121" t="s">
        <v>833</v>
      </c>
      <c r="E121" t="s">
        <v>835</v>
      </c>
      <c r="F121">
        <v>5</v>
      </c>
      <c r="G121" t="s">
        <v>810</v>
      </c>
      <c r="H121">
        <v>9</v>
      </c>
      <c r="I121" t="s">
        <v>120</v>
      </c>
      <c r="J121" t="s">
        <v>834</v>
      </c>
      <c r="K121" t="s">
        <v>836</v>
      </c>
      <c r="L121">
        <v>2000</v>
      </c>
      <c r="M121" t="s">
        <v>105</v>
      </c>
      <c r="N121">
        <v>2111</v>
      </c>
      <c r="O121" t="s">
        <v>124</v>
      </c>
      <c r="P121">
        <v>0</v>
      </c>
      <c r="Q121" t="s">
        <v>58</v>
      </c>
      <c r="R121" s="1">
        <v>2339820.2599999998</v>
      </c>
      <c r="S121" s="1">
        <v>2331721.58</v>
      </c>
      <c r="T121" s="1">
        <v>2331721.58</v>
      </c>
      <c r="U121" s="1">
        <v>3870913.18</v>
      </c>
      <c r="V121" s="1">
        <v>3474000</v>
      </c>
      <c r="W121" s="1">
        <v>2260402.98</v>
      </c>
      <c r="X121" s="1">
        <v>2260402.98</v>
      </c>
      <c r="Y121" s="1">
        <v>2389616.23</v>
      </c>
      <c r="Z121" s="1">
        <v>2500000</v>
      </c>
      <c r="AA121" s="1">
        <v>2315580.9700000002</v>
      </c>
      <c r="AB121" s="1">
        <v>2315580.9700000002</v>
      </c>
      <c r="AC121" s="1">
        <v>723951.33</v>
      </c>
      <c r="AD121" s="1">
        <v>713070.53</v>
      </c>
      <c r="AE121" s="1">
        <v>713070.53</v>
      </c>
      <c r="AF121" s="1">
        <v>74035.259999999995</v>
      </c>
      <c r="AG121" s="1">
        <v>1676545.7</v>
      </c>
      <c r="AH121">
        <v>0</v>
      </c>
      <c r="AI121" s="1">
        <v>700000</v>
      </c>
      <c r="AJ121">
        <v>0</v>
      </c>
      <c r="AK121" s="1">
        <v>810383.77</v>
      </c>
      <c r="AL121" s="1">
        <v>-110383.77</v>
      </c>
    </row>
    <row r="122" spans="1:38" x14ac:dyDescent="0.35">
      <c r="A122" t="str">
        <f t="shared" ref="A122:A185" si="9">CONCATENATE(B122,D122,F122,H122,J122,N122,P122)</f>
        <v>1.1-00-2505_2559007_2521410</v>
      </c>
      <c r="B122" t="s">
        <v>812</v>
      </c>
      <c r="C122" t="s">
        <v>815</v>
      </c>
      <c r="D122" t="s">
        <v>833</v>
      </c>
      <c r="E122" t="s">
        <v>835</v>
      </c>
      <c r="F122">
        <v>5</v>
      </c>
      <c r="G122" t="s">
        <v>810</v>
      </c>
      <c r="H122">
        <v>9</v>
      </c>
      <c r="I122" t="s">
        <v>120</v>
      </c>
      <c r="J122" t="s">
        <v>834</v>
      </c>
      <c r="K122" t="s">
        <v>836</v>
      </c>
      <c r="L122">
        <v>2000</v>
      </c>
      <c r="M122" t="s">
        <v>105</v>
      </c>
      <c r="N122">
        <v>2141</v>
      </c>
      <c r="O122" t="s">
        <v>126</v>
      </c>
      <c r="P122">
        <v>0</v>
      </c>
      <c r="Q122" t="s">
        <v>58</v>
      </c>
      <c r="R122" s="1">
        <v>24759.15</v>
      </c>
      <c r="S122" s="1">
        <v>24759.15</v>
      </c>
      <c r="T122" s="1">
        <v>24759.15</v>
      </c>
      <c r="U122" s="1">
        <v>204194.1</v>
      </c>
      <c r="V122" s="1">
        <v>23000</v>
      </c>
      <c r="W122" s="1">
        <v>152658.32</v>
      </c>
      <c r="X122" s="1">
        <v>8942.7999999999993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</row>
    <row r="123" spans="1:38" x14ac:dyDescent="0.35">
      <c r="A123" t="str">
        <f t="shared" si="9"/>
        <v>1.1-00-2505_2559007_2521510</v>
      </c>
      <c r="B123" t="s">
        <v>812</v>
      </c>
      <c r="C123" t="s">
        <v>815</v>
      </c>
      <c r="D123" t="s">
        <v>833</v>
      </c>
      <c r="E123" t="s">
        <v>835</v>
      </c>
      <c r="F123">
        <v>5</v>
      </c>
      <c r="G123" t="s">
        <v>810</v>
      </c>
      <c r="H123">
        <v>9</v>
      </c>
      <c r="I123" t="s">
        <v>120</v>
      </c>
      <c r="J123" t="s">
        <v>834</v>
      </c>
      <c r="K123" t="s">
        <v>836</v>
      </c>
      <c r="L123">
        <v>2000</v>
      </c>
      <c r="M123" t="s">
        <v>105</v>
      </c>
      <c r="N123">
        <v>2151</v>
      </c>
      <c r="O123" t="s">
        <v>366</v>
      </c>
      <c r="P123">
        <v>0</v>
      </c>
      <c r="Q123" t="s">
        <v>58</v>
      </c>
      <c r="R123" s="1">
        <v>420</v>
      </c>
      <c r="S123" s="1">
        <v>420</v>
      </c>
      <c r="T123" s="1">
        <v>420</v>
      </c>
      <c r="U123" s="1">
        <v>420</v>
      </c>
      <c r="V123" s="1">
        <v>420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</row>
    <row r="124" spans="1:38" x14ac:dyDescent="0.35">
      <c r="A124" t="str">
        <f t="shared" si="9"/>
        <v>1.1-00-2505_2559007_2521610</v>
      </c>
      <c r="B124" t="s">
        <v>812</v>
      </c>
      <c r="C124" t="s">
        <v>815</v>
      </c>
      <c r="D124" t="s">
        <v>833</v>
      </c>
      <c r="E124" t="s">
        <v>835</v>
      </c>
      <c r="F124">
        <v>5</v>
      </c>
      <c r="G124" t="s">
        <v>810</v>
      </c>
      <c r="H124">
        <v>9</v>
      </c>
      <c r="I124" t="s">
        <v>120</v>
      </c>
      <c r="J124" t="s">
        <v>834</v>
      </c>
      <c r="K124" t="s">
        <v>836</v>
      </c>
      <c r="L124">
        <v>2000</v>
      </c>
      <c r="M124" t="s">
        <v>105</v>
      </c>
      <c r="N124">
        <v>2161</v>
      </c>
      <c r="O124" t="s">
        <v>367</v>
      </c>
      <c r="P124">
        <v>0</v>
      </c>
      <c r="Q124" t="s">
        <v>58</v>
      </c>
      <c r="R124" s="1">
        <v>2153994.9900000002</v>
      </c>
      <c r="S124" s="1">
        <v>2062001.19</v>
      </c>
      <c r="T124" s="1">
        <v>2062001.19</v>
      </c>
      <c r="U124" s="1">
        <v>1148656.1000000001</v>
      </c>
      <c r="V124" s="1">
        <v>1828856.1</v>
      </c>
      <c r="W124" s="1">
        <v>672812.28</v>
      </c>
      <c r="X124" s="1">
        <v>343279.48</v>
      </c>
      <c r="Y124" s="1">
        <v>620000</v>
      </c>
      <c r="Z124" s="1">
        <v>600000</v>
      </c>
      <c r="AA124" s="1">
        <v>619914.11</v>
      </c>
      <c r="AB124" s="1">
        <v>619914.11</v>
      </c>
      <c r="AC124" s="1">
        <v>619914.11</v>
      </c>
      <c r="AD124" s="1">
        <v>27398.58</v>
      </c>
      <c r="AE124" s="1">
        <v>27398.58</v>
      </c>
      <c r="AF124">
        <v>85.89</v>
      </c>
      <c r="AG124" s="1">
        <v>592601.42000000004</v>
      </c>
      <c r="AH124">
        <v>0</v>
      </c>
      <c r="AI124" s="1">
        <v>20000</v>
      </c>
      <c r="AJ124">
        <v>0</v>
      </c>
      <c r="AK124">
        <v>0</v>
      </c>
      <c r="AL124" s="1">
        <v>20000</v>
      </c>
    </row>
    <row r="125" spans="1:38" x14ac:dyDescent="0.35">
      <c r="A125" t="str">
        <f t="shared" si="9"/>
        <v>1.1-00-2505_2559007_2522110</v>
      </c>
      <c r="B125" t="s">
        <v>812</v>
      </c>
      <c r="C125" t="s">
        <v>815</v>
      </c>
      <c r="D125" t="s">
        <v>833</v>
      </c>
      <c r="E125" t="s">
        <v>835</v>
      </c>
      <c r="F125">
        <v>5</v>
      </c>
      <c r="G125" t="s">
        <v>810</v>
      </c>
      <c r="H125">
        <v>9</v>
      </c>
      <c r="I125" t="s">
        <v>120</v>
      </c>
      <c r="J125" t="s">
        <v>834</v>
      </c>
      <c r="K125" t="s">
        <v>836</v>
      </c>
      <c r="L125">
        <v>2000</v>
      </c>
      <c r="M125" t="s">
        <v>105</v>
      </c>
      <c r="N125">
        <v>2211</v>
      </c>
      <c r="O125" t="s">
        <v>307</v>
      </c>
      <c r="P125">
        <v>0</v>
      </c>
      <c r="Q125" t="s">
        <v>58</v>
      </c>
      <c r="R125" s="1">
        <v>338812.5</v>
      </c>
      <c r="S125" s="1">
        <v>282232.5</v>
      </c>
      <c r="T125" s="1">
        <v>282232.5</v>
      </c>
      <c r="U125" s="1">
        <v>424924</v>
      </c>
      <c r="V125" s="1">
        <v>200000</v>
      </c>
      <c r="W125" s="1">
        <v>281832.95</v>
      </c>
      <c r="X125" s="1">
        <v>281832.95</v>
      </c>
      <c r="Y125" s="1">
        <v>542448</v>
      </c>
      <c r="Z125">
        <v>0</v>
      </c>
      <c r="AA125" s="1">
        <v>523554.79</v>
      </c>
      <c r="AB125" s="1">
        <v>523554.79</v>
      </c>
      <c r="AC125" s="1">
        <v>135617.29</v>
      </c>
      <c r="AD125" s="1">
        <v>126289.39</v>
      </c>
      <c r="AE125" s="1">
        <v>126289.39</v>
      </c>
      <c r="AF125" s="1">
        <v>18893.21</v>
      </c>
      <c r="AG125" s="1">
        <v>416158.61</v>
      </c>
      <c r="AH125">
        <v>0</v>
      </c>
      <c r="AI125" s="1">
        <v>542448</v>
      </c>
      <c r="AJ125">
        <v>0</v>
      </c>
      <c r="AK125">
        <v>0</v>
      </c>
      <c r="AL125" s="1">
        <v>542448</v>
      </c>
    </row>
    <row r="126" spans="1:38" x14ac:dyDescent="0.35">
      <c r="A126" t="str">
        <f t="shared" si="9"/>
        <v>1.1-00-2505_2559007_2524110</v>
      </c>
      <c r="B126" t="s">
        <v>812</v>
      </c>
      <c r="C126" t="s">
        <v>815</v>
      </c>
      <c r="D126" t="s">
        <v>833</v>
      </c>
      <c r="E126" t="s">
        <v>835</v>
      </c>
      <c r="F126">
        <v>5</v>
      </c>
      <c r="G126" t="s">
        <v>810</v>
      </c>
      <c r="H126">
        <v>9</v>
      </c>
      <c r="I126" t="s">
        <v>120</v>
      </c>
      <c r="J126" t="s">
        <v>834</v>
      </c>
      <c r="K126" t="s">
        <v>836</v>
      </c>
      <c r="L126">
        <v>2000</v>
      </c>
      <c r="M126" t="s">
        <v>105</v>
      </c>
      <c r="N126">
        <v>2411</v>
      </c>
      <c r="O126" t="s">
        <v>369</v>
      </c>
      <c r="P126">
        <v>0</v>
      </c>
      <c r="Q126" t="s">
        <v>58</v>
      </c>
      <c r="R126" s="1">
        <v>150583.6</v>
      </c>
      <c r="S126" s="1">
        <v>150583.6</v>
      </c>
      <c r="T126" s="1">
        <v>150583.6</v>
      </c>
      <c r="U126" s="1">
        <v>1705959.82</v>
      </c>
      <c r="V126" s="1">
        <v>2000</v>
      </c>
      <c r="W126" s="1">
        <v>9449.82</v>
      </c>
      <c r="X126" s="1">
        <v>9449.82</v>
      </c>
      <c r="Y126" s="1">
        <v>31620</v>
      </c>
      <c r="Z126" s="1">
        <v>12000</v>
      </c>
      <c r="AA126" s="1">
        <v>21804.27</v>
      </c>
      <c r="AB126">
        <v>0</v>
      </c>
      <c r="AC126">
        <v>0</v>
      </c>
      <c r="AD126">
        <v>0</v>
      </c>
      <c r="AE126">
        <v>0</v>
      </c>
      <c r="AF126" s="1">
        <v>31620</v>
      </c>
      <c r="AG126" s="1">
        <v>31620</v>
      </c>
      <c r="AH126">
        <v>0</v>
      </c>
      <c r="AI126" s="1">
        <v>19620</v>
      </c>
      <c r="AJ126">
        <v>0</v>
      </c>
      <c r="AK126">
        <v>0</v>
      </c>
      <c r="AL126" s="1">
        <v>19620</v>
      </c>
    </row>
    <row r="127" spans="1:38" x14ac:dyDescent="0.35">
      <c r="A127" t="str">
        <f t="shared" si="9"/>
        <v>1.1-00-2505_2559007_2524210</v>
      </c>
      <c r="B127" t="s">
        <v>812</v>
      </c>
      <c r="C127" t="s">
        <v>815</v>
      </c>
      <c r="D127" t="s">
        <v>833</v>
      </c>
      <c r="E127" t="s">
        <v>835</v>
      </c>
      <c r="F127">
        <v>5</v>
      </c>
      <c r="G127" t="s">
        <v>810</v>
      </c>
      <c r="H127">
        <v>9</v>
      </c>
      <c r="I127" t="s">
        <v>120</v>
      </c>
      <c r="J127" t="s">
        <v>834</v>
      </c>
      <c r="K127" t="s">
        <v>836</v>
      </c>
      <c r="L127">
        <v>2000</v>
      </c>
      <c r="M127" t="s">
        <v>105</v>
      </c>
      <c r="N127">
        <v>2421</v>
      </c>
      <c r="O127" t="s">
        <v>370</v>
      </c>
      <c r="P127">
        <v>0</v>
      </c>
      <c r="Q127" t="s">
        <v>58</v>
      </c>
      <c r="R127" s="1">
        <v>413156.81</v>
      </c>
      <c r="S127" s="1">
        <v>398071.01</v>
      </c>
      <c r="T127" s="1">
        <v>398071.01</v>
      </c>
      <c r="U127" s="1">
        <v>20000</v>
      </c>
      <c r="V127" s="1">
        <v>20000</v>
      </c>
      <c r="W127" s="1">
        <v>18655.52</v>
      </c>
      <c r="X127" s="1">
        <v>18655.52</v>
      </c>
      <c r="Y127" s="1">
        <v>80200</v>
      </c>
      <c r="Z127" s="1">
        <v>500000</v>
      </c>
      <c r="AA127" s="1">
        <v>76198.880000000005</v>
      </c>
      <c r="AB127">
        <v>0</v>
      </c>
      <c r="AC127">
        <v>0</v>
      </c>
      <c r="AD127">
        <v>0</v>
      </c>
      <c r="AE127">
        <v>0</v>
      </c>
      <c r="AF127" s="1">
        <v>80200</v>
      </c>
      <c r="AG127" s="1">
        <v>80200</v>
      </c>
      <c r="AH127">
        <v>0</v>
      </c>
      <c r="AI127">
        <v>0</v>
      </c>
      <c r="AJ127">
        <v>0</v>
      </c>
      <c r="AK127" s="1">
        <v>419800</v>
      </c>
      <c r="AL127" s="1">
        <v>-419800</v>
      </c>
    </row>
    <row r="128" spans="1:38" x14ac:dyDescent="0.35">
      <c r="A128" t="str">
        <f t="shared" si="9"/>
        <v>1.1-00-2505_2559007_2524410</v>
      </c>
      <c r="B128" t="s">
        <v>812</v>
      </c>
      <c r="C128" t="s">
        <v>815</v>
      </c>
      <c r="D128" t="s">
        <v>833</v>
      </c>
      <c r="E128" t="s">
        <v>835</v>
      </c>
      <c r="F128">
        <v>5</v>
      </c>
      <c r="G128" t="s">
        <v>810</v>
      </c>
      <c r="H128">
        <v>9</v>
      </c>
      <c r="I128" t="s">
        <v>120</v>
      </c>
      <c r="J128" t="s">
        <v>834</v>
      </c>
      <c r="K128" t="s">
        <v>836</v>
      </c>
      <c r="L128">
        <v>2000</v>
      </c>
      <c r="M128" t="s">
        <v>105</v>
      </c>
      <c r="N128">
        <v>2441</v>
      </c>
      <c r="O128" t="s">
        <v>662</v>
      </c>
      <c r="P128">
        <v>0</v>
      </c>
      <c r="Q128" t="s">
        <v>58</v>
      </c>
      <c r="R128" s="1">
        <v>0</v>
      </c>
      <c r="S128" s="1">
        <v>0</v>
      </c>
      <c r="T128" s="1">
        <v>0</v>
      </c>
      <c r="U128" s="1">
        <v>1287</v>
      </c>
      <c r="V128" s="1">
        <v>0</v>
      </c>
      <c r="W128" s="1">
        <v>420.5</v>
      </c>
      <c r="X128" s="1">
        <v>420.5</v>
      </c>
      <c r="Y128" s="1">
        <v>15727</v>
      </c>
      <c r="Z128" s="1">
        <v>100000</v>
      </c>
      <c r="AA128" s="1">
        <v>5907.3</v>
      </c>
      <c r="AB128">
        <v>0</v>
      </c>
      <c r="AC128">
        <v>0</v>
      </c>
      <c r="AD128">
        <v>0</v>
      </c>
      <c r="AE128">
        <v>0</v>
      </c>
      <c r="AF128" s="1">
        <v>15727</v>
      </c>
      <c r="AG128" s="1">
        <v>15727</v>
      </c>
      <c r="AH128">
        <v>0</v>
      </c>
      <c r="AI128" s="1">
        <v>10000</v>
      </c>
      <c r="AJ128">
        <v>0</v>
      </c>
      <c r="AK128" s="1">
        <v>94273</v>
      </c>
      <c r="AL128" s="1">
        <v>-84273</v>
      </c>
    </row>
    <row r="129" spans="1:38" x14ac:dyDescent="0.35">
      <c r="A129" t="str">
        <f t="shared" si="9"/>
        <v>1.1-00-2505_2559007_2524510</v>
      </c>
      <c r="B129" t="s">
        <v>812</v>
      </c>
      <c r="C129" t="s">
        <v>815</v>
      </c>
      <c r="D129" t="s">
        <v>833</v>
      </c>
      <c r="E129" t="s">
        <v>835</v>
      </c>
      <c r="F129">
        <v>5</v>
      </c>
      <c r="G129" t="s">
        <v>810</v>
      </c>
      <c r="H129">
        <v>9</v>
      </c>
      <c r="I129" t="s">
        <v>120</v>
      </c>
      <c r="J129" t="s">
        <v>834</v>
      </c>
      <c r="K129" t="s">
        <v>836</v>
      </c>
      <c r="L129">
        <v>2000</v>
      </c>
      <c r="M129" t="s">
        <v>105</v>
      </c>
      <c r="N129">
        <v>2451</v>
      </c>
      <c r="O129" t="s">
        <v>371</v>
      </c>
      <c r="P129">
        <v>0</v>
      </c>
      <c r="Q129" t="s">
        <v>58</v>
      </c>
      <c r="R129" s="1">
        <v>48708.4</v>
      </c>
      <c r="S129" s="1">
        <v>48708.4</v>
      </c>
      <c r="T129" s="1">
        <v>48708.4</v>
      </c>
      <c r="U129" s="1">
        <v>47757.2</v>
      </c>
      <c r="V129" s="1">
        <v>47757.2</v>
      </c>
      <c r="W129" s="1">
        <v>7888</v>
      </c>
      <c r="X129" s="1">
        <v>7888</v>
      </c>
      <c r="Y129" s="1">
        <v>24980</v>
      </c>
      <c r="Z129" s="1">
        <v>100000</v>
      </c>
      <c r="AA129" s="1">
        <v>24014</v>
      </c>
      <c r="AB129" s="1">
        <v>24014</v>
      </c>
      <c r="AC129" s="1">
        <v>2146</v>
      </c>
      <c r="AD129" s="1">
        <v>2146</v>
      </c>
      <c r="AE129" s="1">
        <v>2146</v>
      </c>
      <c r="AF129">
        <v>966</v>
      </c>
      <c r="AG129" s="1">
        <v>22834</v>
      </c>
      <c r="AH129">
        <v>0</v>
      </c>
      <c r="AI129" s="1">
        <v>22000</v>
      </c>
      <c r="AJ129">
        <v>0</v>
      </c>
      <c r="AK129" s="1">
        <v>97020</v>
      </c>
      <c r="AL129" s="1">
        <v>-75020</v>
      </c>
    </row>
    <row r="130" spans="1:38" x14ac:dyDescent="0.35">
      <c r="A130" t="str">
        <f t="shared" si="9"/>
        <v>1.1-00-2505_2559007_2524610</v>
      </c>
      <c r="B130" t="s">
        <v>812</v>
      </c>
      <c r="C130" t="s">
        <v>815</v>
      </c>
      <c r="D130" t="s">
        <v>833</v>
      </c>
      <c r="E130" t="s">
        <v>835</v>
      </c>
      <c r="F130">
        <v>5</v>
      </c>
      <c r="G130" t="s">
        <v>810</v>
      </c>
      <c r="H130">
        <v>9</v>
      </c>
      <c r="I130" t="s">
        <v>120</v>
      </c>
      <c r="J130" t="s">
        <v>834</v>
      </c>
      <c r="K130" t="s">
        <v>836</v>
      </c>
      <c r="L130">
        <v>2000</v>
      </c>
      <c r="M130" t="s">
        <v>105</v>
      </c>
      <c r="N130">
        <v>2461</v>
      </c>
      <c r="O130" t="s">
        <v>372</v>
      </c>
      <c r="P130">
        <v>0</v>
      </c>
      <c r="Q130" t="s">
        <v>58</v>
      </c>
      <c r="R130" s="1">
        <v>166517.46</v>
      </c>
      <c r="S130" s="1">
        <v>105686.76</v>
      </c>
      <c r="T130" s="1">
        <v>93693.41</v>
      </c>
      <c r="U130" s="1">
        <v>150000</v>
      </c>
      <c r="V130" s="1">
        <v>150000</v>
      </c>
      <c r="W130" s="1">
        <v>97577.27</v>
      </c>
      <c r="X130" s="1">
        <v>97577.27</v>
      </c>
      <c r="Y130" s="1">
        <v>10000</v>
      </c>
      <c r="Z130" s="1">
        <v>150000</v>
      </c>
      <c r="AA130" s="1">
        <v>2705.12</v>
      </c>
      <c r="AB130" s="1">
        <v>2705.12</v>
      </c>
      <c r="AC130" s="1">
        <v>2705.12</v>
      </c>
      <c r="AD130" s="1">
        <v>2705.12</v>
      </c>
      <c r="AE130" s="1">
        <v>2705.12</v>
      </c>
      <c r="AF130" s="1">
        <v>7294.88</v>
      </c>
      <c r="AG130" s="1">
        <v>7294.88</v>
      </c>
      <c r="AH130">
        <v>0</v>
      </c>
      <c r="AI130">
        <v>0</v>
      </c>
      <c r="AJ130">
        <v>0</v>
      </c>
      <c r="AK130" s="1">
        <v>140000</v>
      </c>
      <c r="AL130" s="1">
        <v>-140000</v>
      </c>
    </row>
    <row r="131" spans="1:38" x14ac:dyDescent="0.35">
      <c r="A131" t="str">
        <f t="shared" si="9"/>
        <v>1.1-00-2505_2559007_2524710</v>
      </c>
      <c r="B131" t="s">
        <v>812</v>
      </c>
      <c r="C131" t="s">
        <v>815</v>
      </c>
      <c r="D131" t="s">
        <v>833</v>
      </c>
      <c r="E131" t="s">
        <v>835</v>
      </c>
      <c r="F131">
        <v>5</v>
      </c>
      <c r="G131" t="s">
        <v>810</v>
      </c>
      <c r="H131">
        <v>9</v>
      </c>
      <c r="I131" t="s">
        <v>120</v>
      </c>
      <c r="J131" t="s">
        <v>834</v>
      </c>
      <c r="K131" t="s">
        <v>836</v>
      </c>
      <c r="L131">
        <v>2000</v>
      </c>
      <c r="M131" t="s">
        <v>105</v>
      </c>
      <c r="N131">
        <v>2471</v>
      </c>
      <c r="O131" t="s">
        <v>373</v>
      </c>
      <c r="P131">
        <v>0</v>
      </c>
      <c r="Q131" t="s">
        <v>58</v>
      </c>
      <c r="R131" s="1">
        <v>22096.42</v>
      </c>
      <c r="S131" s="1">
        <v>22089.24</v>
      </c>
      <c r="T131" s="1">
        <v>22089.24</v>
      </c>
      <c r="U131" s="1">
        <v>42700</v>
      </c>
      <c r="V131" s="1">
        <v>50000</v>
      </c>
      <c r="W131" s="1">
        <v>30881.72</v>
      </c>
      <c r="X131" s="1">
        <v>30881.72</v>
      </c>
      <c r="Y131" s="1">
        <v>195289</v>
      </c>
      <c r="Z131" s="1">
        <v>150000</v>
      </c>
      <c r="AA131" s="1">
        <v>190765.17</v>
      </c>
      <c r="AB131">
        <v>0</v>
      </c>
      <c r="AC131">
        <v>0</v>
      </c>
      <c r="AD131">
        <v>0</v>
      </c>
      <c r="AE131">
        <v>0</v>
      </c>
      <c r="AF131" s="1">
        <v>195289</v>
      </c>
      <c r="AG131" s="1">
        <v>195289</v>
      </c>
      <c r="AH131">
        <v>0</v>
      </c>
      <c r="AI131" s="1">
        <v>45289</v>
      </c>
      <c r="AJ131">
        <v>0</v>
      </c>
      <c r="AK131">
        <v>0</v>
      </c>
      <c r="AL131" s="1">
        <v>45289</v>
      </c>
    </row>
    <row r="132" spans="1:38" x14ac:dyDescent="0.35">
      <c r="A132" t="str">
        <f t="shared" si="9"/>
        <v>1.1-00-2505_2559007_2524910</v>
      </c>
      <c r="B132" t="s">
        <v>812</v>
      </c>
      <c r="C132" t="s">
        <v>815</v>
      </c>
      <c r="D132" t="s">
        <v>833</v>
      </c>
      <c r="E132" t="s">
        <v>835</v>
      </c>
      <c r="F132">
        <v>5</v>
      </c>
      <c r="G132" t="s">
        <v>810</v>
      </c>
      <c r="H132">
        <v>9</v>
      </c>
      <c r="I132" t="s">
        <v>120</v>
      </c>
      <c r="J132" t="s">
        <v>834</v>
      </c>
      <c r="K132" t="s">
        <v>836</v>
      </c>
      <c r="L132">
        <v>2000</v>
      </c>
      <c r="M132" t="s">
        <v>105</v>
      </c>
      <c r="N132">
        <v>2491</v>
      </c>
      <c r="O132" t="s">
        <v>374</v>
      </c>
      <c r="P132">
        <v>0</v>
      </c>
      <c r="Q132" t="s">
        <v>58</v>
      </c>
      <c r="R132" s="1">
        <v>409580.77</v>
      </c>
      <c r="S132" s="1">
        <v>392154.09</v>
      </c>
      <c r="T132" s="1">
        <v>392154.09</v>
      </c>
      <c r="U132" s="1">
        <v>2738005.5</v>
      </c>
      <c r="V132" s="1">
        <v>420000</v>
      </c>
      <c r="W132" s="1">
        <v>2638036.7000000002</v>
      </c>
      <c r="X132" s="1">
        <v>149907.04</v>
      </c>
      <c r="Y132" s="1">
        <v>491743.77</v>
      </c>
      <c r="Z132" s="1">
        <v>200000</v>
      </c>
      <c r="AA132" s="1">
        <v>491743.77</v>
      </c>
      <c r="AB132" s="1">
        <v>12260.8</v>
      </c>
      <c r="AC132" s="1">
        <v>12260.8</v>
      </c>
      <c r="AD132" s="1">
        <v>12260.8</v>
      </c>
      <c r="AE132" s="1">
        <v>12260.8</v>
      </c>
      <c r="AF132" s="1">
        <v>479482.97</v>
      </c>
      <c r="AG132" s="1">
        <v>479482.97</v>
      </c>
      <c r="AH132" s="1">
        <v>4000000</v>
      </c>
      <c r="AI132" s="1">
        <v>291743.77</v>
      </c>
      <c r="AJ132">
        <v>0</v>
      </c>
      <c r="AK132" s="1">
        <v>4000000</v>
      </c>
      <c r="AL132" s="1">
        <v>291743.77</v>
      </c>
    </row>
    <row r="133" spans="1:38" x14ac:dyDescent="0.35">
      <c r="A133" t="str">
        <f t="shared" si="9"/>
        <v>1.1-00-2505_2559007_2525210</v>
      </c>
      <c r="B133" t="s">
        <v>812</v>
      </c>
      <c r="C133" t="s">
        <v>815</v>
      </c>
      <c r="D133" t="s">
        <v>833</v>
      </c>
      <c r="E133" t="s">
        <v>835</v>
      </c>
      <c r="F133">
        <v>5</v>
      </c>
      <c r="G133" t="s">
        <v>810</v>
      </c>
      <c r="H133">
        <v>9</v>
      </c>
      <c r="I133" t="s">
        <v>120</v>
      </c>
      <c r="J133" t="s">
        <v>834</v>
      </c>
      <c r="K133" t="s">
        <v>836</v>
      </c>
      <c r="L133">
        <v>2000</v>
      </c>
      <c r="M133" t="s">
        <v>105</v>
      </c>
      <c r="N133">
        <v>2521</v>
      </c>
      <c r="O133" t="s">
        <v>375</v>
      </c>
      <c r="P133">
        <v>0</v>
      </c>
      <c r="Q133" t="s">
        <v>58</v>
      </c>
      <c r="R133" s="1">
        <v>90467.34</v>
      </c>
      <c r="S133" s="1">
        <v>90467.34</v>
      </c>
      <c r="T133" s="1">
        <v>90467.34</v>
      </c>
      <c r="U133" s="1">
        <v>123580</v>
      </c>
      <c r="V133" s="1">
        <v>123580</v>
      </c>
      <c r="W133" s="1">
        <v>0</v>
      </c>
      <c r="X133" s="1">
        <v>0</v>
      </c>
      <c r="Y133">
        <v>380</v>
      </c>
      <c r="Z133" s="1">
        <v>50000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380</v>
      </c>
      <c r="AG133">
        <v>380</v>
      </c>
      <c r="AH133">
        <v>0</v>
      </c>
      <c r="AI133">
        <v>0</v>
      </c>
      <c r="AJ133">
        <v>0</v>
      </c>
      <c r="AK133" s="1">
        <v>49620</v>
      </c>
      <c r="AL133" s="1">
        <v>-49620</v>
      </c>
    </row>
    <row r="134" spans="1:38" x14ac:dyDescent="0.35">
      <c r="A134" t="str">
        <f t="shared" si="9"/>
        <v>1.1-00-2505_2559007_2525610</v>
      </c>
      <c r="B134" t="s">
        <v>812</v>
      </c>
      <c r="C134" t="s">
        <v>815</v>
      </c>
      <c r="D134" t="s">
        <v>833</v>
      </c>
      <c r="E134" t="s">
        <v>835</v>
      </c>
      <c r="F134">
        <v>5</v>
      </c>
      <c r="G134" t="s">
        <v>810</v>
      </c>
      <c r="H134">
        <v>9</v>
      </c>
      <c r="I134" t="s">
        <v>120</v>
      </c>
      <c r="J134" t="s">
        <v>834</v>
      </c>
      <c r="K134" t="s">
        <v>836</v>
      </c>
      <c r="L134">
        <v>2000</v>
      </c>
      <c r="M134" t="s">
        <v>105</v>
      </c>
      <c r="N134">
        <v>2561</v>
      </c>
      <c r="O134" t="s">
        <v>376</v>
      </c>
      <c r="P134">
        <v>0</v>
      </c>
      <c r="Q134" t="s">
        <v>58</v>
      </c>
      <c r="R134" s="1">
        <v>2807</v>
      </c>
      <c r="S134" s="1">
        <v>2807</v>
      </c>
      <c r="T134" s="1">
        <v>2807</v>
      </c>
      <c r="U134" s="1">
        <v>16200</v>
      </c>
      <c r="V134" s="1">
        <v>1500</v>
      </c>
      <c r="W134" s="1">
        <v>3280.93</v>
      </c>
      <c r="X134" s="1">
        <v>3280.93</v>
      </c>
      <c r="Y134" s="1">
        <v>20810</v>
      </c>
      <c r="Z134" s="1">
        <v>4000</v>
      </c>
      <c r="AA134">
        <v>769.66</v>
      </c>
      <c r="AB134">
        <v>0</v>
      </c>
      <c r="AC134">
        <v>0</v>
      </c>
      <c r="AD134">
        <v>0</v>
      </c>
      <c r="AE134">
        <v>0</v>
      </c>
      <c r="AF134" s="1">
        <v>20810</v>
      </c>
      <c r="AG134" s="1">
        <v>20810</v>
      </c>
      <c r="AH134">
        <v>0</v>
      </c>
      <c r="AI134" s="1">
        <v>16810</v>
      </c>
      <c r="AJ134">
        <v>0</v>
      </c>
      <c r="AK134">
        <v>0</v>
      </c>
      <c r="AL134" s="1">
        <v>16810</v>
      </c>
    </row>
    <row r="135" spans="1:38" x14ac:dyDescent="0.35">
      <c r="A135" t="str">
        <f t="shared" si="9"/>
        <v>1.1-00-2505_2559007_2526110</v>
      </c>
      <c r="B135" t="s">
        <v>812</v>
      </c>
      <c r="C135" t="s">
        <v>815</v>
      </c>
      <c r="D135" t="s">
        <v>833</v>
      </c>
      <c r="E135" t="s">
        <v>835</v>
      </c>
      <c r="F135">
        <v>5</v>
      </c>
      <c r="G135" t="s">
        <v>810</v>
      </c>
      <c r="H135">
        <v>9</v>
      </c>
      <c r="I135" t="s">
        <v>120</v>
      </c>
      <c r="J135" t="s">
        <v>834</v>
      </c>
      <c r="K135" t="s">
        <v>836</v>
      </c>
      <c r="L135">
        <v>2000</v>
      </c>
      <c r="M135" t="s">
        <v>105</v>
      </c>
      <c r="N135">
        <v>2611</v>
      </c>
      <c r="O135" t="s">
        <v>128</v>
      </c>
      <c r="P135">
        <v>0</v>
      </c>
      <c r="Q135" t="s">
        <v>58</v>
      </c>
      <c r="R135" s="1">
        <v>49419224.159999996</v>
      </c>
      <c r="S135" s="1">
        <v>49090154.409999996</v>
      </c>
      <c r="T135" s="1">
        <v>49035141.409999996</v>
      </c>
      <c r="U135" s="1">
        <v>42246515.359999999</v>
      </c>
      <c r="V135" s="1">
        <v>47577000</v>
      </c>
      <c r="W135" s="1">
        <v>38148237.439999998</v>
      </c>
      <c r="X135" s="1">
        <v>35192176.590000004</v>
      </c>
      <c r="Y135" s="1">
        <v>55900000</v>
      </c>
      <c r="Z135" s="1">
        <v>40700000</v>
      </c>
      <c r="AA135" s="1">
        <v>26252446.809999999</v>
      </c>
      <c r="AB135" s="1">
        <v>25846446.809999999</v>
      </c>
      <c r="AC135" s="1">
        <v>25217526.870000001</v>
      </c>
      <c r="AD135" s="1">
        <v>20910758.760000002</v>
      </c>
      <c r="AE135" s="1">
        <v>20910758.760000002</v>
      </c>
      <c r="AF135" s="1">
        <v>30053553.190000001</v>
      </c>
      <c r="AG135" s="1">
        <v>34989241.240000002</v>
      </c>
      <c r="AH135" s="1">
        <v>15200000</v>
      </c>
      <c r="AI135">
        <v>0</v>
      </c>
      <c r="AJ135">
        <v>0</v>
      </c>
      <c r="AK135">
        <v>0</v>
      </c>
      <c r="AL135" s="1">
        <v>15200000</v>
      </c>
    </row>
    <row r="136" spans="1:38" x14ac:dyDescent="0.35">
      <c r="A136" t="str">
        <f t="shared" si="9"/>
        <v>1.1-00-2505_2559007_2527110</v>
      </c>
      <c r="B136" t="s">
        <v>812</v>
      </c>
      <c r="C136" t="s">
        <v>815</v>
      </c>
      <c r="D136" t="s">
        <v>833</v>
      </c>
      <c r="E136" t="s">
        <v>835</v>
      </c>
      <c r="F136">
        <v>5</v>
      </c>
      <c r="G136" t="s">
        <v>810</v>
      </c>
      <c r="H136">
        <v>9</v>
      </c>
      <c r="I136" t="s">
        <v>120</v>
      </c>
      <c r="J136" t="s">
        <v>834</v>
      </c>
      <c r="K136" t="s">
        <v>836</v>
      </c>
      <c r="L136">
        <v>2000</v>
      </c>
      <c r="M136" t="s">
        <v>105</v>
      </c>
      <c r="N136">
        <v>2711</v>
      </c>
      <c r="O136" t="s">
        <v>106</v>
      </c>
      <c r="P136">
        <v>0</v>
      </c>
      <c r="Q136" t="s">
        <v>58</v>
      </c>
      <c r="R136" s="1">
        <v>0</v>
      </c>
      <c r="S136" s="1">
        <v>0</v>
      </c>
      <c r="T136" s="1">
        <v>0</v>
      </c>
      <c r="U136" s="1">
        <v>100000</v>
      </c>
      <c r="V136" s="1">
        <v>0</v>
      </c>
      <c r="W136" s="1">
        <v>72377.039999999994</v>
      </c>
      <c r="X136" s="1">
        <v>72377.039999999994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</row>
    <row r="137" spans="1:38" x14ac:dyDescent="0.35">
      <c r="A137" t="str">
        <f t="shared" si="9"/>
        <v>1.1-00-2505_2559007_2527210</v>
      </c>
      <c r="B137" t="s">
        <v>812</v>
      </c>
      <c r="C137" t="s">
        <v>815</v>
      </c>
      <c r="D137" t="s">
        <v>833</v>
      </c>
      <c r="E137" t="s">
        <v>835</v>
      </c>
      <c r="F137">
        <v>5</v>
      </c>
      <c r="G137" t="s">
        <v>810</v>
      </c>
      <c r="H137">
        <v>9</v>
      </c>
      <c r="I137" t="s">
        <v>120</v>
      </c>
      <c r="J137" t="s">
        <v>834</v>
      </c>
      <c r="K137" t="s">
        <v>836</v>
      </c>
      <c r="L137">
        <v>2000</v>
      </c>
      <c r="M137" t="s">
        <v>105</v>
      </c>
      <c r="N137">
        <v>2721</v>
      </c>
      <c r="O137" t="s">
        <v>377</v>
      </c>
      <c r="P137">
        <v>0</v>
      </c>
      <c r="Q137" t="s">
        <v>58</v>
      </c>
      <c r="R137" s="1">
        <v>4365.1499999999996</v>
      </c>
      <c r="S137" s="1">
        <v>3415.11</v>
      </c>
      <c r="T137" s="1">
        <v>2573.23</v>
      </c>
      <c r="U137" s="1">
        <v>195000</v>
      </c>
      <c r="V137" s="1">
        <v>195000</v>
      </c>
      <c r="W137" s="1">
        <v>73373.48</v>
      </c>
      <c r="X137" s="1">
        <v>73373.48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</row>
    <row r="138" spans="1:38" x14ac:dyDescent="0.35">
      <c r="A138" t="str">
        <f t="shared" si="9"/>
        <v>1.1-00-2505_2559007_2529110</v>
      </c>
      <c r="B138" t="s">
        <v>812</v>
      </c>
      <c r="C138" t="s">
        <v>815</v>
      </c>
      <c r="D138" t="s">
        <v>833</v>
      </c>
      <c r="E138" t="s">
        <v>835</v>
      </c>
      <c r="F138">
        <v>5</v>
      </c>
      <c r="G138" t="s">
        <v>810</v>
      </c>
      <c r="H138">
        <v>9</v>
      </c>
      <c r="I138" t="s">
        <v>120</v>
      </c>
      <c r="J138" t="s">
        <v>834</v>
      </c>
      <c r="K138" t="s">
        <v>836</v>
      </c>
      <c r="L138">
        <v>2000</v>
      </c>
      <c r="M138" t="s">
        <v>105</v>
      </c>
      <c r="N138">
        <v>2911</v>
      </c>
      <c r="O138" t="s">
        <v>312</v>
      </c>
      <c r="P138">
        <v>0</v>
      </c>
      <c r="Q138" t="s">
        <v>58</v>
      </c>
      <c r="R138" s="1">
        <v>132539.53</v>
      </c>
      <c r="S138" s="1">
        <v>122634.33</v>
      </c>
      <c r="T138" s="1">
        <v>122634.33</v>
      </c>
      <c r="U138" s="1">
        <v>447560.86</v>
      </c>
      <c r="V138" s="1">
        <v>147560.85999999999</v>
      </c>
      <c r="W138" s="1">
        <v>78844.06</v>
      </c>
      <c r="X138" s="1">
        <v>76375.58</v>
      </c>
      <c r="Y138" s="1">
        <v>218994</v>
      </c>
      <c r="Z138" s="1">
        <v>100000</v>
      </c>
      <c r="AA138" s="1">
        <v>124064.02</v>
      </c>
      <c r="AB138" s="1">
        <v>18594.63</v>
      </c>
      <c r="AC138" s="1">
        <v>18594.63</v>
      </c>
      <c r="AD138" s="1">
        <v>12185.63</v>
      </c>
      <c r="AE138" s="1">
        <v>12185.63</v>
      </c>
      <c r="AF138" s="1">
        <v>200399.37</v>
      </c>
      <c r="AG138" s="1">
        <v>206808.37</v>
      </c>
      <c r="AH138">
        <v>0</v>
      </c>
      <c r="AI138" s="1">
        <v>138994</v>
      </c>
      <c r="AJ138">
        <v>0</v>
      </c>
      <c r="AK138" s="1">
        <v>20000</v>
      </c>
      <c r="AL138" s="1">
        <v>118994</v>
      </c>
    </row>
    <row r="139" spans="1:38" x14ac:dyDescent="0.35">
      <c r="A139" t="str">
        <f t="shared" si="9"/>
        <v>1.1-00-2505_2559007_2529210</v>
      </c>
      <c r="B139" t="s">
        <v>812</v>
      </c>
      <c r="C139" t="s">
        <v>815</v>
      </c>
      <c r="D139" t="s">
        <v>833</v>
      </c>
      <c r="E139" t="s">
        <v>835</v>
      </c>
      <c r="F139">
        <v>5</v>
      </c>
      <c r="G139" t="s">
        <v>810</v>
      </c>
      <c r="H139">
        <v>9</v>
      </c>
      <c r="I139" t="s">
        <v>120</v>
      </c>
      <c r="J139" t="s">
        <v>834</v>
      </c>
      <c r="K139" t="s">
        <v>836</v>
      </c>
      <c r="L139">
        <v>2000</v>
      </c>
      <c r="M139" t="s">
        <v>105</v>
      </c>
      <c r="N139">
        <v>2921</v>
      </c>
      <c r="O139" t="s">
        <v>378</v>
      </c>
      <c r="P139">
        <v>0</v>
      </c>
      <c r="Q139" t="s">
        <v>58</v>
      </c>
      <c r="R139" s="1">
        <v>96085.94</v>
      </c>
      <c r="S139" s="1">
        <v>88499.08</v>
      </c>
      <c r="T139" s="1">
        <v>88499.08</v>
      </c>
      <c r="U139" s="1">
        <v>45000</v>
      </c>
      <c r="V139" s="1">
        <v>45000</v>
      </c>
      <c r="W139" s="1">
        <v>32427.26</v>
      </c>
      <c r="X139" s="1">
        <v>30292.86</v>
      </c>
      <c r="Y139" s="1">
        <v>160000</v>
      </c>
      <c r="Z139" s="1">
        <v>50000</v>
      </c>
      <c r="AA139" s="1">
        <v>108814.73</v>
      </c>
      <c r="AB139">
        <v>0</v>
      </c>
      <c r="AC139">
        <v>0</v>
      </c>
      <c r="AD139">
        <v>0</v>
      </c>
      <c r="AE139">
        <v>0</v>
      </c>
      <c r="AF139" s="1">
        <v>160000</v>
      </c>
      <c r="AG139" s="1">
        <v>160000</v>
      </c>
      <c r="AH139">
        <v>0</v>
      </c>
      <c r="AI139" s="1">
        <v>140000</v>
      </c>
      <c r="AJ139">
        <v>0</v>
      </c>
      <c r="AK139" s="1">
        <v>30000</v>
      </c>
      <c r="AL139" s="1">
        <v>110000</v>
      </c>
    </row>
    <row r="140" spans="1:38" x14ac:dyDescent="0.35">
      <c r="A140" t="str">
        <f t="shared" si="9"/>
        <v>1.1-00-2505_2559007_2529410</v>
      </c>
      <c r="B140" t="s">
        <v>812</v>
      </c>
      <c r="C140" t="s">
        <v>815</v>
      </c>
      <c r="D140" t="s">
        <v>833</v>
      </c>
      <c r="E140" t="s">
        <v>835</v>
      </c>
      <c r="F140">
        <v>5</v>
      </c>
      <c r="G140" t="s">
        <v>810</v>
      </c>
      <c r="H140">
        <v>9</v>
      </c>
      <c r="I140" t="s">
        <v>120</v>
      </c>
      <c r="J140" t="s">
        <v>834</v>
      </c>
      <c r="K140" t="s">
        <v>836</v>
      </c>
      <c r="L140">
        <v>2000</v>
      </c>
      <c r="M140" t="s">
        <v>105</v>
      </c>
      <c r="N140">
        <v>2941</v>
      </c>
      <c r="O140" t="s">
        <v>313</v>
      </c>
      <c r="P140">
        <v>0</v>
      </c>
      <c r="Q140" t="s">
        <v>58</v>
      </c>
      <c r="R140" s="1">
        <v>0</v>
      </c>
      <c r="S140" s="1">
        <v>0</v>
      </c>
      <c r="T140" s="1">
        <v>0</v>
      </c>
      <c r="U140" s="1">
        <v>1050</v>
      </c>
      <c r="V140" s="1">
        <v>0</v>
      </c>
      <c r="W140" s="1">
        <v>1040</v>
      </c>
      <c r="X140" s="1">
        <v>1040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</row>
    <row r="141" spans="1:38" x14ac:dyDescent="0.35">
      <c r="A141" t="str">
        <f t="shared" si="9"/>
        <v>1.1-00-2505_2559007_2529610</v>
      </c>
      <c r="B141" t="s">
        <v>812</v>
      </c>
      <c r="C141" t="s">
        <v>815</v>
      </c>
      <c r="D141" t="s">
        <v>833</v>
      </c>
      <c r="E141" t="s">
        <v>835</v>
      </c>
      <c r="F141">
        <v>5</v>
      </c>
      <c r="G141" t="s">
        <v>810</v>
      </c>
      <c r="H141">
        <v>9</v>
      </c>
      <c r="I141" t="s">
        <v>120</v>
      </c>
      <c r="J141" t="s">
        <v>834</v>
      </c>
      <c r="K141" t="s">
        <v>836</v>
      </c>
      <c r="L141">
        <v>2000</v>
      </c>
      <c r="M141" t="s">
        <v>105</v>
      </c>
      <c r="N141">
        <v>2961</v>
      </c>
      <c r="O141" t="s">
        <v>379</v>
      </c>
      <c r="P141">
        <v>0</v>
      </c>
      <c r="Q141" t="s">
        <v>58</v>
      </c>
      <c r="R141" s="1">
        <v>385463.67</v>
      </c>
      <c r="S141" s="1">
        <v>370583.19</v>
      </c>
      <c r="T141" s="1">
        <v>370583.19</v>
      </c>
      <c r="U141" s="1">
        <v>1156938.6399999999</v>
      </c>
      <c r="V141" s="1">
        <v>1000000</v>
      </c>
      <c r="W141" s="1">
        <v>930682.22</v>
      </c>
      <c r="X141" s="1">
        <v>655766.91</v>
      </c>
      <c r="Y141" s="1">
        <v>2100000</v>
      </c>
      <c r="Z141" s="1">
        <v>400000</v>
      </c>
      <c r="AA141" s="1">
        <v>1829300.86</v>
      </c>
      <c r="AB141" s="1">
        <v>1829300.86</v>
      </c>
      <c r="AC141" s="1">
        <v>70731.34</v>
      </c>
      <c r="AD141" s="1">
        <v>58651.28</v>
      </c>
      <c r="AE141" s="1">
        <v>58651.28</v>
      </c>
      <c r="AF141" s="1">
        <v>270699.14</v>
      </c>
      <c r="AG141" s="1">
        <v>2041348.72</v>
      </c>
      <c r="AH141">
        <v>0</v>
      </c>
      <c r="AI141" s="1">
        <v>1700000</v>
      </c>
      <c r="AJ141">
        <v>0</v>
      </c>
      <c r="AK141">
        <v>0</v>
      </c>
      <c r="AL141" s="1">
        <v>1700000</v>
      </c>
    </row>
    <row r="142" spans="1:38" x14ac:dyDescent="0.35">
      <c r="A142" t="str">
        <f t="shared" si="9"/>
        <v>1.1-00-2505_2559007_2529810</v>
      </c>
      <c r="B142" t="s">
        <v>812</v>
      </c>
      <c r="C142" t="s">
        <v>815</v>
      </c>
      <c r="D142" t="s">
        <v>833</v>
      </c>
      <c r="E142" t="s">
        <v>835</v>
      </c>
      <c r="F142">
        <v>5</v>
      </c>
      <c r="G142" t="s">
        <v>810</v>
      </c>
      <c r="H142">
        <v>9</v>
      </c>
      <c r="I142" t="s">
        <v>120</v>
      </c>
      <c r="J142" t="s">
        <v>834</v>
      </c>
      <c r="K142" t="s">
        <v>836</v>
      </c>
      <c r="L142">
        <v>2000</v>
      </c>
      <c r="M142" t="s">
        <v>105</v>
      </c>
      <c r="N142">
        <v>2981</v>
      </c>
      <c r="O142" t="s">
        <v>380</v>
      </c>
      <c r="P142">
        <v>0</v>
      </c>
      <c r="Q142" t="s">
        <v>58</v>
      </c>
      <c r="R142" s="1">
        <v>809327.38</v>
      </c>
      <c r="S142" s="1">
        <v>649649.64</v>
      </c>
      <c r="T142" s="1">
        <v>649649.64</v>
      </c>
      <c r="U142" s="1">
        <v>2030670.53</v>
      </c>
      <c r="V142" s="1">
        <v>698350.4</v>
      </c>
      <c r="W142" s="1">
        <v>2004512.53</v>
      </c>
      <c r="X142" s="1">
        <v>503836.57</v>
      </c>
      <c r="Y142" s="1">
        <v>500000</v>
      </c>
      <c r="Z142" s="1">
        <v>500000</v>
      </c>
      <c r="AA142" s="1">
        <v>496768.66</v>
      </c>
      <c r="AB142" s="1">
        <v>353551.96</v>
      </c>
      <c r="AC142" s="1">
        <v>116449.79</v>
      </c>
      <c r="AD142" s="1">
        <v>86368.65</v>
      </c>
      <c r="AE142" s="1">
        <v>86368.65</v>
      </c>
      <c r="AF142" s="1">
        <v>146448.04</v>
      </c>
      <c r="AG142" s="1">
        <v>413631.35</v>
      </c>
      <c r="AH142">
        <v>0</v>
      </c>
      <c r="AI142">
        <v>0</v>
      </c>
      <c r="AJ142">
        <v>0</v>
      </c>
      <c r="AK142">
        <v>0</v>
      </c>
      <c r="AL142">
        <v>0</v>
      </c>
    </row>
    <row r="143" spans="1:38" x14ac:dyDescent="0.35">
      <c r="A143" t="str">
        <f t="shared" si="9"/>
        <v>1.1-00-2505_2559007_2529910</v>
      </c>
      <c r="B143" t="s">
        <v>812</v>
      </c>
      <c r="C143" t="s">
        <v>815</v>
      </c>
      <c r="D143" t="s">
        <v>833</v>
      </c>
      <c r="E143" t="s">
        <v>835</v>
      </c>
      <c r="F143">
        <v>5</v>
      </c>
      <c r="G143" t="s">
        <v>810</v>
      </c>
      <c r="H143">
        <v>9</v>
      </c>
      <c r="I143" t="s">
        <v>120</v>
      </c>
      <c r="J143" t="s">
        <v>834</v>
      </c>
      <c r="K143" t="s">
        <v>836</v>
      </c>
      <c r="L143">
        <v>2000</v>
      </c>
      <c r="M143" t="s">
        <v>105</v>
      </c>
      <c r="N143">
        <v>2991</v>
      </c>
      <c r="O143" t="s">
        <v>311</v>
      </c>
      <c r="P143">
        <v>0</v>
      </c>
      <c r="Q143" t="s">
        <v>58</v>
      </c>
      <c r="R143" s="1">
        <v>0</v>
      </c>
      <c r="S143" s="1">
        <v>0</v>
      </c>
      <c r="T143" s="1">
        <v>0</v>
      </c>
      <c r="U143" s="1">
        <v>423400</v>
      </c>
      <c r="V143" s="1">
        <v>0</v>
      </c>
      <c r="W143" s="1">
        <v>423400</v>
      </c>
      <c r="X143" s="1">
        <v>423400</v>
      </c>
      <c r="Y143" s="1">
        <v>154192</v>
      </c>
      <c r="Z143" s="1">
        <v>450000</v>
      </c>
      <c r="AA143">
        <v>0</v>
      </c>
      <c r="AB143">
        <v>0</v>
      </c>
      <c r="AC143">
        <v>0</v>
      </c>
      <c r="AD143">
        <v>0</v>
      </c>
      <c r="AE143">
        <v>0</v>
      </c>
      <c r="AF143" s="1">
        <v>154192</v>
      </c>
      <c r="AG143" s="1">
        <v>154192</v>
      </c>
      <c r="AH143">
        <v>0</v>
      </c>
      <c r="AI143">
        <v>0</v>
      </c>
      <c r="AJ143">
        <v>0</v>
      </c>
      <c r="AK143" s="1">
        <v>295808</v>
      </c>
      <c r="AL143" s="1">
        <v>-295808</v>
      </c>
    </row>
    <row r="144" spans="1:38" x14ac:dyDescent="0.35">
      <c r="A144" t="str">
        <f t="shared" si="9"/>
        <v>1.1-00-2505_2559007_2531110</v>
      </c>
      <c r="B144" t="s">
        <v>812</v>
      </c>
      <c r="C144" t="s">
        <v>815</v>
      </c>
      <c r="D144" t="s">
        <v>833</v>
      </c>
      <c r="E144" t="s">
        <v>835</v>
      </c>
      <c r="F144">
        <v>5</v>
      </c>
      <c r="G144" t="s">
        <v>810</v>
      </c>
      <c r="H144">
        <v>9</v>
      </c>
      <c r="I144" t="s">
        <v>120</v>
      </c>
      <c r="J144" t="s">
        <v>834</v>
      </c>
      <c r="K144" t="s">
        <v>836</v>
      </c>
      <c r="L144">
        <v>3000</v>
      </c>
      <c r="M144" t="s">
        <v>56</v>
      </c>
      <c r="N144">
        <v>3111</v>
      </c>
      <c r="O144" t="s">
        <v>199</v>
      </c>
      <c r="P144">
        <v>0</v>
      </c>
      <c r="Q144" t="s">
        <v>58</v>
      </c>
      <c r="R144" s="1">
        <v>6601207.9199999999</v>
      </c>
      <c r="S144" s="1">
        <v>6487775.0099999998</v>
      </c>
      <c r="T144" s="1">
        <v>6487775.0099999998</v>
      </c>
      <c r="U144" s="1">
        <v>7773300</v>
      </c>
      <c r="V144" s="1">
        <v>5820000</v>
      </c>
      <c r="W144" s="1">
        <v>6883732.9900000002</v>
      </c>
      <c r="X144" s="1">
        <v>6883732.9900000002</v>
      </c>
      <c r="Y144" s="1">
        <v>9250000</v>
      </c>
      <c r="Z144" s="1">
        <v>6500000</v>
      </c>
      <c r="AA144" s="1">
        <v>9226336.4900000002</v>
      </c>
      <c r="AB144" s="1">
        <v>9226336.4900000002</v>
      </c>
      <c r="AC144" s="1">
        <v>7078839.7300000004</v>
      </c>
      <c r="AD144" s="1">
        <v>7052502.7300000004</v>
      </c>
      <c r="AE144" s="1">
        <v>7052502.7300000004</v>
      </c>
      <c r="AF144" s="1">
        <v>23663.51</v>
      </c>
      <c r="AG144" s="1">
        <v>2197497.27</v>
      </c>
      <c r="AH144">
        <v>0</v>
      </c>
      <c r="AI144" s="1">
        <v>2750000</v>
      </c>
      <c r="AJ144">
        <v>0</v>
      </c>
      <c r="AK144">
        <v>0</v>
      </c>
      <c r="AL144" s="1">
        <v>2750000</v>
      </c>
    </row>
    <row r="145" spans="1:38" x14ac:dyDescent="0.35">
      <c r="A145" t="str">
        <f t="shared" si="9"/>
        <v>1.1-00-2505_2559007_2531410</v>
      </c>
      <c r="B145" t="s">
        <v>812</v>
      </c>
      <c r="C145" t="s">
        <v>815</v>
      </c>
      <c r="D145" t="s">
        <v>833</v>
      </c>
      <c r="E145" t="s">
        <v>835</v>
      </c>
      <c r="F145">
        <v>5</v>
      </c>
      <c r="G145" t="s">
        <v>810</v>
      </c>
      <c r="H145">
        <v>9</v>
      </c>
      <c r="I145" t="s">
        <v>120</v>
      </c>
      <c r="J145" t="s">
        <v>834</v>
      </c>
      <c r="K145" t="s">
        <v>836</v>
      </c>
      <c r="L145">
        <v>3000</v>
      </c>
      <c r="M145" t="s">
        <v>56</v>
      </c>
      <c r="N145">
        <v>3141</v>
      </c>
      <c r="O145" t="s">
        <v>381</v>
      </c>
      <c r="P145">
        <v>0</v>
      </c>
      <c r="Q145" t="s">
        <v>58</v>
      </c>
      <c r="R145" s="1">
        <v>599999.56000000006</v>
      </c>
      <c r="S145" s="1">
        <v>558291.85</v>
      </c>
      <c r="T145" s="1">
        <v>558291.85</v>
      </c>
      <c r="U145" s="1">
        <v>696000</v>
      </c>
      <c r="V145" s="1">
        <v>720000</v>
      </c>
      <c r="W145" s="1">
        <v>555855.89</v>
      </c>
      <c r="X145" s="1">
        <v>555855.89</v>
      </c>
      <c r="Y145" s="1">
        <v>700000</v>
      </c>
      <c r="Z145" s="1">
        <v>700000</v>
      </c>
      <c r="AA145" s="1">
        <v>699480</v>
      </c>
      <c r="AB145" s="1">
        <v>699480</v>
      </c>
      <c r="AC145" s="1">
        <v>417594.03</v>
      </c>
      <c r="AD145" s="1">
        <v>371355.32</v>
      </c>
      <c r="AE145" s="1">
        <v>371355.32</v>
      </c>
      <c r="AF145">
        <v>520</v>
      </c>
      <c r="AG145" s="1">
        <v>328644.68</v>
      </c>
      <c r="AH145">
        <v>0</v>
      </c>
      <c r="AI145">
        <v>0</v>
      </c>
      <c r="AJ145">
        <v>0</v>
      </c>
      <c r="AK145">
        <v>0</v>
      </c>
      <c r="AL145">
        <v>0</v>
      </c>
    </row>
    <row r="146" spans="1:38" x14ac:dyDescent="0.35">
      <c r="A146" t="str">
        <f t="shared" si="9"/>
        <v>1.1-00-2505_2559007_2531610</v>
      </c>
      <c r="B146" t="s">
        <v>812</v>
      </c>
      <c r="C146" t="s">
        <v>815</v>
      </c>
      <c r="D146" t="s">
        <v>833</v>
      </c>
      <c r="E146" t="s">
        <v>835</v>
      </c>
      <c r="F146">
        <v>5</v>
      </c>
      <c r="G146" t="s">
        <v>810</v>
      </c>
      <c r="H146">
        <v>9</v>
      </c>
      <c r="I146" t="s">
        <v>120</v>
      </c>
      <c r="J146" t="s">
        <v>834</v>
      </c>
      <c r="K146" t="s">
        <v>836</v>
      </c>
      <c r="L146">
        <v>3000</v>
      </c>
      <c r="M146" t="s">
        <v>56</v>
      </c>
      <c r="N146">
        <v>3161</v>
      </c>
      <c r="O146" t="s">
        <v>247</v>
      </c>
      <c r="P146">
        <v>0</v>
      </c>
      <c r="Q146" t="s">
        <v>58</v>
      </c>
      <c r="R146" s="1">
        <v>2643141.2000000002</v>
      </c>
      <c r="S146" s="1">
        <v>2643141.2000000002</v>
      </c>
      <c r="T146" s="1">
        <v>2643141.2000000002</v>
      </c>
      <c r="U146" s="1">
        <v>2210840</v>
      </c>
      <c r="V146" s="1">
        <v>2700000</v>
      </c>
      <c r="W146" s="1">
        <v>1371700</v>
      </c>
      <c r="X146" s="1">
        <v>1371700</v>
      </c>
      <c r="Y146" s="1">
        <v>2641206</v>
      </c>
      <c r="Z146" s="1">
        <v>2800000</v>
      </c>
      <c r="AA146" s="1">
        <v>2641205.16</v>
      </c>
      <c r="AB146" s="1">
        <v>2641205.16</v>
      </c>
      <c r="AC146" s="1">
        <v>1626903.48</v>
      </c>
      <c r="AD146" s="1">
        <v>1386793.92</v>
      </c>
      <c r="AE146" s="1">
        <v>1386793.92</v>
      </c>
      <c r="AF146">
        <v>0.84</v>
      </c>
      <c r="AG146" s="1">
        <v>1254412.08</v>
      </c>
      <c r="AH146">
        <v>0</v>
      </c>
      <c r="AI146">
        <v>0</v>
      </c>
      <c r="AJ146">
        <v>0</v>
      </c>
      <c r="AK146" s="1">
        <v>158794</v>
      </c>
      <c r="AL146" s="1">
        <v>-158794</v>
      </c>
    </row>
    <row r="147" spans="1:38" x14ac:dyDescent="0.35">
      <c r="A147" t="str">
        <f t="shared" si="9"/>
        <v>1.1-00-2505_2559007_2531810</v>
      </c>
      <c r="B147" t="s">
        <v>812</v>
      </c>
      <c r="C147" t="s">
        <v>815</v>
      </c>
      <c r="D147" t="s">
        <v>833</v>
      </c>
      <c r="E147" t="s">
        <v>835</v>
      </c>
      <c r="F147">
        <v>5</v>
      </c>
      <c r="G147" t="s">
        <v>810</v>
      </c>
      <c r="H147">
        <v>9</v>
      </c>
      <c r="I147" t="s">
        <v>120</v>
      </c>
      <c r="J147" t="s">
        <v>834</v>
      </c>
      <c r="K147" t="s">
        <v>836</v>
      </c>
      <c r="L147">
        <v>3000</v>
      </c>
      <c r="M147" t="s">
        <v>56</v>
      </c>
      <c r="N147">
        <v>3181</v>
      </c>
      <c r="O147" t="s">
        <v>314</v>
      </c>
      <c r="P147">
        <v>0</v>
      </c>
      <c r="Q147" t="s">
        <v>58</v>
      </c>
      <c r="R147" s="1">
        <v>0</v>
      </c>
      <c r="S147" s="1">
        <v>0</v>
      </c>
      <c r="T147" s="1">
        <v>0</v>
      </c>
      <c r="U147" s="1">
        <v>362</v>
      </c>
      <c r="V147" s="1">
        <v>0</v>
      </c>
      <c r="W147" s="1">
        <v>361.98</v>
      </c>
      <c r="X147" s="1">
        <v>361.98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</row>
    <row r="148" spans="1:38" x14ac:dyDescent="0.35">
      <c r="A148" t="str">
        <f t="shared" si="9"/>
        <v>1.1-00-2505_2559007_2532210</v>
      </c>
      <c r="B148" t="s">
        <v>812</v>
      </c>
      <c r="C148" t="s">
        <v>815</v>
      </c>
      <c r="D148" t="s">
        <v>833</v>
      </c>
      <c r="E148" t="s">
        <v>835</v>
      </c>
      <c r="F148">
        <v>5</v>
      </c>
      <c r="G148" t="s">
        <v>810</v>
      </c>
      <c r="H148">
        <v>9</v>
      </c>
      <c r="I148" t="s">
        <v>120</v>
      </c>
      <c r="J148" t="s">
        <v>834</v>
      </c>
      <c r="K148" t="s">
        <v>836</v>
      </c>
      <c r="L148">
        <v>3000</v>
      </c>
      <c r="M148" t="s">
        <v>56</v>
      </c>
      <c r="N148">
        <v>3221</v>
      </c>
      <c r="O148" t="s">
        <v>382</v>
      </c>
      <c r="P148">
        <v>0</v>
      </c>
      <c r="Q148" t="s">
        <v>58</v>
      </c>
      <c r="R148" s="1">
        <v>2273560.91</v>
      </c>
      <c r="S148" s="1">
        <v>2247799.9</v>
      </c>
      <c r="T148" s="1">
        <v>2247799.9</v>
      </c>
      <c r="U148" s="1">
        <v>2397854.16</v>
      </c>
      <c r="V148" s="1">
        <v>1500000</v>
      </c>
      <c r="W148" s="1">
        <v>1837770.34</v>
      </c>
      <c r="X148" s="1">
        <v>1637368.27</v>
      </c>
      <c r="Y148" s="1">
        <v>6189987.5499999998</v>
      </c>
      <c r="Z148" s="1">
        <v>2500000</v>
      </c>
      <c r="AA148" s="1">
        <v>5570444.6900000004</v>
      </c>
      <c r="AB148" s="1">
        <v>5570444.6900000004</v>
      </c>
      <c r="AC148" s="1">
        <v>3751236.64</v>
      </c>
      <c r="AD148" s="1">
        <v>3605076.64</v>
      </c>
      <c r="AE148" s="1">
        <v>3598696.64</v>
      </c>
      <c r="AF148" s="1">
        <v>619542.86</v>
      </c>
      <c r="AG148" s="1">
        <v>2591290.91</v>
      </c>
      <c r="AH148">
        <v>0</v>
      </c>
      <c r="AI148" s="1">
        <v>3949994</v>
      </c>
      <c r="AJ148">
        <v>0</v>
      </c>
      <c r="AK148" s="1">
        <v>260006.45</v>
      </c>
      <c r="AL148" s="1">
        <v>3689987.55</v>
      </c>
    </row>
    <row r="149" spans="1:38" x14ac:dyDescent="0.35">
      <c r="A149" t="str">
        <f t="shared" si="9"/>
        <v>1.1-00-2505_2559007_2532310</v>
      </c>
      <c r="B149" t="s">
        <v>812</v>
      </c>
      <c r="C149" t="s">
        <v>815</v>
      </c>
      <c r="D149" t="s">
        <v>833</v>
      </c>
      <c r="E149" t="s">
        <v>835</v>
      </c>
      <c r="F149">
        <v>5</v>
      </c>
      <c r="G149" t="s">
        <v>810</v>
      </c>
      <c r="H149">
        <v>9</v>
      </c>
      <c r="I149" t="s">
        <v>120</v>
      </c>
      <c r="J149" t="s">
        <v>834</v>
      </c>
      <c r="K149" t="s">
        <v>836</v>
      </c>
      <c r="L149">
        <v>3000</v>
      </c>
      <c r="M149" t="s">
        <v>56</v>
      </c>
      <c r="N149">
        <v>3231</v>
      </c>
      <c r="O149" t="s">
        <v>383</v>
      </c>
      <c r="P149">
        <v>0</v>
      </c>
      <c r="Q149" t="s">
        <v>58</v>
      </c>
      <c r="R149" s="1">
        <v>0</v>
      </c>
      <c r="S149" s="1">
        <v>0</v>
      </c>
      <c r="T149" s="1">
        <v>0</v>
      </c>
      <c r="U149" s="1">
        <v>0</v>
      </c>
      <c r="V149" s="1">
        <v>3000000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</row>
    <row r="150" spans="1:38" x14ac:dyDescent="0.35">
      <c r="A150" t="str">
        <f t="shared" si="9"/>
        <v>1.1-00-2505_2559007_2532510</v>
      </c>
      <c r="B150" t="s">
        <v>812</v>
      </c>
      <c r="C150" t="s">
        <v>815</v>
      </c>
      <c r="D150" t="s">
        <v>833</v>
      </c>
      <c r="E150" t="s">
        <v>835</v>
      </c>
      <c r="F150">
        <v>5</v>
      </c>
      <c r="G150" t="s">
        <v>810</v>
      </c>
      <c r="H150">
        <v>9</v>
      </c>
      <c r="I150" t="s">
        <v>120</v>
      </c>
      <c r="J150" t="s">
        <v>834</v>
      </c>
      <c r="K150" t="s">
        <v>836</v>
      </c>
      <c r="L150">
        <v>3000</v>
      </c>
      <c r="M150" t="s">
        <v>56</v>
      </c>
      <c r="N150">
        <v>3251</v>
      </c>
      <c r="O150" t="s">
        <v>137</v>
      </c>
      <c r="P150">
        <v>0</v>
      </c>
      <c r="Q150" t="s">
        <v>58</v>
      </c>
      <c r="R150" s="1">
        <v>7089180.0300000003</v>
      </c>
      <c r="S150" s="1">
        <v>260352.75</v>
      </c>
      <c r="T150" s="1">
        <v>260352.75</v>
      </c>
      <c r="U150" s="1">
        <v>41221201.450000003</v>
      </c>
      <c r="V150" s="1">
        <v>0</v>
      </c>
      <c r="W150" s="1">
        <v>41221201.450000003</v>
      </c>
      <c r="X150" s="1">
        <v>7209301.6799999997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 s="1">
        <v>58450847.689999998</v>
      </c>
      <c r="AI150" s="1">
        <v>5649152.3099999996</v>
      </c>
      <c r="AJ150">
        <v>0</v>
      </c>
      <c r="AK150" s="1">
        <v>64100000</v>
      </c>
      <c r="AL150">
        <v>0</v>
      </c>
    </row>
    <row r="151" spans="1:38" x14ac:dyDescent="0.35">
      <c r="A151" t="str">
        <f t="shared" si="9"/>
        <v>1.1-00-2505_2559007_2532610</v>
      </c>
      <c r="B151" t="s">
        <v>812</v>
      </c>
      <c r="C151" t="s">
        <v>815</v>
      </c>
      <c r="D151" t="s">
        <v>833</v>
      </c>
      <c r="E151" t="s">
        <v>835</v>
      </c>
      <c r="F151">
        <v>5</v>
      </c>
      <c r="G151" t="s">
        <v>810</v>
      </c>
      <c r="H151">
        <v>9</v>
      </c>
      <c r="I151" t="s">
        <v>120</v>
      </c>
      <c r="J151" t="s">
        <v>834</v>
      </c>
      <c r="K151" t="s">
        <v>836</v>
      </c>
      <c r="L151">
        <v>3000</v>
      </c>
      <c r="M151" t="s">
        <v>56</v>
      </c>
      <c r="N151">
        <v>3261</v>
      </c>
      <c r="O151" t="s">
        <v>409</v>
      </c>
      <c r="P151">
        <v>0</v>
      </c>
      <c r="Q151" t="s">
        <v>58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 s="1">
        <v>79100000</v>
      </c>
      <c r="Z151">
        <v>0</v>
      </c>
      <c r="AA151" s="1">
        <v>79083735.439999998</v>
      </c>
      <c r="AB151" s="1">
        <v>79083735.439999998</v>
      </c>
      <c r="AC151" s="1">
        <v>36270295.43</v>
      </c>
      <c r="AD151" s="1">
        <v>34105443.520000003</v>
      </c>
      <c r="AE151" s="1">
        <v>34105443.520000003</v>
      </c>
      <c r="AF151" s="1">
        <v>16264.56</v>
      </c>
      <c r="AG151" s="1">
        <v>44994556.479999997</v>
      </c>
      <c r="AH151" s="1">
        <v>15000000</v>
      </c>
      <c r="AI151" s="1">
        <v>64100000</v>
      </c>
      <c r="AJ151">
        <v>0</v>
      </c>
      <c r="AK151">
        <v>0</v>
      </c>
      <c r="AL151" s="1">
        <v>79100000</v>
      </c>
    </row>
    <row r="152" spans="1:38" x14ac:dyDescent="0.35">
      <c r="A152" t="str">
        <f t="shared" si="9"/>
        <v>1.1-00-2505_2559007_2532910</v>
      </c>
      <c r="B152" t="s">
        <v>812</v>
      </c>
      <c r="C152" t="s">
        <v>815</v>
      </c>
      <c r="D152" t="s">
        <v>833</v>
      </c>
      <c r="E152" t="s">
        <v>835</v>
      </c>
      <c r="F152">
        <v>5</v>
      </c>
      <c r="G152" t="s">
        <v>810</v>
      </c>
      <c r="H152">
        <v>9</v>
      </c>
      <c r="I152" t="s">
        <v>120</v>
      </c>
      <c r="J152" t="s">
        <v>834</v>
      </c>
      <c r="K152" t="s">
        <v>836</v>
      </c>
      <c r="L152">
        <v>3000</v>
      </c>
      <c r="M152" t="s">
        <v>56</v>
      </c>
      <c r="N152">
        <v>3291</v>
      </c>
      <c r="O152" t="s">
        <v>315</v>
      </c>
      <c r="P152">
        <v>0</v>
      </c>
      <c r="Q152" t="s">
        <v>58</v>
      </c>
      <c r="R152" s="1">
        <v>10000</v>
      </c>
      <c r="S152" s="1">
        <v>9280</v>
      </c>
      <c r="T152" s="1">
        <v>9280</v>
      </c>
      <c r="U152" s="1">
        <v>64194</v>
      </c>
      <c r="V152" s="1">
        <v>10000</v>
      </c>
      <c r="W152" s="1">
        <v>17864</v>
      </c>
      <c r="X152" s="1">
        <v>0</v>
      </c>
      <c r="Y152" s="1">
        <v>22330</v>
      </c>
      <c r="Z152">
        <v>0</v>
      </c>
      <c r="AA152" s="1">
        <v>22330</v>
      </c>
      <c r="AB152" s="1">
        <v>22330</v>
      </c>
      <c r="AC152">
        <v>0</v>
      </c>
      <c r="AD152">
        <v>0</v>
      </c>
      <c r="AE152">
        <v>0</v>
      </c>
      <c r="AF152">
        <v>0</v>
      </c>
      <c r="AG152" s="1">
        <v>22330</v>
      </c>
      <c r="AH152">
        <v>0</v>
      </c>
      <c r="AI152" s="1">
        <v>22330</v>
      </c>
      <c r="AJ152">
        <v>0</v>
      </c>
      <c r="AK152">
        <v>0</v>
      </c>
      <c r="AL152" s="1">
        <v>22330</v>
      </c>
    </row>
    <row r="153" spans="1:38" x14ac:dyDescent="0.35">
      <c r="A153" t="str">
        <f t="shared" si="9"/>
        <v>1.1-00-2505_2559007_2533110</v>
      </c>
      <c r="B153" t="s">
        <v>812</v>
      </c>
      <c r="C153" t="s">
        <v>815</v>
      </c>
      <c r="D153" t="s">
        <v>833</v>
      </c>
      <c r="E153" t="s">
        <v>835</v>
      </c>
      <c r="F153">
        <v>5</v>
      </c>
      <c r="G153" t="s">
        <v>810</v>
      </c>
      <c r="H153">
        <v>9</v>
      </c>
      <c r="I153" t="s">
        <v>120</v>
      </c>
      <c r="J153" t="s">
        <v>834</v>
      </c>
      <c r="K153" t="s">
        <v>836</v>
      </c>
      <c r="L153">
        <v>3000</v>
      </c>
      <c r="M153" t="s">
        <v>56</v>
      </c>
      <c r="N153">
        <v>3311</v>
      </c>
      <c r="O153" t="s">
        <v>316</v>
      </c>
      <c r="P153">
        <v>0</v>
      </c>
      <c r="Q153" t="s">
        <v>58</v>
      </c>
      <c r="R153" s="1">
        <v>225620</v>
      </c>
      <c r="S153" s="1">
        <v>225620</v>
      </c>
      <c r="T153" s="1">
        <v>225620</v>
      </c>
      <c r="U153" s="1">
        <v>231420</v>
      </c>
      <c r="V153" s="1">
        <v>250000</v>
      </c>
      <c r="W153" s="1">
        <v>231420</v>
      </c>
      <c r="X153" s="1">
        <v>231420</v>
      </c>
      <c r="Y153" s="1">
        <v>3090000</v>
      </c>
      <c r="Z153" s="1">
        <v>2000000</v>
      </c>
      <c r="AA153" s="1">
        <v>2808360</v>
      </c>
      <c r="AB153" s="1">
        <v>2808360</v>
      </c>
      <c r="AC153" s="1">
        <v>1280640</v>
      </c>
      <c r="AD153" s="1">
        <v>1280640</v>
      </c>
      <c r="AE153" s="1">
        <v>1280640</v>
      </c>
      <c r="AF153" s="1">
        <v>281640</v>
      </c>
      <c r="AG153" s="1">
        <v>1809360</v>
      </c>
      <c r="AH153" s="1">
        <v>1000000</v>
      </c>
      <c r="AI153" s="1">
        <v>90000</v>
      </c>
      <c r="AJ153">
        <v>0</v>
      </c>
      <c r="AK153">
        <v>0</v>
      </c>
      <c r="AL153" s="1">
        <v>1090000</v>
      </c>
    </row>
    <row r="154" spans="1:38" x14ac:dyDescent="0.35">
      <c r="A154" t="str">
        <f t="shared" si="9"/>
        <v>1.1-00-2505_2559007_2533210</v>
      </c>
      <c r="B154" t="s">
        <v>812</v>
      </c>
      <c r="C154" t="s">
        <v>815</v>
      </c>
      <c r="D154" t="s">
        <v>833</v>
      </c>
      <c r="E154" t="s">
        <v>835</v>
      </c>
      <c r="F154">
        <v>5</v>
      </c>
      <c r="G154" t="s">
        <v>810</v>
      </c>
      <c r="H154">
        <v>9</v>
      </c>
      <c r="I154" t="s">
        <v>120</v>
      </c>
      <c r="J154" t="s">
        <v>834</v>
      </c>
      <c r="K154" t="s">
        <v>836</v>
      </c>
      <c r="L154">
        <v>3000</v>
      </c>
      <c r="M154" t="s">
        <v>56</v>
      </c>
      <c r="N154">
        <v>3321</v>
      </c>
      <c r="O154" t="s">
        <v>245</v>
      </c>
      <c r="P154">
        <v>0</v>
      </c>
      <c r="Q154" t="s">
        <v>58</v>
      </c>
      <c r="R154" s="1">
        <v>68987.75</v>
      </c>
      <c r="S154" s="1">
        <v>68987.75</v>
      </c>
      <c r="T154" s="1">
        <v>68987.75</v>
      </c>
      <c r="U154" s="1">
        <v>0</v>
      </c>
      <c r="V154" s="1">
        <v>69408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</row>
    <row r="155" spans="1:38" x14ac:dyDescent="0.35">
      <c r="A155" t="str">
        <f t="shared" si="9"/>
        <v>1.1-00-2505_2559007_2533310</v>
      </c>
      <c r="B155" t="s">
        <v>812</v>
      </c>
      <c r="C155" t="s">
        <v>815</v>
      </c>
      <c r="D155" t="s">
        <v>833</v>
      </c>
      <c r="E155" t="s">
        <v>835</v>
      </c>
      <c r="F155">
        <v>5</v>
      </c>
      <c r="G155" t="s">
        <v>810</v>
      </c>
      <c r="H155">
        <v>9</v>
      </c>
      <c r="I155" t="s">
        <v>120</v>
      </c>
      <c r="J155" t="s">
        <v>834</v>
      </c>
      <c r="K155" t="s">
        <v>836</v>
      </c>
      <c r="L155">
        <v>3000</v>
      </c>
      <c r="M155" t="s">
        <v>56</v>
      </c>
      <c r="N155">
        <v>3331</v>
      </c>
      <c r="O155" t="s">
        <v>317</v>
      </c>
      <c r="P155">
        <v>0</v>
      </c>
      <c r="Q155" t="s">
        <v>58</v>
      </c>
      <c r="R155" s="1">
        <v>69600</v>
      </c>
      <c r="S155" s="1">
        <v>69600</v>
      </c>
      <c r="T155" s="1">
        <v>69600</v>
      </c>
      <c r="U155" s="1">
        <v>57028.3</v>
      </c>
      <c r="V155" s="1">
        <v>100000</v>
      </c>
      <c r="W155" s="1">
        <v>56076.3</v>
      </c>
      <c r="X155" s="1">
        <v>36588.300000000003</v>
      </c>
      <c r="Y155" s="1">
        <v>231500</v>
      </c>
      <c r="Z155" s="1">
        <v>50000</v>
      </c>
      <c r="AA155" s="1">
        <v>194880</v>
      </c>
      <c r="AB155" s="1">
        <v>194880</v>
      </c>
      <c r="AC155" s="1">
        <v>194880</v>
      </c>
      <c r="AD155" s="1">
        <v>194880</v>
      </c>
      <c r="AE155" s="1">
        <v>194880</v>
      </c>
      <c r="AF155" s="1">
        <v>36620</v>
      </c>
      <c r="AG155" s="1">
        <v>36620</v>
      </c>
      <c r="AH155">
        <v>0</v>
      </c>
      <c r="AI155" s="1">
        <v>181500</v>
      </c>
      <c r="AJ155">
        <v>0</v>
      </c>
      <c r="AK155">
        <v>0</v>
      </c>
      <c r="AL155" s="1">
        <v>181500</v>
      </c>
    </row>
    <row r="156" spans="1:38" x14ac:dyDescent="0.35">
      <c r="A156" t="str">
        <f t="shared" si="9"/>
        <v>1.1-00-2505_2559007_2533410</v>
      </c>
      <c r="B156" t="s">
        <v>812</v>
      </c>
      <c r="C156" t="s">
        <v>815</v>
      </c>
      <c r="D156" t="s">
        <v>833</v>
      </c>
      <c r="E156" t="s">
        <v>835</v>
      </c>
      <c r="F156">
        <v>5</v>
      </c>
      <c r="G156" t="s">
        <v>810</v>
      </c>
      <c r="H156">
        <v>9</v>
      </c>
      <c r="I156" t="s">
        <v>120</v>
      </c>
      <c r="J156" t="s">
        <v>834</v>
      </c>
      <c r="K156" t="s">
        <v>836</v>
      </c>
      <c r="L156">
        <v>3000</v>
      </c>
      <c r="M156" t="s">
        <v>56</v>
      </c>
      <c r="N156">
        <v>3341</v>
      </c>
      <c r="O156" t="s">
        <v>162</v>
      </c>
      <c r="P156">
        <v>0</v>
      </c>
      <c r="Q156" t="s">
        <v>58</v>
      </c>
      <c r="R156" s="1">
        <v>0</v>
      </c>
      <c r="S156" s="1">
        <v>0</v>
      </c>
      <c r="T156" s="1">
        <v>0</v>
      </c>
      <c r="U156" s="1">
        <v>578882.6</v>
      </c>
      <c r="V156" s="1">
        <v>735486</v>
      </c>
      <c r="W156" s="1">
        <v>567282.6</v>
      </c>
      <c r="X156" s="1">
        <v>567282.6</v>
      </c>
      <c r="Y156" s="1">
        <v>2796004.92</v>
      </c>
      <c r="Z156" s="1">
        <v>1500000</v>
      </c>
      <c r="AA156" s="1">
        <v>2375216</v>
      </c>
      <c r="AB156" s="1">
        <v>2375216</v>
      </c>
      <c r="AC156" s="1">
        <v>11600</v>
      </c>
      <c r="AD156" s="1">
        <v>11600</v>
      </c>
      <c r="AE156" s="1">
        <v>11600</v>
      </c>
      <c r="AF156" s="1">
        <v>420788.92</v>
      </c>
      <c r="AG156" s="1">
        <v>2784404.92</v>
      </c>
      <c r="AH156" s="1">
        <v>2000000</v>
      </c>
      <c r="AI156">
        <v>0</v>
      </c>
      <c r="AJ156">
        <v>0</v>
      </c>
      <c r="AK156" s="1">
        <v>703995.08</v>
      </c>
      <c r="AL156" s="1">
        <v>1296004.92</v>
      </c>
    </row>
    <row r="157" spans="1:38" x14ac:dyDescent="0.35">
      <c r="A157" t="str">
        <f t="shared" si="9"/>
        <v>1.1-00-2505_2559007_25334133</v>
      </c>
      <c r="B157" t="s">
        <v>812</v>
      </c>
      <c r="C157" t="s">
        <v>815</v>
      </c>
      <c r="D157" t="s">
        <v>833</v>
      </c>
      <c r="E157" t="s">
        <v>835</v>
      </c>
      <c r="F157">
        <v>5</v>
      </c>
      <c r="G157" t="s">
        <v>810</v>
      </c>
      <c r="H157">
        <v>9</v>
      </c>
      <c r="I157" t="s">
        <v>120</v>
      </c>
      <c r="J157" t="s">
        <v>834</v>
      </c>
      <c r="K157" t="s">
        <v>836</v>
      </c>
      <c r="L157">
        <v>3000</v>
      </c>
      <c r="M157" t="s">
        <v>56</v>
      </c>
      <c r="N157">
        <v>3341</v>
      </c>
      <c r="O157" t="s">
        <v>162</v>
      </c>
      <c r="P157">
        <v>33</v>
      </c>
      <c r="Q157" t="s">
        <v>384</v>
      </c>
      <c r="R157" s="1">
        <v>139200</v>
      </c>
      <c r="S157" s="1">
        <v>139200</v>
      </c>
      <c r="T157" s="1">
        <v>125280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</row>
    <row r="158" spans="1:38" x14ac:dyDescent="0.35">
      <c r="A158" t="str">
        <f t="shared" si="9"/>
        <v>1.1-00-2505_2559007_25334134</v>
      </c>
      <c r="B158" t="s">
        <v>812</v>
      </c>
      <c r="C158" t="s">
        <v>815</v>
      </c>
      <c r="D158" t="s">
        <v>833</v>
      </c>
      <c r="E158" t="s">
        <v>835</v>
      </c>
      <c r="F158">
        <v>5</v>
      </c>
      <c r="G158" t="s">
        <v>810</v>
      </c>
      <c r="H158">
        <v>9</v>
      </c>
      <c r="I158" t="s">
        <v>120</v>
      </c>
      <c r="J158" t="s">
        <v>834</v>
      </c>
      <c r="K158" t="s">
        <v>836</v>
      </c>
      <c r="L158">
        <v>3000</v>
      </c>
      <c r="M158" t="s">
        <v>56</v>
      </c>
      <c r="N158">
        <v>3341</v>
      </c>
      <c r="O158" t="s">
        <v>162</v>
      </c>
      <c r="P158">
        <v>34</v>
      </c>
      <c r="Q158" t="s">
        <v>385</v>
      </c>
      <c r="R158" s="1">
        <v>591855.19999999995</v>
      </c>
      <c r="S158" s="1">
        <v>591855.19999999995</v>
      </c>
      <c r="T158" s="1">
        <v>551719.19999999995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</row>
    <row r="159" spans="1:38" x14ac:dyDescent="0.35">
      <c r="A159" t="str">
        <f t="shared" si="9"/>
        <v>1.1-00-2505_2559007_25334135</v>
      </c>
      <c r="B159" t="s">
        <v>812</v>
      </c>
      <c r="C159" t="s">
        <v>815</v>
      </c>
      <c r="D159" t="s">
        <v>833</v>
      </c>
      <c r="E159" t="s">
        <v>835</v>
      </c>
      <c r="F159">
        <v>5</v>
      </c>
      <c r="G159" t="s">
        <v>810</v>
      </c>
      <c r="H159">
        <v>9</v>
      </c>
      <c r="I159" t="s">
        <v>120</v>
      </c>
      <c r="J159" t="s">
        <v>834</v>
      </c>
      <c r="K159" t="s">
        <v>836</v>
      </c>
      <c r="L159">
        <v>3000</v>
      </c>
      <c r="M159" t="s">
        <v>56</v>
      </c>
      <c r="N159">
        <v>3341</v>
      </c>
      <c r="O159" t="s">
        <v>162</v>
      </c>
      <c r="P159">
        <v>35</v>
      </c>
      <c r="Q159" t="s">
        <v>386</v>
      </c>
      <c r="R159" s="1">
        <v>72348.5</v>
      </c>
      <c r="S159" s="1">
        <v>72348.5</v>
      </c>
      <c r="T159" s="1">
        <v>62604.5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</row>
    <row r="160" spans="1:38" x14ac:dyDescent="0.35">
      <c r="A160" t="str">
        <f t="shared" si="9"/>
        <v>1.1-00-2505_2559007_2533710</v>
      </c>
      <c r="B160" t="s">
        <v>812</v>
      </c>
      <c r="C160" t="s">
        <v>815</v>
      </c>
      <c r="D160" t="s">
        <v>833</v>
      </c>
      <c r="E160" t="s">
        <v>835</v>
      </c>
      <c r="F160">
        <v>5</v>
      </c>
      <c r="G160" t="s">
        <v>810</v>
      </c>
      <c r="H160">
        <v>9</v>
      </c>
      <c r="I160" t="s">
        <v>120</v>
      </c>
      <c r="J160" t="s">
        <v>834</v>
      </c>
      <c r="K160" t="s">
        <v>836</v>
      </c>
      <c r="L160">
        <v>3000</v>
      </c>
      <c r="M160" t="s">
        <v>56</v>
      </c>
      <c r="N160">
        <v>3371</v>
      </c>
      <c r="O160" t="s">
        <v>387</v>
      </c>
      <c r="P160">
        <v>0</v>
      </c>
      <c r="Q160" t="s">
        <v>58</v>
      </c>
      <c r="R160" s="1">
        <v>20885568</v>
      </c>
      <c r="S160" s="1">
        <v>20885568</v>
      </c>
      <c r="T160" s="1">
        <v>20885568</v>
      </c>
      <c r="U160" s="1">
        <v>20896724.579999998</v>
      </c>
      <c r="V160" s="1">
        <v>20000000</v>
      </c>
      <c r="W160" s="1">
        <v>20818134.579999998</v>
      </c>
      <c r="X160" s="1">
        <v>18996564.960000001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</row>
    <row r="161" spans="1:38" x14ac:dyDescent="0.35">
      <c r="A161" t="str">
        <f t="shared" si="9"/>
        <v>1.1-00-2505_2559007_2533810</v>
      </c>
      <c r="B161" t="s">
        <v>812</v>
      </c>
      <c r="C161" t="s">
        <v>815</v>
      </c>
      <c r="D161" t="s">
        <v>833</v>
      </c>
      <c r="E161" t="s">
        <v>835</v>
      </c>
      <c r="F161">
        <v>5</v>
      </c>
      <c r="G161" t="s">
        <v>810</v>
      </c>
      <c r="H161">
        <v>9</v>
      </c>
      <c r="I161" t="s">
        <v>120</v>
      </c>
      <c r="J161" t="s">
        <v>834</v>
      </c>
      <c r="K161" t="s">
        <v>836</v>
      </c>
      <c r="L161">
        <v>3000</v>
      </c>
      <c r="M161" t="s">
        <v>56</v>
      </c>
      <c r="N161">
        <v>3381</v>
      </c>
      <c r="O161" t="s">
        <v>478</v>
      </c>
      <c r="P161">
        <v>0</v>
      </c>
      <c r="Q161" t="s">
        <v>58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 s="1">
        <v>39848671.939999998</v>
      </c>
      <c r="Z161">
        <v>0</v>
      </c>
      <c r="AA161" s="1">
        <v>3643139.24</v>
      </c>
      <c r="AB161" s="1">
        <v>3643139.24</v>
      </c>
      <c r="AC161" s="1">
        <v>3643139.24</v>
      </c>
      <c r="AD161">
        <v>0</v>
      </c>
      <c r="AE161">
        <v>0</v>
      </c>
      <c r="AF161" s="1">
        <v>36205532.700000003</v>
      </c>
      <c r="AG161" s="1">
        <v>39848671.939999998</v>
      </c>
      <c r="AH161" s="1">
        <v>40348671.939999998</v>
      </c>
      <c r="AI161">
        <v>0</v>
      </c>
      <c r="AJ161">
        <v>0</v>
      </c>
      <c r="AK161" s="1">
        <v>500000</v>
      </c>
      <c r="AL161" s="1">
        <v>39848671.939999998</v>
      </c>
    </row>
    <row r="162" spans="1:38" x14ac:dyDescent="0.35">
      <c r="A162" t="str">
        <f t="shared" si="9"/>
        <v>1.1-00-2505_2559007_2534110</v>
      </c>
      <c r="B162" t="s">
        <v>812</v>
      </c>
      <c r="C162" t="s">
        <v>815</v>
      </c>
      <c r="D162" t="s">
        <v>833</v>
      </c>
      <c r="E162" t="s">
        <v>835</v>
      </c>
      <c r="F162">
        <v>5</v>
      </c>
      <c r="G162" t="s">
        <v>810</v>
      </c>
      <c r="H162">
        <v>9</v>
      </c>
      <c r="I162" t="s">
        <v>120</v>
      </c>
      <c r="J162" t="s">
        <v>834</v>
      </c>
      <c r="K162" t="s">
        <v>836</v>
      </c>
      <c r="L162">
        <v>3000</v>
      </c>
      <c r="M162" t="s">
        <v>56</v>
      </c>
      <c r="N162">
        <v>3411</v>
      </c>
      <c r="O162" t="s">
        <v>319</v>
      </c>
      <c r="P162">
        <v>0</v>
      </c>
      <c r="Q162" t="s">
        <v>58</v>
      </c>
      <c r="R162" s="1">
        <v>0</v>
      </c>
      <c r="S162" s="1">
        <v>0</v>
      </c>
      <c r="T162" s="1">
        <v>0</v>
      </c>
      <c r="U162" s="1">
        <v>121.3</v>
      </c>
      <c r="V162" s="1">
        <v>0</v>
      </c>
      <c r="W162" s="1">
        <v>121.3</v>
      </c>
      <c r="X162" s="1">
        <v>121.3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</row>
    <row r="163" spans="1:38" x14ac:dyDescent="0.35">
      <c r="A163" t="str">
        <f t="shared" si="9"/>
        <v>1.1-00-2505_2559007_2534410</v>
      </c>
      <c r="B163" t="s">
        <v>812</v>
      </c>
      <c r="C163" t="s">
        <v>815</v>
      </c>
      <c r="D163" t="s">
        <v>833</v>
      </c>
      <c r="E163" t="s">
        <v>835</v>
      </c>
      <c r="F163">
        <v>5</v>
      </c>
      <c r="G163" t="s">
        <v>810</v>
      </c>
      <c r="H163">
        <v>9</v>
      </c>
      <c r="I163" t="s">
        <v>120</v>
      </c>
      <c r="J163" t="s">
        <v>834</v>
      </c>
      <c r="K163" t="s">
        <v>836</v>
      </c>
      <c r="L163">
        <v>3000</v>
      </c>
      <c r="M163" t="s">
        <v>56</v>
      </c>
      <c r="N163">
        <v>3441</v>
      </c>
      <c r="O163" t="s">
        <v>388</v>
      </c>
      <c r="P163">
        <v>0</v>
      </c>
      <c r="Q163" t="s">
        <v>58</v>
      </c>
      <c r="R163" s="1">
        <v>138003.72</v>
      </c>
      <c r="S163" s="1">
        <v>126403.72</v>
      </c>
      <c r="T163" s="1">
        <v>126403.72</v>
      </c>
      <c r="U163" s="1">
        <v>298329</v>
      </c>
      <c r="V163" s="1">
        <v>160000</v>
      </c>
      <c r="W163" s="1">
        <v>138599.44</v>
      </c>
      <c r="X163" s="1">
        <v>138599.44</v>
      </c>
      <c r="Y163" s="1">
        <v>340718.88</v>
      </c>
      <c r="Z163" s="1">
        <v>150000</v>
      </c>
      <c r="AA163" s="1">
        <v>290718.88</v>
      </c>
      <c r="AB163" s="1">
        <v>290718.88</v>
      </c>
      <c r="AC163" s="1">
        <v>213905.82</v>
      </c>
      <c r="AD163" s="1">
        <v>128699.48</v>
      </c>
      <c r="AE163" s="1">
        <v>128699.48</v>
      </c>
      <c r="AF163" s="1">
        <v>50000</v>
      </c>
      <c r="AG163" s="1">
        <v>212019.4</v>
      </c>
      <c r="AH163">
        <v>0</v>
      </c>
      <c r="AI163" s="1">
        <v>190718.88</v>
      </c>
      <c r="AJ163">
        <v>0</v>
      </c>
      <c r="AK163">
        <v>0</v>
      </c>
      <c r="AL163" s="1">
        <v>190718.88</v>
      </c>
    </row>
    <row r="164" spans="1:38" x14ac:dyDescent="0.35">
      <c r="A164" t="str">
        <f t="shared" si="9"/>
        <v>1.1-00-2505_2559007_2534510</v>
      </c>
      <c r="B164" t="s">
        <v>812</v>
      </c>
      <c r="C164" t="s">
        <v>815</v>
      </c>
      <c r="D164" t="s">
        <v>833</v>
      </c>
      <c r="E164" t="s">
        <v>835</v>
      </c>
      <c r="F164">
        <v>5</v>
      </c>
      <c r="G164" t="s">
        <v>810</v>
      </c>
      <c r="H164">
        <v>9</v>
      </c>
      <c r="I164" t="s">
        <v>120</v>
      </c>
      <c r="J164" t="s">
        <v>834</v>
      </c>
      <c r="K164" t="s">
        <v>836</v>
      </c>
      <c r="L164">
        <v>3000</v>
      </c>
      <c r="M164" t="s">
        <v>56</v>
      </c>
      <c r="N164">
        <v>3451</v>
      </c>
      <c r="O164" t="s">
        <v>389</v>
      </c>
      <c r="P164">
        <v>0</v>
      </c>
      <c r="Q164" t="s">
        <v>58</v>
      </c>
      <c r="R164" s="1">
        <v>5375561.7699999996</v>
      </c>
      <c r="S164" s="1">
        <v>5374582.1200000001</v>
      </c>
      <c r="T164" s="1">
        <v>5374582.1200000001</v>
      </c>
      <c r="U164" s="1">
        <v>5914360.3300000001</v>
      </c>
      <c r="V164" s="1">
        <v>6000000</v>
      </c>
      <c r="W164" s="1">
        <v>5910904.25</v>
      </c>
      <c r="X164" s="1">
        <v>4706853.3600000003</v>
      </c>
      <c r="Y164" s="1">
        <v>8712506.8399999999</v>
      </c>
      <c r="Z164" s="1">
        <v>5000000</v>
      </c>
      <c r="AA164" s="1">
        <v>8692875.9399999995</v>
      </c>
      <c r="AB164" s="1">
        <v>8112506.8399999999</v>
      </c>
      <c r="AC164" s="1">
        <v>8109050.7599999998</v>
      </c>
      <c r="AD164" s="1">
        <v>8109050.7599999998</v>
      </c>
      <c r="AE164" s="1">
        <v>8109050.7599999998</v>
      </c>
      <c r="AF164" s="1">
        <v>600000</v>
      </c>
      <c r="AG164" s="1">
        <v>603456.07999999996</v>
      </c>
      <c r="AH164" s="1">
        <v>3109050.76</v>
      </c>
      <c r="AI164" s="1">
        <v>603456.07999999996</v>
      </c>
      <c r="AJ164">
        <v>0</v>
      </c>
      <c r="AK164">
        <v>0</v>
      </c>
      <c r="AL164" s="1">
        <v>3712506.84</v>
      </c>
    </row>
    <row r="165" spans="1:38" x14ac:dyDescent="0.35">
      <c r="A165" t="str">
        <f t="shared" si="9"/>
        <v>1.1-00-2505_2559007_2534810</v>
      </c>
      <c r="B165" t="s">
        <v>812</v>
      </c>
      <c r="C165" t="s">
        <v>815</v>
      </c>
      <c r="D165" t="s">
        <v>833</v>
      </c>
      <c r="E165" t="s">
        <v>835</v>
      </c>
      <c r="F165">
        <v>5</v>
      </c>
      <c r="G165" t="s">
        <v>810</v>
      </c>
      <c r="H165">
        <v>9</v>
      </c>
      <c r="I165" t="s">
        <v>120</v>
      </c>
      <c r="J165" t="s">
        <v>834</v>
      </c>
      <c r="K165" t="s">
        <v>836</v>
      </c>
      <c r="L165">
        <v>3000</v>
      </c>
      <c r="M165" t="s">
        <v>56</v>
      </c>
      <c r="N165">
        <v>3481</v>
      </c>
      <c r="O165" t="s">
        <v>390</v>
      </c>
      <c r="P165">
        <v>0</v>
      </c>
      <c r="Q165" t="s">
        <v>58</v>
      </c>
      <c r="R165" s="1">
        <v>1039983.8</v>
      </c>
      <c r="S165" s="1">
        <v>1039983.8</v>
      </c>
      <c r="T165" s="1">
        <v>1039983.8</v>
      </c>
      <c r="U165" s="1">
        <v>855031.6</v>
      </c>
      <c r="V165" s="1">
        <v>1180000</v>
      </c>
      <c r="W165" s="1">
        <v>855031.59</v>
      </c>
      <c r="X165" s="1">
        <v>799651.49</v>
      </c>
      <c r="Y165" s="1">
        <v>350000</v>
      </c>
      <c r="Z165" s="1">
        <v>100000</v>
      </c>
      <c r="AA165" s="1">
        <v>211654.72</v>
      </c>
      <c r="AB165" s="1">
        <v>211654.72</v>
      </c>
      <c r="AC165" s="1">
        <v>211654.72</v>
      </c>
      <c r="AD165" s="1">
        <v>111266.19</v>
      </c>
      <c r="AE165" s="1">
        <v>111266.19</v>
      </c>
      <c r="AF165" s="1">
        <v>138345.28</v>
      </c>
      <c r="AG165" s="1">
        <v>238733.81</v>
      </c>
      <c r="AH165">
        <v>0</v>
      </c>
      <c r="AI165" s="1">
        <v>250000</v>
      </c>
      <c r="AJ165">
        <v>0</v>
      </c>
      <c r="AK165">
        <v>0</v>
      </c>
      <c r="AL165" s="1">
        <v>250000</v>
      </c>
    </row>
    <row r="166" spans="1:38" x14ac:dyDescent="0.35">
      <c r="A166" t="str">
        <f t="shared" si="9"/>
        <v>1.1-00-2505_2559007_2535110</v>
      </c>
      <c r="B166" t="s">
        <v>812</v>
      </c>
      <c r="C166" t="s">
        <v>815</v>
      </c>
      <c r="D166" t="s">
        <v>833</v>
      </c>
      <c r="E166" t="s">
        <v>835</v>
      </c>
      <c r="F166">
        <v>5</v>
      </c>
      <c r="G166" t="s">
        <v>810</v>
      </c>
      <c r="H166">
        <v>9</v>
      </c>
      <c r="I166" t="s">
        <v>120</v>
      </c>
      <c r="J166" t="s">
        <v>834</v>
      </c>
      <c r="K166" t="s">
        <v>836</v>
      </c>
      <c r="L166">
        <v>3000</v>
      </c>
      <c r="M166" t="s">
        <v>56</v>
      </c>
      <c r="N166">
        <v>3511</v>
      </c>
      <c r="O166" t="s">
        <v>323</v>
      </c>
      <c r="P166">
        <v>0</v>
      </c>
      <c r="Q166" t="s">
        <v>58</v>
      </c>
      <c r="R166" s="1">
        <v>126578.04</v>
      </c>
      <c r="S166" s="1">
        <v>126578.04</v>
      </c>
      <c r="T166" s="1">
        <v>126578.04</v>
      </c>
      <c r="U166" s="1">
        <v>175579</v>
      </c>
      <c r="V166" s="1">
        <v>685740</v>
      </c>
      <c r="W166" s="1">
        <v>94933.53</v>
      </c>
      <c r="X166" s="1">
        <v>94933.53</v>
      </c>
      <c r="Y166" s="1">
        <v>1800000</v>
      </c>
      <c r="Z166" s="1">
        <v>1000000</v>
      </c>
      <c r="AA166" s="1">
        <v>235248.88</v>
      </c>
      <c r="AB166" s="1">
        <v>42683.08</v>
      </c>
      <c r="AC166" s="1">
        <v>31300.94</v>
      </c>
      <c r="AD166" s="1">
        <v>31300.94</v>
      </c>
      <c r="AE166" s="1">
        <v>31300.94</v>
      </c>
      <c r="AF166" s="1">
        <v>1757316.92</v>
      </c>
      <c r="AG166" s="1">
        <v>1768699.06</v>
      </c>
      <c r="AH166" s="1">
        <v>2500000</v>
      </c>
      <c r="AI166">
        <v>0</v>
      </c>
      <c r="AJ166">
        <v>0</v>
      </c>
      <c r="AK166" s="1">
        <v>1700000</v>
      </c>
      <c r="AL166" s="1">
        <v>800000</v>
      </c>
    </row>
    <row r="167" spans="1:38" x14ac:dyDescent="0.35">
      <c r="A167" t="str">
        <f t="shared" si="9"/>
        <v>1.1-00-2505_2559007_2535210</v>
      </c>
      <c r="B167" t="s">
        <v>812</v>
      </c>
      <c r="C167" t="s">
        <v>815</v>
      </c>
      <c r="D167" t="s">
        <v>833</v>
      </c>
      <c r="E167" t="s">
        <v>835</v>
      </c>
      <c r="F167">
        <v>5</v>
      </c>
      <c r="G167" t="s">
        <v>810</v>
      </c>
      <c r="H167">
        <v>9</v>
      </c>
      <c r="I167" t="s">
        <v>120</v>
      </c>
      <c r="J167" t="s">
        <v>834</v>
      </c>
      <c r="K167" t="s">
        <v>836</v>
      </c>
      <c r="L167">
        <v>3000</v>
      </c>
      <c r="M167" t="s">
        <v>56</v>
      </c>
      <c r="N167">
        <v>3521</v>
      </c>
      <c r="O167" t="s">
        <v>391</v>
      </c>
      <c r="P167">
        <v>0</v>
      </c>
      <c r="Q167" t="s">
        <v>58</v>
      </c>
      <c r="R167" s="1">
        <v>14913.43</v>
      </c>
      <c r="S167" s="1">
        <v>14913.42</v>
      </c>
      <c r="T167" s="1">
        <v>14913.42</v>
      </c>
      <c r="U167" s="1">
        <v>25438.799999999999</v>
      </c>
      <c r="V167" s="1">
        <v>26000</v>
      </c>
      <c r="W167" s="1">
        <v>0</v>
      </c>
      <c r="X167" s="1">
        <v>0</v>
      </c>
      <c r="Y167" s="1">
        <v>68600</v>
      </c>
      <c r="Z167">
        <v>0</v>
      </c>
      <c r="AA167" s="1">
        <v>61248</v>
      </c>
      <c r="AB167" s="1">
        <v>61248</v>
      </c>
      <c r="AC167">
        <v>0</v>
      </c>
      <c r="AD167">
        <v>0</v>
      </c>
      <c r="AE167">
        <v>0</v>
      </c>
      <c r="AF167" s="1">
        <v>7352</v>
      </c>
      <c r="AG167" s="1">
        <v>68600</v>
      </c>
      <c r="AH167">
        <v>0</v>
      </c>
      <c r="AI167" s="1">
        <v>68600</v>
      </c>
      <c r="AJ167">
        <v>0</v>
      </c>
      <c r="AK167">
        <v>0</v>
      </c>
      <c r="AL167" s="1">
        <v>68600</v>
      </c>
    </row>
    <row r="168" spans="1:38" x14ac:dyDescent="0.35">
      <c r="A168" t="str">
        <f t="shared" si="9"/>
        <v>1.1-00-2505_2559007_2535510</v>
      </c>
      <c r="B168" t="s">
        <v>812</v>
      </c>
      <c r="C168" t="s">
        <v>815</v>
      </c>
      <c r="D168" t="s">
        <v>833</v>
      </c>
      <c r="E168" t="s">
        <v>835</v>
      </c>
      <c r="F168">
        <v>5</v>
      </c>
      <c r="G168" t="s">
        <v>810</v>
      </c>
      <c r="H168">
        <v>9</v>
      </c>
      <c r="I168" t="s">
        <v>120</v>
      </c>
      <c r="J168" t="s">
        <v>834</v>
      </c>
      <c r="K168" t="s">
        <v>836</v>
      </c>
      <c r="L168">
        <v>3000</v>
      </c>
      <c r="M168" t="s">
        <v>56</v>
      </c>
      <c r="N168">
        <v>3551</v>
      </c>
      <c r="O168" t="s">
        <v>243</v>
      </c>
      <c r="P168">
        <v>0</v>
      </c>
      <c r="Q168" t="s">
        <v>58</v>
      </c>
      <c r="R168" s="1">
        <v>14398484.73</v>
      </c>
      <c r="S168" s="1">
        <v>14340111.109999999</v>
      </c>
      <c r="T168" s="1">
        <v>14176384.289999999</v>
      </c>
      <c r="U168" s="1">
        <v>19745692.09</v>
      </c>
      <c r="V168" s="1">
        <v>7000000</v>
      </c>
      <c r="W168" s="1">
        <v>18245692.16</v>
      </c>
      <c r="X168" s="1">
        <v>18245692.16</v>
      </c>
      <c r="Y168" s="1">
        <v>25300000</v>
      </c>
      <c r="Z168" s="1">
        <v>20000000</v>
      </c>
      <c r="AA168" s="1">
        <v>6935718.3600000003</v>
      </c>
      <c r="AB168" s="1">
        <v>6121532.0199999996</v>
      </c>
      <c r="AC168" s="1">
        <v>5587649.0099999998</v>
      </c>
      <c r="AD168" s="1">
        <v>5171984.78</v>
      </c>
      <c r="AE168" s="1">
        <v>5062712.51</v>
      </c>
      <c r="AF168" s="1">
        <v>19178467.98</v>
      </c>
      <c r="AG168" s="1">
        <v>20237287.489999998</v>
      </c>
      <c r="AH168" s="1">
        <v>7000000</v>
      </c>
      <c r="AI168">
        <v>0</v>
      </c>
      <c r="AJ168">
        <v>0</v>
      </c>
      <c r="AK168" s="1">
        <v>1700000</v>
      </c>
      <c r="AL168" s="1">
        <v>5300000</v>
      </c>
    </row>
    <row r="169" spans="1:38" x14ac:dyDescent="0.35">
      <c r="A169" t="str">
        <f t="shared" si="9"/>
        <v>1.1-00-2505_2559007_2535710</v>
      </c>
      <c r="B169" t="s">
        <v>812</v>
      </c>
      <c r="C169" t="s">
        <v>815</v>
      </c>
      <c r="D169" t="s">
        <v>833</v>
      </c>
      <c r="E169" t="s">
        <v>835</v>
      </c>
      <c r="F169">
        <v>5</v>
      </c>
      <c r="G169" t="s">
        <v>810</v>
      </c>
      <c r="H169">
        <v>9</v>
      </c>
      <c r="I169" t="s">
        <v>120</v>
      </c>
      <c r="J169" t="s">
        <v>834</v>
      </c>
      <c r="K169" t="s">
        <v>836</v>
      </c>
      <c r="L169">
        <v>3000</v>
      </c>
      <c r="M169" t="s">
        <v>56</v>
      </c>
      <c r="N169">
        <v>3571</v>
      </c>
      <c r="O169" t="s">
        <v>392</v>
      </c>
      <c r="P169">
        <v>0</v>
      </c>
      <c r="Q169" t="s">
        <v>58</v>
      </c>
      <c r="R169" s="1">
        <v>31110042.100000001</v>
      </c>
      <c r="S169" s="1">
        <v>30387685.75</v>
      </c>
      <c r="T169" s="1">
        <v>25569578.77</v>
      </c>
      <c r="U169" s="1">
        <v>23485319.600000001</v>
      </c>
      <c r="V169" s="1">
        <v>10000000</v>
      </c>
      <c r="W169" s="1">
        <v>20979339.420000002</v>
      </c>
      <c r="X169" s="1">
        <v>19316202.960000001</v>
      </c>
      <c r="Y169" s="1">
        <v>20158794</v>
      </c>
      <c r="Z169" s="1">
        <v>20000000</v>
      </c>
      <c r="AA169" s="1">
        <v>14762513.75</v>
      </c>
      <c r="AB169" s="1">
        <v>13972735.279999999</v>
      </c>
      <c r="AC169" s="1">
        <v>13046564.460000001</v>
      </c>
      <c r="AD169" s="1">
        <v>11543309.99</v>
      </c>
      <c r="AE169" s="1">
        <v>11239033.970000001</v>
      </c>
      <c r="AF169" s="1">
        <v>6186058.7199999997</v>
      </c>
      <c r="AG169" s="1">
        <v>8919760.0299999993</v>
      </c>
      <c r="AH169">
        <v>0</v>
      </c>
      <c r="AI169" s="1">
        <v>158794</v>
      </c>
      <c r="AJ169">
        <v>0</v>
      </c>
      <c r="AK169">
        <v>0</v>
      </c>
      <c r="AL169" s="1">
        <v>158794</v>
      </c>
    </row>
    <row r="170" spans="1:38" x14ac:dyDescent="0.35">
      <c r="A170" t="str">
        <f t="shared" si="9"/>
        <v>1.1-00-2505_2559007_2536310</v>
      </c>
      <c r="B170" t="s">
        <v>812</v>
      </c>
      <c r="C170" t="s">
        <v>815</v>
      </c>
      <c r="D170" t="s">
        <v>833</v>
      </c>
      <c r="E170" t="s">
        <v>835</v>
      </c>
      <c r="F170">
        <v>5</v>
      </c>
      <c r="G170" t="s">
        <v>810</v>
      </c>
      <c r="H170">
        <v>9</v>
      </c>
      <c r="I170" t="s">
        <v>120</v>
      </c>
      <c r="J170" t="s">
        <v>834</v>
      </c>
      <c r="K170" t="s">
        <v>836</v>
      </c>
      <c r="L170">
        <v>3000</v>
      </c>
      <c r="M170" t="s">
        <v>56</v>
      </c>
      <c r="N170">
        <v>3631</v>
      </c>
      <c r="O170" t="s">
        <v>393</v>
      </c>
      <c r="P170">
        <v>0</v>
      </c>
      <c r="Q170" t="s">
        <v>58</v>
      </c>
      <c r="R170" s="1">
        <v>4866666.5999999996</v>
      </c>
      <c r="S170" s="1">
        <v>4866666.5999999996</v>
      </c>
      <c r="T170" s="1">
        <v>4663888.83</v>
      </c>
      <c r="U170" s="1">
        <v>4866666.5199999996</v>
      </c>
      <c r="V170" s="1">
        <v>4866666.55</v>
      </c>
      <c r="W170" s="1">
        <v>4866666.46</v>
      </c>
      <c r="X170" s="1">
        <v>4461110.92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</row>
    <row r="171" spans="1:38" x14ac:dyDescent="0.35">
      <c r="A171" t="str">
        <f t="shared" si="9"/>
        <v>1.1-00-2505_2559007_2537110</v>
      </c>
      <c r="B171" t="s">
        <v>812</v>
      </c>
      <c r="C171" t="s">
        <v>815</v>
      </c>
      <c r="D171" t="s">
        <v>833</v>
      </c>
      <c r="E171" t="s">
        <v>835</v>
      </c>
      <c r="F171">
        <v>5</v>
      </c>
      <c r="G171" t="s">
        <v>810</v>
      </c>
      <c r="H171">
        <v>9</v>
      </c>
      <c r="I171" t="s">
        <v>120</v>
      </c>
      <c r="J171" t="s">
        <v>834</v>
      </c>
      <c r="K171" t="s">
        <v>836</v>
      </c>
      <c r="L171">
        <v>3000</v>
      </c>
      <c r="M171" t="s">
        <v>56</v>
      </c>
      <c r="N171">
        <v>3711</v>
      </c>
      <c r="O171" t="s">
        <v>278</v>
      </c>
      <c r="P171">
        <v>0</v>
      </c>
      <c r="Q171" t="s">
        <v>58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 s="1">
        <v>10000</v>
      </c>
      <c r="Z171">
        <v>0</v>
      </c>
      <c r="AA171" s="1">
        <v>6555.96</v>
      </c>
      <c r="AB171" s="1">
        <v>6555.96</v>
      </c>
      <c r="AC171" s="1">
        <v>6555.96</v>
      </c>
      <c r="AD171" s="1">
        <v>6555.96</v>
      </c>
      <c r="AE171" s="1">
        <v>6555.96</v>
      </c>
      <c r="AF171" s="1">
        <v>3444.04</v>
      </c>
      <c r="AG171" s="1">
        <v>3444.04</v>
      </c>
      <c r="AH171">
        <v>0</v>
      </c>
      <c r="AI171" s="1">
        <v>10000</v>
      </c>
      <c r="AJ171">
        <v>0</v>
      </c>
      <c r="AK171">
        <v>0</v>
      </c>
      <c r="AL171" s="1">
        <v>10000</v>
      </c>
    </row>
    <row r="172" spans="1:38" x14ac:dyDescent="0.35">
      <c r="A172" t="str">
        <f t="shared" si="9"/>
        <v>1.1-00-2505_2559007_2537510</v>
      </c>
      <c r="B172" t="s">
        <v>812</v>
      </c>
      <c r="C172" t="s">
        <v>815</v>
      </c>
      <c r="D172" t="s">
        <v>833</v>
      </c>
      <c r="E172" t="s">
        <v>835</v>
      </c>
      <c r="F172">
        <v>5</v>
      </c>
      <c r="G172" t="s">
        <v>810</v>
      </c>
      <c r="H172">
        <v>9</v>
      </c>
      <c r="I172" t="s">
        <v>120</v>
      </c>
      <c r="J172" t="s">
        <v>834</v>
      </c>
      <c r="K172" t="s">
        <v>836</v>
      </c>
      <c r="L172">
        <v>3000</v>
      </c>
      <c r="M172" t="s">
        <v>56</v>
      </c>
      <c r="N172">
        <v>3751</v>
      </c>
      <c r="O172" t="s">
        <v>279</v>
      </c>
      <c r="P172">
        <v>0</v>
      </c>
      <c r="Q172" t="s">
        <v>58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 s="1">
        <v>10000</v>
      </c>
      <c r="AJ172">
        <v>0</v>
      </c>
      <c r="AK172" s="1">
        <v>10000</v>
      </c>
      <c r="AL172">
        <v>0</v>
      </c>
    </row>
    <row r="173" spans="1:38" x14ac:dyDescent="0.35">
      <c r="A173" t="str">
        <f t="shared" si="9"/>
        <v>1.1-00-2505_2559007_2538210</v>
      </c>
      <c r="B173" t="s">
        <v>812</v>
      </c>
      <c r="C173" t="s">
        <v>815</v>
      </c>
      <c r="D173" t="s">
        <v>833</v>
      </c>
      <c r="E173" t="s">
        <v>835</v>
      </c>
      <c r="F173">
        <v>5</v>
      </c>
      <c r="G173" t="s">
        <v>810</v>
      </c>
      <c r="H173">
        <v>9</v>
      </c>
      <c r="I173" t="s">
        <v>120</v>
      </c>
      <c r="J173" t="s">
        <v>834</v>
      </c>
      <c r="K173" t="s">
        <v>836</v>
      </c>
      <c r="L173">
        <v>3000</v>
      </c>
      <c r="M173" t="s">
        <v>56</v>
      </c>
      <c r="N173">
        <v>3821</v>
      </c>
      <c r="O173" t="s">
        <v>228</v>
      </c>
      <c r="P173">
        <v>0</v>
      </c>
      <c r="Q173" t="s">
        <v>58</v>
      </c>
      <c r="R173" s="1">
        <v>784437.28</v>
      </c>
      <c r="S173" s="1">
        <v>776354.39</v>
      </c>
      <c r="T173" s="1">
        <v>628841.82999999996</v>
      </c>
      <c r="U173" s="1">
        <v>514777.21</v>
      </c>
      <c r="V173" s="1">
        <v>639567.19999999995</v>
      </c>
      <c r="W173" s="1">
        <v>514777.21</v>
      </c>
      <c r="X173" s="1">
        <v>514777.21</v>
      </c>
      <c r="Y173" s="1">
        <v>460000</v>
      </c>
      <c r="Z173" s="1">
        <v>450000</v>
      </c>
      <c r="AA173" s="1">
        <v>420496.97</v>
      </c>
      <c r="AB173" s="1">
        <v>420496.97</v>
      </c>
      <c r="AC173" s="1">
        <v>420496.97</v>
      </c>
      <c r="AD173" s="1">
        <v>420496.97</v>
      </c>
      <c r="AE173" s="1">
        <v>420496.97</v>
      </c>
      <c r="AF173" s="1">
        <v>39503.03</v>
      </c>
      <c r="AG173" s="1">
        <v>39503.03</v>
      </c>
      <c r="AH173">
        <v>0</v>
      </c>
      <c r="AI173" s="1">
        <v>10000</v>
      </c>
      <c r="AJ173">
        <v>0</v>
      </c>
      <c r="AK173">
        <v>0</v>
      </c>
      <c r="AL173" s="1">
        <v>10000</v>
      </c>
    </row>
    <row r="174" spans="1:38" x14ac:dyDescent="0.35">
      <c r="A174" t="str">
        <f t="shared" si="9"/>
        <v>1.1-00-2505_2559007_2539110</v>
      </c>
      <c r="B174" t="s">
        <v>812</v>
      </c>
      <c r="C174" t="s">
        <v>815</v>
      </c>
      <c r="D174" t="s">
        <v>833</v>
      </c>
      <c r="E174" t="s">
        <v>835</v>
      </c>
      <c r="F174">
        <v>5</v>
      </c>
      <c r="G174" t="s">
        <v>810</v>
      </c>
      <c r="H174">
        <v>9</v>
      </c>
      <c r="I174" t="s">
        <v>120</v>
      </c>
      <c r="J174" t="s">
        <v>834</v>
      </c>
      <c r="K174" t="s">
        <v>836</v>
      </c>
      <c r="L174">
        <v>3000</v>
      </c>
      <c r="M174" t="s">
        <v>56</v>
      </c>
      <c r="N174">
        <v>3911</v>
      </c>
      <c r="O174" t="s">
        <v>394</v>
      </c>
      <c r="P174">
        <v>0</v>
      </c>
      <c r="Q174" t="s">
        <v>58</v>
      </c>
      <c r="R174" s="1">
        <v>769294.64</v>
      </c>
      <c r="S174" s="1">
        <v>528693.30000000005</v>
      </c>
      <c r="T174" s="1">
        <v>528693.30000000005</v>
      </c>
      <c r="U174" s="1">
        <v>445766.8</v>
      </c>
      <c r="V174" s="1">
        <v>700000</v>
      </c>
      <c r="W174" s="1">
        <v>445766.8</v>
      </c>
      <c r="X174" s="1">
        <v>445766.8</v>
      </c>
      <c r="Y174" s="1">
        <v>500000</v>
      </c>
      <c r="Z174" s="1">
        <v>500000</v>
      </c>
      <c r="AA174" s="1">
        <v>430696.2</v>
      </c>
      <c r="AB174" s="1">
        <v>430696.2</v>
      </c>
      <c r="AC174" s="1">
        <v>430696.2</v>
      </c>
      <c r="AD174" s="1">
        <v>254056.8</v>
      </c>
      <c r="AE174" s="1">
        <v>254056.8</v>
      </c>
      <c r="AF174" s="1">
        <v>69303.8</v>
      </c>
      <c r="AG174" s="1">
        <v>245943.2</v>
      </c>
      <c r="AH174">
        <v>0</v>
      </c>
      <c r="AI174">
        <v>0</v>
      </c>
      <c r="AJ174">
        <v>0</v>
      </c>
      <c r="AK174">
        <v>0</v>
      </c>
      <c r="AL174">
        <v>0</v>
      </c>
    </row>
    <row r="175" spans="1:38" x14ac:dyDescent="0.35">
      <c r="A175" t="str">
        <f t="shared" si="9"/>
        <v>1.1-00-2505_2559007_2539220</v>
      </c>
      <c r="B175" t="s">
        <v>812</v>
      </c>
      <c r="C175" t="s">
        <v>815</v>
      </c>
      <c r="D175" t="s">
        <v>833</v>
      </c>
      <c r="E175" t="s">
        <v>835</v>
      </c>
      <c r="F175">
        <v>5</v>
      </c>
      <c r="G175" t="s">
        <v>810</v>
      </c>
      <c r="H175">
        <v>9</v>
      </c>
      <c r="I175" t="s">
        <v>120</v>
      </c>
      <c r="J175" t="s">
        <v>834</v>
      </c>
      <c r="K175" t="s">
        <v>836</v>
      </c>
      <c r="L175">
        <v>3000</v>
      </c>
      <c r="M175" t="s">
        <v>56</v>
      </c>
      <c r="N175">
        <v>3922</v>
      </c>
      <c r="O175" t="s">
        <v>258</v>
      </c>
      <c r="P175">
        <v>0</v>
      </c>
      <c r="Q175" t="s">
        <v>58</v>
      </c>
      <c r="R175" s="1">
        <v>764694.38</v>
      </c>
      <c r="S175" s="1">
        <v>733050.38</v>
      </c>
      <c r="T175" s="1">
        <v>733050.38</v>
      </c>
      <c r="U175" s="1">
        <v>1115936.99</v>
      </c>
      <c r="V175" s="1">
        <v>1000000</v>
      </c>
      <c r="W175" s="1">
        <v>545134.93000000005</v>
      </c>
      <c r="X175" s="1">
        <v>545134.93000000005</v>
      </c>
      <c r="Y175" s="1">
        <v>1000000</v>
      </c>
      <c r="Z175" s="1">
        <v>1000000</v>
      </c>
      <c r="AA175" s="1">
        <v>446820</v>
      </c>
      <c r="AB175" s="1">
        <v>446820</v>
      </c>
      <c r="AC175" s="1">
        <v>446820</v>
      </c>
      <c r="AD175" s="1">
        <v>376820</v>
      </c>
      <c r="AE175" s="1">
        <v>376820</v>
      </c>
      <c r="AF175" s="1">
        <v>553180</v>
      </c>
      <c r="AG175" s="1">
        <v>623180</v>
      </c>
      <c r="AH175">
        <v>0</v>
      </c>
      <c r="AI175">
        <v>0</v>
      </c>
      <c r="AJ175">
        <v>0</v>
      </c>
      <c r="AK175">
        <v>0</v>
      </c>
      <c r="AL175">
        <v>0</v>
      </c>
    </row>
    <row r="176" spans="1:38" x14ac:dyDescent="0.35">
      <c r="A176" t="str">
        <f t="shared" si="9"/>
        <v>1.1-00-2505_2559007_2539410</v>
      </c>
      <c r="B176" t="s">
        <v>812</v>
      </c>
      <c r="C176" t="s">
        <v>815</v>
      </c>
      <c r="D176" t="s">
        <v>833</v>
      </c>
      <c r="E176" t="s">
        <v>835</v>
      </c>
      <c r="F176">
        <v>5</v>
      </c>
      <c r="G176" t="s">
        <v>810</v>
      </c>
      <c r="H176">
        <v>9</v>
      </c>
      <c r="I176" t="s">
        <v>120</v>
      </c>
      <c r="J176" t="s">
        <v>834</v>
      </c>
      <c r="K176" t="s">
        <v>836</v>
      </c>
      <c r="L176">
        <v>3000</v>
      </c>
      <c r="M176" t="s">
        <v>56</v>
      </c>
      <c r="N176">
        <v>3941</v>
      </c>
      <c r="O176" t="s">
        <v>328</v>
      </c>
      <c r="P176">
        <v>0</v>
      </c>
      <c r="Q176" t="s">
        <v>58</v>
      </c>
      <c r="R176" s="1">
        <v>19109339.18</v>
      </c>
      <c r="S176" s="1">
        <v>18119512.100000001</v>
      </c>
      <c r="T176" s="1">
        <v>17895046.039999999</v>
      </c>
      <c r="U176" s="1">
        <v>10755000</v>
      </c>
      <c r="V176" s="1">
        <v>10000000</v>
      </c>
      <c r="W176" s="1">
        <v>10753577.1</v>
      </c>
      <c r="X176" s="1">
        <v>10753577.1</v>
      </c>
      <c r="Y176" s="1">
        <v>23430446.73</v>
      </c>
      <c r="Z176" s="1">
        <v>15000000</v>
      </c>
      <c r="AA176" s="1">
        <v>19262099.32</v>
      </c>
      <c r="AB176" s="1">
        <v>19262099.32</v>
      </c>
      <c r="AC176" s="1">
        <v>19262099.32</v>
      </c>
      <c r="AD176" s="1">
        <v>17381406.719999999</v>
      </c>
      <c r="AE176" s="1">
        <v>17381406.719999999</v>
      </c>
      <c r="AF176" s="1">
        <v>4168347.41</v>
      </c>
      <c r="AG176" s="1">
        <v>6049040.0099999998</v>
      </c>
      <c r="AH176" s="1">
        <v>1830446.73</v>
      </c>
      <c r="AI176" s="1">
        <v>6600000</v>
      </c>
      <c r="AJ176">
        <v>0</v>
      </c>
      <c r="AK176">
        <v>0</v>
      </c>
      <c r="AL176" s="1">
        <v>8430446.7300000004</v>
      </c>
    </row>
    <row r="177" spans="1:38" x14ac:dyDescent="0.35">
      <c r="A177" t="str">
        <f t="shared" si="9"/>
        <v>1.1-00-2505_2559007_2539620</v>
      </c>
      <c r="B177" t="s">
        <v>812</v>
      </c>
      <c r="C177" t="s">
        <v>815</v>
      </c>
      <c r="D177" t="s">
        <v>833</v>
      </c>
      <c r="E177" t="s">
        <v>835</v>
      </c>
      <c r="F177">
        <v>5</v>
      </c>
      <c r="G177" t="s">
        <v>810</v>
      </c>
      <c r="H177">
        <v>9</v>
      </c>
      <c r="I177" t="s">
        <v>120</v>
      </c>
      <c r="J177" t="s">
        <v>834</v>
      </c>
      <c r="K177" t="s">
        <v>836</v>
      </c>
      <c r="L177">
        <v>3000</v>
      </c>
      <c r="M177" t="s">
        <v>56</v>
      </c>
      <c r="N177">
        <v>3962</v>
      </c>
      <c r="O177" t="s">
        <v>395</v>
      </c>
      <c r="P177">
        <v>0</v>
      </c>
      <c r="Q177" t="s">
        <v>58</v>
      </c>
      <c r="R177" s="1">
        <v>11698</v>
      </c>
      <c r="S177" s="1">
        <v>11697</v>
      </c>
      <c r="T177" s="1">
        <v>11697</v>
      </c>
      <c r="U177" s="1">
        <v>83080.800000000003</v>
      </c>
      <c r="V177" s="1">
        <v>100000</v>
      </c>
      <c r="W177" s="1">
        <v>83080.800000000003</v>
      </c>
      <c r="X177" s="1">
        <v>83080.800000000003</v>
      </c>
      <c r="Y177" s="1">
        <v>100000</v>
      </c>
      <c r="Z177" s="1">
        <v>100000</v>
      </c>
      <c r="AA177" s="1">
        <v>21581.67</v>
      </c>
      <c r="AB177" s="1">
        <v>21581.67</v>
      </c>
      <c r="AC177" s="1">
        <v>15842.67</v>
      </c>
      <c r="AD177" s="1">
        <v>15842.67</v>
      </c>
      <c r="AE177" s="1">
        <v>15842.67</v>
      </c>
      <c r="AF177" s="1">
        <v>78418.33</v>
      </c>
      <c r="AG177" s="1">
        <v>84157.33</v>
      </c>
      <c r="AH177">
        <v>0</v>
      </c>
      <c r="AI177">
        <v>0</v>
      </c>
      <c r="AJ177">
        <v>0</v>
      </c>
      <c r="AK177">
        <v>0</v>
      </c>
      <c r="AL177">
        <v>0</v>
      </c>
    </row>
    <row r="178" spans="1:38" x14ac:dyDescent="0.35">
      <c r="A178" t="str">
        <f t="shared" si="9"/>
        <v>1.1-00-2505_2559007_2551110</v>
      </c>
      <c r="B178" t="s">
        <v>812</v>
      </c>
      <c r="C178" t="s">
        <v>815</v>
      </c>
      <c r="D178" t="s">
        <v>833</v>
      </c>
      <c r="E178" t="s">
        <v>835</v>
      </c>
      <c r="F178">
        <v>5</v>
      </c>
      <c r="G178" t="s">
        <v>810</v>
      </c>
      <c r="H178">
        <v>9</v>
      </c>
      <c r="I178" t="s">
        <v>120</v>
      </c>
      <c r="J178" t="s">
        <v>834</v>
      </c>
      <c r="K178" t="s">
        <v>836</v>
      </c>
      <c r="L178">
        <v>5000</v>
      </c>
      <c r="M178" t="s">
        <v>118</v>
      </c>
      <c r="N178">
        <v>5111</v>
      </c>
      <c r="O178" t="s">
        <v>119</v>
      </c>
      <c r="P178">
        <v>0</v>
      </c>
      <c r="Q178" t="s">
        <v>58</v>
      </c>
      <c r="R178" s="1">
        <v>621837.72</v>
      </c>
      <c r="S178" s="1">
        <v>621837.72</v>
      </c>
      <c r="T178" s="1">
        <v>621837.72</v>
      </c>
      <c r="U178" s="1">
        <v>637615.25</v>
      </c>
      <c r="V178" s="1">
        <v>1185000</v>
      </c>
      <c r="W178" s="1">
        <v>432826.51</v>
      </c>
      <c r="X178" s="1">
        <v>432826.51</v>
      </c>
      <c r="Y178" s="1">
        <v>3211420.2</v>
      </c>
      <c r="Z178" s="1">
        <v>1500000</v>
      </c>
      <c r="AA178" s="1">
        <v>1911852.56</v>
      </c>
      <c r="AB178" s="1">
        <v>1911852.56</v>
      </c>
      <c r="AC178" s="1">
        <v>1911852.56</v>
      </c>
      <c r="AD178" s="1">
        <v>1911852.56</v>
      </c>
      <c r="AE178" s="1">
        <v>1911852.56</v>
      </c>
      <c r="AF178" s="1">
        <v>1299567.6399999999</v>
      </c>
      <c r="AG178" s="1">
        <v>1299567.6399999999</v>
      </c>
      <c r="AH178" s="1">
        <v>1365789</v>
      </c>
      <c r="AI178" s="1">
        <v>350000</v>
      </c>
      <c r="AJ178">
        <v>0</v>
      </c>
      <c r="AK178" s="1">
        <v>4368.8</v>
      </c>
      <c r="AL178" s="1">
        <v>1711420.2</v>
      </c>
    </row>
    <row r="179" spans="1:38" x14ac:dyDescent="0.35">
      <c r="A179" t="str">
        <f t="shared" si="9"/>
        <v>1.1-00-2505_2559007_2551210</v>
      </c>
      <c r="B179" t="s">
        <v>812</v>
      </c>
      <c r="C179" t="s">
        <v>815</v>
      </c>
      <c r="D179" t="s">
        <v>833</v>
      </c>
      <c r="E179" t="s">
        <v>835</v>
      </c>
      <c r="F179">
        <v>5</v>
      </c>
      <c r="G179" t="s">
        <v>810</v>
      </c>
      <c r="H179">
        <v>9</v>
      </c>
      <c r="I179" t="s">
        <v>120</v>
      </c>
      <c r="J179" t="s">
        <v>834</v>
      </c>
      <c r="K179" t="s">
        <v>836</v>
      </c>
      <c r="L179">
        <v>5000</v>
      </c>
      <c r="M179" t="s">
        <v>118</v>
      </c>
      <c r="N179">
        <v>5121</v>
      </c>
      <c r="O179" t="s">
        <v>680</v>
      </c>
      <c r="P179">
        <v>0</v>
      </c>
      <c r="Q179" t="s">
        <v>58</v>
      </c>
      <c r="R179" s="1">
        <v>0</v>
      </c>
      <c r="S179" s="1">
        <v>0</v>
      </c>
      <c r="T179" s="1">
        <v>0</v>
      </c>
      <c r="U179" s="1">
        <v>264480</v>
      </c>
      <c r="V179" s="1">
        <v>0</v>
      </c>
      <c r="W179" s="1">
        <v>264480</v>
      </c>
      <c r="X179" s="1">
        <v>264480</v>
      </c>
      <c r="Y179">
        <v>0</v>
      </c>
      <c r="Z179" s="1">
        <v>200000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 s="1">
        <v>200000</v>
      </c>
      <c r="AL179" s="1">
        <v>-200000</v>
      </c>
    </row>
    <row r="180" spans="1:38" x14ac:dyDescent="0.35">
      <c r="A180" t="str">
        <f t="shared" si="9"/>
        <v>1.1-00-2505_2559007_2551910</v>
      </c>
      <c r="B180" t="s">
        <v>812</v>
      </c>
      <c r="C180" t="s">
        <v>815</v>
      </c>
      <c r="D180" t="s">
        <v>833</v>
      </c>
      <c r="E180" t="s">
        <v>835</v>
      </c>
      <c r="F180">
        <v>5</v>
      </c>
      <c r="G180" t="s">
        <v>810</v>
      </c>
      <c r="H180">
        <v>9</v>
      </c>
      <c r="I180" t="s">
        <v>120</v>
      </c>
      <c r="J180" t="s">
        <v>834</v>
      </c>
      <c r="K180" t="s">
        <v>836</v>
      </c>
      <c r="L180">
        <v>5000</v>
      </c>
      <c r="M180" t="s">
        <v>118</v>
      </c>
      <c r="N180">
        <v>5191</v>
      </c>
      <c r="O180" t="s">
        <v>121</v>
      </c>
      <c r="P180">
        <v>0</v>
      </c>
      <c r="Q180" t="s">
        <v>58</v>
      </c>
      <c r="R180" s="1">
        <v>0</v>
      </c>
      <c r="S180" s="1">
        <v>0</v>
      </c>
      <c r="T180" s="1">
        <v>0</v>
      </c>
      <c r="U180" s="1">
        <v>42891</v>
      </c>
      <c r="V180" s="1">
        <v>68041</v>
      </c>
      <c r="W180" s="1">
        <v>35517.79</v>
      </c>
      <c r="X180" s="1">
        <v>35517.79</v>
      </c>
      <c r="Y180" s="1">
        <v>4368.8</v>
      </c>
      <c r="Z180" s="1">
        <v>50000</v>
      </c>
      <c r="AA180" s="1">
        <v>4368.8</v>
      </c>
      <c r="AB180" s="1">
        <v>4368.8</v>
      </c>
      <c r="AC180" s="1">
        <v>4368.8</v>
      </c>
      <c r="AD180" s="1">
        <v>4368.8</v>
      </c>
      <c r="AE180" s="1">
        <v>4368.8</v>
      </c>
      <c r="AF180">
        <v>0</v>
      </c>
      <c r="AG180">
        <v>0</v>
      </c>
      <c r="AH180">
        <v>0</v>
      </c>
      <c r="AI180" s="1">
        <v>4368.8</v>
      </c>
      <c r="AJ180">
        <v>0</v>
      </c>
      <c r="AK180" s="1">
        <v>50000</v>
      </c>
      <c r="AL180" s="1">
        <v>-45631.199999999997</v>
      </c>
    </row>
    <row r="181" spans="1:38" x14ac:dyDescent="0.35">
      <c r="A181" t="str">
        <f t="shared" si="9"/>
        <v>1.1-00-2505_2559007_2552110</v>
      </c>
      <c r="B181" t="s">
        <v>812</v>
      </c>
      <c r="C181" t="s">
        <v>815</v>
      </c>
      <c r="D181" t="s">
        <v>833</v>
      </c>
      <c r="E181" t="s">
        <v>835</v>
      </c>
      <c r="F181">
        <v>5</v>
      </c>
      <c r="G181" t="s">
        <v>810</v>
      </c>
      <c r="H181">
        <v>9</v>
      </c>
      <c r="I181" t="s">
        <v>120</v>
      </c>
      <c r="J181" t="s">
        <v>834</v>
      </c>
      <c r="K181" t="s">
        <v>836</v>
      </c>
      <c r="L181">
        <v>5000</v>
      </c>
      <c r="M181" t="s">
        <v>118</v>
      </c>
      <c r="N181">
        <v>5211</v>
      </c>
      <c r="O181" t="s">
        <v>365</v>
      </c>
      <c r="P181">
        <v>0</v>
      </c>
      <c r="Q181" t="s">
        <v>58</v>
      </c>
      <c r="R181" s="1">
        <v>108130.56</v>
      </c>
      <c r="S181" s="1">
        <v>108130.56</v>
      </c>
      <c r="T181" s="1">
        <v>108130.56</v>
      </c>
      <c r="U181" s="1">
        <v>150000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35">
      <c r="A182" t="str">
        <f t="shared" si="9"/>
        <v>1.1-00-2505_2559007_2554110</v>
      </c>
      <c r="B182" t="s">
        <v>812</v>
      </c>
      <c r="C182" t="s">
        <v>815</v>
      </c>
      <c r="D182" t="s">
        <v>833</v>
      </c>
      <c r="E182" t="s">
        <v>835</v>
      </c>
      <c r="F182">
        <v>5</v>
      </c>
      <c r="G182" t="s">
        <v>810</v>
      </c>
      <c r="H182">
        <v>9</v>
      </c>
      <c r="I182" t="s">
        <v>120</v>
      </c>
      <c r="J182" t="s">
        <v>834</v>
      </c>
      <c r="K182" t="s">
        <v>836</v>
      </c>
      <c r="L182">
        <v>5000</v>
      </c>
      <c r="M182" t="s">
        <v>118</v>
      </c>
      <c r="N182">
        <v>5411</v>
      </c>
      <c r="O182" t="s">
        <v>242</v>
      </c>
      <c r="P182">
        <v>0</v>
      </c>
      <c r="Q182" t="s">
        <v>58</v>
      </c>
      <c r="R182" s="1">
        <v>3380000</v>
      </c>
      <c r="S182" s="1">
        <v>3380000</v>
      </c>
      <c r="T182" s="1">
        <v>3380000</v>
      </c>
      <c r="U182" s="1">
        <v>1670012</v>
      </c>
      <c r="V182" s="1">
        <v>0</v>
      </c>
      <c r="W182" s="1">
        <v>1665000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35">
      <c r="A183" t="str">
        <f t="shared" si="9"/>
        <v>1.1-00-2505_2559007_2556110</v>
      </c>
      <c r="B183" t="s">
        <v>812</v>
      </c>
      <c r="C183" t="s">
        <v>815</v>
      </c>
      <c r="D183" t="s">
        <v>833</v>
      </c>
      <c r="E183" t="s">
        <v>835</v>
      </c>
      <c r="F183">
        <v>5</v>
      </c>
      <c r="G183" t="s">
        <v>810</v>
      </c>
      <c r="H183">
        <v>9</v>
      </c>
      <c r="I183" t="s">
        <v>120</v>
      </c>
      <c r="J183" t="s">
        <v>834</v>
      </c>
      <c r="K183" t="s">
        <v>836</v>
      </c>
      <c r="L183">
        <v>5000</v>
      </c>
      <c r="M183" t="s">
        <v>118</v>
      </c>
      <c r="N183">
        <v>5611</v>
      </c>
      <c r="O183" t="s">
        <v>403</v>
      </c>
      <c r="P183">
        <v>0</v>
      </c>
      <c r="Q183" t="s">
        <v>58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 s="1">
        <v>1600000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 s="1">
        <v>1600000</v>
      </c>
      <c r="AG183" s="1">
        <v>1600000</v>
      </c>
      <c r="AH183">
        <v>0</v>
      </c>
      <c r="AI183" s="1">
        <v>1600000</v>
      </c>
      <c r="AJ183">
        <v>0</v>
      </c>
      <c r="AK183">
        <v>0</v>
      </c>
      <c r="AL183" s="1">
        <v>1600000</v>
      </c>
    </row>
    <row r="184" spans="1:38" x14ac:dyDescent="0.35">
      <c r="A184" t="str">
        <f t="shared" si="9"/>
        <v>1.1-00-2505_2559007_2556410</v>
      </c>
      <c r="B184" t="s">
        <v>812</v>
      </c>
      <c r="C184" t="s">
        <v>815</v>
      </c>
      <c r="D184" t="s">
        <v>833</v>
      </c>
      <c r="E184" t="s">
        <v>835</v>
      </c>
      <c r="F184">
        <v>5</v>
      </c>
      <c r="G184" t="s">
        <v>810</v>
      </c>
      <c r="H184">
        <v>9</v>
      </c>
      <c r="I184" t="s">
        <v>120</v>
      </c>
      <c r="J184" t="s">
        <v>834</v>
      </c>
      <c r="K184" t="s">
        <v>836</v>
      </c>
      <c r="L184">
        <v>5000</v>
      </c>
      <c r="M184" t="s">
        <v>118</v>
      </c>
      <c r="N184">
        <v>5641</v>
      </c>
      <c r="O184" t="s">
        <v>244</v>
      </c>
      <c r="P184">
        <v>0</v>
      </c>
      <c r="Q184" t="s">
        <v>58</v>
      </c>
      <c r="R184" s="1">
        <v>78913.64</v>
      </c>
      <c r="S184" s="1">
        <v>78913.64</v>
      </c>
      <c r="T184" s="1">
        <v>78913.64</v>
      </c>
      <c r="U184" s="1">
        <v>133632.64000000001</v>
      </c>
      <c r="V184" s="1">
        <v>61745.64</v>
      </c>
      <c r="W184" s="1">
        <v>123839.98</v>
      </c>
      <c r="X184" s="1">
        <v>123839.98</v>
      </c>
      <c r="Y184" s="1">
        <v>1050000</v>
      </c>
      <c r="Z184" s="1">
        <v>150000</v>
      </c>
      <c r="AA184" s="1">
        <v>248148.34</v>
      </c>
      <c r="AB184" s="1">
        <v>248148.34</v>
      </c>
      <c r="AC184">
        <v>0</v>
      </c>
      <c r="AD184">
        <v>0</v>
      </c>
      <c r="AE184">
        <v>0</v>
      </c>
      <c r="AF184" s="1">
        <v>801851.66</v>
      </c>
      <c r="AG184" s="1">
        <v>1050000</v>
      </c>
      <c r="AH184" s="1">
        <v>1000000</v>
      </c>
      <c r="AI184">
        <v>0</v>
      </c>
      <c r="AJ184">
        <v>0</v>
      </c>
      <c r="AK184" s="1">
        <v>100000</v>
      </c>
      <c r="AL184" s="1">
        <v>900000</v>
      </c>
    </row>
    <row r="185" spans="1:38" x14ac:dyDescent="0.35">
      <c r="A185" t="str">
        <f t="shared" si="9"/>
        <v>1.1-00-2505_2559007_2556620</v>
      </c>
      <c r="B185" t="s">
        <v>812</v>
      </c>
      <c r="C185" t="s">
        <v>815</v>
      </c>
      <c r="D185" t="s">
        <v>833</v>
      </c>
      <c r="E185" t="s">
        <v>835</v>
      </c>
      <c r="F185">
        <v>5</v>
      </c>
      <c r="G185" t="s">
        <v>810</v>
      </c>
      <c r="H185">
        <v>9</v>
      </c>
      <c r="I185" t="s">
        <v>120</v>
      </c>
      <c r="J185" t="s">
        <v>834</v>
      </c>
      <c r="K185" t="s">
        <v>836</v>
      </c>
      <c r="L185">
        <v>5000</v>
      </c>
      <c r="M185" t="s">
        <v>118</v>
      </c>
      <c r="N185">
        <v>5662</v>
      </c>
      <c r="O185" t="s">
        <v>396</v>
      </c>
      <c r="P185">
        <v>0</v>
      </c>
      <c r="Q185" t="s">
        <v>58</v>
      </c>
      <c r="R185" s="1">
        <v>42224</v>
      </c>
      <c r="S185" s="1">
        <v>42224</v>
      </c>
      <c r="T185" s="1">
        <v>42224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35">
      <c r="A186" t="str">
        <f t="shared" ref="A186:A187" si="10">CONCATENATE(B186,D186,F186,H186,J186,N186,P186)</f>
        <v>1.1-00-2505_2559007_2559110</v>
      </c>
      <c r="B186" t="s">
        <v>812</v>
      </c>
      <c r="C186" t="s">
        <v>815</v>
      </c>
      <c r="D186" t="s">
        <v>833</v>
      </c>
      <c r="E186" t="s">
        <v>835</v>
      </c>
      <c r="F186">
        <v>5</v>
      </c>
      <c r="G186" t="s">
        <v>810</v>
      </c>
      <c r="H186">
        <v>9</v>
      </c>
      <c r="I186" t="s">
        <v>120</v>
      </c>
      <c r="J186" t="s">
        <v>834</v>
      </c>
      <c r="K186" t="s">
        <v>836</v>
      </c>
      <c r="L186">
        <v>5000</v>
      </c>
      <c r="M186" t="s">
        <v>118</v>
      </c>
      <c r="N186">
        <v>5911</v>
      </c>
      <c r="O186" t="s">
        <v>300</v>
      </c>
      <c r="P186">
        <v>0</v>
      </c>
      <c r="Q186" t="s">
        <v>58</v>
      </c>
      <c r="R186" s="1">
        <v>0</v>
      </c>
      <c r="S186" s="1">
        <v>0</v>
      </c>
      <c r="T186" s="1">
        <v>0</v>
      </c>
      <c r="U186" s="1">
        <v>1800</v>
      </c>
      <c r="V186" s="1">
        <v>0</v>
      </c>
      <c r="W186" s="1">
        <v>1670</v>
      </c>
      <c r="X186" s="1">
        <v>1670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35">
      <c r="A187" t="str">
        <f t="shared" si="10"/>
        <v>1.1-00-2505_2559007_2556910</v>
      </c>
      <c r="B187" t="s">
        <v>812</v>
      </c>
      <c r="C187" t="s">
        <v>815</v>
      </c>
      <c r="D187" t="s">
        <v>833</v>
      </c>
      <c r="E187" t="s">
        <v>835</v>
      </c>
      <c r="F187">
        <v>5</v>
      </c>
      <c r="G187" t="s">
        <v>810</v>
      </c>
      <c r="H187">
        <v>9</v>
      </c>
      <c r="I187" t="s">
        <v>120</v>
      </c>
      <c r="J187" t="s">
        <v>834</v>
      </c>
      <c r="K187" t="s">
        <v>836</v>
      </c>
      <c r="L187">
        <v>5000</v>
      </c>
      <c r="M187" t="s">
        <v>118</v>
      </c>
      <c r="N187">
        <v>5691</v>
      </c>
      <c r="O187" t="s">
        <v>210</v>
      </c>
      <c r="P187">
        <v>0</v>
      </c>
      <c r="Q187" t="s">
        <v>58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 s="1">
        <v>17800000</v>
      </c>
      <c r="AJ187">
        <v>0</v>
      </c>
      <c r="AK187" s="1">
        <v>17800000</v>
      </c>
      <c r="AL187">
        <v>0</v>
      </c>
    </row>
    <row r="188" spans="1:38" x14ac:dyDescent="0.35">
      <c r="A188" t="str">
        <f t="shared" ref="A188:A210" si="11">CONCATENATE(B188,D188,F188,H188,J188,N188,P188)</f>
        <v>202405_25512007_2512110</v>
      </c>
      <c r="B188">
        <v>2024</v>
      </c>
      <c r="C188" t="s">
        <v>108</v>
      </c>
      <c r="D188" t="s">
        <v>833</v>
      </c>
      <c r="E188" t="s">
        <v>835</v>
      </c>
      <c r="F188">
        <v>5</v>
      </c>
      <c r="G188" t="s">
        <v>810</v>
      </c>
      <c r="H188">
        <v>12</v>
      </c>
      <c r="I188" t="s">
        <v>71</v>
      </c>
      <c r="J188" t="s">
        <v>834</v>
      </c>
      <c r="K188" t="s">
        <v>836</v>
      </c>
      <c r="L188">
        <v>1000</v>
      </c>
      <c r="M188" t="s">
        <v>71</v>
      </c>
      <c r="N188">
        <v>1211</v>
      </c>
      <c r="O188" t="s">
        <v>122</v>
      </c>
      <c r="P188">
        <v>0</v>
      </c>
      <c r="Q188" t="s">
        <v>58</v>
      </c>
      <c r="R188">
        <v>960000</v>
      </c>
      <c r="S188">
        <v>810000</v>
      </c>
      <c r="T188">
        <v>810000</v>
      </c>
      <c r="U188">
        <v>0</v>
      </c>
      <c r="V188">
        <v>0</v>
      </c>
      <c r="W188">
        <v>0</v>
      </c>
      <c r="X188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35">
      <c r="A189" t="str">
        <f t="shared" si="11"/>
        <v>1.1-00-2505_25512007_2512112</v>
      </c>
      <c r="B189" t="s">
        <v>812</v>
      </c>
      <c r="C189" t="s">
        <v>815</v>
      </c>
      <c r="D189" t="s">
        <v>833</v>
      </c>
      <c r="E189" t="s">
        <v>835</v>
      </c>
      <c r="F189">
        <v>5</v>
      </c>
      <c r="G189" t="s">
        <v>810</v>
      </c>
      <c r="H189">
        <v>12</v>
      </c>
      <c r="I189" t="s">
        <v>71</v>
      </c>
      <c r="J189" t="s">
        <v>834</v>
      </c>
      <c r="K189" t="s">
        <v>836</v>
      </c>
      <c r="L189">
        <v>1000</v>
      </c>
      <c r="M189" t="s">
        <v>71</v>
      </c>
      <c r="N189">
        <v>1211</v>
      </c>
      <c r="O189" t="s">
        <v>122</v>
      </c>
      <c r="P189">
        <v>2</v>
      </c>
      <c r="Q189" t="s">
        <v>683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 s="1">
        <v>949002.65</v>
      </c>
      <c r="Z189" s="1">
        <v>6052682</v>
      </c>
      <c r="AA189" s="1">
        <v>949002.65</v>
      </c>
      <c r="AB189" s="1">
        <v>949002.65</v>
      </c>
      <c r="AC189" s="1">
        <v>949002.65</v>
      </c>
      <c r="AD189" s="1">
        <v>949002.65</v>
      </c>
      <c r="AE189" s="1">
        <v>949002.65</v>
      </c>
      <c r="AF189">
        <v>0</v>
      </c>
      <c r="AG189">
        <v>0</v>
      </c>
      <c r="AH189">
        <v>0</v>
      </c>
      <c r="AI189">
        <v>0</v>
      </c>
      <c r="AJ189">
        <v>0</v>
      </c>
      <c r="AK189" s="1">
        <v>5103679.3499999996</v>
      </c>
      <c r="AL189" s="1">
        <v>-5103679.3499999996</v>
      </c>
    </row>
    <row r="190" spans="1:38" x14ac:dyDescent="0.35">
      <c r="A190" t="str">
        <f t="shared" si="11"/>
        <v>1.1-00-2505_25512007_2512212</v>
      </c>
      <c r="B190" t="s">
        <v>812</v>
      </c>
      <c r="C190" t="s">
        <v>815</v>
      </c>
      <c r="D190" t="s">
        <v>833</v>
      </c>
      <c r="E190" t="s">
        <v>835</v>
      </c>
      <c r="F190">
        <v>5</v>
      </c>
      <c r="G190" t="s">
        <v>810</v>
      </c>
      <c r="H190">
        <v>12</v>
      </c>
      <c r="I190" t="s">
        <v>71</v>
      </c>
      <c r="J190" t="s">
        <v>834</v>
      </c>
      <c r="K190" t="s">
        <v>836</v>
      </c>
      <c r="L190">
        <v>1000</v>
      </c>
      <c r="M190" t="s">
        <v>71</v>
      </c>
      <c r="N190">
        <v>1221</v>
      </c>
      <c r="O190" t="s">
        <v>77</v>
      </c>
      <c r="P190">
        <v>2</v>
      </c>
      <c r="Q190" t="s">
        <v>683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 s="1">
        <v>710868.08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 s="1">
        <v>710868.08</v>
      </c>
      <c r="AL190" s="1">
        <v>-710868.08</v>
      </c>
    </row>
    <row r="191" spans="1:38" x14ac:dyDescent="0.35">
      <c r="A191" t="str">
        <f t="shared" si="11"/>
        <v>1.1-00-2505_25512007_2512312</v>
      </c>
      <c r="B191" t="s">
        <v>812</v>
      </c>
      <c r="C191" t="s">
        <v>815</v>
      </c>
      <c r="D191" t="s">
        <v>833</v>
      </c>
      <c r="E191" t="s">
        <v>835</v>
      </c>
      <c r="F191">
        <v>5</v>
      </c>
      <c r="G191" t="s">
        <v>810</v>
      </c>
      <c r="H191">
        <v>12</v>
      </c>
      <c r="I191" t="s">
        <v>71</v>
      </c>
      <c r="J191" t="s">
        <v>834</v>
      </c>
      <c r="K191" t="s">
        <v>836</v>
      </c>
      <c r="L191">
        <v>1000</v>
      </c>
      <c r="M191" t="s">
        <v>71</v>
      </c>
      <c r="N191">
        <v>1231</v>
      </c>
      <c r="O191" t="s">
        <v>397</v>
      </c>
      <c r="P191">
        <v>2</v>
      </c>
      <c r="Q191" t="s">
        <v>683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 s="1">
        <v>26400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 s="1">
        <v>26400</v>
      </c>
      <c r="AL191" s="1">
        <v>-26400</v>
      </c>
    </row>
    <row r="192" spans="1:38" x14ac:dyDescent="0.35">
      <c r="A192" t="str">
        <f t="shared" si="11"/>
        <v>1.1-00-2505_25512007_2513221</v>
      </c>
      <c r="B192" t="s">
        <v>812</v>
      </c>
      <c r="C192" t="s">
        <v>815</v>
      </c>
      <c r="D192" t="s">
        <v>833</v>
      </c>
      <c r="E192" t="s">
        <v>835</v>
      </c>
      <c r="F192">
        <v>5</v>
      </c>
      <c r="G192" t="s">
        <v>810</v>
      </c>
      <c r="H192">
        <v>12</v>
      </c>
      <c r="I192" t="s">
        <v>71</v>
      </c>
      <c r="J192" t="s">
        <v>834</v>
      </c>
      <c r="K192" t="s">
        <v>836</v>
      </c>
      <c r="L192">
        <v>1000</v>
      </c>
      <c r="M192" t="s">
        <v>71</v>
      </c>
      <c r="N192">
        <v>1322</v>
      </c>
      <c r="O192" t="s">
        <v>92</v>
      </c>
      <c r="P192">
        <v>1</v>
      </c>
      <c r="Q192" t="s">
        <v>682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 s="1">
        <v>7515102</v>
      </c>
      <c r="AJ192">
        <v>0</v>
      </c>
      <c r="AK192" s="1">
        <v>7515102</v>
      </c>
      <c r="AL192">
        <v>0</v>
      </c>
    </row>
    <row r="193" spans="1:38" x14ac:dyDescent="0.35">
      <c r="A193" t="str">
        <f t="shared" si="11"/>
        <v>1.1-00-2505_25512007_2513222</v>
      </c>
      <c r="B193" t="s">
        <v>812</v>
      </c>
      <c r="C193" t="s">
        <v>815</v>
      </c>
      <c r="D193" t="s">
        <v>833</v>
      </c>
      <c r="E193" t="s">
        <v>835</v>
      </c>
      <c r="F193">
        <v>5</v>
      </c>
      <c r="G193" t="s">
        <v>810</v>
      </c>
      <c r="H193">
        <v>12</v>
      </c>
      <c r="I193" t="s">
        <v>71</v>
      </c>
      <c r="J193" t="s">
        <v>834</v>
      </c>
      <c r="K193" t="s">
        <v>836</v>
      </c>
      <c r="L193">
        <v>1000</v>
      </c>
      <c r="M193" t="s">
        <v>71</v>
      </c>
      <c r="N193">
        <v>1322</v>
      </c>
      <c r="O193" t="s">
        <v>92</v>
      </c>
      <c r="P193">
        <v>2</v>
      </c>
      <c r="Q193" t="s">
        <v>683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 s="1">
        <v>5719181.0800000001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3.92</v>
      </c>
      <c r="AJ193">
        <v>0</v>
      </c>
      <c r="AK193" s="1">
        <v>5719185</v>
      </c>
      <c r="AL193" s="1">
        <v>-5719181.0800000001</v>
      </c>
    </row>
    <row r="194" spans="1:38" x14ac:dyDescent="0.35">
      <c r="A194" t="str">
        <f t="shared" si="11"/>
        <v>1.1-00-2505_25512007_2513311</v>
      </c>
      <c r="B194" t="s">
        <v>812</v>
      </c>
      <c r="C194" t="s">
        <v>815</v>
      </c>
      <c r="D194" t="s">
        <v>833</v>
      </c>
      <c r="E194" t="s">
        <v>835</v>
      </c>
      <c r="F194">
        <v>5</v>
      </c>
      <c r="G194" t="s">
        <v>810</v>
      </c>
      <c r="H194">
        <v>12</v>
      </c>
      <c r="I194" t="s">
        <v>71</v>
      </c>
      <c r="J194" t="s">
        <v>834</v>
      </c>
      <c r="K194" t="s">
        <v>836</v>
      </c>
      <c r="L194">
        <v>1000</v>
      </c>
      <c r="M194" t="s">
        <v>71</v>
      </c>
      <c r="N194">
        <v>1331</v>
      </c>
      <c r="O194" t="s">
        <v>398</v>
      </c>
      <c r="P194">
        <v>1</v>
      </c>
      <c r="Q194" t="s">
        <v>682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 s="1">
        <v>554327.31000000006</v>
      </c>
      <c r="Z194">
        <v>0</v>
      </c>
      <c r="AA194" s="1">
        <v>554327.31000000006</v>
      </c>
      <c r="AB194" s="1">
        <v>554327.31000000006</v>
      </c>
      <c r="AC194" s="1">
        <v>554327.31000000006</v>
      </c>
      <c r="AD194" s="1">
        <v>554327.31000000006</v>
      </c>
      <c r="AE194" s="1">
        <v>554327.31000000006</v>
      </c>
      <c r="AF194">
        <v>0</v>
      </c>
      <c r="AG194">
        <v>0</v>
      </c>
      <c r="AH194">
        <v>0</v>
      </c>
      <c r="AI194" s="1">
        <v>730000</v>
      </c>
      <c r="AJ194">
        <v>0</v>
      </c>
      <c r="AK194" s="1">
        <v>175672.69</v>
      </c>
      <c r="AL194" s="1">
        <v>554327.31000000006</v>
      </c>
    </row>
    <row r="195" spans="1:38" x14ac:dyDescent="0.35">
      <c r="A195" t="str">
        <f t="shared" si="11"/>
        <v>1.1-00-2505_25512007_2513312</v>
      </c>
      <c r="B195" t="s">
        <v>812</v>
      </c>
      <c r="C195" t="s">
        <v>815</v>
      </c>
      <c r="D195" t="s">
        <v>833</v>
      </c>
      <c r="E195" t="s">
        <v>835</v>
      </c>
      <c r="F195">
        <v>5</v>
      </c>
      <c r="G195" t="s">
        <v>810</v>
      </c>
      <c r="H195">
        <v>12</v>
      </c>
      <c r="I195" t="s">
        <v>71</v>
      </c>
      <c r="J195" t="s">
        <v>834</v>
      </c>
      <c r="K195" t="s">
        <v>836</v>
      </c>
      <c r="L195">
        <v>1000</v>
      </c>
      <c r="M195" t="s">
        <v>71</v>
      </c>
      <c r="N195">
        <v>1331</v>
      </c>
      <c r="O195" t="s">
        <v>398</v>
      </c>
      <c r="P195">
        <v>2</v>
      </c>
      <c r="Q195" t="s">
        <v>683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 s="1">
        <v>730000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 s="1">
        <v>730000</v>
      </c>
      <c r="AL195" s="1">
        <v>-730000</v>
      </c>
    </row>
    <row r="196" spans="1:38" x14ac:dyDescent="0.35">
      <c r="A196" t="str">
        <f t="shared" si="11"/>
        <v>1.1-00-2505_25512007_2513412</v>
      </c>
      <c r="B196" t="s">
        <v>812</v>
      </c>
      <c r="C196" t="s">
        <v>815</v>
      </c>
      <c r="D196" t="s">
        <v>833</v>
      </c>
      <c r="E196" t="s">
        <v>835</v>
      </c>
      <c r="F196">
        <v>5</v>
      </c>
      <c r="G196" t="s">
        <v>810</v>
      </c>
      <c r="H196">
        <v>12</v>
      </c>
      <c r="I196" t="s">
        <v>71</v>
      </c>
      <c r="J196" t="s">
        <v>834</v>
      </c>
      <c r="K196" t="s">
        <v>836</v>
      </c>
      <c r="L196">
        <v>1000</v>
      </c>
      <c r="M196" t="s">
        <v>71</v>
      </c>
      <c r="N196">
        <v>1341</v>
      </c>
      <c r="O196" t="s">
        <v>399</v>
      </c>
      <c r="P196">
        <v>2</v>
      </c>
      <c r="Q196" t="s">
        <v>683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35">
      <c r="A197" t="str">
        <f t="shared" si="11"/>
        <v>1.1-00-2505_25512007_2514322</v>
      </c>
      <c r="B197" t="s">
        <v>812</v>
      </c>
      <c r="C197" t="s">
        <v>815</v>
      </c>
      <c r="D197" t="s">
        <v>833</v>
      </c>
      <c r="E197" t="s">
        <v>835</v>
      </c>
      <c r="F197">
        <v>5</v>
      </c>
      <c r="G197" t="s">
        <v>810</v>
      </c>
      <c r="H197">
        <v>12</v>
      </c>
      <c r="I197" t="s">
        <v>71</v>
      </c>
      <c r="J197" t="s">
        <v>834</v>
      </c>
      <c r="K197" t="s">
        <v>836</v>
      </c>
      <c r="L197">
        <v>1000</v>
      </c>
      <c r="M197" t="s">
        <v>71</v>
      </c>
      <c r="N197">
        <v>1432</v>
      </c>
      <c r="O197" t="s">
        <v>98</v>
      </c>
      <c r="P197">
        <v>2</v>
      </c>
      <c r="Q197" t="s">
        <v>683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 s="1">
        <v>7515113.5599999996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 s="1">
        <v>7515113.5599999996</v>
      </c>
      <c r="AL197" s="1">
        <v>-7515113.5599999996</v>
      </c>
    </row>
    <row r="198" spans="1:38" x14ac:dyDescent="0.35">
      <c r="A198" t="str">
        <f t="shared" si="11"/>
        <v>1.1-00-2505_25512007_2514412</v>
      </c>
      <c r="B198" t="s">
        <v>812</v>
      </c>
      <c r="C198" t="s">
        <v>815</v>
      </c>
      <c r="D198" t="s">
        <v>833</v>
      </c>
      <c r="E198" t="s">
        <v>835</v>
      </c>
      <c r="F198">
        <v>5</v>
      </c>
      <c r="G198" t="s">
        <v>810</v>
      </c>
      <c r="H198">
        <v>12</v>
      </c>
      <c r="I198" t="s">
        <v>71</v>
      </c>
      <c r="J198" t="s">
        <v>834</v>
      </c>
      <c r="K198" t="s">
        <v>836</v>
      </c>
      <c r="L198">
        <v>1000</v>
      </c>
      <c r="M198" t="s">
        <v>71</v>
      </c>
      <c r="N198">
        <v>1441</v>
      </c>
      <c r="O198" t="s">
        <v>99</v>
      </c>
      <c r="P198">
        <v>2</v>
      </c>
      <c r="Q198" t="s">
        <v>683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 s="1">
        <v>13356175.300000001</v>
      </c>
      <c r="Z198" s="1">
        <v>15000000</v>
      </c>
      <c r="AA198" s="1">
        <v>13356175.300000001</v>
      </c>
      <c r="AB198" s="1">
        <v>13356175.300000001</v>
      </c>
      <c r="AC198" s="1">
        <v>13356175.300000001</v>
      </c>
      <c r="AD198" s="1">
        <v>13356175.300000001</v>
      </c>
      <c r="AE198" s="1">
        <v>13356175.300000001</v>
      </c>
      <c r="AF198">
        <v>0</v>
      </c>
      <c r="AG198">
        <v>0</v>
      </c>
      <c r="AH198">
        <v>0</v>
      </c>
      <c r="AI198">
        <v>0</v>
      </c>
      <c r="AJ198">
        <v>0</v>
      </c>
      <c r="AK198" s="1">
        <v>1643824.7</v>
      </c>
      <c r="AL198" s="1">
        <v>-1643824.7</v>
      </c>
    </row>
    <row r="199" spans="1:38" x14ac:dyDescent="0.35">
      <c r="A199" t="str">
        <f t="shared" si="11"/>
        <v>1.1-00-2505_25512007_2515212</v>
      </c>
      <c r="B199" t="s">
        <v>812</v>
      </c>
      <c r="C199" t="s">
        <v>815</v>
      </c>
      <c r="D199" t="s">
        <v>833</v>
      </c>
      <c r="E199" t="s">
        <v>835</v>
      </c>
      <c r="F199">
        <v>5</v>
      </c>
      <c r="G199" t="s">
        <v>810</v>
      </c>
      <c r="H199">
        <v>12</v>
      </c>
      <c r="I199" t="s">
        <v>71</v>
      </c>
      <c r="J199" t="s">
        <v>834</v>
      </c>
      <c r="K199" t="s">
        <v>836</v>
      </c>
      <c r="L199">
        <v>1000</v>
      </c>
      <c r="M199" t="s">
        <v>71</v>
      </c>
      <c r="N199">
        <v>1521</v>
      </c>
      <c r="O199" t="s">
        <v>400</v>
      </c>
      <c r="P199">
        <v>2</v>
      </c>
      <c r="Q199" t="s">
        <v>683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 s="1">
        <v>3000000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 s="1">
        <v>3000000</v>
      </c>
      <c r="AL199" s="1">
        <v>-3000000</v>
      </c>
    </row>
    <row r="200" spans="1:38" x14ac:dyDescent="0.35">
      <c r="A200" t="str">
        <f t="shared" si="11"/>
        <v>1.1-00-2505_25512007_2515911</v>
      </c>
      <c r="B200" t="s">
        <v>812</v>
      </c>
      <c r="C200" t="s">
        <v>815</v>
      </c>
      <c r="D200" t="s">
        <v>833</v>
      </c>
      <c r="E200" t="s">
        <v>835</v>
      </c>
      <c r="F200">
        <v>5</v>
      </c>
      <c r="G200" t="s">
        <v>810</v>
      </c>
      <c r="H200">
        <v>12</v>
      </c>
      <c r="I200" t="s">
        <v>71</v>
      </c>
      <c r="J200" t="s">
        <v>834</v>
      </c>
      <c r="K200" t="s">
        <v>836</v>
      </c>
      <c r="L200">
        <v>1000</v>
      </c>
      <c r="M200" t="s">
        <v>71</v>
      </c>
      <c r="N200">
        <v>1591</v>
      </c>
      <c r="O200" t="s">
        <v>79</v>
      </c>
      <c r="P200">
        <v>1</v>
      </c>
      <c r="Q200" t="s">
        <v>682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 s="1">
        <v>7502684.3600000003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 s="1">
        <v>1891846.37</v>
      </c>
      <c r="AJ200">
        <v>0</v>
      </c>
      <c r="AK200" s="1">
        <v>9394530.7300000004</v>
      </c>
      <c r="AL200" s="1">
        <v>-7502684.3600000003</v>
      </c>
    </row>
    <row r="201" spans="1:38" x14ac:dyDescent="0.35">
      <c r="A201" t="str">
        <f t="shared" si="11"/>
        <v>1.1-00-2505_25566049_2511111</v>
      </c>
      <c r="B201" t="s">
        <v>812</v>
      </c>
      <c r="C201" t="s">
        <v>815</v>
      </c>
      <c r="D201" t="s">
        <v>833</v>
      </c>
      <c r="E201" t="s">
        <v>835</v>
      </c>
      <c r="F201">
        <v>5</v>
      </c>
      <c r="G201" t="s">
        <v>810</v>
      </c>
      <c r="H201">
        <v>66</v>
      </c>
      <c r="I201" t="s">
        <v>71</v>
      </c>
      <c r="J201" t="s">
        <v>837</v>
      </c>
      <c r="K201" t="s">
        <v>838</v>
      </c>
      <c r="L201">
        <v>1000</v>
      </c>
      <c r="M201" t="s">
        <v>71</v>
      </c>
      <c r="N201">
        <v>1111</v>
      </c>
      <c r="O201" t="s">
        <v>72</v>
      </c>
      <c r="P201">
        <v>1</v>
      </c>
      <c r="Q201" t="s">
        <v>682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 s="1">
        <v>400000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s="1">
        <v>400000</v>
      </c>
      <c r="AG201" s="1">
        <v>400000</v>
      </c>
      <c r="AH201">
        <v>0</v>
      </c>
      <c r="AI201" s="1">
        <v>400000</v>
      </c>
      <c r="AJ201">
        <v>0</v>
      </c>
      <c r="AK201">
        <v>0</v>
      </c>
      <c r="AL201" s="1">
        <v>400000</v>
      </c>
    </row>
    <row r="202" spans="1:38" x14ac:dyDescent="0.35">
      <c r="A202" t="str">
        <f t="shared" si="11"/>
        <v>1.1-00-2505_25566049_2511311</v>
      </c>
      <c r="B202" t="s">
        <v>812</v>
      </c>
      <c r="C202" t="s">
        <v>815</v>
      </c>
      <c r="D202" t="s">
        <v>833</v>
      </c>
      <c r="E202" t="s">
        <v>835</v>
      </c>
      <c r="F202">
        <v>5</v>
      </c>
      <c r="G202" t="s">
        <v>810</v>
      </c>
      <c r="H202">
        <v>66</v>
      </c>
      <c r="I202" t="s">
        <v>71</v>
      </c>
      <c r="J202" t="s">
        <v>837</v>
      </c>
      <c r="K202" t="s">
        <v>838</v>
      </c>
      <c r="L202">
        <v>1000</v>
      </c>
      <c r="M202" t="s">
        <v>71</v>
      </c>
      <c r="N202">
        <v>1131</v>
      </c>
      <c r="O202" t="s">
        <v>89</v>
      </c>
      <c r="P202">
        <v>1</v>
      </c>
      <c r="Q202" t="s">
        <v>682</v>
      </c>
      <c r="R202">
        <v>141404074.75</v>
      </c>
      <c r="S202">
        <v>140639846.75</v>
      </c>
      <c r="T202">
        <v>140622082.45000002</v>
      </c>
      <c r="U202">
        <v>246438140.66999996</v>
      </c>
      <c r="V202">
        <v>576439343.3900001</v>
      </c>
      <c r="W202">
        <v>112993812.68000001</v>
      </c>
      <c r="X202">
        <v>112993812.68000001</v>
      </c>
      <c r="Y202" s="1">
        <v>35000000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 s="1">
        <v>35000000</v>
      </c>
      <c r="AG202" s="1">
        <v>35000000</v>
      </c>
      <c r="AH202">
        <v>0</v>
      </c>
      <c r="AI202" s="1">
        <v>35000000</v>
      </c>
      <c r="AJ202">
        <v>0</v>
      </c>
      <c r="AK202">
        <v>0</v>
      </c>
      <c r="AL202" s="1">
        <v>35000000</v>
      </c>
    </row>
    <row r="203" spans="1:38" x14ac:dyDescent="0.35">
      <c r="A203" t="str">
        <f t="shared" si="11"/>
        <v>1.1-00-2505_25566049_2512112</v>
      </c>
      <c r="B203" t="s">
        <v>812</v>
      </c>
      <c r="C203" t="s">
        <v>815</v>
      </c>
      <c r="D203" t="s">
        <v>833</v>
      </c>
      <c r="E203" t="s">
        <v>835</v>
      </c>
      <c r="F203">
        <v>5</v>
      </c>
      <c r="G203" t="s">
        <v>810</v>
      </c>
      <c r="H203">
        <v>66</v>
      </c>
      <c r="I203" t="s">
        <v>71</v>
      </c>
      <c r="J203" t="s">
        <v>837</v>
      </c>
      <c r="K203" t="s">
        <v>838</v>
      </c>
      <c r="L203">
        <v>1000</v>
      </c>
      <c r="M203" t="s">
        <v>71</v>
      </c>
      <c r="N203">
        <v>1211</v>
      </c>
      <c r="O203" t="s">
        <v>122</v>
      </c>
      <c r="P203">
        <v>2</v>
      </c>
      <c r="Q203" t="s">
        <v>683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 s="1">
        <v>7103679.3499999996</v>
      </c>
      <c r="Z203">
        <v>0</v>
      </c>
      <c r="AA203" s="1">
        <v>804100</v>
      </c>
      <c r="AB203" s="1">
        <v>804100</v>
      </c>
      <c r="AC203" s="1">
        <v>804100</v>
      </c>
      <c r="AD203" s="1">
        <v>804100</v>
      </c>
      <c r="AE203" s="1">
        <v>804100</v>
      </c>
      <c r="AF203" s="1">
        <v>6299579.3499999996</v>
      </c>
      <c r="AG203" s="1">
        <v>6299579.3499999996</v>
      </c>
      <c r="AH203">
        <v>0</v>
      </c>
      <c r="AI203" s="1">
        <v>7103679.3499999996</v>
      </c>
      <c r="AJ203">
        <v>0</v>
      </c>
      <c r="AK203">
        <v>0</v>
      </c>
      <c r="AL203" s="1">
        <v>7103679.3499999996</v>
      </c>
    </row>
    <row r="204" spans="1:38" x14ac:dyDescent="0.35">
      <c r="A204" t="str">
        <f t="shared" si="11"/>
        <v>1.1-00-2505_25566049_2512312</v>
      </c>
      <c r="B204" t="s">
        <v>812</v>
      </c>
      <c r="C204" t="s">
        <v>815</v>
      </c>
      <c r="D204" t="s">
        <v>833</v>
      </c>
      <c r="E204" t="s">
        <v>835</v>
      </c>
      <c r="F204">
        <v>5</v>
      </c>
      <c r="G204" t="s">
        <v>810</v>
      </c>
      <c r="H204">
        <v>66</v>
      </c>
      <c r="I204" t="s">
        <v>71</v>
      </c>
      <c r="J204" t="s">
        <v>837</v>
      </c>
      <c r="K204" t="s">
        <v>838</v>
      </c>
      <c r="L204">
        <v>1000</v>
      </c>
      <c r="M204" t="s">
        <v>71</v>
      </c>
      <c r="N204">
        <v>1231</v>
      </c>
      <c r="O204" t="s">
        <v>397</v>
      </c>
      <c r="P204">
        <v>2</v>
      </c>
      <c r="Q204" t="s">
        <v>683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 s="1">
        <v>26400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s="1">
        <v>26400</v>
      </c>
      <c r="AG204" s="1">
        <v>26400</v>
      </c>
      <c r="AH204">
        <v>0</v>
      </c>
      <c r="AI204" s="1">
        <v>26400</v>
      </c>
      <c r="AJ204">
        <v>0</v>
      </c>
      <c r="AK204">
        <v>0</v>
      </c>
      <c r="AL204" s="1">
        <v>26400</v>
      </c>
    </row>
    <row r="205" spans="1:38" x14ac:dyDescent="0.35">
      <c r="A205" t="str">
        <f t="shared" si="11"/>
        <v>1.1-00-2505_25566049_2513222</v>
      </c>
      <c r="B205" t="s">
        <v>812</v>
      </c>
      <c r="C205" t="s">
        <v>815</v>
      </c>
      <c r="D205" t="s">
        <v>833</v>
      </c>
      <c r="E205" t="s">
        <v>835</v>
      </c>
      <c r="F205">
        <v>5</v>
      </c>
      <c r="G205" t="s">
        <v>810</v>
      </c>
      <c r="H205">
        <v>66</v>
      </c>
      <c r="I205" t="s">
        <v>71</v>
      </c>
      <c r="J205" t="s">
        <v>837</v>
      </c>
      <c r="K205" t="s">
        <v>838</v>
      </c>
      <c r="L205">
        <v>1000</v>
      </c>
      <c r="M205" t="s">
        <v>71</v>
      </c>
      <c r="N205">
        <v>1322</v>
      </c>
      <c r="O205" t="s">
        <v>92</v>
      </c>
      <c r="P205">
        <v>2</v>
      </c>
      <c r="Q205" t="s">
        <v>683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 s="1">
        <v>1187429.69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s="1">
        <v>1187429.69</v>
      </c>
      <c r="AG205" s="1">
        <v>1187429.69</v>
      </c>
      <c r="AH205">
        <v>0</v>
      </c>
      <c r="AI205" s="1">
        <v>1187429.69</v>
      </c>
      <c r="AJ205">
        <v>0</v>
      </c>
      <c r="AK205">
        <v>0</v>
      </c>
      <c r="AL205" s="1">
        <v>1187429.69</v>
      </c>
    </row>
    <row r="206" spans="1:38" x14ac:dyDescent="0.35">
      <c r="A206" t="str">
        <f t="shared" si="11"/>
        <v>1.1-00-2505_25566049_2513311</v>
      </c>
      <c r="B206" t="s">
        <v>812</v>
      </c>
      <c r="C206" t="s">
        <v>815</v>
      </c>
      <c r="D206" t="s">
        <v>833</v>
      </c>
      <c r="E206" t="s">
        <v>835</v>
      </c>
      <c r="F206">
        <v>5</v>
      </c>
      <c r="G206" t="s">
        <v>810</v>
      </c>
      <c r="H206">
        <v>66</v>
      </c>
      <c r="I206" t="s">
        <v>71</v>
      </c>
      <c r="J206" t="s">
        <v>837</v>
      </c>
      <c r="K206" t="s">
        <v>838</v>
      </c>
      <c r="L206">
        <v>1000</v>
      </c>
      <c r="M206" t="s">
        <v>71</v>
      </c>
      <c r="N206">
        <v>1331</v>
      </c>
      <c r="O206" t="s">
        <v>398</v>
      </c>
      <c r="P206">
        <v>1</v>
      </c>
      <c r="Q206" t="s">
        <v>682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 s="1">
        <v>175672.69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s="1">
        <v>175672.69</v>
      </c>
      <c r="AG206" s="1">
        <v>175672.69</v>
      </c>
      <c r="AH206">
        <v>0</v>
      </c>
      <c r="AI206" s="1">
        <v>175672.69</v>
      </c>
      <c r="AJ206">
        <v>0</v>
      </c>
      <c r="AK206">
        <v>0</v>
      </c>
      <c r="AL206" s="1">
        <v>175672.69</v>
      </c>
    </row>
    <row r="207" spans="1:38" x14ac:dyDescent="0.35">
      <c r="A207" t="str">
        <f t="shared" si="11"/>
        <v>1.1-00-2505_25566049_2514111</v>
      </c>
      <c r="B207" t="s">
        <v>812</v>
      </c>
      <c r="C207" t="s">
        <v>815</v>
      </c>
      <c r="D207" t="s">
        <v>833</v>
      </c>
      <c r="E207" t="s">
        <v>835</v>
      </c>
      <c r="F207">
        <v>5</v>
      </c>
      <c r="G207" t="s">
        <v>810</v>
      </c>
      <c r="H207">
        <v>66</v>
      </c>
      <c r="I207" t="s">
        <v>71</v>
      </c>
      <c r="J207" t="s">
        <v>837</v>
      </c>
      <c r="K207" t="s">
        <v>838</v>
      </c>
      <c r="L207">
        <v>1000</v>
      </c>
      <c r="M207" t="s">
        <v>71</v>
      </c>
      <c r="N207">
        <v>1411</v>
      </c>
      <c r="O207" t="s">
        <v>94</v>
      </c>
      <c r="P207">
        <v>1</v>
      </c>
      <c r="Q207" t="s">
        <v>682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 s="1">
        <v>4000000</v>
      </c>
      <c r="Z207">
        <v>0</v>
      </c>
      <c r="AA207" s="1">
        <v>115085.99</v>
      </c>
      <c r="AB207" s="1">
        <v>115085.99</v>
      </c>
      <c r="AC207" s="1">
        <v>115085.99</v>
      </c>
      <c r="AD207" s="1">
        <v>115085.99</v>
      </c>
      <c r="AE207" s="1">
        <v>115085.99</v>
      </c>
      <c r="AF207" s="1">
        <v>3884914.01</v>
      </c>
      <c r="AG207" s="1">
        <v>3884914.01</v>
      </c>
      <c r="AH207">
        <v>0</v>
      </c>
      <c r="AI207" s="1">
        <v>4000000</v>
      </c>
      <c r="AJ207">
        <v>0</v>
      </c>
      <c r="AK207">
        <v>0</v>
      </c>
      <c r="AL207" s="1">
        <v>4000000</v>
      </c>
    </row>
    <row r="208" spans="1:38" x14ac:dyDescent="0.35">
      <c r="A208" t="str">
        <f t="shared" si="11"/>
        <v>1.1-00-2505_25566049_2514321</v>
      </c>
      <c r="B208" t="s">
        <v>812</v>
      </c>
      <c r="C208" t="s">
        <v>815</v>
      </c>
      <c r="D208" t="s">
        <v>833</v>
      </c>
      <c r="E208" t="s">
        <v>835</v>
      </c>
      <c r="F208">
        <v>5</v>
      </c>
      <c r="G208" t="s">
        <v>810</v>
      </c>
      <c r="H208">
        <v>66</v>
      </c>
      <c r="I208" t="s">
        <v>71</v>
      </c>
      <c r="J208" t="s">
        <v>837</v>
      </c>
      <c r="K208" t="s">
        <v>838</v>
      </c>
      <c r="L208">
        <v>1000</v>
      </c>
      <c r="M208" t="s">
        <v>71</v>
      </c>
      <c r="N208">
        <v>1432</v>
      </c>
      <c r="O208" t="s">
        <v>98</v>
      </c>
      <c r="P208">
        <v>1</v>
      </c>
      <c r="Q208" t="s">
        <v>682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 s="1">
        <v>5000000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s="1">
        <v>5000000</v>
      </c>
      <c r="AG208" s="1">
        <v>5000000</v>
      </c>
      <c r="AH208">
        <v>0</v>
      </c>
      <c r="AI208" s="1">
        <v>5000000</v>
      </c>
      <c r="AJ208">
        <v>0</v>
      </c>
      <c r="AK208">
        <v>0</v>
      </c>
      <c r="AL208" s="1">
        <v>5000000</v>
      </c>
    </row>
    <row r="209" spans="1:38" x14ac:dyDescent="0.35">
      <c r="A209" t="str">
        <f t="shared" si="11"/>
        <v>1.1-00-2505_25566049_2515212</v>
      </c>
      <c r="B209" t="s">
        <v>812</v>
      </c>
      <c r="C209" t="s">
        <v>815</v>
      </c>
      <c r="D209" t="s">
        <v>833</v>
      </c>
      <c r="E209" t="s">
        <v>835</v>
      </c>
      <c r="F209">
        <v>5</v>
      </c>
      <c r="G209" t="s">
        <v>810</v>
      </c>
      <c r="H209">
        <v>66</v>
      </c>
      <c r="I209" t="s">
        <v>71</v>
      </c>
      <c r="J209" t="s">
        <v>837</v>
      </c>
      <c r="K209" t="s">
        <v>838</v>
      </c>
      <c r="L209">
        <v>1000</v>
      </c>
      <c r="M209" t="s">
        <v>71</v>
      </c>
      <c r="N209">
        <v>1521</v>
      </c>
      <c r="O209" t="s">
        <v>400</v>
      </c>
      <c r="P209">
        <v>2</v>
      </c>
      <c r="Q209" t="s">
        <v>683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 s="1">
        <v>1000000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s="1">
        <v>1000000</v>
      </c>
      <c r="AG209" s="1">
        <v>1000000</v>
      </c>
      <c r="AH209">
        <v>0</v>
      </c>
      <c r="AI209" s="1">
        <v>1000000</v>
      </c>
      <c r="AJ209">
        <v>0</v>
      </c>
      <c r="AK209">
        <v>0</v>
      </c>
      <c r="AL209" s="1">
        <v>1000000</v>
      </c>
    </row>
    <row r="210" spans="1:38" x14ac:dyDescent="0.35">
      <c r="A210" t="str">
        <f t="shared" si="11"/>
        <v>1.1-00-2505_25566049_2529310</v>
      </c>
      <c r="B210" t="s">
        <v>812</v>
      </c>
      <c r="C210" t="s">
        <v>815</v>
      </c>
      <c r="D210" t="s">
        <v>833</v>
      </c>
      <c r="E210" t="s">
        <v>835</v>
      </c>
      <c r="F210">
        <v>5</v>
      </c>
      <c r="G210" t="s">
        <v>810</v>
      </c>
      <c r="H210">
        <v>66</v>
      </c>
      <c r="I210" t="s">
        <v>71</v>
      </c>
      <c r="J210" t="s">
        <v>837</v>
      </c>
      <c r="K210" t="s">
        <v>838</v>
      </c>
      <c r="L210">
        <v>2000</v>
      </c>
      <c r="M210" t="s">
        <v>105</v>
      </c>
      <c r="N210">
        <v>2931</v>
      </c>
      <c r="O210" t="s">
        <v>649</v>
      </c>
      <c r="P210">
        <v>0</v>
      </c>
      <c r="Q210" t="s">
        <v>58</v>
      </c>
      <c r="R210">
        <v>0</v>
      </c>
      <c r="S210">
        <v>0</v>
      </c>
      <c r="T210">
        <v>0</v>
      </c>
      <c r="U210">
        <v>0</v>
      </c>
      <c r="V210">
        <v>5000</v>
      </c>
      <c r="W210">
        <v>0</v>
      </c>
      <c r="X210">
        <v>0</v>
      </c>
      <c r="Y210" s="1">
        <v>10000</v>
      </c>
      <c r="Z210">
        <v>0</v>
      </c>
      <c r="AA210" s="1">
        <v>10000</v>
      </c>
      <c r="AB210" s="1">
        <v>10000</v>
      </c>
      <c r="AC210">
        <v>0</v>
      </c>
      <c r="AD210">
        <v>0</v>
      </c>
      <c r="AE210">
        <v>0</v>
      </c>
      <c r="AF210">
        <v>0</v>
      </c>
      <c r="AG210" s="1">
        <v>10000</v>
      </c>
      <c r="AH210">
        <v>0</v>
      </c>
      <c r="AI210" s="1">
        <v>10000</v>
      </c>
      <c r="AJ210">
        <v>0</v>
      </c>
      <c r="AK210">
        <v>0</v>
      </c>
      <c r="AL210" s="1">
        <v>10000</v>
      </c>
    </row>
    <row r="211" spans="1:38" x14ac:dyDescent="0.35">
      <c r="A211" t="str">
        <f t="shared" ref="A211:A226" si="12">CONCATENATE(B211,D211,F211,H211,J211,N211,P211)</f>
        <v>1.1-00-2506_25513008_2531810</v>
      </c>
      <c r="B211" t="s">
        <v>812</v>
      </c>
      <c r="C211" t="s">
        <v>815</v>
      </c>
      <c r="D211" t="s">
        <v>839</v>
      </c>
      <c r="E211" t="s">
        <v>111</v>
      </c>
      <c r="F211">
        <v>5</v>
      </c>
      <c r="G211" t="s">
        <v>810</v>
      </c>
      <c r="H211">
        <v>13</v>
      </c>
      <c r="I211" t="s">
        <v>238</v>
      </c>
      <c r="J211" t="s">
        <v>840</v>
      </c>
      <c r="K211" t="s">
        <v>841</v>
      </c>
      <c r="L211">
        <v>3000</v>
      </c>
      <c r="M211" t="s">
        <v>56</v>
      </c>
      <c r="N211">
        <v>3181</v>
      </c>
      <c r="O211" t="s">
        <v>314</v>
      </c>
      <c r="P211">
        <v>0</v>
      </c>
      <c r="Q211" t="s">
        <v>58</v>
      </c>
      <c r="R211" s="1">
        <v>0</v>
      </c>
      <c r="S211" s="1">
        <v>0</v>
      </c>
      <c r="T211" s="1">
        <v>0</v>
      </c>
      <c r="U211" s="1">
        <v>0</v>
      </c>
      <c r="V211" s="1">
        <v>5000</v>
      </c>
      <c r="W211" s="1">
        <v>0</v>
      </c>
      <c r="X211" s="1">
        <v>0</v>
      </c>
      <c r="Y211" s="1">
        <v>5000</v>
      </c>
      <c r="Z211" s="1">
        <v>5000</v>
      </c>
      <c r="AA211">
        <v>0</v>
      </c>
      <c r="AB211">
        <v>0</v>
      </c>
      <c r="AC211">
        <v>0</v>
      </c>
      <c r="AD211">
        <v>0</v>
      </c>
      <c r="AE211">
        <v>0</v>
      </c>
      <c r="AF211" s="1">
        <v>5000</v>
      </c>
      <c r="AG211" s="1">
        <v>5000</v>
      </c>
      <c r="AH211">
        <v>0</v>
      </c>
      <c r="AI211">
        <v>0</v>
      </c>
      <c r="AJ211">
        <v>0</v>
      </c>
      <c r="AK211">
        <v>0</v>
      </c>
      <c r="AL211">
        <v>0</v>
      </c>
    </row>
    <row r="212" spans="1:38" x14ac:dyDescent="0.35">
      <c r="A212" t="str">
        <f t="shared" si="12"/>
        <v>1.1-00-2506_25513008_2533910</v>
      </c>
      <c r="B212" t="s">
        <v>812</v>
      </c>
      <c r="C212" t="s">
        <v>815</v>
      </c>
      <c r="D212" t="s">
        <v>839</v>
      </c>
      <c r="E212" t="s">
        <v>111</v>
      </c>
      <c r="F212">
        <v>5</v>
      </c>
      <c r="G212" t="s">
        <v>810</v>
      </c>
      <c r="H212">
        <v>13</v>
      </c>
      <c r="I212" t="s">
        <v>238</v>
      </c>
      <c r="J212" t="s">
        <v>840</v>
      </c>
      <c r="K212" t="s">
        <v>841</v>
      </c>
      <c r="L212">
        <v>3000</v>
      </c>
      <c r="M212" t="s">
        <v>56</v>
      </c>
      <c r="N212">
        <v>3391</v>
      </c>
      <c r="O212" t="s">
        <v>129</v>
      </c>
      <c r="P212">
        <v>0</v>
      </c>
      <c r="Q212" t="s">
        <v>58</v>
      </c>
      <c r="R212" s="1">
        <v>350400</v>
      </c>
      <c r="S212" s="1">
        <v>350400</v>
      </c>
      <c r="T212" s="1">
        <v>321200</v>
      </c>
      <c r="U212" s="1">
        <v>1284800</v>
      </c>
      <c r="V212" s="1">
        <v>450000</v>
      </c>
      <c r="W212" s="1">
        <v>756300</v>
      </c>
      <c r="X212" s="1">
        <v>262800</v>
      </c>
      <c r="Y212" s="1">
        <v>826605</v>
      </c>
      <c r="Z212" s="1">
        <v>450000</v>
      </c>
      <c r="AA212" s="1">
        <v>811099.99</v>
      </c>
      <c r="AB212" s="1">
        <v>811099.99</v>
      </c>
      <c r="AC212" s="1">
        <v>643427.29</v>
      </c>
      <c r="AD212" s="1">
        <v>643427.29</v>
      </c>
      <c r="AE212" s="1">
        <v>643427.29</v>
      </c>
      <c r="AF212" s="1">
        <v>15505.01</v>
      </c>
      <c r="AG212" s="1">
        <v>183177.71</v>
      </c>
      <c r="AH212">
        <v>0</v>
      </c>
      <c r="AI212" s="1">
        <v>376605</v>
      </c>
      <c r="AJ212">
        <v>0</v>
      </c>
      <c r="AK212">
        <v>0</v>
      </c>
      <c r="AL212" s="1">
        <v>376605</v>
      </c>
    </row>
    <row r="213" spans="1:38" x14ac:dyDescent="0.35">
      <c r="A213" t="str">
        <f t="shared" si="12"/>
        <v>1.1-00-2506_25513008_2536110</v>
      </c>
      <c r="B213" t="s">
        <v>812</v>
      </c>
      <c r="C213" t="s">
        <v>815</v>
      </c>
      <c r="D213" t="s">
        <v>839</v>
      </c>
      <c r="E213" t="s">
        <v>111</v>
      </c>
      <c r="F213">
        <v>5</v>
      </c>
      <c r="G213" t="s">
        <v>810</v>
      </c>
      <c r="H213">
        <v>13</v>
      </c>
      <c r="I213" t="s">
        <v>238</v>
      </c>
      <c r="J213" t="s">
        <v>840</v>
      </c>
      <c r="K213" t="s">
        <v>841</v>
      </c>
      <c r="L213">
        <v>3000</v>
      </c>
      <c r="M213" t="s">
        <v>56</v>
      </c>
      <c r="N213">
        <v>3611</v>
      </c>
      <c r="O213" t="s">
        <v>241</v>
      </c>
      <c r="P213">
        <v>0</v>
      </c>
      <c r="Q213" t="s">
        <v>58</v>
      </c>
      <c r="R213" s="1">
        <v>33460043.5</v>
      </c>
      <c r="S213" s="1">
        <v>33436725.870000001</v>
      </c>
      <c r="T213" s="1">
        <v>33067672.539999999</v>
      </c>
      <c r="U213" s="1">
        <v>29582163.629999999</v>
      </c>
      <c r="V213" s="1">
        <v>27900000</v>
      </c>
      <c r="W213" s="1">
        <v>27991302.420000002</v>
      </c>
      <c r="X213" s="1">
        <v>25800610.370000001</v>
      </c>
      <c r="Y213" s="1">
        <v>32506735.879999999</v>
      </c>
      <c r="Z213" s="1">
        <v>30000000</v>
      </c>
      <c r="AA213" s="1">
        <v>31957589.579999998</v>
      </c>
      <c r="AB213" s="1">
        <v>31957589.579999998</v>
      </c>
      <c r="AC213" s="1">
        <v>12750459.779999999</v>
      </c>
      <c r="AD213" s="1">
        <v>11301299.16</v>
      </c>
      <c r="AE213" s="1">
        <v>11264935.529999999</v>
      </c>
      <c r="AF213" s="1">
        <v>549146.30000000005</v>
      </c>
      <c r="AG213" s="1">
        <v>21241800.350000001</v>
      </c>
      <c r="AH213" s="1">
        <v>7250000</v>
      </c>
      <c r="AI213">
        <v>0</v>
      </c>
      <c r="AJ213">
        <v>0</v>
      </c>
      <c r="AK213" s="1">
        <v>4743264.12</v>
      </c>
      <c r="AL213" s="1">
        <v>2506735.88</v>
      </c>
    </row>
    <row r="214" spans="1:38" x14ac:dyDescent="0.35">
      <c r="A214" t="str">
        <f t="shared" si="12"/>
        <v>1.1-00-2506_25513008_2536310</v>
      </c>
      <c r="B214" t="s">
        <v>812</v>
      </c>
      <c r="C214" t="s">
        <v>815</v>
      </c>
      <c r="D214" t="s">
        <v>839</v>
      </c>
      <c r="E214" t="s">
        <v>111</v>
      </c>
      <c r="F214">
        <v>5</v>
      </c>
      <c r="G214" t="s">
        <v>810</v>
      </c>
      <c r="H214">
        <v>13</v>
      </c>
      <c r="I214" t="s">
        <v>238</v>
      </c>
      <c r="J214" t="s">
        <v>840</v>
      </c>
      <c r="K214" t="s">
        <v>841</v>
      </c>
      <c r="L214">
        <v>3000</v>
      </c>
      <c r="M214" t="s">
        <v>56</v>
      </c>
      <c r="N214">
        <v>3631</v>
      </c>
      <c r="O214" t="s">
        <v>393</v>
      </c>
      <c r="P214">
        <v>0</v>
      </c>
      <c r="Q214" t="s">
        <v>58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 s="1">
        <v>6600000</v>
      </c>
      <c r="Z214" s="1">
        <v>4870000</v>
      </c>
      <c r="AA214" s="1">
        <v>6000000</v>
      </c>
      <c r="AB214" s="1">
        <v>6000000</v>
      </c>
      <c r="AC214" s="1">
        <v>3600000</v>
      </c>
      <c r="AD214" s="1">
        <v>3600000</v>
      </c>
      <c r="AE214" s="1">
        <v>3600000</v>
      </c>
      <c r="AF214" s="1">
        <v>600000</v>
      </c>
      <c r="AG214" s="1">
        <v>3000000</v>
      </c>
      <c r="AH214">
        <v>0</v>
      </c>
      <c r="AI214" s="1">
        <v>1730000</v>
      </c>
      <c r="AJ214">
        <v>0</v>
      </c>
      <c r="AK214">
        <v>0</v>
      </c>
      <c r="AL214" s="1">
        <v>1730000</v>
      </c>
    </row>
    <row r="215" spans="1:38" x14ac:dyDescent="0.35">
      <c r="A215" t="str">
        <f t="shared" si="12"/>
        <v>1.1-00-2506_25513008_2536510</v>
      </c>
      <c r="B215" t="s">
        <v>812</v>
      </c>
      <c r="C215" t="s">
        <v>815</v>
      </c>
      <c r="D215" t="s">
        <v>839</v>
      </c>
      <c r="E215" t="s">
        <v>111</v>
      </c>
      <c r="F215">
        <v>5</v>
      </c>
      <c r="G215" t="s">
        <v>810</v>
      </c>
      <c r="H215">
        <v>13</v>
      </c>
      <c r="I215" t="s">
        <v>238</v>
      </c>
      <c r="J215" t="s">
        <v>840</v>
      </c>
      <c r="K215" t="s">
        <v>841</v>
      </c>
      <c r="L215">
        <v>3000</v>
      </c>
      <c r="M215" t="s">
        <v>56</v>
      </c>
      <c r="N215">
        <v>3651</v>
      </c>
      <c r="O215" t="s">
        <v>362</v>
      </c>
      <c r="P215">
        <v>0</v>
      </c>
      <c r="Q215" t="s">
        <v>58</v>
      </c>
      <c r="R215" s="1">
        <v>3115200</v>
      </c>
      <c r="S215" s="1">
        <v>3115200</v>
      </c>
      <c r="T215" s="1">
        <v>2596000</v>
      </c>
      <c r="U215" s="1">
        <v>4728216</v>
      </c>
      <c r="V215" s="1">
        <v>3000000</v>
      </c>
      <c r="W215" s="1">
        <v>2336400</v>
      </c>
      <c r="X215" s="1">
        <v>2336400</v>
      </c>
      <c r="Y215" s="1">
        <v>4200000</v>
      </c>
      <c r="Z215" s="1">
        <v>3200000</v>
      </c>
      <c r="AA215" s="1">
        <v>3818181.82</v>
      </c>
      <c r="AB215" s="1">
        <v>3818181.82</v>
      </c>
      <c r="AC215" s="1">
        <v>2290909.08</v>
      </c>
      <c r="AD215" s="1">
        <v>2290909.08</v>
      </c>
      <c r="AE215" s="1">
        <v>2290909.08</v>
      </c>
      <c r="AF215" s="1">
        <v>381818.18</v>
      </c>
      <c r="AG215" s="1">
        <v>1909090.92</v>
      </c>
      <c r="AH215">
        <v>0</v>
      </c>
      <c r="AI215" s="1">
        <v>1000000</v>
      </c>
      <c r="AJ215">
        <v>0</v>
      </c>
      <c r="AK215">
        <v>0</v>
      </c>
      <c r="AL215" s="1">
        <v>1000000</v>
      </c>
    </row>
    <row r="216" spans="1:38" x14ac:dyDescent="0.35">
      <c r="A216" t="str">
        <f t="shared" si="12"/>
        <v>1.1-00-2506_25513008_2536610</v>
      </c>
      <c r="B216" t="s">
        <v>812</v>
      </c>
      <c r="C216" t="s">
        <v>815</v>
      </c>
      <c r="D216" t="s">
        <v>839</v>
      </c>
      <c r="E216" t="s">
        <v>111</v>
      </c>
      <c r="F216">
        <v>5</v>
      </c>
      <c r="G216" t="s">
        <v>810</v>
      </c>
      <c r="H216">
        <v>13</v>
      </c>
      <c r="I216" t="s">
        <v>238</v>
      </c>
      <c r="J216" t="s">
        <v>840</v>
      </c>
      <c r="K216" t="s">
        <v>841</v>
      </c>
      <c r="L216">
        <v>3000</v>
      </c>
      <c r="M216" t="s">
        <v>56</v>
      </c>
      <c r="N216">
        <v>3661</v>
      </c>
      <c r="O216" t="s">
        <v>363</v>
      </c>
      <c r="P216">
        <v>0</v>
      </c>
      <c r="Q216" t="s">
        <v>58</v>
      </c>
      <c r="R216" s="1">
        <v>6171220.2999999998</v>
      </c>
      <c r="S216" s="1">
        <v>6171220.2999999998</v>
      </c>
      <c r="T216" s="1">
        <v>5633183.4000000004</v>
      </c>
      <c r="U216" s="1">
        <v>8995784</v>
      </c>
      <c r="V216" s="1">
        <v>7000000</v>
      </c>
      <c r="W216" s="1">
        <v>6071165.96</v>
      </c>
      <c r="X216" s="1">
        <v>5421165.96</v>
      </c>
      <c r="Y216" s="1">
        <v>6223395</v>
      </c>
      <c r="Z216" s="1">
        <v>6200000</v>
      </c>
      <c r="AA216" s="1">
        <v>6200000.0099999998</v>
      </c>
      <c r="AB216" s="1">
        <v>6200000.0099999998</v>
      </c>
      <c r="AC216" s="1">
        <v>3833333.35</v>
      </c>
      <c r="AD216" s="1">
        <v>3833333.35</v>
      </c>
      <c r="AE216" s="1">
        <v>3833333.35</v>
      </c>
      <c r="AF216" s="1">
        <v>23394.99</v>
      </c>
      <c r="AG216" s="1">
        <v>2390061.65</v>
      </c>
      <c r="AH216">
        <v>0</v>
      </c>
      <c r="AI216" s="1">
        <v>400000</v>
      </c>
      <c r="AJ216">
        <v>0</v>
      </c>
      <c r="AK216" s="1">
        <v>376605</v>
      </c>
      <c r="AL216" s="1">
        <v>23395</v>
      </c>
    </row>
    <row r="217" spans="1:38" x14ac:dyDescent="0.35">
      <c r="A217" t="str">
        <f t="shared" si="12"/>
        <v>1.1-00-2506_25514009_2525910</v>
      </c>
      <c r="B217" t="s">
        <v>812</v>
      </c>
      <c r="C217" t="s">
        <v>815</v>
      </c>
      <c r="D217" t="s">
        <v>839</v>
      </c>
      <c r="E217" t="s">
        <v>111</v>
      </c>
      <c r="F217">
        <v>5</v>
      </c>
      <c r="G217" t="s">
        <v>810</v>
      </c>
      <c r="H217">
        <v>14</v>
      </c>
      <c r="I217" t="s">
        <v>843</v>
      </c>
      <c r="J217" t="s">
        <v>842</v>
      </c>
      <c r="K217" t="s">
        <v>110</v>
      </c>
      <c r="L217">
        <v>2000</v>
      </c>
      <c r="M217" t="s">
        <v>105</v>
      </c>
      <c r="N217">
        <v>2591</v>
      </c>
      <c r="O217" t="s">
        <v>560</v>
      </c>
      <c r="P217">
        <v>0</v>
      </c>
      <c r="Q217" t="s">
        <v>58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35">
      <c r="A218" t="str">
        <f t="shared" si="12"/>
        <v>1.1-00-2506_25514009_2525917</v>
      </c>
      <c r="B218" t="s">
        <v>812</v>
      </c>
      <c r="C218" t="s">
        <v>815</v>
      </c>
      <c r="D218" t="s">
        <v>839</v>
      </c>
      <c r="E218" t="s">
        <v>111</v>
      </c>
      <c r="F218">
        <v>5</v>
      </c>
      <c r="G218" t="s">
        <v>810</v>
      </c>
      <c r="H218">
        <v>14</v>
      </c>
      <c r="I218" t="s">
        <v>843</v>
      </c>
      <c r="J218" t="s">
        <v>842</v>
      </c>
      <c r="K218" t="s">
        <v>110</v>
      </c>
      <c r="L218">
        <v>2000</v>
      </c>
      <c r="M218" t="s">
        <v>105</v>
      </c>
      <c r="N218">
        <v>2591</v>
      </c>
      <c r="O218" t="s">
        <v>560</v>
      </c>
      <c r="P218">
        <v>7</v>
      </c>
      <c r="Q218" t="s">
        <v>844</v>
      </c>
      <c r="R218">
        <v>1204801.17</v>
      </c>
      <c r="S218">
        <v>1204801.17</v>
      </c>
      <c r="T218">
        <v>484607.4</v>
      </c>
      <c r="U218">
        <v>1526756.09</v>
      </c>
      <c r="V218">
        <v>2926756.09</v>
      </c>
      <c r="W218">
        <v>950116.68</v>
      </c>
      <c r="X218">
        <v>950116.68</v>
      </c>
      <c r="Y218" s="1">
        <v>4000000</v>
      </c>
      <c r="Z218">
        <v>0</v>
      </c>
      <c r="AA218" s="1">
        <v>3997824</v>
      </c>
      <c r="AB218" s="1">
        <v>3997824</v>
      </c>
      <c r="AC218" s="1">
        <v>3997824</v>
      </c>
      <c r="AD218" s="1">
        <v>3997824</v>
      </c>
      <c r="AE218" s="1">
        <v>3997824</v>
      </c>
      <c r="AF218" s="1">
        <v>2176</v>
      </c>
      <c r="AG218" s="1">
        <v>2176</v>
      </c>
      <c r="AH218">
        <v>0</v>
      </c>
      <c r="AI218" s="1">
        <v>4000000</v>
      </c>
      <c r="AJ218">
        <v>0</v>
      </c>
      <c r="AK218">
        <v>0</v>
      </c>
      <c r="AL218" s="1">
        <v>4000000</v>
      </c>
    </row>
    <row r="219" spans="1:38" x14ac:dyDescent="0.35">
      <c r="A219" t="str">
        <f t="shared" si="12"/>
        <v>1.1-00-2506_25514009_2527110</v>
      </c>
      <c r="B219" t="s">
        <v>812</v>
      </c>
      <c r="C219" t="s">
        <v>815</v>
      </c>
      <c r="D219" t="s">
        <v>839</v>
      </c>
      <c r="E219" t="s">
        <v>111</v>
      </c>
      <c r="F219">
        <v>5</v>
      </c>
      <c r="G219" t="s">
        <v>810</v>
      </c>
      <c r="H219">
        <v>14</v>
      </c>
      <c r="I219" t="s">
        <v>843</v>
      </c>
      <c r="J219" t="s">
        <v>842</v>
      </c>
      <c r="K219" t="s">
        <v>110</v>
      </c>
      <c r="L219">
        <v>2000</v>
      </c>
      <c r="M219" t="s">
        <v>105</v>
      </c>
      <c r="N219">
        <v>2711</v>
      </c>
      <c r="O219" t="s">
        <v>106</v>
      </c>
      <c r="P219">
        <v>0</v>
      </c>
      <c r="Q219" t="s">
        <v>58</v>
      </c>
      <c r="R219" s="1">
        <v>1204801.17</v>
      </c>
      <c r="S219" s="1">
        <v>1204801.17</v>
      </c>
      <c r="T219" s="1">
        <v>484607.4</v>
      </c>
      <c r="U219" s="1">
        <v>1526756.09</v>
      </c>
      <c r="V219" s="1">
        <v>2926756.09</v>
      </c>
      <c r="W219" s="1">
        <v>950116.68</v>
      </c>
      <c r="X219" s="1">
        <v>950116.68</v>
      </c>
      <c r="Y219" s="1">
        <v>3000000</v>
      </c>
      <c r="Z219" s="1">
        <v>3000000</v>
      </c>
      <c r="AA219" s="1">
        <v>2058543.9</v>
      </c>
      <c r="AB219" s="1">
        <v>2035323.24</v>
      </c>
      <c r="AC219" s="1">
        <v>2023502.84</v>
      </c>
      <c r="AD219" s="1">
        <v>2003701.64</v>
      </c>
      <c r="AE219" s="1">
        <v>2003701.64</v>
      </c>
      <c r="AF219" s="1">
        <v>964676.76</v>
      </c>
      <c r="AG219" s="1">
        <v>996298.36</v>
      </c>
      <c r="AH219">
        <v>0</v>
      </c>
      <c r="AI219">
        <v>0</v>
      </c>
      <c r="AJ219">
        <v>0</v>
      </c>
      <c r="AK219">
        <v>0</v>
      </c>
      <c r="AL219">
        <v>0</v>
      </c>
    </row>
    <row r="220" spans="1:38" x14ac:dyDescent="0.35">
      <c r="A220" t="str">
        <f t="shared" si="12"/>
        <v>2.6-05-2506_25514009_25271159</v>
      </c>
      <c r="B220" t="s">
        <v>999</v>
      </c>
      <c r="C220" t="s">
        <v>1001</v>
      </c>
      <c r="D220" t="s">
        <v>839</v>
      </c>
      <c r="E220" t="s">
        <v>111</v>
      </c>
      <c r="F220">
        <v>5</v>
      </c>
      <c r="G220" t="s">
        <v>810</v>
      </c>
      <c r="H220">
        <v>14</v>
      </c>
      <c r="I220" t="s">
        <v>843</v>
      </c>
      <c r="J220" t="s">
        <v>842</v>
      </c>
      <c r="K220" t="s">
        <v>110</v>
      </c>
      <c r="L220">
        <v>2000</v>
      </c>
      <c r="M220" t="s">
        <v>105</v>
      </c>
      <c r="N220">
        <v>2711</v>
      </c>
      <c r="O220" t="s">
        <v>106</v>
      </c>
      <c r="P220">
        <v>59</v>
      </c>
      <c r="Q220" t="s">
        <v>1000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 s="1">
        <v>302808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s="1">
        <v>302808</v>
      </c>
      <c r="AG220" s="1">
        <v>302808</v>
      </c>
      <c r="AH220" s="1">
        <v>302808</v>
      </c>
      <c r="AI220">
        <v>0</v>
      </c>
      <c r="AJ220">
        <v>0</v>
      </c>
      <c r="AK220">
        <v>0</v>
      </c>
      <c r="AL220" s="1">
        <v>302808</v>
      </c>
    </row>
    <row r="221" spans="1:38" x14ac:dyDescent="0.35">
      <c r="A221" t="str">
        <f t="shared" si="12"/>
        <v>1.1-00-2506_25514009_2529410</v>
      </c>
      <c r="B221" t="s">
        <v>812</v>
      </c>
      <c r="C221" t="s">
        <v>815</v>
      </c>
      <c r="D221" t="s">
        <v>839</v>
      </c>
      <c r="E221" t="s">
        <v>111</v>
      </c>
      <c r="F221">
        <v>5</v>
      </c>
      <c r="G221" t="s">
        <v>810</v>
      </c>
      <c r="H221">
        <v>14</v>
      </c>
      <c r="I221" t="s">
        <v>843</v>
      </c>
      <c r="J221" t="s">
        <v>842</v>
      </c>
      <c r="K221" t="s">
        <v>110</v>
      </c>
      <c r="L221">
        <v>2000</v>
      </c>
      <c r="M221" t="s">
        <v>105</v>
      </c>
      <c r="N221">
        <v>2941</v>
      </c>
      <c r="O221" t="s">
        <v>313</v>
      </c>
      <c r="P221">
        <v>0</v>
      </c>
      <c r="Q221" t="s">
        <v>58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35">
      <c r="A222" t="str">
        <f t="shared" si="12"/>
        <v>1.1-00-2506_25514009_2533610</v>
      </c>
      <c r="B222" t="s">
        <v>812</v>
      </c>
      <c r="C222" t="s">
        <v>815</v>
      </c>
      <c r="D222" t="s">
        <v>839</v>
      </c>
      <c r="E222" t="s">
        <v>111</v>
      </c>
      <c r="F222">
        <v>5</v>
      </c>
      <c r="G222" t="s">
        <v>810</v>
      </c>
      <c r="H222">
        <v>14</v>
      </c>
      <c r="I222" t="s">
        <v>843</v>
      </c>
      <c r="J222" t="s">
        <v>842</v>
      </c>
      <c r="K222" t="s">
        <v>110</v>
      </c>
      <c r="L222">
        <v>3000</v>
      </c>
      <c r="M222" t="s">
        <v>56</v>
      </c>
      <c r="N222">
        <v>3361</v>
      </c>
      <c r="O222" t="s">
        <v>114</v>
      </c>
      <c r="P222">
        <v>0</v>
      </c>
      <c r="Q222" t="s">
        <v>58</v>
      </c>
      <c r="R222" s="1">
        <v>14735184.92</v>
      </c>
      <c r="S222" s="1">
        <v>13530408.92</v>
      </c>
      <c r="T222" s="1">
        <v>13530408.92</v>
      </c>
      <c r="U222" s="1">
        <v>32115265</v>
      </c>
      <c r="V222" s="1">
        <v>10500000</v>
      </c>
      <c r="W222" s="1">
        <v>29637070.670000002</v>
      </c>
      <c r="X222" s="1">
        <v>29637070.670000002</v>
      </c>
      <c r="Y222" s="1">
        <v>15000000</v>
      </c>
      <c r="Z222" s="1">
        <v>15000000</v>
      </c>
      <c r="AA222" s="1">
        <v>7083970.7599999998</v>
      </c>
      <c r="AB222" s="1">
        <v>6960587.3600000003</v>
      </c>
      <c r="AC222" s="1">
        <v>6960587.3600000003</v>
      </c>
      <c r="AD222" s="1">
        <v>6316878.7599999998</v>
      </c>
      <c r="AE222" s="1">
        <v>6206078.1200000001</v>
      </c>
      <c r="AF222" s="1">
        <v>8039412.6399999997</v>
      </c>
      <c r="AG222" s="1">
        <v>8793921.8800000008</v>
      </c>
      <c r="AH222">
        <v>0</v>
      </c>
      <c r="AI222">
        <v>0</v>
      </c>
      <c r="AJ222">
        <v>0</v>
      </c>
      <c r="AK222">
        <v>0</v>
      </c>
      <c r="AL222">
        <v>0</v>
      </c>
    </row>
    <row r="223" spans="1:38" x14ac:dyDescent="0.35">
      <c r="A223" t="str">
        <f t="shared" si="12"/>
        <v>2.6-06-2506_25514009_25336160</v>
      </c>
      <c r="B223" t="s">
        <v>992</v>
      </c>
      <c r="C223" t="s">
        <v>994</v>
      </c>
      <c r="D223" t="s">
        <v>839</v>
      </c>
      <c r="E223" t="s">
        <v>111</v>
      </c>
      <c r="F223">
        <v>5</v>
      </c>
      <c r="G223" t="s">
        <v>810</v>
      </c>
      <c r="H223">
        <v>14</v>
      </c>
      <c r="I223" t="s">
        <v>843</v>
      </c>
      <c r="J223" t="s">
        <v>842</v>
      </c>
      <c r="K223" t="s">
        <v>110</v>
      </c>
      <c r="L223">
        <v>3000</v>
      </c>
      <c r="M223" t="s">
        <v>56</v>
      </c>
      <c r="N223">
        <v>3361</v>
      </c>
      <c r="O223" t="s">
        <v>114</v>
      </c>
      <c r="P223">
        <v>60</v>
      </c>
      <c r="Q223" t="s">
        <v>112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 s="1">
        <v>10000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s="1">
        <v>10000</v>
      </c>
      <c r="AG223" s="1">
        <v>10000</v>
      </c>
      <c r="AH223" s="1">
        <v>10000</v>
      </c>
      <c r="AI223">
        <v>0</v>
      </c>
      <c r="AJ223">
        <v>0</v>
      </c>
      <c r="AK223">
        <v>0</v>
      </c>
      <c r="AL223" s="1">
        <v>10000</v>
      </c>
    </row>
    <row r="224" spans="1:38" x14ac:dyDescent="0.35">
      <c r="A224" t="str">
        <f t="shared" si="12"/>
        <v>2.6-06-2506_25514009_25336161</v>
      </c>
      <c r="B224" t="s">
        <v>992</v>
      </c>
      <c r="C224" t="s">
        <v>994</v>
      </c>
      <c r="D224" t="s">
        <v>839</v>
      </c>
      <c r="E224" t="s">
        <v>111</v>
      </c>
      <c r="F224">
        <v>5</v>
      </c>
      <c r="G224" t="s">
        <v>810</v>
      </c>
      <c r="H224">
        <v>14</v>
      </c>
      <c r="I224" t="s">
        <v>843</v>
      </c>
      <c r="J224" t="s">
        <v>842</v>
      </c>
      <c r="K224" t="s">
        <v>110</v>
      </c>
      <c r="L224">
        <v>3000</v>
      </c>
      <c r="M224" t="s">
        <v>56</v>
      </c>
      <c r="N224">
        <v>3361</v>
      </c>
      <c r="O224" t="s">
        <v>114</v>
      </c>
      <c r="P224">
        <v>61</v>
      </c>
      <c r="Q224" t="s">
        <v>993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 s="1">
        <v>10000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s="1">
        <v>10000</v>
      </c>
      <c r="AG224" s="1">
        <v>10000</v>
      </c>
      <c r="AH224" s="1">
        <v>10000</v>
      </c>
      <c r="AI224">
        <v>0</v>
      </c>
      <c r="AJ224">
        <v>0</v>
      </c>
      <c r="AK224">
        <v>0</v>
      </c>
      <c r="AL224" s="1">
        <v>10000</v>
      </c>
    </row>
    <row r="225" spans="1:38" x14ac:dyDescent="0.35">
      <c r="A225" t="str">
        <f t="shared" si="12"/>
        <v>2.6-05-2506_25514009_25336159</v>
      </c>
      <c r="B225" t="s">
        <v>999</v>
      </c>
      <c r="C225" t="s">
        <v>1001</v>
      </c>
      <c r="D225" t="s">
        <v>839</v>
      </c>
      <c r="E225" t="s">
        <v>111</v>
      </c>
      <c r="F225">
        <v>5</v>
      </c>
      <c r="G225" t="s">
        <v>810</v>
      </c>
      <c r="H225">
        <v>14</v>
      </c>
      <c r="I225" t="s">
        <v>843</v>
      </c>
      <c r="J225" t="s">
        <v>842</v>
      </c>
      <c r="K225" t="s">
        <v>110</v>
      </c>
      <c r="L225">
        <v>3000</v>
      </c>
      <c r="M225" t="s">
        <v>56</v>
      </c>
      <c r="N225">
        <v>3361</v>
      </c>
      <c r="O225" t="s">
        <v>114</v>
      </c>
      <c r="P225">
        <v>59</v>
      </c>
      <c r="Q225" t="s">
        <v>1000</v>
      </c>
      <c r="R225" s="1">
        <v>27500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36600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s="1">
        <v>36600</v>
      </c>
      <c r="AG225" s="1">
        <v>36600</v>
      </c>
      <c r="AH225" s="1">
        <v>36600</v>
      </c>
      <c r="AI225">
        <v>0</v>
      </c>
      <c r="AJ225">
        <v>0</v>
      </c>
      <c r="AK225">
        <v>0</v>
      </c>
      <c r="AL225" s="1">
        <v>36600</v>
      </c>
    </row>
    <row r="226" spans="1:38" x14ac:dyDescent="0.35">
      <c r="A226" t="str">
        <f t="shared" si="12"/>
        <v>1.1-00-2506_25514009_2533910</v>
      </c>
      <c r="B226" t="s">
        <v>812</v>
      </c>
      <c r="C226" t="s">
        <v>815</v>
      </c>
      <c r="D226" t="s">
        <v>839</v>
      </c>
      <c r="E226" t="s">
        <v>111</v>
      </c>
      <c r="F226">
        <v>5</v>
      </c>
      <c r="G226" t="s">
        <v>810</v>
      </c>
      <c r="H226">
        <v>14</v>
      </c>
      <c r="I226" t="s">
        <v>843</v>
      </c>
      <c r="J226" t="s">
        <v>842</v>
      </c>
      <c r="K226" t="s">
        <v>110</v>
      </c>
      <c r="L226">
        <v>3000</v>
      </c>
      <c r="M226" t="s">
        <v>56</v>
      </c>
      <c r="N226">
        <v>3391</v>
      </c>
      <c r="O226" t="s">
        <v>129</v>
      </c>
      <c r="P226">
        <v>0</v>
      </c>
      <c r="Q226" t="s">
        <v>58</v>
      </c>
      <c r="R226">
        <v>18400.04</v>
      </c>
      <c r="S226">
        <v>18400.04</v>
      </c>
      <c r="T226">
        <v>18400.04</v>
      </c>
      <c r="U226">
        <v>14707.69</v>
      </c>
      <c r="V226">
        <v>14707.69</v>
      </c>
      <c r="W226">
        <v>2554.1799999999998</v>
      </c>
      <c r="X226">
        <v>2554.1799999999998</v>
      </c>
      <c r="Y226" s="1">
        <v>3000000</v>
      </c>
      <c r="Z226">
        <v>0</v>
      </c>
      <c r="AA226" s="1">
        <v>1044000</v>
      </c>
      <c r="AB226" s="1">
        <v>1044000</v>
      </c>
      <c r="AC226" s="1">
        <v>1044000</v>
      </c>
      <c r="AD226" s="1">
        <v>1044000</v>
      </c>
      <c r="AE226" s="1">
        <v>1044000</v>
      </c>
      <c r="AF226" s="1">
        <v>1956000</v>
      </c>
      <c r="AG226" s="1">
        <v>1956000</v>
      </c>
      <c r="AH226" s="1">
        <v>3000000</v>
      </c>
      <c r="AI226">
        <v>0</v>
      </c>
      <c r="AJ226">
        <v>0</v>
      </c>
      <c r="AK226">
        <v>0</v>
      </c>
      <c r="AL226" s="1">
        <v>3000000</v>
      </c>
    </row>
    <row r="227" spans="1:38" x14ac:dyDescent="0.35">
      <c r="A227" t="str">
        <f t="shared" ref="A227:A230" si="13">CONCATENATE(B227,D227,F227,H227,J227,N227,P227)</f>
        <v>1.1-00-2506_25515010_2522110</v>
      </c>
      <c r="B227" t="s">
        <v>812</v>
      </c>
      <c r="C227" t="s">
        <v>815</v>
      </c>
      <c r="D227" t="s">
        <v>839</v>
      </c>
      <c r="E227" t="s">
        <v>111</v>
      </c>
      <c r="F227">
        <v>5</v>
      </c>
      <c r="G227" t="s">
        <v>810</v>
      </c>
      <c r="H227">
        <v>15</v>
      </c>
      <c r="I227" t="s">
        <v>422</v>
      </c>
      <c r="J227" t="s">
        <v>845</v>
      </c>
      <c r="K227" t="s">
        <v>846</v>
      </c>
      <c r="L227">
        <v>3000</v>
      </c>
      <c r="M227" t="s">
        <v>56</v>
      </c>
      <c r="N227">
        <v>2211</v>
      </c>
      <c r="O227" t="s">
        <v>307</v>
      </c>
      <c r="P227">
        <v>0</v>
      </c>
      <c r="Q227" t="s">
        <v>58</v>
      </c>
      <c r="R227" s="1">
        <v>0</v>
      </c>
      <c r="S227" s="1">
        <v>0</v>
      </c>
      <c r="T227" s="1">
        <v>0</v>
      </c>
      <c r="U227" s="1">
        <v>100000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35">
      <c r="A228" t="str">
        <f t="shared" si="13"/>
        <v>1.1-00-2506_25515010_2537110</v>
      </c>
      <c r="B228" t="s">
        <v>812</v>
      </c>
      <c r="C228" t="s">
        <v>815</v>
      </c>
      <c r="D228" t="s">
        <v>839</v>
      </c>
      <c r="E228" t="s">
        <v>111</v>
      </c>
      <c r="F228">
        <v>5</v>
      </c>
      <c r="G228" t="s">
        <v>810</v>
      </c>
      <c r="H228">
        <v>15</v>
      </c>
      <c r="I228" t="s">
        <v>422</v>
      </c>
      <c r="J228" t="s">
        <v>845</v>
      </c>
      <c r="K228" t="s">
        <v>846</v>
      </c>
      <c r="L228">
        <v>3000</v>
      </c>
      <c r="M228" t="s">
        <v>56</v>
      </c>
      <c r="N228">
        <v>3711</v>
      </c>
      <c r="O228" t="s">
        <v>278</v>
      </c>
      <c r="P228">
        <v>0</v>
      </c>
      <c r="Q228" t="s">
        <v>58</v>
      </c>
      <c r="R228" s="1">
        <v>0</v>
      </c>
      <c r="S228" s="1">
        <v>0</v>
      </c>
      <c r="T228" s="1">
        <v>0</v>
      </c>
      <c r="U228" s="1">
        <v>18100</v>
      </c>
      <c r="V228" s="1">
        <v>0</v>
      </c>
      <c r="W228" s="1">
        <v>15804</v>
      </c>
      <c r="X228" s="1">
        <v>15804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35">
      <c r="A229" t="str">
        <f t="shared" si="13"/>
        <v>1.1-00-2506_25515010_2537210</v>
      </c>
      <c r="B229" t="s">
        <v>812</v>
      </c>
      <c r="C229" t="s">
        <v>815</v>
      </c>
      <c r="D229" t="s">
        <v>839</v>
      </c>
      <c r="E229" t="s">
        <v>111</v>
      </c>
      <c r="F229">
        <v>5</v>
      </c>
      <c r="G229" t="s">
        <v>810</v>
      </c>
      <c r="H229">
        <v>15</v>
      </c>
      <c r="I229" t="s">
        <v>422</v>
      </c>
      <c r="J229" t="s">
        <v>845</v>
      </c>
      <c r="K229" t="s">
        <v>846</v>
      </c>
      <c r="L229">
        <v>3000</v>
      </c>
      <c r="M229" t="s">
        <v>56</v>
      </c>
      <c r="N229">
        <v>3721</v>
      </c>
      <c r="O229" t="s">
        <v>324</v>
      </c>
      <c r="P229">
        <v>0</v>
      </c>
      <c r="Q229" t="s">
        <v>58</v>
      </c>
      <c r="R229" s="1">
        <v>0</v>
      </c>
      <c r="S229" s="1">
        <v>0</v>
      </c>
      <c r="T229" s="1">
        <v>0</v>
      </c>
      <c r="U229" s="1">
        <v>4617.5</v>
      </c>
      <c r="V229" s="1">
        <v>0</v>
      </c>
      <c r="W229" s="1">
        <v>4617</v>
      </c>
      <c r="X229" s="1">
        <v>4617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35">
      <c r="A230" t="str">
        <f t="shared" si="13"/>
        <v>1.1-00-2506_25515010_2537510</v>
      </c>
      <c r="B230" t="s">
        <v>812</v>
      </c>
      <c r="C230" t="s">
        <v>815</v>
      </c>
      <c r="D230" t="s">
        <v>839</v>
      </c>
      <c r="E230" t="s">
        <v>111</v>
      </c>
      <c r="F230">
        <v>5</v>
      </c>
      <c r="G230" t="s">
        <v>810</v>
      </c>
      <c r="H230">
        <v>15</v>
      </c>
      <c r="I230" t="s">
        <v>422</v>
      </c>
      <c r="J230" t="s">
        <v>845</v>
      </c>
      <c r="K230" t="s">
        <v>846</v>
      </c>
      <c r="L230">
        <v>3000</v>
      </c>
      <c r="M230" t="s">
        <v>56</v>
      </c>
      <c r="N230">
        <v>3751</v>
      </c>
      <c r="O230" t="s">
        <v>279</v>
      </c>
      <c r="P230">
        <v>0</v>
      </c>
      <c r="Q230" t="s">
        <v>58</v>
      </c>
      <c r="R230" s="1">
        <v>0</v>
      </c>
      <c r="S230" s="1">
        <v>0</v>
      </c>
      <c r="T230" s="1">
        <v>0</v>
      </c>
      <c r="U230" s="1">
        <v>7282.5</v>
      </c>
      <c r="V230" s="1">
        <v>0</v>
      </c>
      <c r="W230" s="1">
        <v>7281.96</v>
      </c>
      <c r="X230" s="1">
        <v>7281.96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35">
      <c r="A231" t="str">
        <f t="shared" ref="A231:A294" si="14">CONCATENATE(B231,D231,F231,H231,J231,N231,P231)</f>
        <v>1.1-00-2506_25515010_2533910</v>
      </c>
      <c r="B231" t="s">
        <v>812</v>
      </c>
      <c r="C231" t="s">
        <v>815</v>
      </c>
      <c r="D231" t="s">
        <v>839</v>
      </c>
      <c r="E231" t="s">
        <v>111</v>
      </c>
      <c r="F231">
        <v>5</v>
      </c>
      <c r="G231" t="s">
        <v>810</v>
      </c>
      <c r="H231">
        <v>15</v>
      </c>
      <c r="I231" t="s">
        <v>422</v>
      </c>
      <c r="J231" t="s">
        <v>845</v>
      </c>
      <c r="K231" t="s">
        <v>846</v>
      </c>
      <c r="L231">
        <v>3000</v>
      </c>
      <c r="M231" t="s">
        <v>56</v>
      </c>
      <c r="N231">
        <v>3391</v>
      </c>
      <c r="O231" t="s">
        <v>129</v>
      </c>
      <c r="P231">
        <v>0</v>
      </c>
      <c r="Q231" t="s">
        <v>58</v>
      </c>
      <c r="R231" s="1">
        <v>2111015.56</v>
      </c>
      <c r="S231" s="1">
        <v>1732776.01</v>
      </c>
      <c r="T231" s="1">
        <v>1732776.01</v>
      </c>
      <c r="U231" s="1">
        <v>2582239.5499999998</v>
      </c>
      <c r="V231" s="1">
        <v>1570000</v>
      </c>
      <c r="W231" s="1">
        <v>2582239.5499999998</v>
      </c>
      <c r="X231" s="1">
        <v>2582239.5499999998</v>
      </c>
      <c r="Y231" s="1">
        <v>3613264.12</v>
      </c>
      <c r="Z231" s="1">
        <v>2000000</v>
      </c>
      <c r="AA231" s="1">
        <v>1989476.35</v>
      </c>
      <c r="AB231" s="1">
        <v>1989476.35</v>
      </c>
      <c r="AC231">
        <v>0</v>
      </c>
      <c r="AD231">
        <v>0</v>
      </c>
      <c r="AE231">
        <v>0</v>
      </c>
      <c r="AF231" s="1">
        <v>1623787.77</v>
      </c>
      <c r="AG231" s="1">
        <v>3613264.12</v>
      </c>
      <c r="AH231">
        <v>0</v>
      </c>
      <c r="AI231" s="1">
        <v>1613264.12</v>
      </c>
      <c r="AJ231">
        <v>0</v>
      </c>
      <c r="AK231">
        <v>0</v>
      </c>
      <c r="AL231" s="1">
        <v>1613264.12</v>
      </c>
    </row>
    <row r="232" spans="1:38" x14ac:dyDescent="0.35">
      <c r="A232" t="str">
        <f t="shared" si="14"/>
        <v>1.1-00-2506_25516011_2521410</v>
      </c>
      <c r="B232" t="s">
        <v>812</v>
      </c>
      <c r="C232" t="s">
        <v>815</v>
      </c>
      <c r="D232" t="s">
        <v>839</v>
      </c>
      <c r="E232" t="s">
        <v>111</v>
      </c>
      <c r="F232">
        <v>5</v>
      </c>
      <c r="G232" t="s">
        <v>810</v>
      </c>
      <c r="H232">
        <v>16</v>
      </c>
      <c r="I232" t="s">
        <v>355</v>
      </c>
      <c r="J232" t="s">
        <v>847</v>
      </c>
      <c r="K232" t="s">
        <v>848</v>
      </c>
      <c r="L232">
        <v>2000</v>
      </c>
      <c r="M232" t="s">
        <v>105</v>
      </c>
      <c r="N232">
        <v>2141</v>
      </c>
      <c r="O232" t="s">
        <v>126</v>
      </c>
      <c r="P232">
        <v>0</v>
      </c>
      <c r="Q232" t="s">
        <v>58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</row>
    <row r="233" spans="1:38" x14ac:dyDescent="0.35">
      <c r="A233" t="str">
        <f t="shared" si="14"/>
        <v>1.1-00-2506_25516011_2522110</v>
      </c>
      <c r="B233" t="s">
        <v>812</v>
      </c>
      <c r="C233" t="s">
        <v>815</v>
      </c>
      <c r="D233" t="s">
        <v>839</v>
      </c>
      <c r="E233" t="s">
        <v>111</v>
      </c>
      <c r="F233">
        <v>5</v>
      </c>
      <c r="G233" t="s">
        <v>810</v>
      </c>
      <c r="H233">
        <v>16</v>
      </c>
      <c r="I233" t="s">
        <v>355</v>
      </c>
      <c r="J233" t="s">
        <v>847</v>
      </c>
      <c r="K233" t="s">
        <v>848</v>
      </c>
      <c r="L233">
        <v>2000</v>
      </c>
      <c r="M233" t="s">
        <v>105</v>
      </c>
      <c r="N233">
        <v>2211</v>
      </c>
      <c r="O233" t="s">
        <v>307</v>
      </c>
      <c r="P233">
        <v>0</v>
      </c>
      <c r="Q233" t="s">
        <v>58</v>
      </c>
      <c r="R233">
        <v>144902.99</v>
      </c>
      <c r="S233">
        <v>116919.42</v>
      </c>
      <c r="T233">
        <v>116919.42</v>
      </c>
      <c r="U233">
        <v>280000</v>
      </c>
      <c r="V233">
        <v>100000</v>
      </c>
      <c r="W233">
        <v>114590.57</v>
      </c>
      <c r="X233">
        <v>114590.57</v>
      </c>
      <c r="Y233" s="1">
        <v>150000</v>
      </c>
      <c r="Z233" s="1">
        <v>180000</v>
      </c>
      <c r="AA233" s="1">
        <v>110262.87</v>
      </c>
      <c r="AB233" s="1">
        <v>110262.87</v>
      </c>
      <c r="AC233" s="1">
        <v>110262.87</v>
      </c>
      <c r="AD233" s="1">
        <v>99401.32</v>
      </c>
      <c r="AE233" s="1">
        <v>99401.32</v>
      </c>
      <c r="AF233" s="1">
        <v>39737.129999999997</v>
      </c>
      <c r="AG233" s="1">
        <v>50598.68</v>
      </c>
      <c r="AH233">
        <v>0</v>
      </c>
      <c r="AI233">
        <v>0</v>
      </c>
      <c r="AJ233">
        <v>0</v>
      </c>
      <c r="AK233" s="1">
        <v>30000</v>
      </c>
      <c r="AL233" s="1">
        <v>-30000</v>
      </c>
    </row>
    <row r="234" spans="1:38" x14ac:dyDescent="0.35">
      <c r="A234" t="str">
        <f t="shared" si="14"/>
        <v>1.1-00-2506_25516011_2522310</v>
      </c>
      <c r="B234" t="s">
        <v>812</v>
      </c>
      <c r="C234" t="s">
        <v>815</v>
      </c>
      <c r="D234" t="s">
        <v>839</v>
      </c>
      <c r="E234" t="s">
        <v>111</v>
      </c>
      <c r="F234">
        <v>5</v>
      </c>
      <c r="G234" t="s">
        <v>810</v>
      </c>
      <c r="H234">
        <v>16</v>
      </c>
      <c r="I234" t="s">
        <v>355</v>
      </c>
      <c r="J234" t="s">
        <v>847</v>
      </c>
      <c r="K234" t="s">
        <v>848</v>
      </c>
      <c r="L234">
        <v>2000</v>
      </c>
      <c r="M234" t="s">
        <v>105</v>
      </c>
      <c r="N234">
        <v>2231</v>
      </c>
      <c r="O234" t="s">
        <v>308</v>
      </c>
      <c r="P234">
        <v>0</v>
      </c>
      <c r="Q234" t="s">
        <v>58</v>
      </c>
      <c r="R234" s="1">
        <v>0</v>
      </c>
      <c r="S234" s="1">
        <v>0</v>
      </c>
      <c r="T234" s="1">
        <v>0</v>
      </c>
      <c r="U234" s="1">
        <v>10000</v>
      </c>
      <c r="V234" s="1">
        <v>0</v>
      </c>
      <c r="W234" s="1">
        <v>1139.3499999999999</v>
      </c>
      <c r="X234" s="1">
        <v>1139.3499999999999</v>
      </c>
      <c r="Y234" s="1">
        <v>5000</v>
      </c>
      <c r="Z234">
        <v>0</v>
      </c>
      <c r="AA234" s="1">
        <v>4337.96</v>
      </c>
      <c r="AB234" s="1">
        <v>4337.96</v>
      </c>
      <c r="AC234" s="1">
        <v>4337.96</v>
      </c>
      <c r="AD234" s="1">
        <v>4337.96</v>
      </c>
      <c r="AE234" s="1">
        <v>4337.96</v>
      </c>
      <c r="AF234">
        <v>662.04</v>
      </c>
      <c r="AG234">
        <v>662.04</v>
      </c>
      <c r="AH234">
        <v>0</v>
      </c>
      <c r="AI234" s="1">
        <v>5000</v>
      </c>
      <c r="AJ234">
        <v>0</v>
      </c>
      <c r="AK234">
        <v>0</v>
      </c>
      <c r="AL234" s="1">
        <v>5000</v>
      </c>
    </row>
    <row r="235" spans="1:38" x14ac:dyDescent="0.35">
      <c r="A235" t="str">
        <f t="shared" si="14"/>
        <v>1.1-00-2506_25516011_2524610</v>
      </c>
      <c r="B235" t="s">
        <v>812</v>
      </c>
      <c r="C235" t="s">
        <v>815</v>
      </c>
      <c r="D235" t="s">
        <v>839</v>
      </c>
      <c r="E235" t="s">
        <v>111</v>
      </c>
      <c r="F235">
        <v>5</v>
      </c>
      <c r="G235" t="s">
        <v>810</v>
      </c>
      <c r="H235">
        <v>16</v>
      </c>
      <c r="I235" t="s">
        <v>355</v>
      </c>
      <c r="J235" t="s">
        <v>847</v>
      </c>
      <c r="K235" t="s">
        <v>848</v>
      </c>
      <c r="L235">
        <v>2000</v>
      </c>
      <c r="M235" t="s">
        <v>105</v>
      </c>
      <c r="N235">
        <v>2461</v>
      </c>
      <c r="O235" t="s">
        <v>372</v>
      </c>
      <c r="P235">
        <v>0</v>
      </c>
      <c r="Q235" t="s">
        <v>58</v>
      </c>
      <c r="R235" s="1">
        <v>0</v>
      </c>
      <c r="S235" s="1">
        <v>0</v>
      </c>
      <c r="T235" s="1">
        <v>0</v>
      </c>
      <c r="U235" s="1">
        <v>10000</v>
      </c>
      <c r="V235" s="1">
        <v>0</v>
      </c>
      <c r="W235" s="1">
        <v>2700.86</v>
      </c>
      <c r="X235" s="1">
        <v>2700.86</v>
      </c>
      <c r="Y235" s="1">
        <v>10000</v>
      </c>
      <c r="Z235">
        <v>0</v>
      </c>
      <c r="AA235" s="1">
        <v>5551.2</v>
      </c>
      <c r="AB235" s="1">
        <v>5551.2</v>
      </c>
      <c r="AC235" s="1">
        <v>5551.2</v>
      </c>
      <c r="AD235" s="1">
        <v>5551.2</v>
      </c>
      <c r="AE235" s="1">
        <v>5551.2</v>
      </c>
      <c r="AF235" s="1">
        <v>4448.8</v>
      </c>
      <c r="AG235" s="1">
        <v>4448.8</v>
      </c>
      <c r="AH235">
        <v>0</v>
      </c>
      <c r="AI235" s="1">
        <v>10000</v>
      </c>
      <c r="AJ235">
        <v>0</v>
      </c>
      <c r="AK235">
        <v>0</v>
      </c>
      <c r="AL235" s="1">
        <v>10000</v>
      </c>
    </row>
    <row r="236" spans="1:38" x14ac:dyDescent="0.35">
      <c r="A236" t="str">
        <f t="shared" si="14"/>
        <v>1.1-00-2506_25516011_2527410</v>
      </c>
      <c r="B236" t="s">
        <v>812</v>
      </c>
      <c r="C236" t="s">
        <v>815</v>
      </c>
      <c r="D236" t="s">
        <v>839</v>
      </c>
      <c r="E236" t="s">
        <v>111</v>
      </c>
      <c r="F236">
        <v>5</v>
      </c>
      <c r="G236" t="s">
        <v>810</v>
      </c>
      <c r="H236">
        <v>16</v>
      </c>
      <c r="I236" t="s">
        <v>355</v>
      </c>
      <c r="J236" t="s">
        <v>847</v>
      </c>
      <c r="K236" t="s">
        <v>848</v>
      </c>
      <c r="L236">
        <v>2000</v>
      </c>
      <c r="M236" t="s">
        <v>105</v>
      </c>
      <c r="N236">
        <v>2741</v>
      </c>
      <c r="O236" t="s">
        <v>849</v>
      </c>
      <c r="P236">
        <v>0</v>
      </c>
      <c r="Q236" t="s">
        <v>58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 s="1">
        <v>15000</v>
      </c>
      <c r="Z236">
        <v>0</v>
      </c>
      <c r="AA236" s="1">
        <v>14647</v>
      </c>
      <c r="AB236" s="1">
        <v>14647</v>
      </c>
      <c r="AC236" s="1">
        <v>14647</v>
      </c>
      <c r="AD236">
        <v>0</v>
      </c>
      <c r="AE236">
        <v>0</v>
      </c>
      <c r="AF236">
        <v>353</v>
      </c>
      <c r="AG236" s="1">
        <v>15000</v>
      </c>
      <c r="AH236">
        <v>0</v>
      </c>
      <c r="AI236" s="1">
        <v>15000</v>
      </c>
      <c r="AJ236">
        <v>0</v>
      </c>
      <c r="AK236">
        <v>0</v>
      </c>
      <c r="AL236" s="1">
        <v>15000</v>
      </c>
    </row>
    <row r="237" spans="1:38" x14ac:dyDescent="0.35">
      <c r="A237" t="str">
        <f t="shared" si="14"/>
        <v>1.1-00-2506_25516011_2532910</v>
      </c>
      <c r="B237" t="s">
        <v>812</v>
      </c>
      <c r="C237" t="s">
        <v>815</v>
      </c>
      <c r="D237" t="s">
        <v>839</v>
      </c>
      <c r="E237" t="s">
        <v>111</v>
      </c>
      <c r="F237">
        <v>5</v>
      </c>
      <c r="G237" t="s">
        <v>810</v>
      </c>
      <c r="H237">
        <v>16</v>
      </c>
      <c r="I237" t="s">
        <v>355</v>
      </c>
      <c r="J237" t="s">
        <v>847</v>
      </c>
      <c r="K237" t="s">
        <v>848</v>
      </c>
      <c r="L237">
        <v>3000</v>
      </c>
      <c r="M237" t="s">
        <v>56</v>
      </c>
      <c r="N237">
        <v>3291</v>
      </c>
      <c r="O237" t="s">
        <v>315</v>
      </c>
      <c r="P237">
        <v>0</v>
      </c>
      <c r="Q237" t="s">
        <v>58</v>
      </c>
      <c r="R237">
        <v>321686</v>
      </c>
      <c r="S237">
        <v>311686</v>
      </c>
      <c r="T237">
        <v>311686</v>
      </c>
      <c r="U237">
        <v>376710.40000000002</v>
      </c>
      <c r="V237">
        <v>500000</v>
      </c>
      <c r="W237">
        <v>335634.4</v>
      </c>
      <c r="X237">
        <v>335634.4</v>
      </c>
      <c r="Y237" s="1">
        <v>100000</v>
      </c>
      <c r="Z237" s="1">
        <v>500000</v>
      </c>
      <c r="AA237" s="1">
        <v>46400</v>
      </c>
      <c r="AB237" s="1">
        <v>46400</v>
      </c>
      <c r="AC237" s="1">
        <v>46400</v>
      </c>
      <c r="AD237" s="1">
        <v>46400</v>
      </c>
      <c r="AE237" s="1">
        <v>46400</v>
      </c>
      <c r="AF237" s="1">
        <v>53600</v>
      </c>
      <c r="AG237" s="1">
        <v>53600</v>
      </c>
      <c r="AH237">
        <v>0</v>
      </c>
      <c r="AI237">
        <v>0</v>
      </c>
      <c r="AJ237">
        <v>0</v>
      </c>
      <c r="AK237" s="1">
        <v>400000</v>
      </c>
      <c r="AL237" s="1">
        <v>-400000</v>
      </c>
    </row>
    <row r="238" spans="1:38" x14ac:dyDescent="0.35">
      <c r="A238" t="str">
        <f t="shared" si="14"/>
        <v>1.1-00-2506_25516011_2535810</v>
      </c>
      <c r="B238" t="s">
        <v>812</v>
      </c>
      <c r="C238" t="s">
        <v>815</v>
      </c>
      <c r="D238" t="s">
        <v>839</v>
      </c>
      <c r="E238" t="s">
        <v>111</v>
      </c>
      <c r="F238">
        <v>5</v>
      </c>
      <c r="G238" t="s">
        <v>810</v>
      </c>
      <c r="H238">
        <v>16</v>
      </c>
      <c r="I238" t="s">
        <v>355</v>
      </c>
      <c r="J238" t="s">
        <v>847</v>
      </c>
      <c r="K238" t="s">
        <v>848</v>
      </c>
      <c r="L238">
        <v>3000</v>
      </c>
      <c r="M238" t="s">
        <v>56</v>
      </c>
      <c r="N238">
        <v>3581</v>
      </c>
      <c r="O238" t="s">
        <v>190</v>
      </c>
      <c r="P238">
        <v>0</v>
      </c>
      <c r="Q238" t="s">
        <v>58</v>
      </c>
      <c r="R238">
        <v>2295.84</v>
      </c>
      <c r="S238">
        <v>2087.04</v>
      </c>
      <c r="T238">
        <v>2087.04</v>
      </c>
      <c r="U238">
        <v>820.82</v>
      </c>
      <c r="V238">
        <v>15000</v>
      </c>
      <c r="W238">
        <v>820.82</v>
      </c>
      <c r="X238">
        <v>820.82</v>
      </c>
      <c r="Y238" s="1">
        <v>10000</v>
      </c>
      <c r="Z238" s="1">
        <v>10000</v>
      </c>
      <c r="AA238" s="1">
        <v>2411.04</v>
      </c>
      <c r="AB238" s="1">
        <v>2411.04</v>
      </c>
      <c r="AC238" s="1">
        <v>2411.04</v>
      </c>
      <c r="AD238" s="1">
        <v>2101.5500000000002</v>
      </c>
      <c r="AE238" s="1">
        <v>2101.5500000000002</v>
      </c>
      <c r="AF238" s="1">
        <v>7588.96</v>
      </c>
      <c r="AG238" s="1">
        <v>7898.45</v>
      </c>
      <c r="AH238">
        <v>0</v>
      </c>
      <c r="AI238">
        <v>0</v>
      </c>
      <c r="AJ238">
        <v>0</v>
      </c>
      <c r="AK238">
        <v>0</v>
      </c>
      <c r="AL238">
        <v>0</v>
      </c>
    </row>
    <row r="239" spans="1:38" x14ac:dyDescent="0.35">
      <c r="A239" t="str">
        <f t="shared" si="14"/>
        <v>1.1-00-2506_25516011_2538210</v>
      </c>
      <c r="B239" t="s">
        <v>812</v>
      </c>
      <c r="C239" t="s">
        <v>815</v>
      </c>
      <c r="D239" t="s">
        <v>839</v>
      </c>
      <c r="E239" t="s">
        <v>111</v>
      </c>
      <c r="F239">
        <v>5</v>
      </c>
      <c r="G239" t="s">
        <v>810</v>
      </c>
      <c r="H239">
        <v>16</v>
      </c>
      <c r="I239" t="s">
        <v>355</v>
      </c>
      <c r="J239" t="s">
        <v>847</v>
      </c>
      <c r="K239" t="s">
        <v>848</v>
      </c>
      <c r="L239">
        <v>3000</v>
      </c>
      <c r="M239" t="s">
        <v>56</v>
      </c>
      <c r="N239">
        <v>3821</v>
      </c>
      <c r="O239" t="s">
        <v>228</v>
      </c>
      <c r="P239">
        <v>0</v>
      </c>
      <c r="Q239" t="s">
        <v>58</v>
      </c>
      <c r="R239" s="1">
        <v>3905238.23</v>
      </c>
      <c r="S239" s="1">
        <v>3837474.23</v>
      </c>
      <c r="T239" s="1">
        <v>2363056.23</v>
      </c>
      <c r="U239" s="1">
        <v>828397.19</v>
      </c>
      <c r="V239" s="1">
        <v>850588.4</v>
      </c>
      <c r="W239" s="1">
        <v>828397.19</v>
      </c>
      <c r="X239" s="1">
        <v>136197.20000000001</v>
      </c>
      <c r="Y239" s="1">
        <v>2700000</v>
      </c>
      <c r="Z239" s="1">
        <v>1000009.72</v>
      </c>
      <c r="AA239" s="1">
        <v>2678530.52</v>
      </c>
      <c r="AB239" s="1">
        <v>1503284.68</v>
      </c>
      <c r="AC239" s="1">
        <v>1153992.47</v>
      </c>
      <c r="AD239" s="1">
        <v>931342.07</v>
      </c>
      <c r="AE239" s="1">
        <v>931342.07</v>
      </c>
      <c r="AF239" s="1">
        <v>1196715.32</v>
      </c>
      <c r="AG239" s="1">
        <v>1768657.93</v>
      </c>
      <c r="AH239">
        <v>0</v>
      </c>
      <c r="AI239" s="1">
        <v>1900000</v>
      </c>
      <c r="AJ239">
        <v>0</v>
      </c>
      <c r="AK239" s="1">
        <v>200009.72</v>
      </c>
      <c r="AL239" s="1">
        <v>1699990.28</v>
      </c>
    </row>
    <row r="240" spans="1:38" x14ac:dyDescent="0.35">
      <c r="A240" t="str">
        <f t="shared" si="14"/>
        <v>1.1-00-2506_25516011_25382113</v>
      </c>
      <c r="B240" t="s">
        <v>812</v>
      </c>
      <c r="C240" t="s">
        <v>815</v>
      </c>
      <c r="D240" t="s">
        <v>839</v>
      </c>
      <c r="E240" t="s">
        <v>111</v>
      </c>
      <c r="F240">
        <v>5</v>
      </c>
      <c r="G240" t="s">
        <v>810</v>
      </c>
      <c r="H240">
        <v>16</v>
      </c>
      <c r="I240" t="s">
        <v>355</v>
      </c>
      <c r="J240" t="s">
        <v>847</v>
      </c>
      <c r="K240" t="s">
        <v>848</v>
      </c>
      <c r="L240">
        <v>3000</v>
      </c>
      <c r="M240" t="s">
        <v>56</v>
      </c>
      <c r="N240">
        <v>3821</v>
      </c>
      <c r="O240" t="s">
        <v>228</v>
      </c>
      <c r="P240">
        <v>13</v>
      </c>
      <c r="Q240" t="s">
        <v>672</v>
      </c>
      <c r="R240" s="1">
        <v>0</v>
      </c>
      <c r="S240" s="1">
        <v>0</v>
      </c>
      <c r="T240" s="1">
        <v>0</v>
      </c>
      <c r="U240" s="1">
        <v>743560</v>
      </c>
      <c r="V240" s="1">
        <v>0</v>
      </c>
      <c r="W240" s="1">
        <v>743560</v>
      </c>
      <c r="X240" s="1">
        <v>743560</v>
      </c>
      <c r="Y240" s="1">
        <v>1850000</v>
      </c>
      <c r="Z240" s="1">
        <v>749980.56</v>
      </c>
      <c r="AA240" s="1">
        <v>1797500.01</v>
      </c>
      <c r="AB240" s="1">
        <v>1797500.01</v>
      </c>
      <c r="AC240">
        <v>0</v>
      </c>
      <c r="AD240">
        <v>0</v>
      </c>
      <c r="AE240">
        <v>0</v>
      </c>
      <c r="AF240" s="1">
        <v>52499.99</v>
      </c>
      <c r="AG240" s="1">
        <v>1850000</v>
      </c>
      <c r="AH240">
        <v>0</v>
      </c>
      <c r="AI240" s="1">
        <v>1100019.44</v>
      </c>
      <c r="AJ240">
        <v>0</v>
      </c>
      <c r="AK240">
        <v>0</v>
      </c>
      <c r="AL240" s="1">
        <v>1100019.44</v>
      </c>
    </row>
    <row r="241" spans="1:38" x14ac:dyDescent="0.35">
      <c r="A241" t="str">
        <f t="shared" si="14"/>
        <v>1.1-00-2506_25516011_25382114</v>
      </c>
      <c r="B241" t="s">
        <v>812</v>
      </c>
      <c r="C241" t="s">
        <v>815</v>
      </c>
      <c r="D241" t="s">
        <v>839</v>
      </c>
      <c r="E241" t="s">
        <v>111</v>
      </c>
      <c r="F241">
        <v>5</v>
      </c>
      <c r="G241" t="s">
        <v>810</v>
      </c>
      <c r="H241">
        <v>16</v>
      </c>
      <c r="I241" t="s">
        <v>355</v>
      </c>
      <c r="J241" t="s">
        <v>847</v>
      </c>
      <c r="K241" t="s">
        <v>848</v>
      </c>
      <c r="L241">
        <v>3000</v>
      </c>
      <c r="M241" t="s">
        <v>56</v>
      </c>
      <c r="N241">
        <v>3821</v>
      </c>
      <c r="O241" t="s">
        <v>228</v>
      </c>
      <c r="P241">
        <v>14</v>
      </c>
      <c r="Q241" t="s">
        <v>669</v>
      </c>
      <c r="R241" s="1">
        <v>0</v>
      </c>
      <c r="S241" s="1">
        <v>0</v>
      </c>
      <c r="T241" s="1">
        <v>0</v>
      </c>
      <c r="U241" s="1">
        <v>2576540</v>
      </c>
      <c r="V241" s="1">
        <v>0</v>
      </c>
      <c r="W241" s="1">
        <v>2576539.7999999998</v>
      </c>
      <c r="X241" s="1">
        <v>0</v>
      </c>
      <c r="Y241" s="1">
        <v>2500000</v>
      </c>
      <c r="Z241" s="1">
        <v>2500009.7200000002</v>
      </c>
      <c r="AA241" s="1">
        <v>234781.68</v>
      </c>
      <c r="AB241" s="1">
        <v>234781.68</v>
      </c>
      <c r="AC241">
        <v>0</v>
      </c>
      <c r="AD241">
        <v>0</v>
      </c>
      <c r="AE241">
        <v>0</v>
      </c>
      <c r="AF241" s="1">
        <v>2265218.3199999998</v>
      </c>
      <c r="AG241" s="1">
        <v>2500000</v>
      </c>
      <c r="AH241">
        <v>0</v>
      </c>
      <c r="AI241">
        <v>0</v>
      </c>
      <c r="AJ241">
        <v>0</v>
      </c>
      <c r="AK241">
        <v>9.7200000000000006</v>
      </c>
      <c r="AL241">
        <v>-9.7200000000000006</v>
      </c>
    </row>
    <row r="242" spans="1:38" x14ac:dyDescent="0.35">
      <c r="A242" t="str">
        <f t="shared" si="14"/>
        <v>1.1-00-2506_25516011_2551210</v>
      </c>
      <c r="B242" t="s">
        <v>812</v>
      </c>
      <c r="C242" t="s">
        <v>815</v>
      </c>
      <c r="D242" t="s">
        <v>839</v>
      </c>
      <c r="E242" t="s">
        <v>111</v>
      </c>
      <c r="F242">
        <v>5</v>
      </c>
      <c r="G242" t="s">
        <v>810</v>
      </c>
      <c r="H242">
        <v>16</v>
      </c>
      <c r="I242" t="s">
        <v>355</v>
      </c>
      <c r="J242" t="s">
        <v>847</v>
      </c>
      <c r="K242" t="s">
        <v>848</v>
      </c>
      <c r="L242">
        <v>5000</v>
      </c>
      <c r="M242" t="s">
        <v>118</v>
      </c>
      <c r="N242">
        <v>5121</v>
      </c>
      <c r="O242" t="s">
        <v>680</v>
      </c>
      <c r="P242">
        <v>0</v>
      </c>
      <c r="Q242" t="s">
        <v>58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 s="1">
        <v>500000</v>
      </c>
      <c r="Z242" s="1">
        <v>500000</v>
      </c>
      <c r="AA242" s="1">
        <v>452748</v>
      </c>
      <c r="AB242" s="1">
        <v>452748</v>
      </c>
      <c r="AC242" s="1">
        <v>452748</v>
      </c>
      <c r="AD242" s="1">
        <v>452748</v>
      </c>
      <c r="AE242" s="1">
        <v>452748</v>
      </c>
      <c r="AF242" s="1">
        <v>47252</v>
      </c>
      <c r="AG242" s="1">
        <v>47252</v>
      </c>
      <c r="AH242">
        <v>0</v>
      </c>
      <c r="AI242">
        <v>0</v>
      </c>
      <c r="AJ242">
        <v>0</v>
      </c>
      <c r="AK242">
        <v>0</v>
      </c>
      <c r="AL242">
        <v>0</v>
      </c>
    </row>
    <row r="243" spans="1:38" x14ac:dyDescent="0.35">
      <c r="A243" t="str">
        <f t="shared" si="14"/>
        <v>1.1-00-2506_25516011_2552110</v>
      </c>
      <c r="B243" t="s">
        <v>812</v>
      </c>
      <c r="C243" t="s">
        <v>815</v>
      </c>
      <c r="D243" t="s">
        <v>839</v>
      </c>
      <c r="E243" t="s">
        <v>111</v>
      </c>
      <c r="F243">
        <v>5</v>
      </c>
      <c r="G243" t="s">
        <v>810</v>
      </c>
      <c r="H243">
        <v>16</v>
      </c>
      <c r="I243" t="s">
        <v>355</v>
      </c>
      <c r="J243" t="s">
        <v>847</v>
      </c>
      <c r="K243" t="s">
        <v>848</v>
      </c>
      <c r="L243">
        <v>5000</v>
      </c>
      <c r="M243" t="s">
        <v>118</v>
      </c>
      <c r="N243">
        <v>5211</v>
      </c>
      <c r="O243" t="s">
        <v>365</v>
      </c>
      <c r="P243">
        <v>0</v>
      </c>
      <c r="Q243" t="s">
        <v>58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 s="1">
        <v>670000</v>
      </c>
      <c r="AJ243">
        <v>0</v>
      </c>
      <c r="AK243" s="1">
        <v>670000</v>
      </c>
      <c r="AL243">
        <v>0</v>
      </c>
    </row>
    <row r="244" spans="1:38" x14ac:dyDescent="0.35">
      <c r="A244" t="str">
        <f t="shared" si="14"/>
        <v>1.1-00-2507_25517012_2533110</v>
      </c>
      <c r="B244" t="s">
        <v>812</v>
      </c>
      <c r="C244" t="s">
        <v>815</v>
      </c>
      <c r="D244" t="s">
        <v>850</v>
      </c>
      <c r="E244" t="s">
        <v>852</v>
      </c>
      <c r="F244">
        <v>5</v>
      </c>
      <c r="G244" t="s">
        <v>810</v>
      </c>
      <c r="H244">
        <v>17</v>
      </c>
      <c r="I244" t="s">
        <v>853</v>
      </c>
      <c r="J244" t="s">
        <v>851</v>
      </c>
      <c r="K244" t="s">
        <v>854</v>
      </c>
      <c r="L244">
        <v>3000</v>
      </c>
      <c r="M244" t="s">
        <v>56</v>
      </c>
      <c r="N244">
        <v>3311</v>
      </c>
      <c r="O244" t="s">
        <v>316</v>
      </c>
      <c r="P244">
        <v>0</v>
      </c>
      <c r="Q244" t="s">
        <v>58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 s="1">
        <v>1894499.99</v>
      </c>
      <c r="Z244" s="1">
        <v>1500000</v>
      </c>
      <c r="AA244" s="1">
        <v>1485594.02</v>
      </c>
      <c r="AB244" s="1">
        <v>1070680</v>
      </c>
      <c r="AC244" s="1">
        <v>471540</v>
      </c>
      <c r="AD244" s="1">
        <v>401360</v>
      </c>
      <c r="AE244" s="1">
        <v>401360</v>
      </c>
      <c r="AF244" s="1">
        <v>823819.99</v>
      </c>
      <c r="AG244" s="1">
        <v>1493139.99</v>
      </c>
      <c r="AH244">
        <v>0</v>
      </c>
      <c r="AI244" s="1">
        <v>445731.99</v>
      </c>
      <c r="AJ244">
        <v>0</v>
      </c>
      <c r="AK244" s="1">
        <v>51232</v>
      </c>
      <c r="AL244" s="1">
        <v>394499.99</v>
      </c>
    </row>
    <row r="245" spans="1:38" x14ac:dyDescent="0.35">
      <c r="A245" t="str">
        <f t="shared" si="14"/>
        <v>1.1-00-2507_25517012_2533410</v>
      </c>
      <c r="B245" t="s">
        <v>812</v>
      </c>
      <c r="C245" t="s">
        <v>815</v>
      </c>
      <c r="D245" t="s">
        <v>850</v>
      </c>
      <c r="E245" t="s">
        <v>852</v>
      </c>
      <c r="F245">
        <v>5</v>
      </c>
      <c r="G245" t="s">
        <v>810</v>
      </c>
      <c r="H245">
        <v>17</v>
      </c>
      <c r="I245" t="s">
        <v>853</v>
      </c>
      <c r="J245" t="s">
        <v>851</v>
      </c>
      <c r="K245" t="s">
        <v>854</v>
      </c>
      <c r="L245">
        <v>3000</v>
      </c>
      <c r="M245" t="s">
        <v>56</v>
      </c>
      <c r="N245">
        <v>3341</v>
      </c>
      <c r="O245" t="s">
        <v>162</v>
      </c>
      <c r="P245">
        <v>0</v>
      </c>
      <c r="Q245" t="s">
        <v>58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 s="1">
        <v>505500.01</v>
      </c>
      <c r="Z245" s="1">
        <v>500000</v>
      </c>
      <c r="AA245" s="1">
        <v>505500.01</v>
      </c>
      <c r="AB245" s="1">
        <v>505500.01</v>
      </c>
      <c r="AC245" s="1">
        <v>46000.01</v>
      </c>
      <c r="AD245" s="1">
        <v>46000.01</v>
      </c>
      <c r="AE245" s="1">
        <v>46000.01</v>
      </c>
      <c r="AF245">
        <v>0</v>
      </c>
      <c r="AG245" s="1">
        <v>459500</v>
      </c>
      <c r="AH245">
        <v>0</v>
      </c>
      <c r="AI245" s="1">
        <v>51232</v>
      </c>
      <c r="AJ245">
        <v>0</v>
      </c>
      <c r="AK245" s="1">
        <v>45731.99</v>
      </c>
      <c r="AL245" s="1">
        <v>5500.01</v>
      </c>
    </row>
    <row r="246" spans="1:38" x14ac:dyDescent="0.35">
      <c r="A246" t="str">
        <f t="shared" si="14"/>
        <v>1.1-00-2509_25225017_2521610</v>
      </c>
      <c r="B246" t="s">
        <v>812</v>
      </c>
      <c r="C246" t="s">
        <v>815</v>
      </c>
      <c r="D246" t="s">
        <v>855</v>
      </c>
      <c r="E246" t="s">
        <v>857</v>
      </c>
      <c r="F246">
        <v>2</v>
      </c>
      <c r="G246" t="s">
        <v>148</v>
      </c>
      <c r="H246">
        <v>25</v>
      </c>
      <c r="I246" t="s">
        <v>404</v>
      </c>
      <c r="J246" t="s">
        <v>856</v>
      </c>
      <c r="K246" t="s">
        <v>858</v>
      </c>
      <c r="L246">
        <v>2000</v>
      </c>
      <c r="M246" t="s">
        <v>105</v>
      </c>
      <c r="N246">
        <v>2161</v>
      </c>
      <c r="O246" t="s">
        <v>367</v>
      </c>
      <c r="P246">
        <v>0</v>
      </c>
      <c r="Q246" t="s">
        <v>58</v>
      </c>
      <c r="R246" s="1">
        <v>580450.68000000005</v>
      </c>
      <c r="S246" s="1">
        <v>580450.68000000005</v>
      </c>
      <c r="T246" s="1">
        <v>580450.68000000005</v>
      </c>
      <c r="U246" s="1">
        <v>1472462.48</v>
      </c>
      <c r="V246" s="1">
        <v>1250000</v>
      </c>
      <c r="W246" s="1">
        <v>1220782.48</v>
      </c>
      <c r="X246" s="1">
        <v>1220782.48</v>
      </c>
      <c r="Y246" s="1">
        <v>1112000</v>
      </c>
      <c r="Z246" s="1">
        <v>1000000</v>
      </c>
      <c r="AA246" s="1">
        <v>1092359.53</v>
      </c>
      <c r="AB246" s="1">
        <v>1092359.53</v>
      </c>
      <c r="AC246" s="1">
        <v>1092359.53</v>
      </c>
      <c r="AD246">
        <v>0</v>
      </c>
      <c r="AE246">
        <v>0</v>
      </c>
      <c r="AF246" s="1">
        <v>19640.47</v>
      </c>
      <c r="AG246" s="1">
        <v>1112000</v>
      </c>
      <c r="AH246">
        <v>0</v>
      </c>
      <c r="AI246" s="1">
        <v>112000</v>
      </c>
      <c r="AJ246">
        <v>0</v>
      </c>
      <c r="AK246">
        <v>0</v>
      </c>
      <c r="AL246" s="1">
        <v>112000</v>
      </c>
    </row>
    <row r="247" spans="1:38" x14ac:dyDescent="0.35">
      <c r="A247" t="str">
        <f t="shared" si="14"/>
        <v>1.1-00-2509_25225017_2524110</v>
      </c>
      <c r="B247" t="s">
        <v>812</v>
      </c>
      <c r="C247" t="s">
        <v>815</v>
      </c>
      <c r="D247" t="s">
        <v>855</v>
      </c>
      <c r="E247" t="s">
        <v>857</v>
      </c>
      <c r="F247">
        <v>2</v>
      </c>
      <c r="G247" t="s">
        <v>148</v>
      </c>
      <c r="H247">
        <v>25</v>
      </c>
      <c r="I247" t="s">
        <v>404</v>
      </c>
      <c r="J247" t="s">
        <v>856</v>
      </c>
      <c r="K247" t="s">
        <v>858</v>
      </c>
      <c r="L247">
        <v>2000</v>
      </c>
      <c r="M247" t="s">
        <v>105</v>
      </c>
      <c r="N247">
        <v>2411</v>
      </c>
      <c r="O247" t="s">
        <v>369</v>
      </c>
      <c r="P247">
        <v>0</v>
      </c>
      <c r="Q247" t="s">
        <v>58</v>
      </c>
      <c r="R247" s="1">
        <v>56125.440000000002</v>
      </c>
      <c r="S247" s="1">
        <v>56125.440000000002</v>
      </c>
      <c r="T247" s="1">
        <v>56125.440000000002</v>
      </c>
      <c r="U247" s="1">
        <v>773904</v>
      </c>
      <c r="V247" s="1">
        <v>236389.6</v>
      </c>
      <c r="W247" s="1">
        <v>715967.48</v>
      </c>
      <c r="X247" s="1">
        <v>235967.81</v>
      </c>
      <c r="Y247" s="1">
        <v>1407200</v>
      </c>
      <c r="Z247" s="1">
        <v>1407200</v>
      </c>
      <c r="AA247" s="1">
        <v>485982.81</v>
      </c>
      <c r="AB247" s="1">
        <v>485982.81</v>
      </c>
      <c r="AC247" s="1">
        <v>24766.81</v>
      </c>
      <c r="AD247" s="1">
        <v>24766.81</v>
      </c>
      <c r="AE247" s="1">
        <v>24766.81</v>
      </c>
      <c r="AF247" s="1">
        <v>921217.19</v>
      </c>
      <c r="AG247" s="1">
        <v>1382433.19</v>
      </c>
      <c r="AH247">
        <v>0</v>
      </c>
      <c r="AI247">
        <v>0</v>
      </c>
      <c r="AJ247">
        <v>0</v>
      </c>
      <c r="AK247">
        <v>0</v>
      </c>
      <c r="AL247">
        <v>0</v>
      </c>
    </row>
    <row r="248" spans="1:38" x14ac:dyDescent="0.35">
      <c r="A248" t="str">
        <f t="shared" si="14"/>
        <v>1.1-00-2509_25225017_2524210</v>
      </c>
      <c r="B248" t="s">
        <v>812</v>
      </c>
      <c r="C248" t="s">
        <v>815</v>
      </c>
      <c r="D248" t="s">
        <v>855</v>
      </c>
      <c r="E248" t="s">
        <v>857</v>
      </c>
      <c r="F248">
        <v>2</v>
      </c>
      <c r="G248" t="s">
        <v>148</v>
      </c>
      <c r="H248">
        <v>25</v>
      </c>
      <c r="I248" t="s">
        <v>404</v>
      </c>
      <c r="J248" t="s">
        <v>856</v>
      </c>
      <c r="K248" t="s">
        <v>858</v>
      </c>
      <c r="L248">
        <v>2000</v>
      </c>
      <c r="M248" t="s">
        <v>105</v>
      </c>
      <c r="N248">
        <v>2421</v>
      </c>
      <c r="O248" t="s">
        <v>370</v>
      </c>
      <c r="P248">
        <v>0</v>
      </c>
      <c r="Q248" t="s">
        <v>58</v>
      </c>
      <c r="R248" s="1">
        <v>12729419.48</v>
      </c>
      <c r="S248" s="1">
        <v>12293269.859999999</v>
      </c>
      <c r="T248" s="1">
        <v>12293269.859999999</v>
      </c>
      <c r="U248" s="1">
        <v>16464553.470000001</v>
      </c>
      <c r="V248" s="1">
        <v>12100000</v>
      </c>
      <c r="W248" s="1">
        <v>14730334.199999999</v>
      </c>
      <c r="X248" s="1">
        <v>13711705.02</v>
      </c>
      <c r="Y248" s="1">
        <v>19370000</v>
      </c>
      <c r="Z248" s="1">
        <v>20000000</v>
      </c>
      <c r="AA248" s="1">
        <v>12771798.130000001</v>
      </c>
      <c r="AB248" s="1">
        <v>12771798.130000001</v>
      </c>
      <c r="AC248" s="1">
        <v>2474992.2400000002</v>
      </c>
      <c r="AD248" s="1">
        <v>796219.36</v>
      </c>
      <c r="AE248" s="1">
        <v>796219.36</v>
      </c>
      <c r="AF248" s="1">
        <v>6598201.8700000001</v>
      </c>
      <c r="AG248" s="1">
        <v>18573780.640000001</v>
      </c>
      <c r="AH248">
        <v>0</v>
      </c>
      <c r="AI248">
        <v>0</v>
      </c>
      <c r="AJ248">
        <v>0</v>
      </c>
      <c r="AK248" s="1">
        <v>630000</v>
      </c>
      <c r="AL248" s="1">
        <v>-630000</v>
      </c>
    </row>
    <row r="249" spans="1:38" x14ac:dyDescent="0.35">
      <c r="A249" t="str">
        <f t="shared" si="14"/>
        <v>1.1-00-2509_25225017_2524710</v>
      </c>
      <c r="B249" t="s">
        <v>812</v>
      </c>
      <c r="C249" t="s">
        <v>815</v>
      </c>
      <c r="D249" t="s">
        <v>855</v>
      </c>
      <c r="E249" t="s">
        <v>857</v>
      </c>
      <c r="F249">
        <v>2</v>
      </c>
      <c r="G249" t="s">
        <v>148</v>
      </c>
      <c r="H249">
        <v>25</v>
      </c>
      <c r="I249" t="s">
        <v>404</v>
      </c>
      <c r="J249" t="s">
        <v>856</v>
      </c>
      <c r="K249" t="s">
        <v>858</v>
      </c>
      <c r="L249">
        <v>2000</v>
      </c>
      <c r="M249" t="s">
        <v>105</v>
      </c>
      <c r="N249">
        <v>2471</v>
      </c>
      <c r="O249" t="s">
        <v>373</v>
      </c>
      <c r="P249">
        <v>0</v>
      </c>
      <c r="Q249" t="s">
        <v>58</v>
      </c>
      <c r="R249" s="1">
        <v>632370.68000000005</v>
      </c>
      <c r="S249" s="1">
        <v>632370.68000000005</v>
      </c>
      <c r="T249" s="1">
        <v>632370.68000000005</v>
      </c>
      <c r="U249" s="1">
        <v>586933.61</v>
      </c>
      <c r="V249" s="1">
        <v>575211.68000000005</v>
      </c>
      <c r="W249" s="1">
        <v>518511.01</v>
      </c>
      <c r="X249" s="1">
        <v>518511.01</v>
      </c>
      <c r="Y249" s="1">
        <v>1300000</v>
      </c>
      <c r="Z249" s="1">
        <v>1300000</v>
      </c>
      <c r="AA249" s="1">
        <v>610607.27</v>
      </c>
      <c r="AB249" s="1">
        <v>610607.27</v>
      </c>
      <c r="AC249" s="1">
        <v>189487.37</v>
      </c>
      <c r="AD249" s="1">
        <v>43921.43</v>
      </c>
      <c r="AE249" s="1">
        <v>43921.43</v>
      </c>
      <c r="AF249" s="1">
        <v>689392.73</v>
      </c>
      <c r="AG249" s="1">
        <v>1256078.57</v>
      </c>
      <c r="AH249">
        <v>0</v>
      </c>
      <c r="AI249">
        <v>0</v>
      </c>
      <c r="AJ249">
        <v>0</v>
      </c>
      <c r="AK249">
        <v>0</v>
      </c>
      <c r="AL249">
        <v>0</v>
      </c>
    </row>
    <row r="250" spans="1:38" x14ac:dyDescent="0.35">
      <c r="A250" t="str">
        <f t="shared" si="14"/>
        <v>1.1-00-2509_25225017_2524910</v>
      </c>
      <c r="B250" t="s">
        <v>812</v>
      </c>
      <c r="C250" t="s">
        <v>815</v>
      </c>
      <c r="D250" t="s">
        <v>855</v>
      </c>
      <c r="E250" t="s">
        <v>857</v>
      </c>
      <c r="F250">
        <v>2</v>
      </c>
      <c r="G250" t="s">
        <v>148</v>
      </c>
      <c r="H250">
        <v>25</v>
      </c>
      <c r="I250" t="s">
        <v>404</v>
      </c>
      <c r="J250" t="s">
        <v>856</v>
      </c>
      <c r="K250" t="s">
        <v>858</v>
      </c>
      <c r="L250">
        <v>2000</v>
      </c>
      <c r="M250" t="s">
        <v>105</v>
      </c>
      <c r="N250">
        <v>2491</v>
      </c>
      <c r="O250" t="s">
        <v>374</v>
      </c>
      <c r="P250">
        <v>0</v>
      </c>
      <c r="Q250" t="s">
        <v>58</v>
      </c>
      <c r="R250" s="1">
        <v>4676068.96</v>
      </c>
      <c r="S250" s="1">
        <v>4676068.96</v>
      </c>
      <c r="T250" s="1">
        <v>4676068.96</v>
      </c>
      <c r="U250" s="1">
        <v>5922175.5</v>
      </c>
      <c r="V250" s="1">
        <v>4862000</v>
      </c>
      <c r="W250" s="1">
        <v>4623981.7</v>
      </c>
      <c r="X250" s="1">
        <v>4623981.7</v>
      </c>
      <c r="Y250" s="1">
        <v>8700000</v>
      </c>
      <c r="Z250" s="1">
        <v>6500000</v>
      </c>
      <c r="AA250" s="1">
        <v>5995315</v>
      </c>
      <c r="AB250" s="1">
        <v>5897875</v>
      </c>
      <c r="AC250" s="1">
        <v>5751280</v>
      </c>
      <c r="AD250" s="1">
        <v>5751280</v>
      </c>
      <c r="AE250" s="1">
        <v>5751280</v>
      </c>
      <c r="AF250" s="1">
        <v>2802125</v>
      </c>
      <c r="AG250" s="1">
        <v>2948720</v>
      </c>
      <c r="AH250" s="1">
        <v>2500000</v>
      </c>
      <c r="AI250">
        <v>0</v>
      </c>
      <c r="AJ250">
        <v>0</v>
      </c>
      <c r="AK250" s="1">
        <v>300000</v>
      </c>
      <c r="AL250" s="1">
        <v>2200000</v>
      </c>
    </row>
    <row r="251" spans="1:38" x14ac:dyDescent="0.35">
      <c r="A251" t="str">
        <f t="shared" si="14"/>
        <v>1.1-00-2509_25225017_2525210</v>
      </c>
      <c r="B251" t="s">
        <v>812</v>
      </c>
      <c r="C251" t="s">
        <v>815</v>
      </c>
      <c r="D251" t="s">
        <v>855</v>
      </c>
      <c r="E251" t="s">
        <v>857</v>
      </c>
      <c r="F251">
        <v>2</v>
      </c>
      <c r="G251" t="s">
        <v>148</v>
      </c>
      <c r="H251">
        <v>25</v>
      </c>
      <c r="I251" t="s">
        <v>404</v>
      </c>
      <c r="J251" t="s">
        <v>856</v>
      </c>
      <c r="K251" t="s">
        <v>858</v>
      </c>
      <c r="L251">
        <v>2000</v>
      </c>
      <c r="M251" t="s">
        <v>105</v>
      </c>
      <c r="N251">
        <v>2521</v>
      </c>
      <c r="O251" t="s">
        <v>375</v>
      </c>
      <c r="P251">
        <v>0</v>
      </c>
      <c r="Q251" t="s">
        <v>58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 s="1">
        <v>200000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s="1">
        <v>200000</v>
      </c>
      <c r="AG251" s="1">
        <v>200000</v>
      </c>
      <c r="AH251" s="1">
        <v>200000</v>
      </c>
      <c r="AI251">
        <v>0</v>
      </c>
      <c r="AJ251">
        <v>0</v>
      </c>
      <c r="AK251">
        <v>0</v>
      </c>
      <c r="AL251" s="1">
        <v>200000</v>
      </c>
    </row>
    <row r="252" spans="1:38" x14ac:dyDescent="0.35">
      <c r="A252" t="str">
        <f t="shared" si="14"/>
        <v>1.1-00-2509_25225017_2527210</v>
      </c>
      <c r="B252" t="s">
        <v>812</v>
      </c>
      <c r="C252" t="s">
        <v>815</v>
      </c>
      <c r="D252" t="s">
        <v>855</v>
      </c>
      <c r="E252" t="s">
        <v>857</v>
      </c>
      <c r="F252">
        <v>2</v>
      </c>
      <c r="G252" t="s">
        <v>148</v>
      </c>
      <c r="H252">
        <v>25</v>
      </c>
      <c r="I252" t="s">
        <v>404</v>
      </c>
      <c r="J252" t="s">
        <v>856</v>
      </c>
      <c r="K252" t="s">
        <v>858</v>
      </c>
      <c r="L252">
        <v>2000</v>
      </c>
      <c r="M252" t="s">
        <v>105</v>
      </c>
      <c r="N252">
        <v>2721</v>
      </c>
      <c r="O252" t="s">
        <v>377</v>
      </c>
      <c r="P252">
        <v>0</v>
      </c>
      <c r="Q252" t="s">
        <v>58</v>
      </c>
      <c r="R252" s="1">
        <v>366490.4</v>
      </c>
      <c r="S252" s="1">
        <v>346190.4</v>
      </c>
      <c r="T252" s="1">
        <v>346190.4</v>
      </c>
      <c r="U252" s="1">
        <v>235317.6</v>
      </c>
      <c r="V252" s="1">
        <v>366490.4</v>
      </c>
      <c r="W252" s="1">
        <v>235317.6</v>
      </c>
      <c r="X252" s="1">
        <v>235317.6</v>
      </c>
      <c r="Y252" s="1">
        <v>1750000</v>
      </c>
      <c r="Z252" s="1">
        <v>750000</v>
      </c>
      <c r="AA252" s="1">
        <v>655913.76</v>
      </c>
      <c r="AB252" s="1">
        <v>655913.76</v>
      </c>
      <c r="AC252" s="1">
        <v>451641.24</v>
      </c>
      <c r="AD252" s="1">
        <v>2025.24</v>
      </c>
      <c r="AE252" s="1">
        <v>2025.24</v>
      </c>
      <c r="AF252" s="1">
        <v>1094086.24</v>
      </c>
      <c r="AG252" s="1">
        <v>1747974.76</v>
      </c>
      <c r="AH252" s="1">
        <v>1000000</v>
      </c>
      <c r="AI252">
        <v>0</v>
      </c>
      <c r="AJ252">
        <v>0</v>
      </c>
      <c r="AK252">
        <v>0</v>
      </c>
      <c r="AL252" s="1">
        <v>1000000</v>
      </c>
    </row>
    <row r="253" spans="1:38" x14ac:dyDescent="0.35">
      <c r="A253" t="str">
        <f t="shared" si="14"/>
        <v>1.1-00-2509_25225017_2529110</v>
      </c>
      <c r="B253" t="s">
        <v>812</v>
      </c>
      <c r="C253" t="s">
        <v>815</v>
      </c>
      <c r="D253" t="s">
        <v>855</v>
      </c>
      <c r="E253" t="s">
        <v>857</v>
      </c>
      <c r="F253">
        <v>2</v>
      </c>
      <c r="G253" t="s">
        <v>148</v>
      </c>
      <c r="H253">
        <v>25</v>
      </c>
      <c r="I253" t="s">
        <v>404</v>
      </c>
      <c r="J253" t="s">
        <v>856</v>
      </c>
      <c r="K253" t="s">
        <v>858</v>
      </c>
      <c r="L253">
        <v>2000</v>
      </c>
      <c r="M253" t="s">
        <v>105</v>
      </c>
      <c r="N253">
        <v>2911</v>
      </c>
      <c r="O253" t="s">
        <v>312</v>
      </c>
      <c r="P253">
        <v>0</v>
      </c>
      <c r="Q253" t="s">
        <v>58</v>
      </c>
      <c r="R253" s="1">
        <v>996230</v>
      </c>
      <c r="S253" s="1">
        <v>378958.6</v>
      </c>
      <c r="T253" s="1">
        <v>378958.6</v>
      </c>
      <c r="U253" s="1">
        <v>885374.88</v>
      </c>
      <c r="V253" s="1">
        <v>921350</v>
      </c>
      <c r="W253" s="1">
        <v>563512.49</v>
      </c>
      <c r="X253" s="1">
        <v>560648.22</v>
      </c>
      <c r="Y253" s="1">
        <v>3520000</v>
      </c>
      <c r="Z253" s="1">
        <v>1520000</v>
      </c>
      <c r="AA253" s="1">
        <v>381894.73</v>
      </c>
      <c r="AB253" s="1">
        <v>305998.25</v>
      </c>
      <c r="AC253" s="1">
        <v>206397.75</v>
      </c>
      <c r="AD253" s="1">
        <v>17388.68</v>
      </c>
      <c r="AE253" s="1">
        <v>17388.68</v>
      </c>
      <c r="AF253" s="1">
        <v>3214001.75</v>
      </c>
      <c r="AG253" s="1">
        <v>3502611.32</v>
      </c>
      <c r="AH253" s="1">
        <v>2000000</v>
      </c>
      <c r="AI253">
        <v>0</v>
      </c>
      <c r="AJ253">
        <v>0</v>
      </c>
      <c r="AK253">
        <v>0</v>
      </c>
      <c r="AL253" s="1">
        <v>2000000</v>
      </c>
    </row>
    <row r="254" spans="1:38" x14ac:dyDescent="0.35">
      <c r="A254" t="str">
        <f t="shared" si="14"/>
        <v>1.1-00-2509_25225017_2529810</v>
      </c>
      <c r="B254" t="s">
        <v>812</v>
      </c>
      <c r="C254" t="s">
        <v>815</v>
      </c>
      <c r="D254" t="s">
        <v>855</v>
      </c>
      <c r="E254" t="s">
        <v>857</v>
      </c>
      <c r="F254">
        <v>2</v>
      </c>
      <c r="G254" t="s">
        <v>148</v>
      </c>
      <c r="H254">
        <v>25</v>
      </c>
      <c r="I254" t="s">
        <v>404</v>
      </c>
      <c r="J254" t="s">
        <v>856</v>
      </c>
      <c r="K254" t="s">
        <v>858</v>
      </c>
      <c r="L254">
        <v>2000</v>
      </c>
      <c r="M254" t="s">
        <v>105</v>
      </c>
      <c r="N254">
        <v>2981</v>
      </c>
      <c r="O254" t="s">
        <v>380</v>
      </c>
      <c r="P254">
        <v>0</v>
      </c>
      <c r="Q254" t="s">
        <v>58</v>
      </c>
      <c r="R254" s="1">
        <v>0</v>
      </c>
      <c r="S254" s="1">
        <v>0</v>
      </c>
      <c r="T254" s="1">
        <v>0</v>
      </c>
      <c r="U254" s="1" t="s">
        <v>1146</v>
      </c>
      <c r="V254" s="1">
        <v>0</v>
      </c>
      <c r="W254" s="1">
        <v>1344.42</v>
      </c>
      <c r="X254" s="1">
        <v>1344.42</v>
      </c>
      <c r="Y254" s="1">
        <v>1900000</v>
      </c>
      <c r="Z254">
        <v>0</v>
      </c>
      <c r="AA254" s="1">
        <v>1633674.4</v>
      </c>
      <c r="AB254" s="1">
        <v>1633674.4</v>
      </c>
      <c r="AC254">
        <v>0</v>
      </c>
      <c r="AD254">
        <v>0</v>
      </c>
      <c r="AE254">
        <v>0</v>
      </c>
      <c r="AF254" s="1">
        <v>266325.59999999998</v>
      </c>
      <c r="AG254" s="1">
        <v>1900000</v>
      </c>
      <c r="AH254" s="1">
        <v>1500000</v>
      </c>
      <c r="AI254" s="1">
        <v>400000</v>
      </c>
      <c r="AJ254">
        <v>0</v>
      </c>
      <c r="AK254">
        <v>0</v>
      </c>
      <c r="AL254" s="1">
        <v>1900000</v>
      </c>
    </row>
    <row r="255" spans="1:38" x14ac:dyDescent="0.35">
      <c r="A255" t="str">
        <f t="shared" si="14"/>
        <v>1.1-00-2509_25225017_2532610</v>
      </c>
      <c r="B255" t="s">
        <v>812</v>
      </c>
      <c r="C255" t="s">
        <v>815</v>
      </c>
      <c r="D255" t="s">
        <v>855</v>
      </c>
      <c r="E255" t="s">
        <v>857</v>
      </c>
      <c r="F255">
        <v>2</v>
      </c>
      <c r="G255" t="s">
        <v>148</v>
      </c>
      <c r="H255">
        <v>25</v>
      </c>
      <c r="I255" t="s">
        <v>404</v>
      </c>
      <c r="J255" t="s">
        <v>856</v>
      </c>
      <c r="K255" t="s">
        <v>858</v>
      </c>
      <c r="L255">
        <v>3000</v>
      </c>
      <c r="M255" t="s">
        <v>56</v>
      </c>
      <c r="N255">
        <v>3261</v>
      </c>
      <c r="O255" t="s">
        <v>409</v>
      </c>
      <c r="P255">
        <v>0</v>
      </c>
      <c r="Q255" t="s">
        <v>58</v>
      </c>
      <c r="R255" s="1">
        <v>17015992.559999999</v>
      </c>
      <c r="S255" s="1">
        <v>14523230.16</v>
      </c>
      <c r="T255" s="1">
        <v>14523230.16</v>
      </c>
      <c r="U255" s="1">
        <v>25271817.420000002</v>
      </c>
      <c r="V255" s="1">
        <v>5000000</v>
      </c>
      <c r="W255" s="1">
        <v>22306710.800000001</v>
      </c>
      <c r="X255" s="1">
        <v>21364790.800000001</v>
      </c>
      <c r="Y255">
        <v>0</v>
      </c>
      <c r="Z255" s="1">
        <v>20000000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 s="1">
        <v>20000000</v>
      </c>
      <c r="AL255" s="1">
        <v>-20000000</v>
      </c>
    </row>
    <row r="256" spans="1:38" x14ac:dyDescent="0.35">
      <c r="A256" t="str">
        <f t="shared" si="14"/>
        <v>1.1-00-2509_25225017_2533710</v>
      </c>
      <c r="B256" t="s">
        <v>812</v>
      </c>
      <c r="C256" t="s">
        <v>815</v>
      </c>
      <c r="D256" t="s">
        <v>855</v>
      </c>
      <c r="E256" t="s">
        <v>857</v>
      </c>
      <c r="F256">
        <v>2</v>
      </c>
      <c r="G256" t="s">
        <v>148</v>
      </c>
      <c r="H256">
        <v>25</v>
      </c>
      <c r="I256" t="s">
        <v>404</v>
      </c>
      <c r="J256" t="s">
        <v>856</v>
      </c>
      <c r="K256" t="s">
        <v>858</v>
      </c>
      <c r="L256">
        <v>3000</v>
      </c>
      <c r="M256" t="s">
        <v>56</v>
      </c>
      <c r="N256">
        <v>3371</v>
      </c>
      <c r="O256" t="s">
        <v>387</v>
      </c>
      <c r="P256">
        <v>0</v>
      </c>
      <c r="Q256" t="s">
        <v>58</v>
      </c>
      <c r="R256" s="1">
        <v>5005632</v>
      </c>
      <c r="S256" s="1">
        <v>5005632</v>
      </c>
      <c r="T256" s="1">
        <v>5005632</v>
      </c>
      <c r="U256" s="1">
        <v>6034289.3899999997</v>
      </c>
      <c r="V256" s="1">
        <v>5006935</v>
      </c>
      <c r="W256" s="1">
        <v>5200017.4000000004</v>
      </c>
      <c r="X256" s="1">
        <v>4326868.32</v>
      </c>
      <c r="Y256" s="1">
        <v>6741838.1600000001</v>
      </c>
      <c r="Z256" s="1">
        <v>5000000</v>
      </c>
      <c r="AA256" s="1">
        <v>6556818.1600000001</v>
      </c>
      <c r="AB256" s="1">
        <v>6556818.1600000001</v>
      </c>
      <c r="AC256" s="1">
        <v>2353309.08</v>
      </c>
      <c r="AD256" s="1">
        <v>1916734.54</v>
      </c>
      <c r="AE256" s="1">
        <v>1916734.54</v>
      </c>
      <c r="AF256" s="1">
        <v>185020</v>
      </c>
      <c r="AG256" s="1">
        <v>4825103.62</v>
      </c>
      <c r="AH256" s="1">
        <v>1000000</v>
      </c>
      <c r="AI256" s="1">
        <v>1421000</v>
      </c>
      <c r="AJ256">
        <v>0</v>
      </c>
      <c r="AK256" s="1">
        <v>679161.84</v>
      </c>
      <c r="AL256" s="1">
        <v>1741838.16</v>
      </c>
    </row>
    <row r="257" spans="1:38" x14ac:dyDescent="0.35">
      <c r="A257" t="str">
        <f t="shared" si="14"/>
        <v>1.1-00-2509_25225017_2535110</v>
      </c>
      <c r="B257" t="s">
        <v>812</v>
      </c>
      <c r="C257" t="s">
        <v>815</v>
      </c>
      <c r="D257" t="s">
        <v>855</v>
      </c>
      <c r="E257" t="s">
        <v>857</v>
      </c>
      <c r="F257">
        <v>2</v>
      </c>
      <c r="G257" t="s">
        <v>148</v>
      </c>
      <c r="H257">
        <v>25</v>
      </c>
      <c r="I257" t="s">
        <v>404</v>
      </c>
      <c r="J257" t="s">
        <v>856</v>
      </c>
      <c r="K257" t="s">
        <v>858</v>
      </c>
      <c r="L257">
        <v>3000</v>
      </c>
      <c r="M257" t="s">
        <v>56</v>
      </c>
      <c r="N257">
        <v>3511</v>
      </c>
      <c r="O257" t="s">
        <v>323</v>
      </c>
      <c r="P257">
        <v>0</v>
      </c>
      <c r="Q257" t="s">
        <v>58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 s="1">
        <v>2058161.84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s="1">
        <v>2058161.84</v>
      </c>
      <c r="AG257" s="1">
        <v>2058161.84</v>
      </c>
      <c r="AH257">
        <v>0</v>
      </c>
      <c r="AI257" s="1">
        <v>2058161.84</v>
      </c>
      <c r="AJ257">
        <v>0</v>
      </c>
      <c r="AK257">
        <v>0</v>
      </c>
      <c r="AL257" s="1">
        <v>2058161.84</v>
      </c>
    </row>
    <row r="258" spans="1:38" x14ac:dyDescent="0.35">
      <c r="A258" t="str">
        <f t="shared" si="14"/>
        <v>1.1-00-2509_25225017_2535910</v>
      </c>
      <c r="B258" t="s">
        <v>812</v>
      </c>
      <c r="C258" t="s">
        <v>815</v>
      </c>
      <c r="D258" t="s">
        <v>855</v>
      </c>
      <c r="E258" t="s">
        <v>857</v>
      </c>
      <c r="F258">
        <v>2</v>
      </c>
      <c r="G258" t="s">
        <v>148</v>
      </c>
      <c r="H258">
        <v>25</v>
      </c>
      <c r="I258" t="s">
        <v>404</v>
      </c>
      <c r="J258" t="s">
        <v>856</v>
      </c>
      <c r="K258" t="s">
        <v>858</v>
      </c>
      <c r="L258">
        <v>3000</v>
      </c>
      <c r="M258" t="s">
        <v>56</v>
      </c>
      <c r="N258">
        <v>3591</v>
      </c>
      <c r="O258" t="s">
        <v>859</v>
      </c>
      <c r="P258">
        <v>0</v>
      </c>
      <c r="Q258" t="s">
        <v>58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 s="1">
        <v>17993224</v>
      </c>
      <c r="Z258">
        <v>0</v>
      </c>
      <c r="AA258" s="1">
        <v>17993224</v>
      </c>
      <c r="AB258" s="1">
        <v>17993224</v>
      </c>
      <c r="AC258">
        <v>0</v>
      </c>
      <c r="AD258">
        <v>0</v>
      </c>
      <c r="AE258">
        <v>0</v>
      </c>
      <c r="AF258">
        <v>0</v>
      </c>
      <c r="AG258" s="1">
        <v>17993224</v>
      </c>
      <c r="AH258" s="1">
        <v>18000000</v>
      </c>
      <c r="AI258" s="1">
        <v>1000000</v>
      </c>
      <c r="AJ258">
        <v>0</v>
      </c>
      <c r="AK258" s="1">
        <v>1006776</v>
      </c>
      <c r="AL258" s="1">
        <v>17993224</v>
      </c>
    </row>
    <row r="259" spans="1:38" x14ac:dyDescent="0.35">
      <c r="A259" t="str">
        <f t="shared" si="14"/>
        <v>1.1-00-2509_25225017_2556110</v>
      </c>
      <c r="B259" t="s">
        <v>812</v>
      </c>
      <c r="C259" t="s">
        <v>815</v>
      </c>
      <c r="D259" t="s">
        <v>855</v>
      </c>
      <c r="E259" t="s">
        <v>857</v>
      </c>
      <c r="F259">
        <v>2</v>
      </c>
      <c r="G259" t="s">
        <v>148</v>
      </c>
      <c r="H259">
        <v>25</v>
      </c>
      <c r="I259" t="s">
        <v>404</v>
      </c>
      <c r="J259" t="s">
        <v>856</v>
      </c>
      <c r="K259" t="s">
        <v>858</v>
      </c>
      <c r="L259">
        <v>5000</v>
      </c>
      <c r="M259" t="s">
        <v>118</v>
      </c>
      <c r="N259">
        <v>5611</v>
      </c>
      <c r="O259" t="s">
        <v>403</v>
      </c>
      <c r="P259">
        <v>0</v>
      </c>
      <c r="Q259" t="s">
        <v>58</v>
      </c>
      <c r="R259" s="1">
        <v>102605.1</v>
      </c>
      <c r="S259" s="1">
        <v>102605.1</v>
      </c>
      <c r="T259" s="1">
        <v>102605.1</v>
      </c>
      <c r="U259" s="1">
        <v>34442.42</v>
      </c>
      <c r="V259" s="1">
        <v>70064.399999999994</v>
      </c>
      <c r="W259" s="1">
        <v>34442.42</v>
      </c>
      <c r="X259" s="1">
        <v>34442.42</v>
      </c>
      <c r="Y259" s="1">
        <v>579000</v>
      </c>
      <c r="Z259" s="1">
        <v>196000</v>
      </c>
      <c r="AA259" s="1">
        <v>578057.02</v>
      </c>
      <c r="AB259" s="1">
        <v>308120.38</v>
      </c>
      <c r="AC259">
        <v>0</v>
      </c>
      <c r="AD259">
        <v>0</v>
      </c>
      <c r="AE259">
        <v>0</v>
      </c>
      <c r="AF259" s="1">
        <v>270879.62</v>
      </c>
      <c r="AG259" s="1">
        <v>579000</v>
      </c>
      <c r="AH259">
        <v>0</v>
      </c>
      <c r="AI259" s="1">
        <v>383000</v>
      </c>
      <c r="AJ259">
        <v>0</v>
      </c>
      <c r="AK259">
        <v>0</v>
      </c>
      <c r="AL259" s="1">
        <v>383000</v>
      </c>
    </row>
    <row r="260" spans="1:38" x14ac:dyDescent="0.35">
      <c r="A260" t="str">
        <f t="shared" si="14"/>
        <v>1.1-00-2509_25225017_2556310</v>
      </c>
      <c r="B260" t="s">
        <v>812</v>
      </c>
      <c r="C260" t="s">
        <v>815</v>
      </c>
      <c r="D260" t="s">
        <v>855</v>
      </c>
      <c r="E260" t="s">
        <v>857</v>
      </c>
      <c r="F260">
        <v>2</v>
      </c>
      <c r="G260" t="s">
        <v>148</v>
      </c>
      <c r="H260">
        <v>25</v>
      </c>
      <c r="I260" t="s">
        <v>404</v>
      </c>
      <c r="J260" t="s">
        <v>856</v>
      </c>
      <c r="K260" t="s">
        <v>858</v>
      </c>
      <c r="L260">
        <v>5000</v>
      </c>
      <c r="M260" t="s">
        <v>118</v>
      </c>
      <c r="N260">
        <v>5631</v>
      </c>
      <c r="O260" t="s">
        <v>406</v>
      </c>
      <c r="P260">
        <v>0</v>
      </c>
      <c r="Q260" t="s">
        <v>58</v>
      </c>
      <c r="R260" s="1">
        <v>41050</v>
      </c>
      <c r="S260" s="1">
        <v>41050</v>
      </c>
      <c r="T260" s="1">
        <v>41050</v>
      </c>
      <c r="U260" s="1">
        <v>0</v>
      </c>
      <c r="V260" s="1">
        <v>45765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</row>
    <row r="261" spans="1:38" x14ac:dyDescent="0.35">
      <c r="A261" t="str">
        <f t="shared" si="14"/>
        <v>1.1-00-2509_25225017_2556710</v>
      </c>
      <c r="B261" t="s">
        <v>812</v>
      </c>
      <c r="C261" t="s">
        <v>815</v>
      </c>
      <c r="D261" t="s">
        <v>855</v>
      </c>
      <c r="E261" t="s">
        <v>857</v>
      </c>
      <c r="F261">
        <v>2</v>
      </c>
      <c r="G261" t="s">
        <v>148</v>
      </c>
      <c r="H261">
        <v>25</v>
      </c>
      <c r="I261" t="s">
        <v>404</v>
      </c>
      <c r="J261" t="s">
        <v>856</v>
      </c>
      <c r="K261" t="s">
        <v>858</v>
      </c>
      <c r="L261">
        <v>5000</v>
      </c>
      <c r="M261" t="s">
        <v>118</v>
      </c>
      <c r="N261">
        <v>5671</v>
      </c>
      <c r="O261" t="s">
        <v>407</v>
      </c>
      <c r="P261">
        <v>0</v>
      </c>
      <c r="Q261" t="s">
        <v>58</v>
      </c>
      <c r="R261" s="1">
        <v>1890309.48</v>
      </c>
      <c r="S261" s="1">
        <v>1890309.48</v>
      </c>
      <c r="T261" s="1">
        <v>1890309.48</v>
      </c>
      <c r="U261" s="1">
        <v>883586.88</v>
      </c>
      <c r="V261" s="1">
        <v>1000000</v>
      </c>
      <c r="W261" s="1">
        <v>883586.88</v>
      </c>
      <c r="X261" s="1">
        <v>883586.88</v>
      </c>
      <c r="Y261" s="1">
        <v>4617000</v>
      </c>
      <c r="Z261" s="1">
        <v>2300000</v>
      </c>
      <c r="AA261" s="1">
        <v>2939290</v>
      </c>
      <c r="AB261" s="1">
        <v>2939290</v>
      </c>
      <c r="AC261">
        <v>0</v>
      </c>
      <c r="AD261">
        <v>0</v>
      </c>
      <c r="AE261">
        <v>0</v>
      </c>
      <c r="AF261" s="1">
        <v>1677710</v>
      </c>
      <c r="AG261" s="1">
        <v>4617000</v>
      </c>
      <c r="AH261" s="1">
        <v>2700000</v>
      </c>
      <c r="AI261">
        <v>0</v>
      </c>
      <c r="AJ261">
        <v>0</v>
      </c>
      <c r="AK261" s="1">
        <v>383000</v>
      </c>
      <c r="AL261" s="1">
        <v>2317000</v>
      </c>
    </row>
    <row r="262" spans="1:38" x14ac:dyDescent="0.35">
      <c r="A262" t="str">
        <f t="shared" si="14"/>
        <v>1.1-00-2509_25228020_2521610</v>
      </c>
      <c r="B262" t="s">
        <v>812</v>
      </c>
      <c r="C262" t="s">
        <v>815</v>
      </c>
      <c r="D262" t="s">
        <v>855</v>
      </c>
      <c r="E262" t="s">
        <v>857</v>
      </c>
      <c r="F262">
        <v>2</v>
      </c>
      <c r="G262" t="s">
        <v>148</v>
      </c>
      <c r="H262">
        <v>28</v>
      </c>
      <c r="I262" t="s">
        <v>415</v>
      </c>
      <c r="J262" t="s">
        <v>860</v>
      </c>
      <c r="K262" t="s">
        <v>861</v>
      </c>
      <c r="L262">
        <v>2000</v>
      </c>
      <c r="M262" t="s">
        <v>105</v>
      </c>
      <c r="N262">
        <v>2161</v>
      </c>
      <c r="O262" t="s">
        <v>367</v>
      </c>
      <c r="P262">
        <v>0</v>
      </c>
      <c r="Q262" t="s">
        <v>58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 s="1">
        <v>50000</v>
      </c>
      <c r="Z262" s="1">
        <v>50000</v>
      </c>
      <c r="AA262" s="1">
        <v>47766.5</v>
      </c>
      <c r="AB262" s="1">
        <v>47766.5</v>
      </c>
      <c r="AC262" s="1">
        <v>47766.5</v>
      </c>
      <c r="AD262">
        <v>0</v>
      </c>
      <c r="AE262">
        <v>0</v>
      </c>
      <c r="AF262" s="1">
        <v>2233.5</v>
      </c>
      <c r="AG262" s="1">
        <v>50000</v>
      </c>
      <c r="AH262">
        <v>0</v>
      </c>
      <c r="AI262">
        <v>0</v>
      </c>
      <c r="AJ262">
        <v>0</v>
      </c>
      <c r="AK262">
        <v>0</v>
      </c>
      <c r="AL262">
        <v>0</v>
      </c>
    </row>
    <row r="263" spans="1:38" x14ac:dyDescent="0.35">
      <c r="A263" t="str">
        <f t="shared" si="14"/>
        <v>1.1-00-2509_25228020_2522210</v>
      </c>
      <c r="B263" t="s">
        <v>812</v>
      </c>
      <c r="C263" t="s">
        <v>815</v>
      </c>
      <c r="D263" t="s">
        <v>855</v>
      </c>
      <c r="E263" t="s">
        <v>857</v>
      </c>
      <c r="F263">
        <v>2</v>
      </c>
      <c r="G263" t="s">
        <v>148</v>
      </c>
      <c r="H263">
        <v>28</v>
      </c>
      <c r="I263" t="s">
        <v>415</v>
      </c>
      <c r="J263" t="s">
        <v>860</v>
      </c>
      <c r="K263" t="s">
        <v>861</v>
      </c>
      <c r="L263">
        <v>2000</v>
      </c>
      <c r="M263" t="s">
        <v>105</v>
      </c>
      <c r="N263">
        <v>2221</v>
      </c>
      <c r="O263" t="s">
        <v>413</v>
      </c>
      <c r="P263">
        <v>0</v>
      </c>
      <c r="Q263" t="s">
        <v>58</v>
      </c>
      <c r="R263" s="1">
        <v>59000</v>
      </c>
      <c r="S263" s="1">
        <v>59000</v>
      </c>
      <c r="T263" s="1">
        <v>59000</v>
      </c>
      <c r="U263" s="1">
        <v>100337.55</v>
      </c>
      <c r="V263" s="1">
        <v>70000</v>
      </c>
      <c r="W263" s="1">
        <v>0</v>
      </c>
      <c r="X263" s="1">
        <v>0</v>
      </c>
      <c r="Y263" s="1">
        <v>70000</v>
      </c>
      <c r="Z263" s="1">
        <v>70000</v>
      </c>
      <c r="AA263" s="1">
        <v>67500</v>
      </c>
      <c r="AB263">
        <v>0</v>
      </c>
      <c r="AC263">
        <v>0</v>
      </c>
      <c r="AD263">
        <v>0</v>
      </c>
      <c r="AE263">
        <v>0</v>
      </c>
      <c r="AF263" s="1">
        <v>70000</v>
      </c>
      <c r="AG263" s="1">
        <v>70000</v>
      </c>
      <c r="AH263">
        <v>0</v>
      </c>
      <c r="AI263">
        <v>0</v>
      </c>
      <c r="AJ263">
        <v>0</v>
      </c>
      <c r="AK263">
        <v>0</v>
      </c>
      <c r="AL263">
        <v>0</v>
      </c>
    </row>
    <row r="264" spans="1:38" x14ac:dyDescent="0.35">
      <c r="A264" t="str">
        <f t="shared" si="14"/>
        <v>1.1-00-2509_25228020_2525210</v>
      </c>
      <c r="B264" t="s">
        <v>812</v>
      </c>
      <c r="C264" t="s">
        <v>815</v>
      </c>
      <c r="D264" t="s">
        <v>855</v>
      </c>
      <c r="E264" t="s">
        <v>857</v>
      </c>
      <c r="F264">
        <v>2</v>
      </c>
      <c r="G264" t="s">
        <v>148</v>
      </c>
      <c r="H264">
        <v>28</v>
      </c>
      <c r="I264" t="s">
        <v>415</v>
      </c>
      <c r="J264" t="s">
        <v>860</v>
      </c>
      <c r="K264" t="s">
        <v>861</v>
      </c>
      <c r="L264">
        <v>2000</v>
      </c>
      <c r="M264" t="s">
        <v>105</v>
      </c>
      <c r="N264">
        <v>2521</v>
      </c>
      <c r="O264" t="s">
        <v>375</v>
      </c>
      <c r="P264">
        <v>0</v>
      </c>
      <c r="Q264" t="s">
        <v>58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 s="1">
        <v>50000</v>
      </c>
      <c r="Z264" s="1">
        <v>50000</v>
      </c>
      <c r="AA264">
        <v>0</v>
      </c>
      <c r="AB264">
        <v>0</v>
      </c>
      <c r="AC264">
        <v>0</v>
      </c>
      <c r="AD264">
        <v>0</v>
      </c>
      <c r="AE264">
        <v>0</v>
      </c>
      <c r="AF264" s="1">
        <v>50000</v>
      </c>
      <c r="AG264" s="1">
        <v>50000</v>
      </c>
      <c r="AH264">
        <v>0</v>
      </c>
      <c r="AI264">
        <v>0</v>
      </c>
      <c r="AJ264">
        <v>0</v>
      </c>
      <c r="AK264">
        <v>0</v>
      </c>
      <c r="AL264">
        <v>0</v>
      </c>
    </row>
    <row r="265" spans="1:38" x14ac:dyDescent="0.35">
      <c r="A265" t="str">
        <f t="shared" si="14"/>
        <v>1.1-00-2509_25228020_2527210</v>
      </c>
      <c r="B265" t="s">
        <v>812</v>
      </c>
      <c r="C265" t="s">
        <v>815</v>
      </c>
      <c r="D265" t="s">
        <v>855</v>
      </c>
      <c r="E265" t="s">
        <v>857</v>
      </c>
      <c r="F265">
        <v>2</v>
      </c>
      <c r="G265" t="s">
        <v>148</v>
      </c>
      <c r="H265">
        <v>28</v>
      </c>
      <c r="I265" t="s">
        <v>415</v>
      </c>
      <c r="J265" t="s">
        <v>860</v>
      </c>
      <c r="K265" t="s">
        <v>861</v>
      </c>
      <c r="L265">
        <v>2000</v>
      </c>
      <c r="M265" t="s">
        <v>105</v>
      </c>
      <c r="N265">
        <v>2721</v>
      </c>
      <c r="O265" t="s">
        <v>377</v>
      </c>
      <c r="P265">
        <v>0</v>
      </c>
      <c r="Q265" t="s">
        <v>58</v>
      </c>
      <c r="R265" s="1">
        <v>33872.230000000003</v>
      </c>
      <c r="S265" s="1">
        <v>33872.230000000003</v>
      </c>
      <c r="T265" s="1">
        <v>33872.230000000003</v>
      </c>
      <c r="U265" s="1">
        <v>0</v>
      </c>
      <c r="V265" s="1">
        <v>50000</v>
      </c>
      <c r="W265" s="1">
        <v>0</v>
      </c>
      <c r="X265" s="1">
        <v>0</v>
      </c>
      <c r="Y265" s="1">
        <v>100000</v>
      </c>
      <c r="Z265" s="1">
        <v>100000</v>
      </c>
      <c r="AA265">
        <v>0</v>
      </c>
      <c r="AB265">
        <v>0</v>
      </c>
      <c r="AC265">
        <v>0</v>
      </c>
      <c r="AD265">
        <v>0</v>
      </c>
      <c r="AE265">
        <v>0</v>
      </c>
      <c r="AF265" s="1">
        <v>100000</v>
      </c>
      <c r="AG265" s="1">
        <v>100000</v>
      </c>
      <c r="AH265">
        <v>0</v>
      </c>
      <c r="AI265">
        <v>0</v>
      </c>
      <c r="AJ265">
        <v>0</v>
      </c>
      <c r="AK265">
        <v>0</v>
      </c>
      <c r="AL265">
        <v>0</v>
      </c>
    </row>
    <row r="266" spans="1:38" x14ac:dyDescent="0.35">
      <c r="A266" t="str">
        <f t="shared" si="14"/>
        <v>1.1-00-2509_25228020_2529110</v>
      </c>
      <c r="B266" t="s">
        <v>812</v>
      </c>
      <c r="C266" t="s">
        <v>815</v>
      </c>
      <c r="D266" t="s">
        <v>855</v>
      </c>
      <c r="E266" t="s">
        <v>857</v>
      </c>
      <c r="F266">
        <v>2</v>
      </c>
      <c r="G266" t="s">
        <v>148</v>
      </c>
      <c r="H266">
        <v>28</v>
      </c>
      <c r="I266" t="s">
        <v>415</v>
      </c>
      <c r="J266" t="s">
        <v>860</v>
      </c>
      <c r="K266" t="s">
        <v>861</v>
      </c>
      <c r="L266">
        <v>2000</v>
      </c>
      <c r="M266" t="s">
        <v>105</v>
      </c>
      <c r="N266">
        <v>2911</v>
      </c>
      <c r="O266" t="s">
        <v>312</v>
      </c>
      <c r="P266">
        <v>0</v>
      </c>
      <c r="Q266" t="s">
        <v>58</v>
      </c>
      <c r="R266" s="1">
        <v>49938</v>
      </c>
      <c r="S266" s="1">
        <v>49938</v>
      </c>
      <c r="T266" s="1">
        <v>49938</v>
      </c>
      <c r="U266" s="1">
        <v>198000</v>
      </c>
      <c r="V266" s="1">
        <v>70000</v>
      </c>
      <c r="W266" s="1">
        <v>88864.12</v>
      </c>
      <c r="X266" s="1">
        <v>88864.12</v>
      </c>
      <c r="Y266" s="1">
        <v>300000</v>
      </c>
      <c r="Z266" s="1">
        <v>300000</v>
      </c>
      <c r="AA266" s="1">
        <v>142647.85</v>
      </c>
      <c r="AB266" s="1">
        <v>142647.85</v>
      </c>
      <c r="AC266">
        <v>0</v>
      </c>
      <c r="AD266">
        <v>0</v>
      </c>
      <c r="AE266">
        <v>0</v>
      </c>
      <c r="AF266" s="1">
        <v>157352.15</v>
      </c>
      <c r="AG266" s="1">
        <v>300000</v>
      </c>
      <c r="AH266">
        <v>0</v>
      </c>
      <c r="AI266">
        <v>0</v>
      </c>
      <c r="AJ266">
        <v>0</v>
      </c>
      <c r="AK266">
        <v>0</v>
      </c>
      <c r="AL266">
        <v>0</v>
      </c>
    </row>
    <row r="267" spans="1:38" x14ac:dyDescent="0.35">
      <c r="A267" t="str">
        <f t="shared" si="14"/>
        <v>1.1-00-2509_25228020_2535710</v>
      </c>
      <c r="B267" t="s">
        <v>812</v>
      </c>
      <c r="C267" t="s">
        <v>815</v>
      </c>
      <c r="D267" t="s">
        <v>855</v>
      </c>
      <c r="E267" t="s">
        <v>857</v>
      </c>
      <c r="F267">
        <v>2</v>
      </c>
      <c r="G267" t="s">
        <v>148</v>
      </c>
      <c r="H267">
        <v>28</v>
      </c>
      <c r="I267" t="s">
        <v>415</v>
      </c>
      <c r="J267" t="s">
        <v>860</v>
      </c>
      <c r="K267" t="s">
        <v>861</v>
      </c>
      <c r="L267">
        <v>3000</v>
      </c>
      <c r="M267" t="s">
        <v>56</v>
      </c>
      <c r="N267">
        <v>3571</v>
      </c>
      <c r="O267" t="s">
        <v>392</v>
      </c>
      <c r="P267">
        <v>0</v>
      </c>
      <c r="Q267" t="s">
        <v>58</v>
      </c>
      <c r="R267" s="1">
        <v>197664</v>
      </c>
      <c r="S267" s="1">
        <v>197664</v>
      </c>
      <c r="T267" s="1">
        <v>197664</v>
      </c>
      <c r="U267" s="1">
        <v>0</v>
      </c>
      <c r="V267" s="1">
        <v>300000</v>
      </c>
      <c r="W267" s="1">
        <v>0</v>
      </c>
      <c r="X267" s="1">
        <v>0</v>
      </c>
      <c r="Y267" s="1">
        <v>400000</v>
      </c>
      <c r="Z267" s="1">
        <v>400000</v>
      </c>
      <c r="AA267" s="1">
        <v>271022.40000000002</v>
      </c>
      <c r="AB267">
        <v>0</v>
      </c>
      <c r="AC267">
        <v>0</v>
      </c>
      <c r="AD267">
        <v>0</v>
      </c>
      <c r="AE267">
        <v>0</v>
      </c>
      <c r="AF267" s="1">
        <v>400000</v>
      </c>
      <c r="AG267" s="1">
        <v>400000</v>
      </c>
      <c r="AH267">
        <v>0</v>
      </c>
      <c r="AI267">
        <v>0</v>
      </c>
      <c r="AJ267">
        <v>0</v>
      </c>
      <c r="AK267">
        <v>0</v>
      </c>
      <c r="AL267">
        <v>0</v>
      </c>
    </row>
    <row r="268" spans="1:38" x14ac:dyDescent="0.35">
      <c r="A268" t="str">
        <f t="shared" si="14"/>
        <v>1.1-00-2509_25228020_2556210</v>
      </c>
      <c r="B268" t="s">
        <v>812</v>
      </c>
      <c r="C268" t="s">
        <v>815</v>
      </c>
      <c r="D268" t="s">
        <v>855</v>
      </c>
      <c r="E268" t="s">
        <v>857</v>
      </c>
      <c r="F268">
        <v>2</v>
      </c>
      <c r="G268" t="s">
        <v>148</v>
      </c>
      <c r="H268">
        <v>28</v>
      </c>
      <c r="I268" t="s">
        <v>415</v>
      </c>
      <c r="J268" t="s">
        <v>860</v>
      </c>
      <c r="K268" t="s">
        <v>861</v>
      </c>
      <c r="L268">
        <v>5000</v>
      </c>
      <c r="M268" t="s">
        <v>118</v>
      </c>
      <c r="N268">
        <v>5621</v>
      </c>
      <c r="O268" t="s">
        <v>486</v>
      </c>
      <c r="P268">
        <v>0</v>
      </c>
      <c r="Q268" t="s">
        <v>58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 s="1">
        <v>200000</v>
      </c>
      <c r="Z268" s="1">
        <v>200000</v>
      </c>
      <c r="AA268" s="1">
        <v>192143.93</v>
      </c>
      <c r="AB268" s="1">
        <v>192143.93</v>
      </c>
      <c r="AC268">
        <v>0</v>
      </c>
      <c r="AD268">
        <v>0</v>
      </c>
      <c r="AE268">
        <v>0</v>
      </c>
      <c r="AF268" s="1">
        <v>7856.07</v>
      </c>
      <c r="AG268" s="1">
        <v>200000</v>
      </c>
      <c r="AH268">
        <v>0</v>
      </c>
      <c r="AI268">
        <v>0</v>
      </c>
      <c r="AJ268">
        <v>0</v>
      </c>
      <c r="AK268">
        <v>0</v>
      </c>
      <c r="AL268">
        <v>0</v>
      </c>
    </row>
    <row r="269" spans="1:38" x14ac:dyDescent="0.35">
      <c r="A269" t="str">
        <f t="shared" si="14"/>
        <v>1.1-00-2513_25554038_25519142</v>
      </c>
      <c r="B269" t="s">
        <v>812</v>
      </c>
      <c r="C269" t="s">
        <v>815</v>
      </c>
      <c r="D269" t="s">
        <v>862</v>
      </c>
      <c r="E269" t="s">
        <v>864</v>
      </c>
      <c r="F269">
        <v>5</v>
      </c>
      <c r="G269" t="s">
        <v>810</v>
      </c>
      <c r="H269">
        <v>54</v>
      </c>
      <c r="I269" t="s">
        <v>865</v>
      </c>
      <c r="J269" t="s">
        <v>863</v>
      </c>
      <c r="K269" t="s">
        <v>866</v>
      </c>
      <c r="L269">
        <v>5000</v>
      </c>
      <c r="M269" t="s">
        <v>118</v>
      </c>
      <c r="N269">
        <v>5191</v>
      </c>
      <c r="O269" t="s">
        <v>121</v>
      </c>
      <c r="P269">
        <v>42</v>
      </c>
      <c r="Q269" t="s">
        <v>770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 s="1">
        <v>4000000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 s="1">
        <v>4000000</v>
      </c>
      <c r="AL269" s="1">
        <v>-4000000</v>
      </c>
    </row>
    <row r="270" spans="1:38" x14ac:dyDescent="0.35">
      <c r="A270" t="str">
        <f t="shared" si="14"/>
        <v>1.1-00-2505_25610007_2514323</v>
      </c>
      <c r="B270" t="s">
        <v>812</v>
      </c>
      <c r="C270" t="s">
        <v>815</v>
      </c>
      <c r="D270" t="s">
        <v>833</v>
      </c>
      <c r="E270" t="s">
        <v>835</v>
      </c>
      <c r="F270">
        <v>6</v>
      </c>
      <c r="G270" t="s">
        <v>164</v>
      </c>
      <c r="H270">
        <v>10</v>
      </c>
      <c r="I270" t="s">
        <v>172</v>
      </c>
      <c r="J270" t="s">
        <v>834</v>
      </c>
      <c r="K270" t="s">
        <v>836</v>
      </c>
      <c r="L270">
        <v>1000</v>
      </c>
      <c r="M270" t="s">
        <v>71</v>
      </c>
      <c r="N270">
        <v>1432</v>
      </c>
      <c r="O270" t="s">
        <v>98</v>
      </c>
      <c r="P270">
        <v>3</v>
      </c>
      <c r="Q270" t="s">
        <v>867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 s="1">
        <v>1334545.6200000001</v>
      </c>
      <c r="Z270" s="1">
        <v>37290585</v>
      </c>
      <c r="AA270" s="1">
        <v>1334545.6200000001</v>
      </c>
      <c r="AB270" s="1">
        <v>1334545.6200000001</v>
      </c>
      <c r="AC270" s="1">
        <v>1334545.6200000001</v>
      </c>
      <c r="AD270" s="1">
        <v>1334545.6200000001</v>
      </c>
      <c r="AE270" s="1">
        <v>1334545.6200000001</v>
      </c>
      <c r="AF270">
        <v>0</v>
      </c>
      <c r="AG270">
        <v>0</v>
      </c>
      <c r="AH270">
        <v>0</v>
      </c>
      <c r="AI270">
        <v>0</v>
      </c>
      <c r="AJ270">
        <v>0</v>
      </c>
      <c r="AK270" s="1">
        <v>35956039.380000003</v>
      </c>
      <c r="AL270" s="1">
        <v>-35956039.380000003</v>
      </c>
    </row>
    <row r="271" spans="1:38" x14ac:dyDescent="0.35">
      <c r="A271" t="str">
        <f t="shared" si="14"/>
        <v>1.1-00-2505_25610007_2514413</v>
      </c>
      <c r="B271" t="s">
        <v>812</v>
      </c>
      <c r="C271" t="s">
        <v>815</v>
      </c>
      <c r="D271" t="s">
        <v>833</v>
      </c>
      <c r="E271" t="s">
        <v>835</v>
      </c>
      <c r="F271">
        <v>6</v>
      </c>
      <c r="G271" t="s">
        <v>164</v>
      </c>
      <c r="H271">
        <v>10</v>
      </c>
      <c r="I271" t="s">
        <v>172</v>
      </c>
      <c r="J271" t="s">
        <v>834</v>
      </c>
      <c r="K271" t="s">
        <v>836</v>
      </c>
      <c r="L271">
        <v>1000</v>
      </c>
      <c r="M271" t="s">
        <v>71</v>
      </c>
      <c r="N271">
        <v>1441</v>
      </c>
      <c r="O271" t="s">
        <v>99</v>
      </c>
      <c r="P271">
        <v>3</v>
      </c>
      <c r="Q271" t="s">
        <v>867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 s="1">
        <v>8306768.4900000002</v>
      </c>
      <c r="Z271" s="1">
        <v>9500000</v>
      </c>
      <c r="AA271" s="1">
        <v>8306768.4900000002</v>
      </c>
      <c r="AB271" s="1">
        <v>8306768.4900000002</v>
      </c>
      <c r="AC271" s="1">
        <v>8306768.4900000002</v>
      </c>
      <c r="AD271" s="1">
        <v>8306768.4900000002</v>
      </c>
      <c r="AE271" s="1">
        <v>8306768.4900000002</v>
      </c>
      <c r="AF271">
        <v>0</v>
      </c>
      <c r="AG271">
        <v>0</v>
      </c>
      <c r="AH271">
        <v>0</v>
      </c>
      <c r="AI271">
        <v>0</v>
      </c>
      <c r="AJ271">
        <v>0</v>
      </c>
      <c r="AK271" s="1">
        <v>1193231.51</v>
      </c>
      <c r="AL271" s="1">
        <v>-1193231.51</v>
      </c>
    </row>
    <row r="272" spans="1:38" x14ac:dyDescent="0.35">
      <c r="A272" t="str">
        <f t="shared" si="14"/>
        <v>1.1-00-2505_25610007_2515913</v>
      </c>
      <c r="B272" t="s">
        <v>812</v>
      </c>
      <c r="C272" t="s">
        <v>815</v>
      </c>
      <c r="D272" t="s">
        <v>833</v>
      </c>
      <c r="E272" t="s">
        <v>835</v>
      </c>
      <c r="F272">
        <v>6</v>
      </c>
      <c r="G272" t="s">
        <v>164</v>
      </c>
      <c r="H272">
        <v>10</v>
      </c>
      <c r="I272" t="s">
        <v>172</v>
      </c>
      <c r="J272" t="s">
        <v>834</v>
      </c>
      <c r="K272" t="s">
        <v>836</v>
      </c>
      <c r="L272">
        <v>1000</v>
      </c>
      <c r="M272" t="s">
        <v>71</v>
      </c>
      <c r="N272">
        <v>1591</v>
      </c>
      <c r="O272" t="s">
        <v>79</v>
      </c>
      <c r="P272">
        <v>3</v>
      </c>
      <c r="Q272" t="s">
        <v>867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 s="1">
        <v>7721679.2599999998</v>
      </c>
      <c r="Z272" s="1">
        <v>28471763</v>
      </c>
      <c r="AA272" s="1">
        <v>7721679.2599999998</v>
      </c>
      <c r="AB272" s="1">
        <v>7721679.2599999998</v>
      </c>
      <c r="AC272" s="1">
        <v>7721679.2599999998</v>
      </c>
      <c r="AD272" s="1">
        <v>7721679.2599999998</v>
      </c>
      <c r="AE272" s="1">
        <v>7721679.2599999998</v>
      </c>
      <c r="AF272">
        <v>0</v>
      </c>
      <c r="AG272">
        <v>0</v>
      </c>
      <c r="AH272">
        <v>0</v>
      </c>
      <c r="AI272">
        <v>0</v>
      </c>
      <c r="AJ272">
        <v>0</v>
      </c>
      <c r="AK272" s="1">
        <v>20750083.739999998</v>
      </c>
      <c r="AL272" s="1">
        <v>-20750083.739999998</v>
      </c>
    </row>
    <row r="273" spans="1:38" x14ac:dyDescent="0.35">
      <c r="A273" t="str">
        <f t="shared" si="14"/>
        <v>1.1-00-2505_25610007_2526110</v>
      </c>
      <c r="B273" t="s">
        <v>812</v>
      </c>
      <c r="C273" t="s">
        <v>815</v>
      </c>
      <c r="D273" t="s">
        <v>833</v>
      </c>
      <c r="E273" t="s">
        <v>835</v>
      </c>
      <c r="F273">
        <v>6</v>
      </c>
      <c r="G273" t="s">
        <v>164</v>
      </c>
      <c r="H273">
        <v>10</v>
      </c>
      <c r="I273" t="s">
        <v>172</v>
      </c>
      <c r="J273" t="s">
        <v>834</v>
      </c>
      <c r="K273" t="s">
        <v>836</v>
      </c>
      <c r="L273">
        <v>2000</v>
      </c>
      <c r="M273" t="s">
        <v>105</v>
      </c>
      <c r="N273">
        <v>2611</v>
      </c>
      <c r="O273" t="s">
        <v>128</v>
      </c>
      <c r="P273">
        <v>0</v>
      </c>
      <c r="Q273" t="s">
        <v>58</v>
      </c>
      <c r="R273" s="1">
        <v>7000000</v>
      </c>
      <c r="S273" s="1">
        <v>6417885.9100000001</v>
      </c>
      <c r="T273" s="1">
        <v>6417885.9100000001</v>
      </c>
      <c r="U273" s="1">
        <v>2845071.19</v>
      </c>
      <c r="V273" s="1">
        <v>3600000</v>
      </c>
      <c r="W273" s="1">
        <v>0</v>
      </c>
      <c r="X273" s="1">
        <v>0</v>
      </c>
      <c r="Y273" s="1">
        <v>7091558.6600000001</v>
      </c>
      <c r="Z273">
        <v>0</v>
      </c>
      <c r="AA273" s="1">
        <v>7018370.7199999997</v>
      </c>
      <c r="AB273" s="1">
        <v>7018370.7199999997</v>
      </c>
      <c r="AC273" s="1">
        <v>7018370.7199999997</v>
      </c>
      <c r="AD273" s="1">
        <v>3126812.06</v>
      </c>
      <c r="AE273" s="1">
        <v>3126812.06</v>
      </c>
      <c r="AF273" s="1">
        <v>73187.94</v>
      </c>
      <c r="AG273" s="1">
        <v>3964746.6</v>
      </c>
      <c r="AH273" s="1">
        <v>3891558.66</v>
      </c>
      <c r="AI273" s="1">
        <v>3200000</v>
      </c>
      <c r="AJ273">
        <v>0</v>
      </c>
      <c r="AK273">
        <v>0</v>
      </c>
      <c r="AL273" s="1">
        <v>7091558.6600000001</v>
      </c>
    </row>
    <row r="274" spans="1:38" x14ac:dyDescent="0.35">
      <c r="A274" t="str">
        <f t="shared" si="14"/>
        <v>1.1-00-2505_25667049_2515913</v>
      </c>
      <c r="B274" t="s">
        <v>812</v>
      </c>
      <c r="C274" t="s">
        <v>815</v>
      </c>
      <c r="D274" t="s">
        <v>833</v>
      </c>
      <c r="E274" t="s">
        <v>835</v>
      </c>
      <c r="F274">
        <v>6</v>
      </c>
      <c r="G274" t="s">
        <v>164</v>
      </c>
      <c r="H274">
        <v>67</v>
      </c>
      <c r="I274" t="s">
        <v>172</v>
      </c>
      <c r="J274" t="s">
        <v>837</v>
      </c>
      <c r="K274" t="s">
        <v>838</v>
      </c>
      <c r="L274">
        <v>1000</v>
      </c>
      <c r="M274" t="s">
        <v>71</v>
      </c>
      <c r="N274">
        <v>1591</v>
      </c>
      <c r="O274" t="s">
        <v>79</v>
      </c>
      <c r="P274">
        <v>3</v>
      </c>
      <c r="Q274" t="s">
        <v>867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 s="1">
        <v>3000000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 s="1">
        <v>3000000</v>
      </c>
      <c r="AG274" s="1">
        <v>3000000</v>
      </c>
      <c r="AH274">
        <v>0</v>
      </c>
      <c r="AI274" s="1">
        <v>3000000</v>
      </c>
      <c r="AJ274">
        <v>0</v>
      </c>
      <c r="AK274">
        <v>0</v>
      </c>
      <c r="AL274" s="1">
        <v>3000000</v>
      </c>
    </row>
    <row r="275" spans="1:38" x14ac:dyDescent="0.35">
      <c r="A275" t="str">
        <f t="shared" si="14"/>
        <v>1.1-00-2505_25667049_2529110</v>
      </c>
      <c r="B275" t="s">
        <v>812</v>
      </c>
      <c r="C275" t="s">
        <v>815</v>
      </c>
      <c r="D275" t="s">
        <v>833</v>
      </c>
      <c r="E275" t="s">
        <v>835</v>
      </c>
      <c r="F275">
        <v>6</v>
      </c>
      <c r="G275" t="s">
        <v>164</v>
      </c>
      <c r="H275">
        <v>67</v>
      </c>
      <c r="I275" t="s">
        <v>172</v>
      </c>
      <c r="J275" t="s">
        <v>837</v>
      </c>
      <c r="K275" t="s">
        <v>838</v>
      </c>
      <c r="L275">
        <v>2000</v>
      </c>
      <c r="M275" t="s">
        <v>105</v>
      </c>
      <c r="N275">
        <v>2911</v>
      </c>
      <c r="O275" t="s">
        <v>312</v>
      </c>
      <c r="P275">
        <v>0</v>
      </c>
      <c r="Q275" t="s">
        <v>58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</row>
    <row r="276" spans="1:38" x14ac:dyDescent="0.35">
      <c r="A276" t="str">
        <f t="shared" si="14"/>
        <v>1.1-00-2508_25619013_2521110</v>
      </c>
      <c r="B276" t="s">
        <v>812</v>
      </c>
      <c r="C276" t="s">
        <v>815</v>
      </c>
      <c r="D276" t="s">
        <v>868</v>
      </c>
      <c r="E276" t="s">
        <v>870</v>
      </c>
      <c r="F276">
        <v>6</v>
      </c>
      <c r="G276" t="s">
        <v>164</v>
      </c>
      <c r="H276">
        <v>19</v>
      </c>
      <c r="I276" t="s">
        <v>168</v>
      </c>
      <c r="J276" t="s">
        <v>869</v>
      </c>
      <c r="K276" t="s">
        <v>871</v>
      </c>
      <c r="L276">
        <v>2000</v>
      </c>
      <c r="M276" t="s">
        <v>105</v>
      </c>
      <c r="N276">
        <v>2111</v>
      </c>
      <c r="O276" t="s">
        <v>124</v>
      </c>
      <c r="P276">
        <v>0</v>
      </c>
      <c r="Q276" t="s">
        <v>58</v>
      </c>
      <c r="R276" s="1">
        <v>2158.6</v>
      </c>
      <c r="S276" s="1">
        <v>2126.6</v>
      </c>
      <c r="T276" s="1">
        <v>2126.6</v>
      </c>
      <c r="U276" s="1">
        <v>0</v>
      </c>
      <c r="V276" s="1">
        <v>0</v>
      </c>
      <c r="W276" s="1">
        <v>0</v>
      </c>
      <c r="X276" s="1">
        <v>0</v>
      </c>
      <c r="Y276" s="1">
        <v>3100</v>
      </c>
      <c r="Z276">
        <v>0</v>
      </c>
      <c r="AA276" s="1">
        <v>1673.5</v>
      </c>
      <c r="AB276" s="1">
        <v>1673.5</v>
      </c>
      <c r="AC276" s="1">
        <v>1673.5</v>
      </c>
      <c r="AD276" s="1">
        <v>1673.5</v>
      </c>
      <c r="AE276" s="1">
        <v>1673.5</v>
      </c>
      <c r="AF276" s="1">
        <v>1426.5</v>
      </c>
      <c r="AG276" s="1">
        <v>1426.5</v>
      </c>
      <c r="AH276">
        <v>0</v>
      </c>
      <c r="AI276" s="1">
        <v>3100</v>
      </c>
      <c r="AJ276">
        <v>0</v>
      </c>
      <c r="AK276">
        <v>0</v>
      </c>
      <c r="AL276" s="1">
        <v>3100</v>
      </c>
    </row>
    <row r="277" spans="1:38" x14ac:dyDescent="0.35">
      <c r="A277" t="str">
        <f t="shared" si="14"/>
        <v>1.1-00-2508_25619013_2521410</v>
      </c>
      <c r="B277" t="s">
        <v>812</v>
      </c>
      <c r="C277" t="s">
        <v>815</v>
      </c>
      <c r="D277" t="s">
        <v>868</v>
      </c>
      <c r="E277" t="s">
        <v>870</v>
      </c>
      <c r="F277">
        <v>6</v>
      </c>
      <c r="G277" t="s">
        <v>164</v>
      </c>
      <c r="H277">
        <v>19</v>
      </c>
      <c r="I277" t="s">
        <v>168</v>
      </c>
      <c r="J277" t="s">
        <v>869</v>
      </c>
      <c r="K277" t="s">
        <v>871</v>
      </c>
      <c r="L277">
        <v>2000</v>
      </c>
      <c r="M277" t="s">
        <v>105</v>
      </c>
      <c r="N277">
        <v>2141</v>
      </c>
      <c r="O277" t="s">
        <v>126</v>
      </c>
      <c r="P277">
        <v>0</v>
      </c>
      <c r="Q277" t="s">
        <v>58</v>
      </c>
      <c r="R277" s="1">
        <v>17440.36</v>
      </c>
      <c r="S277" s="1">
        <v>4720.3599999999997</v>
      </c>
      <c r="T277" s="1">
        <v>4720.3599999999997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</row>
    <row r="278" spans="1:38" x14ac:dyDescent="0.35">
      <c r="A278" t="str">
        <f t="shared" si="14"/>
        <v>1.1-00-2508_25619013_2521210</v>
      </c>
      <c r="B278" t="s">
        <v>812</v>
      </c>
      <c r="C278" t="s">
        <v>815</v>
      </c>
      <c r="D278" t="s">
        <v>868</v>
      </c>
      <c r="E278" t="s">
        <v>870</v>
      </c>
      <c r="F278">
        <v>6</v>
      </c>
      <c r="G278" t="s">
        <v>164</v>
      </c>
      <c r="H278">
        <v>19</v>
      </c>
      <c r="I278" t="s">
        <v>168</v>
      </c>
      <c r="J278" t="s">
        <v>869</v>
      </c>
      <c r="K278" t="s">
        <v>871</v>
      </c>
      <c r="L278">
        <v>2000</v>
      </c>
      <c r="M278" t="s">
        <v>105</v>
      </c>
      <c r="N278">
        <v>2121</v>
      </c>
      <c r="O278" t="s">
        <v>125</v>
      </c>
      <c r="P278">
        <v>0</v>
      </c>
      <c r="Q278" t="s">
        <v>58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180</v>
      </c>
      <c r="Z278">
        <v>0</v>
      </c>
      <c r="AA278">
        <v>180</v>
      </c>
      <c r="AB278">
        <v>180</v>
      </c>
      <c r="AC278">
        <v>180</v>
      </c>
      <c r="AD278">
        <v>180</v>
      </c>
      <c r="AE278">
        <v>180</v>
      </c>
      <c r="AF278">
        <v>0</v>
      </c>
      <c r="AG278">
        <v>0</v>
      </c>
      <c r="AH278">
        <v>0</v>
      </c>
      <c r="AI278">
        <v>180</v>
      </c>
      <c r="AJ278">
        <v>0</v>
      </c>
      <c r="AK278">
        <v>0</v>
      </c>
      <c r="AL278">
        <v>180</v>
      </c>
    </row>
    <row r="279" spans="1:38" x14ac:dyDescent="0.35">
      <c r="A279" t="str">
        <f t="shared" si="14"/>
        <v>1.1-00-2508_25619013_2521410</v>
      </c>
      <c r="B279" t="s">
        <v>812</v>
      </c>
      <c r="C279" t="s">
        <v>815</v>
      </c>
      <c r="D279" t="s">
        <v>868</v>
      </c>
      <c r="E279" t="s">
        <v>870</v>
      </c>
      <c r="F279">
        <v>6</v>
      </c>
      <c r="G279" t="s">
        <v>164</v>
      </c>
      <c r="H279">
        <v>19</v>
      </c>
      <c r="I279" t="s">
        <v>168</v>
      </c>
      <c r="J279" t="s">
        <v>869</v>
      </c>
      <c r="K279" t="s">
        <v>871</v>
      </c>
      <c r="L279">
        <v>2000</v>
      </c>
      <c r="M279" t="s">
        <v>105</v>
      </c>
      <c r="N279">
        <v>2141</v>
      </c>
      <c r="O279" t="s">
        <v>126</v>
      </c>
      <c r="P279">
        <v>0</v>
      </c>
      <c r="Q279" t="s">
        <v>58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 s="1">
        <v>22590.32</v>
      </c>
      <c r="Z279">
        <v>0</v>
      </c>
      <c r="AA279" s="1">
        <v>20068.93</v>
      </c>
      <c r="AB279" s="1">
        <v>20068.93</v>
      </c>
      <c r="AC279" s="1">
        <v>12785.29</v>
      </c>
      <c r="AD279">
        <v>0</v>
      </c>
      <c r="AE279">
        <v>0</v>
      </c>
      <c r="AF279" s="1">
        <v>2521.39</v>
      </c>
      <c r="AG279" s="1">
        <v>22590.32</v>
      </c>
      <c r="AH279">
        <v>0</v>
      </c>
      <c r="AI279" s="1">
        <v>22590.32</v>
      </c>
      <c r="AJ279">
        <v>0</v>
      </c>
      <c r="AK279">
        <v>0</v>
      </c>
      <c r="AL279" s="1">
        <v>22590.32</v>
      </c>
    </row>
    <row r="280" spans="1:38" x14ac:dyDescent="0.35">
      <c r="A280" t="str">
        <f t="shared" si="14"/>
        <v>1.1-00-2508_25619013_2521810</v>
      </c>
      <c r="B280" t="s">
        <v>812</v>
      </c>
      <c r="C280" t="s">
        <v>815</v>
      </c>
      <c r="D280" t="s">
        <v>868</v>
      </c>
      <c r="E280" t="s">
        <v>870</v>
      </c>
      <c r="F280">
        <v>6</v>
      </c>
      <c r="G280" t="s">
        <v>164</v>
      </c>
      <c r="H280">
        <v>19</v>
      </c>
      <c r="I280" t="s">
        <v>168</v>
      </c>
      <c r="J280" t="s">
        <v>869</v>
      </c>
      <c r="K280" t="s">
        <v>871</v>
      </c>
      <c r="L280">
        <v>2000</v>
      </c>
      <c r="M280" t="s">
        <v>105</v>
      </c>
      <c r="N280">
        <v>2181</v>
      </c>
      <c r="O280" t="s">
        <v>332</v>
      </c>
      <c r="P280">
        <v>0</v>
      </c>
      <c r="Q280" t="s">
        <v>58</v>
      </c>
      <c r="R280" s="1">
        <v>0</v>
      </c>
      <c r="S280" s="1">
        <v>0</v>
      </c>
      <c r="T280" s="1">
        <v>0</v>
      </c>
      <c r="U280" s="1">
        <v>60000</v>
      </c>
      <c r="V280" s="1">
        <v>0</v>
      </c>
      <c r="W280" s="1">
        <v>56372.37</v>
      </c>
      <c r="X280" s="1">
        <v>56372.37</v>
      </c>
      <c r="Y280" s="1">
        <v>47500</v>
      </c>
      <c r="Z280" s="1">
        <v>60000</v>
      </c>
      <c r="AA280" s="1">
        <v>42224</v>
      </c>
      <c r="AB280" s="1">
        <v>42224</v>
      </c>
      <c r="AC280" s="1">
        <v>42224</v>
      </c>
      <c r="AD280" s="1">
        <v>42224</v>
      </c>
      <c r="AE280" s="1">
        <v>42224</v>
      </c>
      <c r="AF280" s="1">
        <v>5276</v>
      </c>
      <c r="AG280" s="1">
        <v>5276</v>
      </c>
      <c r="AH280">
        <v>0</v>
      </c>
      <c r="AI280">
        <v>0</v>
      </c>
      <c r="AJ280">
        <v>0</v>
      </c>
      <c r="AK280" s="1">
        <v>12500</v>
      </c>
      <c r="AL280" s="1">
        <v>-12500</v>
      </c>
    </row>
    <row r="281" spans="1:38" x14ac:dyDescent="0.35">
      <c r="A281" t="str">
        <f t="shared" si="14"/>
        <v>1.1-00-2508_25619013_2522110</v>
      </c>
      <c r="B281" t="s">
        <v>812</v>
      </c>
      <c r="C281" t="s">
        <v>815</v>
      </c>
      <c r="D281" t="s">
        <v>868</v>
      </c>
      <c r="E281" t="s">
        <v>870</v>
      </c>
      <c r="F281">
        <v>6</v>
      </c>
      <c r="G281" t="s">
        <v>164</v>
      </c>
      <c r="H281">
        <v>19</v>
      </c>
      <c r="I281" t="s">
        <v>168</v>
      </c>
      <c r="J281" t="s">
        <v>869</v>
      </c>
      <c r="K281" t="s">
        <v>871</v>
      </c>
      <c r="L281">
        <v>2000</v>
      </c>
      <c r="M281" t="s">
        <v>105</v>
      </c>
      <c r="N281">
        <v>2211</v>
      </c>
      <c r="O281" t="s">
        <v>307</v>
      </c>
      <c r="P281">
        <v>0</v>
      </c>
      <c r="Q281" t="s">
        <v>58</v>
      </c>
      <c r="R281" s="1">
        <v>384482</v>
      </c>
      <c r="S281" s="1">
        <v>384482</v>
      </c>
      <c r="T281" s="1">
        <v>384482</v>
      </c>
      <c r="U281" s="1">
        <v>450000</v>
      </c>
      <c r="V281" s="1">
        <v>390000</v>
      </c>
      <c r="W281" s="1">
        <v>430850.38</v>
      </c>
      <c r="X281" s="1">
        <v>335199.09999999998</v>
      </c>
      <c r="Y281" s="1">
        <v>1129854.1599999999</v>
      </c>
      <c r="Z281" s="1">
        <v>390000</v>
      </c>
      <c r="AA281" s="1">
        <v>907845.06</v>
      </c>
      <c r="AB281" s="1">
        <v>503817.06</v>
      </c>
      <c r="AC281" s="1">
        <v>405797.06</v>
      </c>
      <c r="AD281" s="1">
        <v>193255.76</v>
      </c>
      <c r="AE281" s="1">
        <v>193255.76</v>
      </c>
      <c r="AF281" s="1">
        <v>626037.1</v>
      </c>
      <c r="AG281" s="1">
        <v>936598.4</v>
      </c>
      <c r="AH281">
        <v>0</v>
      </c>
      <c r="AI281" s="1">
        <v>739854.16</v>
      </c>
      <c r="AJ281">
        <v>0</v>
      </c>
      <c r="AK281">
        <v>0</v>
      </c>
      <c r="AL281" s="1">
        <v>739854.16</v>
      </c>
    </row>
    <row r="282" spans="1:38" x14ac:dyDescent="0.35">
      <c r="A282" t="str">
        <f t="shared" si="14"/>
        <v>1.1-00-2508_25619013_2522310</v>
      </c>
      <c r="B282" t="s">
        <v>812</v>
      </c>
      <c r="C282" t="s">
        <v>815</v>
      </c>
      <c r="D282" t="s">
        <v>868</v>
      </c>
      <c r="E282" t="s">
        <v>870</v>
      </c>
      <c r="F282">
        <v>6</v>
      </c>
      <c r="G282" t="s">
        <v>164</v>
      </c>
      <c r="H282">
        <v>19</v>
      </c>
      <c r="I282" t="s">
        <v>168</v>
      </c>
      <c r="J282" t="s">
        <v>869</v>
      </c>
      <c r="K282" t="s">
        <v>871</v>
      </c>
      <c r="L282">
        <v>2000</v>
      </c>
      <c r="M282" t="s">
        <v>105</v>
      </c>
      <c r="N282">
        <v>2231</v>
      </c>
      <c r="O282" t="s">
        <v>308</v>
      </c>
      <c r="P282">
        <v>0</v>
      </c>
      <c r="Q282" t="s">
        <v>58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 s="1">
        <v>2100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s="1">
        <v>2100</v>
      </c>
      <c r="AG282" s="1">
        <v>2100</v>
      </c>
      <c r="AH282">
        <v>0</v>
      </c>
      <c r="AI282" s="1">
        <v>2100</v>
      </c>
      <c r="AJ282">
        <v>0</v>
      </c>
      <c r="AK282">
        <v>0</v>
      </c>
      <c r="AL282" s="1">
        <v>2100</v>
      </c>
    </row>
    <row r="283" spans="1:38" x14ac:dyDescent="0.35">
      <c r="A283" t="str">
        <f t="shared" si="14"/>
        <v>1.1-00-2508_25619013_2524910</v>
      </c>
      <c r="B283" t="s">
        <v>812</v>
      </c>
      <c r="C283" t="s">
        <v>815</v>
      </c>
      <c r="D283" t="s">
        <v>868</v>
      </c>
      <c r="E283" t="s">
        <v>870</v>
      </c>
      <c r="F283">
        <v>6</v>
      </c>
      <c r="G283" t="s">
        <v>164</v>
      </c>
      <c r="H283">
        <v>19</v>
      </c>
      <c r="I283" t="s">
        <v>168</v>
      </c>
      <c r="J283" t="s">
        <v>869</v>
      </c>
      <c r="K283" t="s">
        <v>871</v>
      </c>
      <c r="L283">
        <v>2000</v>
      </c>
      <c r="M283" t="s">
        <v>105</v>
      </c>
      <c r="N283">
        <v>2491</v>
      </c>
      <c r="O283" t="s">
        <v>374</v>
      </c>
      <c r="P283">
        <v>0</v>
      </c>
      <c r="Q283" t="s">
        <v>58</v>
      </c>
      <c r="R283" s="1">
        <v>0</v>
      </c>
      <c r="S283" s="1">
        <v>0</v>
      </c>
      <c r="T283" s="1">
        <v>0</v>
      </c>
      <c r="U283" s="1">
        <v>500</v>
      </c>
      <c r="V283" s="1">
        <v>0</v>
      </c>
      <c r="W283" s="1">
        <v>500</v>
      </c>
      <c r="X283" s="1">
        <v>500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</row>
    <row r="284" spans="1:38" x14ac:dyDescent="0.35">
      <c r="A284" t="str">
        <f t="shared" si="14"/>
        <v>1.1-00-2508_25619013_2527110</v>
      </c>
      <c r="B284" t="s">
        <v>812</v>
      </c>
      <c r="C284" t="s">
        <v>815</v>
      </c>
      <c r="D284" t="s">
        <v>868</v>
      </c>
      <c r="E284" t="s">
        <v>870</v>
      </c>
      <c r="F284">
        <v>6</v>
      </c>
      <c r="G284" t="s">
        <v>164</v>
      </c>
      <c r="H284">
        <v>19</v>
      </c>
      <c r="I284" t="s">
        <v>168</v>
      </c>
      <c r="J284" t="s">
        <v>869</v>
      </c>
      <c r="K284" t="s">
        <v>871</v>
      </c>
      <c r="L284">
        <v>2000</v>
      </c>
      <c r="M284" t="s">
        <v>105</v>
      </c>
      <c r="N284">
        <v>2711</v>
      </c>
      <c r="O284" t="s">
        <v>106</v>
      </c>
      <c r="P284">
        <v>0</v>
      </c>
      <c r="Q284" t="s">
        <v>58</v>
      </c>
      <c r="R284" s="1">
        <v>1093153.8400000001</v>
      </c>
      <c r="S284" s="1">
        <v>1093153.8400000001</v>
      </c>
      <c r="T284" s="1">
        <v>1055484</v>
      </c>
      <c r="U284" s="1">
        <v>996386.45</v>
      </c>
      <c r="V284" s="1">
        <v>1300000</v>
      </c>
      <c r="W284" s="1">
        <v>859596.48</v>
      </c>
      <c r="X284" s="1">
        <v>49306.32</v>
      </c>
      <c r="Y284" s="1">
        <v>5201.82</v>
      </c>
      <c r="Z284" s="1">
        <v>1200000</v>
      </c>
      <c r="AA284">
        <v>0</v>
      </c>
      <c r="AB284">
        <v>0</v>
      </c>
      <c r="AC284">
        <v>0</v>
      </c>
      <c r="AD284">
        <v>0</v>
      </c>
      <c r="AE284">
        <v>0</v>
      </c>
      <c r="AF284" s="1">
        <v>5201.82</v>
      </c>
      <c r="AG284" s="1">
        <v>5201.82</v>
      </c>
      <c r="AH284">
        <v>0</v>
      </c>
      <c r="AI284" s="1">
        <v>5200</v>
      </c>
      <c r="AJ284">
        <v>0</v>
      </c>
      <c r="AK284" s="1">
        <v>1199998.18</v>
      </c>
      <c r="AL284" s="1">
        <v>-1194798.18</v>
      </c>
    </row>
    <row r="285" spans="1:38" x14ac:dyDescent="0.35">
      <c r="A285" t="str">
        <f t="shared" si="14"/>
        <v>1.1-00-2508_25619013_2527510</v>
      </c>
      <c r="B285" t="s">
        <v>812</v>
      </c>
      <c r="C285" t="s">
        <v>815</v>
      </c>
      <c r="D285" t="s">
        <v>868</v>
      </c>
      <c r="E285" t="s">
        <v>870</v>
      </c>
      <c r="F285">
        <v>6</v>
      </c>
      <c r="G285" t="s">
        <v>164</v>
      </c>
      <c r="H285">
        <v>19</v>
      </c>
      <c r="I285" t="s">
        <v>168</v>
      </c>
      <c r="J285" t="s">
        <v>869</v>
      </c>
      <c r="K285" t="s">
        <v>871</v>
      </c>
      <c r="L285">
        <v>2000</v>
      </c>
      <c r="M285" t="s">
        <v>105</v>
      </c>
      <c r="N285">
        <v>2751</v>
      </c>
      <c r="O285" t="s">
        <v>709</v>
      </c>
      <c r="P285">
        <v>0</v>
      </c>
      <c r="Q285" t="s">
        <v>58</v>
      </c>
      <c r="R285" s="1">
        <v>0</v>
      </c>
      <c r="S285" s="1">
        <v>0</v>
      </c>
      <c r="T285" s="1">
        <v>0</v>
      </c>
      <c r="U285" s="1">
        <v>10770.6</v>
      </c>
      <c r="V285" s="1">
        <v>0</v>
      </c>
      <c r="W285" s="1">
        <v>7551.6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</row>
    <row r="286" spans="1:38" x14ac:dyDescent="0.35">
      <c r="A286" t="str">
        <f t="shared" si="14"/>
        <v>1.1-00-2508_25619013_2528210</v>
      </c>
      <c r="B286" t="s">
        <v>812</v>
      </c>
      <c r="C286" t="s">
        <v>815</v>
      </c>
      <c r="D286" t="s">
        <v>868</v>
      </c>
      <c r="E286" t="s">
        <v>870</v>
      </c>
      <c r="F286">
        <v>6</v>
      </c>
      <c r="G286" t="s">
        <v>164</v>
      </c>
      <c r="H286">
        <v>19</v>
      </c>
      <c r="I286" t="s">
        <v>168</v>
      </c>
      <c r="J286" t="s">
        <v>869</v>
      </c>
      <c r="K286" t="s">
        <v>871</v>
      </c>
      <c r="L286">
        <v>2000</v>
      </c>
      <c r="M286" t="s">
        <v>105</v>
      </c>
      <c r="N286">
        <v>2821</v>
      </c>
      <c r="O286" t="s">
        <v>438</v>
      </c>
      <c r="P286">
        <v>0</v>
      </c>
      <c r="Q286" t="s">
        <v>58</v>
      </c>
      <c r="R286" s="1">
        <v>691916.1</v>
      </c>
      <c r="S286" s="1">
        <v>231916.1</v>
      </c>
      <c r="T286" s="1">
        <v>38567.300000000003</v>
      </c>
      <c r="U286" s="1">
        <v>117000</v>
      </c>
      <c r="V286" s="1">
        <v>900000</v>
      </c>
      <c r="W286" s="1">
        <v>7912.59</v>
      </c>
      <c r="X286" s="1">
        <v>7912.59</v>
      </c>
      <c r="Y286" s="1">
        <v>2641259.6800000002</v>
      </c>
      <c r="Z286" s="1">
        <v>300000</v>
      </c>
      <c r="AA286" s="1">
        <v>2641241.48</v>
      </c>
      <c r="AB286" s="1">
        <v>2641241.48</v>
      </c>
      <c r="AC286" s="1">
        <v>2641241.48</v>
      </c>
      <c r="AD286" s="1">
        <v>2641241.48</v>
      </c>
      <c r="AE286" s="1">
        <v>2641241.48</v>
      </c>
      <c r="AF286">
        <v>18.2</v>
      </c>
      <c r="AG286">
        <v>18.2</v>
      </c>
      <c r="AH286">
        <v>0</v>
      </c>
      <c r="AI286" s="1">
        <v>2700000</v>
      </c>
      <c r="AJ286">
        <v>0</v>
      </c>
      <c r="AK286" s="1">
        <v>358740.32</v>
      </c>
      <c r="AL286" s="1">
        <v>2341259.6800000002</v>
      </c>
    </row>
    <row r="287" spans="1:38" x14ac:dyDescent="0.35">
      <c r="A287" t="str">
        <f t="shared" si="14"/>
        <v>1.1-00-2508_25619013_2528310</v>
      </c>
      <c r="B287" t="s">
        <v>812</v>
      </c>
      <c r="C287" t="s">
        <v>815</v>
      </c>
      <c r="D287" t="s">
        <v>868</v>
      </c>
      <c r="E287" t="s">
        <v>870</v>
      </c>
      <c r="F287">
        <v>6</v>
      </c>
      <c r="G287" t="s">
        <v>164</v>
      </c>
      <c r="H287">
        <v>19</v>
      </c>
      <c r="I287" t="s">
        <v>168</v>
      </c>
      <c r="J287" t="s">
        <v>869</v>
      </c>
      <c r="K287" t="s">
        <v>871</v>
      </c>
      <c r="L287">
        <v>2000</v>
      </c>
      <c r="M287" t="s">
        <v>105</v>
      </c>
      <c r="N287">
        <v>2831</v>
      </c>
      <c r="O287" t="s">
        <v>170</v>
      </c>
      <c r="P287">
        <v>0</v>
      </c>
      <c r="Q287" t="s">
        <v>58</v>
      </c>
      <c r="R287" s="1">
        <v>430394.8</v>
      </c>
      <c r="S287" s="1">
        <v>430394.8</v>
      </c>
      <c r="T287" s="1">
        <v>430394.8</v>
      </c>
      <c r="U287" s="1">
        <v>256424.48</v>
      </c>
      <c r="V287" s="1">
        <v>264514.8</v>
      </c>
      <c r="W287" s="1">
        <v>232468.29</v>
      </c>
      <c r="X287" s="1">
        <v>74444.97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</row>
    <row r="288" spans="1:38" x14ac:dyDescent="0.35">
      <c r="A288" t="str">
        <f t="shared" si="14"/>
        <v>1.1-00-2508_25619013_2529210</v>
      </c>
      <c r="B288" t="s">
        <v>812</v>
      </c>
      <c r="C288" t="s">
        <v>815</v>
      </c>
      <c r="D288" t="s">
        <v>868</v>
      </c>
      <c r="E288" t="s">
        <v>870</v>
      </c>
      <c r="F288">
        <v>6</v>
      </c>
      <c r="G288" t="s">
        <v>164</v>
      </c>
      <c r="H288">
        <v>19</v>
      </c>
      <c r="I288" t="s">
        <v>168</v>
      </c>
      <c r="J288" t="s">
        <v>869</v>
      </c>
      <c r="K288" t="s">
        <v>871</v>
      </c>
      <c r="L288">
        <v>2000</v>
      </c>
      <c r="M288" t="s">
        <v>105</v>
      </c>
      <c r="N288">
        <v>2921</v>
      </c>
      <c r="O288" t="s">
        <v>378</v>
      </c>
      <c r="P288">
        <v>0</v>
      </c>
      <c r="Q288" t="s">
        <v>58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218.74</v>
      </c>
      <c r="Z288">
        <v>0</v>
      </c>
      <c r="AA288">
        <v>218.74</v>
      </c>
      <c r="AB288">
        <v>218.74</v>
      </c>
      <c r="AC288">
        <v>218.74</v>
      </c>
      <c r="AD288">
        <v>218.74</v>
      </c>
      <c r="AE288">
        <v>218.74</v>
      </c>
      <c r="AF288">
        <v>0</v>
      </c>
      <c r="AG288">
        <v>0</v>
      </c>
      <c r="AH288">
        <v>0</v>
      </c>
      <c r="AI288">
        <v>218.74</v>
      </c>
      <c r="AJ288">
        <v>0</v>
      </c>
      <c r="AK288">
        <v>0</v>
      </c>
      <c r="AL288">
        <v>218.74</v>
      </c>
    </row>
    <row r="289" spans="1:38" x14ac:dyDescent="0.35">
      <c r="A289" t="str">
        <f t="shared" si="14"/>
        <v>1.1-00-2508_25619013_2529610</v>
      </c>
      <c r="B289" t="s">
        <v>812</v>
      </c>
      <c r="C289" t="s">
        <v>815</v>
      </c>
      <c r="D289" t="s">
        <v>868</v>
      </c>
      <c r="E289" t="s">
        <v>870</v>
      </c>
      <c r="F289">
        <v>6</v>
      </c>
      <c r="G289" t="s">
        <v>164</v>
      </c>
      <c r="H289">
        <v>19</v>
      </c>
      <c r="I289" t="s">
        <v>168</v>
      </c>
      <c r="J289" t="s">
        <v>869</v>
      </c>
      <c r="K289" t="s">
        <v>871</v>
      </c>
      <c r="L289">
        <v>2000</v>
      </c>
      <c r="M289" t="s">
        <v>105</v>
      </c>
      <c r="N289">
        <v>2961</v>
      </c>
      <c r="O289" t="s">
        <v>379</v>
      </c>
      <c r="P289">
        <v>0</v>
      </c>
      <c r="Q289" t="s">
        <v>58</v>
      </c>
      <c r="R289" s="1">
        <v>0</v>
      </c>
      <c r="S289" s="1">
        <v>0</v>
      </c>
      <c r="T289" s="1">
        <v>0</v>
      </c>
      <c r="U289" s="1">
        <v>3631</v>
      </c>
      <c r="V289" s="1">
        <v>0</v>
      </c>
      <c r="W289" s="1">
        <v>3630.62</v>
      </c>
      <c r="X289" s="1">
        <v>3630.62</v>
      </c>
      <c r="Y289">
        <v>973.28</v>
      </c>
      <c r="Z289">
        <v>0</v>
      </c>
      <c r="AA289">
        <v>967.28</v>
      </c>
      <c r="AB289">
        <v>967.28</v>
      </c>
      <c r="AC289">
        <v>967.28</v>
      </c>
      <c r="AD289">
        <v>967.28</v>
      </c>
      <c r="AE289">
        <v>967.28</v>
      </c>
      <c r="AF289">
        <v>6</v>
      </c>
      <c r="AG289">
        <v>6</v>
      </c>
      <c r="AH289">
        <v>0</v>
      </c>
      <c r="AI289">
        <v>973.28</v>
      </c>
      <c r="AJ289">
        <v>0</v>
      </c>
      <c r="AK289">
        <v>0</v>
      </c>
      <c r="AL289">
        <v>973.28</v>
      </c>
    </row>
    <row r="290" spans="1:38" x14ac:dyDescent="0.35">
      <c r="A290" t="str">
        <f t="shared" si="14"/>
        <v>1.1-00-2508_25619013_2529710</v>
      </c>
      <c r="B290" t="s">
        <v>812</v>
      </c>
      <c r="C290" t="s">
        <v>815</v>
      </c>
      <c r="D290" t="s">
        <v>868</v>
      </c>
      <c r="E290" t="s">
        <v>870</v>
      </c>
      <c r="F290">
        <v>6</v>
      </c>
      <c r="G290" t="s">
        <v>164</v>
      </c>
      <c r="H290">
        <v>19</v>
      </c>
      <c r="I290" t="s">
        <v>168</v>
      </c>
      <c r="J290" t="s">
        <v>869</v>
      </c>
      <c r="K290" t="s">
        <v>871</v>
      </c>
      <c r="L290">
        <v>2000</v>
      </c>
      <c r="M290" t="s">
        <v>105</v>
      </c>
      <c r="N290">
        <v>2971</v>
      </c>
      <c r="O290" t="s">
        <v>408</v>
      </c>
      <c r="P290">
        <v>0</v>
      </c>
      <c r="Q290" t="s">
        <v>58</v>
      </c>
      <c r="R290" s="1">
        <v>0</v>
      </c>
      <c r="S290" s="1">
        <v>0</v>
      </c>
      <c r="T290" s="1">
        <v>0</v>
      </c>
      <c r="U290" s="1">
        <v>5800</v>
      </c>
      <c r="V290" s="1">
        <v>0</v>
      </c>
      <c r="W290" s="1">
        <v>5800</v>
      </c>
      <c r="X290" s="1">
        <v>5800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</row>
    <row r="291" spans="1:38" x14ac:dyDescent="0.35">
      <c r="A291" t="str">
        <f t="shared" si="14"/>
        <v>1.1-00-2508_25619013_2531610</v>
      </c>
      <c r="B291" t="s">
        <v>812</v>
      </c>
      <c r="C291" t="s">
        <v>815</v>
      </c>
      <c r="D291" t="s">
        <v>868</v>
      </c>
      <c r="E291" t="s">
        <v>870</v>
      </c>
      <c r="F291">
        <v>6</v>
      </c>
      <c r="G291" t="s">
        <v>164</v>
      </c>
      <c r="H291">
        <v>19</v>
      </c>
      <c r="I291" t="s">
        <v>168</v>
      </c>
      <c r="J291" t="s">
        <v>869</v>
      </c>
      <c r="K291" t="s">
        <v>871</v>
      </c>
      <c r="L291">
        <v>3000</v>
      </c>
      <c r="M291" t="s">
        <v>56</v>
      </c>
      <c r="N291">
        <v>3161</v>
      </c>
      <c r="O291" t="s">
        <v>247</v>
      </c>
      <c r="P291">
        <v>0</v>
      </c>
      <c r="Q291" t="s">
        <v>58</v>
      </c>
      <c r="R291" s="1">
        <v>163881.9</v>
      </c>
      <c r="S291" s="1">
        <v>163881.9</v>
      </c>
      <c r="T291" s="1">
        <v>145672.79999999999</v>
      </c>
      <c r="U291" s="1">
        <v>222904.44</v>
      </c>
      <c r="V291" s="1">
        <v>230000</v>
      </c>
      <c r="W291" s="1">
        <v>222904.44</v>
      </c>
      <c r="X291" s="1">
        <v>163881.9</v>
      </c>
      <c r="Y291" s="1">
        <v>411700</v>
      </c>
      <c r="Z291" s="1">
        <v>200000</v>
      </c>
      <c r="AA291" s="1">
        <v>411689.57</v>
      </c>
      <c r="AB291" s="1">
        <v>411689.57</v>
      </c>
      <c r="AC291" s="1">
        <v>217154.76</v>
      </c>
      <c r="AD291" s="1">
        <v>217154.76</v>
      </c>
      <c r="AE291" s="1">
        <v>217154.76</v>
      </c>
      <c r="AF291">
        <v>10.43</v>
      </c>
      <c r="AG291" s="1">
        <v>194545.24</v>
      </c>
      <c r="AH291">
        <v>0</v>
      </c>
      <c r="AI291" s="1">
        <v>211700</v>
      </c>
      <c r="AJ291">
        <v>0</v>
      </c>
      <c r="AK291">
        <v>0</v>
      </c>
      <c r="AL291" s="1">
        <v>211700</v>
      </c>
    </row>
    <row r="292" spans="1:38" x14ac:dyDescent="0.35">
      <c r="A292" t="str">
        <f t="shared" si="14"/>
        <v>1.1-00-2508_25619013_2531810</v>
      </c>
      <c r="B292" t="s">
        <v>812</v>
      </c>
      <c r="C292" t="s">
        <v>815</v>
      </c>
      <c r="D292" t="s">
        <v>868</v>
      </c>
      <c r="E292" t="s">
        <v>870</v>
      </c>
      <c r="F292">
        <v>6</v>
      </c>
      <c r="G292" t="s">
        <v>164</v>
      </c>
      <c r="H292">
        <v>19</v>
      </c>
      <c r="I292" t="s">
        <v>168</v>
      </c>
      <c r="J292" t="s">
        <v>869</v>
      </c>
      <c r="K292" t="s">
        <v>871</v>
      </c>
      <c r="L292">
        <v>3000</v>
      </c>
      <c r="M292" t="s">
        <v>56</v>
      </c>
      <c r="N292">
        <v>3181</v>
      </c>
      <c r="O292" t="s">
        <v>314</v>
      </c>
      <c r="P292">
        <v>0</v>
      </c>
      <c r="Q292" t="s">
        <v>58</v>
      </c>
      <c r="R292" s="1">
        <v>1733</v>
      </c>
      <c r="S292" s="1">
        <v>1732.28</v>
      </c>
      <c r="T292" s="1">
        <v>1732.28</v>
      </c>
      <c r="U292" s="1">
        <v>1093.76</v>
      </c>
      <c r="V292" s="1">
        <v>10000</v>
      </c>
      <c r="W292" s="1">
        <v>1093.76</v>
      </c>
      <c r="X292" s="1">
        <v>1093.76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</row>
    <row r="293" spans="1:38" x14ac:dyDescent="0.35">
      <c r="A293" t="str">
        <f t="shared" si="14"/>
        <v>1.1-00-2508_25618013_2533410</v>
      </c>
      <c r="B293" t="s">
        <v>812</v>
      </c>
      <c r="C293" t="s">
        <v>815</v>
      </c>
      <c r="D293" t="s">
        <v>868</v>
      </c>
      <c r="E293" t="s">
        <v>870</v>
      </c>
      <c r="F293">
        <v>6</v>
      </c>
      <c r="G293" t="s">
        <v>164</v>
      </c>
      <c r="H293">
        <v>18</v>
      </c>
      <c r="I293" t="s">
        <v>165</v>
      </c>
      <c r="J293" t="s">
        <v>869</v>
      </c>
      <c r="K293" t="s">
        <v>871</v>
      </c>
      <c r="L293">
        <v>3000</v>
      </c>
      <c r="M293" t="s">
        <v>56</v>
      </c>
      <c r="N293">
        <v>3341</v>
      </c>
      <c r="O293" t="s">
        <v>162</v>
      </c>
      <c r="P293">
        <v>0</v>
      </c>
      <c r="Q293" t="s">
        <v>58</v>
      </c>
      <c r="R293" s="1">
        <v>0</v>
      </c>
      <c r="S293" s="1">
        <v>0</v>
      </c>
      <c r="T293" s="1">
        <v>0</v>
      </c>
      <c r="U293" s="1">
        <v>42000</v>
      </c>
      <c r="V293" s="1">
        <v>0</v>
      </c>
      <c r="W293" s="1">
        <v>42000</v>
      </c>
      <c r="X293" s="1">
        <v>0</v>
      </c>
      <c r="Y293" s="1">
        <v>308540</v>
      </c>
      <c r="Z293">
        <v>0</v>
      </c>
      <c r="AA293" s="1">
        <v>108460</v>
      </c>
      <c r="AB293" s="1">
        <v>108460</v>
      </c>
      <c r="AC293" s="1">
        <v>108460</v>
      </c>
      <c r="AD293" s="1">
        <v>108460</v>
      </c>
      <c r="AE293" s="1">
        <v>108460</v>
      </c>
      <c r="AF293" s="1">
        <v>200080</v>
      </c>
      <c r="AG293" s="1">
        <v>200080</v>
      </c>
      <c r="AH293">
        <v>0</v>
      </c>
      <c r="AI293" s="1">
        <v>491540</v>
      </c>
      <c r="AJ293">
        <v>0</v>
      </c>
      <c r="AK293" s="1">
        <v>183000</v>
      </c>
      <c r="AL293" s="1">
        <v>308540</v>
      </c>
    </row>
    <row r="294" spans="1:38" x14ac:dyDescent="0.35">
      <c r="A294" t="str">
        <f t="shared" si="14"/>
        <v>1.1-00-2508_25618013_2533419</v>
      </c>
      <c r="B294" t="s">
        <v>812</v>
      </c>
      <c r="C294" t="s">
        <v>815</v>
      </c>
      <c r="D294" t="s">
        <v>868</v>
      </c>
      <c r="E294" t="s">
        <v>870</v>
      </c>
      <c r="F294">
        <v>6</v>
      </c>
      <c r="G294" t="s">
        <v>164</v>
      </c>
      <c r="H294">
        <v>18</v>
      </c>
      <c r="I294" t="s">
        <v>165</v>
      </c>
      <c r="J294" t="s">
        <v>869</v>
      </c>
      <c r="K294" t="s">
        <v>871</v>
      </c>
      <c r="L294">
        <v>3000</v>
      </c>
      <c r="M294" t="s">
        <v>56</v>
      </c>
      <c r="N294">
        <v>3341</v>
      </c>
      <c r="O294" t="s">
        <v>162</v>
      </c>
      <c r="P294">
        <v>9</v>
      </c>
      <c r="Q294" t="s">
        <v>710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 s="1">
        <v>108460</v>
      </c>
      <c r="Z294" s="1">
        <v>600000</v>
      </c>
      <c r="AA294">
        <v>0</v>
      </c>
      <c r="AB294">
        <v>0</v>
      </c>
      <c r="AC294">
        <v>0</v>
      </c>
      <c r="AD294">
        <v>0</v>
      </c>
      <c r="AE294">
        <v>0</v>
      </c>
      <c r="AF294" s="1">
        <v>108460</v>
      </c>
      <c r="AG294" s="1">
        <v>108460</v>
      </c>
      <c r="AH294">
        <v>0</v>
      </c>
      <c r="AI294">
        <v>0</v>
      </c>
      <c r="AJ294">
        <v>0</v>
      </c>
      <c r="AK294" s="1">
        <v>491540</v>
      </c>
      <c r="AL294" s="1">
        <v>-491540</v>
      </c>
    </row>
    <row r="295" spans="1:38" x14ac:dyDescent="0.35">
      <c r="A295" t="str">
        <f t="shared" ref="A295:A358" si="15">CONCATENATE(B295,D295,F295,H295,J295,N295,P295)</f>
        <v>1.1-00-2508_25619013_2533610</v>
      </c>
      <c r="B295" t="s">
        <v>812</v>
      </c>
      <c r="C295" t="s">
        <v>815</v>
      </c>
      <c r="D295" t="s">
        <v>868</v>
      </c>
      <c r="E295" t="s">
        <v>870</v>
      </c>
      <c r="F295">
        <v>6</v>
      </c>
      <c r="G295" t="s">
        <v>164</v>
      </c>
      <c r="H295">
        <v>19</v>
      </c>
      <c r="I295" t="s">
        <v>168</v>
      </c>
      <c r="J295" t="s">
        <v>869</v>
      </c>
      <c r="K295" t="s">
        <v>871</v>
      </c>
      <c r="L295">
        <v>3000</v>
      </c>
      <c r="M295" t="s">
        <v>56</v>
      </c>
      <c r="N295">
        <v>3361</v>
      </c>
      <c r="O295" t="s">
        <v>114</v>
      </c>
      <c r="P295">
        <v>0</v>
      </c>
      <c r="Q295" t="s">
        <v>58</v>
      </c>
      <c r="R295" s="1">
        <v>7424</v>
      </c>
      <c r="S295" s="1">
        <v>7424</v>
      </c>
      <c r="T295" s="1">
        <v>0</v>
      </c>
      <c r="U295" s="1">
        <v>1205170.3999999999</v>
      </c>
      <c r="V295" s="1">
        <v>30000</v>
      </c>
      <c r="W295" s="1">
        <v>1205170.3999999999</v>
      </c>
      <c r="X295" s="1">
        <v>1195469.8999999999</v>
      </c>
      <c r="Y295" s="1">
        <v>1049120</v>
      </c>
      <c r="Z295" s="1">
        <v>1300000</v>
      </c>
      <c r="AA295" s="1">
        <v>1047257.67</v>
      </c>
      <c r="AB295" s="1">
        <v>19401</v>
      </c>
      <c r="AC295" s="1">
        <v>19401</v>
      </c>
      <c r="AD295" s="1">
        <v>19401</v>
      </c>
      <c r="AE295" s="1">
        <v>19401</v>
      </c>
      <c r="AF295" s="1">
        <v>1029719</v>
      </c>
      <c r="AG295" s="1">
        <v>1029719</v>
      </c>
      <c r="AH295">
        <v>0</v>
      </c>
      <c r="AI295" s="1">
        <v>14620</v>
      </c>
      <c r="AJ295">
        <v>0</v>
      </c>
      <c r="AK295" s="1">
        <v>265500</v>
      </c>
      <c r="AL295" s="1">
        <v>-250880</v>
      </c>
    </row>
    <row r="296" spans="1:38" x14ac:dyDescent="0.35">
      <c r="A296" t="str">
        <f t="shared" si="15"/>
        <v>1.1-00-2508_25619013_2533610</v>
      </c>
      <c r="B296" t="s">
        <v>812</v>
      </c>
      <c r="C296" t="s">
        <v>815</v>
      </c>
      <c r="D296" t="s">
        <v>868</v>
      </c>
      <c r="E296" t="s">
        <v>870</v>
      </c>
      <c r="F296">
        <v>6</v>
      </c>
      <c r="G296" t="s">
        <v>164</v>
      </c>
      <c r="H296">
        <v>19</v>
      </c>
      <c r="I296" t="s">
        <v>168</v>
      </c>
      <c r="J296" t="s">
        <v>869</v>
      </c>
      <c r="K296" t="s">
        <v>871</v>
      </c>
      <c r="L296">
        <v>3000</v>
      </c>
      <c r="M296" t="s">
        <v>56</v>
      </c>
      <c r="N296">
        <v>3361</v>
      </c>
      <c r="O296" t="s">
        <v>114</v>
      </c>
      <c r="P296">
        <v>0</v>
      </c>
      <c r="Q296" t="s">
        <v>710</v>
      </c>
      <c r="R296" s="1">
        <v>0</v>
      </c>
      <c r="S296" s="1">
        <v>0</v>
      </c>
      <c r="T296" s="1">
        <v>0</v>
      </c>
      <c r="U296" s="1">
        <v>154512</v>
      </c>
      <c r="V296" s="1">
        <v>0</v>
      </c>
      <c r="W296" s="1">
        <v>154512</v>
      </c>
      <c r="X296" s="1">
        <v>154512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</row>
    <row r="297" spans="1:38" x14ac:dyDescent="0.35">
      <c r="A297" t="str">
        <f t="shared" si="15"/>
        <v>1.1-00-2508_25618013_2533610</v>
      </c>
      <c r="B297" t="s">
        <v>812</v>
      </c>
      <c r="C297" t="s">
        <v>815</v>
      </c>
      <c r="D297" t="s">
        <v>868</v>
      </c>
      <c r="E297" t="s">
        <v>870</v>
      </c>
      <c r="F297">
        <v>6</v>
      </c>
      <c r="G297" t="s">
        <v>164</v>
      </c>
      <c r="H297">
        <v>18</v>
      </c>
      <c r="I297" t="s">
        <v>165</v>
      </c>
      <c r="J297" t="s">
        <v>869</v>
      </c>
      <c r="K297" t="s">
        <v>871</v>
      </c>
      <c r="L297">
        <v>3000</v>
      </c>
      <c r="M297" t="s">
        <v>56</v>
      </c>
      <c r="N297">
        <v>3361</v>
      </c>
      <c r="O297" t="s">
        <v>114</v>
      </c>
      <c r="P297">
        <v>0</v>
      </c>
      <c r="Q297" t="s">
        <v>58</v>
      </c>
      <c r="R297" s="1">
        <v>3780</v>
      </c>
      <c r="S297" s="1">
        <v>3780</v>
      </c>
      <c r="T297" s="1">
        <v>3780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</row>
    <row r="298" spans="1:38" x14ac:dyDescent="0.35">
      <c r="A298" t="str">
        <f t="shared" si="15"/>
        <v>1.1-00-2508_25619013_2533910</v>
      </c>
      <c r="B298" t="s">
        <v>812</v>
      </c>
      <c r="C298" t="s">
        <v>815</v>
      </c>
      <c r="D298" t="s">
        <v>868</v>
      </c>
      <c r="E298" t="s">
        <v>870</v>
      </c>
      <c r="F298">
        <v>6</v>
      </c>
      <c r="G298" t="s">
        <v>164</v>
      </c>
      <c r="H298">
        <v>19</v>
      </c>
      <c r="I298" t="s">
        <v>168</v>
      </c>
      <c r="J298" t="s">
        <v>869</v>
      </c>
      <c r="K298" t="s">
        <v>871</v>
      </c>
      <c r="L298">
        <v>3000</v>
      </c>
      <c r="M298" t="s">
        <v>56</v>
      </c>
      <c r="N298">
        <v>3391</v>
      </c>
      <c r="O298" t="s">
        <v>129</v>
      </c>
      <c r="P298">
        <v>0</v>
      </c>
      <c r="Q298" t="s">
        <v>58</v>
      </c>
      <c r="R298" s="1">
        <v>1900000</v>
      </c>
      <c r="S298" s="1">
        <v>1500000</v>
      </c>
      <c r="T298" s="1">
        <v>1500000</v>
      </c>
      <c r="U298" s="1">
        <v>1281010</v>
      </c>
      <c r="V298" s="1">
        <v>1900000</v>
      </c>
      <c r="W298" s="1">
        <v>1281010</v>
      </c>
      <c r="X298" s="1">
        <v>1281010</v>
      </c>
      <c r="Y298" s="1">
        <v>2385500</v>
      </c>
      <c r="Z298" s="1">
        <v>2000000</v>
      </c>
      <c r="AA298" s="1">
        <v>2262480</v>
      </c>
      <c r="AB298" s="1">
        <v>2262480</v>
      </c>
      <c r="AC298" s="1">
        <v>2262480</v>
      </c>
      <c r="AD298" s="1">
        <v>1998000</v>
      </c>
      <c r="AE298" s="1">
        <v>1998000</v>
      </c>
      <c r="AF298" s="1">
        <v>123020</v>
      </c>
      <c r="AG298" s="1">
        <v>387500</v>
      </c>
      <c r="AH298">
        <v>0</v>
      </c>
      <c r="AI298" s="1">
        <v>385500</v>
      </c>
      <c r="AJ298">
        <v>0</v>
      </c>
      <c r="AK298">
        <v>0</v>
      </c>
      <c r="AL298" s="1">
        <v>385500</v>
      </c>
    </row>
    <row r="299" spans="1:38" x14ac:dyDescent="0.35">
      <c r="A299" t="str">
        <f t="shared" si="15"/>
        <v>1.1-00-2508_25619013_2535510</v>
      </c>
      <c r="B299" t="s">
        <v>812</v>
      </c>
      <c r="C299" t="s">
        <v>815</v>
      </c>
      <c r="D299" t="s">
        <v>868</v>
      </c>
      <c r="E299" t="s">
        <v>870</v>
      </c>
      <c r="F299">
        <v>6</v>
      </c>
      <c r="G299" t="s">
        <v>164</v>
      </c>
      <c r="H299">
        <v>19</v>
      </c>
      <c r="I299" t="s">
        <v>168</v>
      </c>
      <c r="J299" t="s">
        <v>869</v>
      </c>
      <c r="K299" t="s">
        <v>871</v>
      </c>
      <c r="L299">
        <v>3000</v>
      </c>
      <c r="M299" t="s">
        <v>56</v>
      </c>
      <c r="N299">
        <v>3551</v>
      </c>
      <c r="O299" t="s">
        <v>243</v>
      </c>
      <c r="P299">
        <v>0</v>
      </c>
      <c r="Q299" t="s">
        <v>58</v>
      </c>
      <c r="R299" s="1">
        <v>0</v>
      </c>
      <c r="S299" s="1">
        <v>0</v>
      </c>
      <c r="T299" s="1">
        <v>0</v>
      </c>
      <c r="U299" s="1">
        <v>1276</v>
      </c>
      <c r="V299" s="1">
        <v>0</v>
      </c>
      <c r="W299" s="1">
        <v>1276</v>
      </c>
      <c r="X299" s="1">
        <v>1276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</row>
    <row r="300" spans="1:38" x14ac:dyDescent="0.35">
      <c r="A300" t="str">
        <f t="shared" si="15"/>
        <v>1.1-00-2508_25619013_2537110</v>
      </c>
      <c r="B300" t="s">
        <v>812</v>
      </c>
      <c r="C300" t="s">
        <v>815</v>
      </c>
      <c r="D300" t="s">
        <v>868</v>
      </c>
      <c r="E300" t="s">
        <v>870</v>
      </c>
      <c r="F300">
        <v>6</v>
      </c>
      <c r="G300" t="s">
        <v>164</v>
      </c>
      <c r="H300">
        <v>19</v>
      </c>
      <c r="I300" t="s">
        <v>168</v>
      </c>
      <c r="J300" t="s">
        <v>869</v>
      </c>
      <c r="K300" t="s">
        <v>871</v>
      </c>
      <c r="L300">
        <v>3000</v>
      </c>
      <c r="M300" t="s">
        <v>56</v>
      </c>
      <c r="N300">
        <v>3711</v>
      </c>
      <c r="O300" t="s">
        <v>278</v>
      </c>
      <c r="P300">
        <v>0</v>
      </c>
      <c r="Q300" t="s">
        <v>58</v>
      </c>
      <c r="R300" s="1">
        <v>6755</v>
      </c>
      <c r="S300" s="1">
        <v>6755</v>
      </c>
      <c r="T300" s="1">
        <v>6755</v>
      </c>
      <c r="U300" s="1">
        <v>35000</v>
      </c>
      <c r="V300" s="1">
        <v>0</v>
      </c>
      <c r="W300" s="1">
        <v>25193.52</v>
      </c>
      <c r="X300" s="1">
        <v>25193.52</v>
      </c>
      <c r="Y300" s="1">
        <v>35000</v>
      </c>
      <c r="Z300" s="1">
        <v>35000</v>
      </c>
      <c r="AA300" s="1">
        <v>10627</v>
      </c>
      <c r="AB300" s="1">
        <v>10627</v>
      </c>
      <c r="AC300" s="1">
        <v>10627</v>
      </c>
      <c r="AD300" s="1">
        <v>10627</v>
      </c>
      <c r="AE300" s="1">
        <v>10627</v>
      </c>
      <c r="AF300" s="1">
        <v>24373</v>
      </c>
      <c r="AG300" s="1">
        <v>24373</v>
      </c>
      <c r="AH300">
        <v>0</v>
      </c>
      <c r="AI300">
        <v>0</v>
      </c>
      <c r="AJ300">
        <v>0</v>
      </c>
      <c r="AK300">
        <v>0</v>
      </c>
      <c r="AL300">
        <v>0</v>
      </c>
    </row>
    <row r="301" spans="1:38" x14ac:dyDescent="0.35">
      <c r="A301" t="str">
        <f t="shared" si="15"/>
        <v>1.1-00-2508_25618013_2537210</v>
      </c>
      <c r="B301" t="s">
        <v>812</v>
      </c>
      <c r="C301" t="s">
        <v>815</v>
      </c>
      <c r="D301" t="s">
        <v>868</v>
      </c>
      <c r="E301" t="s">
        <v>870</v>
      </c>
      <c r="F301">
        <v>6</v>
      </c>
      <c r="G301" t="s">
        <v>164</v>
      </c>
      <c r="H301">
        <v>18</v>
      </c>
      <c r="I301" t="s">
        <v>165</v>
      </c>
      <c r="J301" t="s">
        <v>869</v>
      </c>
      <c r="K301" t="s">
        <v>871</v>
      </c>
      <c r="L301">
        <v>3000</v>
      </c>
      <c r="M301" t="s">
        <v>56</v>
      </c>
      <c r="N301">
        <v>3721</v>
      </c>
      <c r="O301" t="s">
        <v>324</v>
      </c>
      <c r="P301">
        <v>0</v>
      </c>
      <c r="Q301" t="s">
        <v>58</v>
      </c>
      <c r="R301" s="1">
        <v>0</v>
      </c>
      <c r="S301" s="1">
        <v>0</v>
      </c>
      <c r="T301" s="1">
        <v>0</v>
      </c>
      <c r="U301" s="1">
        <v>6755.56</v>
      </c>
      <c r="V301" s="1">
        <v>0</v>
      </c>
      <c r="W301" s="1">
        <v>6755.56</v>
      </c>
      <c r="X301" s="1">
        <v>6755.56</v>
      </c>
      <c r="Y301" s="1">
        <v>15000</v>
      </c>
      <c r="Z301" s="1">
        <v>15000</v>
      </c>
      <c r="AA301">
        <v>0</v>
      </c>
      <c r="AB301">
        <v>0</v>
      </c>
      <c r="AC301">
        <v>0</v>
      </c>
      <c r="AD301">
        <v>0</v>
      </c>
      <c r="AE301">
        <v>0</v>
      </c>
      <c r="AF301" s="1">
        <v>15000</v>
      </c>
      <c r="AG301" s="1">
        <v>15000</v>
      </c>
      <c r="AH301">
        <v>0</v>
      </c>
      <c r="AI301">
        <v>0</v>
      </c>
      <c r="AJ301">
        <v>0</v>
      </c>
      <c r="AK301">
        <v>0</v>
      </c>
      <c r="AL301">
        <v>0</v>
      </c>
    </row>
    <row r="302" spans="1:38" x14ac:dyDescent="0.35">
      <c r="A302" t="str">
        <f t="shared" si="15"/>
        <v>1.1-00-2508_25619013_2537510</v>
      </c>
      <c r="B302" t="s">
        <v>812</v>
      </c>
      <c r="C302" t="s">
        <v>815</v>
      </c>
      <c r="D302" t="s">
        <v>868</v>
      </c>
      <c r="E302" t="s">
        <v>870</v>
      </c>
      <c r="F302">
        <v>6</v>
      </c>
      <c r="G302" t="s">
        <v>164</v>
      </c>
      <c r="H302">
        <v>19</v>
      </c>
      <c r="I302" t="s">
        <v>168</v>
      </c>
      <c r="J302" t="s">
        <v>869</v>
      </c>
      <c r="K302" t="s">
        <v>871</v>
      </c>
      <c r="L302">
        <v>3000</v>
      </c>
      <c r="M302" t="s">
        <v>56</v>
      </c>
      <c r="N302">
        <v>3751</v>
      </c>
      <c r="O302" t="s">
        <v>279</v>
      </c>
      <c r="P302">
        <v>0</v>
      </c>
      <c r="Q302" t="s">
        <v>58</v>
      </c>
      <c r="R302" s="1">
        <v>1036</v>
      </c>
      <c r="S302" s="1">
        <v>1035</v>
      </c>
      <c r="T302" s="1">
        <v>1035</v>
      </c>
      <c r="U302" s="1">
        <v>31513.360000000001</v>
      </c>
      <c r="V302" s="1">
        <v>0</v>
      </c>
      <c r="W302" s="1">
        <v>19848.97</v>
      </c>
      <c r="X302" s="1">
        <v>19848.97</v>
      </c>
      <c r="Y302" s="1">
        <v>35000</v>
      </c>
      <c r="Z302" s="1">
        <v>35000</v>
      </c>
      <c r="AA302">
        <v>402</v>
      </c>
      <c r="AB302">
        <v>402</v>
      </c>
      <c r="AC302">
        <v>402</v>
      </c>
      <c r="AD302">
        <v>402</v>
      </c>
      <c r="AE302">
        <v>402</v>
      </c>
      <c r="AF302" s="1">
        <v>34598</v>
      </c>
      <c r="AG302" s="1">
        <v>34598</v>
      </c>
      <c r="AH302">
        <v>0</v>
      </c>
      <c r="AI302">
        <v>0</v>
      </c>
      <c r="AJ302">
        <v>0</v>
      </c>
      <c r="AK302">
        <v>0</v>
      </c>
      <c r="AL302">
        <v>0</v>
      </c>
    </row>
    <row r="303" spans="1:38" x14ac:dyDescent="0.35">
      <c r="A303" t="str">
        <f t="shared" si="15"/>
        <v>1.1-00-2508_25619013_2538310</v>
      </c>
      <c r="B303" t="s">
        <v>812</v>
      </c>
      <c r="C303" t="s">
        <v>815</v>
      </c>
      <c r="D303" t="s">
        <v>868</v>
      </c>
      <c r="E303" t="s">
        <v>870</v>
      </c>
      <c r="F303">
        <v>6</v>
      </c>
      <c r="G303" t="s">
        <v>164</v>
      </c>
      <c r="H303">
        <v>19</v>
      </c>
      <c r="I303" t="s">
        <v>168</v>
      </c>
      <c r="J303" t="s">
        <v>869</v>
      </c>
      <c r="K303" t="s">
        <v>871</v>
      </c>
      <c r="L303">
        <v>3000</v>
      </c>
      <c r="M303" t="s">
        <v>56</v>
      </c>
      <c r="N303">
        <v>3831</v>
      </c>
      <c r="O303" t="s">
        <v>711</v>
      </c>
      <c r="P303">
        <v>0</v>
      </c>
      <c r="Q303" t="s">
        <v>58</v>
      </c>
      <c r="R303" s="1">
        <v>0</v>
      </c>
      <c r="S303" s="1">
        <v>0</v>
      </c>
      <c r="T303" s="1">
        <v>0</v>
      </c>
      <c r="U303" s="1">
        <v>25000</v>
      </c>
      <c r="V303" s="1">
        <v>0</v>
      </c>
      <c r="W303" s="1">
        <v>25000</v>
      </c>
      <c r="X303" s="1">
        <v>25000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</row>
    <row r="304" spans="1:38" x14ac:dyDescent="0.35">
      <c r="A304" t="str">
        <f t="shared" si="15"/>
        <v>1.1-00-2508_25619013_2539220</v>
      </c>
      <c r="B304" t="s">
        <v>812</v>
      </c>
      <c r="C304" t="s">
        <v>815</v>
      </c>
      <c r="D304" t="s">
        <v>868</v>
      </c>
      <c r="E304" t="s">
        <v>870</v>
      </c>
      <c r="F304">
        <v>6</v>
      </c>
      <c r="G304" t="s">
        <v>164</v>
      </c>
      <c r="H304">
        <v>19</v>
      </c>
      <c r="I304" t="s">
        <v>168</v>
      </c>
      <c r="J304" t="s">
        <v>869</v>
      </c>
      <c r="K304" t="s">
        <v>871</v>
      </c>
      <c r="L304">
        <v>3000</v>
      </c>
      <c r="M304" t="s">
        <v>56</v>
      </c>
      <c r="N304">
        <v>3922</v>
      </c>
      <c r="O304" t="s">
        <v>258</v>
      </c>
      <c r="P304">
        <v>0</v>
      </c>
      <c r="Q304" t="s">
        <v>58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</row>
    <row r="305" spans="1:38" x14ac:dyDescent="0.35">
      <c r="A305" t="str">
        <f t="shared" si="15"/>
        <v>1.1-00-2508_25619013_2539220</v>
      </c>
      <c r="B305" t="s">
        <v>812</v>
      </c>
      <c r="C305" t="s">
        <v>815</v>
      </c>
      <c r="D305" t="s">
        <v>868</v>
      </c>
      <c r="E305" t="s">
        <v>870</v>
      </c>
      <c r="F305">
        <v>6</v>
      </c>
      <c r="G305" t="s">
        <v>164</v>
      </c>
      <c r="H305">
        <v>19</v>
      </c>
      <c r="I305" t="s">
        <v>168</v>
      </c>
      <c r="J305" t="s">
        <v>869</v>
      </c>
      <c r="K305" t="s">
        <v>871</v>
      </c>
      <c r="L305">
        <v>3000</v>
      </c>
      <c r="M305" t="s">
        <v>56</v>
      </c>
      <c r="N305">
        <v>3922</v>
      </c>
      <c r="O305" t="s">
        <v>258</v>
      </c>
      <c r="P305">
        <v>0</v>
      </c>
      <c r="Q305" t="s">
        <v>58</v>
      </c>
      <c r="R305" s="1">
        <v>25000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</row>
    <row r="306" spans="1:38" x14ac:dyDescent="0.35">
      <c r="A306" t="str">
        <f t="shared" si="15"/>
        <v>1.1-00-2508_25619013_2539410</v>
      </c>
      <c r="B306" t="s">
        <v>812</v>
      </c>
      <c r="C306" t="s">
        <v>815</v>
      </c>
      <c r="D306" t="s">
        <v>868</v>
      </c>
      <c r="E306" t="s">
        <v>870</v>
      </c>
      <c r="F306">
        <v>6</v>
      </c>
      <c r="G306" t="s">
        <v>164</v>
      </c>
      <c r="H306">
        <v>19</v>
      </c>
      <c r="I306" t="s">
        <v>168</v>
      </c>
      <c r="J306" t="s">
        <v>869</v>
      </c>
      <c r="K306" t="s">
        <v>871</v>
      </c>
      <c r="L306">
        <v>3000</v>
      </c>
      <c r="M306" t="s">
        <v>56</v>
      </c>
      <c r="N306">
        <v>3941</v>
      </c>
      <c r="O306" t="s">
        <v>328</v>
      </c>
      <c r="P306">
        <v>0</v>
      </c>
      <c r="Q306" t="s">
        <v>58</v>
      </c>
      <c r="R306" s="1">
        <v>35121</v>
      </c>
      <c r="S306" s="1">
        <v>0</v>
      </c>
      <c r="T306" s="1">
        <v>0</v>
      </c>
      <c r="U306" s="1">
        <v>0</v>
      </c>
      <c r="V306" s="1">
        <v>50000</v>
      </c>
      <c r="W306" s="1">
        <v>0</v>
      </c>
      <c r="X306" s="1">
        <v>0</v>
      </c>
      <c r="Y306" s="1">
        <v>88000</v>
      </c>
      <c r="Z306" s="1">
        <v>50000</v>
      </c>
      <c r="AA306" s="1">
        <v>64240</v>
      </c>
      <c r="AB306" s="1">
        <v>64240</v>
      </c>
      <c r="AC306">
        <v>0</v>
      </c>
      <c r="AD306">
        <v>0</v>
      </c>
      <c r="AE306">
        <v>0</v>
      </c>
      <c r="AF306" s="1">
        <v>23760</v>
      </c>
      <c r="AG306" s="1">
        <v>88000</v>
      </c>
      <c r="AH306">
        <v>0</v>
      </c>
      <c r="AI306" s="1">
        <v>38000</v>
      </c>
      <c r="AJ306">
        <v>0</v>
      </c>
      <c r="AK306">
        <v>0</v>
      </c>
      <c r="AL306" s="1">
        <v>38000</v>
      </c>
    </row>
    <row r="307" spans="1:38" x14ac:dyDescent="0.35">
      <c r="A307" t="str">
        <f t="shared" si="15"/>
        <v>1.608_25619013_2533610</v>
      </c>
      <c r="B307">
        <v>1.6</v>
      </c>
      <c r="C307" t="s">
        <v>782</v>
      </c>
      <c r="D307" t="s">
        <v>868</v>
      </c>
      <c r="E307" t="s">
        <v>870</v>
      </c>
      <c r="F307">
        <v>6</v>
      </c>
      <c r="G307" t="s">
        <v>164</v>
      </c>
      <c r="H307">
        <v>19</v>
      </c>
      <c r="I307" t="s">
        <v>168</v>
      </c>
      <c r="J307" t="s">
        <v>869</v>
      </c>
      <c r="K307" t="s">
        <v>871</v>
      </c>
      <c r="L307">
        <v>3000</v>
      </c>
      <c r="M307" t="s">
        <v>56</v>
      </c>
      <c r="N307">
        <v>3361</v>
      </c>
      <c r="O307" t="s">
        <v>114</v>
      </c>
      <c r="P307">
        <v>0</v>
      </c>
      <c r="Q307" t="s">
        <v>58</v>
      </c>
      <c r="R307" s="1">
        <v>0</v>
      </c>
      <c r="S307" s="1">
        <v>0</v>
      </c>
      <c r="T307" s="1">
        <v>0</v>
      </c>
      <c r="U307" s="1">
        <v>52000</v>
      </c>
      <c r="V307" s="1">
        <v>0</v>
      </c>
      <c r="W307" s="1">
        <v>35806.879999999997</v>
      </c>
      <c r="X307" s="1">
        <v>35806.879999999997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</row>
    <row r="308" spans="1:38" x14ac:dyDescent="0.35">
      <c r="A308" t="str">
        <f t="shared" si="15"/>
        <v>1.608_25619013_2556410</v>
      </c>
      <c r="B308">
        <v>1.6</v>
      </c>
      <c r="C308" t="s">
        <v>235</v>
      </c>
      <c r="D308" t="s">
        <v>868</v>
      </c>
      <c r="E308" t="s">
        <v>870</v>
      </c>
      <c r="F308">
        <v>6</v>
      </c>
      <c r="G308" t="s">
        <v>164</v>
      </c>
      <c r="H308">
        <v>19</v>
      </c>
      <c r="I308" t="s">
        <v>168</v>
      </c>
      <c r="J308" t="s">
        <v>869</v>
      </c>
      <c r="K308" t="s">
        <v>871</v>
      </c>
      <c r="L308">
        <v>5000</v>
      </c>
      <c r="M308" t="s">
        <v>118</v>
      </c>
      <c r="N308">
        <v>5641</v>
      </c>
      <c r="O308" t="s">
        <v>244</v>
      </c>
      <c r="P308">
        <v>0</v>
      </c>
      <c r="Q308" t="s">
        <v>58</v>
      </c>
      <c r="R308" s="1">
        <v>3960</v>
      </c>
      <c r="S308" s="1">
        <v>3880.2</v>
      </c>
      <c r="T308" s="1">
        <v>3880.2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</row>
    <row r="309" spans="1:38" x14ac:dyDescent="0.35">
      <c r="A309" t="str">
        <f t="shared" si="15"/>
        <v>1.608_25619013_2533210</v>
      </c>
      <c r="B309">
        <v>1.6</v>
      </c>
      <c r="C309" t="s">
        <v>235</v>
      </c>
      <c r="D309" t="s">
        <v>868</v>
      </c>
      <c r="E309" t="s">
        <v>870</v>
      </c>
      <c r="F309">
        <v>6</v>
      </c>
      <c r="G309" t="s">
        <v>164</v>
      </c>
      <c r="H309">
        <v>19</v>
      </c>
      <c r="I309" t="s">
        <v>168</v>
      </c>
      <c r="J309" t="s">
        <v>869</v>
      </c>
      <c r="K309" t="s">
        <v>871</v>
      </c>
      <c r="L309">
        <v>3000</v>
      </c>
      <c r="M309" t="s">
        <v>56</v>
      </c>
      <c r="N309">
        <v>3321</v>
      </c>
      <c r="O309" t="s">
        <v>245</v>
      </c>
      <c r="P309">
        <v>0</v>
      </c>
      <c r="Q309" t="s">
        <v>58</v>
      </c>
      <c r="R309" s="1">
        <v>59388.81</v>
      </c>
      <c r="S309" s="1">
        <v>58661.2</v>
      </c>
      <c r="T309" s="1">
        <v>58661.2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</row>
    <row r="310" spans="1:38" x14ac:dyDescent="0.35">
      <c r="A310" t="str">
        <f t="shared" si="15"/>
        <v>1.608_25619013_2531610</v>
      </c>
      <c r="B310">
        <v>1.6</v>
      </c>
      <c r="C310" t="s">
        <v>248</v>
      </c>
      <c r="D310" t="s">
        <v>868</v>
      </c>
      <c r="E310" t="s">
        <v>870</v>
      </c>
      <c r="F310">
        <v>6</v>
      </c>
      <c r="G310" t="s">
        <v>164</v>
      </c>
      <c r="H310">
        <v>19</v>
      </c>
      <c r="I310" t="s">
        <v>168</v>
      </c>
      <c r="J310" t="s">
        <v>869</v>
      </c>
      <c r="K310" t="s">
        <v>871</v>
      </c>
      <c r="L310">
        <v>3000</v>
      </c>
      <c r="M310" t="s">
        <v>56</v>
      </c>
      <c r="N310">
        <v>3161</v>
      </c>
      <c r="O310" t="s">
        <v>247</v>
      </c>
      <c r="P310">
        <v>0</v>
      </c>
      <c r="Q310" t="s">
        <v>58</v>
      </c>
      <c r="R310" s="1">
        <v>55000</v>
      </c>
      <c r="S310" s="1">
        <v>54627.3</v>
      </c>
      <c r="T310" s="1">
        <v>54627.3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</row>
    <row r="311" spans="1:38" x14ac:dyDescent="0.35">
      <c r="A311" t="str">
        <f t="shared" si="15"/>
        <v>1.1-00-2508_25619013_2551510</v>
      </c>
      <c r="B311" t="s">
        <v>812</v>
      </c>
      <c r="C311" t="s">
        <v>815</v>
      </c>
      <c r="D311" t="s">
        <v>868</v>
      </c>
      <c r="E311" t="s">
        <v>870</v>
      </c>
      <c r="F311">
        <v>6</v>
      </c>
      <c r="G311" t="s">
        <v>164</v>
      </c>
      <c r="H311">
        <v>19</v>
      </c>
      <c r="I311" t="s">
        <v>168</v>
      </c>
      <c r="J311" t="s">
        <v>869</v>
      </c>
      <c r="K311" t="s">
        <v>871</v>
      </c>
      <c r="L311">
        <v>5000</v>
      </c>
      <c r="M311" t="s">
        <v>118</v>
      </c>
      <c r="N311">
        <v>5151</v>
      </c>
      <c r="O311" t="s">
        <v>326</v>
      </c>
      <c r="P311">
        <v>0</v>
      </c>
      <c r="Q311" t="s">
        <v>58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</row>
    <row r="312" spans="1:38" x14ac:dyDescent="0.35">
      <c r="A312" t="str">
        <f t="shared" si="15"/>
        <v>1.1-00-2508_25619013_2551510</v>
      </c>
      <c r="B312" t="s">
        <v>812</v>
      </c>
      <c r="C312" t="s">
        <v>815</v>
      </c>
      <c r="D312" t="s">
        <v>868</v>
      </c>
      <c r="E312" t="s">
        <v>870</v>
      </c>
      <c r="F312">
        <v>6</v>
      </c>
      <c r="G312" t="s">
        <v>164</v>
      </c>
      <c r="H312">
        <v>19</v>
      </c>
      <c r="I312" t="s">
        <v>168</v>
      </c>
      <c r="J312" t="s">
        <v>869</v>
      </c>
      <c r="K312" t="s">
        <v>871</v>
      </c>
      <c r="L312">
        <v>5000</v>
      </c>
      <c r="M312" t="s">
        <v>118</v>
      </c>
      <c r="N312">
        <v>5151</v>
      </c>
      <c r="O312" t="s">
        <v>326</v>
      </c>
      <c r="P312">
        <v>0</v>
      </c>
      <c r="Q312" t="s">
        <v>58</v>
      </c>
      <c r="R312" s="1">
        <v>1628</v>
      </c>
      <c r="S312" s="1">
        <v>1627.01</v>
      </c>
      <c r="T312" s="1">
        <v>1627.01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</row>
    <row r="313" spans="1:38" x14ac:dyDescent="0.35">
      <c r="A313" t="str">
        <f t="shared" si="15"/>
        <v>1.1-00-2508_25619013_2539620</v>
      </c>
      <c r="B313" t="s">
        <v>812</v>
      </c>
      <c r="C313" t="s">
        <v>815</v>
      </c>
      <c r="D313" t="s">
        <v>868</v>
      </c>
      <c r="E313" t="s">
        <v>870</v>
      </c>
      <c r="F313">
        <v>6</v>
      </c>
      <c r="G313" t="s">
        <v>164</v>
      </c>
      <c r="H313">
        <v>19</v>
      </c>
      <c r="I313" t="s">
        <v>168</v>
      </c>
      <c r="J313" t="s">
        <v>869</v>
      </c>
      <c r="K313" t="s">
        <v>871</v>
      </c>
      <c r="L313">
        <v>3000</v>
      </c>
      <c r="M313" t="s">
        <v>56</v>
      </c>
      <c r="N313">
        <v>3962</v>
      </c>
      <c r="O313" t="s">
        <v>395</v>
      </c>
      <c r="P313">
        <v>0</v>
      </c>
      <c r="Q313" t="s">
        <v>58</v>
      </c>
      <c r="R313" s="1">
        <v>86820</v>
      </c>
      <c r="S313" s="1">
        <v>21243</v>
      </c>
      <c r="T313" s="1">
        <v>21243</v>
      </c>
      <c r="U313" s="1">
        <v>61602.36</v>
      </c>
      <c r="V313" s="1">
        <v>120000</v>
      </c>
      <c r="W313" s="1">
        <v>61602.36</v>
      </c>
      <c r="X313" s="1">
        <v>61602.36</v>
      </c>
      <c r="Y313" s="1">
        <v>98680</v>
      </c>
      <c r="Z313" s="1">
        <v>300000</v>
      </c>
      <c r="AA313" s="1">
        <v>46132.14</v>
      </c>
      <c r="AB313" s="1">
        <v>46132.14</v>
      </c>
      <c r="AC313" s="1">
        <v>3417</v>
      </c>
      <c r="AD313" s="1">
        <v>3417</v>
      </c>
      <c r="AE313" s="1">
        <v>3417</v>
      </c>
      <c r="AF313" s="1">
        <v>52547.86</v>
      </c>
      <c r="AG313" s="1">
        <v>95263</v>
      </c>
      <c r="AH313">
        <v>0</v>
      </c>
      <c r="AI313" s="1">
        <v>25000</v>
      </c>
      <c r="AJ313">
        <v>0</v>
      </c>
      <c r="AK313" s="1">
        <v>226320</v>
      </c>
      <c r="AL313" s="1">
        <v>-201320</v>
      </c>
    </row>
    <row r="314" spans="1:38" x14ac:dyDescent="0.35">
      <c r="A314" t="str">
        <f t="shared" si="15"/>
        <v>202405_25611007_2526110</v>
      </c>
      <c r="B314">
        <v>2024</v>
      </c>
      <c r="C314" t="s">
        <v>779</v>
      </c>
      <c r="D314" t="s">
        <v>833</v>
      </c>
      <c r="E314" t="s">
        <v>835</v>
      </c>
      <c r="F314">
        <v>6</v>
      </c>
      <c r="G314" t="s">
        <v>164</v>
      </c>
      <c r="H314">
        <v>11</v>
      </c>
      <c r="I314" t="s">
        <v>182</v>
      </c>
      <c r="J314" t="s">
        <v>834</v>
      </c>
      <c r="K314" t="s">
        <v>836</v>
      </c>
      <c r="L314">
        <v>2000</v>
      </c>
      <c r="M314" t="s">
        <v>105</v>
      </c>
      <c r="N314">
        <v>2611</v>
      </c>
      <c r="O314" t="s">
        <v>128</v>
      </c>
      <c r="P314">
        <v>0</v>
      </c>
      <c r="Q314" t="s">
        <v>58</v>
      </c>
      <c r="R314" s="1">
        <v>6574917.4900000002</v>
      </c>
      <c r="S314" s="1">
        <v>6574917.4900000002</v>
      </c>
      <c r="T314" s="1">
        <v>6574917.4900000002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</row>
    <row r="315" spans="1:38" x14ac:dyDescent="0.35">
      <c r="A315" t="str">
        <f t="shared" si="15"/>
        <v>1.1-00-2505_25611007_2526110</v>
      </c>
      <c r="B315" t="s">
        <v>812</v>
      </c>
      <c r="C315" t="s">
        <v>815</v>
      </c>
      <c r="D315" t="s">
        <v>833</v>
      </c>
      <c r="E315" t="s">
        <v>835</v>
      </c>
      <c r="F315">
        <v>6</v>
      </c>
      <c r="G315" t="s">
        <v>164</v>
      </c>
      <c r="H315">
        <v>11</v>
      </c>
      <c r="I315" t="s">
        <v>182</v>
      </c>
      <c r="J315" t="s">
        <v>834</v>
      </c>
      <c r="K315" t="s">
        <v>836</v>
      </c>
      <c r="L315">
        <v>2000</v>
      </c>
      <c r="M315" t="s">
        <v>105</v>
      </c>
      <c r="N315">
        <v>2611</v>
      </c>
      <c r="O315" t="s">
        <v>128</v>
      </c>
      <c r="P315">
        <v>0</v>
      </c>
      <c r="Q315" t="s">
        <v>58</v>
      </c>
      <c r="R315" s="1">
        <v>2522122.4</v>
      </c>
      <c r="S315" s="1">
        <v>2231927.58</v>
      </c>
      <c r="T315" s="1">
        <v>2231927.58</v>
      </c>
      <c r="U315" s="1">
        <v>7169097.4800000004</v>
      </c>
      <c r="V315" s="1">
        <v>9000000</v>
      </c>
      <c r="W315" s="1">
        <v>5998029.2800000003</v>
      </c>
      <c r="X315" s="1">
        <v>5624675.8600000003</v>
      </c>
      <c r="Y315" s="1">
        <v>6500000</v>
      </c>
      <c r="Z315" s="1">
        <v>6500000</v>
      </c>
      <c r="AA315" s="1">
        <v>3140105.09</v>
      </c>
      <c r="AB315" s="1">
        <v>3140105.09</v>
      </c>
      <c r="AC315" s="1">
        <v>3140105.09</v>
      </c>
      <c r="AD315" s="1">
        <v>2565591.7799999998</v>
      </c>
      <c r="AE315" s="1">
        <v>2565591.7799999998</v>
      </c>
      <c r="AF315" s="1">
        <v>3359894.91</v>
      </c>
      <c r="AG315" s="1">
        <v>3934408.22</v>
      </c>
      <c r="AH315">
        <v>0</v>
      </c>
      <c r="AI315">
        <v>0</v>
      </c>
      <c r="AJ315">
        <v>0</v>
      </c>
      <c r="AK315">
        <v>0</v>
      </c>
      <c r="AL315">
        <v>0</v>
      </c>
    </row>
    <row r="316" spans="1:38" x14ac:dyDescent="0.35">
      <c r="A316" t="str">
        <f t="shared" si="15"/>
        <v>1.1-00-2508_25621015_2521310</v>
      </c>
      <c r="B316" t="s">
        <v>812</v>
      </c>
      <c r="C316" t="s">
        <v>815</v>
      </c>
      <c r="D316" t="s">
        <v>868</v>
      </c>
      <c r="E316" t="s">
        <v>870</v>
      </c>
      <c r="F316">
        <v>6</v>
      </c>
      <c r="G316" t="s">
        <v>164</v>
      </c>
      <c r="H316">
        <v>21</v>
      </c>
      <c r="I316" t="s">
        <v>440</v>
      </c>
      <c r="J316" t="s">
        <v>872</v>
      </c>
      <c r="K316" t="s">
        <v>873</v>
      </c>
      <c r="L316">
        <v>2000</v>
      </c>
      <c r="M316" t="s">
        <v>105</v>
      </c>
      <c r="N316">
        <v>2131</v>
      </c>
      <c r="O316" t="s">
        <v>701</v>
      </c>
      <c r="P316">
        <v>0</v>
      </c>
      <c r="Q316" t="s">
        <v>58</v>
      </c>
      <c r="R316" s="1">
        <v>0</v>
      </c>
      <c r="S316" s="1">
        <v>0</v>
      </c>
      <c r="T316" s="1">
        <v>0</v>
      </c>
      <c r="U316" s="1">
        <v>20000</v>
      </c>
      <c r="V316" s="1">
        <v>1000000</v>
      </c>
      <c r="W316" s="1">
        <v>0</v>
      </c>
      <c r="X316" s="1">
        <v>0</v>
      </c>
      <c r="Y316" s="1">
        <v>110000</v>
      </c>
      <c r="Z316" s="1">
        <v>2200000</v>
      </c>
      <c r="AA316">
        <v>0</v>
      </c>
      <c r="AB316">
        <v>0</v>
      </c>
      <c r="AC316">
        <v>0</v>
      </c>
      <c r="AD316">
        <v>0</v>
      </c>
      <c r="AE316">
        <v>0</v>
      </c>
      <c r="AF316" s="1">
        <v>110000</v>
      </c>
      <c r="AG316" s="1">
        <v>110000</v>
      </c>
      <c r="AH316">
        <v>0</v>
      </c>
      <c r="AI316">
        <v>0</v>
      </c>
      <c r="AJ316">
        <v>0</v>
      </c>
      <c r="AK316" s="1">
        <v>2090000</v>
      </c>
      <c r="AL316" s="1">
        <v>-2090000</v>
      </c>
    </row>
    <row r="317" spans="1:38" x14ac:dyDescent="0.35">
      <c r="A317" t="str">
        <f t="shared" si="15"/>
        <v>1.1-00-2508_25621015_2522110</v>
      </c>
      <c r="B317" t="s">
        <v>812</v>
      </c>
      <c r="C317" t="s">
        <v>815</v>
      </c>
      <c r="D317" t="s">
        <v>868</v>
      </c>
      <c r="E317" t="s">
        <v>870</v>
      </c>
      <c r="F317">
        <v>6</v>
      </c>
      <c r="G317" t="s">
        <v>164</v>
      </c>
      <c r="H317">
        <v>21</v>
      </c>
      <c r="I317" t="s">
        <v>440</v>
      </c>
      <c r="J317" t="s">
        <v>872</v>
      </c>
      <c r="K317" t="s">
        <v>873</v>
      </c>
      <c r="L317">
        <v>2000</v>
      </c>
      <c r="M317" t="s">
        <v>105</v>
      </c>
      <c r="N317">
        <v>2211</v>
      </c>
      <c r="O317" t="s">
        <v>307</v>
      </c>
      <c r="P317">
        <v>0</v>
      </c>
      <c r="Q317" t="s">
        <v>58</v>
      </c>
      <c r="R317" s="1">
        <v>180739.49</v>
      </c>
      <c r="S317" s="1">
        <v>173739.49</v>
      </c>
      <c r="T317" s="1">
        <v>171939.49</v>
      </c>
      <c r="U317" s="1">
        <v>300000</v>
      </c>
      <c r="V317" s="1">
        <v>150000</v>
      </c>
      <c r="W317" s="1">
        <v>113777.55</v>
      </c>
      <c r="X317" s="1">
        <v>113777.55</v>
      </c>
      <c r="Y317" s="1">
        <v>390000</v>
      </c>
      <c r="Z317" s="1">
        <v>390000</v>
      </c>
      <c r="AA317" s="1">
        <v>374708.6</v>
      </c>
      <c r="AB317" s="1">
        <v>119508.6</v>
      </c>
      <c r="AC317" s="1">
        <v>89882.2</v>
      </c>
      <c r="AD317" s="1">
        <v>6362.2</v>
      </c>
      <c r="AE317" s="1">
        <v>6362.2</v>
      </c>
      <c r="AF317" s="1">
        <v>270491.40000000002</v>
      </c>
      <c r="AG317" s="1">
        <v>383637.8</v>
      </c>
      <c r="AH317">
        <v>0</v>
      </c>
      <c r="AI317">
        <v>0</v>
      </c>
      <c r="AJ317">
        <v>0</v>
      </c>
      <c r="AK317">
        <v>0</v>
      </c>
      <c r="AL317">
        <v>0</v>
      </c>
    </row>
    <row r="318" spans="1:38" x14ac:dyDescent="0.35">
      <c r="A318" t="str">
        <f t="shared" si="15"/>
        <v>1.1-00-2508_25621015_2522310</v>
      </c>
      <c r="B318" t="s">
        <v>812</v>
      </c>
      <c r="C318" t="s">
        <v>815</v>
      </c>
      <c r="D318" t="s">
        <v>868</v>
      </c>
      <c r="E318" t="s">
        <v>870</v>
      </c>
      <c r="F318">
        <v>6</v>
      </c>
      <c r="G318" t="s">
        <v>164</v>
      </c>
      <c r="H318">
        <v>21</v>
      </c>
      <c r="I318" t="s">
        <v>440</v>
      </c>
      <c r="J318" t="s">
        <v>872</v>
      </c>
      <c r="K318" t="s">
        <v>873</v>
      </c>
      <c r="L318">
        <v>2000</v>
      </c>
      <c r="M318" t="s">
        <v>105</v>
      </c>
      <c r="N318">
        <v>2231</v>
      </c>
      <c r="O318" t="s">
        <v>308</v>
      </c>
      <c r="P318">
        <v>0</v>
      </c>
      <c r="Q318" t="s">
        <v>58</v>
      </c>
      <c r="R318" s="1">
        <v>4955.41</v>
      </c>
      <c r="S318" s="1">
        <v>4955.41</v>
      </c>
      <c r="T318" s="1">
        <v>4955.41</v>
      </c>
      <c r="U318" s="1">
        <v>5000</v>
      </c>
      <c r="V318" s="1">
        <v>5000</v>
      </c>
      <c r="W318" s="1">
        <v>2742.68</v>
      </c>
      <c r="X318" s="1">
        <v>2742.68</v>
      </c>
      <c r="Y318" s="1">
        <v>5000</v>
      </c>
      <c r="Z318" s="1">
        <v>5000</v>
      </c>
      <c r="AA318" s="1">
        <v>4897.5200000000004</v>
      </c>
      <c r="AB318">
        <v>0</v>
      </c>
      <c r="AC318">
        <v>0</v>
      </c>
      <c r="AD318">
        <v>0</v>
      </c>
      <c r="AE318">
        <v>0</v>
      </c>
      <c r="AF318" s="1">
        <v>5000</v>
      </c>
      <c r="AG318" s="1">
        <v>5000</v>
      </c>
      <c r="AH318">
        <v>0</v>
      </c>
      <c r="AI318">
        <v>0</v>
      </c>
      <c r="AJ318">
        <v>0</v>
      </c>
      <c r="AK318">
        <v>0</v>
      </c>
      <c r="AL318">
        <v>0</v>
      </c>
    </row>
    <row r="319" spans="1:38" x14ac:dyDescent="0.35">
      <c r="A319" t="str">
        <f t="shared" si="15"/>
        <v>1.1-00-2508_25621015_2524610</v>
      </c>
      <c r="B319" t="s">
        <v>812</v>
      </c>
      <c r="C319" t="s">
        <v>815</v>
      </c>
      <c r="D319" t="s">
        <v>868</v>
      </c>
      <c r="E319" t="s">
        <v>870</v>
      </c>
      <c r="F319">
        <v>6</v>
      </c>
      <c r="G319" t="s">
        <v>164</v>
      </c>
      <c r="H319">
        <v>21</v>
      </c>
      <c r="I319" t="s">
        <v>440</v>
      </c>
      <c r="J319" t="s">
        <v>872</v>
      </c>
      <c r="K319" t="s">
        <v>873</v>
      </c>
      <c r="L319">
        <v>2000</v>
      </c>
      <c r="M319" t="s">
        <v>105</v>
      </c>
      <c r="N319">
        <v>2461</v>
      </c>
      <c r="O319" t="s">
        <v>372</v>
      </c>
      <c r="P319">
        <v>0</v>
      </c>
      <c r="Q319" t="s">
        <v>58</v>
      </c>
      <c r="R319" s="1">
        <v>0</v>
      </c>
      <c r="S319" s="1">
        <v>0</v>
      </c>
      <c r="T319" s="1">
        <v>0</v>
      </c>
      <c r="U319" s="1">
        <v>1000</v>
      </c>
      <c r="V319" s="1">
        <v>1000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</row>
    <row r="320" spans="1:38" x14ac:dyDescent="0.35">
      <c r="A320" t="str">
        <f t="shared" si="15"/>
        <v>1.1-00-2508_25621015_2524710</v>
      </c>
      <c r="B320" t="s">
        <v>812</v>
      </c>
      <c r="C320" t="s">
        <v>815</v>
      </c>
      <c r="D320" t="s">
        <v>868</v>
      </c>
      <c r="E320" t="s">
        <v>870</v>
      </c>
      <c r="F320">
        <v>6</v>
      </c>
      <c r="G320" t="s">
        <v>164</v>
      </c>
      <c r="H320">
        <v>21</v>
      </c>
      <c r="I320" t="s">
        <v>440</v>
      </c>
      <c r="J320" t="s">
        <v>872</v>
      </c>
      <c r="K320" t="s">
        <v>873</v>
      </c>
      <c r="L320">
        <v>2000</v>
      </c>
      <c r="M320" t="s">
        <v>105</v>
      </c>
      <c r="N320">
        <v>2471</v>
      </c>
      <c r="O320" t="s">
        <v>373</v>
      </c>
      <c r="P320">
        <v>0</v>
      </c>
      <c r="Q320" t="s">
        <v>58</v>
      </c>
      <c r="R320" s="1">
        <v>279.44</v>
      </c>
      <c r="S320" s="1">
        <v>279.44</v>
      </c>
      <c r="T320" s="1">
        <v>279.44</v>
      </c>
      <c r="U320" s="1">
        <v>2000</v>
      </c>
      <c r="V320" s="1">
        <v>2000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</row>
    <row r="321" spans="1:38" x14ac:dyDescent="0.35">
      <c r="A321" t="str">
        <f t="shared" si="15"/>
        <v>1.1-00-2508_25621015_2527110</v>
      </c>
      <c r="B321" t="s">
        <v>812</v>
      </c>
      <c r="C321" t="s">
        <v>815</v>
      </c>
      <c r="D321" t="s">
        <v>868</v>
      </c>
      <c r="E321" t="s">
        <v>870</v>
      </c>
      <c r="F321">
        <v>6</v>
      </c>
      <c r="G321" t="s">
        <v>164</v>
      </c>
      <c r="H321">
        <v>21</v>
      </c>
      <c r="I321" t="s">
        <v>440</v>
      </c>
      <c r="J321" t="s">
        <v>872</v>
      </c>
      <c r="K321" t="s">
        <v>873</v>
      </c>
      <c r="L321">
        <v>2000</v>
      </c>
      <c r="M321" t="s">
        <v>105</v>
      </c>
      <c r="N321">
        <v>2711</v>
      </c>
      <c r="O321" t="s">
        <v>106</v>
      </c>
      <c r="P321">
        <v>0</v>
      </c>
      <c r="Q321" t="s">
        <v>58</v>
      </c>
      <c r="R321" s="1">
        <v>0</v>
      </c>
      <c r="S321" s="1">
        <v>0</v>
      </c>
      <c r="T321" s="1">
        <v>0</v>
      </c>
      <c r="U321" s="1">
        <v>500000</v>
      </c>
      <c r="V321" s="1">
        <v>0</v>
      </c>
      <c r="W321" s="1">
        <v>486076.83</v>
      </c>
      <c r="X321" s="1">
        <v>371425.04</v>
      </c>
      <c r="Y321" s="1">
        <v>2000000</v>
      </c>
      <c r="Z321" s="1">
        <v>2000000</v>
      </c>
      <c r="AA321" s="1">
        <v>1754836.4</v>
      </c>
      <c r="AB321" s="1">
        <v>1754836.4</v>
      </c>
      <c r="AC321">
        <v>0</v>
      </c>
      <c r="AD321">
        <v>0</v>
      </c>
      <c r="AE321">
        <v>0</v>
      </c>
      <c r="AF321" s="1">
        <v>245163.6</v>
      </c>
      <c r="AG321" s="1">
        <v>2000000</v>
      </c>
      <c r="AH321">
        <v>0</v>
      </c>
      <c r="AI321">
        <v>0</v>
      </c>
      <c r="AJ321">
        <v>0</v>
      </c>
      <c r="AK321">
        <v>0</v>
      </c>
      <c r="AL321">
        <v>0</v>
      </c>
    </row>
    <row r="322" spans="1:38" x14ac:dyDescent="0.35">
      <c r="A322" t="str">
        <f t="shared" si="15"/>
        <v>1.1-00-2508_25621015_2529210</v>
      </c>
      <c r="B322" t="s">
        <v>812</v>
      </c>
      <c r="C322" t="s">
        <v>815</v>
      </c>
      <c r="D322" t="s">
        <v>868</v>
      </c>
      <c r="E322" t="s">
        <v>870</v>
      </c>
      <c r="F322">
        <v>6</v>
      </c>
      <c r="G322" t="s">
        <v>164</v>
      </c>
      <c r="H322">
        <v>21</v>
      </c>
      <c r="I322" t="s">
        <v>440</v>
      </c>
      <c r="J322" t="s">
        <v>872</v>
      </c>
      <c r="K322" t="s">
        <v>873</v>
      </c>
      <c r="L322">
        <v>2000</v>
      </c>
      <c r="M322" t="s">
        <v>105</v>
      </c>
      <c r="N322">
        <v>2921</v>
      </c>
      <c r="O322" t="s">
        <v>378</v>
      </c>
      <c r="P322">
        <v>0</v>
      </c>
      <c r="Q322" t="s">
        <v>58</v>
      </c>
      <c r="R322" s="1">
        <v>126.97</v>
      </c>
      <c r="S322" s="1">
        <v>126.97</v>
      </c>
      <c r="T322" s="1">
        <v>126.97</v>
      </c>
      <c r="U322" s="1">
        <v>1000</v>
      </c>
      <c r="V322" s="1">
        <v>1000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</row>
    <row r="323" spans="1:38" x14ac:dyDescent="0.35">
      <c r="A323" t="str">
        <f t="shared" si="15"/>
        <v>1.1-00-2508_25621015_2529610</v>
      </c>
      <c r="B323" t="s">
        <v>812</v>
      </c>
      <c r="C323" t="s">
        <v>815</v>
      </c>
      <c r="D323" t="s">
        <v>868</v>
      </c>
      <c r="E323" t="s">
        <v>870</v>
      </c>
      <c r="F323">
        <v>6</v>
      </c>
      <c r="G323" t="s">
        <v>164</v>
      </c>
      <c r="H323">
        <v>21</v>
      </c>
      <c r="I323" t="s">
        <v>440</v>
      </c>
      <c r="J323" t="s">
        <v>872</v>
      </c>
      <c r="K323" t="s">
        <v>873</v>
      </c>
      <c r="L323">
        <v>2000</v>
      </c>
      <c r="M323" t="s">
        <v>105</v>
      </c>
      <c r="N323">
        <v>2961</v>
      </c>
      <c r="O323" t="s">
        <v>379</v>
      </c>
      <c r="P323">
        <v>0</v>
      </c>
      <c r="Q323" t="s">
        <v>58</v>
      </c>
      <c r="R323" s="1">
        <v>13722.8</v>
      </c>
      <c r="S323" s="1">
        <v>13722.8</v>
      </c>
      <c r="T323" s="1">
        <v>12690.4</v>
      </c>
      <c r="U323" s="1">
        <v>50000</v>
      </c>
      <c r="V323" s="1">
        <v>0</v>
      </c>
      <c r="W323" s="1">
        <v>9918</v>
      </c>
      <c r="X323" s="1">
        <v>9918</v>
      </c>
      <c r="Y323" s="1">
        <v>50000</v>
      </c>
      <c r="Z323" s="1">
        <v>50000</v>
      </c>
      <c r="AA323" s="1">
        <v>13474.85</v>
      </c>
      <c r="AB323" s="1">
        <v>13474.85</v>
      </c>
      <c r="AC323" s="1">
        <v>13474.85</v>
      </c>
      <c r="AD323" s="1">
        <v>13474.85</v>
      </c>
      <c r="AE323" s="1">
        <v>13474.85</v>
      </c>
      <c r="AF323" s="1">
        <v>36525.15</v>
      </c>
      <c r="AG323" s="1">
        <v>36525.15</v>
      </c>
      <c r="AH323">
        <v>0</v>
      </c>
      <c r="AI323">
        <v>0</v>
      </c>
      <c r="AJ323">
        <v>0</v>
      </c>
      <c r="AK323">
        <v>0</v>
      </c>
      <c r="AL323">
        <v>0</v>
      </c>
    </row>
    <row r="324" spans="1:38" x14ac:dyDescent="0.35">
      <c r="A324" t="str">
        <f t="shared" si="15"/>
        <v>1.1-00-2508_25621015_2535210</v>
      </c>
      <c r="B324" t="s">
        <v>812</v>
      </c>
      <c r="C324" t="s">
        <v>815</v>
      </c>
      <c r="D324" t="s">
        <v>868</v>
      </c>
      <c r="E324" t="s">
        <v>870</v>
      </c>
      <c r="F324">
        <v>6</v>
      </c>
      <c r="G324" t="s">
        <v>164</v>
      </c>
      <c r="H324">
        <v>21</v>
      </c>
      <c r="I324" t="s">
        <v>440</v>
      </c>
      <c r="J324" t="s">
        <v>872</v>
      </c>
      <c r="K324" t="s">
        <v>873</v>
      </c>
      <c r="L324">
        <v>3000</v>
      </c>
      <c r="M324" t="s">
        <v>56</v>
      </c>
      <c r="N324">
        <v>3521</v>
      </c>
      <c r="O324" t="s">
        <v>391</v>
      </c>
      <c r="P324">
        <v>0</v>
      </c>
      <c r="Q324" t="s">
        <v>58</v>
      </c>
      <c r="R324" s="1">
        <v>0</v>
      </c>
      <c r="S324" s="1">
        <v>0</v>
      </c>
      <c r="T324" s="1">
        <v>0</v>
      </c>
      <c r="U324" s="1">
        <v>22177.05</v>
      </c>
      <c r="V324" s="1">
        <v>0</v>
      </c>
      <c r="W324" s="1">
        <v>22177.05</v>
      </c>
      <c r="X324" s="1">
        <v>22177.05</v>
      </c>
      <c r="Y324" s="1">
        <v>40000</v>
      </c>
      <c r="Z324" s="1">
        <v>40000</v>
      </c>
      <c r="AA324" s="1">
        <v>10579.2</v>
      </c>
      <c r="AB324">
        <v>0</v>
      </c>
      <c r="AC324">
        <v>0</v>
      </c>
      <c r="AD324">
        <v>0</v>
      </c>
      <c r="AE324">
        <v>0</v>
      </c>
      <c r="AF324" s="1">
        <v>40000</v>
      </c>
      <c r="AG324" s="1">
        <v>40000</v>
      </c>
      <c r="AH324">
        <v>0</v>
      </c>
      <c r="AI324">
        <v>0</v>
      </c>
      <c r="AJ324">
        <v>0</v>
      </c>
      <c r="AK324">
        <v>0</v>
      </c>
      <c r="AL324">
        <v>0</v>
      </c>
    </row>
    <row r="325" spans="1:38" x14ac:dyDescent="0.35">
      <c r="A325" t="str">
        <f t="shared" si="15"/>
        <v>1.1-00-2508_25621015_2535710</v>
      </c>
      <c r="B325" t="s">
        <v>812</v>
      </c>
      <c r="C325" t="s">
        <v>815</v>
      </c>
      <c r="D325" t="s">
        <v>868</v>
      </c>
      <c r="E325" t="s">
        <v>870</v>
      </c>
      <c r="F325">
        <v>6</v>
      </c>
      <c r="G325" t="s">
        <v>164</v>
      </c>
      <c r="H325">
        <v>21</v>
      </c>
      <c r="I325" t="s">
        <v>440</v>
      </c>
      <c r="J325" t="s">
        <v>872</v>
      </c>
      <c r="K325" t="s">
        <v>873</v>
      </c>
      <c r="L325">
        <v>3000</v>
      </c>
      <c r="M325" t="s">
        <v>56</v>
      </c>
      <c r="N325">
        <v>3571</v>
      </c>
      <c r="O325" t="s">
        <v>392</v>
      </c>
      <c r="P325">
        <v>0</v>
      </c>
      <c r="Q325" t="s">
        <v>58</v>
      </c>
      <c r="R325" s="1">
        <v>20000</v>
      </c>
      <c r="S325" s="1">
        <v>0</v>
      </c>
      <c r="T325" s="1">
        <v>0</v>
      </c>
      <c r="U325" s="1">
        <v>0</v>
      </c>
      <c r="V325" s="1">
        <v>80000</v>
      </c>
      <c r="W325" s="1">
        <v>0</v>
      </c>
      <c r="X325" s="1">
        <v>0</v>
      </c>
      <c r="Y325" s="1">
        <v>100000</v>
      </c>
      <c r="Z325" s="1">
        <v>100000</v>
      </c>
      <c r="AA325" s="1">
        <v>69659.100000000006</v>
      </c>
      <c r="AB325" s="1">
        <v>69659.100000000006</v>
      </c>
      <c r="AC325" s="1">
        <v>69659.100000000006</v>
      </c>
      <c r="AD325" s="1">
        <v>69659.100000000006</v>
      </c>
      <c r="AE325" s="1">
        <v>69659.100000000006</v>
      </c>
      <c r="AF325" s="1">
        <v>30340.9</v>
      </c>
      <c r="AG325" s="1">
        <v>30340.9</v>
      </c>
      <c r="AH325">
        <v>0</v>
      </c>
      <c r="AI325">
        <v>0</v>
      </c>
      <c r="AJ325">
        <v>0</v>
      </c>
      <c r="AK325">
        <v>0</v>
      </c>
      <c r="AL325">
        <v>0</v>
      </c>
    </row>
    <row r="326" spans="1:38" x14ac:dyDescent="0.35">
      <c r="A326" t="str">
        <f t="shared" si="15"/>
        <v>1.1-00-2508_25621015_2537110</v>
      </c>
      <c r="B326" t="s">
        <v>812</v>
      </c>
      <c r="C326" t="s">
        <v>815</v>
      </c>
      <c r="D326" t="s">
        <v>868</v>
      </c>
      <c r="E326" t="s">
        <v>870</v>
      </c>
      <c r="F326">
        <v>6</v>
      </c>
      <c r="G326" t="s">
        <v>164</v>
      </c>
      <c r="H326">
        <v>21</v>
      </c>
      <c r="I326" t="s">
        <v>440</v>
      </c>
      <c r="J326" t="s">
        <v>872</v>
      </c>
      <c r="K326" t="s">
        <v>873</v>
      </c>
      <c r="L326">
        <v>3000</v>
      </c>
      <c r="M326" t="s">
        <v>56</v>
      </c>
      <c r="N326">
        <v>3711</v>
      </c>
      <c r="O326" t="s">
        <v>278</v>
      </c>
      <c r="P326">
        <v>0</v>
      </c>
      <c r="Q326" t="s">
        <v>58</v>
      </c>
      <c r="R326" s="1">
        <v>0</v>
      </c>
      <c r="S326" s="1">
        <v>0</v>
      </c>
      <c r="T326" s="1">
        <v>0</v>
      </c>
      <c r="U326" s="1">
        <v>84316</v>
      </c>
      <c r="V326" s="1">
        <v>0</v>
      </c>
      <c r="W326" s="1">
        <v>0</v>
      </c>
      <c r="X326" s="1">
        <v>0</v>
      </c>
      <c r="Y326" s="1">
        <v>54400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s="1">
        <v>54400</v>
      </c>
      <c r="AG326" s="1">
        <v>54400</v>
      </c>
      <c r="AH326">
        <v>0</v>
      </c>
      <c r="AI326" s="1">
        <v>54400</v>
      </c>
      <c r="AJ326">
        <v>0</v>
      </c>
      <c r="AK326">
        <v>0</v>
      </c>
      <c r="AL326" s="1">
        <v>54400</v>
      </c>
    </row>
    <row r="327" spans="1:38" x14ac:dyDescent="0.35">
      <c r="A327" t="str">
        <f t="shared" si="15"/>
        <v>1.1-00-2508_25621015_2537510</v>
      </c>
      <c r="B327" t="s">
        <v>812</v>
      </c>
      <c r="C327" t="s">
        <v>815</v>
      </c>
      <c r="D327" t="s">
        <v>868</v>
      </c>
      <c r="E327" t="s">
        <v>870</v>
      </c>
      <c r="F327">
        <v>6</v>
      </c>
      <c r="G327" t="s">
        <v>164</v>
      </c>
      <c r="H327">
        <v>21</v>
      </c>
      <c r="I327" t="s">
        <v>440</v>
      </c>
      <c r="J327" t="s">
        <v>872</v>
      </c>
      <c r="K327" t="s">
        <v>873</v>
      </c>
      <c r="L327">
        <v>3000</v>
      </c>
      <c r="M327" t="s">
        <v>56</v>
      </c>
      <c r="N327">
        <v>3751</v>
      </c>
      <c r="O327" t="s">
        <v>279</v>
      </c>
      <c r="P327">
        <v>0</v>
      </c>
      <c r="Q327" t="s">
        <v>58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 s="1">
        <v>50000</v>
      </c>
      <c r="Z327" s="1">
        <v>50000</v>
      </c>
      <c r="AA327">
        <v>0</v>
      </c>
      <c r="AB327">
        <v>0</v>
      </c>
      <c r="AC327">
        <v>0</v>
      </c>
      <c r="AD327">
        <v>0</v>
      </c>
      <c r="AE327">
        <v>0</v>
      </c>
      <c r="AF327" s="1">
        <v>50000</v>
      </c>
      <c r="AG327" s="1">
        <v>50000</v>
      </c>
      <c r="AH327">
        <v>0</v>
      </c>
      <c r="AI327">
        <v>0</v>
      </c>
      <c r="AJ327">
        <v>0</v>
      </c>
      <c r="AK327">
        <v>0</v>
      </c>
      <c r="AL327">
        <v>0</v>
      </c>
    </row>
    <row r="328" spans="1:38" x14ac:dyDescent="0.35">
      <c r="A328" t="str">
        <f t="shared" si="15"/>
        <v>1.1-00-2508_25621015_2537610</v>
      </c>
      <c r="B328" t="s">
        <v>812</v>
      </c>
      <c r="C328" t="s">
        <v>815</v>
      </c>
      <c r="D328" t="s">
        <v>868</v>
      </c>
      <c r="E328" t="s">
        <v>870</v>
      </c>
      <c r="F328">
        <v>6</v>
      </c>
      <c r="G328" t="s">
        <v>164</v>
      </c>
      <c r="H328">
        <v>21</v>
      </c>
      <c r="I328" t="s">
        <v>440</v>
      </c>
      <c r="J328" t="s">
        <v>872</v>
      </c>
      <c r="K328" t="s">
        <v>873</v>
      </c>
      <c r="L328">
        <v>3000</v>
      </c>
      <c r="M328" t="s">
        <v>56</v>
      </c>
      <c r="N328">
        <v>3761</v>
      </c>
      <c r="O328" t="s">
        <v>702</v>
      </c>
      <c r="P328">
        <v>0</v>
      </c>
      <c r="Q328" t="s">
        <v>58</v>
      </c>
      <c r="R328" s="1">
        <v>0</v>
      </c>
      <c r="S328" s="1">
        <v>0</v>
      </c>
      <c r="T328" s="1">
        <v>0</v>
      </c>
      <c r="U328" s="1">
        <v>14116</v>
      </c>
      <c r="V328" s="1">
        <v>0</v>
      </c>
      <c r="W328" s="1">
        <v>0</v>
      </c>
      <c r="X328" s="1">
        <v>0</v>
      </c>
      <c r="Y328" s="1">
        <v>33879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s="1">
        <v>33879</v>
      </c>
      <c r="AG328" s="1">
        <v>33879</v>
      </c>
      <c r="AH328">
        <v>0</v>
      </c>
      <c r="AI328" s="1">
        <v>33879</v>
      </c>
      <c r="AJ328">
        <v>0</v>
      </c>
      <c r="AK328">
        <v>0</v>
      </c>
      <c r="AL328" s="1">
        <v>33879</v>
      </c>
    </row>
    <row r="329" spans="1:38" x14ac:dyDescent="0.35">
      <c r="A329" t="str">
        <f t="shared" si="15"/>
        <v>1.1-00-2508_25621015_2538210</v>
      </c>
      <c r="B329" t="s">
        <v>812</v>
      </c>
      <c r="C329" t="s">
        <v>815</v>
      </c>
      <c r="D329" t="s">
        <v>868</v>
      </c>
      <c r="E329" t="s">
        <v>870</v>
      </c>
      <c r="F329">
        <v>6</v>
      </c>
      <c r="G329" t="s">
        <v>164</v>
      </c>
      <c r="H329">
        <v>21</v>
      </c>
      <c r="I329" t="s">
        <v>440</v>
      </c>
      <c r="J329" t="s">
        <v>872</v>
      </c>
      <c r="K329" t="s">
        <v>873</v>
      </c>
      <c r="L329">
        <v>3000</v>
      </c>
      <c r="M329" t="s">
        <v>56</v>
      </c>
      <c r="N329">
        <v>3821</v>
      </c>
      <c r="O329" t="s">
        <v>228</v>
      </c>
      <c r="P329">
        <v>0</v>
      </c>
      <c r="Q329" t="s">
        <v>58</v>
      </c>
      <c r="R329" s="1">
        <v>47281.599999999999</v>
      </c>
      <c r="S329" s="1">
        <v>47281.599999999999</v>
      </c>
      <c r="T329" s="1">
        <v>47281.599999999999</v>
      </c>
      <c r="U329" s="1">
        <v>192844.2</v>
      </c>
      <c r="V329" s="1">
        <v>200000</v>
      </c>
      <c r="W329" s="1">
        <v>192844.2</v>
      </c>
      <c r="X329" s="1">
        <v>192844.2</v>
      </c>
      <c r="Y329" s="1">
        <v>250000</v>
      </c>
      <c r="Z329" s="1">
        <v>250000</v>
      </c>
      <c r="AA329" s="1">
        <v>249284</v>
      </c>
      <c r="AB329" s="1">
        <v>249284</v>
      </c>
      <c r="AC329">
        <v>0</v>
      </c>
      <c r="AD329">
        <v>0</v>
      </c>
      <c r="AE329">
        <v>0</v>
      </c>
      <c r="AF329">
        <v>716</v>
      </c>
      <c r="AG329" s="1">
        <v>250000</v>
      </c>
      <c r="AH329">
        <v>0</v>
      </c>
      <c r="AI329">
        <v>0</v>
      </c>
      <c r="AJ329">
        <v>0</v>
      </c>
      <c r="AK329">
        <v>0</v>
      </c>
      <c r="AL329">
        <v>0</v>
      </c>
    </row>
    <row r="330" spans="1:38" x14ac:dyDescent="0.35">
      <c r="A330" t="str">
        <f t="shared" si="15"/>
        <v>1.1-00-2508_25621015_25392158</v>
      </c>
      <c r="B330" t="s">
        <v>812</v>
      </c>
      <c r="C330" t="s">
        <v>815</v>
      </c>
      <c r="D330" t="s">
        <v>868</v>
      </c>
      <c r="E330" t="s">
        <v>870</v>
      </c>
      <c r="F330">
        <v>6</v>
      </c>
      <c r="G330" t="s">
        <v>164</v>
      </c>
      <c r="H330">
        <v>21</v>
      </c>
      <c r="I330" t="s">
        <v>440</v>
      </c>
      <c r="J330" t="s">
        <v>872</v>
      </c>
      <c r="K330" t="s">
        <v>873</v>
      </c>
      <c r="L330">
        <v>3000</v>
      </c>
      <c r="M330" t="s">
        <v>56</v>
      </c>
      <c r="N330">
        <v>3921</v>
      </c>
      <c r="O330" t="s">
        <v>57</v>
      </c>
      <c r="P330">
        <v>58</v>
      </c>
      <c r="Q330" t="s">
        <v>874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 s="1">
        <v>400000</v>
      </c>
      <c r="Z330">
        <v>0</v>
      </c>
      <c r="AA330" s="1">
        <v>329531.86</v>
      </c>
      <c r="AB330" s="1">
        <v>329531.86</v>
      </c>
      <c r="AC330" s="1">
        <v>329531.86</v>
      </c>
      <c r="AD330">
        <v>0</v>
      </c>
      <c r="AE330">
        <v>0</v>
      </c>
      <c r="AF330" s="1">
        <v>70468.14</v>
      </c>
      <c r="AG330" s="1">
        <v>400000</v>
      </c>
      <c r="AH330">
        <v>0</v>
      </c>
      <c r="AI330" s="1">
        <v>400000</v>
      </c>
      <c r="AJ330">
        <v>0</v>
      </c>
      <c r="AK330">
        <v>0</v>
      </c>
      <c r="AL330" s="1">
        <v>400000</v>
      </c>
    </row>
    <row r="331" spans="1:38" x14ac:dyDescent="0.35">
      <c r="A331" t="str">
        <f t="shared" si="15"/>
        <v>1.1-00-2508_25622015_2525310</v>
      </c>
      <c r="B331" t="s">
        <v>812</v>
      </c>
      <c r="C331" t="s">
        <v>815</v>
      </c>
      <c r="D331" t="s">
        <v>868</v>
      </c>
      <c r="E331" t="s">
        <v>870</v>
      </c>
      <c r="F331">
        <v>6</v>
      </c>
      <c r="G331" t="s">
        <v>164</v>
      </c>
      <c r="H331">
        <v>22</v>
      </c>
      <c r="I331" t="s">
        <v>443</v>
      </c>
      <c r="J331" t="s">
        <v>872</v>
      </c>
      <c r="K331" t="s">
        <v>873</v>
      </c>
      <c r="L331">
        <v>2000</v>
      </c>
      <c r="M331" t="s">
        <v>105</v>
      </c>
      <c r="N331">
        <v>2531</v>
      </c>
      <c r="O331" t="s">
        <v>444</v>
      </c>
      <c r="P331">
        <v>0</v>
      </c>
      <c r="Q331" t="s">
        <v>58</v>
      </c>
      <c r="R331" s="1">
        <v>25640.15</v>
      </c>
      <c r="S331" s="1">
        <v>25640.15</v>
      </c>
      <c r="T331" s="1">
        <v>25640.15</v>
      </c>
      <c r="U331" s="1">
        <v>50000</v>
      </c>
      <c r="V331" s="1">
        <v>50000</v>
      </c>
      <c r="W331" s="1">
        <v>21063</v>
      </c>
      <c r="X331" s="1">
        <v>7996.5</v>
      </c>
      <c r="Y331" s="1">
        <v>40000</v>
      </c>
      <c r="Z331" s="1">
        <v>40000</v>
      </c>
      <c r="AA331" s="1">
        <v>38783.199999999997</v>
      </c>
      <c r="AB331">
        <v>0</v>
      </c>
      <c r="AC331">
        <v>0</v>
      </c>
      <c r="AD331">
        <v>0</v>
      </c>
      <c r="AE331">
        <v>0</v>
      </c>
      <c r="AF331" s="1">
        <v>40000</v>
      </c>
      <c r="AG331" s="1">
        <v>40000</v>
      </c>
      <c r="AH331">
        <v>0</v>
      </c>
      <c r="AI331">
        <v>0</v>
      </c>
      <c r="AJ331">
        <v>0</v>
      </c>
      <c r="AK331">
        <v>0</v>
      </c>
      <c r="AL331">
        <v>0</v>
      </c>
    </row>
    <row r="332" spans="1:38" x14ac:dyDescent="0.35">
      <c r="A332" t="str">
        <f t="shared" si="15"/>
        <v>1.1-00-2508_25622015_2525410</v>
      </c>
      <c r="B332" t="s">
        <v>812</v>
      </c>
      <c r="C332" t="s">
        <v>815</v>
      </c>
      <c r="D332" t="s">
        <v>868</v>
      </c>
      <c r="E332" t="s">
        <v>870</v>
      </c>
      <c r="F332">
        <v>6</v>
      </c>
      <c r="G332" t="s">
        <v>164</v>
      </c>
      <c r="H332">
        <v>22</v>
      </c>
      <c r="I332" t="s">
        <v>443</v>
      </c>
      <c r="J332" t="s">
        <v>872</v>
      </c>
      <c r="K332" t="s">
        <v>873</v>
      </c>
      <c r="L332">
        <v>2000</v>
      </c>
      <c r="M332" t="s">
        <v>105</v>
      </c>
      <c r="N332">
        <v>2541</v>
      </c>
      <c r="O332" t="s">
        <v>310</v>
      </c>
      <c r="P332">
        <v>0</v>
      </c>
      <c r="Q332" t="s">
        <v>58</v>
      </c>
      <c r="R332" s="1">
        <v>44217.08</v>
      </c>
      <c r="S332" s="1">
        <v>32037.07</v>
      </c>
      <c r="T332" s="1">
        <v>32037.07</v>
      </c>
      <c r="U332" s="1">
        <v>52000</v>
      </c>
      <c r="V332" s="1">
        <v>52000</v>
      </c>
      <c r="W332" s="1">
        <v>37162.050000000003</v>
      </c>
      <c r="X332" s="1">
        <v>37162.050000000003</v>
      </c>
      <c r="Y332" s="1">
        <v>40000</v>
      </c>
      <c r="Z332" s="1">
        <v>40000</v>
      </c>
      <c r="AA332" s="1">
        <v>39429.56</v>
      </c>
      <c r="AB332">
        <v>0</v>
      </c>
      <c r="AC332">
        <v>0</v>
      </c>
      <c r="AD332">
        <v>0</v>
      </c>
      <c r="AE332">
        <v>0</v>
      </c>
      <c r="AF332" s="1">
        <v>40000</v>
      </c>
      <c r="AG332" s="1">
        <v>40000</v>
      </c>
      <c r="AH332">
        <v>0</v>
      </c>
      <c r="AI332">
        <v>0</v>
      </c>
      <c r="AJ332">
        <v>0</v>
      </c>
      <c r="AK332">
        <v>0</v>
      </c>
      <c r="AL332">
        <v>0</v>
      </c>
    </row>
    <row r="333" spans="1:38" x14ac:dyDescent="0.35">
      <c r="A333" t="str">
        <f t="shared" si="15"/>
        <v>1.1-00-2508_25622015_2527210</v>
      </c>
      <c r="B333" t="s">
        <v>812</v>
      </c>
      <c r="C333" t="s">
        <v>815</v>
      </c>
      <c r="D333" t="s">
        <v>868</v>
      </c>
      <c r="E333" t="s">
        <v>870</v>
      </c>
      <c r="F333">
        <v>6</v>
      </c>
      <c r="G333" t="s">
        <v>164</v>
      </c>
      <c r="H333">
        <v>22</v>
      </c>
      <c r="I333" t="s">
        <v>443</v>
      </c>
      <c r="J333" t="s">
        <v>872</v>
      </c>
      <c r="K333" t="s">
        <v>873</v>
      </c>
      <c r="L333">
        <v>2000</v>
      </c>
      <c r="M333" t="s">
        <v>105</v>
      </c>
      <c r="N333">
        <v>2721</v>
      </c>
      <c r="O333" t="s">
        <v>377</v>
      </c>
      <c r="P333">
        <v>0</v>
      </c>
      <c r="Q333" t="s">
        <v>58</v>
      </c>
      <c r="R333" s="1">
        <v>1979577.12</v>
      </c>
      <c r="S333" s="1">
        <v>1979577.12</v>
      </c>
      <c r="T333" s="1">
        <v>1906497.12</v>
      </c>
      <c r="U333" s="1">
        <v>4480000</v>
      </c>
      <c r="V333" s="1">
        <v>2500000</v>
      </c>
      <c r="W333" s="1">
        <v>2499409.5099999998</v>
      </c>
      <c r="X333" s="1">
        <v>849380.42</v>
      </c>
      <c r="Y333" s="1">
        <v>2500000</v>
      </c>
      <c r="Z333" s="1">
        <v>2500000</v>
      </c>
      <c r="AA333" s="1">
        <v>2223883.56</v>
      </c>
      <c r="AB333" s="1">
        <v>2223883.56</v>
      </c>
      <c r="AC333">
        <v>0</v>
      </c>
      <c r="AD333">
        <v>0</v>
      </c>
      <c r="AE333">
        <v>0</v>
      </c>
      <c r="AF333" s="1">
        <v>276116.44</v>
      </c>
      <c r="AG333" s="1">
        <v>2500000</v>
      </c>
      <c r="AH333">
        <v>0</v>
      </c>
      <c r="AI333">
        <v>0</v>
      </c>
      <c r="AJ333">
        <v>0</v>
      </c>
      <c r="AK333">
        <v>0</v>
      </c>
      <c r="AL333">
        <v>0</v>
      </c>
    </row>
    <row r="334" spans="1:38" x14ac:dyDescent="0.35">
      <c r="A334" t="str">
        <f t="shared" si="15"/>
        <v>1.1-00-2508_25622015_2529110</v>
      </c>
      <c r="B334" t="s">
        <v>812</v>
      </c>
      <c r="C334" t="s">
        <v>815</v>
      </c>
      <c r="D334" t="s">
        <v>868</v>
      </c>
      <c r="E334" t="s">
        <v>870</v>
      </c>
      <c r="F334">
        <v>6</v>
      </c>
      <c r="G334" t="s">
        <v>164</v>
      </c>
      <c r="H334">
        <v>22</v>
      </c>
      <c r="I334" t="s">
        <v>443</v>
      </c>
      <c r="J334" t="s">
        <v>872</v>
      </c>
      <c r="K334" t="s">
        <v>873</v>
      </c>
      <c r="L334">
        <v>2000</v>
      </c>
      <c r="M334" t="s">
        <v>105</v>
      </c>
      <c r="N334">
        <v>2911</v>
      </c>
      <c r="O334" t="s">
        <v>312</v>
      </c>
      <c r="P334">
        <v>0</v>
      </c>
      <c r="Q334" t="s">
        <v>58</v>
      </c>
      <c r="R334" s="1">
        <v>17650.86</v>
      </c>
      <c r="S334" s="1">
        <v>17650.86</v>
      </c>
      <c r="T334" s="1">
        <v>17650.86</v>
      </c>
      <c r="U334" s="1">
        <v>70000</v>
      </c>
      <c r="V334" s="1">
        <v>100000</v>
      </c>
      <c r="W334" s="1">
        <v>45492.3</v>
      </c>
      <c r="X334" s="1">
        <v>45492.3</v>
      </c>
      <c r="Y334" s="1">
        <v>50000</v>
      </c>
      <c r="Z334" s="1">
        <v>50000</v>
      </c>
      <c r="AA334" s="1">
        <v>49416</v>
      </c>
      <c r="AB334">
        <v>0</v>
      </c>
      <c r="AC334">
        <v>0</v>
      </c>
      <c r="AD334">
        <v>0</v>
      </c>
      <c r="AE334">
        <v>0</v>
      </c>
      <c r="AF334" s="1">
        <v>50000</v>
      </c>
      <c r="AG334" s="1">
        <v>50000</v>
      </c>
      <c r="AH334">
        <v>0</v>
      </c>
      <c r="AI334">
        <v>0</v>
      </c>
      <c r="AJ334">
        <v>0</v>
      </c>
      <c r="AK334">
        <v>0</v>
      </c>
      <c r="AL334">
        <v>0</v>
      </c>
    </row>
    <row r="335" spans="1:38" x14ac:dyDescent="0.35">
      <c r="A335" t="str">
        <f t="shared" si="15"/>
        <v>1.1-00-2508_25622015_2556510</v>
      </c>
      <c r="B335" t="s">
        <v>812</v>
      </c>
      <c r="C335" t="s">
        <v>815</v>
      </c>
      <c r="D335" t="s">
        <v>868</v>
      </c>
      <c r="E335" t="s">
        <v>870</v>
      </c>
      <c r="F335">
        <v>6</v>
      </c>
      <c r="G335" t="s">
        <v>164</v>
      </c>
      <c r="H335">
        <v>22</v>
      </c>
      <c r="I335" t="s">
        <v>443</v>
      </c>
      <c r="J335" t="s">
        <v>872</v>
      </c>
      <c r="K335" t="s">
        <v>873</v>
      </c>
      <c r="L335">
        <v>5000</v>
      </c>
      <c r="M335" t="s">
        <v>118</v>
      </c>
      <c r="N335">
        <v>5651</v>
      </c>
      <c r="O335" t="s">
        <v>442</v>
      </c>
      <c r="P335">
        <v>0</v>
      </c>
      <c r="Q335" t="s">
        <v>58</v>
      </c>
      <c r="R335" s="1">
        <v>71050</v>
      </c>
      <c r="S335" s="1">
        <v>71050</v>
      </c>
      <c r="T335" s="1">
        <v>71050</v>
      </c>
      <c r="U335" s="1">
        <v>100000</v>
      </c>
      <c r="V335" s="1">
        <v>100000</v>
      </c>
      <c r="W335" s="1">
        <v>86721.600000000006</v>
      </c>
      <c r="X335" s="1">
        <v>86721.600000000006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</row>
    <row r="336" spans="1:38" x14ac:dyDescent="0.35">
      <c r="A336" t="str">
        <f t="shared" si="15"/>
        <v>1.1-00-2508_25622015_2556910</v>
      </c>
      <c r="B336" t="s">
        <v>812</v>
      </c>
      <c r="C336" t="s">
        <v>815</v>
      </c>
      <c r="D336" t="s">
        <v>868</v>
      </c>
      <c r="E336" t="s">
        <v>870</v>
      </c>
      <c r="F336">
        <v>6</v>
      </c>
      <c r="G336" t="s">
        <v>164</v>
      </c>
      <c r="H336">
        <v>22</v>
      </c>
      <c r="I336" t="s">
        <v>443</v>
      </c>
      <c r="J336" t="s">
        <v>872</v>
      </c>
      <c r="K336" t="s">
        <v>873</v>
      </c>
      <c r="L336">
        <v>5000</v>
      </c>
      <c r="M336" t="s">
        <v>118</v>
      </c>
      <c r="N336">
        <v>5691</v>
      </c>
      <c r="O336" t="s">
        <v>210</v>
      </c>
      <c r="P336">
        <v>0</v>
      </c>
      <c r="Q336" t="s">
        <v>58</v>
      </c>
      <c r="R336" s="1">
        <v>1581950</v>
      </c>
      <c r="S336" s="1">
        <v>1581950</v>
      </c>
      <c r="T336" s="1">
        <v>1581950</v>
      </c>
      <c r="U336" s="1">
        <v>845000</v>
      </c>
      <c r="V336" s="1">
        <v>1000000</v>
      </c>
      <c r="W336" s="1">
        <v>739807.05</v>
      </c>
      <c r="X336" s="1">
        <v>739807.05</v>
      </c>
      <c r="Y336" s="1">
        <v>2000000</v>
      </c>
      <c r="Z336" s="1">
        <v>2000000</v>
      </c>
      <c r="AA336" s="1">
        <v>1983720</v>
      </c>
      <c r="AB336" s="1">
        <v>1983720</v>
      </c>
      <c r="AC336" s="1">
        <v>1983720</v>
      </c>
      <c r="AD336">
        <v>0</v>
      </c>
      <c r="AE336">
        <v>0</v>
      </c>
      <c r="AF336" s="1">
        <v>16280</v>
      </c>
      <c r="AG336" s="1">
        <v>2000000</v>
      </c>
      <c r="AH336">
        <v>0</v>
      </c>
      <c r="AI336">
        <v>0</v>
      </c>
      <c r="AJ336">
        <v>0</v>
      </c>
      <c r="AK336">
        <v>0</v>
      </c>
      <c r="AL336">
        <v>0</v>
      </c>
    </row>
    <row r="337" spans="1:38" x14ac:dyDescent="0.35">
      <c r="A337" t="str">
        <f t="shared" si="15"/>
        <v>1.1-00-2508_25620014_2528310</v>
      </c>
      <c r="B337" t="s">
        <v>812</v>
      </c>
      <c r="C337" t="s">
        <v>815</v>
      </c>
      <c r="D337" t="s">
        <v>868</v>
      </c>
      <c r="E337" t="s">
        <v>870</v>
      </c>
      <c r="F337">
        <v>6</v>
      </c>
      <c r="G337" t="s">
        <v>164</v>
      </c>
      <c r="H337">
        <v>20</v>
      </c>
      <c r="I337" t="s">
        <v>878</v>
      </c>
      <c r="J337" t="s">
        <v>877</v>
      </c>
      <c r="K337" t="s">
        <v>879</v>
      </c>
      <c r="L337">
        <v>2000</v>
      </c>
      <c r="M337" t="s">
        <v>105</v>
      </c>
      <c r="N337">
        <v>2831</v>
      </c>
      <c r="O337" t="s">
        <v>170</v>
      </c>
      <c r="P337">
        <v>0</v>
      </c>
      <c r="Q337" t="s">
        <v>58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 s="1">
        <v>500000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 s="1">
        <v>500000</v>
      </c>
      <c r="AL337" s="1">
        <v>-500000</v>
      </c>
    </row>
    <row r="338" spans="1:38" x14ac:dyDescent="0.35">
      <c r="A338" t="str">
        <f t="shared" si="15"/>
        <v>1.1-00-2508_25620014_2533410</v>
      </c>
      <c r="B338" t="s">
        <v>812</v>
      </c>
      <c r="C338" t="s">
        <v>815</v>
      </c>
      <c r="D338" t="s">
        <v>868</v>
      </c>
      <c r="E338" t="s">
        <v>870</v>
      </c>
      <c r="F338">
        <v>6</v>
      </c>
      <c r="G338" t="s">
        <v>164</v>
      </c>
      <c r="H338">
        <v>20</v>
      </c>
      <c r="I338" t="s">
        <v>878</v>
      </c>
      <c r="J338" t="s">
        <v>877</v>
      </c>
      <c r="K338" t="s">
        <v>879</v>
      </c>
      <c r="L338">
        <v>3000</v>
      </c>
      <c r="M338" t="s">
        <v>56</v>
      </c>
      <c r="N338">
        <v>3341</v>
      </c>
      <c r="O338" t="s">
        <v>162</v>
      </c>
      <c r="P338">
        <v>0</v>
      </c>
      <c r="Q338" t="s">
        <v>58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 s="1">
        <v>500000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 s="1">
        <v>500000</v>
      </c>
      <c r="AL338" s="1">
        <v>-500000</v>
      </c>
    </row>
    <row r="339" spans="1:38" x14ac:dyDescent="0.35">
      <c r="A339" t="str">
        <f t="shared" si="15"/>
        <v>1.1-00-2509_25227019_2521610</v>
      </c>
      <c r="B339" t="s">
        <v>812</v>
      </c>
      <c r="C339" t="s">
        <v>815</v>
      </c>
      <c r="D339" t="s">
        <v>855</v>
      </c>
      <c r="E339" t="s">
        <v>857</v>
      </c>
      <c r="F339">
        <v>2</v>
      </c>
      <c r="G339" t="s">
        <v>148</v>
      </c>
      <c r="H339">
        <v>27</v>
      </c>
      <c r="I339" t="s">
        <v>881</v>
      </c>
      <c r="J339" t="s">
        <v>880</v>
      </c>
      <c r="K339" t="s">
        <v>192</v>
      </c>
      <c r="L339">
        <v>2000</v>
      </c>
      <c r="M339" t="s">
        <v>105</v>
      </c>
      <c r="N339">
        <v>2161</v>
      </c>
      <c r="O339" t="s">
        <v>367</v>
      </c>
      <c r="P339">
        <v>0</v>
      </c>
      <c r="Q339" t="s">
        <v>58</v>
      </c>
      <c r="R339" s="1">
        <v>167264.17000000001</v>
      </c>
      <c r="S339" s="1">
        <v>167264.17000000001</v>
      </c>
      <c r="T339" s="1">
        <v>167264.17000000001</v>
      </c>
      <c r="U339" s="1">
        <v>175000</v>
      </c>
      <c r="V339" s="1">
        <v>175000</v>
      </c>
      <c r="W339" s="1">
        <v>122811.52</v>
      </c>
      <c r="X339" s="1">
        <v>122811.52</v>
      </c>
      <c r="Y339" s="1">
        <v>170000</v>
      </c>
      <c r="Z339" s="1">
        <v>170000</v>
      </c>
      <c r="AA339" s="1">
        <v>166632.63</v>
      </c>
      <c r="AB339" s="1">
        <v>166632.63</v>
      </c>
      <c r="AC339" s="1">
        <v>166632.63</v>
      </c>
      <c r="AD339">
        <v>0</v>
      </c>
      <c r="AE339">
        <v>0</v>
      </c>
      <c r="AF339" s="1">
        <v>3367.37</v>
      </c>
      <c r="AG339" s="1">
        <v>170000</v>
      </c>
      <c r="AH339">
        <v>0</v>
      </c>
      <c r="AI339">
        <v>0</v>
      </c>
      <c r="AJ339">
        <v>0</v>
      </c>
      <c r="AK339">
        <v>0</v>
      </c>
      <c r="AL339">
        <v>0</v>
      </c>
    </row>
    <row r="340" spans="1:38" x14ac:dyDescent="0.35">
      <c r="A340" t="str">
        <f t="shared" si="15"/>
        <v>1.1-00-2509_25227019_2527210</v>
      </c>
      <c r="B340" t="s">
        <v>812</v>
      </c>
      <c r="C340" t="s">
        <v>815</v>
      </c>
      <c r="D340" t="s">
        <v>855</v>
      </c>
      <c r="E340" t="s">
        <v>857</v>
      </c>
      <c r="F340">
        <v>2</v>
      </c>
      <c r="G340" t="s">
        <v>148</v>
      </c>
      <c r="H340">
        <v>27</v>
      </c>
      <c r="I340" t="s">
        <v>881</v>
      </c>
      <c r="J340" t="s">
        <v>880</v>
      </c>
      <c r="K340" t="s">
        <v>192</v>
      </c>
      <c r="L340">
        <v>2000</v>
      </c>
      <c r="M340" t="s">
        <v>105</v>
      </c>
      <c r="N340">
        <v>2721</v>
      </c>
      <c r="O340" t="s">
        <v>377</v>
      </c>
      <c r="P340">
        <v>0</v>
      </c>
      <c r="Q340" t="s">
        <v>58</v>
      </c>
      <c r="R340" s="1">
        <v>119808.4</v>
      </c>
      <c r="S340" s="1">
        <v>119808.4</v>
      </c>
      <c r="T340" s="1">
        <v>119808.4</v>
      </c>
      <c r="U340" s="1">
        <v>180000</v>
      </c>
      <c r="V340" s="1">
        <v>180000</v>
      </c>
      <c r="W340" s="1">
        <v>78661.919999999998</v>
      </c>
      <c r="X340" s="1">
        <v>78661.919999999998</v>
      </c>
      <c r="Y340" s="1">
        <v>100000</v>
      </c>
      <c r="Z340" s="1">
        <v>100000</v>
      </c>
      <c r="AA340">
        <v>0</v>
      </c>
      <c r="AB340">
        <v>0</v>
      </c>
      <c r="AC340">
        <v>0</v>
      </c>
      <c r="AD340">
        <v>0</v>
      </c>
      <c r="AE340">
        <v>0</v>
      </c>
      <c r="AF340" s="1">
        <v>100000</v>
      </c>
      <c r="AG340" s="1">
        <v>100000</v>
      </c>
      <c r="AH340">
        <v>0</v>
      </c>
      <c r="AI340">
        <v>0</v>
      </c>
      <c r="AJ340">
        <v>0</v>
      </c>
      <c r="AK340">
        <v>0</v>
      </c>
      <c r="AL340">
        <v>0</v>
      </c>
    </row>
    <row r="341" spans="1:38" x14ac:dyDescent="0.35">
      <c r="A341" t="str">
        <f t="shared" si="15"/>
        <v>1.1-00-2509_25227019_2529110</v>
      </c>
      <c r="B341" t="s">
        <v>812</v>
      </c>
      <c r="C341" t="s">
        <v>815</v>
      </c>
      <c r="D341" t="s">
        <v>855</v>
      </c>
      <c r="E341" t="s">
        <v>857</v>
      </c>
      <c r="F341">
        <v>2</v>
      </c>
      <c r="G341" t="s">
        <v>148</v>
      </c>
      <c r="H341">
        <v>27</v>
      </c>
      <c r="I341" t="s">
        <v>881</v>
      </c>
      <c r="J341" t="s">
        <v>880</v>
      </c>
      <c r="K341" t="s">
        <v>192</v>
      </c>
      <c r="L341">
        <v>2000</v>
      </c>
      <c r="M341" t="s">
        <v>105</v>
      </c>
      <c r="N341">
        <v>2911</v>
      </c>
      <c r="O341" t="s">
        <v>312</v>
      </c>
      <c r="P341">
        <v>0</v>
      </c>
      <c r="Q341" t="s">
        <v>58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 s="1">
        <v>50000</v>
      </c>
      <c r="Z341" s="1">
        <v>50000</v>
      </c>
      <c r="AA341">
        <v>0</v>
      </c>
      <c r="AB341">
        <v>0</v>
      </c>
      <c r="AC341">
        <v>0</v>
      </c>
      <c r="AD341">
        <v>0</v>
      </c>
      <c r="AE341">
        <v>0</v>
      </c>
      <c r="AF341" s="1">
        <v>50000</v>
      </c>
      <c r="AG341" s="1">
        <v>50000</v>
      </c>
      <c r="AH341">
        <v>0</v>
      </c>
      <c r="AI341">
        <v>0</v>
      </c>
      <c r="AJ341">
        <v>0</v>
      </c>
      <c r="AK341">
        <v>0</v>
      </c>
      <c r="AL341">
        <v>0</v>
      </c>
    </row>
    <row r="342" spans="1:38" x14ac:dyDescent="0.35">
      <c r="A342" t="str">
        <f t="shared" si="15"/>
        <v>1.1-00-2509_25227019_2535810</v>
      </c>
      <c r="B342" t="s">
        <v>812</v>
      </c>
      <c r="C342" t="s">
        <v>815</v>
      </c>
      <c r="D342" t="s">
        <v>855</v>
      </c>
      <c r="E342" t="s">
        <v>857</v>
      </c>
      <c r="F342">
        <v>2</v>
      </c>
      <c r="G342" t="s">
        <v>148</v>
      </c>
      <c r="H342">
        <v>27</v>
      </c>
      <c r="I342" t="s">
        <v>881</v>
      </c>
      <c r="J342" t="s">
        <v>880</v>
      </c>
      <c r="K342" t="s">
        <v>192</v>
      </c>
      <c r="L342">
        <v>3000</v>
      </c>
      <c r="M342" t="s">
        <v>56</v>
      </c>
      <c r="N342">
        <v>3581</v>
      </c>
      <c r="O342" t="s">
        <v>190</v>
      </c>
      <c r="P342">
        <v>0</v>
      </c>
      <c r="Q342" t="s">
        <v>58</v>
      </c>
      <c r="R342" s="1">
        <v>63446338.829999998</v>
      </c>
      <c r="S342" s="1">
        <v>63446338.060000002</v>
      </c>
      <c r="T342" s="1">
        <v>62286339.219999999</v>
      </c>
      <c r="U342" s="1">
        <v>54655830.439999998</v>
      </c>
      <c r="V342" s="1">
        <v>10000000</v>
      </c>
      <c r="W342" s="1">
        <v>52300942.960000001</v>
      </c>
      <c r="X342" s="1">
        <v>52300942.960000001</v>
      </c>
      <c r="Y342" s="1">
        <v>7596074.7300000004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 s="1">
        <v>7596074.7300000004</v>
      </c>
      <c r="AG342" s="1">
        <v>7596074.7300000004</v>
      </c>
      <c r="AH342" s="1">
        <v>5059309.97</v>
      </c>
      <c r="AI342" s="1">
        <v>2536764.7599999998</v>
      </c>
      <c r="AJ342">
        <v>0</v>
      </c>
      <c r="AK342">
        <v>0</v>
      </c>
      <c r="AL342" s="1">
        <v>7596074.7300000004</v>
      </c>
    </row>
    <row r="343" spans="1:38" x14ac:dyDescent="0.35">
      <c r="A343" t="str">
        <f t="shared" si="15"/>
        <v>1.1-00-2509_25330022_2522210</v>
      </c>
      <c r="B343" t="s">
        <v>812</v>
      </c>
      <c r="C343" t="s">
        <v>815</v>
      </c>
      <c r="D343" t="s">
        <v>855</v>
      </c>
      <c r="E343" t="s">
        <v>857</v>
      </c>
      <c r="F343">
        <v>3</v>
      </c>
      <c r="G343" t="s">
        <v>453</v>
      </c>
      <c r="H343">
        <v>30</v>
      </c>
      <c r="I343" t="s">
        <v>454</v>
      </c>
      <c r="J343" t="s">
        <v>882</v>
      </c>
      <c r="K343" t="s">
        <v>883</v>
      </c>
      <c r="L343">
        <v>2000</v>
      </c>
      <c r="M343" t="s">
        <v>105</v>
      </c>
      <c r="N343">
        <v>2221</v>
      </c>
      <c r="O343" t="s">
        <v>413</v>
      </c>
      <c r="P343">
        <v>0</v>
      </c>
      <c r="Q343" t="s">
        <v>58</v>
      </c>
      <c r="R343" s="1">
        <v>419380</v>
      </c>
      <c r="S343" s="1">
        <v>419380</v>
      </c>
      <c r="T343" s="1">
        <v>419380</v>
      </c>
      <c r="U343" s="1">
        <v>558000</v>
      </c>
      <c r="V343" s="1">
        <v>420000</v>
      </c>
      <c r="W343" s="1">
        <v>307023</v>
      </c>
      <c r="X343" s="1">
        <v>307023</v>
      </c>
      <c r="Y343" s="1">
        <v>800000</v>
      </c>
      <c r="Z343" s="1">
        <v>800000</v>
      </c>
      <c r="AA343" s="1">
        <v>799916.94</v>
      </c>
      <c r="AB343" s="1">
        <v>245794</v>
      </c>
      <c r="AC343" s="1">
        <v>245794</v>
      </c>
      <c r="AD343" s="1">
        <v>245794</v>
      </c>
      <c r="AE343" s="1">
        <v>245794</v>
      </c>
      <c r="AF343" s="1">
        <v>554206</v>
      </c>
      <c r="AG343" s="1">
        <v>554206</v>
      </c>
      <c r="AH343">
        <v>0</v>
      </c>
      <c r="AI343">
        <v>0</v>
      </c>
      <c r="AJ343">
        <v>0</v>
      </c>
      <c r="AK343">
        <v>0</v>
      </c>
      <c r="AL343">
        <v>0</v>
      </c>
    </row>
    <row r="344" spans="1:38" x14ac:dyDescent="0.35">
      <c r="A344" t="str">
        <f t="shared" si="15"/>
        <v>1.1-00-2509_25330022_2525310</v>
      </c>
      <c r="B344" t="s">
        <v>812</v>
      </c>
      <c r="C344" t="s">
        <v>815</v>
      </c>
      <c r="D344" t="s">
        <v>855</v>
      </c>
      <c r="E344" t="s">
        <v>857</v>
      </c>
      <c r="F344">
        <v>3</v>
      </c>
      <c r="G344" t="s">
        <v>453</v>
      </c>
      <c r="H344">
        <v>30</v>
      </c>
      <c r="I344" t="s">
        <v>454</v>
      </c>
      <c r="J344" t="s">
        <v>882</v>
      </c>
      <c r="K344" t="s">
        <v>883</v>
      </c>
      <c r="L344">
        <v>2000</v>
      </c>
      <c r="M344" t="s">
        <v>105</v>
      </c>
      <c r="N344">
        <v>2531</v>
      </c>
      <c r="O344" t="s">
        <v>444</v>
      </c>
      <c r="P344">
        <v>0</v>
      </c>
      <c r="Q344" t="s">
        <v>58</v>
      </c>
      <c r="R344" s="1">
        <v>47357</v>
      </c>
      <c r="S344" s="1">
        <v>47357</v>
      </c>
      <c r="T344" s="1">
        <v>47357</v>
      </c>
      <c r="U344" s="1">
        <v>0</v>
      </c>
      <c r="V344" s="1">
        <v>0</v>
      </c>
      <c r="W344" s="1">
        <v>0</v>
      </c>
      <c r="X344" s="1">
        <v>0</v>
      </c>
      <c r="Y344" s="1">
        <v>1800000</v>
      </c>
      <c r="Z344" s="1">
        <v>1800000</v>
      </c>
      <c r="AA344" s="1">
        <v>908375.84</v>
      </c>
      <c r="AB344" s="1">
        <v>308950</v>
      </c>
      <c r="AC344" s="1">
        <v>308950</v>
      </c>
      <c r="AD344" s="1">
        <v>308950</v>
      </c>
      <c r="AE344" s="1">
        <v>308950</v>
      </c>
      <c r="AF344" s="1">
        <v>1491050</v>
      </c>
      <c r="AG344" s="1">
        <v>1491050</v>
      </c>
      <c r="AH344">
        <v>0</v>
      </c>
      <c r="AI344">
        <v>0</v>
      </c>
      <c r="AJ344">
        <v>0</v>
      </c>
      <c r="AK344">
        <v>0</v>
      </c>
      <c r="AL344">
        <v>0</v>
      </c>
    </row>
    <row r="345" spans="1:38" x14ac:dyDescent="0.35">
      <c r="A345" t="str">
        <f t="shared" si="15"/>
        <v>1.1-00-2509_25330022_2524610</v>
      </c>
      <c r="B345" t="s">
        <v>812</v>
      </c>
      <c r="C345" t="s">
        <v>815</v>
      </c>
      <c r="D345" t="s">
        <v>855</v>
      </c>
      <c r="E345" t="s">
        <v>857</v>
      </c>
      <c r="F345">
        <v>3</v>
      </c>
      <c r="G345" t="s">
        <v>453</v>
      </c>
      <c r="H345">
        <v>30</v>
      </c>
      <c r="I345" t="s">
        <v>454</v>
      </c>
      <c r="J345" t="s">
        <v>882</v>
      </c>
      <c r="K345" t="s">
        <v>883</v>
      </c>
      <c r="L345">
        <v>2000</v>
      </c>
      <c r="M345" t="s">
        <v>105</v>
      </c>
      <c r="N345">
        <v>2461</v>
      </c>
      <c r="O345" t="s">
        <v>372</v>
      </c>
      <c r="P345">
        <v>0</v>
      </c>
      <c r="Q345" t="s">
        <v>58</v>
      </c>
      <c r="R345" s="1">
        <v>3944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</row>
    <row r="346" spans="1:38" x14ac:dyDescent="0.35">
      <c r="A346" t="str">
        <f t="shared" si="15"/>
        <v>1.1-00-2509_25330022_2525310</v>
      </c>
      <c r="B346" t="s">
        <v>812</v>
      </c>
      <c r="C346" t="s">
        <v>815</v>
      </c>
      <c r="D346" t="s">
        <v>855</v>
      </c>
      <c r="E346" t="s">
        <v>857</v>
      </c>
      <c r="F346">
        <v>3</v>
      </c>
      <c r="G346" t="s">
        <v>453</v>
      </c>
      <c r="H346">
        <v>30</v>
      </c>
      <c r="I346" t="s">
        <v>454</v>
      </c>
      <c r="J346" t="s">
        <v>882</v>
      </c>
      <c r="K346" t="s">
        <v>883</v>
      </c>
      <c r="L346">
        <v>2000</v>
      </c>
      <c r="M346" t="s">
        <v>105</v>
      </c>
      <c r="N346">
        <v>2531</v>
      </c>
      <c r="O346" t="s">
        <v>444</v>
      </c>
      <c r="P346">
        <v>0</v>
      </c>
      <c r="Q346" t="s">
        <v>58</v>
      </c>
      <c r="R346" s="1">
        <v>874337</v>
      </c>
      <c r="S346" s="1">
        <v>797405</v>
      </c>
      <c r="T346" s="1">
        <v>729690</v>
      </c>
      <c r="U346" s="1">
        <v>1153000</v>
      </c>
      <c r="V346" s="1">
        <v>900000</v>
      </c>
      <c r="W346" s="1">
        <v>565211.6</v>
      </c>
      <c r="X346" s="1">
        <v>565211.6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</row>
    <row r="347" spans="1:38" x14ac:dyDescent="0.35">
      <c r="A347" t="str">
        <f t="shared" si="15"/>
        <v>1.1-00-2509_25330022_2525410</v>
      </c>
      <c r="B347" t="s">
        <v>812</v>
      </c>
      <c r="C347" t="s">
        <v>815</v>
      </c>
      <c r="D347" t="s">
        <v>855</v>
      </c>
      <c r="E347" t="s">
        <v>857</v>
      </c>
      <c r="F347">
        <v>3</v>
      </c>
      <c r="G347" t="s">
        <v>453</v>
      </c>
      <c r="H347">
        <v>30</v>
      </c>
      <c r="I347" t="s">
        <v>454</v>
      </c>
      <c r="J347" t="s">
        <v>882</v>
      </c>
      <c r="K347" t="s">
        <v>883</v>
      </c>
      <c r="L347">
        <v>2000</v>
      </c>
      <c r="M347" t="s">
        <v>105</v>
      </c>
      <c r="N347">
        <v>2541</v>
      </c>
      <c r="O347" t="s">
        <v>310</v>
      </c>
      <c r="P347">
        <v>0</v>
      </c>
      <c r="Q347" t="s">
        <v>58</v>
      </c>
      <c r="R347" s="1">
        <v>461042.48</v>
      </c>
      <c r="S347" s="1">
        <v>403159.4</v>
      </c>
      <c r="T347" s="1">
        <v>403159.4</v>
      </c>
      <c r="U347" s="1">
        <v>553000</v>
      </c>
      <c r="V347" s="1">
        <v>600000</v>
      </c>
      <c r="W347" s="1">
        <v>222621.16</v>
      </c>
      <c r="X347" s="1">
        <v>222621.16</v>
      </c>
      <c r="Y347" s="1">
        <v>1000000</v>
      </c>
      <c r="Z347" s="1">
        <v>1000000</v>
      </c>
      <c r="AA347" s="1">
        <v>133921.98000000001</v>
      </c>
      <c r="AB347" s="1">
        <v>133921.98000000001</v>
      </c>
      <c r="AC347" s="1">
        <v>131683.19</v>
      </c>
      <c r="AD347" s="1">
        <v>131683.19</v>
      </c>
      <c r="AE347" s="1">
        <v>131683.19</v>
      </c>
      <c r="AF347" s="1">
        <v>866078.02</v>
      </c>
      <c r="AG347" s="1">
        <v>868316.81</v>
      </c>
      <c r="AH347">
        <v>0</v>
      </c>
      <c r="AI347">
        <v>0</v>
      </c>
      <c r="AJ347">
        <v>0</v>
      </c>
      <c r="AK347">
        <v>0</v>
      </c>
      <c r="AL347">
        <v>0</v>
      </c>
    </row>
    <row r="348" spans="1:38" x14ac:dyDescent="0.35">
      <c r="A348" t="str">
        <f t="shared" si="15"/>
        <v>1.1-00-2509_25330022_2527110</v>
      </c>
      <c r="B348" t="s">
        <v>812</v>
      </c>
      <c r="C348" t="s">
        <v>815</v>
      </c>
      <c r="D348" t="s">
        <v>855</v>
      </c>
      <c r="E348" t="s">
        <v>857</v>
      </c>
      <c r="F348">
        <v>3</v>
      </c>
      <c r="G348" t="s">
        <v>453</v>
      </c>
      <c r="H348">
        <v>30</v>
      </c>
      <c r="I348" t="s">
        <v>454</v>
      </c>
      <c r="J348" t="s">
        <v>882</v>
      </c>
      <c r="K348" t="s">
        <v>883</v>
      </c>
      <c r="L348">
        <v>2000</v>
      </c>
      <c r="M348" t="s">
        <v>105</v>
      </c>
      <c r="N348">
        <v>2711</v>
      </c>
      <c r="O348" t="s">
        <v>106</v>
      </c>
      <c r="P348">
        <v>0</v>
      </c>
      <c r="Q348" t="s">
        <v>58</v>
      </c>
      <c r="R348" s="1">
        <v>0</v>
      </c>
      <c r="S348" s="1">
        <v>0</v>
      </c>
      <c r="T348" s="1">
        <v>0</v>
      </c>
      <c r="U348" s="1">
        <v>10500</v>
      </c>
      <c r="V348" s="1">
        <v>0</v>
      </c>
      <c r="W348" s="1">
        <v>9941.2000000000007</v>
      </c>
      <c r="X348" s="1">
        <v>9941.2000000000007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</row>
    <row r="349" spans="1:38" x14ac:dyDescent="0.35">
      <c r="A349" t="str">
        <f t="shared" si="15"/>
        <v>1.1-00-2509_25330022_2527210</v>
      </c>
      <c r="B349" t="s">
        <v>812</v>
      </c>
      <c r="C349" t="s">
        <v>815</v>
      </c>
      <c r="D349" t="s">
        <v>855</v>
      </c>
      <c r="E349" t="s">
        <v>857</v>
      </c>
      <c r="F349">
        <v>3</v>
      </c>
      <c r="G349" t="s">
        <v>453</v>
      </c>
      <c r="H349">
        <v>30</v>
      </c>
      <c r="I349" t="s">
        <v>454</v>
      </c>
      <c r="J349" t="s">
        <v>882</v>
      </c>
      <c r="K349" t="s">
        <v>883</v>
      </c>
      <c r="L349">
        <v>2000</v>
      </c>
      <c r="M349" t="s">
        <v>105</v>
      </c>
      <c r="N349">
        <v>2721</v>
      </c>
      <c r="O349" t="s">
        <v>377</v>
      </c>
      <c r="P349">
        <v>0</v>
      </c>
      <c r="Q349" t="s">
        <v>58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 s="1">
        <v>100000</v>
      </c>
      <c r="Z349" s="1">
        <v>100000</v>
      </c>
      <c r="AA349" s="1">
        <v>39779.81</v>
      </c>
      <c r="AB349">
        <v>0</v>
      </c>
      <c r="AC349">
        <v>0</v>
      </c>
      <c r="AD349">
        <v>0</v>
      </c>
      <c r="AE349">
        <v>0</v>
      </c>
      <c r="AF349" s="1">
        <v>100000</v>
      </c>
      <c r="AG349" s="1">
        <v>100000</v>
      </c>
      <c r="AH349">
        <v>0</v>
      </c>
      <c r="AI349">
        <v>0</v>
      </c>
      <c r="AJ349">
        <v>0</v>
      </c>
      <c r="AK349">
        <v>0</v>
      </c>
      <c r="AL349">
        <v>0</v>
      </c>
    </row>
    <row r="350" spans="1:38" x14ac:dyDescent="0.35">
      <c r="A350" t="str">
        <f t="shared" si="15"/>
        <v>1.1-00-2509_25330022_2529110</v>
      </c>
      <c r="B350" t="s">
        <v>812</v>
      </c>
      <c r="C350" t="s">
        <v>815</v>
      </c>
      <c r="D350" t="s">
        <v>855</v>
      </c>
      <c r="E350" t="s">
        <v>857</v>
      </c>
      <c r="F350">
        <v>3</v>
      </c>
      <c r="G350" t="s">
        <v>453</v>
      </c>
      <c r="H350">
        <v>30</v>
      </c>
      <c r="I350" t="s">
        <v>454</v>
      </c>
      <c r="J350" t="s">
        <v>882</v>
      </c>
      <c r="K350" t="s">
        <v>883</v>
      </c>
      <c r="L350">
        <v>2000</v>
      </c>
      <c r="M350" t="s">
        <v>105</v>
      </c>
      <c r="N350">
        <v>2911</v>
      </c>
      <c r="O350" t="s">
        <v>312</v>
      </c>
      <c r="P350">
        <v>0</v>
      </c>
      <c r="Q350" t="s">
        <v>58</v>
      </c>
      <c r="R350" s="1">
        <v>21019.33</v>
      </c>
      <c r="S350" s="1">
        <v>21019.33</v>
      </c>
      <c r="T350" s="1">
        <v>21019.33</v>
      </c>
      <c r="U350" s="1">
        <v>20000</v>
      </c>
      <c r="V350" s="1">
        <v>20000</v>
      </c>
      <c r="W350" s="1">
        <v>3810.6</v>
      </c>
      <c r="X350" s="1">
        <v>3810.6</v>
      </c>
      <c r="Y350" s="1">
        <v>150000</v>
      </c>
      <c r="Z350" s="1">
        <v>150000</v>
      </c>
      <c r="AA350">
        <v>0</v>
      </c>
      <c r="AB350">
        <v>0</v>
      </c>
      <c r="AC350">
        <v>0</v>
      </c>
      <c r="AD350">
        <v>0</v>
      </c>
      <c r="AE350">
        <v>0</v>
      </c>
      <c r="AF350" s="1">
        <v>150000</v>
      </c>
      <c r="AG350" s="1">
        <v>150000</v>
      </c>
      <c r="AH350">
        <v>0</v>
      </c>
      <c r="AI350">
        <v>0</v>
      </c>
      <c r="AJ350">
        <v>0</v>
      </c>
      <c r="AK350">
        <v>0</v>
      </c>
      <c r="AL350">
        <v>0</v>
      </c>
    </row>
    <row r="351" spans="1:38" x14ac:dyDescent="0.35">
      <c r="A351" t="str">
        <f t="shared" si="15"/>
        <v>1.1-00-2509_25330022_2529710</v>
      </c>
      <c r="B351" t="s">
        <v>812</v>
      </c>
      <c r="C351" t="s">
        <v>815</v>
      </c>
      <c r="D351" t="s">
        <v>855</v>
      </c>
      <c r="E351" t="s">
        <v>857</v>
      </c>
      <c r="F351">
        <v>3</v>
      </c>
      <c r="G351" t="s">
        <v>453</v>
      </c>
      <c r="H351">
        <v>30</v>
      </c>
      <c r="I351" t="s">
        <v>454</v>
      </c>
      <c r="J351" t="s">
        <v>882</v>
      </c>
      <c r="K351" t="s">
        <v>883</v>
      </c>
      <c r="L351">
        <v>2000</v>
      </c>
      <c r="M351" t="s">
        <v>105</v>
      </c>
      <c r="N351">
        <v>2971</v>
      </c>
      <c r="O351" t="s">
        <v>408</v>
      </c>
      <c r="P351">
        <v>0</v>
      </c>
      <c r="Q351" t="s">
        <v>58</v>
      </c>
      <c r="R351" s="1">
        <v>11066.4</v>
      </c>
      <c r="S351" s="1">
        <v>11066.4</v>
      </c>
      <c r="T351" s="1">
        <v>11066.4</v>
      </c>
      <c r="U351" s="1">
        <v>500</v>
      </c>
      <c r="V351" s="1">
        <v>60000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</row>
    <row r="352" spans="1:38" x14ac:dyDescent="0.35">
      <c r="A352" t="str">
        <f t="shared" si="15"/>
        <v>1.1-00-2509_25330022_2535810</v>
      </c>
      <c r="B352" t="s">
        <v>812</v>
      </c>
      <c r="C352" t="s">
        <v>815</v>
      </c>
      <c r="D352" t="s">
        <v>855</v>
      </c>
      <c r="E352" t="s">
        <v>857</v>
      </c>
      <c r="F352">
        <v>3</v>
      </c>
      <c r="G352" t="s">
        <v>453</v>
      </c>
      <c r="H352">
        <v>30</v>
      </c>
      <c r="I352" t="s">
        <v>454</v>
      </c>
      <c r="J352" t="s">
        <v>882</v>
      </c>
      <c r="K352" t="s">
        <v>883</v>
      </c>
      <c r="L352">
        <v>3000</v>
      </c>
      <c r="M352" t="s">
        <v>56</v>
      </c>
      <c r="N352">
        <v>3581</v>
      </c>
      <c r="O352" t="s">
        <v>190</v>
      </c>
      <c r="P352">
        <v>0</v>
      </c>
      <c r="Q352" t="s">
        <v>58</v>
      </c>
      <c r="R352" s="1">
        <v>0</v>
      </c>
      <c r="S352" s="1">
        <v>0</v>
      </c>
      <c r="T352" s="1">
        <v>0</v>
      </c>
      <c r="U352" s="1">
        <v>0</v>
      </c>
      <c r="V352" s="1">
        <v>80000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</row>
    <row r="353" spans="1:38" x14ac:dyDescent="0.35">
      <c r="A353" t="str">
        <f t="shared" si="15"/>
        <v>1.1-00-2509_25330022_2537210</v>
      </c>
      <c r="B353" t="s">
        <v>812</v>
      </c>
      <c r="C353" t="s">
        <v>815</v>
      </c>
      <c r="D353" t="s">
        <v>855</v>
      </c>
      <c r="E353" t="s">
        <v>857</v>
      </c>
      <c r="F353">
        <v>3</v>
      </c>
      <c r="G353" t="s">
        <v>453</v>
      </c>
      <c r="H353">
        <v>30</v>
      </c>
      <c r="I353" t="s">
        <v>454</v>
      </c>
      <c r="J353" t="s">
        <v>882</v>
      </c>
      <c r="K353" t="s">
        <v>883</v>
      </c>
      <c r="L353">
        <v>3000</v>
      </c>
      <c r="M353" t="s">
        <v>56</v>
      </c>
      <c r="N353">
        <v>3721</v>
      </c>
      <c r="O353" t="s">
        <v>324</v>
      </c>
      <c r="P353">
        <v>0</v>
      </c>
      <c r="Q353" t="s">
        <v>58</v>
      </c>
      <c r="R353" s="1">
        <v>0</v>
      </c>
      <c r="S353" s="1">
        <v>0</v>
      </c>
      <c r="T353" s="1">
        <v>0</v>
      </c>
      <c r="U353" s="1">
        <v>2220</v>
      </c>
      <c r="V353" s="1">
        <v>0</v>
      </c>
      <c r="W353" s="1">
        <v>2220</v>
      </c>
      <c r="X353" s="1">
        <v>2220</v>
      </c>
      <c r="Y353" s="1">
        <v>3000</v>
      </c>
      <c r="Z353" s="1">
        <v>3000</v>
      </c>
      <c r="AA353">
        <v>0</v>
      </c>
      <c r="AB353">
        <v>0</v>
      </c>
      <c r="AC353">
        <v>0</v>
      </c>
      <c r="AD353">
        <v>0</v>
      </c>
      <c r="AE353">
        <v>0</v>
      </c>
      <c r="AF353" s="1">
        <v>3000</v>
      </c>
      <c r="AG353" s="1">
        <v>3000</v>
      </c>
      <c r="AH353">
        <v>0</v>
      </c>
      <c r="AI353">
        <v>0</v>
      </c>
      <c r="AJ353">
        <v>0</v>
      </c>
      <c r="AK353">
        <v>0</v>
      </c>
      <c r="AL353">
        <v>0</v>
      </c>
    </row>
    <row r="354" spans="1:38" x14ac:dyDescent="0.35">
      <c r="A354" t="str">
        <f t="shared" si="15"/>
        <v>1.1-00-2509_25330022_2538210</v>
      </c>
      <c r="B354" t="s">
        <v>812</v>
      </c>
      <c r="C354" t="s">
        <v>815</v>
      </c>
      <c r="D354" t="s">
        <v>855</v>
      </c>
      <c r="E354" t="s">
        <v>857</v>
      </c>
      <c r="F354">
        <v>3</v>
      </c>
      <c r="G354" t="s">
        <v>453</v>
      </c>
      <c r="H354">
        <v>30</v>
      </c>
      <c r="I354" t="s">
        <v>454</v>
      </c>
      <c r="J354" t="s">
        <v>882</v>
      </c>
      <c r="K354" t="s">
        <v>883</v>
      </c>
      <c r="L354">
        <v>3000</v>
      </c>
      <c r="M354" t="s">
        <v>56</v>
      </c>
      <c r="N354">
        <v>3821</v>
      </c>
      <c r="O354" t="s">
        <v>228</v>
      </c>
      <c r="P354">
        <v>0</v>
      </c>
      <c r="Q354" t="s">
        <v>58</v>
      </c>
      <c r="R354" s="1">
        <v>56004.800000000003</v>
      </c>
      <c r="S354" s="1">
        <v>56004.800000000003</v>
      </c>
      <c r="T354" s="1">
        <v>0</v>
      </c>
      <c r="U354" s="1">
        <v>174000</v>
      </c>
      <c r="V354" s="1">
        <v>100000</v>
      </c>
      <c r="W354" s="1">
        <v>174000</v>
      </c>
      <c r="X354" s="1">
        <v>174000</v>
      </c>
      <c r="Y354" s="1">
        <v>200000</v>
      </c>
      <c r="Z354" s="1">
        <v>200000</v>
      </c>
      <c r="AA354" s="1">
        <v>199993.28</v>
      </c>
      <c r="AB354">
        <v>0</v>
      </c>
      <c r="AC354">
        <v>0</v>
      </c>
      <c r="AD354">
        <v>0</v>
      </c>
      <c r="AE354">
        <v>0</v>
      </c>
      <c r="AF354" s="1">
        <v>200000</v>
      </c>
      <c r="AG354" s="1">
        <v>200000</v>
      </c>
      <c r="AH354">
        <v>0</v>
      </c>
      <c r="AI354">
        <v>0</v>
      </c>
      <c r="AJ354">
        <v>0</v>
      </c>
      <c r="AK354">
        <v>0</v>
      </c>
      <c r="AL354">
        <v>0</v>
      </c>
    </row>
    <row r="355" spans="1:38" x14ac:dyDescent="0.35">
      <c r="A355" t="str">
        <f t="shared" si="15"/>
        <v>1.1-00-2509_25330022_2551910</v>
      </c>
      <c r="B355" t="s">
        <v>812</v>
      </c>
      <c r="C355" t="s">
        <v>815</v>
      </c>
      <c r="D355" t="s">
        <v>855</v>
      </c>
      <c r="E355" t="s">
        <v>857</v>
      </c>
      <c r="F355">
        <v>3</v>
      </c>
      <c r="G355" t="s">
        <v>453</v>
      </c>
      <c r="H355">
        <v>30</v>
      </c>
      <c r="I355" t="s">
        <v>454</v>
      </c>
      <c r="J355" t="s">
        <v>882</v>
      </c>
      <c r="K355" t="s">
        <v>883</v>
      </c>
      <c r="L355">
        <v>5000</v>
      </c>
      <c r="M355" t="s">
        <v>118</v>
      </c>
      <c r="N355">
        <v>5191</v>
      </c>
      <c r="O355" t="s">
        <v>121</v>
      </c>
      <c r="P355">
        <v>0</v>
      </c>
      <c r="Q355" t="s">
        <v>58</v>
      </c>
      <c r="R355" s="1">
        <v>0</v>
      </c>
      <c r="S355" s="1">
        <v>0</v>
      </c>
      <c r="T355" s="1">
        <v>0</v>
      </c>
      <c r="U355" s="1">
        <v>32000</v>
      </c>
      <c r="V355" s="1">
        <v>0</v>
      </c>
      <c r="W355" s="1">
        <v>29889.72</v>
      </c>
      <c r="X355" s="1">
        <v>29889.72</v>
      </c>
      <c r="Y355" s="1">
        <v>30000</v>
      </c>
      <c r="Z355" s="1">
        <v>30000</v>
      </c>
      <c r="AA355">
        <v>0</v>
      </c>
      <c r="AB355">
        <v>0</v>
      </c>
      <c r="AC355">
        <v>0</v>
      </c>
      <c r="AD355">
        <v>0</v>
      </c>
      <c r="AE355">
        <v>0</v>
      </c>
      <c r="AF355" s="1">
        <v>30000</v>
      </c>
      <c r="AG355" s="1">
        <v>30000</v>
      </c>
      <c r="AH355">
        <v>0</v>
      </c>
      <c r="AI355">
        <v>0</v>
      </c>
      <c r="AJ355">
        <v>0</v>
      </c>
      <c r="AK355">
        <v>0</v>
      </c>
      <c r="AL355">
        <v>0</v>
      </c>
    </row>
    <row r="356" spans="1:38" x14ac:dyDescent="0.35">
      <c r="A356" t="str">
        <f t="shared" si="15"/>
        <v>1.1-00-2509_25330022_2553110</v>
      </c>
      <c r="B356" t="s">
        <v>812</v>
      </c>
      <c r="C356" t="s">
        <v>815</v>
      </c>
      <c r="D356" t="s">
        <v>855</v>
      </c>
      <c r="E356" t="s">
        <v>857</v>
      </c>
      <c r="F356">
        <v>3</v>
      </c>
      <c r="G356" t="s">
        <v>453</v>
      </c>
      <c r="H356">
        <v>30</v>
      </c>
      <c r="I356" t="s">
        <v>454</v>
      </c>
      <c r="J356" t="s">
        <v>882</v>
      </c>
      <c r="K356" t="s">
        <v>883</v>
      </c>
      <c r="L356">
        <v>5000</v>
      </c>
      <c r="M356" t="s">
        <v>118</v>
      </c>
      <c r="N356">
        <v>5311</v>
      </c>
      <c r="O356" t="s">
        <v>451</v>
      </c>
      <c r="P356">
        <v>0</v>
      </c>
      <c r="Q356" t="s">
        <v>58</v>
      </c>
      <c r="R356" s="1">
        <v>73486</v>
      </c>
      <c r="S356" s="1">
        <v>73486</v>
      </c>
      <c r="T356" s="1">
        <v>73486</v>
      </c>
      <c r="U356" s="1">
        <v>230000</v>
      </c>
      <c r="V356" s="1">
        <v>200000</v>
      </c>
      <c r="W356" s="1">
        <v>224576</v>
      </c>
      <c r="X356" s="1">
        <v>224576</v>
      </c>
      <c r="Y356" s="1">
        <v>507000</v>
      </c>
      <c r="Z356" s="1">
        <v>500000</v>
      </c>
      <c r="AA356" s="1">
        <v>505551.2</v>
      </c>
      <c r="AB356">
        <v>0</v>
      </c>
      <c r="AC356">
        <v>0</v>
      </c>
      <c r="AD356">
        <v>0</v>
      </c>
      <c r="AE356">
        <v>0</v>
      </c>
      <c r="AF356" s="1">
        <v>507000</v>
      </c>
      <c r="AG356" s="1">
        <v>507000</v>
      </c>
      <c r="AH356">
        <v>0</v>
      </c>
      <c r="AI356" s="1">
        <v>7000</v>
      </c>
      <c r="AJ356">
        <v>0</v>
      </c>
      <c r="AK356">
        <v>0</v>
      </c>
      <c r="AL356" s="1">
        <v>7000</v>
      </c>
    </row>
    <row r="357" spans="1:38" x14ac:dyDescent="0.35">
      <c r="A357" t="str">
        <f t="shared" si="15"/>
        <v>1.1-00-2509_25330022_2553210</v>
      </c>
      <c r="B357" t="s">
        <v>812</v>
      </c>
      <c r="C357" t="s">
        <v>815</v>
      </c>
      <c r="D357" t="s">
        <v>855</v>
      </c>
      <c r="E357" t="s">
        <v>857</v>
      </c>
      <c r="F357">
        <v>3</v>
      </c>
      <c r="G357" t="s">
        <v>453</v>
      </c>
      <c r="H357">
        <v>30</v>
      </c>
      <c r="I357" t="s">
        <v>454</v>
      </c>
      <c r="J357" t="s">
        <v>882</v>
      </c>
      <c r="K357" t="s">
        <v>883</v>
      </c>
      <c r="L357">
        <v>5000</v>
      </c>
      <c r="M357" t="s">
        <v>118</v>
      </c>
      <c r="N357">
        <v>5321</v>
      </c>
      <c r="O357" t="s">
        <v>456</v>
      </c>
      <c r="P357">
        <v>0</v>
      </c>
      <c r="Q357" t="s">
        <v>58</v>
      </c>
      <c r="R357" s="1">
        <v>3677.2</v>
      </c>
      <c r="S357" s="1">
        <v>3677.2</v>
      </c>
      <c r="T357" s="1">
        <v>3677.2</v>
      </c>
      <c r="U357" s="1">
        <v>55000</v>
      </c>
      <c r="V357" s="1">
        <v>100000</v>
      </c>
      <c r="W357" s="1">
        <v>7492.01</v>
      </c>
      <c r="X357" s="1">
        <v>7492.01</v>
      </c>
      <c r="Y357" s="1">
        <v>93000</v>
      </c>
      <c r="Z357" s="1">
        <v>100000</v>
      </c>
      <c r="AA357">
        <v>0</v>
      </c>
      <c r="AB357">
        <v>0</v>
      </c>
      <c r="AC357">
        <v>0</v>
      </c>
      <c r="AD357">
        <v>0</v>
      </c>
      <c r="AE357">
        <v>0</v>
      </c>
      <c r="AF357" s="1">
        <v>93000</v>
      </c>
      <c r="AG357" s="1">
        <v>93000</v>
      </c>
      <c r="AH357">
        <v>0</v>
      </c>
      <c r="AI357">
        <v>0</v>
      </c>
      <c r="AJ357">
        <v>0</v>
      </c>
      <c r="AK357" s="1">
        <v>7000</v>
      </c>
      <c r="AL357" s="1">
        <v>-7000</v>
      </c>
    </row>
    <row r="358" spans="1:38" x14ac:dyDescent="0.35">
      <c r="A358" t="str">
        <f t="shared" si="15"/>
        <v>1.1-00-2509_25330022_2556110</v>
      </c>
      <c r="B358" t="s">
        <v>812</v>
      </c>
      <c r="C358" t="s">
        <v>815</v>
      </c>
      <c r="D358" t="s">
        <v>855</v>
      </c>
      <c r="E358" t="s">
        <v>857</v>
      </c>
      <c r="F358">
        <v>3</v>
      </c>
      <c r="G358" t="s">
        <v>453</v>
      </c>
      <c r="H358">
        <v>30</v>
      </c>
      <c r="I358" t="s">
        <v>454</v>
      </c>
      <c r="J358" t="s">
        <v>882</v>
      </c>
      <c r="K358" t="s">
        <v>883</v>
      </c>
      <c r="L358">
        <v>5000</v>
      </c>
      <c r="M358" t="s">
        <v>118</v>
      </c>
      <c r="N358">
        <v>5611</v>
      </c>
      <c r="O358" t="s">
        <v>403</v>
      </c>
      <c r="P358">
        <v>0</v>
      </c>
      <c r="Q358" t="s">
        <v>58</v>
      </c>
      <c r="R358" s="1">
        <v>0</v>
      </c>
      <c r="S358" s="1">
        <v>0</v>
      </c>
      <c r="T358" s="1">
        <v>0</v>
      </c>
      <c r="U358" s="1">
        <v>13000</v>
      </c>
      <c r="V358" s="1">
        <v>0</v>
      </c>
      <c r="W358" s="1">
        <v>12191.6</v>
      </c>
      <c r="X358" s="1">
        <v>12191.6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</row>
    <row r="359" spans="1:38" x14ac:dyDescent="0.35">
      <c r="A359" t="str">
        <f t="shared" ref="A359:A422" si="16">CONCATENATE(B359,D359,F359,H359,J359,N359,P359)</f>
        <v>1.1-00-2509_25330022_2556210</v>
      </c>
      <c r="B359" t="s">
        <v>812</v>
      </c>
      <c r="C359" t="s">
        <v>815</v>
      </c>
      <c r="D359" t="s">
        <v>855</v>
      </c>
      <c r="E359" t="s">
        <v>857</v>
      </c>
      <c r="F359">
        <v>3</v>
      </c>
      <c r="G359" t="s">
        <v>453</v>
      </c>
      <c r="H359">
        <v>30</v>
      </c>
      <c r="I359" t="s">
        <v>454</v>
      </c>
      <c r="J359" t="s">
        <v>882</v>
      </c>
      <c r="K359" t="s">
        <v>883</v>
      </c>
      <c r="L359">
        <v>5000</v>
      </c>
      <c r="M359" t="s">
        <v>118</v>
      </c>
      <c r="N359">
        <v>5621</v>
      </c>
      <c r="O359" t="s">
        <v>486</v>
      </c>
      <c r="P359">
        <v>0</v>
      </c>
      <c r="Q359" t="s">
        <v>58</v>
      </c>
      <c r="R359" s="1">
        <v>0</v>
      </c>
      <c r="S359" s="1">
        <v>0</v>
      </c>
      <c r="T359" s="1">
        <v>0</v>
      </c>
      <c r="U359" s="1">
        <v>26000</v>
      </c>
      <c r="V359" s="1">
        <v>0</v>
      </c>
      <c r="W359" s="1">
        <v>25254</v>
      </c>
      <c r="X359" s="1">
        <v>25254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</row>
    <row r="360" spans="1:38" x14ac:dyDescent="0.35">
      <c r="A360" t="str">
        <f t="shared" si="16"/>
        <v>1.1-00-2509_25330022_2556710</v>
      </c>
      <c r="B360" t="s">
        <v>812</v>
      </c>
      <c r="C360" t="s">
        <v>815</v>
      </c>
      <c r="D360" t="s">
        <v>855</v>
      </c>
      <c r="E360" t="s">
        <v>857</v>
      </c>
      <c r="F360">
        <v>3</v>
      </c>
      <c r="G360" t="s">
        <v>453</v>
      </c>
      <c r="H360">
        <v>30</v>
      </c>
      <c r="I360" t="s">
        <v>454</v>
      </c>
      <c r="J360" t="s">
        <v>882</v>
      </c>
      <c r="K360" t="s">
        <v>883</v>
      </c>
      <c r="L360">
        <v>5000</v>
      </c>
      <c r="M360" t="s">
        <v>118</v>
      </c>
      <c r="N360">
        <v>5671</v>
      </c>
      <c r="O360" t="s">
        <v>407</v>
      </c>
      <c r="P360">
        <v>0</v>
      </c>
      <c r="Q360" t="s">
        <v>58</v>
      </c>
      <c r="R360" s="1">
        <v>2611.6799999999998</v>
      </c>
      <c r="S360" s="1">
        <v>2611.6799999999998</v>
      </c>
      <c r="T360" s="1">
        <v>2611.6799999999998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</row>
    <row r="361" spans="1:38" x14ac:dyDescent="0.35">
      <c r="A361" t="str">
        <f t="shared" si="16"/>
        <v>1.1-00-2509_25330022_2556910</v>
      </c>
      <c r="B361" t="s">
        <v>812</v>
      </c>
      <c r="C361" t="s">
        <v>815</v>
      </c>
      <c r="D361" t="s">
        <v>855</v>
      </c>
      <c r="E361" t="s">
        <v>857</v>
      </c>
      <c r="F361">
        <v>3</v>
      </c>
      <c r="G361" t="s">
        <v>453</v>
      </c>
      <c r="H361">
        <v>30</v>
      </c>
      <c r="I361" t="s">
        <v>454</v>
      </c>
      <c r="J361" t="s">
        <v>882</v>
      </c>
      <c r="K361" t="s">
        <v>883</v>
      </c>
      <c r="L361">
        <v>5000</v>
      </c>
      <c r="M361" t="s">
        <v>118</v>
      </c>
      <c r="N361">
        <v>5691</v>
      </c>
      <c r="O361" t="s">
        <v>210</v>
      </c>
      <c r="P361">
        <v>0</v>
      </c>
      <c r="Q361" t="s">
        <v>58</v>
      </c>
      <c r="R361" s="1">
        <v>0</v>
      </c>
      <c r="S361" s="1">
        <v>0</v>
      </c>
      <c r="T361" s="1">
        <v>0</v>
      </c>
      <c r="U361" s="1">
        <v>1149000</v>
      </c>
      <c r="V361" s="1">
        <v>1500000</v>
      </c>
      <c r="W361" s="1">
        <v>1148400</v>
      </c>
      <c r="X361" s="1">
        <v>1148400</v>
      </c>
      <c r="Y361" s="1">
        <v>200000</v>
      </c>
      <c r="Z361" s="1">
        <v>200000</v>
      </c>
      <c r="AA361">
        <v>0</v>
      </c>
      <c r="AB361">
        <v>0</v>
      </c>
      <c r="AC361">
        <v>0</v>
      </c>
      <c r="AD361">
        <v>0</v>
      </c>
      <c r="AE361">
        <v>0</v>
      </c>
      <c r="AF361" s="1">
        <v>200000</v>
      </c>
      <c r="AG361" s="1">
        <v>200000</v>
      </c>
      <c r="AH361">
        <v>0</v>
      </c>
      <c r="AI361">
        <v>0</v>
      </c>
      <c r="AJ361">
        <v>0</v>
      </c>
      <c r="AK361">
        <v>0</v>
      </c>
      <c r="AL361">
        <v>0</v>
      </c>
    </row>
    <row r="362" spans="1:38" x14ac:dyDescent="0.35">
      <c r="A362" t="str">
        <f t="shared" si="16"/>
        <v>1.1-00-2509_25129021_2524110</v>
      </c>
      <c r="B362" t="s">
        <v>812</v>
      </c>
      <c r="C362" t="s">
        <v>815</v>
      </c>
      <c r="D362" t="s">
        <v>855</v>
      </c>
      <c r="E362" t="s">
        <v>857</v>
      </c>
      <c r="F362">
        <v>1</v>
      </c>
      <c r="G362" t="s">
        <v>472</v>
      </c>
      <c r="H362">
        <v>29</v>
      </c>
      <c r="I362" t="s">
        <v>473</v>
      </c>
      <c r="J362" t="s">
        <v>884</v>
      </c>
      <c r="K362" t="s">
        <v>885</v>
      </c>
      <c r="L362">
        <v>2000</v>
      </c>
      <c r="M362" t="s">
        <v>105</v>
      </c>
      <c r="N362">
        <v>2411</v>
      </c>
      <c r="O362" t="s">
        <v>369</v>
      </c>
      <c r="P362">
        <v>0</v>
      </c>
      <c r="Q362" t="s">
        <v>58</v>
      </c>
      <c r="R362" s="1">
        <v>67338</v>
      </c>
      <c r="S362" s="1">
        <v>67338</v>
      </c>
      <c r="T362" s="1">
        <v>67338</v>
      </c>
      <c r="U362" s="1">
        <v>100000</v>
      </c>
      <c r="V362" s="1">
        <v>100000</v>
      </c>
      <c r="W362" s="1">
        <v>97132.02</v>
      </c>
      <c r="X362" s="1">
        <v>97132.02</v>
      </c>
      <c r="Y362" s="1">
        <v>2204</v>
      </c>
      <c r="Z362" s="1">
        <v>100000</v>
      </c>
      <c r="AA362" s="1">
        <v>2204</v>
      </c>
      <c r="AB362" s="1">
        <v>2204</v>
      </c>
      <c r="AC362" s="1">
        <v>2204</v>
      </c>
      <c r="AD362" s="1">
        <v>2204</v>
      </c>
      <c r="AE362" s="1">
        <v>2204</v>
      </c>
      <c r="AF362">
        <v>0</v>
      </c>
      <c r="AG362">
        <v>0</v>
      </c>
      <c r="AH362">
        <v>0</v>
      </c>
      <c r="AI362">
        <v>0</v>
      </c>
      <c r="AJ362">
        <v>0</v>
      </c>
      <c r="AK362" s="1">
        <v>97796</v>
      </c>
      <c r="AL362" s="1">
        <v>-97796</v>
      </c>
    </row>
    <row r="363" spans="1:38" x14ac:dyDescent="0.35">
      <c r="A363" t="str">
        <f t="shared" si="16"/>
        <v>1.1-00-2509_25129021_2524210</v>
      </c>
      <c r="B363" t="s">
        <v>812</v>
      </c>
      <c r="C363" t="s">
        <v>815</v>
      </c>
      <c r="D363" t="s">
        <v>855</v>
      </c>
      <c r="E363" t="s">
        <v>857</v>
      </c>
      <c r="F363">
        <v>1</v>
      </c>
      <c r="G363" t="s">
        <v>472</v>
      </c>
      <c r="H363">
        <v>29</v>
      </c>
      <c r="I363" t="s">
        <v>473</v>
      </c>
      <c r="J363" t="s">
        <v>884</v>
      </c>
      <c r="K363" t="s">
        <v>885</v>
      </c>
      <c r="L363">
        <v>2000</v>
      </c>
      <c r="M363" t="s">
        <v>105</v>
      </c>
      <c r="N363">
        <v>2421</v>
      </c>
      <c r="O363" t="s">
        <v>370</v>
      </c>
      <c r="P363">
        <v>0</v>
      </c>
      <c r="Q363" t="s">
        <v>58</v>
      </c>
      <c r="R363" s="1">
        <v>694410.8</v>
      </c>
      <c r="S363" s="1">
        <v>694410.8</v>
      </c>
      <c r="T363" s="1">
        <v>694410.8</v>
      </c>
      <c r="U363" s="1">
        <v>750000</v>
      </c>
      <c r="V363" s="1">
        <v>750000</v>
      </c>
      <c r="W363" s="1">
        <v>687954.7</v>
      </c>
      <c r="X363" s="1">
        <v>687954.7</v>
      </c>
      <c r="Y363" s="1">
        <v>853185.8</v>
      </c>
      <c r="Z363" s="1">
        <v>1000000</v>
      </c>
      <c r="AA363" s="1">
        <v>853185.8</v>
      </c>
      <c r="AB363" s="1">
        <v>75690</v>
      </c>
      <c r="AC363" s="1">
        <v>75690</v>
      </c>
      <c r="AD363" s="1">
        <v>75690</v>
      </c>
      <c r="AE363" s="1">
        <v>75690</v>
      </c>
      <c r="AF363" s="1">
        <v>777495.8</v>
      </c>
      <c r="AG363" s="1">
        <v>777495.8</v>
      </c>
      <c r="AH363">
        <v>0</v>
      </c>
      <c r="AI363">
        <v>0</v>
      </c>
      <c r="AJ363">
        <v>0</v>
      </c>
      <c r="AK363" s="1">
        <v>146814.20000000001</v>
      </c>
      <c r="AL363" s="1">
        <v>-146814.20000000001</v>
      </c>
    </row>
    <row r="364" spans="1:38" x14ac:dyDescent="0.35">
      <c r="A364" t="str">
        <f t="shared" si="16"/>
        <v>1.1-00-2509_25129021_2524610</v>
      </c>
      <c r="B364" t="s">
        <v>812</v>
      </c>
      <c r="C364" t="s">
        <v>815</v>
      </c>
      <c r="D364" t="s">
        <v>855</v>
      </c>
      <c r="E364" t="s">
        <v>857</v>
      </c>
      <c r="F364">
        <v>1</v>
      </c>
      <c r="G364" t="s">
        <v>472</v>
      </c>
      <c r="H364">
        <v>29</v>
      </c>
      <c r="I364" t="s">
        <v>473</v>
      </c>
      <c r="J364" t="s">
        <v>884</v>
      </c>
      <c r="K364" t="s">
        <v>885</v>
      </c>
      <c r="L364">
        <v>2000</v>
      </c>
      <c r="M364" t="s">
        <v>105</v>
      </c>
      <c r="N364">
        <v>2461</v>
      </c>
      <c r="O364" t="s">
        <v>372</v>
      </c>
      <c r="P364">
        <v>0</v>
      </c>
      <c r="Q364" t="s">
        <v>58</v>
      </c>
      <c r="R364" s="1">
        <v>887123.59</v>
      </c>
      <c r="S364" s="1">
        <v>488442.39</v>
      </c>
      <c r="T364" s="1">
        <v>354879.58</v>
      </c>
      <c r="U364" s="1">
        <v>650000</v>
      </c>
      <c r="V364" s="1">
        <v>650000</v>
      </c>
      <c r="W364" s="1">
        <v>588501.71</v>
      </c>
      <c r="X364" s="1">
        <v>588501.71</v>
      </c>
      <c r="Y364" s="1">
        <v>4238</v>
      </c>
      <c r="Z364" s="1">
        <v>800000</v>
      </c>
      <c r="AA364" s="1">
        <v>4238</v>
      </c>
      <c r="AB364" s="1">
        <v>4238</v>
      </c>
      <c r="AC364" s="1">
        <v>4238</v>
      </c>
      <c r="AD364" s="1">
        <v>4238</v>
      </c>
      <c r="AE364" s="1">
        <v>4238</v>
      </c>
      <c r="AF364">
        <v>0</v>
      </c>
      <c r="AG364">
        <v>0</v>
      </c>
      <c r="AH364">
        <v>0</v>
      </c>
      <c r="AI364">
        <v>0</v>
      </c>
      <c r="AJ364">
        <v>0</v>
      </c>
      <c r="AK364" s="1">
        <v>795762</v>
      </c>
      <c r="AL364" s="1">
        <v>-795762</v>
      </c>
    </row>
    <row r="365" spans="1:38" x14ac:dyDescent="0.35">
      <c r="A365" t="str">
        <f t="shared" si="16"/>
        <v>1.1-00-2509_25129021_2524710</v>
      </c>
      <c r="B365" t="s">
        <v>812</v>
      </c>
      <c r="C365" t="s">
        <v>815</v>
      </c>
      <c r="D365" t="s">
        <v>855</v>
      </c>
      <c r="E365" t="s">
        <v>857</v>
      </c>
      <c r="F365">
        <v>1</v>
      </c>
      <c r="G365" t="s">
        <v>472</v>
      </c>
      <c r="H365">
        <v>29</v>
      </c>
      <c r="I365" t="s">
        <v>473</v>
      </c>
      <c r="J365" t="s">
        <v>884</v>
      </c>
      <c r="K365" t="s">
        <v>885</v>
      </c>
      <c r="L365">
        <v>2000</v>
      </c>
      <c r="M365" t="s">
        <v>105</v>
      </c>
      <c r="N365">
        <v>2471</v>
      </c>
      <c r="O365" t="s">
        <v>373</v>
      </c>
      <c r="P365">
        <v>0</v>
      </c>
      <c r="Q365" t="s">
        <v>58</v>
      </c>
      <c r="R365" s="1">
        <v>2386641.2200000002</v>
      </c>
      <c r="S365" s="1">
        <v>2366640.46</v>
      </c>
      <c r="T365" s="1">
        <v>2366640.46</v>
      </c>
      <c r="U365" s="1">
        <v>2680000</v>
      </c>
      <c r="V365" s="1">
        <v>2300000</v>
      </c>
      <c r="W365" s="1">
        <v>2504202.61</v>
      </c>
      <c r="X365" s="1">
        <v>2504202.61</v>
      </c>
      <c r="Y365" s="1">
        <v>3348651.45</v>
      </c>
      <c r="Z365" s="1">
        <v>3000000</v>
      </c>
      <c r="AA365" s="1">
        <v>3348651.45</v>
      </c>
      <c r="AB365" s="1">
        <v>393445.33</v>
      </c>
      <c r="AC365" s="1">
        <v>393445.33</v>
      </c>
      <c r="AD365" s="1">
        <v>393445.33</v>
      </c>
      <c r="AE365" s="1">
        <v>393445.33</v>
      </c>
      <c r="AF365" s="1">
        <v>2955206.12</v>
      </c>
      <c r="AG365" s="1">
        <v>2955206.12</v>
      </c>
      <c r="AH365">
        <v>0</v>
      </c>
      <c r="AI365" s="1">
        <v>359396</v>
      </c>
      <c r="AJ365">
        <v>0</v>
      </c>
      <c r="AK365" s="1">
        <v>10744.55</v>
      </c>
      <c r="AL365" s="1">
        <v>348651.45</v>
      </c>
    </row>
    <row r="366" spans="1:38" x14ac:dyDescent="0.35">
      <c r="A366" t="str">
        <f t="shared" si="16"/>
        <v>1.1-00-2509_25129021_2524910</v>
      </c>
      <c r="B366" t="s">
        <v>812</v>
      </c>
      <c r="C366" t="s">
        <v>815</v>
      </c>
      <c r="D366" t="s">
        <v>855</v>
      </c>
      <c r="E366" t="s">
        <v>857</v>
      </c>
      <c r="F366">
        <v>1</v>
      </c>
      <c r="G366" t="s">
        <v>472</v>
      </c>
      <c r="H366">
        <v>29</v>
      </c>
      <c r="I366" t="s">
        <v>473</v>
      </c>
      <c r="J366" t="s">
        <v>884</v>
      </c>
      <c r="K366" t="s">
        <v>885</v>
      </c>
      <c r="L366">
        <v>2000</v>
      </c>
      <c r="M366" t="s">
        <v>105</v>
      </c>
      <c r="N366">
        <v>2491</v>
      </c>
      <c r="O366" t="s">
        <v>374</v>
      </c>
      <c r="P366">
        <v>0</v>
      </c>
      <c r="Q366" t="s">
        <v>58</v>
      </c>
      <c r="R366" s="1">
        <v>5860</v>
      </c>
      <c r="S366" s="1">
        <v>5860</v>
      </c>
      <c r="T366" s="1">
        <v>5860</v>
      </c>
      <c r="U366" s="1">
        <v>7000</v>
      </c>
      <c r="V366" s="1">
        <v>7000</v>
      </c>
      <c r="W366" s="1">
        <v>3770.04</v>
      </c>
      <c r="X366" s="1">
        <v>3770.04</v>
      </c>
      <c r="Y366">
        <v>0</v>
      </c>
      <c r="Z366" s="1">
        <v>9000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 s="1">
        <v>9000</v>
      </c>
      <c r="AL366" s="1">
        <v>-9000</v>
      </c>
    </row>
    <row r="367" spans="1:38" x14ac:dyDescent="0.35">
      <c r="A367" t="str">
        <f t="shared" si="16"/>
        <v>1.1-00-2509_25129021_2525110</v>
      </c>
      <c r="B367" t="s">
        <v>812</v>
      </c>
      <c r="C367" t="s">
        <v>815</v>
      </c>
      <c r="D367" t="s">
        <v>855</v>
      </c>
      <c r="E367" t="s">
        <v>857</v>
      </c>
      <c r="F367">
        <v>1</v>
      </c>
      <c r="G367" t="s">
        <v>472</v>
      </c>
      <c r="H367">
        <v>29</v>
      </c>
      <c r="I367" t="s">
        <v>473</v>
      </c>
      <c r="J367" t="s">
        <v>884</v>
      </c>
      <c r="K367" t="s">
        <v>885</v>
      </c>
      <c r="L367">
        <v>2000</v>
      </c>
      <c r="M367" t="s">
        <v>105</v>
      </c>
      <c r="N367">
        <v>2511</v>
      </c>
      <c r="O367" t="s">
        <v>475</v>
      </c>
      <c r="P367">
        <v>0</v>
      </c>
      <c r="Q367" t="s">
        <v>58</v>
      </c>
      <c r="R367" s="1">
        <v>1879959.67</v>
      </c>
      <c r="S367" s="1">
        <v>1879959.67</v>
      </c>
      <c r="T367" s="1">
        <v>1879959.67</v>
      </c>
      <c r="U367" s="1">
        <v>3800000</v>
      </c>
      <c r="V367" s="1">
        <v>4500000</v>
      </c>
      <c r="W367" s="1">
        <v>1806665.2</v>
      </c>
      <c r="X367" s="1">
        <v>1806665.2</v>
      </c>
      <c r="Y367" s="1">
        <v>2195010</v>
      </c>
      <c r="Z367" s="1">
        <v>2500000</v>
      </c>
      <c r="AA367" s="1">
        <v>2195010</v>
      </c>
      <c r="AB367" s="1">
        <v>2195010</v>
      </c>
      <c r="AC367" s="1">
        <v>354481.5</v>
      </c>
      <c r="AD367" s="1">
        <v>354481.5</v>
      </c>
      <c r="AE367" s="1">
        <v>262392</v>
      </c>
      <c r="AF367">
        <v>0</v>
      </c>
      <c r="AG367" s="1">
        <v>1932618</v>
      </c>
      <c r="AH367">
        <v>0</v>
      </c>
      <c r="AI367">
        <v>0</v>
      </c>
      <c r="AJ367">
        <v>0</v>
      </c>
      <c r="AK367" s="1">
        <v>304990</v>
      </c>
      <c r="AL367" s="1">
        <v>-304990</v>
      </c>
    </row>
    <row r="368" spans="1:38" x14ac:dyDescent="0.35">
      <c r="A368" t="str">
        <f t="shared" si="16"/>
        <v>1.1-00-2509_25129021_2525510</v>
      </c>
      <c r="B368" t="s">
        <v>812</v>
      </c>
      <c r="C368" t="s">
        <v>815</v>
      </c>
      <c r="D368" t="s">
        <v>855</v>
      </c>
      <c r="E368" t="s">
        <v>857</v>
      </c>
      <c r="F368">
        <v>1</v>
      </c>
      <c r="G368" t="s">
        <v>472</v>
      </c>
      <c r="H368">
        <v>29</v>
      </c>
      <c r="I368" t="s">
        <v>473</v>
      </c>
      <c r="J368" t="s">
        <v>884</v>
      </c>
      <c r="K368" t="s">
        <v>885</v>
      </c>
      <c r="L368">
        <v>2000</v>
      </c>
      <c r="M368" t="s">
        <v>105</v>
      </c>
      <c r="N368">
        <v>2551</v>
      </c>
      <c r="O368" t="s">
        <v>476</v>
      </c>
      <c r="P368">
        <v>0</v>
      </c>
      <c r="Q368" t="s">
        <v>58</v>
      </c>
      <c r="R368" s="1">
        <v>215444.39</v>
      </c>
      <c r="S368" s="1">
        <v>100722.97</v>
      </c>
      <c r="T368" s="1">
        <v>20704.84</v>
      </c>
      <c r="U368" s="1">
        <v>470000</v>
      </c>
      <c r="V368" s="1">
        <v>250000</v>
      </c>
      <c r="W368" s="1">
        <v>321664.31</v>
      </c>
      <c r="X368" s="1">
        <v>321664.31</v>
      </c>
      <c r="Y368">
        <v>0</v>
      </c>
      <c r="Z368" s="1">
        <v>400000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 s="1">
        <v>400000</v>
      </c>
      <c r="AL368" s="1">
        <v>-400000</v>
      </c>
    </row>
    <row r="369" spans="1:38" x14ac:dyDescent="0.35">
      <c r="A369" t="str">
        <f t="shared" si="16"/>
        <v>1.1-00-2509_25129021_2525610</v>
      </c>
      <c r="B369" t="s">
        <v>812</v>
      </c>
      <c r="C369" t="s">
        <v>815</v>
      </c>
      <c r="D369" t="s">
        <v>855</v>
      </c>
      <c r="E369" t="s">
        <v>857</v>
      </c>
      <c r="F369">
        <v>1</v>
      </c>
      <c r="G369" t="s">
        <v>472</v>
      </c>
      <c r="H369">
        <v>29</v>
      </c>
      <c r="I369" t="s">
        <v>473</v>
      </c>
      <c r="J369" t="s">
        <v>884</v>
      </c>
      <c r="K369" t="s">
        <v>885</v>
      </c>
      <c r="L369">
        <v>2000</v>
      </c>
      <c r="M369" t="s">
        <v>105</v>
      </c>
      <c r="N369">
        <v>2561</v>
      </c>
      <c r="O369" t="s">
        <v>376</v>
      </c>
      <c r="P369">
        <v>0</v>
      </c>
      <c r="Q369" t="s">
        <v>58</v>
      </c>
      <c r="R369" s="1">
        <v>2656348.5699999998</v>
      </c>
      <c r="S369" s="1">
        <v>2656348.12</v>
      </c>
      <c r="T369" s="1">
        <v>2656348.12</v>
      </c>
      <c r="U369" s="1">
        <v>2750000</v>
      </c>
      <c r="V369" s="1">
        <v>2750000</v>
      </c>
      <c r="W369" s="1">
        <v>2245861.83</v>
      </c>
      <c r="X369" s="1">
        <v>2245861.83</v>
      </c>
      <c r="Y369" s="1">
        <v>2881952.43</v>
      </c>
      <c r="Z369" s="1">
        <v>2500000</v>
      </c>
      <c r="AA369" s="1">
        <v>2881952.43</v>
      </c>
      <c r="AB369" s="1">
        <v>9957.44</v>
      </c>
      <c r="AC369" s="1">
        <v>9957.44</v>
      </c>
      <c r="AD369" s="1">
        <v>9957.44</v>
      </c>
      <c r="AE369" s="1">
        <v>9957.44</v>
      </c>
      <c r="AF369" s="1">
        <v>2871994.99</v>
      </c>
      <c r="AG369" s="1">
        <v>2871994.99</v>
      </c>
      <c r="AH369">
        <v>0</v>
      </c>
      <c r="AI369" s="1">
        <v>816050.51</v>
      </c>
      <c r="AJ369">
        <v>0</v>
      </c>
      <c r="AK369" s="1">
        <v>434098.08</v>
      </c>
      <c r="AL369" s="1">
        <v>381952.43</v>
      </c>
    </row>
    <row r="370" spans="1:38" x14ac:dyDescent="0.35">
      <c r="A370" t="str">
        <f t="shared" si="16"/>
        <v>1.1-00-2509_25129021_2527210</v>
      </c>
      <c r="B370" t="s">
        <v>812</v>
      </c>
      <c r="C370" t="s">
        <v>815</v>
      </c>
      <c r="D370" t="s">
        <v>855</v>
      </c>
      <c r="E370" t="s">
        <v>857</v>
      </c>
      <c r="F370">
        <v>1</v>
      </c>
      <c r="G370" t="s">
        <v>472</v>
      </c>
      <c r="H370">
        <v>29</v>
      </c>
      <c r="I370" t="s">
        <v>473</v>
      </c>
      <c r="J370" t="s">
        <v>884</v>
      </c>
      <c r="K370" t="s">
        <v>885</v>
      </c>
      <c r="L370">
        <v>2000</v>
      </c>
      <c r="M370" t="s">
        <v>105</v>
      </c>
      <c r="N370">
        <v>2721</v>
      </c>
      <c r="O370" t="s">
        <v>377</v>
      </c>
      <c r="P370">
        <v>0</v>
      </c>
      <c r="Q370" t="s">
        <v>58</v>
      </c>
      <c r="R370" s="1">
        <v>334663.40999999997</v>
      </c>
      <c r="S370" s="1">
        <v>334663.40999999997</v>
      </c>
      <c r="T370" s="1">
        <v>334663.40999999997</v>
      </c>
      <c r="U370" s="1">
        <v>480000</v>
      </c>
      <c r="V370" s="1">
        <v>480000</v>
      </c>
      <c r="W370" s="1">
        <v>353079.7</v>
      </c>
      <c r="X370" s="1">
        <v>353079.7</v>
      </c>
      <c r="Y370" s="1">
        <v>350390</v>
      </c>
      <c r="Z370" s="1">
        <v>580000</v>
      </c>
      <c r="AA370" s="1">
        <v>350390</v>
      </c>
      <c r="AB370" s="1">
        <v>350390</v>
      </c>
      <c r="AC370">
        <v>0</v>
      </c>
      <c r="AD370">
        <v>0</v>
      </c>
      <c r="AE370">
        <v>0</v>
      </c>
      <c r="AF370">
        <v>0</v>
      </c>
      <c r="AG370" s="1">
        <v>350390</v>
      </c>
      <c r="AH370" s="1">
        <v>300000</v>
      </c>
      <c r="AI370">
        <v>0</v>
      </c>
      <c r="AJ370">
        <v>0</v>
      </c>
      <c r="AK370" s="1">
        <v>529610</v>
      </c>
      <c r="AL370" s="1">
        <v>-229610</v>
      </c>
    </row>
    <row r="371" spans="1:38" x14ac:dyDescent="0.35">
      <c r="A371" t="str">
        <f t="shared" si="16"/>
        <v>1.1-00-2509_25129021_2529110</v>
      </c>
      <c r="B371" t="s">
        <v>812</v>
      </c>
      <c r="C371" t="s">
        <v>815</v>
      </c>
      <c r="D371" t="s">
        <v>855</v>
      </c>
      <c r="E371" t="s">
        <v>857</v>
      </c>
      <c r="F371">
        <v>1</v>
      </c>
      <c r="G371" t="s">
        <v>472</v>
      </c>
      <c r="H371">
        <v>29</v>
      </c>
      <c r="I371" t="s">
        <v>473</v>
      </c>
      <c r="J371" t="s">
        <v>884</v>
      </c>
      <c r="K371" t="s">
        <v>885</v>
      </c>
      <c r="L371">
        <v>2000</v>
      </c>
      <c r="M371" t="s">
        <v>105</v>
      </c>
      <c r="N371">
        <v>2911</v>
      </c>
      <c r="O371" t="s">
        <v>312</v>
      </c>
      <c r="P371">
        <v>0</v>
      </c>
      <c r="Q371" t="s">
        <v>58</v>
      </c>
      <c r="R371" s="1">
        <v>1690149.83</v>
      </c>
      <c r="S371" s="1">
        <v>1568349.83</v>
      </c>
      <c r="T371" s="1">
        <v>1568349.83</v>
      </c>
      <c r="U371" s="1">
        <v>5472017.1500000004</v>
      </c>
      <c r="V371" s="1">
        <v>1650000</v>
      </c>
      <c r="W371" s="1">
        <v>5472017.1299999999</v>
      </c>
      <c r="X371" s="1">
        <v>5472017.1299999999</v>
      </c>
      <c r="Y371">
        <v>0</v>
      </c>
      <c r="Z371" s="1">
        <v>2300000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 s="1">
        <v>2300000</v>
      </c>
      <c r="AL371" s="1">
        <v>-2300000</v>
      </c>
    </row>
    <row r="372" spans="1:38" x14ac:dyDescent="0.35">
      <c r="A372" t="str">
        <f t="shared" si="16"/>
        <v>1.1-00-2509_25129021_2529810</v>
      </c>
      <c r="B372" t="s">
        <v>812</v>
      </c>
      <c r="C372" t="s">
        <v>815</v>
      </c>
      <c r="D372" t="s">
        <v>855</v>
      </c>
      <c r="E372" t="s">
        <v>857</v>
      </c>
      <c r="F372">
        <v>1</v>
      </c>
      <c r="G372" t="s">
        <v>472</v>
      </c>
      <c r="H372">
        <v>29</v>
      </c>
      <c r="I372" t="s">
        <v>473</v>
      </c>
      <c r="J372" t="s">
        <v>884</v>
      </c>
      <c r="K372" t="s">
        <v>885</v>
      </c>
      <c r="L372">
        <v>2000</v>
      </c>
      <c r="M372" t="s">
        <v>105</v>
      </c>
      <c r="N372">
        <v>2981</v>
      </c>
      <c r="O372" t="s">
        <v>380</v>
      </c>
      <c r="P372">
        <v>0</v>
      </c>
      <c r="Q372" t="s">
        <v>58</v>
      </c>
      <c r="R372" s="1">
        <v>87672.8</v>
      </c>
      <c r="S372" s="1">
        <v>87672.8</v>
      </c>
      <c r="T372" s="1">
        <v>87672.8</v>
      </c>
      <c r="U372" s="1">
        <v>200000</v>
      </c>
      <c r="V372" s="1">
        <v>200000</v>
      </c>
      <c r="W372" s="1">
        <v>0</v>
      </c>
      <c r="X372" s="1">
        <v>0</v>
      </c>
      <c r="Y372" s="1">
        <v>812000</v>
      </c>
      <c r="Z372" s="1">
        <v>264000</v>
      </c>
      <c r="AA372" s="1">
        <v>812000</v>
      </c>
      <c r="AB372" s="1">
        <v>812000</v>
      </c>
      <c r="AC372" s="1">
        <v>812000</v>
      </c>
      <c r="AD372" s="1">
        <v>812000</v>
      </c>
      <c r="AE372" s="1">
        <v>812000</v>
      </c>
      <c r="AF372">
        <v>0</v>
      </c>
      <c r="AG372">
        <v>0</v>
      </c>
      <c r="AH372">
        <v>0</v>
      </c>
      <c r="AI372" s="1">
        <v>581839</v>
      </c>
      <c r="AJ372">
        <v>0</v>
      </c>
      <c r="AK372" s="1">
        <v>33839</v>
      </c>
      <c r="AL372" s="1">
        <v>548000</v>
      </c>
    </row>
    <row r="373" spans="1:38" x14ac:dyDescent="0.35">
      <c r="A373" t="str">
        <f t="shared" si="16"/>
        <v>1.1-00-2509_25129021_2531110</v>
      </c>
      <c r="B373" t="s">
        <v>812</v>
      </c>
      <c r="C373" t="s">
        <v>815</v>
      </c>
      <c r="D373" t="s">
        <v>855</v>
      </c>
      <c r="E373" t="s">
        <v>857</v>
      </c>
      <c r="F373">
        <v>1</v>
      </c>
      <c r="G373" t="s">
        <v>472</v>
      </c>
      <c r="H373">
        <v>29</v>
      </c>
      <c r="I373" t="s">
        <v>473</v>
      </c>
      <c r="J373" t="s">
        <v>884</v>
      </c>
      <c r="K373" t="s">
        <v>885</v>
      </c>
      <c r="L373">
        <v>3000</v>
      </c>
      <c r="M373" t="s">
        <v>56</v>
      </c>
      <c r="N373">
        <v>3111</v>
      </c>
      <c r="O373" t="s">
        <v>199</v>
      </c>
      <c r="P373">
        <v>0</v>
      </c>
      <c r="Q373" t="s">
        <v>58</v>
      </c>
      <c r="R373" s="1">
        <v>206935575.06999999</v>
      </c>
      <c r="S373" s="1">
        <v>206935575.06999999</v>
      </c>
      <c r="T373" s="1">
        <v>206935575.06999999</v>
      </c>
      <c r="U373" s="1">
        <v>138106236</v>
      </c>
      <c r="V373" s="1">
        <v>180000000</v>
      </c>
      <c r="W373" s="1">
        <v>137341509.84</v>
      </c>
      <c r="X373" s="1">
        <v>137341509.84</v>
      </c>
      <c r="Y373" s="1">
        <v>146580205.30000001</v>
      </c>
      <c r="Z373" s="1">
        <v>248334549.97</v>
      </c>
      <c r="AA373" s="1">
        <v>146580205.30000001</v>
      </c>
      <c r="AB373" s="1">
        <v>146580205.30000001</v>
      </c>
      <c r="AC373" s="1">
        <v>146580205.30000001</v>
      </c>
      <c r="AD373" s="1">
        <v>146580205.30000001</v>
      </c>
      <c r="AE373" s="1">
        <v>146580205.30000001</v>
      </c>
      <c r="AF373">
        <v>0</v>
      </c>
      <c r="AG373">
        <v>0</v>
      </c>
      <c r="AH373">
        <v>0</v>
      </c>
      <c r="AI373">
        <v>0</v>
      </c>
      <c r="AJ373">
        <v>0</v>
      </c>
      <c r="AK373" s="1">
        <v>101754344.67</v>
      </c>
      <c r="AL373" s="1">
        <v>-101754344.67</v>
      </c>
    </row>
    <row r="374" spans="1:38" x14ac:dyDescent="0.35">
      <c r="A374" t="str">
        <f t="shared" si="16"/>
        <v>1.1-00-2509_25129021_25311171</v>
      </c>
      <c r="B374" t="s">
        <v>812</v>
      </c>
      <c r="C374" t="s">
        <v>815</v>
      </c>
      <c r="D374" t="s">
        <v>855</v>
      </c>
      <c r="E374" t="s">
        <v>857</v>
      </c>
      <c r="F374">
        <v>1</v>
      </c>
      <c r="G374" t="s">
        <v>472</v>
      </c>
      <c r="H374">
        <v>29</v>
      </c>
      <c r="I374" t="s">
        <v>473</v>
      </c>
      <c r="J374" t="s">
        <v>884</v>
      </c>
      <c r="K374" t="s">
        <v>885</v>
      </c>
      <c r="L374">
        <v>3000</v>
      </c>
      <c r="M374" t="s">
        <v>56</v>
      </c>
      <c r="N374">
        <v>3111</v>
      </c>
      <c r="O374" t="s">
        <v>199</v>
      </c>
      <c r="P374">
        <v>71</v>
      </c>
      <c r="Q374" t="s">
        <v>477</v>
      </c>
      <c r="R374" s="1">
        <v>20127627</v>
      </c>
      <c r="S374" s="1">
        <v>20127627</v>
      </c>
      <c r="T374" s="1">
        <v>20127627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</row>
    <row r="375" spans="1:38" x14ac:dyDescent="0.35">
      <c r="A375" t="str">
        <f t="shared" si="16"/>
        <v>1.1-00-2509_25129021_2532610</v>
      </c>
      <c r="B375" t="s">
        <v>812</v>
      </c>
      <c r="C375" t="s">
        <v>815</v>
      </c>
      <c r="D375" t="s">
        <v>855</v>
      </c>
      <c r="E375" t="s">
        <v>857</v>
      </c>
      <c r="F375">
        <v>1</v>
      </c>
      <c r="G375" t="s">
        <v>472</v>
      </c>
      <c r="H375">
        <v>29</v>
      </c>
      <c r="I375" t="s">
        <v>473</v>
      </c>
      <c r="J375" t="s">
        <v>884</v>
      </c>
      <c r="K375" t="s">
        <v>885</v>
      </c>
      <c r="L375">
        <v>3000</v>
      </c>
      <c r="M375" t="s">
        <v>56</v>
      </c>
      <c r="N375">
        <v>3261</v>
      </c>
      <c r="O375" t="s">
        <v>409</v>
      </c>
      <c r="P375">
        <v>0</v>
      </c>
      <c r="Q375" t="s">
        <v>58</v>
      </c>
      <c r="R375" s="1">
        <v>63236455.759999998</v>
      </c>
      <c r="S375" s="1">
        <v>62932118.159999996</v>
      </c>
      <c r="T375" s="1">
        <v>62861961.359999999</v>
      </c>
      <c r="U375" s="1">
        <v>94280000</v>
      </c>
      <c r="V375" s="1">
        <v>65000000</v>
      </c>
      <c r="W375" s="1">
        <v>90225873</v>
      </c>
      <c r="X375" s="1">
        <v>79322512.159999996</v>
      </c>
      <c r="Y375" s="1">
        <v>45922462.799999997</v>
      </c>
      <c r="Z375" s="1">
        <v>50000000</v>
      </c>
      <c r="AA375" s="1">
        <v>45922462.799999997</v>
      </c>
      <c r="AB375" s="1">
        <v>45922462.799999997</v>
      </c>
      <c r="AC375" s="1">
        <v>45922462.799999997</v>
      </c>
      <c r="AD375" s="1">
        <v>45922462.799999997</v>
      </c>
      <c r="AE375" s="1">
        <v>45922462.799999997</v>
      </c>
      <c r="AF375">
        <v>0</v>
      </c>
      <c r="AG375">
        <v>0</v>
      </c>
      <c r="AH375">
        <v>0</v>
      </c>
      <c r="AI375">
        <v>0</v>
      </c>
      <c r="AJ375">
        <v>0</v>
      </c>
      <c r="AK375" s="1">
        <v>4077537.2</v>
      </c>
      <c r="AL375" s="1">
        <v>-4077537.2</v>
      </c>
    </row>
    <row r="376" spans="1:38" x14ac:dyDescent="0.35">
      <c r="A376" t="str">
        <f t="shared" si="16"/>
        <v>1.1-00-2509_25129021_2533110</v>
      </c>
      <c r="B376" t="s">
        <v>812</v>
      </c>
      <c r="C376" t="s">
        <v>815</v>
      </c>
      <c r="D376" t="s">
        <v>855</v>
      </c>
      <c r="E376" t="s">
        <v>857</v>
      </c>
      <c r="F376">
        <v>1</v>
      </c>
      <c r="G376" t="s">
        <v>472</v>
      </c>
      <c r="H376">
        <v>29</v>
      </c>
      <c r="I376" t="s">
        <v>473</v>
      </c>
      <c r="J376" t="s">
        <v>884</v>
      </c>
      <c r="K376" t="s">
        <v>885</v>
      </c>
      <c r="L376">
        <v>3000</v>
      </c>
      <c r="M376" t="s">
        <v>56</v>
      </c>
      <c r="N376">
        <v>3311</v>
      </c>
      <c r="O376" t="s">
        <v>316</v>
      </c>
      <c r="P376">
        <v>0</v>
      </c>
      <c r="Q376" t="s">
        <v>58</v>
      </c>
      <c r="R376" s="1">
        <v>3480000</v>
      </c>
      <c r="S376" s="1">
        <v>3132000</v>
      </c>
      <c r="T376" s="1">
        <v>3132000</v>
      </c>
      <c r="U376" s="1">
        <v>2958000</v>
      </c>
      <c r="V376" s="1">
        <v>1500000</v>
      </c>
      <c r="W376" s="1">
        <v>2958000</v>
      </c>
      <c r="X376" s="1">
        <v>2958000</v>
      </c>
      <c r="Y376">
        <v>0</v>
      </c>
      <c r="Z376" s="1">
        <v>3150000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 s="1">
        <v>3150000</v>
      </c>
      <c r="AL376" s="1">
        <v>-3150000</v>
      </c>
    </row>
    <row r="377" spans="1:38" x14ac:dyDescent="0.35">
      <c r="A377" t="str">
        <f t="shared" si="16"/>
        <v>1.1-00-2509_25129021_2533210</v>
      </c>
      <c r="B377" t="s">
        <v>812</v>
      </c>
      <c r="C377" t="s">
        <v>815</v>
      </c>
      <c r="D377" t="s">
        <v>855</v>
      </c>
      <c r="E377" t="s">
        <v>857</v>
      </c>
      <c r="F377">
        <v>1</v>
      </c>
      <c r="G377" t="s">
        <v>472</v>
      </c>
      <c r="H377">
        <v>29</v>
      </c>
      <c r="I377" t="s">
        <v>473</v>
      </c>
      <c r="J377" t="s">
        <v>884</v>
      </c>
      <c r="K377" t="s">
        <v>885</v>
      </c>
      <c r="L377">
        <v>3000</v>
      </c>
      <c r="M377" t="s">
        <v>56</v>
      </c>
      <c r="N377">
        <v>3321</v>
      </c>
      <c r="O377" t="s">
        <v>245</v>
      </c>
      <c r="P377">
        <v>0</v>
      </c>
      <c r="Q377" t="s">
        <v>58</v>
      </c>
      <c r="R377" s="1">
        <v>6327644.5599999996</v>
      </c>
      <c r="S377" s="1">
        <v>6327644.5599999996</v>
      </c>
      <c r="T377" s="1">
        <v>6327644.5599999996</v>
      </c>
      <c r="U377" s="1">
        <v>5315963.32</v>
      </c>
      <c r="V377" s="1">
        <v>2500000</v>
      </c>
      <c r="W377" s="1">
        <v>5315963.32</v>
      </c>
      <c r="X377" s="1">
        <v>5315963.32</v>
      </c>
      <c r="Y377" s="1">
        <v>17536580</v>
      </c>
      <c r="Z377" s="1">
        <v>5400000</v>
      </c>
      <c r="AA377" s="1">
        <v>17536579.559999999</v>
      </c>
      <c r="AB377" s="1">
        <v>8356292</v>
      </c>
      <c r="AC377">
        <v>0</v>
      </c>
      <c r="AD377">
        <v>0</v>
      </c>
      <c r="AE377">
        <v>0</v>
      </c>
      <c r="AF377" s="1">
        <v>9180288</v>
      </c>
      <c r="AG377" s="1">
        <v>17536580</v>
      </c>
      <c r="AH377">
        <v>0</v>
      </c>
      <c r="AI377" s="1">
        <v>12136580</v>
      </c>
      <c r="AJ377">
        <v>0</v>
      </c>
      <c r="AK377">
        <v>0</v>
      </c>
      <c r="AL377" s="1">
        <v>12136580</v>
      </c>
    </row>
    <row r="378" spans="1:38" x14ac:dyDescent="0.35">
      <c r="A378" t="str">
        <f t="shared" si="16"/>
        <v>1.1-00-2509_25129021_2533810</v>
      </c>
      <c r="B378" t="s">
        <v>812</v>
      </c>
      <c r="C378" t="s">
        <v>815</v>
      </c>
      <c r="D378" t="s">
        <v>855</v>
      </c>
      <c r="E378" t="s">
        <v>857</v>
      </c>
      <c r="F378">
        <v>1</v>
      </c>
      <c r="G378" t="s">
        <v>472</v>
      </c>
      <c r="H378">
        <v>29</v>
      </c>
      <c r="I378" t="s">
        <v>473</v>
      </c>
      <c r="J378" t="s">
        <v>884</v>
      </c>
      <c r="K378" t="s">
        <v>885</v>
      </c>
      <c r="L378">
        <v>3000</v>
      </c>
      <c r="M378" t="s">
        <v>56</v>
      </c>
      <c r="N378">
        <v>3381</v>
      </c>
      <c r="O378" t="s">
        <v>478</v>
      </c>
      <c r="P378">
        <v>0</v>
      </c>
      <c r="Q378" t="s">
        <v>58</v>
      </c>
      <c r="R378" s="1">
        <v>44932600</v>
      </c>
      <c r="S378" s="1">
        <v>44932600</v>
      </c>
      <c r="T378" s="1">
        <v>44932600</v>
      </c>
      <c r="U378" s="1">
        <v>47914257.600000001</v>
      </c>
      <c r="V378" s="1">
        <v>42000000</v>
      </c>
      <c r="W378" s="1">
        <v>47611466.899999999</v>
      </c>
      <c r="X378" s="1">
        <v>36510138.829999998</v>
      </c>
      <c r="Y378" s="1">
        <v>11101338.060000001</v>
      </c>
      <c r="Z378" s="1">
        <v>20000000</v>
      </c>
      <c r="AA378" s="1">
        <v>11101328.07</v>
      </c>
      <c r="AB378" s="1">
        <v>11101328.07</v>
      </c>
      <c r="AC378" s="1">
        <v>11101328.07</v>
      </c>
      <c r="AD378" s="1">
        <v>11101328.07</v>
      </c>
      <c r="AE378" s="1">
        <v>11101328.07</v>
      </c>
      <c r="AF378">
        <v>9.99</v>
      </c>
      <c r="AG378">
        <v>9.99</v>
      </c>
      <c r="AH378">
        <v>0</v>
      </c>
      <c r="AI378">
        <v>10</v>
      </c>
      <c r="AJ378">
        <v>0</v>
      </c>
      <c r="AK378" s="1">
        <v>8898671.9399999995</v>
      </c>
      <c r="AL378" s="1">
        <v>-8898661.9399999995</v>
      </c>
    </row>
    <row r="379" spans="1:38" x14ac:dyDescent="0.35">
      <c r="A379" t="str">
        <f t="shared" si="16"/>
        <v>1.1-00-2509_25129021_25357111</v>
      </c>
      <c r="B379" t="s">
        <v>812</v>
      </c>
      <c r="C379" t="s">
        <v>815</v>
      </c>
      <c r="D379" t="s">
        <v>855</v>
      </c>
      <c r="E379" t="s">
        <v>857</v>
      </c>
      <c r="F379">
        <v>1</v>
      </c>
      <c r="G379" t="s">
        <v>472</v>
      </c>
      <c r="H379">
        <v>29</v>
      </c>
      <c r="I379" t="s">
        <v>473</v>
      </c>
      <c r="J379" t="s">
        <v>884</v>
      </c>
      <c r="K379" t="s">
        <v>885</v>
      </c>
      <c r="L379">
        <v>3000</v>
      </c>
      <c r="M379" t="s">
        <v>56</v>
      </c>
      <c r="N379">
        <v>3571</v>
      </c>
      <c r="O379" t="s">
        <v>392</v>
      </c>
      <c r="P379">
        <v>11</v>
      </c>
      <c r="Q379" t="s">
        <v>886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 s="1">
        <v>99999994.560000002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5.44</v>
      </c>
      <c r="AJ379">
        <v>0</v>
      </c>
      <c r="AK379" s="1">
        <v>100000000</v>
      </c>
      <c r="AL379" s="1">
        <v>-99999994.560000002</v>
      </c>
    </row>
    <row r="380" spans="1:38" x14ac:dyDescent="0.35">
      <c r="A380" t="str">
        <f t="shared" si="16"/>
        <v>1.1-00-2509_25129021_25357112</v>
      </c>
      <c r="B380" t="s">
        <v>812</v>
      </c>
      <c r="C380" t="s">
        <v>815</v>
      </c>
      <c r="D380" t="s">
        <v>855</v>
      </c>
      <c r="E380" t="s">
        <v>857</v>
      </c>
      <c r="F380">
        <v>1</v>
      </c>
      <c r="G380" t="s">
        <v>472</v>
      </c>
      <c r="H380">
        <v>29</v>
      </c>
      <c r="I380" t="s">
        <v>473</v>
      </c>
      <c r="J380" t="s">
        <v>884</v>
      </c>
      <c r="K380" t="s">
        <v>885</v>
      </c>
      <c r="L380">
        <v>3000</v>
      </c>
      <c r="M380" t="s">
        <v>56</v>
      </c>
      <c r="N380">
        <v>3571</v>
      </c>
      <c r="O380" t="s">
        <v>392</v>
      </c>
      <c r="P380">
        <v>12</v>
      </c>
      <c r="Q380" t="s">
        <v>887</v>
      </c>
      <c r="R380" s="1">
        <v>210431209.46000001</v>
      </c>
      <c r="S380" s="1">
        <v>210431209.46000001</v>
      </c>
      <c r="T380" s="1">
        <v>202275638.13</v>
      </c>
      <c r="U380" s="1">
        <v>267175852.88</v>
      </c>
      <c r="V380" s="1">
        <v>61975132.049999997</v>
      </c>
      <c r="W380" s="1">
        <v>257572643.41</v>
      </c>
      <c r="X380" s="1">
        <v>208860783.84</v>
      </c>
      <c r="Y380">
        <v>0</v>
      </c>
      <c r="Z380" s="1">
        <v>100000005.44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 s="1">
        <v>100000005.44</v>
      </c>
      <c r="AL380" s="1">
        <v>-100000005.44</v>
      </c>
    </row>
    <row r="381" spans="1:38" x14ac:dyDescent="0.35">
      <c r="A381" t="str">
        <f t="shared" si="16"/>
        <v>1.1-00-2509_25129021_2539220</v>
      </c>
      <c r="B381" t="s">
        <v>812</v>
      </c>
      <c r="C381" t="s">
        <v>815</v>
      </c>
      <c r="D381" t="s">
        <v>855</v>
      </c>
      <c r="E381" t="s">
        <v>857</v>
      </c>
      <c r="F381">
        <v>1</v>
      </c>
      <c r="G381" t="s">
        <v>472</v>
      </c>
      <c r="H381">
        <v>29</v>
      </c>
      <c r="I381" t="s">
        <v>473</v>
      </c>
      <c r="J381" t="s">
        <v>884</v>
      </c>
      <c r="K381" t="s">
        <v>885</v>
      </c>
      <c r="L381">
        <v>3000</v>
      </c>
      <c r="M381" t="s">
        <v>56</v>
      </c>
      <c r="N381">
        <v>3922</v>
      </c>
      <c r="O381" t="s">
        <v>258</v>
      </c>
      <c r="P381">
        <v>0</v>
      </c>
      <c r="Q381" t="s">
        <v>58</v>
      </c>
      <c r="R381" s="1">
        <v>9375698</v>
      </c>
      <c r="S381" s="1">
        <v>9328218</v>
      </c>
      <c r="T381" s="1">
        <v>9328218</v>
      </c>
      <c r="U381" s="1">
        <v>10259700</v>
      </c>
      <c r="V381" s="1">
        <v>7000000</v>
      </c>
      <c r="W381" s="1">
        <v>10259700</v>
      </c>
      <c r="X381" s="1">
        <v>10259700</v>
      </c>
      <c r="Y381" s="1">
        <v>2578444</v>
      </c>
      <c r="Z381" s="1">
        <v>11000000</v>
      </c>
      <c r="AA381" s="1">
        <v>2578444</v>
      </c>
      <c r="AB381" s="1">
        <v>2578444</v>
      </c>
      <c r="AC381" s="1">
        <v>2578444</v>
      </c>
      <c r="AD381" s="1">
        <v>2578444</v>
      </c>
      <c r="AE381" s="1">
        <v>2578444</v>
      </c>
      <c r="AF381">
        <v>0</v>
      </c>
      <c r="AG381">
        <v>0</v>
      </c>
      <c r="AH381">
        <v>0</v>
      </c>
      <c r="AI381">
        <v>0</v>
      </c>
      <c r="AJ381">
        <v>0</v>
      </c>
      <c r="AK381" s="1">
        <v>8421556</v>
      </c>
      <c r="AL381" s="1">
        <v>-8421556</v>
      </c>
    </row>
    <row r="382" spans="1:38" x14ac:dyDescent="0.35">
      <c r="A382" t="str">
        <f t="shared" si="16"/>
        <v>1.1-00-2511_25163045_25569150</v>
      </c>
      <c r="B382" t="s">
        <v>812</v>
      </c>
      <c r="C382" t="s">
        <v>815</v>
      </c>
      <c r="D382" t="s">
        <v>822</v>
      </c>
      <c r="E382" t="s">
        <v>824</v>
      </c>
      <c r="F382">
        <v>1</v>
      </c>
      <c r="G382" t="s">
        <v>472</v>
      </c>
      <c r="H382">
        <v>63</v>
      </c>
      <c r="I382" t="s">
        <v>890</v>
      </c>
      <c r="J382" t="s">
        <v>888</v>
      </c>
      <c r="K382" t="s">
        <v>891</v>
      </c>
      <c r="L382">
        <v>5000</v>
      </c>
      <c r="M382" t="s">
        <v>118</v>
      </c>
      <c r="N382">
        <v>5691</v>
      </c>
      <c r="O382" t="s">
        <v>210</v>
      </c>
      <c r="P382">
        <v>50</v>
      </c>
      <c r="Q382" t="s">
        <v>889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 s="1">
        <v>900000</v>
      </c>
      <c r="Z382">
        <v>0</v>
      </c>
      <c r="AA382" s="1">
        <v>706213.93</v>
      </c>
      <c r="AB382" s="1">
        <v>706213.93</v>
      </c>
      <c r="AC382">
        <v>0</v>
      </c>
      <c r="AD382">
        <v>0</v>
      </c>
      <c r="AE382">
        <v>0</v>
      </c>
      <c r="AF382" s="1">
        <v>193786.07</v>
      </c>
      <c r="AG382" s="1">
        <v>900000</v>
      </c>
      <c r="AH382" s="1">
        <v>7000000</v>
      </c>
      <c r="AI382">
        <v>0</v>
      </c>
      <c r="AJ382">
        <v>0</v>
      </c>
      <c r="AK382" s="1">
        <v>6100000</v>
      </c>
      <c r="AL382" s="1">
        <v>900000</v>
      </c>
    </row>
    <row r="383" spans="1:38" x14ac:dyDescent="0.35">
      <c r="A383" t="str">
        <f t="shared" si="16"/>
        <v>1.1-00-2511_25163045_25569156</v>
      </c>
      <c r="B383" t="s">
        <v>812</v>
      </c>
      <c r="C383" t="s">
        <v>815</v>
      </c>
      <c r="D383" t="s">
        <v>822</v>
      </c>
      <c r="E383" t="s">
        <v>824</v>
      </c>
      <c r="F383">
        <v>1</v>
      </c>
      <c r="G383" t="s">
        <v>472</v>
      </c>
      <c r="H383">
        <v>63</v>
      </c>
      <c r="I383" t="s">
        <v>890</v>
      </c>
      <c r="J383" t="s">
        <v>888</v>
      </c>
      <c r="K383" t="s">
        <v>891</v>
      </c>
      <c r="L383">
        <v>5000</v>
      </c>
      <c r="M383" t="s">
        <v>118</v>
      </c>
      <c r="N383">
        <v>5691</v>
      </c>
      <c r="O383" t="s">
        <v>210</v>
      </c>
      <c r="P383">
        <v>56</v>
      </c>
      <c r="Q383" t="s">
        <v>826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 s="1">
        <v>20000000</v>
      </c>
      <c r="AI383">
        <v>0</v>
      </c>
      <c r="AJ383">
        <v>0</v>
      </c>
      <c r="AK383" s="1">
        <v>20000000</v>
      </c>
      <c r="AL383">
        <v>0</v>
      </c>
    </row>
    <row r="384" spans="1:38" x14ac:dyDescent="0.35">
      <c r="A384" t="str">
        <f t="shared" si="16"/>
        <v>1.1-00-2511_25163045_2525110</v>
      </c>
      <c r="B384" t="s">
        <v>812</v>
      </c>
      <c r="C384" t="s">
        <v>815</v>
      </c>
      <c r="D384" t="s">
        <v>822</v>
      </c>
      <c r="E384" t="s">
        <v>824</v>
      </c>
      <c r="F384">
        <v>1</v>
      </c>
      <c r="G384" t="s">
        <v>472</v>
      </c>
      <c r="H384">
        <v>63</v>
      </c>
      <c r="I384" t="s">
        <v>890</v>
      </c>
      <c r="J384" t="s">
        <v>888</v>
      </c>
      <c r="K384" t="s">
        <v>891</v>
      </c>
      <c r="L384">
        <v>2000</v>
      </c>
      <c r="M384" t="s">
        <v>105</v>
      </c>
      <c r="N384">
        <v>2511</v>
      </c>
      <c r="O384" t="s">
        <v>475</v>
      </c>
      <c r="P384">
        <v>0</v>
      </c>
      <c r="Q384" t="s">
        <v>58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</row>
    <row r="385" spans="1:38" x14ac:dyDescent="0.35">
      <c r="A385" t="str">
        <f t="shared" si="16"/>
        <v>1.1-00-2511_25163045_2525510</v>
      </c>
      <c r="B385" t="s">
        <v>812</v>
      </c>
      <c r="C385" t="s">
        <v>815</v>
      </c>
      <c r="D385" t="s">
        <v>822</v>
      </c>
      <c r="E385" t="s">
        <v>824</v>
      </c>
      <c r="F385">
        <v>1</v>
      </c>
      <c r="G385" t="s">
        <v>472</v>
      </c>
      <c r="H385">
        <v>63</v>
      </c>
      <c r="I385" t="s">
        <v>890</v>
      </c>
      <c r="J385" t="s">
        <v>888</v>
      </c>
      <c r="K385" t="s">
        <v>891</v>
      </c>
      <c r="L385">
        <v>2000</v>
      </c>
      <c r="M385" t="s">
        <v>105</v>
      </c>
      <c r="N385">
        <v>2551</v>
      </c>
      <c r="O385" t="s">
        <v>476</v>
      </c>
      <c r="P385">
        <v>0</v>
      </c>
      <c r="Q385" t="s">
        <v>58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 s="1">
        <v>200000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s="1">
        <v>200000</v>
      </c>
      <c r="AG385" s="1">
        <v>200000</v>
      </c>
      <c r="AH385" s="1">
        <v>200000</v>
      </c>
      <c r="AI385">
        <v>0</v>
      </c>
      <c r="AJ385">
        <v>0</v>
      </c>
      <c r="AK385">
        <v>0</v>
      </c>
      <c r="AL385" s="1">
        <v>200000</v>
      </c>
    </row>
    <row r="386" spans="1:38" x14ac:dyDescent="0.35">
      <c r="A386" t="str">
        <f t="shared" si="16"/>
        <v>1.1-00-2511_25163045_2527210</v>
      </c>
      <c r="B386" t="s">
        <v>812</v>
      </c>
      <c r="C386" t="s">
        <v>815</v>
      </c>
      <c r="D386" t="s">
        <v>822</v>
      </c>
      <c r="E386" t="s">
        <v>824</v>
      </c>
      <c r="F386">
        <v>1</v>
      </c>
      <c r="G386" t="s">
        <v>472</v>
      </c>
      <c r="H386">
        <v>63</v>
      </c>
      <c r="I386" t="s">
        <v>890</v>
      </c>
      <c r="J386" t="s">
        <v>888</v>
      </c>
      <c r="K386" t="s">
        <v>891</v>
      </c>
      <c r="L386">
        <v>2000</v>
      </c>
      <c r="M386" t="s">
        <v>105</v>
      </c>
      <c r="N386">
        <v>2721</v>
      </c>
      <c r="O386" t="s">
        <v>377</v>
      </c>
      <c r="P386">
        <v>0</v>
      </c>
      <c r="Q386" t="s">
        <v>58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 s="1">
        <v>300000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s="1">
        <v>300000</v>
      </c>
      <c r="AG386" s="1">
        <v>300000</v>
      </c>
      <c r="AH386" s="1">
        <v>300000</v>
      </c>
      <c r="AI386">
        <v>0</v>
      </c>
      <c r="AJ386">
        <v>0</v>
      </c>
      <c r="AK386">
        <v>0</v>
      </c>
      <c r="AL386" s="1">
        <v>300000</v>
      </c>
    </row>
    <row r="387" spans="1:38" x14ac:dyDescent="0.35">
      <c r="A387" t="str">
        <f t="shared" si="16"/>
        <v>1.1-00-2511_25163045_2529110</v>
      </c>
      <c r="B387" t="s">
        <v>812</v>
      </c>
      <c r="C387" t="s">
        <v>815</v>
      </c>
      <c r="D387" t="s">
        <v>822</v>
      </c>
      <c r="E387" t="s">
        <v>824</v>
      </c>
      <c r="F387">
        <v>1</v>
      </c>
      <c r="G387" t="s">
        <v>472</v>
      </c>
      <c r="H387">
        <v>63</v>
      </c>
      <c r="I387" t="s">
        <v>890</v>
      </c>
      <c r="J387" t="s">
        <v>888</v>
      </c>
      <c r="K387" t="s">
        <v>891</v>
      </c>
      <c r="L387">
        <v>2000</v>
      </c>
      <c r="M387" t="s">
        <v>105</v>
      </c>
      <c r="N387">
        <v>2911</v>
      </c>
      <c r="O387" t="s">
        <v>312</v>
      </c>
      <c r="P387">
        <v>0</v>
      </c>
      <c r="Q387" t="s">
        <v>58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 s="1">
        <v>100000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s="1">
        <v>100000</v>
      </c>
      <c r="AG387" s="1">
        <v>100000</v>
      </c>
      <c r="AH387" s="1">
        <v>500000</v>
      </c>
      <c r="AI387">
        <v>0</v>
      </c>
      <c r="AJ387">
        <v>0</v>
      </c>
      <c r="AK387" s="1">
        <v>400000</v>
      </c>
      <c r="AL387" s="1">
        <v>100000</v>
      </c>
    </row>
    <row r="388" spans="1:38" x14ac:dyDescent="0.35">
      <c r="A388" t="str">
        <f t="shared" si="16"/>
        <v>1.1-00-2511_25163045_2529810</v>
      </c>
      <c r="B388" t="s">
        <v>812</v>
      </c>
      <c r="C388" t="s">
        <v>815</v>
      </c>
      <c r="D388" t="s">
        <v>822</v>
      </c>
      <c r="E388" t="s">
        <v>824</v>
      </c>
      <c r="F388">
        <v>1</v>
      </c>
      <c r="G388" t="s">
        <v>472</v>
      </c>
      <c r="H388">
        <v>63</v>
      </c>
      <c r="I388" t="s">
        <v>890</v>
      </c>
      <c r="J388" t="s">
        <v>888</v>
      </c>
      <c r="K388" t="s">
        <v>891</v>
      </c>
      <c r="L388">
        <v>2000</v>
      </c>
      <c r="M388" t="s">
        <v>105</v>
      </c>
      <c r="N388">
        <v>2981</v>
      </c>
      <c r="O388" t="s">
        <v>380</v>
      </c>
      <c r="P388">
        <v>0</v>
      </c>
      <c r="Q388" t="s">
        <v>58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 s="1">
        <v>1000000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s="1">
        <v>1000000</v>
      </c>
      <c r="AG388" s="1">
        <v>1000000</v>
      </c>
      <c r="AH388" s="1">
        <v>2000000</v>
      </c>
      <c r="AI388">
        <v>0</v>
      </c>
      <c r="AJ388">
        <v>0</v>
      </c>
      <c r="AK388" s="1">
        <v>1000000</v>
      </c>
      <c r="AL388" s="1">
        <v>1000000</v>
      </c>
    </row>
    <row r="389" spans="1:38" x14ac:dyDescent="0.35">
      <c r="A389" t="str">
        <f t="shared" si="16"/>
        <v>1.1-00-2511_25163045_2532610</v>
      </c>
      <c r="B389" t="s">
        <v>812</v>
      </c>
      <c r="C389" t="s">
        <v>815</v>
      </c>
      <c r="D389" t="s">
        <v>822</v>
      </c>
      <c r="E389" t="s">
        <v>824</v>
      </c>
      <c r="F389">
        <v>1</v>
      </c>
      <c r="G389" t="s">
        <v>472</v>
      </c>
      <c r="H389">
        <v>63</v>
      </c>
      <c r="I389" t="s">
        <v>890</v>
      </c>
      <c r="J389" t="s">
        <v>888</v>
      </c>
      <c r="K389" t="s">
        <v>891</v>
      </c>
      <c r="L389">
        <v>3000</v>
      </c>
      <c r="M389" t="s">
        <v>56</v>
      </c>
      <c r="N389">
        <v>3261</v>
      </c>
      <c r="O389" t="s">
        <v>409</v>
      </c>
      <c r="P389">
        <v>0</v>
      </c>
      <c r="Q389" t="s">
        <v>58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</row>
    <row r="390" spans="1:38" x14ac:dyDescent="0.35">
      <c r="A390" t="str">
        <f t="shared" si="16"/>
        <v>1.1-00-2511_25163045_2533110</v>
      </c>
      <c r="B390" t="s">
        <v>812</v>
      </c>
      <c r="C390" t="s">
        <v>815</v>
      </c>
      <c r="D390" t="s">
        <v>822</v>
      </c>
      <c r="E390" t="s">
        <v>824</v>
      </c>
      <c r="F390">
        <v>1</v>
      </c>
      <c r="G390" t="s">
        <v>472</v>
      </c>
      <c r="H390">
        <v>63</v>
      </c>
      <c r="I390" t="s">
        <v>890</v>
      </c>
      <c r="J390" t="s">
        <v>888</v>
      </c>
      <c r="K390" t="s">
        <v>891</v>
      </c>
      <c r="L390">
        <v>3000</v>
      </c>
      <c r="M390" t="s">
        <v>56</v>
      </c>
      <c r="N390">
        <v>3311</v>
      </c>
      <c r="O390" t="s">
        <v>316</v>
      </c>
      <c r="P390">
        <v>0</v>
      </c>
      <c r="Q390" t="s">
        <v>58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 s="1">
        <v>2000000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 s="1">
        <v>2000000</v>
      </c>
      <c r="AG390" s="1">
        <v>2000000</v>
      </c>
      <c r="AH390">
        <v>0</v>
      </c>
      <c r="AI390" s="1">
        <v>2000000</v>
      </c>
      <c r="AJ390">
        <v>0</v>
      </c>
      <c r="AK390">
        <v>0</v>
      </c>
      <c r="AL390" s="1">
        <v>2000000</v>
      </c>
    </row>
    <row r="391" spans="1:38" x14ac:dyDescent="0.35">
      <c r="A391" t="str">
        <f t="shared" si="16"/>
        <v>1.1-00-2511_25163045_2533210</v>
      </c>
      <c r="B391" t="s">
        <v>812</v>
      </c>
      <c r="C391" t="s">
        <v>815</v>
      </c>
      <c r="D391" t="s">
        <v>822</v>
      </c>
      <c r="E391" t="s">
        <v>824</v>
      </c>
      <c r="F391">
        <v>1</v>
      </c>
      <c r="G391" t="s">
        <v>472</v>
      </c>
      <c r="H391">
        <v>63</v>
      </c>
      <c r="I391" t="s">
        <v>890</v>
      </c>
      <c r="J391" t="s">
        <v>888</v>
      </c>
      <c r="K391" t="s">
        <v>891</v>
      </c>
      <c r="L391">
        <v>3000</v>
      </c>
      <c r="M391" t="s">
        <v>56</v>
      </c>
      <c r="N391">
        <v>3321</v>
      </c>
      <c r="O391" t="s">
        <v>245</v>
      </c>
      <c r="P391">
        <v>0</v>
      </c>
      <c r="Q391" t="s">
        <v>58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 s="1">
        <v>6000000</v>
      </c>
      <c r="Z391">
        <v>0</v>
      </c>
      <c r="AA391" s="1">
        <v>2615564.5099999998</v>
      </c>
      <c r="AB391">
        <v>0</v>
      </c>
      <c r="AC391">
        <v>0</v>
      </c>
      <c r="AD391">
        <v>0</v>
      </c>
      <c r="AE391">
        <v>0</v>
      </c>
      <c r="AF391" s="1">
        <v>6000000</v>
      </c>
      <c r="AG391" s="1">
        <v>6000000</v>
      </c>
      <c r="AH391" s="1">
        <v>1000000</v>
      </c>
      <c r="AI391" s="1">
        <v>5000000</v>
      </c>
      <c r="AJ391">
        <v>0</v>
      </c>
      <c r="AK391">
        <v>0</v>
      </c>
      <c r="AL391" s="1">
        <v>6000000</v>
      </c>
    </row>
    <row r="392" spans="1:38" x14ac:dyDescent="0.35">
      <c r="A392" t="str">
        <f t="shared" si="16"/>
        <v>1.1-00-2511_25163045_2533810</v>
      </c>
      <c r="B392" t="s">
        <v>812</v>
      </c>
      <c r="C392" t="s">
        <v>815</v>
      </c>
      <c r="D392" t="s">
        <v>822</v>
      </c>
      <c r="E392" t="s">
        <v>824</v>
      </c>
      <c r="F392">
        <v>1</v>
      </c>
      <c r="G392" t="s">
        <v>472</v>
      </c>
      <c r="H392">
        <v>63</v>
      </c>
      <c r="I392" t="s">
        <v>890</v>
      </c>
      <c r="J392" t="s">
        <v>888</v>
      </c>
      <c r="K392" t="s">
        <v>891</v>
      </c>
      <c r="L392">
        <v>3000</v>
      </c>
      <c r="M392" t="s">
        <v>56</v>
      </c>
      <c r="N392">
        <v>3381</v>
      </c>
      <c r="O392" t="s">
        <v>478</v>
      </c>
      <c r="P392">
        <v>0</v>
      </c>
      <c r="Q392" t="s">
        <v>58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</row>
    <row r="393" spans="1:38" x14ac:dyDescent="0.35">
      <c r="A393" t="str">
        <f t="shared" si="16"/>
        <v>1.1-00-2511_25163045_2535710</v>
      </c>
      <c r="B393" t="s">
        <v>812</v>
      </c>
      <c r="C393" t="s">
        <v>815</v>
      </c>
      <c r="D393" t="s">
        <v>822</v>
      </c>
      <c r="E393" t="s">
        <v>824</v>
      </c>
      <c r="F393">
        <v>1</v>
      </c>
      <c r="G393" t="s">
        <v>472</v>
      </c>
      <c r="H393">
        <v>63</v>
      </c>
      <c r="I393" t="s">
        <v>890</v>
      </c>
      <c r="J393" t="s">
        <v>888</v>
      </c>
      <c r="K393" t="s">
        <v>891</v>
      </c>
      <c r="L393">
        <v>3000</v>
      </c>
      <c r="M393" t="s">
        <v>56</v>
      </c>
      <c r="N393">
        <v>3571</v>
      </c>
      <c r="O393" t="s">
        <v>392</v>
      </c>
      <c r="P393">
        <v>0</v>
      </c>
      <c r="Q393" t="s">
        <v>58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 s="1">
        <v>200000000</v>
      </c>
      <c r="Z393">
        <v>0</v>
      </c>
      <c r="AA393" s="1">
        <v>62848782.700000003</v>
      </c>
      <c r="AB393" s="1">
        <v>62848782.700000003</v>
      </c>
      <c r="AC393" s="1">
        <v>62848782.689999998</v>
      </c>
      <c r="AD393" s="1">
        <v>40125540.82</v>
      </c>
      <c r="AE393" s="1">
        <v>40125540.82</v>
      </c>
      <c r="AF393" s="1">
        <v>137151217.30000001</v>
      </c>
      <c r="AG393" s="1">
        <v>159874459.18000001</v>
      </c>
      <c r="AH393">
        <v>0</v>
      </c>
      <c r="AI393" s="1">
        <v>200000000</v>
      </c>
      <c r="AJ393">
        <v>0</v>
      </c>
      <c r="AK393">
        <v>0</v>
      </c>
      <c r="AL393" s="1">
        <v>200000000</v>
      </c>
    </row>
    <row r="394" spans="1:38" x14ac:dyDescent="0.35">
      <c r="A394" t="str">
        <f t="shared" si="16"/>
        <v>1.1-00-2511_25163045_25392253</v>
      </c>
      <c r="B394" t="s">
        <v>812</v>
      </c>
      <c r="C394" t="s">
        <v>815</v>
      </c>
      <c r="D394" t="s">
        <v>822</v>
      </c>
      <c r="E394" t="s">
        <v>824</v>
      </c>
      <c r="F394">
        <v>1</v>
      </c>
      <c r="G394" t="s">
        <v>472</v>
      </c>
      <c r="H394">
        <v>63</v>
      </c>
      <c r="I394" t="s">
        <v>890</v>
      </c>
      <c r="J394" t="s">
        <v>888</v>
      </c>
      <c r="K394" t="s">
        <v>891</v>
      </c>
      <c r="L394">
        <v>3000</v>
      </c>
      <c r="M394" t="s">
        <v>56</v>
      </c>
      <c r="N394">
        <v>3922</v>
      </c>
      <c r="O394" t="s">
        <v>258</v>
      </c>
      <c r="P394">
        <v>53</v>
      </c>
      <c r="Q394" t="s">
        <v>892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 s="1">
        <v>8421546</v>
      </c>
      <c r="Z394">
        <v>0</v>
      </c>
      <c r="AA394" s="1">
        <v>5394275</v>
      </c>
      <c r="AB394" s="1">
        <v>5394275</v>
      </c>
      <c r="AC394" s="1">
        <v>5394275</v>
      </c>
      <c r="AD394" s="1">
        <v>5394275</v>
      </c>
      <c r="AE394" s="1">
        <v>5394275</v>
      </c>
      <c r="AF394" s="1">
        <v>3027271</v>
      </c>
      <c r="AG394" s="1">
        <v>3027271</v>
      </c>
      <c r="AH394" s="1">
        <v>8421546</v>
      </c>
      <c r="AI394">
        <v>0</v>
      </c>
      <c r="AJ394">
        <v>0</v>
      </c>
      <c r="AK394">
        <v>0</v>
      </c>
      <c r="AL394" s="1">
        <v>8421546</v>
      </c>
    </row>
    <row r="395" spans="1:38" x14ac:dyDescent="0.35">
      <c r="A395" t="str">
        <f t="shared" si="16"/>
        <v>1.1-00-2511_25168050_2524110</v>
      </c>
      <c r="B395" t="s">
        <v>812</v>
      </c>
      <c r="C395" t="s">
        <v>815</v>
      </c>
      <c r="D395" t="s">
        <v>822</v>
      </c>
      <c r="E395" t="s">
        <v>824</v>
      </c>
      <c r="F395">
        <v>1</v>
      </c>
      <c r="G395" t="s">
        <v>472</v>
      </c>
      <c r="H395">
        <v>68</v>
      </c>
      <c r="I395" t="s">
        <v>473</v>
      </c>
      <c r="J395" t="s">
        <v>893</v>
      </c>
      <c r="K395" t="s">
        <v>1132</v>
      </c>
      <c r="L395">
        <v>2000</v>
      </c>
      <c r="M395" t="s">
        <v>105</v>
      </c>
      <c r="N395">
        <v>2411</v>
      </c>
      <c r="O395" t="s">
        <v>369</v>
      </c>
      <c r="P395">
        <v>0</v>
      </c>
      <c r="Q395" t="s">
        <v>58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 s="1">
        <v>97796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 s="1">
        <v>97796</v>
      </c>
      <c r="AG395" s="1">
        <v>97796</v>
      </c>
      <c r="AH395">
        <v>0</v>
      </c>
      <c r="AI395" s="1">
        <v>97796</v>
      </c>
      <c r="AJ395">
        <v>0</v>
      </c>
      <c r="AK395">
        <v>0</v>
      </c>
      <c r="AL395" s="1">
        <v>97796</v>
      </c>
    </row>
    <row r="396" spans="1:38" x14ac:dyDescent="0.35">
      <c r="A396" t="str">
        <f t="shared" si="16"/>
        <v>1.1-00-2511_25168050_2524210</v>
      </c>
      <c r="B396" t="s">
        <v>812</v>
      </c>
      <c r="C396" t="s">
        <v>815</v>
      </c>
      <c r="D396" t="s">
        <v>822</v>
      </c>
      <c r="E396" t="s">
        <v>824</v>
      </c>
      <c r="F396">
        <v>1</v>
      </c>
      <c r="G396" t="s">
        <v>472</v>
      </c>
      <c r="H396">
        <v>68</v>
      </c>
      <c r="I396" t="s">
        <v>473</v>
      </c>
      <c r="J396" t="s">
        <v>893</v>
      </c>
      <c r="K396" t="s">
        <v>1132</v>
      </c>
      <c r="L396">
        <v>2000</v>
      </c>
      <c r="M396" t="s">
        <v>105</v>
      </c>
      <c r="N396">
        <v>2421</v>
      </c>
      <c r="O396" t="s">
        <v>370</v>
      </c>
      <c r="P396">
        <v>0</v>
      </c>
      <c r="Q396" t="s">
        <v>58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 s="1">
        <v>146814.20000000001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s="1">
        <v>146814.20000000001</v>
      </c>
      <c r="AG396" s="1">
        <v>146814.20000000001</v>
      </c>
      <c r="AH396">
        <v>0</v>
      </c>
      <c r="AI396" s="1">
        <v>146814.20000000001</v>
      </c>
      <c r="AJ396">
        <v>0</v>
      </c>
      <c r="AK396">
        <v>0</v>
      </c>
      <c r="AL396" s="1">
        <v>146814.20000000001</v>
      </c>
    </row>
    <row r="397" spans="1:38" x14ac:dyDescent="0.35">
      <c r="A397" t="str">
        <f t="shared" si="16"/>
        <v>1.1-00-2511_25168050_2524610</v>
      </c>
      <c r="B397" t="s">
        <v>812</v>
      </c>
      <c r="C397" t="s">
        <v>815</v>
      </c>
      <c r="D397" t="s">
        <v>822</v>
      </c>
      <c r="E397" t="s">
        <v>824</v>
      </c>
      <c r="F397">
        <v>1</v>
      </c>
      <c r="G397" t="s">
        <v>472</v>
      </c>
      <c r="H397">
        <v>68</v>
      </c>
      <c r="I397" t="s">
        <v>473</v>
      </c>
      <c r="J397" t="s">
        <v>893</v>
      </c>
      <c r="K397" t="s">
        <v>1132</v>
      </c>
      <c r="L397">
        <v>2000</v>
      </c>
      <c r="M397" t="s">
        <v>105</v>
      </c>
      <c r="N397">
        <v>2461</v>
      </c>
      <c r="O397" t="s">
        <v>372</v>
      </c>
      <c r="P397">
        <v>0</v>
      </c>
      <c r="Q397" t="s">
        <v>58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 s="1">
        <v>795762</v>
      </c>
      <c r="Z397">
        <v>0</v>
      </c>
      <c r="AA397" s="1">
        <v>2204</v>
      </c>
      <c r="AB397" s="1">
        <v>2204</v>
      </c>
      <c r="AC397" s="1">
        <v>2204</v>
      </c>
      <c r="AD397">
        <v>0</v>
      </c>
      <c r="AE397">
        <v>0</v>
      </c>
      <c r="AF397" s="1">
        <v>793558</v>
      </c>
      <c r="AG397" s="1">
        <v>795762</v>
      </c>
      <c r="AH397">
        <v>0</v>
      </c>
      <c r="AI397" s="1">
        <v>795762</v>
      </c>
      <c r="AJ397">
        <v>0</v>
      </c>
      <c r="AK397">
        <v>0</v>
      </c>
      <c r="AL397" s="1">
        <v>795762</v>
      </c>
    </row>
    <row r="398" spans="1:38" x14ac:dyDescent="0.35">
      <c r="A398" t="str">
        <f t="shared" si="16"/>
        <v>1.1-00-2511_25168050_2524710</v>
      </c>
      <c r="B398" t="s">
        <v>812</v>
      </c>
      <c r="C398" t="s">
        <v>815</v>
      </c>
      <c r="D398" t="s">
        <v>822</v>
      </c>
      <c r="E398" t="s">
        <v>824</v>
      </c>
      <c r="F398">
        <v>1</v>
      </c>
      <c r="G398" t="s">
        <v>472</v>
      </c>
      <c r="H398">
        <v>68</v>
      </c>
      <c r="I398" t="s">
        <v>473</v>
      </c>
      <c r="J398" t="s">
        <v>893</v>
      </c>
      <c r="K398" t="s">
        <v>1132</v>
      </c>
      <c r="L398">
        <v>2000</v>
      </c>
      <c r="M398" t="s">
        <v>105</v>
      </c>
      <c r="N398">
        <v>2471</v>
      </c>
      <c r="O398" t="s">
        <v>373</v>
      </c>
      <c r="P398">
        <v>0</v>
      </c>
      <c r="Q398" t="s">
        <v>58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 s="1">
        <v>10744.55</v>
      </c>
      <c r="Z398">
        <v>0</v>
      </c>
      <c r="AA398" s="1">
        <v>9901.1200000000008</v>
      </c>
      <c r="AB398" s="1">
        <v>9901.1200000000008</v>
      </c>
      <c r="AC398" s="1">
        <v>9901.1200000000008</v>
      </c>
      <c r="AD398">
        <v>0</v>
      </c>
      <c r="AE398">
        <v>0</v>
      </c>
      <c r="AF398">
        <v>843.43</v>
      </c>
      <c r="AG398" s="1">
        <v>10744.55</v>
      </c>
      <c r="AH398">
        <v>0</v>
      </c>
      <c r="AI398" s="1">
        <v>10744.55</v>
      </c>
      <c r="AJ398">
        <v>0</v>
      </c>
      <c r="AK398">
        <v>0</v>
      </c>
      <c r="AL398" s="1">
        <v>10744.55</v>
      </c>
    </row>
    <row r="399" spans="1:38" x14ac:dyDescent="0.35">
      <c r="A399" t="str">
        <f t="shared" si="16"/>
        <v>1.1-00-2511_25168050_2525610</v>
      </c>
      <c r="B399" t="s">
        <v>812</v>
      </c>
      <c r="C399" t="s">
        <v>815</v>
      </c>
      <c r="D399" t="s">
        <v>822</v>
      </c>
      <c r="E399" t="s">
        <v>824</v>
      </c>
      <c r="F399">
        <v>1</v>
      </c>
      <c r="G399" t="s">
        <v>472</v>
      </c>
      <c r="H399">
        <v>68</v>
      </c>
      <c r="I399" t="s">
        <v>473</v>
      </c>
      <c r="J399" t="s">
        <v>893</v>
      </c>
      <c r="K399" t="s">
        <v>1132</v>
      </c>
      <c r="L399">
        <v>2000</v>
      </c>
      <c r="M399" t="s">
        <v>105</v>
      </c>
      <c r="N399">
        <v>2561</v>
      </c>
      <c r="O399" t="s">
        <v>376</v>
      </c>
      <c r="P399">
        <v>0</v>
      </c>
      <c r="Q399" t="s">
        <v>58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 s="1">
        <v>434098.08</v>
      </c>
      <c r="Z399">
        <v>0</v>
      </c>
      <c r="AA399" s="1">
        <v>5713.88</v>
      </c>
      <c r="AB399" s="1">
        <v>5713.88</v>
      </c>
      <c r="AC399" s="1">
        <v>5713.88</v>
      </c>
      <c r="AD399">
        <v>0</v>
      </c>
      <c r="AE399">
        <v>0</v>
      </c>
      <c r="AF399" s="1">
        <v>428384.2</v>
      </c>
      <c r="AG399" s="1">
        <v>434098.08</v>
      </c>
      <c r="AH399">
        <v>0</v>
      </c>
      <c r="AI399" s="1">
        <v>434098.08</v>
      </c>
      <c r="AJ399">
        <v>0</v>
      </c>
      <c r="AK399">
        <v>0</v>
      </c>
      <c r="AL399" s="1">
        <v>434098.08</v>
      </c>
    </row>
    <row r="400" spans="1:38" x14ac:dyDescent="0.35">
      <c r="A400" t="str">
        <f t="shared" si="16"/>
        <v>1.1-00-2511_25168050_2527210</v>
      </c>
      <c r="B400" t="s">
        <v>812</v>
      </c>
      <c r="C400" t="s">
        <v>815</v>
      </c>
      <c r="D400" t="s">
        <v>822</v>
      </c>
      <c r="E400" t="s">
        <v>824</v>
      </c>
      <c r="F400">
        <v>1</v>
      </c>
      <c r="G400" t="s">
        <v>472</v>
      </c>
      <c r="H400">
        <v>68</v>
      </c>
      <c r="I400" t="s">
        <v>473</v>
      </c>
      <c r="J400" t="s">
        <v>893</v>
      </c>
      <c r="K400" t="s">
        <v>1132</v>
      </c>
      <c r="L400">
        <v>2000</v>
      </c>
      <c r="M400" t="s">
        <v>105</v>
      </c>
      <c r="N400">
        <v>2721</v>
      </c>
      <c r="O400" t="s">
        <v>377</v>
      </c>
      <c r="P400">
        <v>0</v>
      </c>
      <c r="Q400" t="s">
        <v>58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 s="1">
        <v>529610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s="1">
        <v>529610</v>
      </c>
      <c r="AG400" s="1">
        <v>529610</v>
      </c>
      <c r="AH400">
        <v>0</v>
      </c>
      <c r="AI400" s="1">
        <v>529610</v>
      </c>
      <c r="AJ400">
        <v>0</v>
      </c>
      <c r="AK400">
        <v>0</v>
      </c>
      <c r="AL400" s="1">
        <v>529610</v>
      </c>
    </row>
    <row r="401" spans="1:38" x14ac:dyDescent="0.35">
      <c r="A401" t="str">
        <f t="shared" si="16"/>
        <v>1.1-00-2511_25168050_2529110</v>
      </c>
      <c r="B401" t="s">
        <v>812</v>
      </c>
      <c r="C401" t="s">
        <v>815</v>
      </c>
      <c r="D401" t="s">
        <v>822</v>
      </c>
      <c r="E401" t="s">
        <v>824</v>
      </c>
      <c r="F401">
        <v>1</v>
      </c>
      <c r="G401" t="s">
        <v>472</v>
      </c>
      <c r="H401">
        <v>68</v>
      </c>
      <c r="I401" t="s">
        <v>473</v>
      </c>
      <c r="J401" t="s">
        <v>893</v>
      </c>
      <c r="K401" t="s">
        <v>1132</v>
      </c>
      <c r="L401">
        <v>2000</v>
      </c>
      <c r="M401" t="s">
        <v>105</v>
      </c>
      <c r="N401">
        <v>2911</v>
      </c>
      <c r="O401" t="s">
        <v>312</v>
      </c>
      <c r="P401">
        <v>0</v>
      </c>
      <c r="Q401" t="s">
        <v>58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 s="1">
        <v>1290543.49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 s="1">
        <v>1290543.49</v>
      </c>
      <c r="AG401" s="1">
        <v>1290543.49</v>
      </c>
      <c r="AH401">
        <v>0</v>
      </c>
      <c r="AI401" s="1">
        <v>1290543.49</v>
      </c>
      <c r="AJ401">
        <v>0</v>
      </c>
      <c r="AK401">
        <v>0</v>
      </c>
      <c r="AL401" s="1">
        <v>1290543.49</v>
      </c>
    </row>
    <row r="402" spans="1:38" x14ac:dyDescent="0.35">
      <c r="A402" t="str">
        <f t="shared" si="16"/>
        <v>1.1-00-2511_25168050_2531110</v>
      </c>
      <c r="B402" t="s">
        <v>812</v>
      </c>
      <c r="C402" t="s">
        <v>815</v>
      </c>
      <c r="D402" t="s">
        <v>822</v>
      </c>
      <c r="E402" t="s">
        <v>824</v>
      </c>
      <c r="F402">
        <v>1</v>
      </c>
      <c r="G402" t="s">
        <v>472</v>
      </c>
      <c r="H402">
        <v>68</v>
      </c>
      <c r="I402" t="s">
        <v>473</v>
      </c>
      <c r="J402" t="s">
        <v>893</v>
      </c>
      <c r="K402" t="s">
        <v>1132</v>
      </c>
      <c r="L402">
        <v>3000</v>
      </c>
      <c r="M402" t="s">
        <v>56</v>
      </c>
      <c r="N402">
        <v>3111</v>
      </c>
      <c r="O402" t="s">
        <v>199</v>
      </c>
      <c r="P402">
        <v>0</v>
      </c>
      <c r="Q402" t="s">
        <v>58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 s="1">
        <v>18725946.16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s="1">
        <v>18725946.16</v>
      </c>
      <c r="AG402" s="1">
        <v>18725946.16</v>
      </c>
      <c r="AH402" s="1">
        <v>18725946.16</v>
      </c>
      <c r="AI402">
        <v>0</v>
      </c>
      <c r="AJ402">
        <v>0</v>
      </c>
      <c r="AK402">
        <v>0</v>
      </c>
      <c r="AL402" s="1">
        <v>18725946.16</v>
      </c>
    </row>
    <row r="403" spans="1:38" x14ac:dyDescent="0.35">
      <c r="A403" t="str">
        <f t="shared" si="16"/>
        <v>1.1-00-2511_25168050_2532610</v>
      </c>
      <c r="B403" t="s">
        <v>812</v>
      </c>
      <c r="C403" t="s">
        <v>815</v>
      </c>
      <c r="D403" t="s">
        <v>822</v>
      </c>
      <c r="E403" t="s">
        <v>824</v>
      </c>
      <c r="F403">
        <v>1</v>
      </c>
      <c r="G403" t="s">
        <v>472</v>
      </c>
      <c r="H403">
        <v>68</v>
      </c>
      <c r="I403" t="s">
        <v>473</v>
      </c>
      <c r="J403" t="s">
        <v>893</v>
      </c>
      <c r="K403" t="s">
        <v>1132</v>
      </c>
      <c r="L403">
        <v>3000</v>
      </c>
      <c r="M403" t="s">
        <v>56</v>
      </c>
      <c r="N403">
        <v>3261</v>
      </c>
      <c r="O403" t="s">
        <v>409</v>
      </c>
      <c r="P403">
        <v>0</v>
      </c>
      <c r="Q403" t="s">
        <v>58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 s="1">
        <v>29077537.199999999</v>
      </c>
      <c r="Z403">
        <v>0</v>
      </c>
      <c r="AA403" s="1">
        <v>13608319.6</v>
      </c>
      <c r="AB403" s="1">
        <v>3683197.2</v>
      </c>
      <c r="AC403">
        <v>0</v>
      </c>
      <c r="AD403">
        <v>0</v>
      </c>
      <c r="AE403">
        <v>0</v>
      </c>
      <c r="AF403" s="1">
        <v>25394340</v>
      </c>
      <c r="AG403" s="1">
        <v>29077537.199999999</v>
      </c>
      <c r="AH403" s="1">
        <v>28370805.600000001</v>
      </c>
      <c r="AI403" s="1">
        <v>706731.6</v>
      </c>
      <c r="AJ403">
        <v>0</v>
      </c>
      <c r="AK403">
        <v>0</v>
      </c>
      <c r="AL403" s="1">
        <v>29077537.199999999</v>
      </c>
    </row>
    <row r="404" spans="1:38" x14ac:dyDescent="0.35">
      <c r="A404" t="str">
        <f t="shared" si="16"/>
        <v>1.1-00-2511_25168050_25357111</v>
      </c>
      <c r="B404" t="s">
        <v>812</v>
      </c>
      <c r="C404" t="s">
        <v>815</v>
      </c>
      <c r="D404" t="s">
        <v>822</v>
      </c>
      <c r="E404" t="s">
        <v>824</v>
      </c>
      <c r="F404">
        <v>1</v>
      </c>
      <c r="G404" t="s">
        <v>472</v>
      </c>
      <c r="H404">
        <v>68</v>
      </c>
      <c r="I404" t="s">
        <v>473</v>
      </c>
      <c r="J404" t="s">
        <v>893</v>
      </c>
      <c r="K404" t="s">
        <v>1132</v>
      </c>
      <c r="L404">
        <v>3000</v>
      </c>
      <c r="M404" t="s">
        <v>56</v>
      </c>
      <c r="N404">
        <v>3571</v>
      </c>
      <c r="O404" t="s">
        <v>392</v>
      </c>
      <c r="P404">
        <v>11</v>
      </c>
      <c r="Q404" t="s">
        <v>886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 s="1">
        <v>9000000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s="1">
        <v>9000000</v>
      </c>
      <c r="AG404" s="1">
        <v>9000000</v>
      </c>
      <c r="AH404">
        <v>0</v>
      </c>
      <c r="AI404" s="1">
        <v>9000000</v>
      </c>
      <c r="AJ404">
        <v>0</v>
      </c>
      <c r="AK404">
        <v>0</v>
      </c>
      <c r="AL404" s="1">
        <v>9000000</v>
      </c>
    </row>
    <row r="405" spans="1:38" x14ac:dyDescent="0.35">
      <c r="A405" t="str">
        <f t="shared" si="16"/>
        <v>1.1-00-2509_25226018_2524610</v>
      </c>
      <c r="B405" t="s">
        <v>812</v>
      </c>
      <c r="C405" t="s">
        <v>815</v>
      </c>
      <c r="D405" t="s">
        <v>855</v>
      </c>
      <c r="E405" t="s">
        <v>857</v>
      </c>
      <c r="F405">
        <v>2</v>
      </c>
      <c r="G405" t="s">
        <v>148</v>
      </c>
      <c r="H405">
        <v>26</v>
      </c>
      <c r="I405" t="s">
        <v>200</v>
      </c>
      <c r="J405" t="s">
        <v>894</v>
      </c>
      <c r="K405" t="s">
        <v>201</v>
      </c>
      <c r="L405">
        <v>2000</v>
      </c>
      <c r="M405" t="s">
        <v>105</v>
      </c>
      <c r="N405">
        <v>2461</v>
      </c>
      <c r="O405" t="s">
        <v>372</v>
      </c>
      <c r="P405">
        <v>0</v>
      </c>
      <c r="Q405" t="s">
        <v>58</v>
      </c>
      <c r="R405" s="1">
        <v>9695208.3100000005</v>
      </c>
      <c r="S405" s="1">
        <v>9695208.3100000005</v>
      </c>
      <c r="T405" s="1">
        <v>9667530.7100000009</v>
      </c>
      <c r="U405" s="1">
        <v>15279767.109999999</v>
      </c>
      <c r="V405" s="1">
        <v>10600000</v>
      </c>
      <c r="W405" s="1">
        <v>12477934.68</v>
      </c>
      <c r="X405" s="1">
        <v>9535881.4900000002</v>
      </c>
      <c r="Y405" s="1">
        <v>11000000</v>
      </c>
      <c r="Z405" s="1">
        <v>12000000</v>
      </c>
      <c r="AA405" s="1">
        <v>10831416.119999999</v>
      </c>
      <c r="AB405" s="1">
        <v>10831416.119999999</v>
      </c>
      <c r="AC405" s="1">
        <v>10831416.119999999</v>
      </c>
      <c r="AD405" s="1">
        <v>10550217.9</v>
      </c>
      <c r="AE405" s="1">
        <v>10550217.9</v>
      </c>
      <c r="AF405" s="1">
        <v>168583.88</v>
      </c>
      <c r="AG405" s="1">
        <v>449782.1</v>
      </c>
      <c r="AH405">
        <v>0</v>
      </c>
      <c r="AI405">
        <v>0</v>
      </c>
      <c r="AJ405">
        <v>0</v>
      </c>
      <c r="AK405" s="1">
        <v>1000000</v>
      </c>
      <c r="AL405" s="1">
        <v>-1000000</v>
      </c>
    </row>
    <row r="406" spans="1:38" x14ac:dyDescent="0.35">
      <c r="A406" t="str">
        <f t="shared" si="16"/>
        <v>1.1-00-2509_25226018_25246145</v>
      </c>
      <c r="B406" t="s">
        <v>812</v>
      </c>
      <c r="C406" t="s">
        <v>815</v>
      </c>
      <c r="D406" t="s">
        <v>855</v>
      </c>
      <c r="E406" t="s">
        <v>857</v>
      </c>
      <c r="F406">
        <v>2</v>
      </c>
      <c r="G406" t="s">
        <v>148</v>
      </c>
      <c r="H406">
        <v>26</v>
      </c>
      <c r="I406" t="s">
        <v>200</v>
      </c>
      <c r="J406" t="s">
        <v>894</v>
      </c>
      <c r="K406" t="s">
        <v>201</v>
      </c>
      <c r="L406">
        <v>2000</v>
      </c>
      <c r="M406" t="s">
        <v>105</v>
      </c>
      <c r="N406">
        <v>2461</v>
      </c>
      <c r="O406" t="s">
        <v>372</v>
      </c>
      <c r="P406">
        <v>45</v>
      </c>
      <c r="Q406" t="s">
        <v>895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 s="1">
        <v>251000000</v>
      </c>
      <c r="Z406" s="1">
        <v>250000000</v>
      </c>
      <c r="AA406" s="1">
        <v>250893546.40000001</v>
      </c>
      <c r="AB406" s="1">
        <v>250893546.40000001</v>
      </c>
      <c r="AC406" s="1">
        <v>250893546.40000001</v>
      </c>
      <c r="AD406" s="1">
        <v>221313743.59999999</v>
      </c>
      <c r="AE406" s="1">
        <v>221313743.59999999</v>
      </c>
      <c r="AF406" s="1">
        <v>106453.6</v>
      </c>
      <c r="AG406" s="1">
        <v>29686256.399999999</v>
      </c>
      <c r="AH406">
        <v>0</v>
      </c>
      <c r="AI406" s="1">
        <v>1000000</v>
      </c>
      <c r="AJ406">
        <v>0</v>
      </c>
      <c r="AK406">
        <v>0</v>
      </c>
      <c r="AL406" s="1">
        <v>1000000</v>
      </c>
    </row>
    <row r="407" spans="1:38" x14ac:dyDescent="0.35">
      <c r="A407" t="str">
        <f t="shared" si="16"/>
        <v>1.1-00-2509_25226018_2527210</v>
      </c>
      <c r="B407" t="s">
        <v>812</v>
      </c>
      <c r="C407" t="s">
        <v>815</v>
      </c>
      <c r="D407" t="s">
        <v>855</v>
      </c>
      <c r="E407" t="s">
        <v>857</v>
      </c>
      <c r="F407">
        <v>2</v>
      </c>
      <c r="G407" t="s">
        <v>148</v>
      </c>
      <c r="H407">
        <v>26</v>
      </c>
      <c r="I407" t="s">
        <v>200</v>
      </c>
      <c r="J407" t="s">
        <v>894</v>
      </c>
      <c r="K407" t="s">
        <v>201</v>
      </c>
      <c r="L407">
        <v>2000</v>
      </c>
      <c r="M407" t="s">
        <v>105</v>
      </c>
      <c r="N407">
        <v>2721</v>
      </c>
      <c r="O407" t="s">
        <v>377</v>
      </c>
      <c r="P407">
        <v>0</v>
      </c>
      <c r="Q407" t="s">
        <v>58</v>
      </c>
      <c r="R407" s="1">
        <v>88525.4</v>
      </c>
      <c r="S407" s="1">
        <v>88525.4</v>
      </c>
      <c r="T407" s="1">
        <v>88525.4</v>
      </c>
      <c r="U407" s="1">
        <v>96000</v>
      </c>
      <c r="V407" s="1">
        <v>96000</v>
      </c>
      <c r="W407" s="1">
        <v>58549.14</v>
      </c>
      <c r="X407" s="1">
        <v>58549.14</v>
      </c>
      <c r="Y407" s="1">
        <v>90000</v>
      </c>
      <c r="Z407" s="1">
        <v>90000</v>
      </c>
      <c r="AA407" s="1">
        <v>51635.3</v>
      </c>
      <c r="AB407" s="1">
        <v>51635.3</v>
      </c>
      <c r="AC407">
        <v>0</v>
      </c>
      <c r="AD407">
        <v>0</v>
      </c>
      <c r="AE407">
        <v>0</v>
      </c>
      <c r="AF407" s="1">
        <v>38364.699999999997</v>
      </c>
      <c r="AG407" s="1">
        <v>90000</v>
      </c>
      <c r="AH407">
        <v>0</v>
      </c>
      <c r="AI407">
        <v>0</v>
      </c>
      <c r="AJ407">
        <v>0</v>
      </c>
      <c r="AK407">
        <v>0</v>
      </c>
      <c r="AL407">
        <v>0</v>
      </c>
    </row>
    <row r="408" spans="1:38" x14ac:dyDescent="0.35">
      <c r="A408" t="str">
        <f t="shared" si="16"/>
        <v>1.1-00-2509_25226018_2529110</v>
      </c>
      <c r="B408" t="s">
        <v>812</v>
      </c>
      <c r="C408" t="s">
        <v>815</v>
      </c>
      <c r="D408" t="s">
        <v>855</v>
      </c>
      <c r="E408" t="s">
        <v>857</v>
      </c>
      <c r="F408">
        <v>2</v>
      </c>
      <c r="G408" t="s">
        <v>148</v>
      </c>
      <c r="H408">
        <v>26</v>
      </c>
      <c r="I408" t="s">
        <v>200</v>
      </c>
      <c r="J408" t="s">
        <v>894</v>
      </c>
      <c r="K408" t="s">
        <v>201</v>
      </c>
      <c r="L408">
        <v>2000</v>
      </c>
      <c r="M408" t="s">
        <v>105</v>
      </c>
      <c r="N408">
        <v>2911</v>
      </c>
      <c r="O408" t="s">
        <v>312</v>
      </c>
      <c r="P408">
        <v>0</v>
      </c>
      <c r="Q408" t="s">
        <v>58</v>
      </c>
      <c r="R408" s="1">
        <v>99012.87</v>
      </c>
      <c r="S408" s="1">
        <v>99012.87</v>
      </c>
      <c r="T408" s="1">
        <v>99012.87</v>
      </c>
      <c r="U408" s="1">
        <v>150000</v>
      </c>
      <c r="V408" s="1">
        <v>150000</v>
      </c>
      <c r="W408" s="1">
        <v>126287.4</v>
      </c>
      <c r="X408" s="1">
        <v>126287.4</v>
      </c>
      <c r="Y408" s="1">
        <v>261000</v>
      </c>
      <c r="Z408" s="1">
        <v>225000</v>
      </c>
      <c r="AA408">
        <v>0</v>
      </c>
      <c r="AB408">
        <v>0</v>
      </c>
      <c r="AC408">
        <v>0</v>
      </c>
      <c r="AD408">
        <v>0</v>
      </c>
      <c r="AE408">
        <v>0</v>
      </c>
      <c r="AF408" s="1">
        <v>261000</v>
      </c>
      <c r="AG408" s="1">
        <v>261000</v>
      </c>
      <c r="AH408">
        <v>0</v>
      </c>
      <c r="AI408" s="1">
        <v>36000</v>
      </c>
      <c r="AJ408">
        <v>0</v>
      </c>
      <c r="AK408">
        <v>0</v>
      </c>
      <c r="AL408" s="1">
        <v>36000</v>
      </c>
    </row>
    <row r="409" spans="1:38" x14ac:dyDescent="0.35">
      <c r="A409" t="str">
        <f t="shared" si="16"/>
        <v>1.1-00-2509_25226018_2531110</v>
      </c>
      <c r="B409" t="s">
        <v>812</v>
      </c>
      <c r="C409" t="s">
        <v>815</v>
      </c>
      <c r="D409" t="s">
        <v>855</v>
      </c>
      <c r="E409" t="s">
        <v>857</v>
      </c>
      <c r="F409">
        <v>2</v>
      </c>
      <c r="G409" t="s">
        <v>148</v>
      </c>
      <c r="H409">
        <v>26</v>
      </c>
      <c r="I409" t="s">
        <v>200</v>
      </c>
      <c r="J409" t="s">
        <v>894</v>
      </c>
      <c r="K409" t="s">
        <v>201</v>
      </c>
      <c r="L409">
        <v>3000</v>
      </c>
      <c r="M409" t="s">
        <v>56</v>
      </c>
      <c r="N409">
        <v>3111</v>
      </c>
      <c r="O409" t="s">
        <v>199</v>
      </c>
      <c r="P409">
        <v>0</v>
      </c>
      <c r="Q409" t="s">
        <v>58</v>
      </c>
      <c r="R409" s="1">
        <v>16500159.109999999</v>
      </c>
      <c r="S409" s="1">
        <v>16500159.109999999</v>
      </c>
      <c r="T409" s="1">
        <v>16500159.109999999</v>
      </c>
      <c r="U409" s="1">
        <v>8336495</v>
      </c>
      <c r="V409" s="1">
        <v>8000000</v>
      </c>
      <c r="W409" s="1">
        <v>8336495</v>
      </c>
      <c r="X409" s="1">
        <v>8336495</v>
      </c>
      <c r="Y409" s="1">
        <v>205288</v>
      </c>
      <c r="Z409">
        <v>0</v>
      </c>
      <c r="AA409" s="1">
        <v>131392</v>
      </c>
      <c r="AB409" s="1">
        <v>131392</v>
      </c>
      <c r="AC409" s="1">
        <v>131392</v>
      </c>
      <c r="AD409" s="1">
        <v>131392</v>
      </c>
      <c r="AE409" s="1">
        <v>131392</v>
      </c>
      <c r="AF409" s="1">
        <v>73896</v>
      </c>
      <c r="AG409" s="1">
        <v>73896</v>
      </c>
      <c r="AH409">
        <v>0</v>
      </c>
      <c r="AI409" s="1">
        <v>205288</v>
      </c>
      <c r="AJ409">
        <v>0</v>
      </c>
      <c r="AK409">
        <v>0</v>
      </c>
      <c r="AL409" s="1">
        <v>205288</v>
      </c>
    </row>
    <row r="410" spans="1:38" x14ac:dyDescent="0.35">
      <c r="A410" t="str">
        <f t="shared" si="16"/>
        <v>1.1-00-2509_25226018_2532910</v>
      </c>
      <c r="B410" t="s">
        <v>812</v>
      </c>
      <c r="C410" t="s">
        <v>815</v>
      </c>
      <c r="D410" t="s">
        <v>855</v>
      </c>
      <c r="E410" t="s">
        <v>857</v>
      </c>
      <c r="F410">
        <v>2</v>
      </c>
      <c r="G410" t="s">
        <v>148</v>
      </c>
      <c r="H410">
        <v>26</v>
      </c>
      <c r="I410" t="s">
        <v>200</v>
      </c>
      <c r="J410" t="s">
        <v>894</v>
      </c>
      <c r="K410" t="s">
        <v>201</v>
      </c>
      <c r="L410">
        <v>3000</v>
      </c>
      <c r="M410" t="s">
        <v>56</v>
      </c>
      <c r="N410">
        <v>3291</v>
      </c>
      <c r="O410" t="s">
        <v>315</v>
      </c>
      <c r="P410">
        <v>0</v>
      </c>
      <c r="Q410" t="s">
        <v>58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</row>
    <row r="411" spans="1:38" x14ac:dyDescent="0.35">
      <c r="A411" t="str">
        <f t="shared" si="16"/>
        <v>1.1-00-2508_25224016_2521610</v>
      </c>
      <c r="B411" t="s">
        <v>812</v>
      </c>
      <c r="C411" t="s">
        <v>815</v>
      </c>
      <c r="D411" t="s">
        <v>868</v>
      </c>
      <c r="E411" t="s">
        <v>870</v>
      </c>
      <c r="F411">
        <v>2</v>
      </c>
      <c r="G411" t="s">
        <v>148</v>
      </c>
      <c r="H411">
        <v>24</v>
      </c>
      <c r="I411" t="s">
        <v>484</v>
      </c>
      <c r="J411" t="s">
        <v>896</v>
      </c>
      <c r="K411" t="s">
        <v>897</v>
      </c>
      <c r="L411">
        <v>2000</v>
      </c>
      <c r="M411" t="s">
        <v>105</v>
      </c>
      <c r="N411">
        <v>2161</v>
      </c>
      <c r="O411" t="s">
        <v>367</v>
      </c>
      <c r="P411">
        <v>0</v>
      </c>
      <c r="Q411" t="s">
        <v>58</v>
      </c>
      <c r="R411" s="1">
        <v>442326.13</v>
      </c>
      <c r="S411" s="1">
        <v>433545.57</v>
      </c>
      <c r="T411" s="1">
        <v>433545.57</v>
      </c>
      <c r="U411" s="1">
        <v>450000</v>
      </c>
      <c r="V411" s="1">
        <v>650000</v>
      </c>
      <c r="W411" s="1">
        <v>388972.13</v>
      </c>
      <c r="X411" s="1">
        <v>326288.63</v>
      </c>
      <c r="Y411" s="1">
        <v>350000</v>
      </c>
      <c r="Z411" s="1">
        <v>350000</v>
      </c>
      <c r="AA411" s="1">
        <v>344000.4</v>
      </c>
      <c r="AB411" s="1">
        <v>344000.4</v>
      </c>
      <c r="AC411" s="1">
        <v>344000.4</v>
      </c>
      <c r="AD411" s="1">
        <v>369</v>
      </c>
      <c r="AE411" s="1">
        <v>369</v>
      </c>
      <c r="AF411" s="1">
        <v>5999.6</v>
      </c>
      <c r="AG411" s="1">
        <v>349631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</row>
    <row r="412" spans="1:38" x14ac:dyDescent="0.35">
      <c r="A412" t="str">
        <f t="shared" si="16"/>
        <v>1.1-00-2508_25224016_2524210</v>
      </c>
      <c r="B412" t="s">
        <v>812</v>
      </c>
      <c r="C412" t="s">
        <v>815</v>
      </c>
      <c r="D412" t="s">
        <v>868</v>
      </c>
      <c r="E412" t="s">
        <v>870</v>
      </c>
      <c r="F412">
        <v>2</v>
      </c>
      <c r="G412" t="s">
        <v>148</v>
      </c>
      <c r="H412">
        <v>24</v>
      </c>
      <c r="I412" t="s">
        <v>484</v>
      </c>
      <c r="J412" t="s">
        <v>896</v>
      </c>
      <c r="K412" t="s">
        <v>897</v>
      </c>
      <c r="L412">
        <v>2000</v>
      </c>
      <c r="M412" t="s">
        <v>105</v>
      </c>
      <c r="N412">
        <v>2421</v>
      </c>
      <c r="O412" t="s">
        <v>370</v>
      </c>
      <c r="P412">
        <v>0</v>
      </c>
      <c r="Q412" t="s">
        <v>58</v>
      </c>
      <c r="R412" s="1">
        <v>2078.7199999999998</v>
      </c>
      <c r="S412" s="1">
        <v>2078.7199999999998</v>
      </c>
      <c r="T412" s="1">
        <v>2078.7199999999998</v>
      </c>
      <c r="U412" s="1">
        <v>10000</v>
      </c>
      <c r="V412" s="1">
        <v>10000</v>
      </c>
      <c r="W412" s="1">
        <v>0</v>
      </c>
      <c r="X412" s="1">
        <v>0</v>
      </c>
      <c r="Y412" s="1">
        <v>10000</v>
      </c>
      <c r="Z412" s="1">
        <v>10000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10000</v>
      </c>
      <c r="AG412" s="1">
        <v>10000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</row>
    <row r="413" spans="1:38" x14ac:dyDescent="0.35">
      <c r="A413" t="str">
        <f t="shared" si="16"/>
        <v>1.1-00-2508_25224016_2524610</v>
      </c>
      <c r="B413" t="s">
        <v>812</v>
      </c>
      <c r="C413" t="s">
        <v>815</v>
      </c>
      <c r="D413" t="s">
        <v>868</v>
      </c>
      <c r="E413" t="s">
        <v>870</v>
      </c>
      <c r="F413">
        <v>2</v>
      </c>
      <c r="G413" t="s">
        <v>148</v>
      </c>
      <c r="H413">
        <v>24</v>
      </c>
      <c r="I413" t="s">
        <v>484</v>
      </c>
      <c r="J413" t="s">
        <v>896</v>
      </c>
      <c r="K413" t="s">
        <v>897</v>
      </c>
      <c r="L413">
        <v>2000</v>
      </c>
      <c r="M413" t="s">
        <v>105</v>
      </c>
      <c r="N413">
        <v>2461</v>
      </c>
      <c r="O413" t="s">
        <v>372</v>
      </c>
      <c r="P413">
        <v>0</v>
      </c>
      <c r="Q413" t="s">
        <v>58</v>
      </c>
      <c r="R413" s="1">
        <v>1974.78</v>
      </c>
      <c r="S413" s="1">
        <v>1974.78</v>
      </c>
      <c r="T413" s="1">
        <v>1974.78</v>
      </c>
      <c r="U413" s="1">
        <v>100000</v>
      </c>
      <c r="V413" s="1">
        <v>0</v>
      </c>
      <c r="W413" s="1">
        <v>40676.44</v>
      </c>
      <c r="X413" s="1">
        <v>40676.44</v>
      </c>
      <c r="Y413" s="1">
        <v>50000</v>
      </c>
      <c r="Z413" s="1">
        <v>50000</v>
      </c>
      <c r="AA413" s="1">
        <v>5296.08</v>
      </c>
      <c r="AB413" s="1">
        <v>5296.08</v>
      </c>
      <c r="AC413" s="1">
        <v>5296.08</v>
      </c>
      <c r="AD413" s="1">
        <v>5296.08</v>
      </c>
      <c r="AE413" s="1">
        <v>5296.08</v>
      </c>
      <c r="AF413" s="1">
        <v>44703.92</v>
      </c>
      <c r="AG413" s="1">
        <v>44703.92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</row>
    <row r="414" spans="1:38" x14ac:dyDescent="0.35">
      <c r="A414" t="str">
        <f t="shared" si="16"/>
        <v>1.1-00-2508_25224016_2524810</v>
      </c>
      <c r="B414" t="s">
        <v>812</v>
      </c>
      <c r="C414" t="s">
        <v>815</v>
      </c>
      <c r="D414" t="s">
        <v>868</v>
      </c>
      <c r="E414" t="s">
        <v>870</v>
      </c>
      <c r="F414">
        <v>2</v>
      </c>
      <c r="G414" t="s">
        <v>148</v>
      </c>
      <c r="H414">
        <v>24</v>
      </c>
      <c r="I414" t="s">
        <v>484</v>
      </c>
      <c r="J414" t="s">
        <v>896</v>
      </c>
      <c r="K414" t="s">
        <v>897</v>
      </c>
      <c r="L414">
        <v>2000</v>
      </c>
      <c r="M414" t="s">
        <v>105</v>
      </c>
      <c r="N414">
        <v>2481</v>
      </c>
      <c r="O414" t="s">
        <v>488</v>
      </c>
      <c r="P414">
        <v>0</v>
      </c>
      <c r="Q414" t="s">
        <v>58</v>
      </c>
      <c r="R414" s="1">
        <v>9881.5499999999993</v>
      </c>
      <c r="S414" s="1">
        <v>7243.78</v>
      </c>
      <c r="T414" s="1">
        <v>6646.79</v>
      </c>
      <c r="U414" s="1">
        <v>20000</v>
      </c>
      <c r="V414" s="1">
        <v>10000</v>
      </c>
      <c r="W414" s="1">
        <v>11972.22</v>
      </c>
      <c r="X414" s="1">
        <v>11972.22</v>
      </c>
      <c r="Y414" s="1">
        <v>10000</v>
      </c>
      <c r="Z414" s="1">
        <v>10000</v>
      </c>
      <c r="AA414" s="1">
        <v>3079.5</v>
      </c>
      <c r="AB414" s="1">
        <v>3079.5</v>
      </c>
      <c r="AC414" s="1">
        <v>3079.5</v>
      </c>
      <c r="AD414" s="1">
        <v>3079.5</v>
      </c>
      <c r="AE414" s="1">
        <v>3079.5</v>
      </c>
      <c r="AF414" s="1">
        <v>6920.5</v>
      </c>
      <c r="AG414" s="1">
        <v>6920.5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</row>
    <row r="415" spans="1:38" x14ac:dyDescent="0.35">
      <c r="A415" t="str">
        <f t="shared" si="16"/>
        <v>1.1-00-2508_25224016_2524910</v>
      </c>
      <c r="B415" t="s">
        <v>812</v>
      </c>
      <c r="C415" t="s">
        <v>815</v>
      </c>
      <c r="D415" t="s">
        <v>868</v>
      </c>
      <c r="E415" t="s">
        <v>870</v>
      </c>
      <c r="F415">
        <v>2</v>
      </c>
      <c r="G415" t="s">
        <v>148</v>
      </c>
      <c r="H415">
        <v>24</v>
      </c>
      <c r="I415" t="s">
        <v>484</v>
      </c>
      <c r="J415" t="s">
        <v>896</v>
      </c>
      <c r="K415" t="s">
        <v>897</v>
      </c>
      <c r="L415">
        <v>2000</v>
      </c>
      <c r="M415" t="s">
        <v>105</v>
      </c>
      <c r="N415">
        <v>2491</v>
      </c>
      <c r="O415" t="s">
        <v>374</v>
      </c>
      <c r="P415">
        <v>0</v>
      </c>
      <c r="Q415" t="s">
        <v>58</v>
      </c>
      <c r="R415" s="1">
        <v>71091.16</v>
      </c>
      <c r="S415" s="1">
        <v>39395.58</v>
      </c>
      <c r="T415" s="1">
        <v>39395.58</v>
      </c>
      <c r="U415" s="1">
        <v>100000</v>
      </c>
      <c r="V415" s="1">
        <v>100000</v>
      </c>
      <c r="W415" s="1">
        <v>49863.67</v>
      </c>
      <c r="X415" s="1">
        <v>49863.67</v>
      </c>
      <c r="Y415" s="1">
        <v>100000</v>
      </c>
      <c r="Z415" s="1">
        <v>100000</v>
      </c>
      <c r="AA415" s="1">
        <v>11234.03</v>
      </c>
      <c r="AB415" s="1">
        <v>11234.03</v>
      </c>
      <c r="AC415" s="1">
        <v>11234.03</v>
      </c>
      <c r="AD415" s="1">
        <v>8885.0300000000007</v>
      </c>
      <c r="AE415" s="1">
        <v>8885.0300000000007</v>
      </c>
      <c r="AF415" s="1">
        <v>88765.97</v>
      </c>
      <c r="AG415" s="1">
        <v>91114.97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</row>
    <row r="416" spans="1:38" x14ac:dyDescent="0.35">
      <c r="A416" t="str">
        <f t="shared" si="16"/>
        <v>1.1-00-2508_25224016_2525210</v>
      </c>
      <c r="B416" t="s">
        <v>812</v>
      </c>
      <c r="C416" t="s">
        <v>815</v>
      </c>
      <c r="D416" t="s">
        <v>868</v>
      </c>
      <c r="E416" t="s">
        <v>870</v>
      </c>
      <c r="F416">
        <v>2</v>
      </c>
      <c r="G416" t="s">
        <v>148</v>
      </c>
      <c r="H416">
        <v>24</v>
      </c>
      <c r="I416" t="s">
        <v>484</v>
      </c>
      <c r="J416" t="s">
        <v>896</v>
      </c>
      <c r="K416" t="s">
        <v>897</v>
      </c>
      <c r="L416">
        <v>2000</v>
      </c>
      <c r="M416" t="s">
        <v>105</v>
      </c>
      <c r="N416">
        <v>2521</v>
      </c>
      <c r="O416" t="s">
        <v>375</v>
      </c>
      <c r="P416">
        <v>0</v>
      </c>
      <c r="Q416" t="s">
        <v>58</v>
      </c>
      <c r="R416" s="1">
        <v>432224.74</v>
      </c>
      <c r="S416" s="1">
        <v>417224.74</v>
      </c>
      <c r="T416" s="1">
        <v>417224.74</v>
      </c>
      <c r="U416" s="1">
        <v>620880</v>
      </c>
      <c r="V416" s="1">
        <v>450000</v>
      </c>
      <c r="W416" s="1">
        <v>598983.59</v>
      </c>
      <c r="X416" s="1">
        <v>434989.95</v>
      </c>
      <c r="Y416" s="1">
        <v>782000</v>
      </c>
      <c r="Z416" s="1">
        <v>700000</v>
      </c>
      <c r="AA416" s="1">
        <v>754173.34</v>
      </c>
      <c r="AB416" s="1">
        <v>754173.34</v>
      </c>
      <c r="AC416" s="1">
        <v>754173.34</v>
      </c>
      <c r="AD416" s="1">
        <v>672813.34</v>
      </c>
      <c r="AE416" s="1">
        <v>672813.34</v>
      </c>
      <c r="AF416" s="1">
        <v>27826.66</v>
      </c>
      <c r="AG416" s="1">
        <v>109186.66</v>
      </c>
      <c r="AH416" s="1">
        <v>0</v>
      </c>
      <c r="AI416" s="1">
        <v>82000</v>
      </c>
      <c r="AJ416" s="1">
        <v>0</v>
      </c>
      <c r="AK416" s="1">
        <v>0</v>
      </c>
      <c r="AL416" s="1">
        <v>82000</v>
      </c>
    </row>
    <row r="417" spans="1:38" x14ac:dyDescent="0.35">
      <c r="A417" t="str">
        <f t="shared" si="16"/>
        <v>1.1-00-2508_25224016_2525310</v>
      </c>
      <c r="B417" t="s">
        <v>812</v>
      </c>
      <c r="C417" t="s">
        <v>815</v>
      </c>
      <c r="D417" t="s">
        <v>868</v>
      </c>
      <c r="E417" t="s">
        <v>870</v>
      </c>
      <c r="F417">
        <v>2</v>
      </c>
      <c r="G417" t="s">
        <v>148</v>
      </c>
      <c r="H417">
        <v>24</v>
      </c>
      <c r="I417" t="s">
        <v>484</v>
      </c>
      <c r="J417" t="s">
        <v>896</v>
      </c>
      <c r="K417" t="s">
        <v>897</v>
      </c>
      <c r="L417">
        <v>2000</v>
      </c>
      <c r="M417" t="s">
        <v>105</v>
      </c>
      <c r="N417">
        <v>2531</v>
      </c>
      <c r="O417" t="s">
        <v>444</v>
      </c>
      <c r="P417">
        <v>0</v>
      </c>
      <c r="Q417" t="s">
        <v>58</v>
      </c>
      <c r="R417" s="1">
        <v>4448152.2300000004</v>
      </c>
      <c r="S417" s="1">
        <v>4262650.17</v>
      </c>
      <c r="T417" s="1">
        <v>4262650.17</v>
      </c>
      <c r="U417" s="1">
        <v>6270000</v>
      </c>
      <c r="V417" s="1">
        <v>5500000</v>
      </c>
      <c r="W417" s="1">
        <v>4936256.8899999997</v>
      </c>
      <c r="X417" s="1">
        <v>4361164.55</v>
      </c>
      <c r="Y417" s="1">
        <v>9000000</v>
      </c>
      <c r="Z417" s="1">
        <v>6000000</v>
      </c>
      <c r="AA417" s="1">
        <v>8491001.9100000001</v>
      </c>
      <c r="AB417" s="1">
        <v>8491001.9100000001</v>
      </c>
      <c r="AC417" s="1">
        <v>428009.23</v>
      </c>
      <c r="AD417" s="1">
        <v>404753.08</v>
      </c>
      <c r="AE417" s="1">
        <v>404753.08</v>
      </c>
      <c r="AF417" s="1">
        <v>508998.09</v>
      </c>
      <c r="AG417" s="1">
        <v>8595246.9199999999</v>
      </c>
      <c r="AH417" s="1">
        <v>0</v>
      </c>
      <c r="AI417" s="1">
        <v>3000000</v>
      </c>
      <c r="AJ417" s="1">
        <v>0</v>
      </c>
      <c r="AK417" s="1">
        <v>0</v>
      </c>
      <c r="AL417" s="1">
        <v>3000000</v>
      </c>
    </row>
    <row r="418" spans="1:38" x14ac:dyDescent="0.35">
      <c r="A418" t="str">
        <f t="shared" si="16"/>
        <v>1.1-00-2508_25224016_2525410</v>
      </c>
      <c r="B418" t="s">
        <v>812</v>
      </c>
      <c r="C418" t="s">
        <v>815</v>
      </c>
      <c r="D418" t="s">
        <v>868</v>
      </c>
      <c r="E418" t="s">
        <v>870</v>
      </c>
      <c r="F418">
        <v>2</v>
      </c>
      <c r="G418" t="s">
        <v>148</v>
      </c>
      <c r="H418">
        <v>24</v>
      </c>
      <c r="I418" t="s">
        <v>484</v>
      </c>
      <c r="J418" t="s">
        <v>896</v>
      </c>
      <c r="K418" t="s">
        <v>897</v>
      </c>
      <c r="L418">
        <v>2000</v>
      </c>
      <c r="M418" t="s">
        <v>105</v>
      </c>
      <c r="N418">
        <v>2541</v>
      </c>
      <c r="O418" t="s">
        <v>310</v>
      </c>
      <c r="P418">
        <v>0</v>
      </c>
      <c r="Q418" t="s">
        <v>58</v>
      </c>
      <c r="R418" s="1">
        <v>6082362.2999999998</v>
      </c>
      <c r="S418" s="1">
        <v>5782693.5700000003</v>
      </c>
      <c r="T418" s="1">
        <v>5750328.9699999997</v>
      </c>
      <c r="U418" s="1">
        <v>7000000</v>
      </c>
      <c r="V418" s="1">
        <v>6500000</v>
      </c>
      <c r="W418" s="1">
        <v>6702046.0800000001</v>
      </c>
      <c r="X418" s="1">
        <v>5494740.6100000003</v>
      </c>
      <c r="Y418" s="1">
        <v>5200000</v>
      </c>
      <c r="Z418" s="1">
        <v>7000000</v>
      </c>
      <c r="AA418" s="1">
        <v>4863450.12</v>
      </c>
      <c r="AB418" s="1">
        <v>4856930.32</v>
      </c>
      <c r="AC418" s="1">
        <v>1581971.26</v>
      </c>
      <c r="AD418" s="1">
        <v>1579501.26</v>
      </c>
      <c r="AE418" s="1">
        <v>1579501.26</v>
      </c>
      <c r="AF418" s="1">
        <v>343069.68</v>
      </c>
      <c r="AG418" s="1">
        <v>3620498.74</v>
      </c>
      <c r="AH418" s="1">
        <v>0</v>
      </c>
      <c r="AI418" s="1">
        <v>0</v>
      </c>
      <c r="AJ418" s="1">
        <v>0</v>
      </c>
      <c r="AK418" s="1">
        <v>1800000</v>
      </c>
      <c r="AL418" s="1">
        <v>-1800000</v>
      </c>
    </row>
    <row r="419" spans="1:38" x14ac:dyDescent="0.35">
      <c r="A419" t="str">
        <f t="shared" si="16"/>
        <v>1.1-00-2508_25224016_2525610</v>
      </c>
      <c r="B419" t="s">
        <v>812</v>
      </c>
      <c r="C419" t="s">
        <v>815</v>
      </c>
      <c r="D419" t="s">
        <v>868</v>
      </c>
      <c r="E419" t="s">
        <v>870</v>
      </c>
      <c r="F419">
        <v>2</v>
      </c>
      <c r="G419" t="s">
        <v>148</v>
      </c>
      <c r="H419">
        <v>24</v>
      </c>
      <c r="I419" t="s">
        <v>484</v>
      </c>
      <c r="J419" t="s">
        <v>896</v>
      </c>
      <c r="K419" t="s">
        <v>897</v>
      </c>
      <c r="L419">
        <v>2000</v>
      </c>
      <c r="M419" t="s">
        <v>105</v>
      </c>
      <c r="N419">
        <v>2561</v>
      </c>
      <c r="O419" t="s">
        <v>376</v>
      </c>
      <c r="P419">
        <v>0</v>
      </c>
      <c r="Q419" t="s">
        <v>58</v>
      </c>
      <c r="R419" s="1">
        <v>5579.6</v>
      </c>
      <c r="S419" s="1">
        <v>5579.6</v>
      </c>
      <c r="T419" s="1">
        <v>5579.6</v>
      </c>
      <c r="U419" s="1">
        <v>6000</v>
      </c>
      <c r="V419" s="1">
        <v>6000</v>
      </c>
      <c r="W419" s="1">
        <v>0</v>
      </c>
      <c r="X419" s="1">
        <v>0</v>
      </c>
      <c r="Y419" s="1">
        <v>30000</v>
      </c>
      <c r="Z419" s="1">
        <v>30000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30000</v>
      </c>
      <c r="AG419" s="1">
        <v>30000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</row>
    <row r="420" spans="1:38" x14ac:dyDescent="0.35">
      <c r="A420" t="str">
        <f t="shared" si="16"/>
        <v>1.1-00-2508_25224016_2527110</v>
      </c>
      <c r="B420" t="s">
        <v>812</v>
      </c>
      <c r="C420" t="s">
        <v>815</v>
      </c>
      <c r="D420" t="s">
        <v>868</v>
      </c>
      <c r="E420" t="s">
        <v>870</v>
      </c>
      <c r="F420">
        <v>2</v>
      </c>
      <c r="G420" t="s">
        <v>148</v>
      </c>
      <c r="H420">
        <v>24</v>
      </c>
      <c r="I420" t="s">
        <v>484</v>
      </c>
      <c r="J420" t="s">
        <v>896</v>
      </c>
      <c r="K420" t="s">
        <v>897</v>
      </c>
      <c r="L420">
        <v>2000</v>
      </c>
      <c r="M420" t="s">
        <v>105</v>
      </c>
      <c r="N420">
        <v>2711</v>
      </c>
      <c r="O420" t="s">
        <v>106</v>
      </c>
      <c r="P420">
        <v>0</v>
      </c>
      <c r="Q420" t="s">
        <v>58</v>
      </c>
      <c r="R420" s="1">
        <v>1195892.72</v>
      </c>
      <c r="S420" s="1">
        <v>1195892.72</v>
      </c>
      <c r="T420" s="1">
        <v>951624.56</v>
      </c>
      <c r="U420" s="1">
        <v>1187100</v>
      </c>
      <c r="V420" s="1">
        <v>1187100</v>
      </c>
      <c r="W420" s="1">
        <v>1147483.6000000001</v>
      </c>
      <c r="X420" s="1">
        <v>1147483.6000000001</v>
      </c>
      <c r="Y420" s="1">
        <v>87022</v>
      </c>
      <c r="Z420" s="1">
        <v>1200000</v>
      </c>
      <c r="AA420" s="1">
        <v>36656</v>
      </c>
      <c r="AB420" s="1">
        <v>36656</v>
      </c>
      <c r="AC420" s="1">
        <v>36656</v>
      </c>
      <c r="AD420" s="1">
        <v>36656</v>
      </c>
      <c r="AE420" s="1">
        <v>36656</v>
      </c>
      <c r="AF420" s="1">
        <v>50366</v>
      </c>
      <c r="AG420" s="1">
        <v>50366</v>
      </c>
      <c r="AH420" s="1">
        <v>0</v>
      </c>
      <c r="AI420" s="1">
        <v>0</v>
      </c>
      <c r="AJ420" s="1">
        <v>0</v>
      </c>
      <c r="AK420" s="1">
        <v>1112978</v>
      </c>
      <c r="AL420" s="1">
        <v>-1112978</v>
      </c>
    </row>
    <row r="421" spans="1:38" x14ac:dyDescent="0.35">
      <c r="A421" t="str">
        <f t="shared" si="16"/>
        <v>1.1-00-2508_25224016_2527210</v>
      </c>
      <c r="B421" t="s">
        <v>812</v>
      </c>
      <c r="C421" t="s">
        <v>815</v>
      </c>
      <c r="D421" t="s">
        <v>868</v>
      </c>
      <c r="E421" t="s">
        <v>870</v>
      </c>
      <c r="F421">
        <v>2</v>
      </c>
      <c r="G421" t="s">
        <v>148</v>
      </c>
      <c r="H421">
        <v>24</v>
      </c>
      <c r="I421" t="s">
        <v>484</v>
      </c>
      <c r="J421" t="s">
        <v>896</v>
      </c>
      <c r="K421" t="s">
        <v>897</v>
      </c>
      <c r="L421">
        <v>2000</v>
      </c>
      <c r="M421" t="s">
        <v>105</v>
      </c>
      <c r="N421">
        <v>2721</v>
      </c>
      <c r="O421" t="s">
        <v>377</v>
      </c>
      <c r="P421">
        <v>0</v>
      </c>
      <c r="Q421" t="s">
        <v>58</v>
      </c>
      <c r="R421" s="1">
        <v>434847.5</v>
      </c>
      <c r="S421" s="1">
        <v>423247.5</v>
      </c>
      <c r="T421" s="1">
        <v>418155.1</v>
      </c>
      <c r="U421" s="1">
        <v>292200</v>
      </c>
      <c r="V421" s="1">
        <v>442200</v>
      </c>
      <c r="W421" s="1">
        <v>241618.72</v>
      </c>
      <c r="X421" s="1">
        <v>241618.72</v>
      </c>
      <c r="Y421" s="1">
        <v>300000</v>
      </c>
      <c r="Z421" s="1">
        <v>300000</v>
      </c>
      <c r="AA421" s="1">
        <v>183494.6</v>
      </c>
      <c r="AB421" s="1">
        <v>183494.6</v>
      </c>
      <c r="AC421" s="1">
        <v>47101.8</v>
      </c>
      <c r="AD421" s="1">
        <v>0</v>
      </c>
      <c r="AE421" s="1">
        <v>0</v>
      </c>
      <c r="AF421" s="1">
        <v>116505.4</v>
      </c>
      <c r="AG421" s="1">
        <v>300000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</row>
    <row r="422" spans="1:38" x14ac:dyDescent="0.35">
      <c r="A422" t="str">
        <f t="shared" si="16"/>
        <v>1.1-00-2508_25224016_2529110</v>
      </c>
      <c r="B422" t="s">
        <v>812</v>
      </c>
      <c r="C422" t="s">
        <v>815</v>
      </c>
      <c r="D422" t="s">
        <v>868</v>
      </c>
      <c r="E422" t="s">
        <v>870</v>
      </c>
      <c r="F422">
        <v>2</v>
      </c>
      <c r="G422" t="s">
        <v>148</v>
      </c>
      <c r="H422">
        <v>24</v>
      </c>
      <c r="I422" t="s">
        <v>484</v>
      </c>
      <c r="J422" t="s">
        <v>896</v>
      </c>
      <c r="K422" t="s">
        <v>897</v>
      </c>
      <c r="L422">
        <v>2000</v>
      </c>
      <c r="M422" t="s">
        <v>105</v>
      </c>
      <c r="N422">
        <v>2911</v>
      </c>
      <c r="O422" t="s">
        <v>312</v>
      </c>
      <c r="P422">
        <v>0</v>
      </c>
      <c r="Q422" t="s">
        <v>58</v>
      </c>
      <c r="R422" s="1">
        <v>179634.79</v>
      </c>
      <c r="S422" s="1">
        <v>166096.24</v>
      </c>
      <c r="T422" s="1">
        <v>148799.01</v>
      </c>
      <c r="U422" s="1">
        <v>200000</v>
      </c>
      <c r="V422" s="1">
        <v>300000</v>
      </c>
      <c r="W422" s="1">
        <v>172317.13</v>
      </c>
      <c r="X422" s="1">
        <v>172317.13</v>
      </c>
      <c r="Y422" s="1">
        <v>250000</v>
      </c>
      <c r="Z422" s="1">
        <v>250000</v>
      </c>
      <c r="AA422" s="1">
        <v>1725</v>
      </c>
      <c r="AB422" s="1">
        <v>1725</v>
      </c>
      <c r="AC422" s="1">
        <v>1725</v>
      </c>
      <c r="AD422" s="1">
        <v>1725</v>
      </c>
      <c r="AE422" s="1">
        <v>1725</v>
      </c>
      <c r="AF422" s="1">
        <v>248275</v>
      </c>
      <c r="AG422" s="1">
        <v>248275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</row>
    <row r="423" spans="1:38" x14ac:dyDescent="0.35">
      <c r="A423" t="str">
        <f t="shared" ref="A423:A486" si="17">CONCATENATE(B423,D423,F423,H423,J423,N423,P423)</f>
        <v>1.1-00-2508_25224016_2533910</v>
      </c>
      <c r="B423" t="s">
        <v>812</v>
      </c>
      <c r="C423" t="s">
        <v>815</v>
      </c>
      <c r="D423" t="s">
        <v>868</v>
      </c>
      <c r="E423" t="s">
        <v>870</v>
      </c>
      <c r="F423">
        <v>2</v>
      </c>
      <c r="G423" t="s">
        <v>148</v>
      </c>
      <c r="H423">
        <v>24</v>
      </c>
      <c r="I423" t="s">
        <v>484</v>
      </c>
      <c r="J423" t="s">
        <v>896</v>
      </c>
      <c r="K423" t="s">
        <v>897</v>
      </c>
      <c r="L423">
        <v>3000</v>
      </c>
      <c r="M423" t="s">
        <v>56</v>
      </c>
      <c r="N423">
        <v>3391</v>
      </c>
      <c r="O423" t="s">
        <v>129</v>
      </c>
      <c r="P423">
        <v>0</v>
      </c>
      <c r="Q423" t="s">
        <v>58</v>
      </c>
      <c r="R423" s="1">
        <v>10788552.82</v>
      </c>
      <c r="S423" s="1">
        <v>10570692.279999999</v>
      </c>
      <c r="T423" s="1">
        <v>10570692.289999999</v>
      </c>
      <c r="U423" s="1">
        <v>9689450.6899999995</v>
      </c>
      <c r="V423" s="1">
        <v>4000000</v>
      </c>
      <c r="W423" s="1">
        <v>9630196.0899999999</v>
      </c>
      <c r="X423" s="1">
        <v>8504358.7400000002</v>
      </c>
      <c r="Y423" s="1">
        <v>11500000</v>
      </c>
      <c r="Z423" s="1">
        <v>12000000</v>
      </c>
      <c r="AA423" s="1">
        <v>9744758.9600000009</v>
      </c>
      <c r="AB423" s="1">
        <v>9508642.1199999992</v>
      </c>
      <c r="AC423" s="1">
        <v>4916126.72</v>
      </c>
      <c r="AD423" s="1">
        <v>1887717.19</v>
      </c>
      <c r="AE423" s="1">
        <v>1887717.19</v>
      </c>
      <c r="AF423" s="1">
        <v>1991357.88</v>
      </c>
      <c r="AG423" s="1">
        <v>9612282.8100000005</v>
      </c>
      <c r="AH423" s="1">
        <v>0</v>
      </c>
      <c r="AI423" s="1">
        <v>0</v>
      </c>
      <c r="AJ423" s="1">
        <v>0</v>
      </c>
      <c r="AK423" s="1">
        <v>500000</v>
      </c>
      <c r="AL423" s="1">
        <v>-500000</v>
      </c>
    </row>
    <row r="424" spans="1:38" x14ac:dyDescent="0.35">
      <c r="A424" t="str">
        <f t="shared" si="17"/>
        <v>1.1-00-2508_25224016_2535410</v>
      </c>
      <c r="B424" t="s">
        <v>812</v>
      </c>
      <c r="C424" t="s">
        <v>815</v>
      </c>
      <c r="D424" t="s">
        <v>868</v>
      </c>
      <c r="E424" t="s">
        <v>870</v>
      </c>
      <c r="F424">
        <v>2</v>
      </c>
      <c r="G424" t="s">
        <v>148</v>
      </c>
      <c r="H424">
        <v>24</v>
      </c>
      <c r="I424" t="s">
        <v>484</v>
      </c>
      <c r="J424" t="s">
        <v>896</v>
      </c>
      <c r="K424" t="s">
        <v>897</v>
      </c>
      <c r="L424">
        <v>3000</v>
      </c>
      <c r="M424" t="s">
        <v>56</v>
      </c>
      <c r="N424">
        <v>3541</v>
      </c>
      <c r="O424" t="s">
        <v>489</v>
      </c>
      <c r="P424">
        <v>0</v>
      </c>
      <c r="Q424" t="s">
        <v>58</v>
      </c>
      <c r="R424" s="1">
        <v>626843.77</v>
      </c>
      <c r="S424" s="1">
        <v>625973.76000000001</v>
      </c>
      <c r="T424" s="1">
        <v>573881.78</v>
      </c>
      <c r="U424" s="1">
        <v>468827.83</v>
      </c>
      <c r="V424" s="1">
        <v>650000</v>
      </c>
      <c r="W424" s="1">
        <v>468827.82</v>
      </c>
      <c r="X424" s="1">
        <v>364643.86</v>
      </c>
      <c r="Y424" s="1">
        <v>1200000</v>
      </c>
      <c r="Z424" s="1">
        <v>700000</v>
      </c>
      <c r="AA424" s="1">
        <v>907861.36</v>
      </c>
      <c r="AB424" s="1">
        <v>907861.36</v>
      </c>
      <c r="AC424" s="1">
        <v>280974.15999999997</v>
      </c>
      <c r="AD424" s="1">
        <v>155596.72</v>
      </c>
      <c r="AE424" s="1">
        <v>155596.72</v>
      </c>
      <c r="AF424" s="1">
        <v>292138.64</v>
      </c>
      <c r="AG424" s="1">
        <v>1044403.28</v>
      </c>
      <c r="AH424" s="1">
        <v>0</v>
      </c>
      <c r="AI424" s="1">
        <v>500000</v>
      </c>
      <c r="AJ424" s="1">
        <v>0</v>
      </c>
      <c r="AK424" s="1">
        <v>0</v>
      </c>
      <c r="AL424" s="1">
        <v>500000</v>
      </c>
    </row>
    <row r="425" spans="1:38" x14ac:dyDescent="0.35">
      <c r="A425" t="str">
        <f t="shared" si="17"/>
        <v>1.1-00-2508_25224016_2535610</v>
      </c>
      <c r="B425" t="s">
        <v>812</v>
      </c>
      <c r="C425" t="s">
        <v>815</v>
      </c>
      <c r="D425" t="s">
        <v>868</v>
      </c>
      <c r="E425" t="s">
        <v>870</v>
      </c>
      <c r="F425">
        <v>2</v>
      </c>
      <c r="G425" t="s">
        <v>148</v>
      </c>
      <c r="H425">
        <v>24</v>
      </c>
      <c r="I425" t="s">
        <v>484</v>
      </c>
      <c r="J425" t="s">
        <v>896</v>
      </c>
      <c r="K425" t="s">
        <v>897</v>
      </c>
      <c r="L425">
        <v>3000</v>
      </c>
      <c r="M425" t="s">
        <v>56</v>
      </c>
      <c r="N425">
        <v>3561</v>
      </c>
      <c r="O425" t="s">
        <v>490</v>
      </c>
      <c r="P425">
        <v>0</v>
      </c>
      <c r="Q425" t="s">
        <v>58</v>
      </c>
      <c r="R425" s="1">
        <v>13058.12</v>
      </c>
      <c r="S425" s="1">
        <v>13058.12</v>
      </c>
      <c r="T425" s="1">
        <v>13058.12</v>
      </c>
      <c r="U425" s="1">
        <v>11109.32</v>
      </c>
      <c r="V425" s="1">
        <v>30000</v>
      </c>
      <c r="W425" s="1">
        <v>8209.32</v>
      </c>
      <c r="X425" s="1">
        <v>0</v>
      </c>
      <c r="Y425" s="1">
        <v>50000</v>
      </c>
      <c r="Z425" s="1">
        <v>50000</v>
      </c>
      <c r="AA425" s="1">
        <v>1624</v>
      </c>
      <c r="AB425" s="1">
        <v>1624</v>
      </c>
      <c r="AC425" s="1">
        <v>1624</v>
      </c>
      <c r="AD425" s="1">
        <v>1624</v>
      </c>
      <c r="AE425" s="1">
        <v>1624</v>
      </c>
      <c r="AF425" s="1">
        <v>48376</v>
      </c>
      <c r="AG425" s="1">
        <v>48376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</row>
    <row r="426" spans="1:38" x14ac:dyDescent="0.35">
      <c r="A426" t="str">
        <f t="shared" si="17"/>
        <v>1.1-00-2508_25224016_2535810</v>
      </c>
      <c r="B426" t="s">
        <v>812</v>
      </c>
      <c r="C426" t="s">
        <v>815</v>
      </c>
      <c r="D426" t="s">
        <v>868</v>
      </c>
      <c r="E426" t="s">
        <v>870</v>
      </c>
      <c r="F426">
        <v>2</v>
      </c>
      <c r="G426" t="s">
        <v>148</v>
      </c>
      <c r="H426">
        <v>24</v>
      </c>
      <c r="I426" t="s">
        <v>484</v>
      </c>
      <c r="J426" t="s">
        <v>896</v>
      </c>
      <c r="K426" t="s">
        <v>897</v>
      </c>
      <c r="L426">
        <v>3000</v>
      </c>
      <c r="M426" t="s">
        <v>56</v>
      </c>
      <c r="N426">
        <v>3581</v>
      </c>
      <c r="O426" t="s">
        <v>190</v>
      </c>
      <c r="P426">
        <v>0</v>
      </c>
      <c r="Q426" t="s">
        <v>58</v>
      </c>
      <c r="R426" s="1">
        <v>994604.12</v>
      </c>
      <c r="S426" s="1">
        <v>744924.39</v>
      </c>
      <c r="T426" s="1">
        <v>737906.39</v>
      </c>
      <c r="U426" s="1">
        <v>1310921.07</v>
      </c>
      <c r="V426" s="1">
        <v>1000000</v>
      </c>
      <c r="W426" s="1">
        <v>686973.56</v>
      </c>
      <c r="X426" s="1">
        <v>559254.92000000004</v>
      </c>
      <c r="Y426" s="1">
        <v>1700000</v>
      </c>
      <c r="Z426" s="1">
        <v>1200000</v>
      </c>
      <c r="AA426" s="1">
        <v>1435933.67</v>
      </c>
      <c r="AB426" s="1">
        <v>1435933.67</v>
      </c>
      <c r="AC426" s="1">
        <v>487843.33</v>
      </c>
      <c r="AD426" s="1">
        <v>329418.06</v>
      </c>
      <c r="AE426" s="1">
        <v>329418.06</v>
      </c>
      <c r="AF426" s="1">
        <v>264066.33</v>
      </c>
      <c r="AG426" s="1">
        <v>1370581.94</v>
      </c>
      <c r="AH426" s="1">
        <v>0</v>
      </c>
      <c r="AI426" s="1">
        <v>500000</v>
      </c>
      <c r="AJ426" s="1">
        <v>0</v>
      </c>
      <c r="AK426" s="1">
        <v>0</v>
      </c>
      <c r="AL426" s="1">
        <v>500000</v>
      </c>
    </row>
    <row r="427" spans="1:38" x14ac:dyDescent="0.35">
      <c r="A427" t="str">
        <f t="shared" si="17"/>
        <v>1.1-00-2508_25224016_2551110</v>
      </c>
      <c r="B427" t="s">
        <v>812</v>
      </c>
      <c r="C427" t="s">
        <v>815</v>
      </c>
      <c r="D427" t="s">
        <v>868</v>
      </c>
      <c r="E427" t="s">
        <v>870</v>
      </c>
      <c r="F427">
        <v>2</v>
      </c>
      <c r="G427" t="s">
        <v>148</v>
      </c>
      <c r="H427">
        <v>24</v>
      </c>
      <c r="I427" t="s">
        <v>484</v>
      </c>
      <c r="J427" t="s">
        <v>896</v>
      </c>
      <c r="K427" t="s">
        <v>897</v>
      </c>
      <c r="L427">
        <v>5000</v>
      </c>
      <c r="M427" t="s">
        <v>118</v>
      </c>
      <c r="N427">
        <v>5111</v>
      </c>
      <c r="O427" t="s">
        <v>119</v>
      </c>
      <c r="P427">
        <v>0</v>
      </c>
      <c r="Q427" t="s">
        <v>58</v>
      </c>
      <c r="R427" s="1">
        <v>162539.20000000001</v>
      </c>
      <c r="S427" s="1">
        <v>162539.20000000001</v>
      </c>
      <c r="T427" s="1">
        <v>162539.20000000001</v>
      </c>
      <c r="U427" s="1">
        <v>0</v>
      </c>
      <c r="V427" s="1">
        <v>0</v>
      </c>
      <c r="W427" s="1">
        <v>0</v>
      </c>
      <c r="X427" s="1">
        <v>0</v>
      </c>
      <c r="Y427" s="1">
        <v>500000</v>
      </c>
      <c r="Z427" s="1">
        <v>500000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500000</v>
      </c>
      <c r="AG427" s="1">
        <v>500000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</row>
    <row r="428" spans="1:38" x14ac:dyDescent="0.35">
      <c r="A428" t="str">
        <f t="shared" si="17"/>
        <v>1.1-00-2508_25224016_2553110</v>
      </c>
      <c r="B428" t="s">
        <v>812</v>
      </c>
      <c r="C428" t="s">
        <v>815</v>
      </c>
      <c r="D428" t="s">
        <v>868</v>
      </c>
      <c r="E428" t="s">
        <v>870</v>
      </c>
      <c r="F428">
        <v>2</v>
      </c>
      <c r="G428" t="s">
        <v>148</v>
      </c>
      <c r="H428">
        <v>24</v>
      </c>
      <c r="I428" t="s">
        <v>484</v>
      </c>
      <c r="J428" t="s">
        <v>896</v>
      </c>
      <c r="K428" t="s">
        <v>897</v>
      </c>
      <c r="L428">
        <v>5000</v>
      </c>
      <c r="M428" t="s">
        <v>118</v>
      </c>
      <c r="N428">
        <v>5311</v>
      </c>
      <c r="O428" t="s">
        <v>451</v>
      </c>
      <c r="P428">
        <v>0</v>
      </c>
      <c r="Q428" t="s">
        <v>58</v>
      </c>
      <c r="R428" s="1">
        <v>3780301.57</v>
      </c>
      <c r="S428" s="1">
        <v>3746086.21</v>
      </c>
      <c r="T428" s="1">
        <v>2586666.21</v>
      </c>
      <c r="U428" s="1">
        <v>4923129</v>
      </c>
      <c r="V428" s="1">
        <v>2000000</v>
      </c>
      <c r="W428" s="1">
        <v>1889385.38</v>
      </c>
      <c r="X428" s="1">
        <v>1871992.34</v>
      </c>
      <c r="Y428" s="1">
        <v>4000000</v>
      </c>
      <c r="Z428" s="1">
        <v>4000000</v>
      </c>
      <c r="AA428" s="1">
        <v>5100.43</v>
      </c>
      <c r="AB428" s="1">
        <v>5100.43</v>
      </c>
      <c r="AC428" s="1">
        <v>5100.43</v>
      </c>
      <c r="AD428" s="1">
        <v>5100.43</v>
      </c>
      <c r="AE428" s="1">
        <v>5100.43</v>
      </c>
      <c r="AF428" s="1">
        <v>3994899.57</v>
      </c>
      <c r="AG428" s="1">
        <v>3994899.57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</row>
    <row r="429" spans="1:38" x14ac:dyDescent="0.35">
      <c r="A429" t="str">
        <f t="shared" si="17"/>
        <v>1.1-00-2508_25224016_2553210</v>
      </c>
      <c r="B429" t="s">
        <v>812</v>
      </c>
      <c r="C429" t="s">
        <v>815</v>
      </c>
      <c r="D429" t="s">
        <v>868</v>
      </c>
      <c r="E429" t="s">
        <v>870</v>
      </c>
      <c r="F429">
        <v>2</v>
      </c>
      <c r="G429" t="s">
        <v>148</v>
      </c>
      <c r="H429">
        <v>24</v>
      </c>
      <c r="I429" t="s">
        <v>484</v>
      </c>
      <c r="J429" t="s">
        <v>896</v>
      </c>
      <c r="K429" t="s">
        <v>897</v>
      </c>
      <c r="L429">
        <v>5000</v>
      </c>
      <c r="M429" t="s">
        <v>118</v>
      </c>
      <c r="N429">
        <v>5321</v>
      </c>
      <c r="O429" t="s">
        <v>456</v>
      </c>
      <c r="P429">
        <v>0</v>
      </c>
      <c r="Q429" t="s">
        <v>58</v>
      </c>
      <c r="R429" s="1">
        <v>990060.77</v>
      </c>
      <c r="S429" s="1">
        <v>656038.77</v>
      </c>
      <c r="T429" s="1">
        <v>656038.77</v>
      </c>
      <c r="U429" s="1">
        <v>975112</v>
      </c>
      <c r="V429" s="1">
        <v>1005112</v>
      </c>
      <c r="W429" s="1">
        <v>830851.16</v>
      </c>
      <c r="X429" s="1">
        <v>830851.16</v>
      </c>
      <c r="Y429" s="1">
        <v>1000000</v>
      </c>
      <c r="Z429" s="1">
        <v>1000000</v>
      </c>
      <c r="AA429" s="1">
        <v>34800</v>
      </c>
      <c r="AB429" s="1">
        <v>34800</v>
      </c>
      <c r="AC429" s="1">
        <v>34800</v>
      </c>
      <c r="AD429" s="1">
        <v>34800</v>
      </c>
      <c r="AE429" s="1">
        <v>34800</v>
      </c>
      <c r="AF429" s="1">
        <v>965200</v>
      </c>
      <c r="AG429" s="1">
        <v>965200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</row>
    <row r="430" spans="1:38" x14ac:dyDescent="0.35">
      <c r="A430" t="str">
        <f t="shared" si="17"/>
        <v>1.1-00-2508_25224016_2556410</v>
      </c>
      <c r="B430" t="s">
        <v>812</v>
      </c>
      <c r="C430" t="s">
        <v>815</v>
      </c>
      <c r="D430" t="s">
        <v>868</v>
      </c>
      <c r="E430" t="s">
        <v>870</v>
      </c>
      <c r="F430">
        <v>2</v>
      </c>
      <c r="G430" t="s">
        <v>148</v>
      </c>
      <c r="H430">
        <v>24</v>
      </c>
      <c r="I430" t="s">
        <v>484</v>
      </c>
      <c r="J430" t="s">
        <v>896</v>
      </c>
      <c r="K430" t="s">
        <v>897</v>
      </c>
      <c r="L430">
        <v>5000</v>
      </c>
      <c r="M430" t="s">
        <v>118</v>
      </c>
      <c r="N430">
        <v>5641</v>
      </c>
      <c r="O430" t="s">
        <v>244</v>
      </c>
      <c r="P430">
        <v>0</v>
      </c>
      <c r="Q430" t="s">
        <v>58</v>
      </c>
      <c r="R430" s="1">
        <v>190820</v>
      </c>
      <c r="S430" s="1">
        <v>176842</v>
      </c>
      <c r="T430" s="1">
        <v>176842</v>
      </c>
      <c r="U430" s="1">
        <v>30000</v>
      </c>
      <c r="V430" s="1">
        <v>400000</v>
      </c>
      <c r="W430" s="1">
        <v>26448</v>
      </c>
      <c r="X430" s="1">
        <v>26448</v>
      </c>
      <c r="Y430" s="1">
        <v>100000</v>
      </c>
      <c r="Z430" s="1">
        <v>100000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100000</v>
      </c>
      <c r="AG430" s="1">
        <v>100000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</row>
    <row r="431" spans="1:38" x14ac:dyDescent="0.35">
      <c r="A431" t="str">
        <f t="shared" si="17"/>
        <v>1.1-00-2508_25224016_2556610</v>
      </c>
      <c r="B431" t="s">
        <v>812</v>
      </c>
      <c r="C431" t="s">
        <v>815</v>
      </c>
      <c r="D431" t="s">
        <v>868</v>
      </c>
      <c r="E431" t="s">
        <v>870</v>
      </c>
      <c r="F431">
        <v>2</v>
      </c>
      <c r="G431" t="s">
        <v>148</v>
      </c>
      <c r="H431">
        <v>24</v>
      </c>
      <c r="I431" t="s">
        <v>484</v>
      </c>
      <c r="J431" t="s">
        <v>896</v>
      </c>
      <c r="K431" t="s">
        <v>897</v>
      </c>
      <c r="L431">
        <v>5000</v>
      </c>
      <c r="M431" t="s">
        <v>118</v>
      </c>
      <c r="N431">
        <v>5661</v>
      </c>
      <c r="O431" t="s">
        <v>487</v>
      </c>
      <c r="P431">
        <v>0</v>
      </c>
      <c r="Q431" t="s">
        <v>58</v>
      </c>
      <c r="R431" s="1">
        <v>27747.200000000001</v>
      </c>
      <c r="S431" s="1">
        <v>27747.200000000001</v>
      </c>
      <c r="T431" s="1">
        <v>27747.200000000001</v>
      </c>
      <c r="U431" s="1">
        <v>111805</v>
      </c>
      <c r="V431" s="1">
        <v>81805</v>
      </c>
      <c r="W431" s="1">
        <v>100630</v>
      </c>
      <c r="X431" s="1">
        <v>100630</v>
      </c>
      <c r="Y431" s="1">
        <v>500000</v>
      </c>
      <c r="Z431" s="1">
        <v>500000</v>
      </c>
      <c r="AA431" s="1">
        <v>499944.75</v>
      </c>
      <c r="AB431" s="1">
        <v>499944.75</v>
      </c>
      <c r="AC431" s="1">
        <v>0</v>
      </c>
      <c r="AD431" s="1">
        <v>0</v>
      </c>
      <c r="AE431" s="1">
        <v>0</v>
      </c>
      <c r="AF431" s="1">
        <v>55.25</v>
      </c>
      <c r="AG431" s="1">
        <v>500000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</row>
    <row r="432" spans="1:38" x14ac:dyDescent="0.35">
      <c r="A432" t="str">
        <f t="shared" si="17"/>
        <v>1.1-00-2508_25224016_2556910</v>
      </c>
      <c r="B432" t="s">
        <v>812</v>
      </c>
      <c r="C432" t="s">
        <v>815</v>
      </c>
      <c r="D432" t="s">
        <v>868</v>
      </c>
      <c r="E432" t="s">
        <v>870</v>
      </c>
      <c r="F432">
        <v>2</v>
      </c>
      <c r="G432" t="s">
        <v>148</v>
      </c>
      <c r="H432">
        <v>24</v>
      </c>
      <c r="I432" t="s">
        <v>484</v>
      </c>
      <c r="J432" t="s">
        <v>896</v>
      </c>
      <c r="K432" t="s">
        <v>897</v>
      </c>
      <c r="L432">
        <v>5000</v>
      </c>
      <c r="M432" t="s">
        <v>118</v>
      </c>
      <c r="N432">
        <v>5691</v>
      </c>
      <c r="O432" t="s">
        <v>210</v>
      </c>
      <c r="P432">
        <v>0</v>
      </c>
      <c r="Q432" t="s">
        <v>58</v>
      </c>
      <c r="R432" s="1">
        <v>66575.839999999997</v>
      </c>
      <c r="S432" s="1">
        <v>66575.839999999997</v>
      </c>
      <c r="T432" s="1">
        <v>66575.839999999997</v>
      </c>
      <c r="U432" s="1">
        <v>42000</v>
      </c>
      <c r="V432" s="1">
        <v>92000</v>
      </c>
      <c r="W432" s="1">
        <v>31320</v>
      </c>
      <c r="X432" s="1">
        <v>31320</v>
      </c>
      <c r="Y432" s="1">
        <v>50000</v>
      </c>
      <c r="Z432" s="1">
        <v>50000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50000</v>
      </c>
      <c r="AG432" s="1">
        <v>50000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</row>
    <row r="433" spans="1:38" x14ac:dyDescent="0.35">
      <c r="A433" t="str">
        <f t="shared" si="17"/>
        <v>1.1-00-2510_25037029_2524910</v>
      </c>
      <c r="B433" t="s">
        <v>812</v>
      </c>
      <c r="C433" t="s">
        <v>815</v>
      </c>
      <c r="D433" t="s">
        <v>898</v>
      </c>
      <c r="E433" t="s">
        <v>900</v>
      </c>
      <c r="F433">
        <v>0</v>
      </c>
      <c r="G433" t="s">
        <v>255</v>
      </c>
      <c r="H433">
        <v>37</v>
      </c>
      <c r="I433" t="s">
        <v>496</v>
      </c>
      <c r="J433" t="s">
        <v>899</v>
      </c>
      <c r="K433" t="s">
        <v>901</v>
      </c>
      <c r="L433">
        <v>2000</v>
      </c>
      <c r="M433" t="s">
        <v>105</v>
      </c>
      <c r="N433">
        <v>2491</v>
      </c>
      <c r="O433" t="s">
        <v>374</v>
      </c>
      <c r="P433">
        <v>0</v>
      </c>
      <c r="Q433" t="s">
        <v>58</v>
      </c>
      <c r="R433" s="1">
        <v>0</v>
      </c>
      <c r="S433" s="1">
        <v>0</v>
      </c>
      <c r="T433" s="1">
        <v>0</v>
      </c>
      <c r="U433" s="1">
        <v>0</v>
      </c>
      <c r="V433" s="1">
        <v>150000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</row>
    <row r="434" spans="1:38" x14ac:dyDescent="0.35">
      <c r="A434" t="str">
        <f t="shared" si="17"/>
        <v>1.1-00-2510_25037029_2525410</v>
      </c>
      <c r="B434" t="s">
        <v>812</v>
      </c>
      <c r="C434" t="s">
        <v>815</v>
      </c>
      <c r="D434" t="s">
        <v>898</v>
      </c>
      <c r="E434" t="s">
        <v>900</v>
      </c>
      <c r="F434">
        <v>0</v>
      </c>
      <c r="G434" t="s">
        <v>255</v>
      </c>
      <c r="H434">
        <v>37</v>
      </c>
      <c r="I434" t="s">
        <v>496</v>
      </c>
      <c r="J434" t="s">
        <v>899</v>
      </c>
      <c r="K434" t="s">
        <v>901</v>
      </c>
      <c r="L434">
        <v>2000</v>
      </c>
      <c r="M434" t="s">
        <v>105</v>
      </c>
      <c r="N434">
        <v>2541</v>
      </c>
      <c r="O434" t="s">
        <v>310</v>
      </c>
      <c r="P434">
        <v>0</v>
      </c>
      <c r="Q434" t="s">
        <v>58</v>
      </c>
      <c r="R434" s="1">
        <v>2169.1999999999998</v>
      </c>
      <c r="S434" s="1">
        <v>2169.1999999999998</v>
      </c>
      <c r="T434" s="1">
        <v>2169.1999999999998</v>
      </c>
      <c r="U434" s="1">
        <v>2500</v>
      </c>
      <c r="V434" s="1">
        <v>2500</v>
      </c>
      <c r="W434" s="1">
        <v>2312.75</v>
      </c>
      <c r="X434" s="1">
        <v>2312.75</v>
      </c>
      <c r="Y434" s="1">
        <v>2500</v>
      </c>
      <c r="Z434" s="1">
        <v>2500</v>
      </c>
      <c r="AA434">
        <v>0</v>
      </c>
      <c r="AB434">
        <v>0</v>
      </c>
      <c r="AC434">
        <v>0</v>
      </c>
      <c r="AD434">
        <v>0</v>
      </c>
      <c r="AE434">
        <v>0</v>
      </c>
      <c r="AF434" s="1">
        <v>2500</v>
      </c>
      <c r="AG434" s="1">
        <v>2500</v>
      </c>
      <c r="AH434">
        <v>0</v>
      </c>
      <c r="AI434">
        <v>0</v>
      </c>
      <c r="AJ434">
        <v>0</v>
      </c>
      <c r="AK434">
        <v>0</v>
      </c>
      <c r="AL434">
        <v>0</v>
      </c>
    </row>
    <row r="435" spans="1:38" x14ac:dyDescent="0.35">
      <c r="A435" t="str">
        <f t="shared" si="17"/>
        <v>1.1-00-2510_25037029_2529110</v>
      </c>
      <c r="B435" t="s">
        <v>812</v>
      </c>
      <c r="C435" t="s">
        <v>815</v>
      </c>
      <c r="D435" t="s">
        <v>898</v>
      </c>
      <c r="E435" t="s">
        <v>900</v>
      </c>
      <c r="F435">
        <v>0</v>
      </c>
      <c r="G435" t="s">
        <v>255</v>
      </c>
      <c r="H435">
        <v>37</v>
      </c>
      <c r="I435" t="s">
        <v>496</v>
      </c>
      <c r="J435" t="s">
        <v>899</v>
      </c>
      <c r="K435" t="s">
        <v>901</v>
      </c>
      <c r="L435">
        <v>2000</v>
      </c>
      <c r="M435" t="s">
        <v>105</v>
      </c>
      <c r="N435">
        <v>2911</v>
      </c>
      <c r="O435" t="s">
        <v>312</v>
      </c>
      <c r="P435">
        <v>0</v>
      </c>
      <c r="Q435" t="s">
        <v>58</v>
      </c>
      <c r="R435" s="1">
        <v>3263.13</v>
      </c>
      <c r="S435" s="1">
        <v>3263.13</v>
      </c>
      <c r="T435" s="1">
        <v>3263.13</v>
      </c>
      <c r="U435" s="1">
        <v>3500</v>
      </c>
      <c r="V435" s="1">
        <v>3500</v>
      </c>
      <c r="W435" s="1">
        <v>0</v>
      </c>
      <c r="X435" s="1">
        <v>0</v>
      </c>
      <c r="Y435" s="1">
        <v>3500</v>
      </c>
      <c r="Z435" s="1">
        <v>3500</v>
      </c>
      <c r="AA435">
        <v>0</v>
      </c>
      <c r="AB435">
        <v>0</v>
      </c>
      <c r="AC435">
        <v>0</v>
      </c>
      <c r="AD435">
        <v>0</v>
      </c>
      <c r="AE435">
        <v>0</v>
      </c>
      <c r="AF435" s="1">
        <v>3500</v>
      </c>
      <c r="AG435" s="1">
        <v>3500</v>
      </c>
      <c r="AH435">
        <v>0</v>
      </c>
      <c r="AI435">
        <v>0</v>
      </c>
      <c r="AJ435">
        <v>0</v>
      </c>
      <c r="AK435">
        <v>0</v>
      </c>
      <c r="AL435">
        <v>0</v>
      </c>
    </row>
    <row r="436" spans="1:38" x14ac:dyDescent="0.35">
      <c r="A436" t="str">
        <f t="shared" si="17"/>
        <v>1.1-00-2510_25037029_2532210</v>
      </c>
      <c r="B436" t="s">
        <v>812</v>
      </c>
      <c r="C436" t="s">
        <v>815</v>
      </c>
      <c r="D436" t="s">
        <v>898</v>
      </c>
      <c r="E436" t="s">
        <v>900</v>
      </c>
      <c r="F436">
        <v>0</v>
      </c>
      <c r="G436" t="s">
        <v>255</v>
      </c>
      <c r="H436">
        <v>37</v>
      </c>
      <c r="I436" t="s">
        <v>496</v>
      </c>
      <c r="J436" t="s">
        <v>899</v>
      </c>
      <c r="K436" t="s">
        <v>901</v>
      </c>
      <c r="L436">
        <v>3000</v>
      </c>
      <c r="M436" t="s">
        <v>56</v>
      </c>
      <c r="N436">
        <v>3221</v>
      </c>
      <c r="O436" t="s">
        <v>382</v>
      </c>
      <c r="P436">
        <v>0</v>
      </c>
      <c r="Q436" t="s">
        <v>58</v>
      </c>
      <c r="R436" s="1">
        <v>0</v>
      </c>
      <c r="S436" s="1">
        <v>0</v>
      </c>
      <c r="T436" s="1">
        <v>0</v>
      </c>
      <c r="U436" s="1">
        <v>0</v>
      </c>
      <c r="V436" s="1">
        <v>348000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</row>
    <row r="437" spans="1:38" x14ac:dyDescent="0.35">
      <c r="A437" t="str">
        <f t="shared" si="17"/>
        <v>1.1-00-2510_25037029_2533410</v>
      </c>
      <c r="B437" t="s">
        <v>812</v>
      </c>
      <c r="C437" t="s">
        <v>815</v>
      </c>
      <c r="D437" t="s">
        <v>898</v>
      </c>
      <c r="E437" t="s">
        <v>900</v>
      </c>
      <c r="F437">
        <v>0</v>
      </c>
      <c r="G437" t="s">
        <v>255</v>
      </c>
      <c r="H437">
        <v>37</v>
      </c>
      <c r="I437" t="s">
        <v>496</v>
      </c>
      <c r="J437" t="s">
        <v>899</v>
      </c>
      <c r="K437" t="s">
        <v>901</v>
      </c>
      <c r="L437">
        <v>3000</v>
      </c>
      <c r="M437" t="s">
        <v>56</v>
      </c>
      <c r="N437">
        <v>3341</v>
      </c>
      <c r="O437" t="s">
        <v>162</v>
      </c>
      <c r="P437">
        <v>0</v>
      </c>
      <c r="Q437" t="s">
        <v>58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 s="1">
        <v>212976.68</v>
      </c>
      <c r="Z437">
        <v>0</v>
      </c>
      <c r="AA437" s="1">
        <v>212976.09</v>
      </c>
      <c r="AB437" s="1">
        <v>212976.09</v>
      </c>
      <c r="AC437">
        <v>0</v>
      </c>
      <c r="AD437">
        <v>0</v>
      </c>
      <c r="AE437">
        <v>0</v>
      </c>
      <c r="AF437">
        <v>0.59</v>
      </c>
      <c r="AG437" s="1">
        <v>212976.68</v>
      </c>
      <c r="AH437">
        <v>0</v>
      </c>
      <c r="AI437" s="1">
        <v>212976.68</v>
      </c>
      <c r="AJ437">
        <v>0</v>
      </c>
      <c r="AK437">
        <v>0</v>
      </c>
      <c r="AL437" s="1">
        <v>212976.68</v>
      </c>
    </row>
    <row r="438" spans="1:38" x14ac:dyDescent="0.35">
      <c r="A438" t="str">
        <f t="shared" si="17"/>
        <v>1.1-00-2510_25037029_2538210</v>
      </c>
      <c r="B438" t="s">
        <v>812</v>
      </c>
      <c r="C438" t="s">
        <v>815</v>
      </c>
      <c r="D438" t="s">
        <v>898</v>
      </c>
      <c r="E438" t="s">
        <v>900</v>
      </c>
      <c r="F438">
        <v>0</v>
      </c>
      <c r="G438" t="s">
        <v>255</v>
      </c>
      <c r="H438">
        <v>37</v>
      </c>
      <c r="I438" t="s">
        <v>496</v>
      </c>
      <c r="J438" t="s">
        <v>899</v>
      </c>
      <c r="K438" t="s">
        <v>901</v>
      </c>
      <c r="L438">
        <v>3000</v>
      </c>
      <c r="M438" t="s">
        <v>56</v>
      </c>
      <c r="N438">
        <v>3821</v>
      </c>
      <c r="O438" t="s">
        <v>228</v>
      </c>
      <c r="P438">
        <v>0</v>
      </c>
      <c r="Q438" t="s">
        <v>58</v>
      </c>
      <c r="R438" s="1">
        <v>1246600</v>
      </c>
      <c r="S438" s="1">
        <v>1171600</v>
      </c>
      <c r="T438" s="1">
        <v>1171600</v>
      </c>
      <c r="U438" s="1">
        <v>93171.199999999997</v>
      </c>
      <c r="V438" s="1">
        <v>400000</v>
      </c>
      <c r="W438" s="1">
        <v>74611.199999999997</v>
      </c>
      <c r="X438" s="1">
        <v>74611.199999999997</v>
      </c>
      <c r="Y438" s="1">
        <v>186983.32</v>
      </c>
      <c r="Z438" s="1">
        <v>332000</v>
      </c>
      <c r="AA438" s="1">
        <v>135024</v>
      </c>
      <c r="AB438" s="1">
        <v>135024</v>
      </c>
      <c r="AC438" s="1">
        <v>18560</v>
      </c>
      <c r="AD438" s="1">
        <v>18560</v>
      </c>
      <c r="AE438" s="1">
        <v>18560</v>
      </c>
      <c r="AF438" s="1">
        <v>51959.32</v>
      </c>
      <c r="AG438" s="1">
        <v>168423.32</v>
      </c>
      <c r="AH438">
        <v>0</v>
      </c>
      <c r="AI438" s="1">
        <v>50000</v>
      </c>
      <c r="AJ438">
        <v>0</v>
      </c>
      <c r="AK438" s="1">
        <v>195016.68</v>
      </c>
      <c r="AL438" s="1">
        <v>-145016.68</v>
      </c>
    </row>
    <row r="439" spans="1:38" x14ac:dyDescent="0.35">
      <c r="A439" t="str">
        <f t="shared" si="17"/>
        <v>1.1-00-2510_25037029_25382121</v>
      </c>
      <c r="B439" t="s">
        <v>812</v>
      </c>
      <c r="C439" t="s">
        <v>815</v>
      </c>
      <c r="D439" t="s">
        <v>898</v>
      </c>
      <c r="E439" t="s">
        <v>900</v>
      </c>
      <c r="F439">
        <v>0</v>
      </c>
      <c r="G439" t="s">
        <v>255</v>
      </c>
      <c r="H439">
        <v>37</v>
      </c>
      <c r="I439" t="s">
        <v>496</v>
      </c>
      <c r="J439" t="s">
        <v>899</v>
      </c>
      <c r="K439" t="s">
        <v>901</v>
      </c>
      <c r="L439">
        <v>3000</v>
      </c>
      <c r="M439" t="s">
        <v>56</v>
      </c>
      <c r="N439">
        <v>3821</v>
      </c>
      <c r="O439" t="s">
        <v>228</v>
      </c>
      <c r="P439">
        <v>21</v>
      </c>
      <c r="Q439" t="s">
        <v>498</v>
      </c>
      <c r="R439" s="1">
        <v>0</v>
      </c>
      <c r="S439" s="1">
        <v>0</v>
      </c>
      <c r="T439" s="1">
        <v>0</v>
      </c>
      <c r="U439" s="1">
        <v>1492920</v>
      </c>
      <c r="V439" s="1">
        <v>1500000</v>
      </c>
      <c r="W439" s="1">
        <v>1492920</v>
      </c>
      <c r="X439" s="1">
        <v>1492920</v>
      </c>
      <c r="Y439" s="1">
        <v>600000</v>
      </c>
      <c r="Z439" s="1">
        <v>1500000</v>
      </c>
      <c r="AA439">
        <v>0</v>
      </c>
      <c r="AB439">
        <v>0</v>
      </c>
      <c r="AC439">
        <v>0</v>
      </c>
      <c r="AD439">
        <v>0</v>
      </c>
      <c r="AE439">
        <v>0</v>
      </c>
      <c r="AF439" s="1">
        <v>600000</v>
      </c>
      <c r="AG439" s="1">
        <v>600000</v>
      </c>
      <c r="AH439">
        <v>0</v>
      </c>
      <c r="AI439">
        <v>0</v>
      </c>
      <c r="AJ439">
        <v>0</v>
      </c>
      <c r="AK439" s="1">
        <v>900000</v>
      </c>
      <c r="AL439" s="1">
        <v>-900000</v>
      </c>
    </row>
    <row r="440" spans="1:38" x14ac:dyDescent="0.35">
      <c r="A440" t="str">
        <f t="shared" si="17"/>
        <v>1.1-00-2510_25037029_25382122</v>
      </c>
      <c r="B440" t="s">
        <v>812</v>
      </c>
      <c r="C440" t="s">
        <v>815</v>
      </c>
      <c r="D440" t="s">
        <v>898</v>
      </c>
      <c r="E440" t="s">
        <v>900</v>
      </c>
      <c r="F440">
        <v>0</v>
      </c>
      <c r="G440" t="s">
        <v>255</v>
      </c>
      <c r="H440">
        <v>37</v>
      </c>
      <c r="I440" t="s">
        <v>496</v>
      </c>
      <c r="J440" t="s">
        <v>899</v>
      </c>
      <c r="K440" t="s">
        <v>901</v>
      </c>
      <c r="L440">
        <v>3000</v>
      </c>
      <c r="M440" t="s">
        <v>56</v>
      </c>
      <c r="N440">
        <v>3821</v>
      </c>
      <c r="O440" t="s">
        <v>228</v>
      </c>
      <c r="P440">
        <v>22</v>
      </c>
      <c r="Q440" t="s">
        <v>499</v>
      </c>
      <c r="R440">
        <v>2662328.16</v>
      </c>
      <c r="S440">
        <v>2162328.16</v>
      </c>
      <c r="T440">
        <v>2162328.16</v>
      </c>
      <c r="U440">
        <v>589860</v>
      </c>
      <c r="V440">
        <v>600000</v>
      </c>
      <c r="W440">
        <v>589860</v>
      </c>
      <c r="X440">
        <v>589860</v>
      </c>
      <c r="Y440" s="1">
        <v>1432040</v>
      </c>
      <c r="Z440" s="1">
        <v>600000</v>
      </c>
      <c r="AA440" s="1">
        <v>1140473.33</v>
      </c>
      <c r="AB440" s="1">
        <v>1140473.33</v>
      </c>
      <c r="AC440" s="1">
        <v>1140473.33</v>
      </c>
      <c r="AD440" s="1">
        <v>1140473.33</v>
      </c>
      <c r="AE440" s="1">
        <v>1140473.33</v>
      </c>
      <c r="AF440" s="1">
        <v>291566.67</v>
      </c>
      <c r="AG440" s="1">
        <v>291566.67</v>
      </c>
      <c r="AH440">
        <v>0</v>
      </c>
      <c r="AI440" s="1">
        <v>900000</v>
      </c>
      <c r="AJ440">
        <v>0</v>
      </c>
      <c r="AK440" s="1">
        <v>67960</v>
      </c>
      <c r="AL440" s="1">
        <v>832040</v>
      </c>
    </row>
    <row r="441" spans="1:38" x14ac:dyDescent="0.35">
      <c r="A441" t="str">
        <f t="shared" si="17"/>
        <v>1.1-00-2510_25037029_2538410</v>
      </c>
      <c r="B441" t="s">
        <v>812</v>
      </c>
      <c r="C441" t="s">
        <v>815</v>
      </c>
      <c r="D441" t="s">
        <v>898</v>
      </c>
      <c r="E441" t="s">
        <v>900</v>
      </c>
      <c r="F441">
        <v>0</v>
      </c>
      <c r="G441" t="s">
        <v>255</v>
      </c>
      <c r="H441">
        <v>37</v>
      </c>
      <c r="I441" t="s">
        <v>496</v>
      </c>
      <c r="J441" t="s">
        <v>899</v>
      </c>
      <c r="K441" t="s">
        <v>901</v>
      </c>
      <c r="L441">
        <v>3000</v>
      </c>
      <c r="M441" t="s">
        <v>56</v>
      </c>
      <c r="N441">
        <v>3841</v>
      </c>
      <c r="O441" t="s">
        <v>500</v>
      </c>
      <c r="P441">
        <v>0</v>
      </c>
      <c r="Q441" t="s">
        <v>58</v>
      </c>
      <c r="R441" s="1">
        <v>570000</v>
      </c>
      <c r="S441" s="1">
        <v>570000</v>
      </c>
      <c r="T441" s="1">
        <v>570000</v>
      </c>
      <c r="U441" s="1">
        <v>0</v>
      </c>
      <c r="V441" s="1">
        <v>0</v>
      </c>
      <c r="W441" s="1">
        <v>0</v>
      </c>
      <c r="X441" s="1">
        <v>0</v>
      </c>
      <c r="Y441" s="1">
        <v>566000</v>
      </c>
      <c r="Z441" s="1">
        <v>566000</v>
      </c>
      <c r="AA441">
        <v>0</v>
      </c>
      <c r="AB441">
        <v>0</v>
      </c>
      <c r="AC441">
        <v>0</v>
      </c>
      <c r="AD441">
        <v>0</v>
      </c>
      <c r="AE441">
        <v>0</v>
      </c>
      <c r="AF441" s="1">
        <v>566000</v>
      </c>
      <c r="AG441" s="1">
        <v>566000</v>
      </c>
      <c r="AH441">
        <v>0</v>
      </c>
      <c r="AI441">
        <v>0</v>
      </c>
      <c r="AJ441">
        <v>0</v>
      </c>
      <c r="AK441">
        <v>0</v>
      </c>
      <c r="AL441">
        <v>0</v>
      </c>
    </row>
    <row r="442" spans="1:38" x14ac:dyDescent="0.35">
      <c r="A442" t="str">
        <f t="shared" si="17"/>
        <v>1.1-00-2510_25432024_2542110</v>
      </c>
      <c r="B442" t="s">
        <v>812</v>
      </c>
      <c r="C442" t="s">
        <v>815</v>
      </c>
      <c r="D442" t="s">
        <v>898</v>
      </c>
      <c r="E442" t="s">
        <v>900</v>
      </c>
      <c r="F442">
        <v>4</v>
      </c>
      <c r="G442" t="s">
        <v>224</v>
      </c>
      <c r="H442">
        <v>32</v>
      </c>
      <c r="I442" t="s">
        <v>507</v>
      </c>
      <c r="J442" t="s">
        <v>902</v>
      </c>
      <c r="K442" t="s">
        <v>506</v>
      </c>
      <c r="L442">
        <v>4000</v>
      </c>
      <c r="M442" t="s">
        <v>233</v>
      </c>
      <c r="N442">
        <v>4211</v>
      </c>
      <c r="O442" t="s">
        <v>291</v>
      </c>
      <c r="P442">
        <v>0</v>
      </c>
      <c r="Q442" t="s">
        <v>58</v>
      </c>
      <c r="R442" s="1">
        <v>16510000</v>
      </c>
      <c r="S442" s="1">
        <v>16510000</v>
      </c>
      <c r="T442" s="1">
        <v>16510000</v>
      </c>
      <c r="U442" s="1">
        <v>17127649.879999999</v>
      </c>
      <c r="V442" s="1">
        <v>17059649.879999999</v>
      </c>
      <c r="W442" s="1">
        <v>17127649.879999999</v>
      </c>
      <c r="X442" s="1">
        <v>17127649.879999999</v>
      </c>
      <c r="Y442">
        <v>0</v>
      </c>
      <c r="Z442" s="1">
        <v>19813000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 s="1">
        <v>19813000</v>
      </c>
      <c r="AL442" s="1">
        <v>-19813000</v>
      </c>
    </row>
    <row r="443" spans="1:38" x14ac:dyDescent="0.35">
      <c r="A443" t="str">
        <f t="shared" si="17"/>
        <v>1.1-00-2516_25459041_2542110</v>
      </c>
      <c r="B443" t="s">
        <v>812</v>
      </c>
      <c r="C443" t="s">
        <v>815</v>
      </c>
      <c r="D443" t="s">
        <v>903</v>
      </c>
      <c r="E443" t="s">
        <v>905</v>
      </c>
      <c r="F443">
        <v>4</v>
      </c>
      <c r="G443" t="s">
        <v>224</v>
      </c>
      <c r="H443">
        <v>59</v>
      </c>
      <c r="I443" t="s">
        <v>507</v>
      </c>
      <c r="J443" t="s">
        <v>904</v>
      </c>
      <c r="K443" t="s">
        <v>905</v>
      </c>
      <c r="L443">
        <v>4000</v>
      </c>
      <c r="M443" t="s">
        <v>233</v>
      </c>
      <c r="N443">
        <v>4211</v>
      </c>
      <c r="O443" t="s">
        <v>291</v>
      </c>
      <c r="P443">
        <v>0</v>
      </c>
      <c r="Q443" t="s">
        <v>58</v>
      </c>
      <c r="R443">
        <v>186600</v>
      </c>
      <c r="S443">
        <v>186600</v>
      </c>
      <c r="T443">
        <v>186600</v>
      </c>
      <c r="U443">
        <v>250000</v>
      </c>
      <c r="V443">
        <v>250000</v>
      </c>
      <c r="W443">
        <v>62081.2</v>
      </c>
      <c r="X443">
        <v>58777.55</v>
      </c>
      <c r="Y443" s="1">
        <v>19813000</v>
      </c>
      <c r="Z443">
        <v>0</v>
      </c>
      <c r="AA443" s="1">
        <v>15203790.970000001</v>
      </c>
      <c r="AB443" s="1">
        <v>15203790.970000001</v>
      </c>
      <c r="AC443" s="1">
        <v>15203790.970000001</v>
      </c>
      <c r="AD443" s="1">
        <v>15203790.970000001</v>
      </c>
      <c r="AE443" s="1">
        <v>15203790.970000001</v>
      </c>
      <c r="AF443" s="1">
        <v>4609209.03</v>
      </c>
      <c r="AG443" s="1">
        <v>4609209.03</v>
      </c>
      <c r="AH443">
        <v>0</v>
      </c>
      <c r="AI443" s="1">
        <v>19813000</v>
      </c>
      <c r="AJ443">
        <v>0</v>
      </c>
      <c r="AK443">
        <v>0</v>
      </c>
      <c r="AL443" s="1">
        <v>19813000</v>
      </c>
    </row>
    <row r="444" spans="1:38" x14ac:dyDescent="0.35">
      <c r="A444" t="str">
        <f t="shared" si="17"/>
        <v>1.1-00-2510_25040031_2524910</v>
      </c>
      <c r="B444" t="s">
        <v>812</v>
      </c>
      <c r="C444" t="s">
        <v>815</v>
      </c>
      <c r="D444" t="s">
        <v>898</v>
      </c>
      <c r="E444" t="s">
        <v>900</v>
      </c>
      <c r="F444">
        <v>0</v>
      </c>
      <c r="G444" t="s">
        <v>255</v>
      </c>
      <c r="H444">
        <v>40</v>
      </c>
      <c r="I444" t="s">
        <v>225</v>
      </c>
      <c r="J444" t="s">
        <v>908</v>
      </c>
      <c r="K444" t="s">
        <v>909</v>
      </c>
      <c r="L444">
        <v>2000</v>
      </c>
      <c r="M444" t="s">
        <v>105</v>
      </c>
      <c r="N444">
        <v>2491</v>
      </c>
      <c r="O444" t="s">
        <v>374</v>
      </c>
      <c r="P444">
        <v>0</v>
      </c>
      <c r="Q444" t="s">
        <v>58</v>
      </c>
      <c r="R444" s="1">
        <v>247774.89</v>
      </c>
      <c r="S444" s="1">
        <v>0</v>
      </c>
      <c r="T444" s="1">
        <v>0</v>
      </c>
      <c r="U444" s="1">
        <v>0</v>
      </c>
      <c r="V444" s="1">
        <v>250000</v>
      </c>
      <c r="W444" s="1">
        <v>0</v>
      </c>
      <c r="X444" s="1">
        <v>0</v>
      </c>
      <c r="Y444" s="1">
        <v>250000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s="1">
        <v>250000</v>
      </c>
      <c r="AG444" s="1">
        <v>250000</v>
      </c>
      <c r="AH444">
        <v>0</v>
      </c>
      <c r="AI444" s="1">
        <v>250000</v>
      </c>
      <c r="AJ444">
        <v>0</v>
      </c>
      <c r="AK444">
        <v>0</v>
      </c>
      <c r="AL444" s="1">
        <v>250000</v>
      </c>
    </row>
    <row r="445" spans="1:38" x14ac:dyDescent="0.35">
      <c r="A445" t="str">
        <f t="shared" si="17"/>
        <v>1.1-00-2510_25040031_2525210</v>
      </c>
      <c r="B445" t="s">
        <v>812</v>
      </c>
      <c r="C445" t="s">
        <v>815</v>
      </c>
      <c r="D445" t="s">
        <v>898</v>
      </c>
      <c r="E445" t="s">
        <v>900</v>
      </c>
      <c r="F445">
        <v>0</v>
      </c>
      <c r="G445" t="s">
        <v>255</v>
      </c>
      <c r="H445">
        <v>40</v>
      </c>
      <c r="I445" t="s">
        <v>225</v>
      </c>
      <c r="J445" t="s">
        <v>908</v>
      </c>
      <c r="K445" t="s">
        <v>909</v>
      </c>
      <c r="L445">
        <v>2000</v>
      </c>
      <c r="M445" t="s">
        <v>105</v>
      </c>
      <c r="N445">
        <v>2521</v>
      </c>
      <c r="O445" t="s">
        <v>375</v>
      </c>
      <c r="P445">
        <v>0</v>
      </c>
      <c r="Q445" t="s">
        <v>58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 s="1">
        <v>50000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s="1">
        <v>50000</v>
      </c>
      <c r="AG445" s="1">
        <v>50000</v>
      </c>
      <c r="AH445">
        <v>0</v>
      </c>
      <c r="AI445" s="1">
        <v>50000</v>
      </c>
      <c r="AJ445">
        <v>0</v>
      </c>
      <c r="AK445">
        <v>0</v>
      </c>
      <c r="AL445" s="1">
        <v>50000</v>
      </c>
    </row>
    <row r="446" spans="1:38" x14ac:dyDescent="0.35">
      <c r="A446" t="str">
        <f t="shared" si="17"/>
        <v>1.1-00-2510_25040031_2527310</v>
      </c>
      <c r="B446" t="s">
        <v>812</v>
      </c>
      <c r="C446" t="s">
        <v>815</v>
      </c>
      <c r="D446" t="s">
        <v>898</v>
      </c>
      <c r="E446" t="s">
        <v>900</v>
      </c>
      <c r="F446">
        <v>0</v>
      </c>
      <c r="G446" t="s">
        <v>255</v>
      </c>
      <c r="H446">
        <v>40</v>
      </c>
      <c r="I446" t="s">
        <v>225</v>
      </c>
      <c r="J446" t="s">
        <v>908</v>
      </c>
      <c r="K446" t="s">
        <v>909</v>
      </c>
      <c r="L446">
        <v>2000</v>
      </c>
      <c r="M446" t="s">
        <v>105</v>
      </c>
      <c r="N446">
        <v>2731</v>
      </c>
      <c r="O446" t="s">
        <v>222</v>
      </c>
      <c r="P446">
        <v>0</v>
      </c>
      <c r="Q446" t="s">
        <v>58</v>
      </c>
      <c r="R446" s="1">
        <v>9860</v>
      </c>
      <c r="S446" s="1">
        <v>9860</v>
      </c>
      <c r="T446" s="1">
        <v>9860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</row>
    <row r="447" spans="1:38" x14ac:dyDescent="0.35">
      <c r="A447" t="str">
        <f t="shared" si="17"/>
        <v>1.1-00-2510_25040031_2538210</v>
      </c>
      <c r="B447" t="s">
        <v>812</v>
      </c>
      <c r="C447" t="s">
        <v>815</v>
      </c>
      <c r="D447" t="s">
        <v>898</v>
      </c>
      <c r="E447" t="s">
        <v>900</v>
      </c>
      <c r="F447">
        <v>0</v>
      </c>
      <c r="G447" t="s">
        <v>255</v>
      </c>
      <c r="H447">
        <v>40</v>
      </c>
      <c r="I447" t="s">
        <v>225</v>
      </c>
      <c r="J447" t="s">
        <v>908</v>
      </c>
      <c r="K447" t="s">
        <v>909</v>
      </c>
      <c r="L447">
        <v>3000</v>
      </c>
      <c r="M447" t="s">
        <v>56</v>
      </c>
      <c r="N447">
        <v>3821</v>
      </c>
      <c r="O447" t="s">
        <v>228</v>
      </c>
      <c r="P447">
        <v>0</v>
      </c>
      <c r="Q447" t="s">
        <v>58</v>
      </c>
      <c r="R447" s="1">
        <v>240990</v>
      </c>
      <c r="S447" s="1">
        <v>240990</v>
      </c>
      <c r="T447" s="1">
        <v>240990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</row>
    <row r="448" spans="1:38" x14ac:dyDescent="0.35">
      <c r="A448" t="str">
        <f t="shared" si="17"/>
        <v>1.1-00-2510_25040031_2544110</v>
      </c>
      <c r="B448" t="s">
        <v>812</v>
      </c>
      <c r="C448" t="s">
        <v>815</v>
      </c>
      <c r="D448" t="s">
        <v>898</v>
      </c>
      <c r="E448" t="s">
        <v>900</v>
      </c>
      <c r="F448">
        <v>0</v>
      </c>
      <c r="G448" t="s">
        <v>255</v>
      </c>
      <c r="H448">
        <v>40</v>
      </c>
      <c r="I448" t="s">
        <v>225</v>
      </c>
      <c r="J448" t="s">
        <v>908</v>
      </c>
      <c r="K448" t="s">
        <v>909</v>
      </c>
      <c r="L448">
        <v>4000</v>
      </c>
      <c r="M448" t="s">
        <v>233</v>
      </c>
      <c r="N448">
        <v>4411</v>
      </c>
      <c r="O448" t="s">
        <v>231</v>
      </c>
      <c r="P448">
        <v>0</v>
      </c>
      <c r="Q448" t="s">
        <v>58</v>
      </c>
      <c r="R448" s="1">
        <v>0</v>
      </c>
      <c r="S448" s="1">
        <v>0</v>
      </c>
      <c r="T448" s="1">
        <v>0</v>
      </c>
      <c r="U448" s="1">
        <v>100000</v>
      </c>
      <c r="V448" s="1">
        <v>100000</v>
      </c>
      <c r="W448" s="1">
        <v>100000</v>
      </c>
      <c r="X448" s="1">
        <v>100000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</row>
    <row r="449" spans="1:38" x14ac:dyDescent="0.35">
      <c r="A449" t="str">
        <f t="shared" si="17"/>
        <v>1.1-00-2510_25040031_25441160</v>
      </c>
      <c r="B449" t="s">
        <v>812</v>
      </c>
      <c r="C449" t="s">
        <v>815</v>
      </c>
      <c r="D449" t="s">
        <v>898</v>
      </c>
      <c r="E449" t="s">
        <v>900</v>
      </c>
      <c r="F449">
        <v>0</v>
      </c>
      <c r="G449" t="s">
        <v>255</v>
      </c>
      <c r="H449">
        <v>40</v>
      </c>
      <c r="I449" t="s">
        <v>225</v>
      </c>
      <c r="J449" t="s">
        <v>908</v>
      </c>
      <c r="K449" t="s">
        <v>909</v>
      </c>
      <c r="L449">
        <v>4000</v>
      </c>
      <c r="M449" t="s">
        <v>233</v>
      </c>
      <c r="N449">
        <v>4411</v>
      </c>
      <c r="O449" t="s">
        <v>231</v>
      </c>
      <c r="P449">
        <v>60</v>
      </c>
      <c r="Q449" t="s">
        <v>232</v>
      </c>
      <c r="R449" s="1">
        <v>57072</v>
      </c>
      <c r="S449" s="1">
        <v>57072</v>
      </c>
      <c r="T449" s="1">
        <v>57072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</row>
    <row r="450" spans="1:38" x14ac:dyDescent="0.35">
      <c r="A450" t="str">
        <f t="shared" si="17"/>
        <v>1.1-00-2510_25040031_2544310</v>
      </c>
      <c r="B450" t="s">
        <v>812</v>
      </c>
      <c r="C450" t="s">
        <v>815</v>
      </c>
      <c r="D450" t="s">
        <v>898</v>
      </c>
      <c r="E450" t="s">
        <v>900</v>
      </c>
      <c r="F450">
        <v>0</v>
      </c>
      <c r="G450" t="s">
        <v>255</v>
      </c>
      <c r="H450">
        <v>40</v>
      </c>
      <c r="I450" t="s">
        <v>225</v>
      </c>
      <c r="J450" t="s">
        <v>908</v>
      </c>
      <c r="K450" t="s">
        <v>909</v>
      </c>
      <c r="L450">
        <v>4000</v>
      </c>
      <c r="M450" t="s">
        <v>233</v>
      </c>
      <c r="N450">
        <v>4431</v>
      </c>
      <c r="O450" t="s">
        <v>508</v>
      </c>
      <c r="P450">
        <v>0</v>
      </c>
      <c r="Q450" t="s">
        <v>58</v>
      </c>
      <c r="R450" s="1">
        <v>3853743.78</v>
      </c>
      <c r="S450" s="1">
        <v>3489091</v>
      </c>
      <c r="T450" s="1">
        <v>3489091</v>
      </c>
      <c r="U450" s="1">
        <v>3900000</v>
      </c>
      <c r="V450" s="1">
        <v>3900000</v>
      </c>
      <c r="W450" s="1">
        <v>3875827</v>
      </c>
      <c r="X450" s="1">
        <v>3875827</v>
      </c>
      <c r="Y450" s="1">
        <v>3900000</v>
      </c>
      <c r="Z450" s="1">
        <v>3900000</v>
      </c>
      <c r="AA450">
        <v>0</v>
      </c>
      <c r="AB450">
        <v>0</v>
      </c>
      <c r="AC450">
        <v>0</v>
      </c>
      <c r="AD450">
        <v>0</v>
      </c>
      <c r="AE450">
        <v>0</v>
      </c>
      <c r="AF450" s="1">
        <v>3900000</v>
      </c>
      <c r="AG450" s="1">
        <v>3900000</v>
      </c>
      <c r="AH450">
        <v>0</v>
      </c>
      <c r="AI450">
        <v>0</v>
      </c>
      <c r="AJ450">
        <v>0</v>
      </c>
      <c r="AK450">
        <v>0</v>
      </c>
      <c r="AL450">
        <v>0</v>
      </c>
    </row>
    <row r="451" spans="1:38" x14ac:dyDescent="0.35">
      <c r="A451" t="str">
        <f t="shared" si="17"/>
        <v>1.1-00-2510_25040031_25443117</v>
      </c>
      <c r="B451" t="s">
        <v>812</v>
      </c>
      <c r="C451" t="s">
        <v>815</v>
      </c>
      <c r="D451" t="s">
        <v>898</v>
      </c>
      <c r="E451" t="s">
        <v>900</v>
      </c>
      <c r="F451">
        <v>0</v>
      </c>
      <c r="G451" t="s">
        <v>255</v>
      </c>
      <c r="H451">
        <v>40</v>
      </c>
      <c r="I451" t="s">
        <v>225</v>
      </c>
      <c r="J451" t="s">
        <v>908</v>
      </c>
      <c r="K451" t="s">
        <v>909</v>
      </c>
      <c r="L451">
        <v>4000</v>
      </c>
      <c r="M451" t="s">
        <v>233</v>
      </c>
      <c r="N451">
        <v>4431</v>
      </c>
      <c r="O451" t="s">
        <v>508</v>
      </c>
      <c r="P451">
        <v>17</v>
      </c>
      <c r="Q451" t="s">
        <v>736</v>
      </c>
      <c r="R451" s="1">
        <v>0</v>
      </c>
      <c r="S451" s="1">
        <v>0</v>
      </c>
      <c r="T451" s="1">
        <v>0</v>
      </c>
      <c r="U451" s="1">
        <v>400000</v>
      </c>
      <c r="V451" s="1">
        <v>400000</v>
      </c>
      <c r="W451" s="1">
        <v>160064</v>
      </c>
      <c r="X451" s="1">
        <v>160064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</row>
    <row r="452" spans="1:38" x14ac:dyDescent="0.35">
      <c r="A452" t="str">
        <f t="shared" si="17"/>
        <v>1.1-00-2510_25040031_25443141</v>
      </c>
      <c r="B452" t="s">
        <v>812</v>
      </c>
      <c r="C452" t="s">
        <v>815</v>
      </c>
      <c r="D452" t="s">
        <v>898</v>
      </c>
      <c r="E452" t="s">
        <v>900</v>
      </c>
      <c r="F452">
        <v>0</v>
      </c>
      <c r="G452" t="s">
        <v>255</v>
      </c>
      <c r="H452">
        <v>40</v>
      </c>
      <c r="I452" t="s">
        <v>225</v>
      </c>
      <c r="J452" t="s">
        <v>908</v>
      </c>
      <c r="K452" t="s">
        <v>909</v>
      </c>
      <c r="L452">
        <v>4000</v>
      </c>
      <c r="M452" t="s">
        <v>233</v>
      </c>
      <c r="N452">
        <v>4431</v>
      </c>
      <c r="O452" t="s">
        <v>508</v>
      </c>
      <c r="P452">
        <v>41</v>
      </c>
      <c r="Q452" t="s">
        <v>509</v>
      </c>
      <c r="R452" s="1">
        <v>298941.28000000003</v>
      </c>
      <c r="S452" s="1">
        <v>298941.28000000003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</row>
    <row r="453" spans="1:38" x14ac:dyDescent="0.35">
      <c r="A453" t="str">
        <f t="shared" si="17"/>
        <v>1.1-00-2510_25040031_2556710</v>
      </c>
      <c r="B453" t="s">
        <v>812</v>
      </c>
      <c r="C453" t="s">
        <v>815</v>
      </c>
      <c r="D453" t="s">
        <v>898</v>
      </c>
      <c r="E453" t="s">
        <v>900</v>
      </c>
      <c r="F453">
        <v>0</v>
      </c>
      <c r="G453" t="s">
        <v>255</v>
      </c>
      <c r="H453">
        <v>40</v>
      </c>
      <c r="I453" t="s">
        <v>225</v>
      </c>
      <c r="J453" t="s">
        <v>908</v>
      </c>
      <c r="K453" t="s">
        <v>909</v>
      </c>
      <c r="L453">
        <v>5000</v>
      </c>
      <c r="M453" t="s">
        <v>118</v>
      </c>
      <c r="N453">
        <v>5671</v>
      </c>
      <c r="O453" t="s">
        <v>407</v>
      </c>
      <c r="P453">
        <v>0</v>
      </c>
      <c r="Q453" t="s">
        <v>58</v>
      </c>
      <c r="R453" s="1">
        <v>186600</v>
      </c>
      <c r="S453" s="1">
        <v>186600</v>
      </c>
      <c r="T453" s="1">
        <v>186600</v>
      </c>
      <c r="U453" s="1">
        <v>250000</v>
      </c>
      <c r="V453" s="1">
        <v>250000</v>
      </c>
      <c r="W453" s="1">
        <v>62081.2</v>
      </c>
      <c r="X453" s="1">
        <v>58777.55</v>
      </c>
      <c r="Y453" s="1">
        <v>200000</v>
      </c>
      <c r="Z453" s="1">
        <v>500000</v>
      </c>
      <c r="AA453">
        <v>0</v>
      </c>
      <c r="AB453">
        <v>0</v>
      </c>
      <c r="AC453">
        <v>0</v>
      </c>
      <c r="AD453">
        <v>0</v>
      </c>
      <c r="AE453">
        <v>0</v>
      </c>
      <c r="AF453" s="1">
        <v>200000</v>
      </c>
      <c r="AG453" s="1">
        <v>200000</v>
      </c>
      <c r="AH453">
        <v>0</v>
      </c>
      <c r="AI453">
        <v>0</v>
      </c>
      <c r="AJ453">
        <v>0</v>
      </c>
      <c r="AK453" s="1">
        <v>300000</v>
      </c>
      <c r="AL453" s="1">
        <v>-300000</v>
      </c>
    </row>
    <row r="454" spans="1:38" x14ac:dyDescent="0.35">
      <c r="A454" t="str">
        <f t="shared" si="17"/>
        <v>1.1-00-2510_25031023_2542110</v>
      </c>
      <c r="B454" t="s">
        <v>812</v>
      </c>
      <c r="C454" t="s">
        <v>815</v>
      </c>
      <c r="D454" t="s">
        <v>898</v>
      </c>
      <c r="E454" t="s">
        <v>900</v>
      </c>
      <c r="F454">
        <v>0</v>
      </c>
      <c r="G454" t="s">
        <v>255</v>
      </c>
      <c r="H454">
        <v>31</v>
      </c>
      <c r="I454" t="s">
        <v>293</v>
      </c>
      <c r="J454" t="s">
        <v>910</v>
      </c>
      <c r="K454" t="s">
        <v>294</v>
      </c>
      <c r="L454">
        <v>4000</v>
      </c>
      <c r="M454" t="s">
        <v>233</v>
      </c>
      <c r="N454">
        <v>4211</v>
      </c>
      <c r="O454" t="s">
        <v>291</v>
      </c>
      <c r="P454">
        <v>0</v>
      </c>
      <c r="Q454" t="s">
        <v>58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 s="1">
        <v>14064137.279999999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 s="1">
        <v>14064137.279999999</v>
      </c>
      <c r="AL454" s="1">
        <v>-14064137.279999999</v>
      </c>
    </row>
    <row r="455" spans="1:38" x14ac:dyDescent="0.35">
      <c r="A455" t="str">
        <f t="shared" si="17"/>
        <v>1.1-00-2510_25034026_2542110</v>
      </c>
      <c r="B455" t="s">
        <v>812</v>
      </c>
      <c r="C455" t="s">
        <v>815</v>
      </c>
      <c r="D455" t="s">
        <v>898</v>
      </c>
      <c r="E455" t="s">
        <v>900</v>
      </c>
      <c r="F455">
        <v>0</v>
      </c>
      <c r="G455" t="s">
        <v>255</v>
      </c>
      <c r="H455">
        <v>34</v>
      </c>
      <c r="I455" t="s">
        <v>520</v>
      </c>
      <c r="J455" t="s">
        <v>911</v>
      </c>
      <c r="K455" t="s">
        <v>521</v>
      </c>
      <c r="L455">
        <v>4000</v>
      </c>
      <c r="M455" t="s">
        <v>233</v>
      </c>
      <c r="N455">
        <v>4211</v>
      </c>
      <c r="O455" t="s">
        <v>291</v>
      </c>
      <c r="P455">
        <v>0</v>
      </c>
      <c r="Q455" t="s">
        <v>58</v>
      </c>
      <c r="R455" s="1">
        <v>10000000</v>
      </c>
      <c r="S455" s="1">
        <v>10000000</v>
      </c>
      <c r="T455" s="1">
        <v>10000000</v>
      </c>
      <c r="U455" s="1">
        <v>13523208.92</v>
      </c>
      <c r="V455" s="1">
        <v>10523208.92</v>
      </c>
      <c r="W455" s="1">
        <v>13523208.92</v>
      </c>
      <c r="X455" s="1">
        <v>13523208.92</v>
      </c>
      <c r="Y455">
        <v>0</v>
      </c>
      <c r="Z455" s="1">
        <v>6380968.3300000001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 s="1">
        <v>6380968.3300000001</v>
      </c>
      <c r="AL455" s="1">
        <v>-6380968.3300000001</v>
      </c>
    </row>
    <row r="456" spans="1:38" x14ac:dyDescent="0.35">
      <c r="A456" t="str">
        <f t="shared" si="17"/>
        <v>1.1-00-2515_25058040_2542110</v>
      </c>
      <c r="B456" t="s">
        <v>812</v>
      </c>
      <c r="C456" t="s">
        <v>815</v>
      </c>
      <c r="D456" t="s">
        <v>912</v>
      </c>
      <c r="E456" t="s">
        <v>292</v>
      </c>
      <c r="F456">
        <v>0</v>
      </c>
      <c r="G456" t="s">
        <v>255</v>
      </c>
      <c r="H456">
        <v>58</v>
      </c>
      <c r="I456" t="s">
        <v>293</v>
      </c>
      <c r="J456" t="s">
        <v>913</v>
      </c>
      <c r="K456" t="s">
        <v>294</v>
      </c>
      <c r="L456">
        <v>4000</v>
      </c>
      <c r="M456" t="s">
        <v>233</v>
      </c>
      <c r="N456">
        <v>4211</v>
      </c>
      <c r="O456" t="s">
        <v>291</v>
      </c>
      <c r="P456">
        <v>0</v>
      </c>
      <c r="Q456" t="s">
        <v>58</v>
      </c>
      <c r="R456" s="1">
        <v>5910000</v>
      </c>
      <c r="S456" s="1">
        <v>5910000</v>
      </c>
      <c r="T456" s="1">
        <v>5910000</v>
      </c>
      <c r="U456" s="1">
        <v>6135546.4699999997</v>
      </c>
      <c r="V456" s="1">
        <v>6135546.4699999997</v>
      </c>
      <c r="W456" s="1">
        <v>6135546.4699999997</v>
      </c>
      <c r="X456" s="1">
        <v>6135546.4699999997</v>
      </c>
      <c r="Y456" s="1">
        <v>14064137.279999999</v>
      </c>
      <c r="Z456">
        <v>0</v>
      </c>
      <c r="AA456" s="1">
        <v>9204080.0800000001</v>
      </c>
      <c r="AB456" s="1">
        <v>9204080.0800000001</v>
      </c>
      <c r="AC456" s="1">
        <v>9204080.0800000001</v>
      </c>
      <c r="AD456" s="1">
        <v>8204080.0800000001</v>
      </c>
      <c r="AE456" s="1">
        <v>8204080.0800000001</v>
      </c>
      <c r="AF456" s="1">
        <v>4860057.2</v>
      </c>
      <c r="AG456" s="1">
        <v>5860057.2000000002</v>
      </c>
      <c r="AH456">
        <v>0</v>
      </c>
      <c r="AI456" s="1">
        <v>14064137.279999999</v>
      </c>
      <c r="AJ456">
        <v>0</v>
      </c>
      <c r="AK456">
        <v>0</v>
      </c>
      <c r="AL456" s="1">
        <v>14064137.279999999</v>
      </c>
    </row>
    <row r="457" spans="1:38" x14ac:dyDescent="0.35">
      <c r="A457" t="str">
        <f t="shared" si="17"/>
        <v>1.1-00-2518_25061043_2542110</v>
      </c>
      <c r="B457" t="s">
        <v>812</v>
      </c>
      <c r="C457" t="s">
        <v>815</v>
      </c>
      <c r="D457" t="s">
        <v>914</v>
      </c>
      <c r="E457" t="s">
        <v>916</v>
      </c>
      <c r="F457">
        <v>0</v>
      </c>
      <c r="G457" t="s">
        <v>255</v>
      </c>
      <c r="H457">
        <v>61</v>
      </c>
      <c r="I457" t="s">
        <v>520</v>
      </c>
      <c r="J457" t="s">
        <v>915</v>
      </c>
      <c r="K457" t="s">
        <v>521</v>
      </c>
      <c r="L457">
        <v>4000</v>
      </c>
      <c r="M457" t="s">
        <v>233</v>
      </c>
      <c r="N457">
        <v>4211</v>
      </c>
      <c r="O457" t="s">
        <v>291</v>
      </c>
      <c r="P457">
        <v>0</v>
      </c>
      <c r="Q457" t="s">
        <v>58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 s="1">
        <v>7380968.3300000001</v>
      </c>
      <c r="Z457">
        <v>0</v>
      </c>
      <c r="AA457" s="1">
        <v>4950304.87</v>
      </c>
      <c r="AB457" s="1">
        <v>4950304.87</v>
      </c>
      <c r="AC457" s="1">
        <v>4950304.87</v>
      </c>
      <c r="AD457" s="1">
        <v>4950304.87</v>
      </c>
      <c r="AE457" s="1">
        <v>4950304.87</v>
      </c>
      <c r="AF457" s="1">
        <v>2430663.46</v>
      </c>
      <c r="AG457" s="1">
        <v>2430663.46</v>
      </c>
      <c r="AH457">
        <v>0</v>
      </c>
      <c r="AI457" s="1">
        <v>7380968.3300000001</v>
      </c>
      <c r="AJ457">
        <v>0</v>
      </c>
      <c r="AK457">
        <v>0</v>
      </c>
      <c r="AL457" s="1">
        <v>7380968.3300000001</v>
      </c>
    </row>
    <row r="458" spans="1:38" x14ac:dyDescent="0.35">
      <c r="A458" t="str">
        <f t="shared" si="17"/>
        <v>1.1-00-2510_25035027_2542110</v>
      </c>
      <c r="B458" t="s">
        <v>812</v>
      </c>
      <c r="C458" t="s">
        <v>815</v>
      </c>
      <c r="D458" t="s">
        <v>898</v>
      </c>
      <c r="E458" t="s">
        <v>900</v>
      </c>
      <c r="F458">
        <v>0</v>
      </c>
      <c r="G458" t="s">
        <v>255</v>
      </c>
      <c r="H458">
        <v>35</v>
      </c>
      <c r="I458" t="s">
        <v>528</v>
      </c>
      <c r="J458" t="s">
        <v>917</v>
      </c>
      <c r="K458" t="s">
        <v>529</v>
      </c>
      <c r="L458">
        <v>4000</v>
      </c>
      <c r="M458" t="s">
        <v>233</v>
      </c>
      <c r="N458">
        <v>4211</v>
      </c>
      <c r="O458" t="s">
        <v>291</v>
      </c>
      <c r="P458">
        <v>0</v>
      </c>
      <c r="Q458" t="s">
        <v>58</v>
      </c>
      <c r="R458" s="1">
        <v>66533232.560000002</v>
      </c>
      <c r="S458" s="1">
        <v>66533232.560000002</v>
      </c>
      <c r="T458" s="1">
        <v>66533232.560000002</v>
      </c>
      <c r="U458" s="1">
        <v>70858967.379999995</v>
      </c>
      <c r="V458" s="1">
        <v>68471532.379999995</v>
      </c>
      <c r="W458" s="1">
        <v>70858967.379999995</v>
      </c>
      <c r="X458" s="1">
        <v>70858967.379999995</v>
      </c>
      <c r="Y458">
        <v>0</v>
      </c>
      <c r="Z458" s="1">
        <v>95000000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 s="1">
        <v>95000000</v>
      </c>
      <c r="AL458" s="1">
        <v>-95000000</v>
      </c>
    </row>
    <row r="459" spans="1:38" x14ac:dyDescent="0.35">
      <c r="A459" t="str">
        <f t="shared" si="17"/>
        <v>1.1-00-2519_25062044_2542110</v>
      </c>
      <c r="B459" t="s">
        <v>812</v>
      </c>
      <c r="C459" t="s">
        <v>815</v>
      </c>
      <c r="D459" t="s">
        <v>918</v>
      </c>
      <c r="E459" t="s">
        <v>920</v>
      </c>
      <c r="F459">
        <v>0</v>
      </c>
      <c r="G459" t="s">
        <v>255</v>
      </c>
      <c r="H459">
        <v>62</v>
      </c>
      <c r="I459" t="s">
        <v>528</v>
      </c>
      <c r="J459" t="s">
        <v>919</v>
      </c>
      <c r="K459" t="s">
        <v>529</v>
      </c>
      <c r="L459">
        <v>4000</v>
      </c>
      <c r="M459" t="s">
        <v>233</v>
      </c>
      <c r="N459">
        <v>4211</v>
      </c>
      <c r="O459" t="s">
        <v>291</v>
      </c>
      <c r="P459">
        <v>0</v>
      </c>
      <c r="Q459" t="s">
        <v>58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 s="1">
        <v>95000000</v>
      </c>
      <c r="Z459">
        <v>0</v>
      </c>
      <c r="AA459" s="1">
        <v>70000000</v>
      </c>
      <c r="AB459" s="1">
        <v>70000000</v>
      </c>
      <c r="AC459" s="1">
        <v>70000000</v>
      </c>
      <c r="AD459" s="1">
        <v>70000000</v>
      </c>
      <c r="AE459" s="1">
        <v>70000000</v>
      </c>
      <c r="AF459" s="1">
        <v>25000000</v>
      </c>
      <c r="AG459" s="1">
        <v>25000000</v>
      </c>
      <c r="AH459">
        <v>0</v>
      </c>
      <c r="AI459" s="1">
        <v>95000000</v>
      </c>
      <c r="AJ459">
        <v>0</v>
      </c>
      <c r="AK459">
        <v>0</v>
      </c>
      <c r="AL459" s="1">
        <v>95000000</v>
      </c>
    </row>
    <row r="460" spans="1:38" x14ac:dyDescent="0.35">
      <c r="A460" t="str">
        <f t="shared" si="17"/>
        <v>1.1-00-2510_25433025_2542110</v>
      </c>
      <c r="B460" t="s">
        <v>812</v>
      </c>
      <c r="C460" t="s">
        <v>815</v>
      </c>
      <c r="D460" t="s">
        <v>898</v>
      </c>
      <c r="E460" t="s">
        <v>900</v>
      </c>
      <c r="F460">
        <v>4</v>
      </c>
      <c r="G460" t="s">
        <v>224</v>
      </c>
      <c r="H460">
        <v>33</v>
      </c>
      <c r="I460" t="s">
        <v>536</v>
      </c>
      <c r="J460" t="s">
        <v>921</v>
      </c>
      <c r="K460" t="s">
        <v>537</v>
      </c>
      <c r="L460">
        <v>4000</v>
      </c>
      <c r="M460" t="s">
        <v>233</v>
      </c>
      <c r="N460">
        <v>4211</v>
      </c>
      <c r="O460" t="s">
        <v>291</v>
      </c>
      <c r="P460">
        <v>0</v>
      </c>
      <c r="Q460" t="s">
        <v>58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 s="1">
        <v>9360000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 s="1">
        <v>9360000</v>
      </c>
      <c r="AL460" s="1">
        <v>-9360000</v>
      </c>
    </row>
    <row r="461" spans="1:38" x14ac:dyDescent="0.35">
      <c r="A461" t="str">
        <f t="shared" si="17"/>
        <v>1.1-00-2517_25460042_2542110</v>
      </c>
      <c r="B461" t="s">
        <v>812</v>
      </c>
      <c r="C461" t="s">
        <v>815</v>
      </c>
      <c r="D461" t="s">
        <v>922</v>
      </c>
      <c r="E461" t="s">
        <v>924</v>
      </c>
      <c r="F461">
        <v>4</v>
      </c>
      <c r="G461" t="s">
        <v>224</v>
      </c>
      <c r="H461">
        <v>60</v>
      </c>
      <c r="I461" t="s">
        <v>536</v>
      </c>
      <c r="J461" t="s">
        <v>923</v>
      </c>
      <c r="K461" t="s">
        <v>537</v>
      </c>
      <c r="L461">
        <v>4000</v>
      </c>
      <c r="M461" t="s">
        <v>233</v>
      </c>
      <c r="N461">
        <v>4211</v>
      </c>
      <c r="O461" t="s">
        <v>291</v>
      </c>
      <c r="P461">
        <v>0</v>
      </c>
      <c r="Q461" t="s">
        <v>58</v>
      </c>
      <c r="R461" s="1">
        <v>14625430</v>
      </c>
      <c r="S461" s="1">
        <v>14625430</v>
      </c>
      <c r="T461" s="1">
        <v>14625430</v>
      </c>
      <c r="U461" s="1">
        <v>12391003.16</v>
      </c>
      <c r="V461" s="1">
        <v>12778438.16</v>
      </c>
      <c r="W461" s="1">
        <v>12391003.16</v>
      </c>
      <c r="X461" s="1">
        <v>12391003.16</v>
      </c>
      <c r="Y461" s="1">
        <v>9360000</v>
      </c>
      <c r="Z461">
        <v>0</v>
      </c>
      <c r="AA461" s="1">
        <v>6348395.8499999996</v>
      </c>
      <c r="AB461" s="1">
        <v>6348395.8499999996</v>
      </c>
      <c r="AC461" s="1">
        <v>6348395.8499999996</v>
      </c>
      <c r="AD461" s="1">
        <v>6348395.8499999996</v>
      </c>
      <c r="AE461" s="1">
        <v>6348395.8499999996</v>
      </c>
      <c r="AF461" s="1">
        <v>3011604.15</v>
      </c>
      <c r="AG461" s="1">
        <v>3011604.15</v>
      </c>
      <c r="AH461">
        <v>0</v>
      </c>
      <c r="AI461" s="1">
        <v>9360000</v>
      </c>
      <c r="AJ461">
        <v>0</v>
      </c>
      <c r="AK461">
        <v>0</v>
      </c>
      <c r="AL461" s="1">
        <v>9360000</v>
      </c>
    </row>
    <row r="462" spans="1:38" x14ac:dyDescent="0.35">
      <c r="A462" t="str">
        <f t="shared" si="17"/>
        <v>1.1-00-2510_25041031_2521110</v>
      </c>
      <c r="B462" t="s">
        <v>812</v>
      </c>
      <c r="C462" t="s">
        <v>815</v>
      </c>
      <c r="D462" t="s">
        <v>898</v>
      </c>
      <c r="E462" t="s">
        <v>900</v>
      </c>
      <c r="F462">
        <v>0</v>
      </c>
      <c r="G462" t="s">
        <v>255</v>
      </c>
      <c r="H462">
        <v>41</v>
      </c>
      <c r="I462" t="s">
        <v>925</v>
      </c>
      <c r="J462" t="s">
        <v>908</v>
      </c>
      <c r="K462" t="s">
        <v>909</v>
      </c>
      <c r="L462">
        <v>2000</v>
      </c>
      <c r="M462" t="s">
        <v>105</v>
      </c>
      <c r="N462">
        <v>2111</v>
      </c>
      <c r="O462" t="s">
        <v>124</v>
      </c>
      <c r="P462">
        <v>0</v>
      </c>
      <c r="Q462" t="s">
        <v>58</v>
      </c>
      <c r="R462" s="1">
        <v>13600.53</v>
      </c>
      <c r="S462" s="1">
        <v>13600.53</v>
      </c>
      <c r="T462" s="1">
        <v>12636.28</v>
      </c>
      <c r="U462" s="1">
        <v>27000</v>
      </c>
      <c r="V462" s="1">
        <v>0</v>
      </c>
      <c r="W462" s="1">
        <v>11226.93</v>
      </c>
      <c r="X462" s="1">
        <v>11226.93</v>
      </c>
      <c r="Y462" s="1">
        <v>14000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 s="1">
        <v>14000</v>
      </c>
      <c r="AG462" s="1">
        <v>14000</v>
      </c>
      <c r="AH462" s="1">
        <v>14000</v>
      </c>
      <c r="AI462">
        <v>0</v>
      </c>
      <c r="AJ462">
        <v>0</v>
      </c>
      <c r="AK462">
        <v>0</v>
      </c>
      <c r="AL462" s="1">
        <v>14000</v>
      </c>
    </row>
    <row r="463" spans="1:38" x14ac:dyDescent="0.35">
      <c r="A463" t="str">
        <f t="shared" si="17"/>
        <v>1.1-00-2510_25041031_2521610</v>
      </c>
      <c r="B463" t="s">
        <v>812</v>
      </c>
      <c r="C463" t="s">
        <v>815</v>
      </c>
      <c r="D463" t="s">
        <v>898</v>
      </c>
      <c r="E463" t="s">
        <v>900</v>
      </c>
      <c r="F463">
        <v>0</v>
      </c>
      <c r="G463" t="s">
        <v>255</v>
      </c>
      <c r="H463">
        <v>41</v>
      </c>
      <c r="I463" t="s">
        <v>925</v>
      </c>
      <c r="J463" t="s">
        <v>908</v>
      </c>
      <c r="K463" t="s">
        <v>909</v>
      </c>
      <c r="L463">
        <v>2000</v>
      </c>
      <c r="M463" t="s">
        <v>105</v>
      </c>
      <c r="N463">
        <v>2161</v>
      </c>
      <c r="O463" t="s">
        <v>367</v>
      </c>
      <c r="P463">
        <v>0</v>
      </c>
      <c r="Q463" t="s">
        <v>58</v>
      </c>
      <c r="R463" s="1">
        <v>168342.87</v>
      </c>
      <c r="S463" s="1">
        <v>168342.87</v>
      </c>
      <c r="T463" s="1">
        <v>168342.87</v>
      </c>
      <c r="U463" s="1">
        <v>50900</v>
      </c>
      <c r="V463" s="1">
        <v>0</v>
      </c>
      <c r="W463" s="1">
        <v>49822</v>
      </c>
      <c r="X463" s="1">
        <v>49822</v>
      </c>
      <c r="Y463" s="1">
        <v>425000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 s="1">
        <v>425000</v>
      </c>
      <c r="AG463" s="1">
        <v>425000</v>
      </c>
      <c r="AH463" s="1">
        <v>425000</v>
      </c>
      <c r="AI463">
        <v>0</v>
      </c>
      <c r="AJ463">
        <v>0</v>
      </c>
      <c r="AK463">
        <v>0</v>
      </c>
      <c r="AL463" s="1">
        <v>425000</v>
      </c>
    </row>
    <row r="464" spans="1:38" x14ac:dyDescent="0.35">
      <c r="A464" t="str">
        <f t="shared" si="17"/>
        <v>1.1-00-2510_25041031_2524210</v>
      </c>
      <c r="B464" t="s">
        <v>812</v>
      </c>
      <c r="C464" t="s">
        <v>815</v>
      </c>
      <c r="D464" t="s">
        <v>898</v>
      </c>
      <c r="E464" t="s">
        <v>900</v>
      </c>
      <c r="F464">
        <v>0</v>
      </c>
      <c r="G464" t="s">
        <v>255</v>
      </c>
      <c r="H464">
        <v>41</v>
      </c>
      <c r="I464" t="s">
        <v>925</v>
      </c>
      <c r="J464" t="s">
        <v>908</v>
      </c>
      <c r="K464" t="s">
        <v>909</v>
      </c>
      <c r="L464">
        <v>2000</v>
      </c>
      <c r="M464" t="s">
        <v>105</v>
      </c>
      <c r="N464">
        <v>2421</v>
      </c>
      <c r="O464" t="s">
        <v>370</v>
      </c>
      <c r="P464">
        <v>0</v>
      </c>
      <c r="Q464" t="s">
        <v>58</v>
      </c>
      <c r="R464" s="1">
        <v>8687.18</v>
      </c>
      <c r="S464" s="1">
        <v>8687.18</v>
      </c>
      <c r="T464" s="1">
        <v>8687.18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</row>
    <row r="465" spans="1:38" x14ac:dyDescent="0.35">
      <c r="A465" t="str">
        <f t="shared" si="17"/>
        <v>1.1-00-2510_25041031_2524610</v>
      </c>
      <c r="B465" t="s">
        <v>812</v>
      </c>
      <c r="C465" t="s">
        <v>815</v>
      </c>
      <c r="D465" t="s">
        <v>898</v>
      </c>
      <c r="E465" t="s">
        <v>900</v>
      </c>
      <c r="F465">
        <v>0</v>
      </c>
      <c r="G465" t="s">
        <v>255</v>
      </c>
      <c r="H465">
        <v>41</v>
      </c>
      <c r="I465" t="s">
        <v>925</v>
      </c>
      <c r="J465" t="s">
        <v>908</v>
      </c>
      <c r="K465" t="s">
        <v>909</v>
      </c>
      <c r="L465">
        <v>2000</v>
      </c>
      <c r="M465" t="s">
        <v>105</v>
      </c>
      <c r="N465">
        <v>2461</v>
      </c>
      <c r="O465" t="s">
        <v>372</v>
      </c>
      <c r="P465">
        <v>0</v>
      </c>
      <c r="Q465" t="s">
        <v>58</v>
      </c>
      <c r="R465" s="1">
        <v>10592.98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</row>
    <row r="466" spans="1:38" x14ac:dyDescent="0.35">
      <c r="A466" t="str">
        <f t="shared" si="17"/>
        <v>1.1-00-2510_25041031_2524910</v>
      </c>
      <c r="B466" t="s">
        <v>812</v>
      </c>
      <c r="C466" t="s">
        <v>815</v>
      </c>
      <c r="D466" t="s">
        <v>898</v>
      </c>
      <c r="E466" t="s">
        <v>900</v>
      </c>
      <c r="F466">
        <v>0</v>
      </c>
      <c r="G466" t="s">
        <v>255</v>
      </c>
      <c r="H466">
        <v>41</v>
      </c>
      <c r="I466" t="s">
        <v>925</v>
      </c>
      <c r="J466" t="s">
        <v>908</v>
      </c>
      <c r="K466" t="s">
        <v>909</v>
      </c>
      <c r="L466">
        <v>2000</v>
      </c>
      <c r="M466" t="s">
        <v>105</v>
      </c>
      <c r="N466">
        <v>2491</v>
      </c>
      <c r="O466" t="s">
        <v>374</v>
      </c>
      <c r="P466">
        <v>0</v>
      </c>
      <c r="Q466" t="s">
        <v>58</v>
      </c>
      <c r="R466" s="1">
        <v>131692.13</v>
      </c>
      <c r="S466" s="1">
        <v>80072.13</v>
      </c>
      <c r="T466" s="1">
        <v>80072.13</v>
      </c>
      <c r="U466" s="1">
        <v>138448.20000000001</v>
      </c>
      <c r="V466" s="1">
        <v>54948.2</v>
      </c>
      <c r="W466" s="1">
        <v>62902.97</v>
      </c>
      <c r="X466" s="1">
        <v>21722.97</v>
      </c>
      <c r="Y466" s="1">
        <v>7132500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s="1">
        <v>7132500</v>
      </c>
      <c r="AG466" s="1">
        <v>7132500</v>
      </c>
      <c r="AH466" s="1">
        <v>632500</v>
      </c>
      <c r="AI466" s="1">
        <v>6500000</v>
      </c>
      <c r="AJ466">
        <v>0</v>
      </c>
      <c r="AK466">
        <v>0</v>
      </c>
      <c r="AL466" s="1">
        <v>7132500</v>
      </c>
    </row>
    <row r="467" spans="1:38" x14ac:dyDescent="0.35">
      <c r="A467" t="str">
        <f t="shared" si="17"/>
        <v>1.1-00-2510_25041031_2527210</v>
      </c>
      <c r="B467" t="s">
        <v>812</v>
      </c>
      <c r="C467" t="s">
        <v>815</v>
      </c>
      <c r="D467" t="s">
        <v>898</v>
      </c>
      <c r="E467" t="s">
        <v>900</v>
      </c>
      <c r="F467">
        <v>0</v>
      </c>
      <c r="G467" t="s">
        <v>255</v>
      </c>
      <c r="H467">
        <v>41</v>
      </c>
      <c r="I467" t="s">
        <v>925</v>
      </c>
      <c r="J467" t="s">
        <v>908</v>
      </c>
      <c r="K467" t="s">
        <v>909</v>
      </c>
      <c r="L467">
        <v>2000</v>
      </c>
      <c r="M467" t="s">
        <v>105</v>
      </c>
      <c r="N467">
        <v>2721</v>
      </c>
      <c r="O467" t="s">
        <v>377</v>
      </c>
      <c r="P467">
        <v>0</v>
      </c>
      <c r="Q467" t="s">
        <v>58</v>
      </c>
      <c r="R467" s="1">
        <v>39904</v>
      </c>
      <c r="S467" s="1">
        <v>19952</v>
      </c>
      <c r="T467" s="1">
        <v>19952</v>
      </c>
      <c r="U467" s="1">
        <v>11000</v>
      </c>
      <c r="V467" s="1">
        <v>50000</v>
      </c>
      <c r="W467" s="1">
        <v>10150</v>
      </c>
      <c r="X467" s="1">
        <v>10150</v>
      </c>
      <c r="Y467" s="1">
        <v>290000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s="1">
        <v>290000</v>
      </c>
      <c r="AG467" s="1">
        <v>290000</v>
      </c>
      <c r="AH467" s="1">
        <v>290000</v>
      </c>
      <c r="AI467">
        <v>0</v>
      </c>
      <c r="AJ467">
        <v>0</v>
      </c>
      <c r="AK467">
        <v>0</v>
      </c>
      <c r="AL467" s="1">
        <v>290000</v>
      </c>
    </row>
    <row r="468" spans="1:38" x14ac:dyDescent="0.35">
      <c r="A468" t="str">
        <f t="shared" si="17"/>
        <v>1.1-00-2510_25041031_2529110</v>
      </c>
      <c r="B468" t="s">
        <v>812</v>
      </c>
      <c r="C468" t="s">
        <v>815</v>
      </c>
      <c r="D468" t="s">
        <v>898</v>
      </c>
      <c r="E468" t="s">
        <v>900</v>
      </c>
      <c r="F468">
        <v>0</v>
      </c>
      <c r="G468" t="s">
        <v>255</v>
      </c>
      <c r="H468">
        <v>41</v>
      </c>
      <c r="I468" t="s">
        <v>925</v>
      </c>
      <c r="J468" t="s">
        <v>908</v>
      </c>
      <c r="K468" t="s">
        <v>909</v>
      </c>
      <c r="L468">
        <v>2000</v>
      </c>
      <c r="M468" t="s">
        <v>105</v>
      </c>
      <c r="N468">
        <v>2911</v>
      </c>
      <c r="O468" t="s">
        <v>312</v>
      </c>
      <c r="P468">
        <v>0</v>
      </c>
      <c r="Q468" t="s">
        <v>58</v>
      </c>
      <c r="R468" s="1">
        <v>167622.94</v>
      </c>
      <c r="S468" s="1">
        <v>157935.96</v>
      </c>
      <c r="T468" s="1">
        <v>157935.96</v>
      </c>
      <c r="U468" s="1">
        <v>27600</v>
      </c>
      <c r="V468" s="1">
        <v>70000</v>
      </c>
      <c r="W468" s="1">
        <v>26217.68</v>
      </c>
      <c r="X468" s="1">
        <v>26217.68</v>
      </c>
      <c r="Y468" s="1">
        <v>200000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 s="1">
        <v>200000</v>
      </c>
      <c r="AG468" s="1">
        <v>200000</v>
      </c>
      <c r="AH468" s="1">
        <v>200000</v>
      </c>
      <c r="AI468">
        <v>0</v>
      </c>
      <c r="AJ468">
        <v>0</v>
      </c>
      <c r="AK468">
        <v>0</v>
      </c>
      <c r="AL468" s="1">
        <v>200000</v>
      </c>
    </row>
    <row r="469" spans="1:38" x14ac:dyDescent="0.35">
      <c r="A469" t="str">
        <f t="shared" si="17"/>
        <v>1.1-00-2510_25041031_25441131</v>
      </c>
      <c r="B469" t="s">
        <v>812</v>
      </c>
      <c r="C469" t="s">
        <v>815</v>
      </c>
      <c r="D469" t="s">
        <v>898</v>
      </c>
      <c r="E469" t="s">
        <v>900</v>
      </c>
      <c r="F469">
        <v>0</v>
      </c>
      <c r="G469" t="s">
        <v>255</v>
      </c>
      <c r="H469">
        <v>41</v>
      </c>
      <c r="I469" t="s">
        <v>925</v>
      </c>
      <c r="J469" t="s">
        <v>908</v>
      </c>
      <c r="K469" t="s">
        <v>909</v>
      </c>
      <c r="L469">
        <v>4000</v>
      </c>
      <c r="M469" t="s">
        <v>233</v>
      </c>
      <c r="N469">
        <v>4411</v>
      </c>
      <c r="O469" t="s">
        <v>231</v>
      </c>
      <c r="P469">
        <v>31</v>
      </c>
      <c r="Q469" t="s">
        <v>469</v>
      </c>
      <c r="R469" s="1">
        <v>200000</v>
      </c>
      <c r="S469" s="1">
        <v>200000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</row>
    <row r="470" spans="1:38" x14ac:dyDescent="0.35">
      <c r="A470" t="str">
        <f t="shared" si="17"/>
        <v>1.1-00-2510_25041031_2544110</v>
      </c>
      <c r="B470" t="s">
        <v>812</v>
      </c>
      <c r="C470" t="s">
        <v>815</v>
      </c>
      <c r="D470" t="s">
        <v>898</v>
      </c>
      <c r="E470" t="s">
        <v>900</v>
      </c>
      <c r="F470">
        <v>0</v>
      </c>
      <c r="G470" t="s">
        <v>255</v>
      </c>
      <c r="H470">
        <v>41</v>
      </c>
      <c r="I470" t="s">
        <v>925</v>
      </c>
      <c r="J470" t="s">
        <v>908</v>
      </c>
      <c r="K470" t="s">
        <v>909</v>
      </c>
      <c r="L470">
        <v>4000</v>
      </c>
      <c r="M470" t="s">
        <v>233</v>
      </c>
      <c r="N470">
        <v>4411</v>
      </c>
      <c r="O470" t="s">
        <v>231</v>
      </c>
      <c r="P470">
        <v>0</v>
      </c>
      <c r="Q470" t="s">
        <v>58</v>
      </c>
      <c r="R470" s="1">
        <v>5689448.2000000002</v>
      </c>
      <c r="S470" s="1">
        <v>4980000</v>
      </c>
      <c r="T470" s="1">
        <v>4980000</v>
      </c>
      <c r="U470" s="1">
        <v>5600000</v>
      </c>
      <c r="V470" s="1">
        <v>5600000</v>
      </c>
      <c r="W470" s="1">
        <v>5600000</v>
      </c>
      <c r="X470" s="1">
        <v>5600000</v>
      </c>
      <c r="Y470" s="1">
        <v>22320394.5</v>
      </c>
      <c r="Z470" s="1">
        <v>55000000</v>
      </c>
      <c r="AA470" s="1">
        <v>14232000</v>
      </c>
      <c r="AB470" s="1">
        <v>14232000</v>
      </c>
      <c r="AC470" s="1">
        <v>14232000</v>
      </c>
      <c r="AD470" s="1">
        <v>12192000</v>
      </c>
      <c r="AE470" s="1">
        <v>12000000</v>
      </c>
      <c r="AF470" s="1">
        <v>8088394.5</v>
      </c>
      <c r="AG470" s="1">
        <v>10320394.5</v>
      </c>
      <c r="AH470">
        <v>0</v>
      </c>
      <c r="AI470">
        <v>0</v>
      </c>
      <c r="AJ470">
        <v>0</v>
      </c>
      <c r="AK470" s="1">
        <v>32679605.5</v>
      </c>
      <c r="AL470" s="1">
        <v>-32679605.5</v>
      </c>
    </row>
    <row r="471" spans="1:38" x14ac:dyDescent="0.35">
      <c r="A471" t="str">
        <f t="shared" si="17"/>
        <v>1.1-00-2510_25041031_2551110</v>
      </c>
      <c r="B471" t="s">
        <v>812</v>
      </c>
      <c r="C471" t="s">
        <v>815</v>
      </c>
      <c r="D471" t="s">
        <v>898</v>
      </c>
      <c r="E471" t="s">
        <v>900</v>
      </c>
      <c r="F471">
        <v>0</v>
      </c>
      <c r="G471" t="s">
        <v>255</v>
      </c>
      <c r="H471">
        <v>41</v>
      </c>
      <c r="I471" t="s">
        <v>925</v>
      </c>
      <c r="J471" t="s">
        <v>908</v>
      </c>
      <c r="K471" t="s">
        <v>909</v>
      </c>
      <c r="L471">
        <v>5000</v>
      </c>
      <c r="M471" t="s">
        <v>118</v>
      </c>
      <c r="N471">
        <v>5111</v>
      </c>
      <c r="O471" t="s">
        <v>119</v>
      </c>
      <c r="P471">
        <v>0</v>
      </c>
      <c r="Q471" t="s">
        <v>58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17000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 s="1">
        <v>17000</v>
      </c>
      <c r="AG471" s="1">
        <v>17000</v>
      </c>
      <c r="AH471" s="1">
        <v>17000</v>
      </c>
      <c r="AI471">
        <v>0</v>
      </c>
      <c r="AJ471">
        <v>0</v>
      </c>
      <c r="AK471">
        <v>0</v>
      </c>
      <c r="AL471" s="1">
        <v>17000</v>
      </c>
    </row>
    <row r="472" spans="1:38" x14ac:dyDescent="0.35">
      <c r="A472" t="str">
        <f t="shared" si="17"/>
        <v>1.1-00-2510_25041031_2551510</v>
      </c>
      <c r="B472" t="s">
        <v>812</v>
      </c>
      <c r="C472" t="s">
        <v>815</v>
      </c>
      <c r="D472" t="s">
        <v>898</v>
      </c>
      <c r="E472" t="s">
        <v>900</v>
      </c>
      <c r="F472">
        <v>0</v>
      </c>
      <c r="G472" t="s">
        <v>255</v>
      </c>
      <c r="H472">
        <v>41</v>
      </c>
      <c r="I472" t="s">
        <v>925</v>
      </c>
      <c r="J472" t="s">
        <v>908</v>
      </c>
      <c r="K472" t="s">
        <v>909</v>
      </c>
      <c r="L472">
        <v>5000</v>
      </c>
      <c r="M472" t="s">
        <v>118</v>
      </c>
      <c r="N472">
        <v>5151</v>
      </c>
      <c r="O472" t="s">
        <v>326</v>
      </c>
      <c r="P472">
        <v>0</v>
      </c>
      <c r="Q472" t="s">
        <v>58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14000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s="1">
        <v>14000</v>
      </c>
      <c r="AG472" s="1">
        <v>14000</v>
      </c>
      <c r="AH472" s="1">
        <v>14000</v>
      </c>
      <c r="AI472">
        <v>0</v>
      </c>
      <c r="AJ472">
        <v>0</v>
      </c>
      <c r="AK472">
        <v>0</v>
      </c>
      <c r="AL472" s="1">
        <v>14000</v>
      </c>
    </row>
    <row r="473" spans="1:38" x14ac:dyDescent="0.35">
      <c r="A473" t="str">
        <f t="shared" si="17"/>
        <v>1.1-00-2510_25041031_2551910</v>
      </c>
      <c r="B473" t="s">
        <v>812</v>
      </c>
      <c r="C473" t="s">
        <v>815</v>
      </c>
      <c r="D473" t="s">
        <v>898</v>
      </c>
      <c r="E473" t="s">
        <v>900</v>
      </c>
      <c r="F473">
        <v>0</v>
      </c>
      <c r="G473" t="s">
        <v>255</v>
      </c>
      <c r="H473">
        <v>41</v>
      </c>
      <c r="I473" t="s">
        <v>925</v>
      </c>
      <c r="J473" t="s">
        <v>908</v>
      </c>
      <c r="K473" t="s">
        <v>909</v>
      </c>
      <c r="L473">
        <v>5000</v>
      </c>
      <c r="M473" t="s">
        <v>118</v>
      </c>
      <c r="N473">
        <v>5191</v>
      </c>
      <c r="O473" t="s">
        <v>121</v>
      </c>
      <c r="P473">
        <v>0</v>
      </c>
      <c r="Q473" t="s">
        <v>58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13000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s="1">
        <v>13000</v>
      </c>
      <c r="AG473" s="1">
        <v>13000</v>
      </c>
      <c r="AH473" s="1">
        <v>13000</v>
      </c>
      <c r="AI473">
        <v>0</v>
      </c>
      <c r="AJ473">
        <v>0</v>
      </c>
      <c r="AK473">
        <v>0</v>
      </c>
      <c r="AL473" s="1">
        <v>13000</v>
      </c>
    </row>
    <row r="474" spans="1:38" x14ac:dyDescent="0.35">
      <c r="A474" t="str">
        <f t="shared" si="17"/>
        <v>1.1-00-2510_25041031_2552110</v>
      </c>
      <c r="B474" t="s">
        <v>812</v>
      </c>
      <c r="C474" t="s">
        <v>815</v>
      </c>
      <c r="D474" t="s">
        <v>898</v>
      </c>
      <c r="E474" t="s">
        <v>900</v>
      </c>
      <c r="F474">
        <v>0</v>
      </c>
      <c r="G474" t="s">
        <v>255</v>
      </c>
      <c r="H474">
        <v>41</v>
      </c>
      <c r="I474" t="s">
        <v>925</v>
      </c>
      <c r="J474" t="s">
        <v>908</v>
      </c>
      <c r="K474" t="s">
        <v>909</v>
      </c>
      <c r="L474">
        <v>5000</v>
      </c>
      <c r="M474" t="s">
        <v>118</v>
      </c>
      <c r="N474">
        <v>5211</v>
      </c>
      <c r="O474" t="s">
        <v>365</v>
      </c>
      <c r="P474">
        <v>0</v>
      </c>
      <c r="Q474" t="s">
        <v>58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3000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s="1">
        <v>3000</v>
      </c>
      <c r="AG474" s="1">
        <v>3000</v>
      </c>
      <c r="AH474" s="1">
        <v>3000</v>
      </c>
      <c r="AI474">
        <v>0</v>
      </c>
      <c r="AJ474">
        <v>0</v>
      </c>
      <c r="AK474">
        <v>0</v>
      </c>
      <c r="AL474" s="1">
        <v>3000</v>
      </c>
    </row>
    <row r="475" spans="1:38" x14ac:dyDescent="0.35">
      <c r="A475" t="str">
        <f t="shared" si="17"/>
        <v>1.1-00-2510_25041031_2556510</v>
      </c>
      <c r="B475" t="s">
        <v>812</v>
      </c>
      <c r="C475" t="s">
        <v>815</v>
      </c>
      <c r="D475" t="s">
        <v>898</v>
      </c>
      <c r="E475" t="s">
        <v>900</v>
      </c>
      <c r="F475">
        <v>0</v>
      </c>
      <c r="G475" t="s">
        <v>255</v>
      </c>
      <c r="H475">
        <v>41</v>
      </c>
      <c r="I475" t="s">
        <v>925</v>
      </c>
      <c r="J475" t="s">
        <v>908</v>
      </c>
      <c r="K475" t="s">
        <v>909</v>
      </c>
      <c r="L475">
        <v>5000</v>
      </c>
      <c r="M475" t="s">
        <v>118</v>
      </c>
      <c r="N475">
        <v>5651</v>
      </c>
      <c r="O475" t="s">
        <v>442</v>
      </c>
      <c r="P475">
        <v>0</v>
      </c>
      <c r="Q475" t="s">
        <v>58</v>
      </c>
      <c r="R475" s="1">
        <v>0</v>
      </c>
      <c r="S475" s="1">
        <v>0</v>
      </c>
      <c r="T475" s="1">
        <v>0</v>
      </c>
      <c r="U475" s="1">
        <v>10000</v>
      </c>
      <c r="V475" s="1">
        <v>10000</v>
      </c>
      <c r="W475" s="1">
        <v>6960</v>
      </c>
      <c r="X475" s="1">
        <v>6960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</row>
    <row r="476" spans="1:38" x14ac:dyDescent="0.35">
      <c r="A476" t="str">
        <f t="shared" si="17"/>
        <v>1.1-00-2510_25041031_2556710</v>
      </c>
      <c r="B476" t="s">
        <v>812</v>
      </c>
      <c r="C476" t="s">
        <v>815</v>
      </c>
      <c r="D476" t="s">
        <v>898</v>
      </c>
      <c r="E476" t="s">
        <v>900</v>
      </c>
      <c r="F476">
        <v>0</v>
      </c>
      <c r="G476" t="s">
        <v>255</v>
      </c>
      <c r="H476">
        <v>41</v>
      </c>
      <c r="I476" t="s">
        <v>925</v>
      </c>
      <c r="J476" t="s">
        <v>908</v>
      </c>
      <c r="K476" t="s">
        <v>909</v>
      </c>
      <c r="L476">
        <v>5000</v>
      </c>
      <c r="M476" t="s">
        <v>118</v>
      </c>
      <c r="N476">
        <v>5671</v>
      </c>
      <c r="O476" t="s">
        <v>407</v>
      </c>
      <c r="P476">
        <v>0</v>
      </c>
      <c r="Q476" t="s">
        <v>58</v>
      </c>
      <c r="R476" s="1">
        <v>0</v>
      </c>
      <c r="S476" s="1">
        <v>0</v>
      </c>
      <c r="T476" s="1">
        <v>0</v>
      </c>
      <c r="U476" s="1">
        <v>40000</v>
      </c>
      <c r="V476" s="1">
        <v>70000</v>
      </c>
      <c r="W476" s="1">
        <v>34985.599999999999</v>
      </c>
      <c r="X476" s="1">
        <v>34985.599999999999</v>
      </c>
      <c r="Y476" s="1">
        <v>332500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s="1">
        <v>332500</v>
      </c>
      <c r="AG476" s="1">
        <v>332500</v>
      </c>
      <c r="AH476" s="1">
        <v>332500</v>
      </c>
      <c r="AI476">
        <v>0</v>
      </c>
      <c r="AJ476">
        <v>0</v>
      </c>
      <c r="AK476">
        <v>0</v>
      </c>
      <c r="AL476" s="1">
        <v>332500</v>
      </c>
    </row>
    <row r="477" spans="1:38" x14ac:dyDescent="0.35">
      <c r="A477" t="str">
        <f t="shared" si="17"/>
        <v>1.1-00-2510_25042031_2544210</v>
      </c>
      <c r="B477" t="s">
        <v>812</v>
      </c>
      <c r="C477" t="s">
        <v>815</v>
      </c>
      <c r="D477" t="s">
        <v>898</v>
      </c>
      <c r="E477" t="s">
        <v>900</v>
      </c>
      <c r="F477">
        <v>0</v>
      </c>
      <c r="G477" t="s">
        <v>255</v>
      </c>
      <c r="H477">
        <v>42</v>
      </c>
      <c r="I477" t="s">
        <v>512</v>
      </c>
      <c r="J477" t="s">
        <v>908</v>
      </c>
      <c r="K477" t="s">
        <v>909</v>
      </c>
      <c r="L477">
        <v>4000</v>
      </c>
      <c r="M477" t="s">
        <v>233</v>
      </c>
      <c r="N477">
        <v>4421</v>
      </c>
      <c r="O477" t="s">
        <v>511</v>
      </c>
      <c r="P477">
        <v>0</v>
      </c>
      <c r="Q477" t="s">
        <v>58</v>
      </c>
      <c r="R477" s="1">
        <v>200000</v>
      </c>
      <c r="S477" s="1">
        <v>200000</v>
      </c>
      <c r="T477" s="1">
        <v>200000</v>
      </c>
      <c r="U477" s="1">
        <v>200000</v>
      </c>
      <c r="V477" s="1">
        <v>200000</v>
      </c>
      <c r="W477" s="1">
        <v>199400</v>
      </c>
      <c r="X477" s="1">
        <v>199400</v>
      </c>
      <c r="Y477" s="1">
        <v>200000</v>
      </c>
      <c r="Z477" s="1">
        <v>200000</v>
      </c>
      <c r="AA477" s="1">
        <v>63500</v>
      </c>
      <c r="AB477" s="1">
        <v>63500</v>
      </c>
      <c r="AC477" s="1">
        <v>63500</v>
      </c>
      <c r="AD477" s="1">
        <v>63500</v>
      </c>
      <c r="AE477" s="1">
        <v>63500</v>
      </c>
      <c r="AF477" s="1">
        <v>136500</v>
      </c>
      <c r="AG477" s="1">
        <v>136500</v>
      </c>
      <c r="AH477">
        <v>0</v>
      </c>
      <c r="AI477">
        <v>0</v>
      </c>
      <c r="AJ477">
        <v>0</v>
      </c>
      <c r="AK477">
        <v>0</v>
      </c>
      <c r="AL477">
        <v>0</v>
      </c>
    </row>
    <row r="478" spans="1:38" x14ac:dyDescent="0.35">
      <c r="A478" t="str">
        <f t="shared" si="17"/>
        <v>1.1-00-2510_25043031_2533510</v>
      </c>
      <c r="B478" t="s">
        <v>812</v>
      </c>
      <c r="C478" t="s">
        <v>815</v>
      </c>
      <c r="D478" t="s">
        <v>898</v>
      </c>
      <c r="E478" t="s">
        <v>900</v>
      </c>
      <c r="F478">
        <v>0</v>
      </c>
      <c r="G478" t="s">
        <v>255</v>
      </c>
      <c r="H478">
        <v>43</v>
      </c>
      <c r="I478" t="s">
        <v>926</v>
      </c>
      <c r="J478" t="s">
        <v>908</v>
      </c>
      <c r="K478" t="s">
        <v>909</v>
      </c>
      <c r="L478">
        <v>3000</v>
      </c>
      <c r="M478" t="s">
        <v>56</v>
      </c>
      <c r="N478">
        <v>3351</v>
      </c>
      <c r="O478" t="s">
        <v>545</v>
      </c>
      <c r="P478">
        <v>0</v>
      </c>
      <c r="Q478" t="s">
        <v>58</v>
      </c>
      <c r="R478" s="1">
        <v>462979.2</v>
      </c>
      <c r="S478" s="1">
        <v>462979.2</v>
      </c>
      <c r="T478" s="1">
        <v>462979.2</v>
      </c>
      <c r="U478" s="1">
        <v>516780</v>
      </c>
      <c r="V478" s="1">
        <v>470000</v>
      </c>
      <c r="W478" s="1">
        <v>513115.56</v>
      </c>
      <c r="X478" s="1">
        <v>513115.56</v>
      </c>
      <c r="Y478">
        <v>0</v>
      </c>
      <c r="Z478" s="1">
        <v>516780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 s="1">
        <v>516780</v>
      </c>
      <c r="AL478" s="1">
        <v>-516780</v>
      </c>
    </row>
    <row r="479" spans="1:38" x14ac:dyDescent="0.35">
      <c r="A479" t="str">
        <f t="shared" si="17"/>
        <v>1.1-00-2510_25043031_2538210</v>
      </c>
      <c r="B479" t="s">
        <v>812</v>
      </c>
      <c r="C479" t="s">
        <v>815</v>
      </c>
      <c r="D479" t="s">
        <v>898</v>
      </c>
      <c r="E479" t="s">
        <v>900</v>
      </c>
      <c r="F479">
        <v>0</v>
      </c>
      <c r="G479" t="s">
        <v>255</v>
      </c>
      <c r="H479">
        <v>43</v>
      </c>
      <c r="I479" t="s">
        <v>926</v>
      </c>
      <c r="J479" t="s">
        <v>908</v>
      </c>
      <c r="K479" t="s">
        <v>909</v>
      </c>
      <c r="L479">
        <v>3000</v>
      </c>
      <c r="M479" t="s">
        <v>56</v>
      </c>
      <c r="N479">
        <v>3821</v>
      </c>
      <c r="O479" t="s">
        <v>228</v>
      </c>
      <c r="P479">
        <v>0</v>
      </c>
      <c r="Q479" t="s">
        <v>58</v>
      </c>
      <c r="R479" s="1">
        <v>74530</v>
      </c>
      <c r="S479" s="1">
        <v>74530</v>
      </c>
      <c r="T479" s="1">
        <v>74530</v>
      </c>
      <c r="U479" s="1">
        <v>0</v>
      </c>
      <c r="V479" s="1">
        <v>74530</v>
      </c>
      <c r="W479" s="1">
        <v>0</v>
      </c>
      <c r="X479" s="1">
        <v>0</v>
      </c>
      <c r="Y479" s="1">
        <v>591780</v>
      </c>
      <c r="Z479" s="1">
        <v>75000</v>
      </c>
      <c r="AA479">
        <v>0</v>
      </c>
      <c r="AB479">
        <v>0</v>
      </c>
      <c r="AC479">
        <v>0</v>
      </c>
      <c r="AD479">
        <v>0</v>
      </c>
      <c r="AE479">
        <v>0</v>
      </c>
      <c r="AF479" s="1">
        <v>591780</v>
      </c>
      <c r="AG479" s="1">
        <v>591780</v>
      </c>
      <c r="AH479">
        <v>0</v>
      </c>
      <c r="AI479" s="1">
        <v>516780</v>
      </c>
      <c r="AJ479">
        <v>0</v>
      </c>
      <c r="AK479">
        <v>0</v>
      </c>
      <c r="AL479" s="1">
        <v>516780</v>
      </c>
    </row>
    <row r="480" spans="1:38" x14ac:dyDescent="0.35">
      <c r="A480" t="str">
        <f t="shared" si="17"/>
        <v>1.1-00-2510_25043031_2544110</v>
      </c>
      <c r="B480" t="s">
        <v>812</v>
      </c>
      <c r="C480" t="s">
        <v>815</v>
      </c>
      <c r="D480" t="s">
        <v>898</v>
      </c>
      <c r="E480" t="s">
        <v>900</v>
      </c>
      <c r="F480">
        <v>0</v>
      </c>
      <c r="G480" t="s">
        <v>255</v>
      </c>
      <c r="H480">
        <v>43</v>
      </c>
      <c r="I480" t="s">
        <v>926</v>
      </c>
      <c r="J480" t="s">
        <v>908</v>
      </c>
      <c r="K480" t="s">
        <v>909</v>
      </c>
      <c r="L480">
        <v>4000</v>
      </c>
      <c r="M480" t="s">
        <v>233</v>
      </c>
      <c r="N480">
        <v>4411</v>
      </c>
      <c r="O480" t="s">
        <v>231</v>
      </c>
      <c r="P480">
        <v>0</v>
      </c>
      <c r="Q480" t="s">
        <v>58</v>
      </c>
      <c r="R480" s="1">
        <v>10090000</v>
      </c>
      <c r="S480" s="1">
        <v>10090000</v>
      </c>
      <c r="T480" s="1">
        <v>10090000</v>
      </c>
      <c r="U480" s="1">
        <v>12000000</v>
      </c>
      <c r="V480" s="1">
        <v>12000000</v>
      </c>
      <c r="W480" s="1">
        <v>11964000</v>
      </c>
      <c r="X480" s="1">
        <v>11964000</v>
      </c>
      <c r="Y480" s="1">
        <v>12000000</v>
      </c>
      <c r="Z480" s="1">
        <v>12000000</v>
      </c>
      <c r="AA480" s="1">
        <v>11999999.99</v>
      </c>
      <c r="AB480">
        <v>0</v>
      </c>
      <c r="AC480">
        <v>0</v>
      </c>
      <c r="AD480">
        <v>0</v>
      </c>
      <c r="AE480">
        <v>0</v>
      </c>
      <c r="AF480" s="1">
        <v>12000000</v>
      </c>
      <c r="AG480" s="1">
        <v>12000000</v>
      </c>
      <c r="AH480">
        <v>0</v>
      </c>
      <c r="AI480">
        <v>0</v>
      </c>
      <c r="AJ480">
        <v>0</v>
      </c>
      <c r="AK480">
        <v>0</v>
      </c>
      <c r="AL480">
        <v>0</v>
      </c>
    </row>
    <row r="481" spans="1:38" x14ac:dyDescent="0.35">
      <c r="A481" t="str">
        <f t="shared" si="17"/>
        <v>1.1-00-2510_25044031_2534610</v>
      </c>
      <c r="B481" t="s">
        <v>812</v>
      </c>
      <c r="C481" t="s">
        <v>815</v>
      </c>
      <c r="D481" t="s">
        <v>898</v>
      </c>
      <c r="E481" t="s">
        <v>900</v>
      </c>
      <c r="F481">
        <v>0</v>
      </c>
      <c r="G481" t="s">
        <v>255</v>
      </c>
      <c r="H481">
        <v>44</v>
      </c>
      <c r="I481" t="s">
        <v>928</v>
      </c>
      <c r="J481" t="s">
        <v>908</v>
      </c>
      <c r="K481" t="s">
        <v>909</v>
      </c>
      <c r="L481">
        <v>3000</v>
      </c>
      <c r="M481" t="s">
        <v>56</v>
      </c>
      <c r="N481">
        <v>3461</v>
      </c>
      <c r="O481" t="s">
        <v>927</v>
      </c>
      <c r="P481">
        <v>0</v>
      </c>
      <c r="Q481" t="s">
        <v>58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 s="1">
        <v>17016040</v>
      </c>
      <c r="Z481">
        <v>0</v>
      </c>
      <c r="AA481" s="1">
        <v>17016040</v>
      </c>
      <c r="AB481" s="1">
        <v>17016040</v>
      </c>
      <c r="AC481" s="1">
        <v>17016040</v>
      </c>
      <c r="AD481" s="1">
        <v>8508020</v>
      </c>
      <c r="AE481" s="1">
        <v>8508020</v>
      </c>
      <c r="AF481">
        <v>0</v>
      </c>
      <c r="AG481" s="1">
        <v>8508020</v>
      </c>
      <c r="AH481">
        <v>0</v>
      </c>
      <c r="AI481" s="1">
        <v>17016040</v>
      </c>
      <c r="AJ481">
        <v>0</v>
      </c>
      <c r="AK481">
        <v>0</v>
      </c>
      <c r="AL481" s="1">
        <v>17016040</v>
      </c>
    </row>
    <row r="482" spans="1:38" x14ac:dyDescent="0.35">
      <c r="A482" t="str">
        <f t="shared" si="17"/>
        <v>1.1-00-2510_25044031_2544110</v>
      </c>
      <c r="B482" t="s">
        <v>812</v>
      </c>
      <c r="C482" t="s">
        <v>815</v>
      </c>
      <c r="D482" t="s">
        <v>898</v>
      </c>
      <c r="E482" t="s">
        <v>900</v>
      </c>
      <c r="F482">
        <v>0</v>
      </c>
      <c r="G482" t="s">
        <v>255</v>
      </c>
      <c r="H482">
        <v>44</v>
      </c>
      <c r="I482" t="s">
        <v>928</v>
      </c>
      <c r="J482" t="s">
        <v>908</v>
      </c>
      <c r="K482" t="s">
        <v>909</v>
      </c>
      <c r="L482">
        <v>4000</v>
      </c>
      <c r="M482" t="s">
        <v>233</v>
      </c>
      <c r="N482">
        <v>4411</v>
      </c>
      <c r="O482" t="s">
        <v>231</v>
      </c>
      <c r="P482">
        <v>0</v>
      </c>
      <c r="Q482" t="s">
        <v>549</v>
      </c>
      <c r="R482" s="1">
        <v>55156794.43</v>
      </c>
      <c r="S482" s="1">
        <v>55046596.689999998</v>
      </c>
      <c r="T482" s="1">
        <v>55046596.689999998</v>
      </c>
      <c r="U482" s="1">
        <v>72216447.640000001</v>
      </c>
      <c r="V482" s="1">
        <v>54793475.799999997</v>
      </c>
      <c r="W482" s="1">
        <v>71500163.719999999</v>
      </c>
      <c r="X482" s="1">
        <v>52216447.640000001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</row>
    <row r="483" spans="1:38" x14ac:dyDescent="0.35">
      <c r="A483" t="str">
        <f t="shared" si="17"/>
        <v>1.1-00-2510_25044031_2544110</v>
      </c>
      <c r="B483" t="s">
        <v>812</v>
      </c>
      <c r="C483" t="s">
        <v>815</v>
      </c>
      <c r="D483" t="s">
        <v>898</v>
      </c>
      <c r="E483" t="s">
        <v>900</v>
      </c>
      <c r="F483">
        <v>0</v>
      </c>
      <c r="G483" t="s">
        <v>255</v>
      </c>
      <c r="H483">
        <v>44</v>
      </c>
      <c r="I483" t="s">
        <v>928</v>
      </c>
      <c r="J483" t="s">
        <v>908</v>
      </c>
      <c r="K483" t="s">
        <v>909</v>
      </c>
      <c r="L483">
        <v>4000</v>
      </c>
      <c r="M483" t="s">
        <v>233</v>
      </c>
      <c r="N483">
        <v>4411</v>
      </c>
      <c r="O483" t="s">
        <v>231</v>
      </c>
      <c r="P483">
        <v>0</v>
      </c>
      <c r="Q483" t="s">
        <v>551</v>
      </c>
      <c r="R483" s="1">
        <v>14162986.199999999</v>
      </c>
      <c r="S483" s="1">
        <v>14162986.199999999</v>
      </c>
      <c r="T483" s="1">
        <v>14162986.199999999</v>
      </c>
      <c r="U483" s="1">
        <v>17662452.359999999</v>
      </c>
      <c r="V483" s="1">
        <v>15085424.199999999</v>
      </c>
      <c r="W483" s="1">
        <v>17603613.140000001</v>
      </c>
      <c r="X483" s="1">
        <v>17603613.140000001</v>
      </c>
      <c r="Y483" s="1">
        <v>100738605.5</v>
      </c>
      <c r="Z483" s="1">
        <v>71000000</v>
      </c>
      <c r="AA483" s="1">
        <v>100738501.97</v>
      </c>
      <c r="AB483" s="1">
        <v>100494992.3</v>
      </c>
      <c r="AC483" s="1">
        <v>73747765.180000007</v>
      </c>
      <c r="AD483" s="1">
        <v>73747765.180000007</v>
      </c>
      <c r="AE483" s="1">
        <v>73747765.180000007</v>
      </c>
      <c r="AF483" s="1">
        <v>243613.2</v>
      </c>
      <c r="AG483" s="1">
        <v>26990840.32</v>
      </c>
      <c r="AH483">
        <v>0</v>
      </c>
      <c r="AI483" s="1">
        <v>29738605.5</v>
      </c>
      <c r="AJ483">
        <v>0</v>
      </c>
      <c r="AK483">
        <v>0</v>
      </c>
      <c r="AL483" s="1">
        <v>29738605.5</v>
      </c>
    </row>
    <row r="484" spans="1:38" x14ac:dyDescent="0.35">
      <c r="A484" t="str">
        <f t="shared" si="17"/>
        <v>1.1-00-2510_25045031_2544110</v>
      </c>
      <c r="B484" t="s">
        <v>812</v>
      </c>
      <c r="C484" t="s">
        <v>815</v>
      </c>
      <c r="D484" t="s">
        <v>898</v>
      </c>
      <c r="E484" t="s">
        <v>900</v>
      </c>
      <c r="F484">
        <v>0</v>
      </c>
      <c r="G484" t="s">
        <v>255</v>
      </c>
      <c r="H484">
        <v>45</v>
      </c>
      <c r="I484" t="s">
        <v>463</v>
      </c>
      <c r="J484" t="s">
        <v>908</v>
      </c>
      <c r="K484" t="s">
        <v>909</v>
      </c>
      <c r="L484">
        <v>4000</v>
      </c>
      <c r="M484" t="s">
        <v>233</v>
      </c>
      <c r="N484">
        <v>4411</v>
      </c>
      <c r="O484" t="s">
        <v>231</v>
      </c>
      <c r="P484">
        <v>0</v>
      </c>
      <c r="Q484" t="s">
        <v>58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 s="1">
        <v>2000000</v>
      </c>
      <c r="Z484" s="1">
        <v>3500000</v>
      </c>
      <c r="AA484">
        <v>0</v>
      </c>
      <c r="AB484">
        <v>0</v>
      </c>
      <c r="AC484">
        <v>0</v>
      </c>
      <c r="AD484">
        <v>0</v>
      </c>
      <c r="AE484">
        <v>0</v>
      </c>
      <c r="AF484" s="1">
        <v>2000000</v>
      </c>
      <c r="AG484" s="1">
        <v>2000000</v>
      </c>
      <c r="AH484">
        <v>0</v>
      </c>
      <c r="AI484">
        <v>0</v>
      </c>
      <c r="AJ484">
        <v>0</v>
      </c>
      <c r="AK484" s="1">
        <v>1500000</v>
      </c>
      <c r="AL484" s="1">
        <v>-1500000</v>
      </c>
    </row>
    <row r="485" spans="1:38" x14ac:dyDescent="0.35">
      <c r="A485" t="str">
        <f t="shared" si="17"/>
        <v>1.1-00-2510_25057031_2544110</v>
      </c>
      <c r="B485" t="s">
        <v>812</v>
      </c>
      <c r="C485" t="s">
        <v>815</v>
      </c>
      <c r="D485" t="s">
        <v>898</v>
      </c>
      <c r="E485" t="s">
        <v>900</v>
      </c>
      <c r="F485">
        <v>0</v>
      </c>
      <c r="G485" t="s">
        <v>255</v>
      </c>
      <c r="H485">
        <v>57</v>
      </c>
      <c r="I485" t="s">
        <v>929</v>
      </c>
      <c r="J485" t="s">
        <v>908</v>
      </c>
      <c r="K485" t="s">
        <v>909</v>
      </c>
      <c r="L485">
        <v>4000</v>
      </c>
      <c r="M485" t="s">
        <v>233</v>
      </c>
      <c r="N485">
        <v>4411</v>
      </c>
      <c r="O485" t="s">
        <v>231</v>
      </c>
      <c r="P485">
        <v>0</v>
      </c>
      <c r="Q485" t="s">
        <v>58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 s="1">
        <v>1500000</v>
      </c>
      <c r="Z485">
        <v>0</v>
      </c>
      <c r="AA485" s="1">
        <v>735000</v>
      </c>
      <c r="AB485" s="1">
        <v>735000</v>
      </c>
      <c r="AC485" s="1">
        <v>735000</v>
      </c>
      <c r="AD485" s="1">
        <v>735000</v>
      </c>
      <c r="AE485" s="1">
        <v>735000</v>
      </c>
      <c r="AF485" s="1">
        <v>765000</v>
      </c>
      <c r="AG485" s="1">
        <v>765000</v>
      </c>
      <c r="AH485">
        <v>0</v>
      </c>
      <c r="AI485" s="1">
        <v>1500000</v>
      </c>
      <c r="AJ485">
        <v>0</v>
      </c>
      <c r="AK485">
        <v>0</v>
      </c>
      <c r="AL485" s="1">
        <v>1500000</v>
      </c>
    </row>
    <row r="486" spans="1:38" x14ac:dyDescent="0.35">
      <c r="A486" t="str">
        <f t="shared" si="17"/>
        <v>1.1-00-2510_25036028_2521110</v>
      </c>
      <c r="B486" t="s">
        <v>812</v>
      </c>
      <c r="C486" t="s">
        <v>815</v>
      </c>
      <c r="D486" t="s">
        <v>898</v>
      </c>
      <c r="E486" t="s">
        <v>900</v>
      </c>
      <c r="F486">
        <v>0</v>
      </c>
      <c r="G486" t="s">
        <v>255</v>
      </c>
      <c r="H486">
        <v>36</v>
      </c>
      <c r="I486" t="s">
        <v>931</v>
      </c>
      <c r="J486" t="s">
        <v>930</v>
      </c>
      <c r="K486" t="s">
        <v>932</v>
      </c>
      <c r="L486">
        <v>2000</v>
      </c>
      <c r="M486" t="s">
        <v>105</v>
      </c>
      <c r="N486">
        <v>2111</v>
      </c>
      <c r="O486" t="s">
        <v>124</v>
      </c>
      <c r="P486">
        <v>0</v>
      </c>
      <c r="Q486" t="s">
        <v>58</v>
      </c>
      <c r="R486" s="1">
        <v>0</v>
      </c>
      <c r="S486" s="1">
        <v>0</v>
      </c>
      <c r="T486" s="1">
        <v>0</v>
      </c>
      <c r="U486" s="1">
        <v>50000</v>
      </c>
      <c r="V486" s="1">
        <v>0</v>
      </c>
      <c r="W486" s="1">
        <v>23055.94</v>
      </c>
      <c r="X486" s="1">
        <v>23055.94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</row>
    <row r="487" spans="1:38" x14ac:dyDescent="0.35">
      <c r="A487" t="str">
        <f t="shared" ref="A487:A550" si="18">CONCATENATE(B487,D487,F487,H487,J487,N487,P487)</f>
        <v>1.1-00-2510_25036028_2521210</v>
      </c>
      <c r="B487" t="s">
        <v>812</v>
      </c>
      <c r="C487" t="s">
        <v>815</v>
      </c>
      <c r="D487" t="s">
        <v>898</v>
      </c>
      <c r="E487" t="s">
        <v>900</v>
      </c>
      <c r="F487">
        <v>0</v>
      </c>
      <c r="G487" t="s">
        <v>255</v>
      </c>
      <c r="H487">
        <v>36</v>
      </c>
      <c r="I487" t="s">
        <v>931</v>
      </c>
      <c r="J487" t="s">
        <v>930</v>
      </c>
      <c r="K487" t="s">
        <v>932</v>
      </c>
      <c r="L487">
        <v>2000</v>
      </c>
      <c r="M487" t="s">
        <v>105</v>
      </c>
      <c r="N487">
        <v>2121</v>
      </c>
      <c r="O487" t="s">
        <v>125</v>
      </c>
      <c r="P487">
        <v>0</v>
      </c>
      <c r="Q487" t="s">
        <v>58</v>
      </c>
      <c r="R487" s="1">
        <v>0</v>
      </c>
      <c r="S487" s="1">
        <v>0</v>
      </c>
      <c r="T487" s="1">
        <v>0</v>
      </c>
      <c r="U487" s="1">
        <v>0</v>
      </c>
      <c r="V487" s="1">
        <v>70000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</row>
    <row r="488" spans="1:38" x14ac:dyDescent="0.35">
      <c r="A488" t="str">
        <f t="shared" si="18"/>
        <v>1.1-00-2510_25036028_2521610</v>
      </c>
      <c r="B488" t="s">
        <v>812</v>
      </c>
      <c r="C488" t="s">
        <v>815</v>
      </c>
      <c r="D488" t="s">
        <v>898</v>
      </c>
      <c r="E488" t="s">
        <v>900</v>
      </c>
      <c r="F488">
        <v>0</v>
      </c>
      <c r="G488" t="s">
        <v>255</v>
      </c>
      <c r="H488">
        <v>36</v>
      </c>
      <c r="I488" t="s">
        <v>931</v>
      </c>
      <c r="J488" t="s">
        <v>930</v>
      </c>
      <c r="K488" t="s">
        <v>932</v>
      </c>
      <c r="L488">
        <v>2000</v>
      </c>
      <c r="M488" t="s">
        <v>105</v>
      </c>
      <c r="N488">
        <v>2161</v>
      </c>
      <c r="O488" t="s">
        <v>367</v>
      </c>
      <c r="P488">
        <v>0</v>
      </c>
      <c r="Q488" t="s">
        <v>58</v>
      </c>
      <c r="R488" s="1">
        <v>0</v>
      </c>
      <c r="S488" s="1">
        <v>0</v>
      </c>
      <c r="T488" s="1">
        <v>0</v>
      </c>
      <c r="U488" s="1">
        <v>31400</v>
      </c>
      <c r="V488" s="1">
        <v>0</v>
      </c>
      <c r="W488" s="1">
        <v>5588.88</v>
      </c>
      <c r="X488" s="1">
        <v>5588.88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</row>
    <row r="489" spans="1:38" x14ac:dyDescent="0.35">
      <c r="A489" t="str">
        <f t="shared" si="18"/>
        <v>1.1-00-2510_25036028_2521710</v>
      </c>
      <c r="B489" t="s">
        <v>812</v>
      </c>
      <c r="C489" t="s">
        <v>815</v>
      </c>
      <c r="D489" t="s">
        <v>898</v>
      </c>
      <c r="E489" t="s">
        <v>900</v>
      </c>
      <c r="F489">
        <v>0</v>
      </c>
      <c r="G489" t="s">
        <v>255</v>
      </c>
      <c r="H489">
        <v>36</v>
      </c>
      <c r="I489" t="s">
        <v>931</v>
      </c>
      <c r="J489" t="s">
        <v>930</v>
      </c>
      <c r="K489" t="s">
        <v>932</v>
      </c>
      <c r="L489">
        <v>2000</v>
      </c>
      <c r="M489" t="s">
        <v>105</v>
      </c>
      <c r="N489">
        <v>2171</v>
      </c>
      <c r="O489" t="s">
        <v>127</v>
      </c>
      <c r="P489">
        <v>0</v>
      </c>
      <c r="Q489" t="s">
        <v>58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 s="1">
        <v>640667.56999999995</v>
      </c>
      <c r="Z489" s="1">
        <v>300000</v>
      </c>
      <c r="AA489" s="1">
        <v>625147.19999999995</v>
      </c>
      <c r="AB489" s="1">
        <v>625147.19999999995</v>
      </c>
      <c r="AC489">
        <v>0</v>
      </c>
      <c r="AD489">
        <v>0</v>
      </c>
      <c r="AE489">
        <v>0</v>
      </c>
      <c r="AF489" s="1">
        <v>15520.37</v>
      </c>
      <c r="AG489" s="1">
        <v>640667.56999999995</v>
      </c>
      <c r="AH489">
        <v>0</v>
      </c>
      <c r="AI489" s="1">
        <v>340667.57</v>
      </c>
      <c r="AJ489">
        <v>0</v>
      </c>
      <c r="AK489">
        <v>0</v>
      </c>
      <c r="AL489" s="1">
        <v>340667.57</v>
      </c>
    </row>
    <row r="490" spans="1:38" x14ac:dyDescent="0.35">
      <c r="A490" t="str">
        <f t="shared" si="18"/>
        <v>1.1-00-2510_25036028_2524110</v>
      </c>
      <c r="B490" t="s">
        <v>812</v>
      </c>
      <c r="C490" t="s">
        <v>815</v>
      </c>
      <c r="D490" t="s">
        <v>898</v>
      </c>
      <c r="E490" t="s">
        <v>900</v>
      </c>
      <c r="F490">
        <v>0</v>
      </c>
      <c r="G490" t="s">
        <v>255</v>
      </c>
      <c r="H490">
        <v>36</v>
      </c>
      <c r="I490" t="s">
        <v>931</v>
      </c>
      <c r="J490" t="s">
        <v>930</v>
      </c>
      <c r="K490" t="s">
        <v>932</v>
      </c>
      <c r="L490">
        <v>2000</v>
      </c>
      <c r="M490" t="s">
        <v>105</v>
      </c>
      <c r="N490">
        <v>2411</v>
      </c>
      <c r="O490" t="s">
        <v>369</v>
      </c>
      <c r="P490">
        <v>0</v>
      </c>
      <c r="Q490" t="s">
        <v>58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 s="1">
        <v>40000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 s="1">
        <v>40000</v>
      </c>
      <c r="AL490" s="1">
        <v>-40000</v>
      </c>
    </row>
    <row r="491" spans="1:38" x14ac:dyDescent="0.35">
      <c r="A491" t="str">
        <f t="shared" si="18"/>
        <v>1.1-00-2510_25036028_2524210</v>
      </c>
      <c r="B491" t="s">
        <v>812</v>
      </c>
      <c r="C491" t="s">
        <v>815</v>
      </c>
      <c r="D491" t="s">
        <v>898</v>
      </c>
      <c r="E491" t="s">
        <v>900</v>
      </c>
      <c r="F491">
        <v>0</v>
      </c>
      <c r="G491" t="s">
        <v>255</v>
      </c>
      <c r="H491">
        <v>36</v>
      </c>
      <c r="I491" t="s">
        <v>931</v>
      </c>
      <c r="J491" t="s">
        <v>930</v>
      </c>
      <c r="K491" t="s">
        <v>932</v>
      </c>
      <c r="L491">
        <v>2000</v>
      </c>
      <c r="M491" t="s">
        <v>105</v>
      </c>
      <c r="N491">
        <v>2421</v>
      </c>
      <c r="O491" t="s">
        <v>370</v>
      </c>
      <c r="P491">
        <v>0</v>
      </c>
      <c r="Q491" t="s">
        <v>58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 s="1">
        <v>3000</v>
      </c>
      <c r="Z491" s="1">
        <v>80000</v>
      </c>
      <c r="AA491">
        <v>0</v>
      </c>
      <c r="AB491">
        <v>0</v>
      </c>
      <c r="AC491">
        <v>0</v>
      </c>
      <c r="AD491">
        <v>0</v>
      </c>
      <c r="AE491">
        <v>0</v>
      </c>
      <c r="AF491" s="1">
        <v>3000</v>
      </c>
      <c r="AG491" s="1">
        <v>3000</v>
      </c>
      <c r="AH491">
        <v>0</v>
      </c>
      <c r="AI491">
        <v>0</v>
      </c>
      <c r="AJ491">
        <v>0</v>
      </c>
      <c r="AK491" s="1">
        <v>77000</v>
      </c>
      <c r="AL491" s="1">
        <v>-77000</v>
      </c>
    </row>
    <row r="492" spans="1:38" x14ac:dyDescent="0.35">
      <c r="A492" t="str">
        <f t="shared" si="18"/>
        <v>1.1-00-2510_25036028_2524410</v>
      </c>
      <c r="B492" t="s">
        <v>812</v>
      </c>
      <c r="C492" t="s">
        <v>815</v>
      </c>
      <c r="D492" t="s">
        <v>898</v>
      </c>
      <c r="E492" t="s">
        <v>900</v>
      </c>
      <c r="F492">
        <v>0</v>
      </c>
      <c r="G492" t="s">
        <v>255</v>
      </c>
      <c r="H492">
        <v>36</v>
      </c>
      <c r="I492" t="s">
        <v>931</v>
      </c>
      <c r="J492" t="s">
        <v>930</v>
      </c>
      <c r="K492" t="s">
        <v>932</v>
      </c>
      <c r="L492">
        <v>2000</v>
      </c>
      <c r="M492" t="s">
        <v>105</v>
      </c>
      <c r="N492">
        <v>2441</v>
      </c>
      <c r="O492" t="s">
        <v>662</v>
      </c>
      <c r="P492">
        <v>0</v>
      </c>
      <c r="Q492" t="s">
        <v>58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 s="1">
        <v>23000</v>
      </c>
      <c r="Z492" s="1">
        <v>23000</v>
      </c>
      <c r="AA492">
        <v>0</v>
      </c>
      <c r="AB492">
        <v>0</v>
      </c>
      <c r="AC492">
        <v>0</v>
      </c>
      <c r="AD492">
        <v>0</v>
      </c>
      <c r="AE492">
        <v>0</v>
      </c>
      <c r="AF492" s="1">
        <v>23000</v>
      </c>
      <c r="AG492" s="1">
        <v>23000</v>
      </c>
      <c r="AH492">
        <v>0</v>
      </c>
      <c r="AI492">
        <v>0</v>
      </c>
      <c r="AJ492">
        <v>0</v>
      </c>
      <c r="AK492">
        <v>0</v>
      </c>
      <c r="AL492">
        <v>0</v>
      </c>
    </row>
    <row r="493" spans="1:38" x14ac:dyDescent="0.35">
      <c r="A493" t="str">
        <f t="shared" si="18"/>
        <v>1.1-00-2510_25036028_2524610</v>
      </c>
      <c r="B493" t="s">
        <v>812</v>
      </c>
      <c r="C493" t="s">
        <v>815</v>
      </c>
      <c r="D493" t="s">
        <v>898</v>
      </c>
      <c r="E493" t="s">
        <v>900</v>
      </c>
      <c r="F493">
        <v>0</v>
      </c>
      <c r="G493" t="s">
        <v>255</v>
      </c>
      <c r="H493">
        <v>36</v>
      </c>
      <c r="I493" t="s">
        <v>931</v>
      </c>
      <c r="J493" t="s">
        <v>930</v>
      </c>
      <c r="K493" t="s">
        <v>932</v>
      </c>
      <c r="L493">
        <v>2000</v>
      </c>
      <c r="M493" t="s">
        <v>105</v>
      </c>
      <c r="N493">
        <v>2461</v>
      </c>
      <c r="O493" t="s">
        <v>372</v>
      </c>
      <c r="P493">
        <v>0</v>
      </c>
      <c r="Q493" t="s">
        <v>58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 s="1">
        <v>5000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s="1">
        <v>5000</v>
      </c>
      <c r="AG493" s="1">
        <v>5000</v>
      </c>
      <c r="AH493">
        <v>0</v>
      </c>
      <c r="AI493" s="1">
        <v>5000</v>
      </c>
      <c r="AJ493">
        <v>0</v>
      </c>
      <c r="AK493">
        <v>0</v>
      </c>
      <c r="AL493" s="1">
        <v>5000</v>
      </c>
    </row>
    <row r="494" spans="1:38" x14ac:dyDescent="0.35">
      <c r="A494" t="str">
        <f t="shared" si="18"/>
        <v>1.1-00-2510_25036028_2524710</v>
      </c>
      <c r="B494" t="s">
        <v>812</v>
      </c>
      <c r="C494" t="s">
        <v>815</v>
      </c>
      <c r="D494" t="s">
        <v>898</v>
      </c>
      <c r="E494" t="s">
        <v>900</v>
      </c>
      <c r="F494">
        <v>0</v>
      </c>
      <c r="G494" t="s">
        <v>255</v>
      </c>
      <c r="H494">
        <v>36</v>
      </c>
      <c r="I494" t="s">
        <v>931</v>
      </c>
      <c r="J494" t="s">
        <v>930</v>
      </c>
      <c r="K494" t="s">
        <v>932</v>
      </c>
      <c r="L494">
        <v>2000</v>
      </c>
      <c r="M494" t="s">
        <v>105</v>
      </c>
      <c r="N494">
        <v>2471</v>
      </c>
      <c r="O494" t="s">
        <v>373</v>
      </c>
      <c r="P494">
        <v>0</v>
      </c>
      <c r="Q494" t="s">
        <v>58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 s="1">
        <v>5000</v>
      </c>
      <c r="Z494" s="1">
        <v>20000</v>
      </c>
      <c r="AA494">
        <v>0</v>
      </c>
      <c r="AB494">
        <v>0</v>
      </c>
      <c r="AC494">
        <v>0</v>
      </c>
      <c r="AD494">
        <v>0</v>
      </c>
      <c r="AE494">
        <v>0</v>
      </c>
      <c r="AF494" s="1">
        <v>5000</v>
      </c>
      <c r="AG494" s="1">
        <v>5000</v>
      </c>
      <c r="AH494">
        <v>0</v>
      </c>
      <c r="AI494">
        <v>0</v>
      </c>
      <c r="AJ494">
        <v>0</v>
      </c>
      <c r="AK494" s="1">
        <v>15000</v>
      </c>
      <c r="AL494" s="1">
        <v>-15000</v>
      </c>
    </row>
    <row r="495" spans="1:38" x14ac:dyDescent="0.35">
      <c r="A495" t="str">
        <f t="shared" si="18"/>
        <v>1.1-00-2510_25036028_2524910</v>
      </c>
      <c r="B495" t="s">
        <v>812</v>
      </c>
      <c r="C495" t="s">
        <v>815</v>
      </c>
      <c r="D495" t="s">
        <v>898</v>
      </c>
      <c r="E495" t="s">
        <v>900</v>
      </c>
      <c r="F495">
        <v>0</v>
      </c>
      <c r="G495" t="s">
        <v>255</v>
      </c>
      <c r="H495">
        <v>36</v>
      </c>
      <c r="I495" t="s">
        <v>931</v>
      </c>
      <c r="J495" t="s">
        <v>930</v>
      </c>
      <c r="K495" t="s">
        <v>932</v>
      </c>
      <c r="L495">
        <v>2000</v>
      </c>
      <c r="M495" t="s">
        <v>105</v>
      </c>
      <c r="N495">
        <v>2491</v>
      </c>
      <c r="O495" t="s">
        <v>374</v>
      </c>
      <c r="P495">
        <v>0</v>
      </c>
      <c r="Q495" t="s">
        <v>58</v>
      </c>
      <c r="R495" s="1">
        <v>0</v>
      </c>
      <c r="S495" s="1">
        <v>0</v>
      </c>
      <c r="T495" s="1">
        <v>0</v>
      </c>
      <c r="U495" s="1">
        <v>21000</v>
      </c>
      <c r="V495" s="1">
        <v>0</v>
      </c>
      <c r="W495" s="1">
        <v>8383.9599999999991</v>
      </c>
      <c r="X495" s="1">
        <v>8383.9599999999991</v>
      </c>
      <c r="Y495">
        <v>0</v>
      </c>
      <c r="Z495" s="1">
        <v>260000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 s="1">
        <v>300000</v>
      </c>
      <c r="AI495">
        <v>0</v>
      </c>
      <c r="AJ495">
        <v>0</v>
      </c>
      <c r="AK495" s="1">
        <v>560000</v>
      </c>
      <c r="AL495" s="1">
        <v>-260000</v>
      </c>
    </row>
    <row r="496" spans="1:38" x14ac:dyDescent="0.35">
      <c r="A496" t="str">
        <f t="shared" si="18"/>
        <v>1.1-00-2510_25036028_2525210</v>
      </c>
      <c r="B496" t="s">
        <v>812</v>
      </c>
      <c r="C496" t="s">
        <v>815</v>
      </c>
      <c r="D496" t="s">
        <v>898</v>
      </c>
      <c r="E496" t="s">
        <v>900</v>
      </c>
      <c r="F496">
        <v>0</v>
      </c>
      <c r="G496" t="s">
        <v>255</v>
      </c>
      <c r="H496">
        <v>36</v>
      </c>
      <c r="I496" t="s">
        <v>931</v>
      </c>
      <c r="J496" t="s">
        <v>930</v>
      </c>
      <c r="K496" t="s">
        <v>932</v>
      </c>
      <c r="L496">
        <v>2000</v>
      </c>
      <c r="M496" t="s">
        <v>105</v>
      </c>
      <c r="N496">
        <v>2521</v>
      </c>
      <c r="O496" t="s">
        <v>375</v>
      </c>
      <c r="P496">
        <v>0</v>
      </c>
      <c r="Q496" t="s">
        <v>58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 s="1">
        <v>7500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s="1">
        <v>7500</v>
      </c>
      <c r="AG496" s="1">
        <v>7500</v>
      </c>
      <c r="AH496">
        <v>0</v>
      </c>
      <c r="AI496" s="1">
        <v>7500</v>
      </c>
      <c r="AJ496">
        <v>0</v>
      </c>
      <c r="AK496">
        <v>0</v>
      </c>
      <c r="AL496" s="1">
        <v>7500</v>
      </c>
    </row>
    <row r="497" spans="1:38" x14ac:dyDescent="0.35">
      <c r="A497" t="str">
        <f t="shared" si="18"/>
        <v>1.1-00-2510_25036028_2525610</v>
      </c>
      <c r="B497" t="s">
        <v>812</v>
      </c>
      <c r="C497" t="s">
        <v>815</v>
      </c>
      <c r="D497" t="s">
        <v>898</v>
      </c>
      <c r="E497" t="s">
        <v>900</v>
      </c>
      <c r="F497">
        <v>0</v>
      </c>
      <c r="G497" t="s">
        <v>255</v>
      </c>
      <c r="H497">
        <v>36</v>
      </c>
      <c r="I497" t="s">
        <v>931</v>
      </c>
      <c r="J497" t="s">
        <v>930</v>
      </c>
      <c r="K497" t="s">
        <v>932</v>
      </c>
      <c r="L497">
        <v>2000</v>
      </c>
      <c r="M497" t="s">
        <v>105</v>
      </c>
      <c r="N497">
        <v>2561</v>
      </c>
      <c r="O497" t="s">
        <v>376</v>
      </c>
      <c r="P497">
        <v>0</v>
      </c>
      <c r="Q497" t="s">
        <v>58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 s="1">
        <v>3500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 s="1">
        <v>3500</v>
      </c>
      <c r="AG497" s="1">
        <v>3500</v>
      </c>
      <c r="AH497">
        <v>0</v>
      </c>
      <c r="AI497" s="1">
        <v>3500</v>
      </c>
      <c r="AJ497">
        <v>0</v>
      </c>
      <c r="AK497">
        <v>0</v>
      </c>
      <c r="AL497" s="1">
        <v>3500</v>
      </c>
    </row>
    <row r="498" spans="1:38" x14ac:dyDescent="0.35">
      <c r="A498" t="str">
        <f t="shared" si="18"/>
        <v>1.1-00-2510_25036028_2527210</v>
      </c>
      <c r="B498" t="s">
        <v>812</v>
      </c>
      <c r="C498" t="s">
        <v>815</v>
      </c>
      <c r="D498" t="s">
        <v>898</v>
      </c>
      <c r="E498" t="s">
        <v>900</v>
      </c>
      <c r="F498">
        <v>0</v>
      </c>
      <c r="G498" t="s">
        <v>255</v>
      </c>
      <c r="H498">
        <v>36</v>
      </c>
      <c r="I498" t="s">
        <v>931</v>
      </c>
      <c r="J498" t="s">
        <v>930</v>
      </c>
      <c r="K498" t="s">
        <v>932</v>
      </c>
      <c r="L498">
        <v>2000</v>
      </c>
      <c r="M498" t="s">
        <v>105</v>
      </c>
      <c r="N498">
        <v>2721</v>
      </c>
      <c r="O498" t="s">
        <v>377</v>
      </c>
      <c r="P498">
        <v>0</v>
      </c>
      <c r="Q498" t="s">
        <v>58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 s="1">
        <v>8832.43</v>
      </c>
      <c r="Z498">
        <v>0</v>
      </c>
      <c r="AA498" s="1">
        <v>8832.43</v>
      </c>
      <c r="AB498" s="1">
        <v>8832.43</v>
      </c>
      <c r="AC498" s="1">
        <v>8832.43</v>
      </c>
      <c r="AD498" s="1">
        <v>8832.43</v>
      </c>
      <c r="AE498" s="1">
        <v>8832.43</v>
      </c>
      <c r="AF498">
        <v>0</v>
      </c>
      <c r="AG498">
        <v>0</v>
      </c>
      <c r="AH498">
        <v>0</v>
      </c>
      <c r="AI498" s="1">
        <v>8832.43</v>
      </c>
      <c r="AJ498">
        <v>0</v>
      </c>
      <c r="AK498">
        <v>0</v>
      </c>
      <c r="AL498" s="1">
        <v>8832.43</v>
      </c>
    </row>
    <row r="499" spans="1:38" x14ac:dyDescent="0.35">
      <c r="A499" t="str">
        <f t="shared" si="18"/>
        <v>1.1-00-2510_25036028_2527310</v>
      </c>
      <c r="B499" t="s">
        <v>812</v>
      </c>
      <c r="C499" t="s">
        <v>815</v>
      </c>
      <c r="D499" t="s">
        <v>898</v>
      </c>
      <c r="E499" t="s">
        <v>900</v>
      </c>
      <c r="F499">
        <v>0</v>
      </c>
      <c r="G499" t="s">
        <v>255</v>
      </c>
      <c r="H499">
        <v>36</v>
      </c>
      <c r="I499" t="s">
        <v>931</v>
      </c>
      <c r="J499" t="s">
        <v>930</v>
      </c>
      <c r="K499" t="s">
        <v>932</v>
      </c>
      <c r="L499">
        <v>2000</v>
      </c>
      <c r="M499" t="s">
        <v>105</v>
      </c>
      <c r="N499">
        <v>2731</v>
      </c>
      <c r="O499" t="s">
        <v>222</v>
      </c>
      <c r="P499">
        <v>0</v>
      </c>
      <c r="Q499" t="s">
        <v>58</v>
      </c>
      <c r="R499" s="1">
        <v>0</v>
      </c>
      <c r="S499" s="1">
        <v>0</v>
      </c>
      <c r="T499" s="1">
        <v>0</v>
      </c>
      <c r="U499" s="1">
        <v>24000</v>
      </c>
      <c r="V499" s="1">
        <v>0</v>
      </c>
      <c r="W499" s="1">
        <v>19986.8</v>
      </c>
      <c r="X499" s="1">
        <v>19986.8</v>
      </c>
      <c r="Y499">
        <v>0</v>
      </c>
      <c r="Z499" s="1">
        <v>20000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 s="1">
        <v>20000</v>
      </c>
      <c r="AL499" s="1">
        <v>-20000</v>
      </c>
    </row>
    <row r="500" spans="1:38" x14ac:dyDescent="0.35">
      <c r="A500" t="str">
        <f t="shared" si="18"/>
        <v>1.1-00-2510_25036028_2529110</v>
      </c>
      <c r="B500" t="s">
        <v>812</v>
      </c>
      <c r="C500" t="s">
        <v>815</v>
      </c>
      <c r="D500" t="s">
        <v>898</v>
      </c>
      <c r="E500" t="s">
        <v>900</v>
      </c>
      <c r="F500">
        <v>0</v>
      </c>
      <c r="G500" t="s">
        <v>255</v>
      </c>
      <c r="H500">
        <v>36</v>
      </c>
      <c r="I500" t="s">
        <v>931</v>
      </c>
      <c r="J500" t="s">
        <v>930</v>
      </c>
      <c r="K500" t="s">
        <v>932</v>
      </c>
      <c r="L500">
        <v>2000</v>
      </c>
      <c r="M500" t="s">
        <v>105</v>
      </c>
      <c r="N500">
        <v>2911</v>
      </c>
      <c r="O500" t="s">
        <v>312</v>
      </c>
      <c r="P500">
        <v>0</v>
      </c>
      <c r="Q500" t="s">
        <v>58</v>
      </c>
      <c r="R500" s="1">
        <v>0</v>
      </c>
      <c r="S500" s="1">
        <v>0</v>
      </c>
      <c r="T500" s="1">
        <v>0</v>
      </c>
      <c r="U500" s="1">
        <v>30300</v>
      </c>
      <c r="V500" s="1">
        <v>0</v>
      </c>
      <c r="W500" s="1">
        <v>15025.71</v>
      </c>
      <c r="X500" s="1">
        <v>15025.71</v>
      </c>
      <c r="Y500" s="1">
        <v>53000</v>
      </c>
      <c r="Z500" s="1">
        <v>15000</v>
      </c>
      <c r="AA500">
        <v>0</v>
      </c>
      <c r="AB500">
        <v>0</v>
      </c>
      <c r="AC500">
        <v>0</v>
      </c>
      <c r="AD500">
        <v>0</v>
      </c>
      <c r="AE500">
        <v>0</v>
      </c>
      <c r="AF500" s="1">
        <v>53000</v>
      </c>
      <c r="AG500" s="1">
        <v>53000</v>
      </c>
      <c r="AH500">
        <v>0</v>
      </c>
      <c r="AI500" s="1">
        <v>38000</v>
      </c>
      <c r="AJ500">
        <v>0</v>
      </c>
      <c r="AK500">
        <v>0</v>
      </c>
      <c r="AL500" s="1">
        <v>38000</v>
      </c>
    </row>
    <row r="501" spans="1:38" x14ac:dyDescent="0.35">
      <c r="A501" t="str">
        <f t="shared" si="18"/>
        <v>1.1-00-2510_25036028_2529210</v>
      </c>
      <c r="B501" t="s">
        <v>812</v>
      </c>
      <c r="C501" t="s">
        <v>815</v>
      </c>
      <c r="D501" t="s">
        <v>898</v>
      </c>
      <c r="E501" t="s">
        <v>900</v>
      </c>
      <c r="F501">
        <v>0</v>
      </c>
      <c r="G501" t="s">
        <v>255</v>
      </c>
      <c r="H501">
        <v>36</v>
      </c>
      <c r="I501" t="s">
        <v>931</v>
      </c>
      <c r="J501" t="s">
        <v>930</v>
      </c>
      <c r="K501" t="s">
        <v>932</v>
      </c>
      <c r="L501">
        <v>2000</v>
      </c>
      <c r="M501" t="s">
        <v>105</v>
      </c>
      <c r="N501">
        <v>2921</v>
      </c>
      <c r="O501" t="s">
        <v>378</v>
      </c>
      <c r="P501">
        <v>0</v>
      </c>
      <c r="Q501" t="s">
        <v>58</v>
      </c>
      <c r="R501" s="1">
        <v>0</v>
      </c>
      <c r="S501" s="1">
        <v>0</v>
      </c>
      <c r="T501" s="1">
        <v>0</v>
      </c>
      <c r="U501" s="1">
        <v>0</v>
      </c>
      <c r="V501" s="1">
        <v>50000</v>
      </c>
      <c r="W501" s="1">
        <v>0</v>
      </c>
      <c r="X501" s="1">
        <v>0</v>
      </c>
      <c r="Y501" s="1">
        <v>4500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s="1">
        <v>4500</v>
      </c>
      <c r="AG501" s="1">
        <v>4500</v>
      </c>
      <c r="AH501">
        <v>0</v>
      </c>
      <c r="AI501" s="1">
        <v>4500</v>
      </c>
      <c r="AJ501">
        <v>0</v>
      </c>
      <c r="AK501">
        <v>0</v>
      </c>
      <c r="AL501" s="1">
        <v>4500</v>
      </c>
    </row>
    <row r="502" spans="1:38" x14ac:dyDescent="0.35">
      <c r="A502" t="str">
        <f t="shared" si="18"/>
        <v>1.1-00-2510_25036028_2529410</v>
      </c>
      <c r="B502" t="s">
        <v>812</v>
      </c>
      <c r="C502" t="s">
        <v>815</v>
      </c>
      <c r="D502" t="s">
        <v>898</v>
      </c>
      <c r="E502" t="s">
        <v>900</v>
      </c>
      <c r="F502">
        <v>0</v>
      </c>
      <c r="G502" t="s">
        <v>255</v>
      </c>
      <c r="H502">
        <v>36</v>
      </c>
      <c r="I502" t="s">
        <v>931</v>
      </c>
      <c r="J502" t="s">
        <v>930</v>
      </c>
      <c r="K502" t="s">
        <v>932</v>
      </c>
      <c r="L502">
        <v>2000</v>
      </c>
      <c r="M502" t="s">
        <v>105</v>
      </c>
      <c r="N502">
        <v>2941</v>
      </c>
      <c r="O502" t="s">
        <v>313</v>
      </c>
      <c r="P502">
        <v>0</v>
      </c>
      <c r="Q502" t="s">
        <v>58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 s="1">
        <v>4000</v>
      </c>
      <c r="Z502">
        <v>0</v>
      </c>
      <c r="AA502" s="1">
        <v>3938</v>
      </c>
      <c r="AB502" s="1">
        <v>3938</v>
      </c>
      <c r="AC502">
        <v>0</v>
      </c>
      <c r="AD502">
        <v>0</v>
      </c>
      <c r="AE502">
        <v>0</v>
      </c>
      <c r="AF502">
        <v>62</v>
      </c>
      <c r="AG502" s="1">
        <v>4000</v>
      </c>
      <c r="AH502">
        <v>0</v>
      </c>
      <c r="AI502" s="1">
        <v>4000</v>
      </c>
      <c r="AJ502">
        <v>0</v>
      </c>
      <c r="AK502">
        <v>0</v>
      </c>
      <c r="AL502" s="1">
        <v>4000</v>
      </c>
    </row>
    <row r="503" spans="1:38" x14ac:dyDescent="0.35">
      <c r="A503" t="str">
        <f t="shared" si="18"/>
        <v>1.1-00-2510_25036028_2533810</v>
      </c>
      <c r="B503" t="s">
        <v>812</v>
      </c>
      <c r="C503" t="s">
        <v>815</v>
      </c>
      <c r="D503" t="s">
        <v>898</v>
      </c>
      <c r="E503" t="s">
        <v>900</v>
      </c>
      <c r="F503">
        <v>0</v>
      </c>
      <c r="G503" t="s">
        <v>255</v>
      </c>
      <c r="H503">
        <v>36</v>
      </c>
      <c r="I503" t="s">
        <v>931</v>
      </c>
      <c r="J503" t="s">
        <v>930</v>
      </c>
      <c r="K503" t="s">
        <v>932</v>
      </c>
      <c r="L503">
        <v>3000</v>
      </c>
      <c r="M503" t="s">
        <v>56</v>
      </c>
      <c r="N503">
        <v>3381</v>
      </c>
      <c r="O503" t="s">
        <v>478</v>
      </c>
      <c r="P503">
        <v>0</v>
      </c>
      <c r="Q503" t="s">
        <v>58</v>
      </c>
      <c r="R503" s="1">
        <v>0</v>
      </c>
      <c r="S503" s="1">
        <v>0</v>
      </c>
      <c r="T503" s="1">
        <v>0</v>
      </c>
      <c r="U503" s="1">
        <v>5271504</v>
      </c>
      <c r="V503" s="1">
        <v>1000000</v>
      </c>
      <c r="W503" s="1">
        <v>5271504</v>
      </c>
      <c r="X503" s="1">
        <v>4366472</v>
      </c>
      <c r="Y503">
        <v>0</v>
      </c>
      <c r="Z503" s="1">
        <v>5000000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 s="1">
        <v>5000000</v>
      </c>
      <c r="AL503" s="1">
        <v>-5000000</v>
      </c>
    </row>
    <row r="504" spans="1:38" x14ac:dyDescent="0.35">
      <c r="A504" t="str">
        <f t="shared" si="18"/>
        <v>1.1-00-2510_25036028_2533910</v>
      </c>
      <c r="B504" t="s">
        <v>812</v>
      </c>
      <c r="C504" t="s">
        <v>815</v>
      </c>
      <c r="D504" t="s">
        <v>898</v>
      </c>
      <c r="E504" t="s">
        <v>900</v>
      </c>
      <c r="F504">
        <v>0</v>
      </c>
      <c r="G504" t="s">
        <v>255</v>
      </c>
      <c r="H504">
        <v>36</v>
      </c>
      <c r="I504" t="s">
        <v>931</v>
      </c>
      <c r="J504" t="s">
        <v>930</v>
      </c>
      <c r="K504" t="s">
        <v>932</v>
      </c>
      <c r="L504">
        <v>3000</v>
      </c>
      <c r="M504" t="s">
        <v>56</v>
      </c>
      <c r="N504">
        <v>3391</v>
      </c>
      <c r="O504" t="s">
        <v>129</v>
      </c>
      <c r="P504">
        <v>0</v>
      </c>
      <c r="Q504" t="s">
        <v>58</v>
      </c>
      <c r="R504" s="1">
        <v>0</v>
      </c>
      <c r="S504" s="1">
        <v>0</v>
      </c>
      <c r="T504" s="1">
        <v>0</v>
      </c>
      <c r="U504" s="1">
        <v>428320</v>
      </c>
      <c r="V504" s="1">
        <v>500000</v>
      </c>
      <c r="W504" s="1">
        <v>428320</v>
      </c>
      <c r="X504" s="1">
        <v>428320</v>
      </c>
      <c r="Y504" s="1">
        <v>2950000</v>
      </c>
      <c r="Z504" s="1">
        <v>1400000</v>
      </c>
      <c r="AA504" s="1">
        <v>2890908.69</v>
      </c>
      <c r="AB504">
        <v>0</v>
      </c>
      <c r="AC504">
        <v>0</v>
      </c>
      <c r="AD504">
        <v>0</v>
      </c>
      <c r="AE504">
        <v>0</v>
      </c>
      <c r="AF504" s="1">
        <v>2950000</v>
      </c>
      <c r="AG504" s="1">
        <v>2950000</v>
      </c>
      <c r="AH504">
        <v>0</v>
      </c>
      <c r="AI504" s="1">
        <v>1550000</v>
      </c>
      <c r="AJ504">
        <v>0</v>
      </c>
      <c r="AK504">
        <v>0</v>
      </c>
      <c r="AL504" s="1">
        <v>1550000</v>
      </c>
    </row>
    <row r="505" spans="1:38" x14ac:dyDescent="0.35">
      <c r="A505" t="str">
        <f t="shared" si="18"/>
        <v>1.1-00-2510_25036028_2538210</v>
      </c>
      <c r="B505" t="s">
        <v>812</v>
      </c>
      <c r="C505" t="s">
        <v>815</v>
      </c>
      <c r="D505" t="s">
        <v>898</v>
      </c>
      <c r="E505" t="s">
        <v>900</v>
      </c>
      <c r="F505">
        <v>0</v>
      </c>
      <c r="G505" t="s">
        <v>255</v>
      </c>
      <c r="H505">
        <v>36</v>
      </c>
      <c r="I505" t="s">
        <v>931</v>
      </c>
      <c r="J505" t="s">
        <v>930</v>
      </c>
      <c r="K505" t="s">
        <v>932</v>
      </c>
      <c r="L505">
        <v>3000</v>
      </c>
      <c r="M505" t="s">
        <v>56</v>
      </c>
      <c r="N505">
        <v>3821</v>
      </c>
      <c r="O505" t="s">
        <v>228</v>
      </c>
      <c r="P505">
        <v>0</v>
      </c>
      <c r="Q505" t="s">
        <v>58</v>
      </c>
      <c r="R505" s="1">
        <v>4800000.08</v>
      </c>
      <c r="S505" s="1">
        <v>0</v>
      </c>
      <c r="T505" s="1">
        <v>0</v>
      </c>
      <c r="U505" s="1">
        <v>1896600</v>
      </c>
      <c r="V505" s="1">
        <v>1000000</v>
      </c>
      <c r="W505" s="1">
        <v>1896600</v>
      </c>
      <c r="X505" s="1">
        <v>1896600</v>
      </c>
      <c r="Y505" s="1">
        <v>2800000</v>
      </c>
      <c r="Z505" s="1">
        <v>2800000</v>
      </c>
      <c r="AA505" s="1">
        <v>2728320</v>
      </c>
      <c r="AB505" s="1">
        <v>2728320</v>
      </c>
      <c r="AC505">
        <v>0</v>
      </c>
      <c r="AD505">
        <v>0</v>
      </c>
      <c r="AE505">
        <v>0</v>
      </c>
      <c r="AF505" s="1">
        <v>71680</v>
      </c>
      <c r="AG505" s="1">
        <v>2800000</v>
      </c>
      <c r="AH505">
        <v>0</v>
      </c>
      <c r="AI505">
        <v>0</v>
      </c>
      <c r="AJ505">
        <v>0</v>
      </c>
      <c r="AK505">
        <v>0</v>
      </c>
      <c r="AL505">
        <v>0</v>
      </c>
    </row>
    <row r="506" spans="1:38" x14ac:dyDescent="0.35">
      <c r="A506" t="str">
        <f t="shared" si="18"/>
        <v>1.1-00-2510_25036028_2551910</v>
      </c>
      <c r="B506" t="s">
        <v>812</v>
      </c>
      <c r="C506" t="s">
        <v>815</v>
      </c>
      <c r="D506" t="s">
        <v>898</v>
      </c>
      <c r="E506" t="s">
        <v>900</v>
      </c>
      <c r="F506">
        <v>0</v>
      </c>
      <c r="G506" t="s">
        <v>255</v>
      </c>
      <c r="H506">
        <v>36</v>
      </c>
      <c r="I506" t="s">
        <v>931</v>
      </c>
      <c r="J506" t="s">
        <v>930</v>
      </c>
      <c r="K506" t="s">
        <v>932</v>
      </c>
      <c r="L506">
        <v>5000</v>
      </c>
      <c r="M506" t="s">
        <v>118</v>
      </c>
      <c r="N506">
        <v>5191</v>
      </c>
      <c r="O506" t="s">
        <v>121</v>
      </c>
      <c r="P506">
        <v>0</v>
      </c>
      <c r="Q506" t="s">
        <v>58</v>
      </c>
      <c r="R506" s="1">
        <v>0</v>
      </c>
      <c r="S506" s="1">
        <v>0</v>
      </c>
      <c r="T506" s="1">
        <v>0</v>
      </c>
      <c r="U506" s="1">
        <v>25000</v>
      </c>
      <c r="V506" s="1">
        <v>0</v>
      </c>
      <c r="W506" s="1">
        <v>24821.68</v>
      </c>
      <c r="X506" s="1">
        <v>24821.68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</row>
    <row r="507" spans="1:38" x14ac:dyDescent="0.35">
      <c r="A507" t="str">
        <f t="shared" si="18"/>
        <v>1.1-00-2510_25036028_2552310</v>
      </c>
      <c r="B507" t="s">
        <v>812</v>
      </c>
      <c r="C507" t="s">
        <v>815</v>
      </c>
      <c r="D507" t="s">
        <v>898</v>
      </c>
      <c r="E507" t="s">
        <v>900</v>
      </c>
      <c r="F507">
        <v>0</v>
      </c>
      <c r="G507" t="s">
        <v>255</v>
      </c>
      <c r="H507">
        <v>36</v>
      </c>
      <c r="I507" t="s">
        <v>931</v>
      </c>
      <c r="J507" t="s">
        <v>930</v>
      </c>
      <c r="K507" t="s">
        <v>932</v>
      </c>
      <c r="L507">
        <v>5000</v>
      </c>
      <c r="M507" t="s">
        <v>118</v>
      </c>
      <c r="N507">
        <v>5231</v>
      </c>
      <c r="O507" t="s">
        <v>602</v>
      </c>
      <c r="P507">
        <v>0</v>
      </c>
      <c r="Q507" t="s">
        <v>58</v>
      </c>
      <c r="R507" s="1">
        <v>0</v>
      </c>
      <c r="S507" s="1">
        <v>0</v>
      </c>
      <c r="T507" s="1">
        <v>0</v>
      </c>
      <c r="U507" s="1">
        <v>0</v>
      </c>
      <c r="V507" s="1">
        <v>125000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</row>
    <row r="508" spans="1:38" x14ac:dyDescent="0.35">
      <c r="A508" t="str">
        <f t="shared" si="18"/>
        <v>1.1-00-2510_25036028_2556510</v>
      </c>
      <c r="B508" t="s">
        <v>812</v>
      </c>
      <c r="C508" t="s">
        <v>815</v>
      </c>
      <c r="D508" t="s">
        <v>898</v>
      </c>
      <c r="E508" t="s">
        <v>900</v>
      </c>
      <c r="F508">
        <v>0</v>
      </c>
      <c r="G508" t="s">
        <v>255</v>
      </c>
      <c r="H508">
        <v>36</v>
      </c>
      <c r="I508" t="s">
        <v>931</v>
      </c>
      <c r="J508" t="s">
        <v>930</v>
      </c>
      <c r="K508" t="s">
        <v>932</v>
      </c>
      <c r="L508">
        <v>5000</v>
      </c>
      <c r="M508" t="s">
        <v>118</v>
      </c>
      <c r="N508">
        <v>5651</v>
      </c>
      <c r="O508" t="s">
        <v>442</v>
      </c>
      <c r="P508">
        <v>0</v>
      </c>
      <c r="Q508" t="s">
        <v>58</v>
      </c>
      <c r="R508" s="1">
        <v>0</v>
      </c>
      <c r="S508" s="1">
        <v>0</v>
      </c>
      <c r="T508" s="1">
        <v>0</v>
      </c>
      <c r="U508" s="1">
        <v>0</v>
      </c>
      <c r="V508" s="1">
        <v>10000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</row>
    <row r="509" spans="1:38" x14ac:dyDescent="0.35">
      <c r="A509" t="str">
        <f t="shared" si="18"/>
        <v>1.1-00-2510_25036028_2556110</v>
      </c>
      <c r="B509" t="s">
        <v>812</v>
      </c>
      <c r="C509" t="s">
        <v>815</v>
      </c>
      <c r="D509" t="s">
        <v>898</v>
      </c>
      <c r="E509" t="s">
        <v>900</v>
      </c>
      <c r="F509">
        <v>0</v>
      </c>
      <c r="G509" t="s">
        <v>255</v>
      </c>
      <c r="H509">
        <v>36</v>
      </c>
      <c r="I509" t="s">
        <v>931</v>
      </c>
      <c r="J509" t="s">
        <v>930</v>
      </c>
      <c r="K509" t="s">
        <v>932</v>
      </c>
      <c r="L509">
        <v>5000</v>
      </c>
      <c r="M509" t="s">
        <v>118</v>
      </c>
      <c r="N509">
        <v>5611</v>
      </c>
      <c r="O509" t="s">
        <v>403</v>
      </c>
      <c r="P509">
        <v>0</v>
      </c>
      <c r="Q509" t="s">
        <v>58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 s="1">
        <v>19000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 s="1">
        <v>19000</v>
      </c>
      <c r="AG509" s="1">
        <v>19000</v>
      </c>
      <c r="AH509">
        <v>0</v>
      </c>
      <c r="AI509" s="1">
        <v>19000</v>
      </c>
      <c r="AJ509">
        <v>0</v>
      </c>
      <c r="AK509">
        <v>0</v>
      </c>
      <c r="AL509" s="1">
        <v>19000</v>
      </c>
    </row>
    <row r="510" spans="1:38" x14ac:dyDescent="0.35">
      <c r="A510" t="str">
        <f t="shared" si="18"/>
        <v>1.1-00-2510_25036028_2556710</v>
      </c>
      <c r="B510" t="s">
        <v>812</v>
      </c>
      <c r="C510" t="s">
        <v>815</v>
      </c>
      <c r="D510" t="s">
        <v>898</v>
      </c>
      <c r="E510" t="s">
        <v>900</v>
      </c>
      <c r="F510">
        <v>0</v>
      </c>
      <c r="G510" t="s">
        <v>255</v>
      </c>
      <c r="H510">
        <v>36</v>
      </c>
      <c r="I510" t="s">
        <v>931</v>
      </c>
      <c r="J510" t="s">
        <v>930</v>
      </c>
      <c r="K510" t="s">
        <v>932</v>
      </c>
      <c r="L510">
        <v>5000</v>
      </c>
      <c r="M510" t="s">
        <v>118</v>
      </c>
      <c r="N510">
        <v>5671</v>
      </c>
      <c r="O510" t="s">
        <v>407</v>
      </c>
      <c r="P510">
        <v>0</v>
      </c>
      <c r="Q510" t="s">
        <v>58</v>
      </c>
      <c r="R510" s="1">
        <v>0</v>
      </c>
      <c r="S510" s="1">
        <v>0</v>
      </c>
      <c r="T510" s="1">
        <v>0</v>
      </c>
      <c r="U510" s="1">
        <v>78000</v>
      </c>
      <c r="V510" s="1">
        <v>0</v>
      </c>
      <c r="W510" s="1">
        <v>63892.800000000003</v>
      </c>
      <c r="X510" s="1">
        <v>63892.800000000003</v>
      </c>
      <c r="Y510" s="1">
        <v>31000</v>
      </c>
      <c r="Z510" s="1">
        <v>50000</v>
      </c>
      <c r="AA510" s="1">
        <v>18369.93</v>
      </c>
      <c r="AB510" s="1">
        <v>15974.99</v>
      </c>
      <c r="AC510">
        <v>0</v>
      </c>
      <c r="AD510">
        <v>0</v>
      </c>
      <c r="AE510">
        <v>0</v>
      </c>
      <c r="AF510" s="1">
        <v>15025.01</v>
      </c>
      <c r="AG510" s="1">
        <v>31000</v>
      </c>
      <c r="AH510">
        <v>0</v>
      </c>
      <c r="AI510">
        <v>0</v>
      </c>
      <c r="AJ510">
        <v>0</v>
      </c>
      <c r="AK510" s="1">
        <v>19000</v>
      </c>
      <c r="AL510" s="1">
        <v>-19000</v>
      </c>
    </row>
    <row r="511" spans="1:38" x14ac:dyDescent="0.35">
      <c r="A511" t="str">
        <f t="shared" si="18"/>
        <v>1.1-00-2510_25038030_25351143</v>
      </c>
      <c r="B511" t="s">
        <v>812</v>
      </c>
      <c r="C511" t="s">
        <v>815</v>
      </c>
      <c r="D511" t="s">
        <v>898</v>
      </c>
      <c r="E511" t="s">
        <v>900</v>
      </c>
      <c r="F511">
        <v>0</v>
      </c>
      <c r="G511" t="s">
        <v>255</v>
      </c>
      <c r="H511">
        <v>38</v>
      </c>
      <c r="I511" t="s">
        <v>539</v>
      </c>
      <c r="J511" t="s">
        <v>933</v>
      </c>
      <c r="K511" t="s">
        <v>934</v>
      </c>
      <c r="L511">
        <v>3000</v>
      </c>
      <c r="M511" t="s">
        <v>56</v>
      </c>
      <c r="N511">
        <v>3511</v>
      </c>
      <c r="O511" t="s">
        <v>323</v>
      </c>
      <c r="P511">
        <v>43</v>
      </c>
      <c r="Q511" t="s">
        <v>58</v>
      </c>
      <c r="R511" s="1">
        <v>0</v>
      </c>
      <c r="S511" s="1">
        <v>0</v>
      </c>
      <c r="T511" s="1">
        <v>0</v>
      </c>
      <c r="U511" s="1">
        <v>5037680</v>
      </c>
      <c r="V511" s="1">
        <v>0</v>
      </c>
      <c r="W511" s="1">
        <v>3915000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</row>
    <row r="512" spans="1:38" x14ac:dyDescent="0.35">
      <c r="A512" t="str">
        <f t="shared" si="18"/>
        <v>1.1-00-2510_25038030_25445118</v>
      </c>
      <c r="B512" t="s">
        <v>812</v>
      </c>
      <c r="C512" t="s">
        <v>815</v>
      </c>
      <c r="D512" t="s">
        <v>898</v>
      </c>
      <c r="E512" t="s">
        <v>900</v>
      </c>
      <c r="F512">
        <v>0</v>
      </c>
      <c r="G512" t="s">
        <v>255</v>
      </c>
      <c r="H512">
        <v>38</v>
      </c>
      <c r="I512" t="s">
        <v>539</v>
      </c>
      <c r="J512" t="s">
        <v>933</v>
      </c>
      <c r="K512" t="s">
        <v>934</v>
      </c>
      <c r="L512">
        <v>4000</v>
      </c>
      <c r="M512" t="s">
        <v>233</v>
      </c>
      <c r="N512">
        <v>4451</v>
      </c>
      <c r="O512" t="s">
        <v>282</v>
      </c>
      <c r="P512">
        <v>18</v>
      </c>
      <c r="Q512" t="s">
        <v>540</v>
      </c>
      <c r="R512" s="1">
        <v>0</v>
      </c>
      <c r="S512" s="1">
        <v>0</v>
      </c>
      <c r="T512" s="1">
        <v>0</v>
      </c>
      <c r="U512" s="1">
        <v>0</v>
      </c>
      <c r="V512" s="1">
        <v>10000000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</row>
    <row r="513" spans="1:38" x14ac:dyDescent="0.35">
      <c r="A513" t="str">
        <f t="shared" si="18"/>
        <v>1.1-00-2510_25038030_25445115</v>
      </c>
      <c r="B513" t="s">
        <v>812</v>
      </c>
      <c r="C513" t="s">
        <v>815</v>
      </c>
      <c r="D513" t="s">
        <v>898</v>
      </c>
      <c r="E513" t="s">
        <v>900</v>
      </c>
      <c r="F513">
        <v>0</v>
      </c>
      <c r="G513" t="s">
        <v>255</v>
      </c>
      <c r="H513">
        <v>38</v>
      </c>
      <c r="I513" t="s">
        <v>539</v>
      </c>
      <c r="J513" t="s">
        <v>933</v>
      </c>
      <c r="K513" t="s">
        <v>934</v>
      </c>
      <c r="L513">
        <v>4000</v>
      </c>
      <c r="M513" t="s">
        <v>233</v>
      </c>
      <c r="N513">
        <v>4451</v>
      </c>
      <c r="O513" t="s">
        <v>282</v>
      </c>
      <c r="P513">
        <v>15</v>
      </c>
      <c r="Q513" t="s">
        <v>540</v>
      </c>
      <c r="R513" s="1">
        <v>29847740.09</v>
      </c>
      <c r="S513" s="1">
        <v>29847740.09</v>
      </c>
      <c r="T513" s="1">
        <v>29847740.09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</row>
    <row r="514" spans="1:38" x14ac:dyDescent="0.35">
      <c r="A514" t="str">
        <f t="shared" si="18"/>
        <v>1.1-00-2510_25038030_2538210</v>
      </c>
      <c r="B514" t="s">
        <v>812</v>
      </c>
      <c r="C514" t="s">
        <v>815</v>
      </c>
      <c r="D514" t="s">
        <v>898</v>
      </c>
      <c r="E514" t="s">
        <v>900</v>
      </c>
      <c r="F514">
        <v>0</v>
      </c>
      <c r="G514" t="s">
        <v>255</v>
      </c>
      <c r="H514">
        <v>38</v>
      </c>
      <c r="I514" t="s">
        <v>539</v>
      </c>
      <c r="J514" t="s">
        <v>933</v>
      </c>
      <c r="K514" t="s">
        <v>934</v>
      </c>
      <c r="L514">
        <v>3000</v>
      </c>
      <c r="M514" t="s">
        <v>56</v>
      </c>
      <c r="N514">
        <v>3821</v>
      </c>
      <c r="O514" t="s">
        <v>228</v>
      </c>
      <c r="P514">
        <v>0</v>
      </c>
      <c r="Q514" t="s">
        <v>58</v>
      </c>
      <c r="R514" s="1">
        <v>4000000</v>
      </c>
      <c r="S514" s="1">
        <v>3943600</v>
      </c>
      <c r="T514" s="1">
        <v>3943600</v>
      </c>
      <c r="U514" s="1">
        <v>4000000</v>
      </c>
      <c r="V514" s="1">
        <v>4000000</v>
      </c>
      <c r="W514" s="1">
        <v>3942260</v>
      </c>
      <c r="X514" s="1">
        <v>3942260</v>
      </c>
      <c r="Y514" s="1">
        <v>4000000</v>
      </c>
      <c r="Z514" s="1">
        <v>4000000</v>
      </c>
      <c r="AA514" s="1">
        <v>3997360</v>
      </c>
      <c r="AB514" s="1">
        <v>3997360</v>
      </c>
      <c r="AC514">
        <v>0</v>
      </c>
      <c r="AD514">
        <v>0</v>
      </c>
      <c r="AE514">
        <v>0</v>
      </c>
      <c r="AF514" s="1">
        <v>2640</v>
      </c>
      <c r="AG514" s="1">
        <v>4000000</v>
      </c>
      <c r="AH514">
        <v>0</v>
      </c>
      <c r="AI514">
        <v>0</v>
      </c>
      <c r="AJ514">
        <v>0</v>
      </c>
      <c r="AK514">
        <v>0</v>
      </c>
      <c r="AL514">
        <v>0</v>
      </c>
    </row>
    <row r="515" spans="1:38" x14ac:dyDescent="0.35">
      <c r="A515" t="str">
        <f t="shared" si="18"/>
        <v>1.1-00-2501_2541001_2544110</v>
      </c>
      <c r="B515" t="s">
        <v>812</v>
      </c>
      <c r="C515" t="s">
        <v>815</v>
      </c>
      <c r="D515" t="s">
        <v>935</v>
      </c>
      <c r="E515" t="s">
        <v>109</v>
      </c>
      <c r="F515">
        <v>4</v>
      </c>
      <c r="G515" t="s">
        <v>224</v>
      </c>
      <c r="H515">
        <v>1</v>
      </c>
      <c r="I515" t="s">
        <v>343</v>
      </c>
      <c r="J515" t="s">
        <v>936</v>
      </c>
      <c r="K515" t="s">
        <v>344</v>
      </c>
      <c r="L515">
        <v>4000</v>
      </c>
      <c r="M515" t="s">
        <v>233</v>
      </c>
      <c r="N515">
        <v>4411</v>
      </c>
      <c r="O515" t="s">
        <v>231</v>
      </c>
      <c r="P515">
        <v>0</v>
      </c>
      <c r="Q515" t="s">
        <v>58</v>
      </c>
      <c r="R515" s="1">
        <v>3324847</v>
      </c>
      <c r="S515" s="1">
        <v>3146310</v>
      </c>
      <c r="T515" s="1">
        <v>3146310</v>
      </c>
      <c r="U515" s="1">
        <v>2686185</v>
      </c>
      <c r="V515" s="1">
        <v>2163246</v>
      </c>
      <c r="W515" s="1">
        <v>2588963.2999999998</v>
      </c>
      <c r="X515" s="1">
        <v>2588963.2999999998</v>
      </c>
      <c r="Y515" s="1">
        <v>5799000</v>
      </c>
      <c r="Z515" s="1">
        <v>3799000</v>
      </c>
      <c r="AA515" s="1">
        <v>2014607</v>
      </c>
      <c r="AB515" s="1">
        <v>2014607</v>
      </c>
      <c r="AC515" s="1">
        <v>2014607</v>
      </c>
      <c r="AD515" s="1">
        <v>1909607</v>
      </c>
      <c r="AE515" s="1">
        <v>1844607</v>
      </c>
      <c r="AF515" s="1">
        <v>3784393</v>
      </c>
      <c r="AG515" s="1">
        <v>3954393</v>
      </c>
      <c r="AH515" s="1">
        <v>2000000</v>
      </c>
      <c r="AI515">
        <v>0</v>
      </c>
      <c r="AJ515">
        <v>0</v>
      </c>
      <c r="AK515">
        <v>0</v>
      </c>
      <c r="AL515" s="1">
        <v>2000000</v>
      </c>
    </row>
    <row r="516" spans="1:38" x14ac:dyDescent="0.35">
      <c r="A516" t="str">
        <f t="shared" si="18"/>
        <v>1.1-00-2501_2541001_2544110</v>
      </c>
      <c r="B516" t="s">
        <v>812</v>
      </c>
      <c r="C516" t="s">
        <v>815</v>
      </c>
      <c r="D516" t="s">
        <v>935</v>
      </c>
      <c r="E516" t="s">
        <v>109</v>
      </c>
      <c r="F516">
        <v>4</v>
      </c>
      <c r="G516" t="s">
        <v>224</v>
      </c>
      <c r="H516">
        <v>1</v>
      </c>
      <c r="I516" t="s">
        <v>343</v>
      </c>
      <c r="J516" t="s">
        <v>936</v>
      </c>
      <c r="K516" t="s">
        <v>344</v>
      </c>
      <c r="L516">
        <v>4000</v>
      </c>
      <c r="M516" t="s">
        <v>233</v>
      </c>
      <c r="N516">
        <v>4411</v>
      </c>
      <c r="O516" t="s">
        <v>231</v>
      </c>
      <c r="P516">
        <v>0</v>
      </c>
      <c r="Q516" t="s">
        <v>345</v>
      </c>
      <c r="R516" s="1">
        <v>211500</v>
      </c>
      <c r="S516" s="1">
        <v>186000</v>
      </c>
      <c r="T516" s="1">
        <v>186000</v>
      </c>
      <c r="U516" s="1">
        <v>324000</v>
      </c>
      <c r="V516" s="1">
        <v>324000</v>
      </c>
      <c r="W516" s="1">
        <v>160500</v>
      </c>
      <c r="X516" s="1">
        <v>160500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</row>
    <row r="517" spans="1:38" x14ac:dyDescent="0.35">
      <c r="A517" t="str">
        <f t="shared" si="18"/>
        <v>1.1-00-2501_2541001_2544510</v>
      </c>
      <c r="B517" t="s">
        <v>812</v>
      </c>
      <c r="C517" t="s">
        <v>815</v>
      </c>
      <c r="D517" t="s">
        <v>935</v>
      </c>
      <c r="E517" t="s">
        <v>109</v>
      </c>
      <c r="F517">
        <v>4</v>
      </c>
      <c r="G517" t="s">
        <v>224</v>
      </c>
      <c r="H517">
        <v>1</v>
      </c>
      <c r="I517" t="s">
        <v>343</v>
      </c>
      <c r="J517" t="s">
        <v>936</v>
      </c>
      <c r="K517" t="s">
        <v>344</v>
      </c>
      <c r="L517">
        <v>4000</v>
      </c>
      <c r="M517" t="s">
        <v>233</v>
      </c>
      <c r="N517">
        <v>4451</v>
      </c>
      <c r="O517" t="s">
        <v>282</v>
      </c>
      <c r="P517">
        <v>0</v>
      </c>
      <c r="Q517" t="s">
        <v>58</v>
      </c>
      <c r="R517" s="1">
        <v>95000</v>
      </c>
      <c r="S517" s="1">
        <v>70000</v>
      </c>
      <c r="T517" s="1">
        <v>70000</v>
      </c>
      <c r="U517" s="1">
        <v>387061</v>
      </c>
      <c r="V517" s="1">
        <v>640000</v>
      </c>
      <c r="W517" s="1">
        <v>298530.5</v>
      </c>
      <c r="X517" s="1">
        <v>298530.5</v>
      </c>
      <c r="Y517" s="1">
        <v>850000</v>
      </c>
      <c r="Z517" s="1">
        <v>910011.2</v>
      </c>
      <c r="AA517" s="1">
        <v>120000</v>
      </c>
      <c r="AB517" s="1">
        <v>120000</v>
      </c>
      <c r="AC517" s="1">
        <v>120000</v>
      </c>
      <c r="AD517" s="1">
        <v>120000</v>
      </c>
      <c r="AE517" s="1">
        <v>120000</v>
      </c>
      <c r="AF517" s="1">
        <v>730000</v>
      </c>
      <c r="AG517" s="1">
        <v>730000</v>
      </c>
      <c r="AH517">
        <v>0</v>
      </c>
      <c r="AI517">
        <v>11.2</v>
      </c>
      <c r="AJ517">
        <v>0</v>
      </c>
      <c r="AK517" s="1">
        <v>60022.400000000001</v>
      </c>
      <c r="AL517" s="1">
        <v>-60011.199999999997</v>
      </c>
    </row>
    <row r="518" spans="1:38" x14ac:dyDescent="0.35">
      <c r="A518" t="str">
        <f t="shared" si="18"/>
        <v>1.1-00-2501_2541001_25445138</v>
      </c>
      <c r="B518" t="s">
        <v>812</v>
      </c>
      <c r="C518" t="s">
        <v>815</v>
      </c>
      <c r="D518" t="s">
        <v>935</v>
      </c>
      <c r="E518" t="s">
        <v>109</v>
      </c>
      <c r="F518">
        <v>4</v>
      </c>
      <c r="G518" t="s">
        <v>224</v>
      </c>
      <c r="H518">
        <v>1</v>
      </c>
      <c r="I518" t="s">
        <v>343</v>
      </c>
      <c r="J518" t="s">
        <v>936</v>
      </c>
      <c r="K518" t="s">
        <v>344</v>
      </c>
      <c r="L518">
        <v>4000</v>
      </c>
      <c r="M518" t="s">
        <v>233</v>
      </c>
      <c r="N518">
        <v>4451</v>
      </c>
      <c r="O518" t="s">
        <v>282</v>
      </c>
      <c r="P518">
        <v>38</v>
      </c>
      <c r="Q518" t="s">
        <v>348</v>
      </c>
      <c r="R518" s="1">
        <v>180000</v>
      </c>
      <c r="S518" s="1">
        <v>165000</v>
      </c>
      <c r="T518" s="1">
        <v>165000</v>
      </c>
      <c r="U518" s="1">
        <v>180000</v>
      </c>
      <c r="V518" s="1">
        <v>180000</v>
      </c>
      <c r="W518" s="1">
        <v>180000</v>
      </c>
      <c r="X518" s="1">
        <v>180000</v>
      </c>
      <c r="Y518" s="1">
        <v>240000</v>
      </c>
      <c r="Z518" s="1">
        <v>179977.60000000001</v>
      </c>
      <c r="AA518" s="1">
        <v>180000</v>
      </c>
      <c r="AB518" s="1">
        <v>180000</v>
      </c>
      <c r="AC518" s="1">
        <v>180000</v>
      </c>
      <c r="AD518" s="1">
        <v>180000</v>
      </c>
      <c r="AE518" s="1">
        <v>180000</v>
      </c>
      <c r="AF518" s="1">
        <v>60000</v>
      </c>
      <c r="AG518" s="1">
        <v>60000</v>
      </c>
      <c r="AH518">
        <v>0</v>
      </c>
      <c r="AI518" s="1">
        <v>60022.400000000001</v>
      </c>
      <c r="AJ518">
        <v>0</v>
      </c>
      <c r="AK518">
        <v>0</v>
      </c>
      <c r="AL518" s="1">
        <v>60022.400000000001</v>
      </c>
    </row>
    <row r="519" spans="1:38" x14ac:dyDescent="0.35">
      <c r="A519" t="str">
        <f t="shared" si="18"/>
        <v>1.1-00-2501_2541001_25445139</v>
      </c>
      <c r="B519" t="s">
        <v>812</v>
      </c>
      <c r="C519" t="s">
        <v>815</v>
      </c>
      <c r="D519" t="s">
        <v>935</v>
      </c>
      <c r="E519" t="s">
        <v>109</v>
      </c>
      <c r="F519">
        <v>4</v>
      </c>
      <c r="G519" t="s">
        <v>224</v>
      </c>
      <c r="H519">
        <v>1</v>
      </c>
      <c r="I519" t="s">
        <v>343</v>
      </c>
      <c r="J519" t="s">
        <v>936</v>
      </c>
      <c r="K519" t="s">
        <v>344</v>
      </c>
      <c r="L519">
        <v>4000</v>
      </c>
      <c r="M519" t="s">
        <v>233</v>
      </c>
      <c r="N519">
        <v>4451</v>
      </c>
      <c r="O519" t="s">
        <v>282</v>
      </c>
      <c r="P519">
        <v>39</v>
      </c>
      <c r="Q519" t="s">
        <v>349</v>
      </c>
      <c r="R519" s="1">
        <v>0</v>
      </c>
      <c r="S519" s="1">
        <v>0</v>
      </c>
      <c r="T519" s="1">
        <v>0</v>
      </c>
      <c r="U519" s="1">
        <v>300000</v>
      </c>
      <c r="V519" s="1">
        <v>300000</v>
      </c>
      <c r="W519" s="1">
        <v>0</v>
      </c>
      <c r="X519" s="1">
        <v>0</v>
      </c>
      <c r="Y519" s="1">
        <v>300000</v>
      </c>
      <c r="Z519" s="1">
        <v>300000</v>
      </c>
      <c r="AA519">
        <v>0</v>
      </c>
      <c r="AB519">
        <v>0</v>
      </c>
      <c r="AC519">
        <v>0</v>
      </c>
      <c r="AD519">
        <v>0</v>
      </c>
      <c r="AE519">
        <v>0</v>
      </c>
      <c r="AF519" s="1">
        <v>300000</v>
      </c>
      <c r="AG519" s="1">
        <v>300000</v>
      </c>
      <c r="AH519">
        <v>0</v>
      </c>
      <c r="AI519">
        <v>0</v>
      </c>
      <c r="AJ519">
        <v>0</v>
      </c>
      <c r="AK519">
        <v>0</v>
      </c>
      <c r="AL519">
        <v>0</v>
      </c>
    </row>
    <row r="520" spans="1:38" x14ac:dyDescent="0.35">
      <c r="A520" t="str">
        <f t="shared" si="18"/>
        <v>1.1-00-2501_2541001_25445140</v>
      </c>
      <c r="B520" t="s">
        <v>812</v>
      </c>
      <c r="C520" t="s">
        <v>815</v>
      </c>
      <c r="D520" t="s">
        <v>935</v>
      </c>
      <c r="E520" t="s">
        <v>109</v>
      </c>
      <c r="F520">
        <v>4</v>
      </c>
      <c r="G520" t="s">
        <v>224</v>
      </c>
      <c r="H520">
        <v>1</v>
      </c>
      <c r="I520" t="s">
        <v>343</v>
      </c>
      <c r="J520" t="s">
        <v>936</v>
      </c>
      <c r="K520" t="s">
        <v>344</v>
      </c>
      <c r="L520">
        <v>4000</v>
      </c>
      <c r="M520" t="s">
        <v>233</v>
      </c>
      <c r="N520">
        <v>4451</v>
      </c>
      <c r="O520" t="s">
        <v>282</v>
      </c>
      <c r="P520">
        <v>40</v>
      </c>
      <c r="Q520" t="s">
        <v>350</v>
      </c>
      <c r="R520" s="1">
        <v>1000000</v>
      </c>
      <c r="S520" s="1">
        <v>1000000</v>
      </c>
      <c r="T520" s="1">
        <v>1000000</v>
      </c>
      <c r="U520" s="1">
        <v>1000000</v>
      </c>
      <c r="V520" s="1">
        <v>1000000</v>
      </c>
      <c r="W520" s="1">
        <v>1000000</v>
      </c>
      <c r="X520" s="1">
        <v>1000000</v>
      </c>
      <c r="Y520" s="1">
        <v>1000000</v>
      </c>
      <c r="Z520" s="1">
        <v>1000011.2</v>
      </c>
      <c r="AA520">
        <v>0</v>
      </c>
      <c r="AB520">
        <v>0</v>
      </c>
      <c r="AC520">
        <v>0</v>
      </c>
      <c r="AD520">
        <v>0</v>
      </c>
      <c r="AE520">
        <v>0</v>
      </c>
      <c r="AF520" s="1">
        <v>1000000</v>
      </c>
      <c r="AG520" s="1">
        <v>1000000</v>
      </c>
      <c r="AH520">
        <v>0</v>
      </c>
      <c r="AI520">
        <v>0</v>
      </c>
      <c r="AJ520">
        <v>0</v>
      </c>
      <c r="AK520">
        <v>11.2</v>
      </c>
      <c r="AL520">
        <v>-11.2</v>
      </c>
    </row>
    <row r="521" spans="1:38" x14ac:dyDescent="0.35">
      <c r="A521" t="str">
        <f t="shared" si="18"/>
        <v>1.1-00-2501_2541001_2544510</v>
      </c>
      <c r="B521" t="s">
        <v>812</v>
      </c>
      <c r="C521" t="s">
        <v>815</v>
      </c>
      <c r="D521" t="s">
        <v>935</v>
      </c>
      <c r="E521" t="s">
        <v>109</v>
      </c>
      <c r="F521">
        <v>4</v>
      </c>
      <c r="G521" t="s">
        <v>224</v>
      </c>
      <c r="H521">
        <v>1</v>
      </c>
      <c r="I521" t="s">
        <v>343</v>
      </c>
      <c r="J521" t="s">
        <v>936</v>
      </c>
      <c r="K521" t="s">
        <v>344</v>
      </c>
      <c r="L521">
        <v>4000</v>
      </c>
      <c r="M521" t="s">
        <v>233</v>
      </c>
      <c r="N521">
        <v>4451</v>
      </c>
      <c r="O521" t="s">
        <v>282</v>
      </c>
      <c r="P521">
        <v>0</v>
      </c>
      <c r="Q521" t="s">
        <v>1148</v>
      </c>
      <c r="R521" s="1">
        <v>70000</v>
      </c>
      <c r="S521" s="1">
        <v>70000</v>
      </c>
      <c r="T521" s="1">
        <v>70000</v>
      </c>
      <c r="U521" s="1">
        <v>70000</v>
      </c>
      <c r="V521" s="1">
        <v>70000</v>
      </c>
      <c r="W521" s="1">
        <v>70000</v>
      </c>
      <c r="X521" s="1">
        <v>70000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</row>
    <row r="522" spans="1:38" x14ac:dyDescent="0.35">
      <c r="A522" t="str">
        <f t="shared" si="18"/>
        <v>1.1-00-2501_2541001_2544510</v>
      </c>
      <c r="B522" t="s">
        <v>812</v>
      </c>
      <c r="C522" t="s">
        <v>815</v>
      </c>
      <c r="D522" t="s">
        <v>935</v>
      </c>
      <c r="E522" t="s">
        <v>109</v>
      </c>
      <c r="F522">
        <v>4</v>
      </c>
      <c r="G522" t="s">
        <v>224</v>
      </c>
      <c r="H522">
        <v>1</v>
      </c>
      <c r="I522" t="s">
        <v>343</v>
      </c>
      <c r="J522" t="s">
        <v>936</v>
      </c>
      <c r="K522" t="s">
        <v>344</v>
      </c>
      <c r="L522">
        <v>4000</v>
      </c>
      <c r="M522" t="s">
        <v>233</v>
      </c>
      <c r="N522">
        <v>4451</v>
      </c>
      <c r="O522" t="s">
        <v>282</v>
      </c>
      <c r="P522">
        <v>0</v>
      </c>
      <c r="Q522" t="s">
        <v>1149</v>
      </c>
      <c r="R522" s="1">
        <v>0</v>
      </c>
      <c r="S522" s="1">
        <v>0</v>
      </c>
      <c r="T522" s="1">
        <v>0</v>
      </c>
      <c r="U522" s="1">
        <v>205000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</row>
    <row r="523" spans="1:38" x14ac:dyDescent="0.35">
      <c r="A523" t="str">
        <f t="shared" si="18"/>
        <v>1.1-00-2501_2541001_25445155</v>
      </c>
      <c r="B523" t="s">
        <v>812</v>
      </c>
      <c r="C523" t="s">
        <v>815</v>
      </c>
      <c r="D523" t="s">
        <v>935</v>
      </c>
      <c r="E523" t="s">
        <v>109</v>
      </c>
      <c r="F523">
        <v>4</v>
      </c>
      <c r="G523" t="s">
        <v>224</v>
      </c>
      <c r="H523">
        <v>1</v>
      </c>
      <c r="I523" t="s">
        <v>343</v>
      </c>
      <c r="J523" t="s">
        <v>936</v>
      </c>
      <c r="K523" t="s">
        <v>344</v>
      </c>
      <c r="L523">
        <v>4000</v>
      </c>
      <c r="M523" t="s">
        <v>233</v>
      </c>
      <c r="N523">
        <v>4451</v>
      </c>
      <c r="O523" t="s">
        <v>282</v>
      </c>
      <c r="P523">
        <v>55</v>
      </c>
      <c r="Q523" t="s">
        <v>937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 s="1">
        <v>60000</v>
      </c>
      <c r="Z523">
        <v>0</v>
      </c>
      <c r="AA523" s="1">
        <v>60000</v>
      </c>
      <c r="AB523" s="1">
        <v>60000</v>
      </c>
      <c r="AC523" s="1">
        <v>60000</v>
      </c>
      <c r="AD523" s="1">
        <v>60000</v>
      </c>
      <c r="AE523" s="1">
        <v>60000</v>
      </c>
      <c r="AF523">
        <v>0</v>
      </c>
      <c r="AG523">
        <v>0</v>
      </c>
      <c r="AH523" s="1">
        <v>60000</v>
      </c>
      <c r="AI523">
        <v>0</v>
      </c>
      <c r="AJ523">
        <v>0</v>
      </c>
      <c r="AK523">
        <v>0</v>
      </c>
      <c r="AL523" s="1">
        <v>60000</v>
      </c>
    </row>
    <row r="524" spans="1:38" x14ac:dyDescent="0.35">
      <c r="A524" t="str">
        <f t="shared" si="18"/>
        <v>1.1-00-2501_2541001_2544110</v>
      </c>
      <c r="B524" t="s">
        <v>812</v>
      </c>
      <c r="C524" t="s">
        <v>815</v>
      </c>
      <c r="D524" t="s">
        <v>935</v>
      </c>
      <c r="E524" t="s">
        <v>109</v>
      </c>
      <c r="F524">
        <v>4</v>
      </c>
      <c r="G524" t="s">
        <v>224</v>
      </c>
      <c r="H524">
        <v>1</v>
      </c>
      <c r="I524" t="s">
        <v>343</v>
      </c>
      <c r="J524" t="s">
        <v>936</v>
      </c>
      <c r="K524" t="s">
        <v>344</v>
      </c>
      <c r="L524">
        <v>4000</v>
      </c>
      <c r="M524" t="s">
        <v>233</v>
      </c>
      <c r="N524">
        <v>4411</v>
      </c>
      <c r="O524" t="s">
        <v>231</v>
      </c>
      <c r="P524">
        <v>0</v>
      </c>
      <c r="Q524" t="s">
        <v>347</v>
      </c>
      <c r="R524" s="1">
        <v>80899</v>
      </c>
      <c r="S524" s="1">
        <v>80899</v>
      </c>
      <c r="T524" s="1">
        <v>80899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</row>
    <row r="525" spans="1:38" x14ac:dyDescent="0.35">
      <c r="A525" t="str">
        <f t="shared" si="18"/>
        <v>1.1-00-2501_2541001_2544510</v>
      </c>
      <c r="B525" t="s">
        <v>812</v>
      </c>
      <c r="C525" t="s">
        <v>815</v>
      </c>
      <c r="D525" t="s">
        <v>935</v>
      </c>
      <c r="E525" t="s">
        <v>109</v>
      </c>
      <c r="F525">
        <v>4</v>
      </c>
      <c r="G525" t="s">
        <v>224</v>
      </c>
      <c r="H525">
        <v>1</v>
      </c>
      <c r="I525" t="s">
        <v>343</v>
      </c>
      <c r="J525" t="s">
        <v>936</v>
      </c>
      <c r="K525" t="s">
        <v>344</v>
      </c>
      <c r="L525">
        <v>4000</v>
      </c>
      <c r="M525" t="s">
        <v>233</v>
      </c>
      <c r="N525">
        <v>4451</v>
      </c>
      <c r="O525" t="s">
        <v>282</v>
      </c>
      <c r="P525">
        <v>0</v>
      </c>
      <c r="Q525" t="s">
        <v>346</v>
      </c>
      <c r="R525" s="1">
        <v>165000</v>
      </c>
      <c r="S525" s="1">
        <v>165000</v>
      </c>
      <c r="T525" s="1">
        <v>165000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</row>
    <row r="526" spans="1:38" x14ac:dyDescent="0.35">
      <c r="A526" t="str">
        <f t="shared" si="18"/>
        <v>1.1-00-2501_2541001_25445163</v>
      </c>
      <c r="B526" t="s">
        <v>812</v>
      </c>
      <c r="C526" t="s">
        <v>815</v>
      </c>
      <c r="D526" t="s">
        <v>935</v>
      </c>
      <c r="E526" t="s">
        <v>109</v>
      </c>
      <c r="F526">
        <v>4</v>
      </c>
      <c r="G526" t="s">
        <v>224</v>
      </c>
      <c r="H526">
        <v>1</v>
      </c>
      <c r="I526" t="s">
        <v>343</v>
      </c>
      <c r="J526" t="s">
        <v>936</v>
      </c>
      <c r="K526" t="s">
        <v>344</v>
      </c>
      <c r="L526">
        <v>4000</v>
      </c>
      <c r="M526" t="s">
        <v>233</v>
      </c>
      <c r="N526">
        <v>4451</v>
      </c>
      <c r="O526" t="s">
        <v>282</v>
      </c>
      <c r="P526">
        <v>63</v>
      </c>
      <c r="Q526" t="s">
        <v>938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 s="1">
        <v>500000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s="1">
        <v>500000</v>
      </c>
      <c r="AG526" s="1">
        <v>500000</v>
      </c>
      <c r="AH526">
        <v>0</v>
      </c>
      <c r="AI526" s="1">
        <v>500000</v>
      </c>
      <c r="AJ526">
        <v>0</v>
      </c>
      <c r="AK526">
        <v>0</v>
      </c>
      <c r="AL526" s="1">
        <v>500000</v>
      </c>
    </row>
    <row r="527" spans="1:38" x14ac:dyDescent="0.35">
      <c r="A527" t="str">
        <f t="shared" si="18"/>
        <v>1.1-00-2501_2542001_2544810</v>
      </c>
      <c r="B527" t="s">
        <v>812</v>
      </c>
      <c r="C527" t="s">
        <v>815</v>
      </c>
      <c r="D527" t="s">
        <v>935</v>
      </c>
      <c r="E527" t="s">
        <v>109</v>
      </c>
      <c r="F527">
        <v>4</v>
      </c>
      <c r="G527" t="s">
        <v>224</v>
      </c>
      <c r="H527">
        <v>2</v>
      </c>
      <c r="I527" t="s">
        <v>428</v>
      </c>
      <c r="J527" t="s">
        <v>936</v>
      </c>
      <c r="K527" t="s">
        <v>344</v>
      </c>
      <c r="L527">
        <v>4000</v>
      </c>
      <c r="M527" t="s">
        <v>233</v>
      </c>
      <c r="N527">
        <v>4481</v>
      </c>
      <c r="O527" t="s">
        <v>427</v>
      </c>
      <c r="P527">
        <v>0</v>
      </c>
      <c r="Q527" t="s">
        <v>58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 s="1">
        <v>1000000</v>
      </c>
      <c r="Z527" s="1">
        <v>1000000</v>
      </c>
      <c r="AA527">
        <v>0</v>
      </c>
      <c r="AB527">
        <v>0</v>
      </c>
      <c r="AC527">
        <v>0</v>
      </c>
      <c r="AD527">
        <v>0</v>
      </c>
      <c r="AE527">
        <v>0</v>
      </c>
      <c r="AF527" s="1">
        <v>1000000</v>
      </c>
      <c r="AG527" s="1">
        <v>1000000</v>
      </c>
      <c r="AH527">
        <v>0</v>
      </c>
      <c r="AI527">
        <v>0</v>
      </c>
      <c r="AJ527">
        <v>0</v>
      </c>
      <c r="AK527">
        <v>0</v>
      </c>
      <c r="AL527">
        <v>0</v>
      </c>
    </row>
    <row r="528" spans="1:38" x14ac:dyDescent="0.35">
      <c r="A528" t="str">
        <f t="shared" si="18"/>
        <v>1.1-00-2510_25039030_2535110</v>
      </c>
      <c r="B528" t="s">
        <v>812</v>
      </c>
      <c r="C528" t="s">
        <v>815</v>
      </c>
      <c r="D528" t="s">
        <v>898</v>
      </c>
      <c r="E528" t="s">
        <v>900</v>
      </c>
      <c r="F528">
        <v>0</v>
      </c>
      <c r="G528" t="s">
        <v>255</v>
      </c>
      <c r="H528">
        <v>39</v>
      </c>
      <c r="I528" t="s">
        <v>939</v>
      </c>
      <c r="J528" t="s">
        <v>933</v>
      </c>
      <c r="K528" t="s">
        <v>934</v>
      </c>
      <c r="L528">
        <v>3000</v>
      </c>
      <c r="M528" t="s">
        <v>56</v>
      </c>
      <c r="N528">
        <v>3511</v>
      </c>
      <c r="O528" t="s">
        <v>323</v>
      </c>
      <c r="P528">
        <v>0</v>
      </c>
      <c r="Q528" t="s">
        <v>58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 s="1">
        <v>30226080</v>
      </c>
      <c r="Z528" s="1">
        <v>30226080</v>
      </c>
      <c r="AA528" s="1">
        <v>17052000</v>
      </c>
      <c r="AB528" s="1">
        <v>17052000</v>
      </c>
      <c r="AC528" s="1">
        <v>17052000</v>
      </c>
      <c r="AD528" s="1">
        <v>14616000</v>
      </c>
      <c r="AE528" s="1">
        <v>14616000</v>
      </c>
      <c r="AF528" s="1">
        <v>13174080</v>
      </c>
      <c r="AG528" s="1">
        <v>15610080</v>
      </c>
      <c r="AH528">
        <v>0</v>
      </c>
      <c r="AI528">
        <v>0</v>
      </c>
      <c r="AJ528">
        <v>0</v>
      </c>
      <c r="AK528">
        <v>0</v>
      </c>
      <c r="AL528">
        <v>0</v>
      </c>
    </row>
    <row r="529" spans="1:38" x14ac:dyDescent="0.35">
      <c r="A529" t="str">
        <f t="shared" si="18"/>
        <v>1.1-00-2511_25346032_2557810</v>
      </c>
      <c r="B529" t="s">
        <v>812</v>
      </c>
      <c r="C529" t="s">
        <v>815</v>
      </c>
      <c r="D529" t="s">
        <v>822</v>
      </c>
      <c r="E529" t="s">
        <v>824</v>
      </c>
      <c r="F529">
        <v>3</v>
      </c>
      <c r="G529" t="s">
        <v>453</v>
      </c>
      <c r="H529">
        <v>46</v>
      </c>
      <c r="I529" t="s">
        <v>941</v>
      </c>
      <c r="J529" t="s">
        <v>940</v>
      </c>
      <c r="K529" t="s">
        <v>942</v>
      </c>
      <c r="L529">
        <v>5000</v>
      </c>
      <c r="M529" t="s">
        <v>118</v>
      </c>
      <c r="N529">
        <v>5781</v>
      </c>
      <c r="O529" t="s">
        <v>559</v>
      </c>
      <c r="P529">
        <v>0</v>
      </c>
      <c r="Q529" t="s">
        <v>58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 s="1">
        <v>200000</v>
      </c>
      <c r="Z529" s="1">
        <v>200000</v>
      </c>
      <c r="AA529">
        <v>0</v>
      </c>
      <c r="AB529">
        <v>0</v>
      </c>
      <c r="AC529">
        <v>0</v>
      </c>
      <c r="AD529">
        <v>0</v>
      </c>
      <c r="AE529">
        <v>0</v>
      </c>
      <c r="AF529" s="1">
        <v>200000</v>
      </c>
      <c r="AG529" s="1">
        <v>200000</v>
      </c>
      <c r="AH529">
        <v>0</v>
      </c>
      <c r="AI529">
        <v>0</v>
      </c>
      <c r="AJ529">
        <v>0</v>
      </c>
      <c r="AK529">
        <v>0</v>
      </c>
      <c r="AL529">
        <v>0</v>
      </c>
    </row>
    <row r="530" spans="1:38" x14ac:dyDescent="0.35">
      <c r="A530" t="str">
        <f t="shared" si="18"/>
        <v>1.1-00-2511_25346032_2525910</v>
      </c>
      <c r="B530" t="s">
        <v>812</v>
      </c>
      <c r="C530" t="s">
        <v>815</v>
      </c>
      <c r="D530" t="s">
        <v>822</v>
      </c>
      <c r="E530" t="s">
        <v>824</v>
      </c>
      <c r="F530">
        <v>3</v>
      </c>
      <c r="G530" t="s">
        <v>453</v>
      </c>
      <c r="H530">
        <v>46</v>
      </c>
      <c r="I530" t="s">
        <v>941</v>
      </c>
      <c r="J530" t="s">
        <v>940</v>
      </c>
      <c r="K530" t="s">
        <v>942</v>
      </c>
      <c r="L530">
        <v>2000</v>
      </c>
      <c r="M530" t="s">
        <v>105</v>
      </c>
      <c r="N530">
        <v>2591</v>
      </c>
      <c r="O530" t="s">
        <v>560</v>
      </c>
      <c r="P530">
        <v>0</v>
      </c>
      <c r="Q530" t="s">
        <v>58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 s="1">
        <v>4000000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 s="1">
        <v>4000000</v>
      </c>
      <c r="AL530" s="1">
        <v>-4000000</v>
      </c>
    </row>
    <row r="531" spans="1:38" x14ac:dyDescent="0.35">
      <c r="A531" t="str">
        <f t="shared" si="18"/>
        <v>1.1-00-2511_25346032_2542110</v>
      </c>
      <c r="B531" t="s">
        <v>812</v>
      </c>
      <c r="C531" t="s">
        <v>815</v>
      </c>
      <c r="D531" t="s">
        <v>822</v>
      </c>
      <c r="E531" t="s">
        <v>824</v>
      </c>
      <c r="F531">
        <v>3</v>
      </c>
      <c r="G531" t="s">
        <v>453</v>
      </c>
      <c r="H531">
        <v>46</v>
      </c>
      <c r="I531" t="s">
        <v>941</v>
      </c>
      <c r="J531" t="s">
        <v>940</v>
      </c>
      <c r="K531" t="s">
        <v>942</v>
      </c>
      <c r="L531">
        <v>4000</v>
      </c>
      <c r="M531" t="s">
        <v>233</v>
      </c>
      <c r="N531">
        <v>4211</v>
      </c>
      <c r="O531" t="s">
        <v>291</v>
      </c>
      <c r="P531">
        <v>0</v>
      </c>
      <c r="Q531" t="s">
        <v>58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 s="1">
        <v>200000</v>
      </c>
      <c r="Z531" s="1">
        <v>200000</v>
      </c>
      <c r="AA531">
        <v>0</v>
      </c>
      <c r="AB531">
        <v>0</v>
      </c>
      <c r="AC531">
        <v>0</v>
      </c>
      <c r="AD531">
        <v>0</v>
      </c>
      <c r="AE531">
        <v>0</v>
      </c>
      <c r="AF531" s="1">
        <v>200000</v>
      </c>
      <c r="AG531" s="1">
        <v>200000</v>
      </c>
      <c r="AH531">
        <v>0</v>
      </c>
      <c r="AI531">
        <v>0</v>
      </c>
      <c r="AJ531">
        <v>0</v>
      </c>
      <c r="AK531">
        <v>0</v>
      </c>
      <c r="AL531">
        <v>0</v>
      </c>
    </row>
    <row r="532" spans="1:38" x14ac:dyDescent="0.35">
      <c r="A532" t="str">
        <f t="shared" si="18"/>
        <v>1.1-00-2511_25346032_2544110</v>
      </c>
      <c r="B532" t="s">
        <v>812</v>
      </c>
      <c r="C532" t="s">
        <v>815</v>
      </c>
      <c r="D532" t="s">
        <v>822</v>
      </c>
      <c r="E532" t="s">
        <v>824</v>
      </c>
      <c r="F532">
        <v>3</v>
      </c>
      <c r="G532" t="s">
        <v>453</v>
      </c>
      <c r="H532">
        <v>46</v>
      </c>
      <c r="I532" t="s">
        <v>941</v>
      </c>
      <c r="J532" t="s">
        <v>940</v>
      </c>
      <c r="K532" t="s">
        <v>942</v>
      </c>
      <c r="L532">
        <v>4000</v>
      </c>
      <c r="M532" t="s">
        <v>233</v>
      </c>
      <c r="N532">
        <v>4411</v>
      </c>
      <c r="O532" t="s">
        <v>231</v>
      </c>
      <c r="P532">
        <v>0</v>
      </c>
      <c r="Q532" t="s">
        <v>58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 s="1">
        <v>450000</v>
      </c>
      <c r="Z532" s="1">
        <v>300000</v>
      </c>
      <c r="AA532" s="1">
        <v>357335.68</v>
      </c>
      <c r="AB532" s="1">
        <v>357335.68</v>
      </c>
      <c r="AC532">
        <v>0</v>
      </c>
      <c r="AD532">
        <v>0</v>
      </c>
      <c r="AE532">
        <v>0</v>
      </c>
      <c r="AF532" s="1">
        <v>92664.320000000007</v>
      </c>
      <c r="AG532" s="1">
        <v>450000</v>
      </c>
      <c r="AH532">
        <v>0</v>
      </c>
      <c r="AI532" s="1">
        <v>150000</v>
      </c>
      <c r="AJ532">
        <v>0</v>
      </c>
      <c r="AK532">
        <v>0</v>
      </c>
      <c r="AL532" s="1">
        <v>150000</v>
      </c>
    </row>
    <row r="533" spans="1:38" x14ac:dyDescent="0.35">
      <c r="A533" t="str">
        <f t="shared" si="18"/>
        <v>1.1-00-2511_25364047_2521710</v>
      </c>
      <c r="B533" t="s">
        <v>812</v>
      </c>
      <c r="C533" t="s">
        <v>815</v>
      </c>
      <c r="D533" t="s">
        <v>822</v>
      </c>
      <c r="E533" t="s">
        <v>824</v>
      </c>
      <c r="F533">
        <v>3</v>
      </c>
      <c r="G533" t="s">
        <v>453</v>
      </c>
      <c r="H533">
        <v>64</v>
      </c>
      <c r="I533" t="s">
        <v>944</v>
      </c>
      <c r="J533" t="s">
        <v>943</v>
      </c>
      <c r="K533" t="s">
        <v>945</v>
      </c>
      <c r="L533">
        <v>2000</v>
      </c>
      <c r="M533" t="s">
        <v>105</v>
      </c>
      <c r="N533">
        <v>2171</v>
      </c>
      <c r="O533" t="s">
        <v>127</v>
      </c>
      <c r="P533">
        <v>0</v>
      </c>
      <c r="Q533" t="s">
        <v>58</v>
      </c>
      <c r="R533" s="1">
        <v>0</v>
      </c>
      <c r="S533" s="1">
        <v>0</v>
      </c>
      <c r="T533" s="1">
        <v>0</v>
      </c>
      <c r="U533" s="1">
        <v>30000</v>
      </c>
      <c r="V533" s="1">
        <v>30000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</row>
    <row r="534" spans="1:38" x14ac:dyDescent="0.35">
      <c r="A534" t="str">
        <f t="shared" si="18"/>
        <v>1.1-00-2511_25364047_2522110</v>
      </c>
      <c r="B534" t="s">
        <v>812</v>
      </c>
      <c r="C534" t="s">
        <v>815</v>
      </c>
      <c r="D534" t="s">
        <v>822</v>
      </c>
      <c r="E534" t="s">
        <v>824</v>
      </c>
      <c r="F534">
        <v>3</v>
      </c>
      <c r="G534" t="s">
        <v>453</v>
      </c>
      <c r="H534">
        <v>64</v>
      </c>
      <c r="I534" t="s">
        <v>944</v>
      </c>
      <c r="J534" t="s">
        <v>943</v>
      </c>
      <c r="K534" t="s">
        <v>945</v>
      </c>
      <c r="L534">
        <v>2000</v>
      </c>
      <c r="M534" t="s">
        <v>105</v>
      </c>
      <c r="N534">
        <v>2211</v>
      </c>
      <c r="O534" t="s">
        <v>307</v>
      </c>
      <c r="P534">
        <v>0</v>
      </c>
      <c r="Q534" t="s">
        <v>58</v>
      </c>
      <c r="R534" s="1">
        <v>0</v>
      </c>
      <c r="S534" s="1">
        <v>0</v>
      </c>
      <c r="T534" s="1">
        <v>0</v>
      </c>
      <c r="U534" s="1">
        <v>600000</v>
      </c>
      <c r="V534" s="1">
        <v>0</v>
      </c>
      <c r="W534" s="1">
        <v>599986.80000000005</v>
      </c>
      <c r="X534" s="1">
        <v>599986.80000000005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</row>
    <row r="535" spans="1:38" x14ac:dyDescent="0.35">
      <c r="A535" t="str">
        <f t="shared" si="18"/>
        <v>1.1-00-2511_25364047_2522210</v>
      </c>
      <c r="B535" t="s">
        <v>812</v>
      </c>
      <c r="C535" t="s">
        <v>815</v>
      </c>
      <c r="D535" t="s">
        <v>822</v>
      </c>
      <c r="E535" t="s">
        <v>824</v>
      </c>
      <c r="F535">
        <v>3</v>
      </c>
      <c r="G535" t="s">
        <v>453</v>
      </c>
      <c r="H535">
        <v>64</v>
      </c>
      <c r="I535" t="s">
        <v>944</v>
      </c>
      <c r="J535" t="s">
        <v>943</v>
      </c>
      <c r="K535" t="s">
        <v>945</v>
      </c>
      <c r="L535">
        <v>2000</v>
      </c>
      <c r="M535" t="s">
        <v>105</v>
      </c>
      <c r="N535">
        <v>2221</v>
      </c>
      <c r="O535" t="s">
        <v>413</v>
      </c>
      <c r="P535">
        <v>0</v>
      </c>
      <c r="Q535" t="s">
        <v>58</v>
      </c>
      <c r="R535" s="1">
        <v>20000</v>
      </c>
      <c r="S535" s="1">
        <v>0</v>
      </c>
      <c r="T535" s="1">
        <v>0</v>
      </c>
      <c r="U535" s="1">
        <v>40000</v>
      </c>
      <c r="V535" s="1">
        <v>40000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</row>
    <row r="536" spans="1:38" x14ac:dyDescent="0.35">
      <c r="A536" t="str">
        <f t="shared" si="18"/>
        <v>1.1-00-2511_25364047_2525210</v>
      </c>
      <c r="B536" t="s">
        <v>812</v>
      </c>
      <c r="C536" t="s">
        <v>815</v>
      </c>
      <c r="D536" t="s">
        <v>822</v>
      </c>
      <c r="E536" t="s">
        <v>824</v>
      </c>
      <c r="F536">
        <v>3</v>
      </c>
      <c r="G536" t="s">
        <v>453</v>
      </c>
      <c r="H536">
        <v>64</v>
      </c>
      <c r="I536" t="s">
        <v>944</v>
      </c>
      <c r="J536" t="s">
        <v>943</v>
      </c>
      <c r="K536" t="s">
        <v>945</v>
      </c>
      <c r="L536">
        <v>2000</v>
      </c>
      <c r="M536" t="s">
        <v>105</v>
      </c>
      <c r="N536">
        <v>2521</v>
      </c>
      <c r="O536" t="s">
        <v>375</v>
      </c>
      <c r="P536">
        <v>0</v>
      </c>
      <c r="Q536" t="s">
        <v>58</v>
      </c>
      <c r="R536" s="1">
        <v>0</v>
      </c>
      <c r="S536" s="1">
        <v>0</v>
      </c>
      <c r="T536" s="1">
        <v>0</v>
      </c>
      <c r="U536" s="1">
        <v>50000</v>
      </c>
      <c r="V536" s="1">
        <v>50000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</row>
    <row r="537" spans="1:38" x14ac:dyDescent="0.35">
      <c r="A537" t="str">
        <f t="shared" si="18"/>
        <v>1.1-00-2511_25364047_2525917</v>
      </c>
      <c r="B537" t="s">
        <v>812</v>
      </c>
      <c r="C537" t="s">
        <v>815</v>
      </c>
      <c r="D537" t="s">
        <v>822</v>
      </c>
      <c r="E537" t="s">
        <v>824</v>
      </c>
      <c r="F537">
        <v>3</v>
      </c>
      <c r="G537" t="s">
        <v>453</v>
      </c>
      <c r="H537">
        <v>64</v>
      </c>
      <c r="I537" t="s">
        <v>944</v>
      </c>
      <c r="J537" t="s">
        <v>943</v>
      </c>
      <c r="K537" t="s">
        <v>945</v>
      </c>
      <c r="L537">
        <v>2000</v>
      </c>
      <c r="M537" t="s">
        <v>105</v>
      </c>
      <c r="N537">
        <v>2591</v>
      </c>
      <c r="O537" t="s">
        <v>560</v>
      </c>
      <c r="P537">
        <v>7</v>
      </c>
      <c r="Q537" t="s">
        <v>844</v>
      </c>
      <c r="R537" s="1">
        <v>3757792.84</v>
      </c>
      <c r="S537" s="1">
        <v>3757792.84</v>
      </c>
      <c r="T537" s="1">
        <v>3757792.84</v>
      </c>
      <c r="U537" s="1">
        <v>4385376.84</v>
      </c>
      <c r="V537" s="1">
        <v>3775271.34</v>
      </c>
      <c r="W537" s="1">
        <v>4385088.84</v>
      </c>
      <c r="X537" s="1">
        <v>4385088.84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</row>
    <row r="538" spans="1:38" x14ac:dyDescent="0.35">
      <c r="A538" t="str">
        <f t="shared" si="18"/>
        <v>1.1-00-2511_25364047_2538210</v>
      </c>
      <c r="B538" t="s">
        <v>812</v>
      </c>
      <c r="C538" t="s">
        <v>815</v>
      </c>
      <c r="D538" t="s">
        <v>822</v>
      </c>
      <c r="E538" t="s">
        <v>824</v>
      </c>
      <c r="F538">
        <v>3</v>
      </c>
      <c r="G538" t="s">
        <v>453</v>
      </c>
      <c r="H538">
        <v>64</v>
      </c>
      <c r="I538" t="s">
        <v>944</v>
      </c>
      <c r="J538" t="s">
        <v>943</v>
      </c>
      <c r="K538" t="s">
        <v>945</v>
      </c>
      <c r="L538">
        <v>3000</v>
      </c>
      <c r="M538" t="s">
        <v>56</v>
      </c>
      <c r="N538">
        <v>3821</v>
      </c>
      <c r="O538" t="s">
        <v>228</v>
      </c>
      <c r="P538">
        <v>0</v>
      </c>
      <c r="Q538" t="s">
        <v>58</v>
      </c>
      <c r="R538" s="1">
        <v>619981</v>
      </c>
      <c r="S538" s="1">
        <v>619981</v>
      </c>
      <c r="T538" s="1">
        <v>619981</v>
      </c>
      <c r="U538" s="1">
        <v>0</v>
      </c>
      <c r="V538" s="1">
        <v>619981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</row>
    <row r="539" spans="1:38" x14ac:dyDescent="0.35">
      <c r="A539" t="str">
        <f t="shared" si="18"/>
        <v>1.1-00-2511_25364047_2542110</v>
      </c>
      <c r="B539" t="s">
        <v>812</v>
      </c>
      <c r="C539" t="s">
        <v>815</v>
      </c>
      <c r="D539" t="s">
        <v>822</v>
      </c>
      <c r="E539" t="s">
        <v>824</v>
      </c>
      <c r="F539">
        <v>3</v>
      </c>
      <c r="G539" t="s">
        <v>453</v>
      </c>
      <c r="H539">
        <v>64</v>
      </c>
      <c r="I539" t="s">
        <v>944</v>
      </c>
      <c r="J539" t="s">
        <v>943</v>
      </c>
      <c r="K539" t="s">
        <v>945</v>
      </c>
      <c r="L539">
        <v>4000</v>
      </c>
      <c r="M539" t="s">
        <v>233</v>
      </c>
      <c r="N539">
        <v>4211</v>
      </c>
      <c r="O539" t="s">
        <v>291</v>
      </c>
      <c r="P539">
        <v>0</v>
      </c>
      <c r="Q539" t="s">
        <v>58</v>
      </c>
      <c r="R539" s="1">
        <v>398400</v>
      </c>
      <c r="S539" s="1">
        <v>398400</v>
      </c>
      <c r="T539" s="1">
        <v>398400</v>
      </c>
      <c r="U539" s="1">
        <v>199200</v>
      </c>
      <c r="V539" s="1">
        <v>199200</v>
      </c>
      <c r="W539" s="1">
        <v>199200</v>
      </c>
      <c r="X539" s="1">
        <v>199200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</row>
    <row r="540" spans="1:38" x14ac:dyDescent="0.35">
      <c r="A540" t="str">
        <f t="shared" si="18"/>
        <v>1.1-00-2511_25364047_25441132</v>
      </c>
      <c r="B540" t="s">
        <v>812</v>
      </c>
      <c r="C540" t="s">
        <v>815</v>
      </c>
      <c r="D540" t="s">
        <v>822</v>
      </c>
      <c r="E540" t="s">
        <v>824</v>
      </c>
      <c r="F540">
        <v>3</v>
      </c>
      <c r="G540" t="s">
        <v>453</v>
      </c>
      <c r="H540">
        <v>64</v>
      </c>
      <c r="I540" t="s">
        <v>944</v>
      </c>
      <c r="J540" t="s">
        <v>943</v>
      </c>
      <c r="K540" t="s">
        <v>945</v>
      </c>
      <c r="L540">
        <v>4000</v>
      </c>
      <c r="M540" t="s">
        <v>233</v>
      </c>
      <c r="N540">
        <v>4411</v>
      </c>
      <c r="O540" t="s">
        <v>231</v>
      </c>
      <c r="P540">
        <v>32</v>
      </c>
      <c r="Q540" t="s">
        <v>561</v>
      </c>
      <c r="R540" s="1">
        <v>361439.79</v>
      </c>
      <c r="S540" s="1">
        <v>166298.76</v>
      </c>
      <c r="T540" s="1">
        <v>0</v>
      </c>
      <c r="U540" s="1">
        <v>450000</v>
      </c>
      <c r="V540" s="1">
        <v>450000</v>
      </c>
      <c r="W540" s="1">
        <v>287797.15999999997</v>
      </c>
      <c r="X540" s="1">
        <v>287797.15999999997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</row>
    <row r="541" spans="1:38" x14ac:dyDescent="0.35">
      <c r="A541" t="str">
        <f t="shared" si="18"/>
        <v>1.1-00-2511_25364047_2556710</v>
      </c>
      <c r="B541" t="s">
        <v>812</v>
      </c>
      <c r="C541" t="s">
        <v>815</v>
      </c>
      <c r="D541" t="s">
        <v>822</v>
      </c>
      <c r="E541" t="s">
        <v>824</v>
      </c>
      <c r="F541">
        <v>3</v>
      </c>
      <c r="G541" t="s">
        <v>453</v>
      </c>
      <c r="H541">
        <v>64</v>
      </c>
      <c r="I541" t="s">
        <v>944</v>
      </c>
      <c r="J541" t="s">
        <v>943</v>
      </c>
      <c r="K541" t="s">
        <v>945</v>
      </c>
      <c r="L541">
        <v>5000</v>
      </c>
      <c r="M541" t="s">
        <v>118</v>
      </c>
      <c r="N541">
        <v>5671</v>
      </c>
      <c r="O541" t="s">
        <v>407</v>
      </c>
      <c r="P541">
        <v>0</v>
      </c>
      <c r="Q541" t="s">
        <v>58</v>
      </c>
      <c r="R541" s="1">
        <v>0</v>
      </c>
      <c r="S541" s="1">
        <v>0</v>
      </c>
      <c r="T541" s="1">
        <v>0</v>
      </c>
      <c r="U541" s="1">
        <v>100000</v>
      </c>
      <c r="V541" s="1">
        <v>100000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</row>
    <row r="542" spans="1:38" x14ac:dyDescent="0.35">
      <c r="A542" t="str">
        <f t="shared" si="18"/>
        <v>1.1-00-2511_25364047_2557810</v>
      </c>
      <c r="B542" t="s">
        <v>812</v>
      </c>
      <c r="C542" t="s">
        <v>815</v>
      </c>
      <c r="D542" t="s">
        <v>822</v>
      </c>
      <c r="E542" t="s">
        <v>824</v>
      </c>
      <c r="F542">
        <v>3</v>
      </c>
      <c r="G542" t="s">
        <v>453</v>
      </c>
      <c r="H542">
        <v>64</v>
      </c>
      <c r="I542" t="s">
        <v>944</v>
      </c>
      <c r="J542" t="s">
        <v>943</v>
      </c>
      <c r="K542" t="s">
        <v>945</v>
      </c>
      <c r="L542">
        <v>5000</v>
      </c>
      <c r="M542" t="s">
        <v>118</v>
      </c>
      <c r="N542">
        <v>5781</v>
      </c>
      <c r="O542" t="s">
        <v>559</v>
      </c>
      <c r="P542">
        <v>0</v>
      </c>
      <c r="Q542" t="s">
        <v>58</v>
      </c>
      <c r="R542" s="1">
        <v>0</v>
      </c>
      <c r="S542" s="1">
        <v>0</v>
      </c>
      <c r="T542" s="1">
        <v>0</v>
      </c>
      <c r="U542" s="1">
        <v>50000</v>
      </c>
      <c r="V542" s="1">
        <v>50000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</row>
    <row r="543" spans="1:38" x14ac:dyDescent="0.35">
      <c r="A543" t="str">
        <f t="shared" si="18"/>
        <v>1.1-00-2511_25364047_2533310</v>
      </c>
      <c r="B543" t="s">
        <v>812</v>
      </c>
      <c r="C543" t="s">
        <v>815</v>
      </c>
      <c r="D543" t="s">
        <v>822</v>
      </c>
      <c r="E543" t="s">
        <v>824</v>
      </c>
      <c r="F543">
        <v>3</v>
      </c>
      <c r="G543" t="s">
        <v>453</v>
      </c>
      <c r="H543">
        <v>64</v>
      </c>
      <c r="I543" t="s">
        <v>944</v>
      </c>
      <c r="J543" t="s">
        <v>943</v>
      </c>
      <c r="K543" t="s">
        <v>945</v>
      </c>
      <c r="L543">
        <v>3000</v>
      </c>
      <c r="M543" t="s">
        <v>56</v>
      </c>
      <c r="N543">
        <v>3331</v>
      </c>
      <c r="O543" t="s">
        <v>317</v>
      </c>
      <c r="P543">
        <v>0</v>
      </c>
      <c r="Q543" t="s">
        <v>58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 s="1">
        <v>3770000</v>
      </c>
      <c r="Z543">
        <v>0</v>
      </c>
      <c r="AA543" s="1">
        <v>3767435.24</v>
      </c>
      <c r="AB543" s="1">
        <v>3767435.24</v>
      </c>
      <c r="AC543" s="1">
        <v>1724183.25</v>
      </c>
      <c r="AD543">
        <v>0</v>
      </c>
      <c r="AE543">
        <v>0</v>
      </c>
      <c r="AF543" s="1">
        <v>2564.7600000000002</v>
      </c>
      <c r="AG543" s="1">
        <v>3770000</v>
      </c>
      <c r="AH543">
        <v>0</v>
      </c>
      <c r="AI543" s="1">
        <v>3770000</v>
      </c>
      <c r="AJ543">
        <v>0</v>
      </c>
      <c r="AK543">
        <v>0</v>
      </c>
      <c r="AL543" s="1">
        <v>3770000</v>
      </c>
    </row>
    <row r="544" spans="1:38" x14ac:dyDescent="0.35">
      <c r="A544" t="str">
        <f t="shared" si="18"/>
        <v>1.1-00-2511_25364047_2533910</v>
      </c>
      <c r="B544" t="s">
        <v>812</v>
      </c>
      <c r="C544" t="s">
        <v>815</v>
      </c>
      <c r="D544" t="s">
        <v>822</v>
      </c>
      <c r="E544" t="s">
        <v>824</v>
      </c>
      <c r="F544">
        <v>3</v>
      </c>
      <c r="G544" t="s">
        <v>453</v>
      </c>
      <c r="H544">
        <v>64</v>
      </c>
      <c r="I544" t="s">
        <v>944</v>
      </c>
      <c r="J544" t="s">
        <v>943</v>
      </c>
      <c r="K544" t="s">
        <v>945</v>
      </c>
      <c r="L544">
        <v>3000</v>
      </c>
      <c r="M544" t="s">
        <v>56</v>
      </c>
      <c r="N544">
        <v>3391</v>
      </c>
      <c r="O544" t="s">
        <v>129</v>
      </c>
      <c r="P544">
        <v>0</v>
      </c>
      <c r="Q544" t="s">
        <v>58</v>
      </c>
      <c r="R544" s="1">
        <v>0</v>
      </c>
      <c r="S544" s="1">
        <v>0</v>
      </c>
      <c r="T544" s="1">
        <v>0</v>
      </c>
      <c r="U544" s="1">
        <v>0</v>
      </c>
      <c r="V544" s="1">
        <v>600000</v>
      </c>
      <c r="W544" s="1">
        <v>0</v>
      </c>
      <c r="X544" s="1">
        <v>0</v>
      </c>
      <c r="Y544" s="1">
        <v>5200000</v>
      </c>
      <c r="Z544">
        <v>0</v>
      </c>
      <c r="AA544" s="1">
        <v>5100468.96</v>
      </c>
      <c r="AB544" s="1">
        <v>5100468.96</v>
      </c>
      <c r="AC544" s="1">
        <v>1682000</v>
      </c>
      <c r="AD544">
        <v>0</v>
      </c>
      <c r="AE544">
        <v>0</v>
      </c>
      <c r="AF544" s="1">
        <v>99531.04</v>
      </c>
      <c r="AG544" s="1">
        <v>5200000</v>
      </c>
      <c r="AH544">
        <v>0</v>
      </c>
      <c r="AI544" s="1">
        <v>5200000</v>
      </c>
      <c r="AJ544">
        <v>0</v>
      </c>
      <c r="AK544">
        <v>0</v>
      </c>
      <c r="AL544" s="1">
        <v>5200000</v>
      </c>
    </row>
    <row r="545" spans="1:38" x14ac:dyDescent="0.35">
      <c r="A545" t="str">
        <f t="shared" si="18"/>
        <v>1.1-00-2512_25753037_2522114</v>
      </c>
      <c r="B545" t="s">
        <v>812</v>
      </c>
      <c r="C545" t="s">
        <v>815</v>
      </c>
      <c r="D545" t="s">
        <v>946</v>
      </c>
      <c r="E545" t="s">
        <v>948</v>
      </c>
      <c r="F545">
        <v>7</v>
      </c>
      <c r="G545" t="s">
        <v>567</v>
      </c>
      <c r="H545">
        <v>53</v>
      </c>
      <c r="I545" t="s">
        <v>970</v>
      </c>
      <c r="J545" t="s">
        <v>969</v>
      </c>
      <c r="K545" t="s">
        <v>971</v>
      </c>
      <c r="L545">
        <v>2000</v>
      </c>
      <c r="M545" t="s">
        <v>105</v>
      </c>
      <c r="N545">
        <v>2211</v>
      </c>
      <c r="O545" t="s">
        <v>307</v>
      </c>
      <c r="P545">
        <v>4</v>
      </c>
      <c r="Q545" t="s">
        <v>972</v>
      </c>
      <c r="R545" s="1">
        <v>0</v>
      </c>
      <c r="S545" s="1">
        <v>0</v>
      </c>
      <c r="T545" s="1">
        <v>0</v>
      </c>
      <c r="U545" s="1">
        <v>600000</v>
      </c>
      <c r="V545" s="1">
        <v>0</v>
      </c>
      <c r="W545" s="1">
        <v>0</v>
      </c>
      <c r="X545" s="1">
        <v>0</v>
      </c>
      <c r="Y545" s="1">
        <v>600000</v>
      </c>
      <c r="Z545" s="1">
        <v>600000</v>
      </c>
      <c r="AA545" s="1">
        <v>572668.80000000005</v>
      </c>
      <c r="AB545" s="1">
        <v>572668.80000000005</v>
      </c>
      <c r="AC545" s="1">
        <v>572668.80000000005</v>
      </c>
      <c r="AD545" s="1">
        <v>572668.80000000005</v>
      </c>
      <c r="AE545" s="1">
        <v>572668.80000000005</v>
      </c>
      <c r="AF545" s="1">
        <v>27331.200000000001</v>
      </c>
      <c r="AG545" s="1">
        <v>27331.200000000001</v>
      </c>
      <c r="AH545">
        <v>0</v>
      </c>
      <c r="AI545">
        <v>0</v>
      </c>
      <c r="AJ545">
        <v>0</v>
      </c>
      <c r="AK545">
        <v>0</v>
      </c>
      <c r="AL545">
        <v>0</v>
      </c>
    </row>
    <row r="546" spans="1:38" x14ac:dyDescent="0.35">
      <c r="A546" t="str">
        <f t="shared" si="18"/>
        <v>1.1-00-2512_25753037_2522215</v>
      </c>
      <c r="B546" t="s">
        <v>812</v>
      </c>
      <c r="C546" t="s">
        <v>815</v>
      </c>
      <c r="D546" t="s">
        <v>946</v>
      </c>
      <c r="E546" t="s">
        <v>948</v>
      </c>
      <c r="F546">
        <v>7</v>
      </c>
      <c r="G546" t="s">
        <v>567</v>
      </c>
      <c r="H546">
        <v>53</v>
      </c>
      <c r="I546" t="s">
        <v>970</v>
      </c>
      <c r="J546" t="s">
        <v>969</v>
      </c>
      <c r="K546" t="s">
        <v>971</v>
      </c>
      <c r="L546">
        <v>2000</v>
      </c>
      <c r="M546" t="s">
        <v>105</v>
      </c>
      <c r="N546">
        <v>2221</v>
      </c>
      <c r="O546" t="s">
        <v>413</v>
      </c>
      <c r="P546">
        <v>5</v>
      </c>
      <c r="Q546" t="s">
        <v>973</v>
      </c>
      <c r="R546" s="1">
        <v>95999.4</v>
      </c>
      <c r="S546" s="1">
        <v>95999.4</v>
      </c>
      <c r="T546" s="1">
        <v>95999.4</v>
      </c>
      <c r="U546" s="1">
        <v>94500</v>
      </c>
      <c r="V546" s="1">
        <v>96000</v>
      </c>
      <c r="W546" s="1">
        <v>94500</v>
      </c>
      <c r="X546" s="1">
        <v>94500</v>
      </c>
      <c r="Y546" s="1">
        <v>150000</v>
      </c>
      <c r="Z546" s="1">
        <v>150000</v>
      </c>
      <c r="AA546" s="1">
        <v>140400</v>
      </c>
      <c r="AB546" s="1">
        <v>140400</v>
      </c>
      <c r="AC546" s="1">
        <v>140400</v>
      </c>
      <c r="AD546" s="1">
        <v>140400</v>
      </c>
      <c r="AE546" s="1">
        <v>140400</v>
      </c>
      <c r="AF546" s="1">
        <v>9600</v>
      </c>
      <c r="AG546" s="1">
        <v>9600</v>
      </c>
      <c r="AH546">
        <v>0</v>
      </c>
      <c r="AI546">
        <v>0</v>
      </c>
      <c r="AJ546">
        <v>0</v>
      </c>
      <c r="AK546">
        <v>0</v>
      </c>
      <c r="AL546">
        <v>0</v>
      </c>
    </row>
    <row r="547" spans="1:38" x14ac:dyDescent="0.35">
      <c r="A547" t="str">
        <f t="shared" si="18"/>
        <v>1.1-00-2512_25751035_2523510</v>
      </c>
      <c r="B547" t="s">
        <v>812</v>
      </c>
      <c r="C547" t="s">
        <v>815</v>
      </c>
      <c r="D547" t="s">
        <v>946</v>
      </c>
      <c r="E547" t="s">
        <v>948</v>
      </c>
      <c r="F547">
        <v>7</v>
      </c>
      <c r="G547" t="s">
        <v>567</v>
      </c>
      <c r="H547">
        <v>51</v>
      </c>
      <c r="I547" t="s">
        <v>962</v>
      </c>
      <c r="J547" t="s">
        <v>961</v>
      </c>
      <c r="K547" t="s">
        <v>963</v>
      </c>
      <c r="L547">
        <v>2000</v>
      </c>
      <c r="M547" t="s">
        <v>105</v>
      </c>
      <c r="N547">
        <v>2351</v>
      </c>
      <c r="O547" t="s">
        <v>458</v>
      </c>
      <c r="P547">
        <v>0</v>
      </c>
      <c r="Q547" t="s">
        <v>58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 s="1">
        <v>500000</v>
      </c>
      <c r="Z547" s="1">
        <v>500000</v>
      </c>
      <c r="AA547" s="1">
        <v>313641.15000000002</v>
      </c>
      <c r="AB547" s="1">
        <v>231907.20000000001</v>
      </c>
      <c r="AC547" s="1">
        <v>197407.2</v>
      </c>
      <c r="AD547">
        <v>0</v>
      </c>
      <c r="AE547">
        <v>0</v>
      </c>
      <c r="AF547" s="1">
        <v>268092.79999999999</v>
      </c>
      <c r="AG547" s="1">
        <v>500000</v>
      </c>
      <c r="AH547">
        <v>0</v>
      </c>
      <c r="AI547">
        <v>0</v>
      </c>
      <c r="AJ547">
        <v>0</v>
      </c>
      <c r="AK547">
        <v>0</v>
      </c>
      <c r="AL547">
        <v>0</v>
      </c>
    </row>
    <row r="548" spans="1:38" x14ac:dyDescent="0.35">
      <c r="A548" t="str">
        <f t="shared" si="18"/>
        <v>1.1-00-2512_25753037_2523510</v>
      </c>
      <c r="B548" t="s">
        <v>812</v>
      </c>
      <c r="C548" t="s">
        <v>815</v>
      </c>
      <c r="D548" t="s">
        <v>946</v>
      </c>
      <c r="E548" t="s">
        <v>948</v>
      </c>
      <c r="F548">
        <v>7</v>
      </c>
      <c r="G548" t="s">
        <v>567</v>
      </c>
      <c r="H548">
        <v>53</v>
      </c>
      <c r="I548" t="s">
        <v>970</v>
      </c>
      <c r="J548" t="s">
        <v>969</v>
      </c>
      <c r="K548" t="s">
        <v>971</v>
      </c>
      <c r="L548">
        <v>2000</v>
      </c>
      <c r="M548" t="s">
        <v>105</v>
      </c>
      <c r="N548">
        <v>2351</v>
      </c>
      <c r="O548" t="s">
        <v>458</v>
      </c>
      <c r="P548">
        <v>0</v>
      </c>
      <c r="Q548" t="s">
        <v>58</v>
      </c>
      <c r="R548" s="1">
        <v>1070362.99</v>
      </c>
      <c r="S548" s="1">
        <v>833215.08</v>
      </c>
      <c r="T548" s="1">
        <v>833215.08</v>
      </c>
      <c r="U548" s="1">
        <v>583287.44999999995</v>
      </c>
      <c r="V548" s="1">
        <v>500000</v>
      </c>
      <c r="W548" s="1">
        <v>583067.44999999995</v>
      </c>
      <c r="X548" s="1">
        <v>583067.44999999995</v>
      </c>
      <c r="Y548" s="1">
        <v>200000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s="1">
        <v>200000</v>
      </c>
      <c r="AG548" s="1">
        <v>200000</v>
      </c>
      <c r="AH548">
        <v>0</v>
      </c>
      <c r="AI548" s="1">
        <v>200000</v>
      </c>
      <c r="AJ548">
        <v>0</v>
      </c>
      <c r="AK548">
        <v>0</v>
      </c>
      <c r="AL548" s="1">
        <v>200000</v>
      </c>
    </row>
    <row r="549" spans="1:38" x14ac:dyDescent="0.35">
      <c r="A549" t="str">
        <f t="shared" si="18"/>
        <v>1.1-00-2512_25751035_2523910</v>
      </c>
      <c r="B549" t="s">
        <v>812</v>
      </c>
      <c r="C549" t="s">
        <v>815</v>
      </c>
      <c r="D549" t="s">
        <v>946</v>
      </c>
      <c r="E549" t="s">
        <v>948</v>
      </c>
      <c r="F549">
        <v>7</v>
      </c>
      <c r="G549" t="s">
        <v>567</v>
      </c>
      <c r="H549">
        <v>51</v>
      </c>
      <c r="I549" t="s">
        <v>962</v>
      </c>
      <c r="J549" t="s">
        <v>961</v>
      </c>
      <c r="K549" t="s">
        <v>963</v>
      </c>
      <c r="L549">
        <v>2000</v>
      </c>
      <c r="M549" t="s">
        <v>105</v>
      </c>
      <c r="N549">
        <v>2391</v>
      </c>
      <c r="O549" t="s">
        <v>577</v>
      </c>
      <c r="P549">
        <v>0</v>
      </c>
      <c r="Q549" t="s">
        <v>58</v>
      </c>
      <c r="R549" s="1">
        <v>625500</v>
      </c>
      <c r="S549" s="1">
        <v>625500</v>
      </c>
      <c r="T549" s="1">
        <v>625500</v>
      </c>
      <c r="U549" s="1">
        <v>1322875</v>
      </c>
      <c r="V549" s="1">
        <v>700000</v>
      </c>
      <c r="W549" s="1">
        <v>1322875</v>
      </c>
      <c r="X549" s="1">
        <v>1322875</v>
      </c>
      <c r="Y549" s="1">
        <v>700000</v>
      </c>
      <c r="Z549" s="1">
        <v>700000</v>
      </c>
      <c r="AA549" s="1">
        <v>692750</v>
      </c>
      <c r="AB549" s="1">
        <v>692750</v>
      </c>
      <c r="AC549" s="1">
        <v>692750</v>
      </c>
      <c r="AD549" s="1">
        <v>692750</v>
      </c>
      <c r="AE549" s="1">
        <v>692750</v>
      </c>
      <c r="AF549" s="1">
        <v>7250</v>
      </c>
      <c r="AG549" s="1">
        <v>7250</v>
      </c>
      <c r="AH549">
        <v>0</v>
      </c>
      <c r="AI549">
        <v>0</v>
      </c>
      <c r="AJ549">
        <v>0</v>
      </c>
      <c r="AK549">
        <v>0</v>
      </c>
      <c r="AL549">
        <v>0</v>
      </c>
    </row>
    <row r="550" spans="1:38" x14ac:dyDescent="0.35">
      <c r="A550" t="str">
        <f t="shared" si="18"/>
        <v>1.1-00-2512_25751035_2524310</v>
      </c>
      <c r="B550" t="s">
        <v>812</v>
      </c>
      <c r="C550" t="s">
        <v>815</v>
      </c>
      <c r="D550" t="s">
        <v>946</v>
      </c>
      <c r="E550" t="s">
        <v>948</v>
      </c>
      <c r="F550">
        <v>7</v>
      </c>
      <c r="G550" t="s">
        <v>567</v>
      </c>
      <c r="H550">
        <v>51</v>
      </c>
      <c r="I550" t="s">
        <v>962</v>
      </c>
      <c r="J550" t="s">
        <v>961</v>
      </c>
      <c r="K550" t="s">
        <v>963</v>
      </c>
      <c r="L550">
        <v>2000</v>
      </c>
      <c r="M550" t="s">
        <v>105</v>
      </c>
      <c r="N550">
        <v>2431</v>
      </c>
      <c r="O550" t="s">
        <v>578</v>
      </c>
      <c r="P550">
        <v>0</v>
      </c>
      <c r="Q550" t="s">
        <v>58</v>
      </c>
      <c r="R550" s="1">
        <v>9164</v>
      </c>
      <c r="S550" s="1">
        <v>9164</v>
      </c>
      <c r="T550" s="1">
        <v>0</v>
      </c>
      <c r="U550" s="1">
        <v>0</v>
      </c>
      <c r="V550" s="1">
        <v>50000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</row>
    <row r="551" spans="1:38" x14ac:dyDescent="0.35">
      <c r="A551" t="str">
        <f t="shared" ref="A551:A614" si="19">CONCATENATE(B551,D551,F551,H551,J551,N551,P551)</f>
        <v>1.1-00-2512_25751035_2524510</v>
      </c>
      <c r="B551" t="s">
        <v>812</v>
      </c>
      <c r="C551" t="s">
        <v>815</v>
      </c>
      <c r="D551" t="s">
        <v>946</v>
      </c>
      <c r="E551" t="s">
        <v>948</v>
      </c>
      <c r="F551">
        <v>7</v>
      </c>
      <c r="G551" t="s">
        <v>567</v>
      </c>
      <c r="H551">
        <v>51</v>
      </c>
      <c r="I551" t="s">
        <v>962</v>
      </c>
      <c r="J551" t="s">
        <v>961</v>
      </c>
      <c r="K551" t="s">
        <v>963</v>
      </c>
      <c r="L551">
        <v>2000</v>
      </c>
      <c r="M551" t="s">
        <v>105</v>
      </c>
      <c r="N551">
        <v>2451</v>
      </c>
      <c r="O551" t="s">
        <v>371</v>
      </c>
      <c r="P551">
        <v>0</v>
      </c>
      <c r="Q551" t="s">
        <v>58</v>
      </c>
      <c r="R551" s="1">
        <v>0</v>
      </c>
      <c r="S551" s="1">
        <v>0</v>
      </c>
      <c r="T551" s="1">
        <v>0</v>
      </c>
      <c r="U551" s="1">
        <v>0</v>
      </c>
      <c r="V551" s="1">
        <v>500000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</row>
    <row r="552" spans="1:38" x14ac:dyDescent="0.35">
      <c r="A552" t="str">
        <f t="shared" si="19"/>
        <v>1.1-00-2512_25751035_2525210</v>
      </c>
      <c r="B552" t="s">
        <v>812</v>
      </c>
      <c r="C552" t="s">
        <v>815</v>
      </c>
      <c r="D552" t="s">
        <v>946</v>
      </c>
      <c r="E552" t="s">
        <v>948</v>
      </c>
      <c r="F552">
        <v>7</v>
      </c>
      <c r="G552" t="s">
        <v>567</v>
      </c>
      <c r="H552">
        <v>51</v>
      </c>
      <c r="I552" t="s">
        <v>962</v>
      </c>
      <c r="J552" t="s">
        <v>961</v>
      </c>
      <c r="K552" t="s">
        <v>963</v>
      </c>
      <c r="L552">
        <v>2000</v>
      </c>
      <c r="M552" t="s">
        <v>105</v>
      </c>
      <c r="N552">
        <v>2521</v>
      </c>
      <c r="O552" t="s">
        <v>375</v>
      </c>
      <c r="P552">
        <v>0</v>
      </c>
      <c r="Q552" t="s">
        <v>58</v>
      </c>
      <c r="R552" s="1">
        <v>429988.8</v>
      </c>
      <c r="S552" s="1">
        <v>429988.8</v>
      </c>
      <c r="T552" s="1">
        <v>429988.8</v>
      </c>
      <c r="U552" s="1">
        <v>0</v>
      </c>
      <c r="V552" s="1">
        <v>500000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</row>
    <row r="553" spans="1:38" x14ac:dyDescent="0.35">
      <c r="A553" t="str">
        <f t="shared" si="19"/>
        <v>1.1-00-2512_25751035_2527210</v>
      </c>
      <c r="B553" t="s">
        <v>812</v>
      </c>
      <c r="C553" t="s">
        <v>815</v>
      </c>
      <c r="D553" t="s">
        <v>946</v>
      </c>
      <c r="E553" t="s">
        <v>948</v>
      </c>
      <c r="F553">
        <v>7</v>
      </c>
      <c r="G553" t="s">
        <v>567</v>
      </c>
      <c r="H553">
        <v>51</v>
      </c>
      <c r="I553" t="s">
        <v>962</v>
      </c>
      <c r="J553" t="s">
        <v>961</v>
      </c>
      <c r="K553" t="s">
        <v>963</v>
      </c>
      <c r="L553">
        <v>2000</v>
      </c>
      <c r="M553" t="s">
        <v>105</v>
      </c>
      <c r="N553">
        <v>2721</v>
      </c>
      <c r="O553" t="s">
        <v>377</v>
      </c>
      <c r="P553">
        <v>0</v>
      </c>
      <c r="Q553" t="s">
        <v>58</v>
      </c>
      <c r="R553" s="1">
        <v>158350.57</v>
      </c>
      <c r="S553" s="1">
        <v>151288.75</v>
      </c>
      <c r="T553" s="1">
        <v>139048.43</v>
      </c>
      <c r="U553" s="1">
        <v>87000</v>
      </c>
      <c r="V553" s="1">
        <v>200000</v>
      </c>
      <c r="W553" s="1">
        <v>45442.55</v>
      </c>
      <c r="X553" s="1">
        <v>15023.79</v>
      </c>
      <c r="Y553" s="1">
        <v>200000</v>
      </c>
      <c r="Z553">
        <v>0</v>
      </c>
      <c r="AA553" s="1">
        <v>116057.8</v>
      </c>
      <c r="AB553" s="1">
        <v>27739.08</v>
      </c>
      <c r="AC553" s="1">
        <v>27739.08</v>
      </c>
      <c r="AD553" s="1">
        <v>27739.08</v>
      </c>
      <c r="AE553" s="1">
        <v>27739.08</v>
      </c>
      <c r="AF553" s="1">
        <v>172260.92</v>
      </c>
      <c r="AG553" s="1">
        <v>172260.92</v>
      </c>
      <c r="AH553">
        <v>0</v>
      </c>
      <c r="AI553" s="1">
        <v>200000</v>
      </c>
      <c r="AJ553">
        <v>0</v>
      </c>
      <c r="AK553">
        <v>0</v>
      </c>
      <c r="AL553" s="1">
        <v>200000</v>
      </c>
    </row>
    <row r="554" spans="1:38" x14ac:dyDescent="0.35">
      <c r="A554" t="str">
        <f t="shared" si="19"/>
        <v>1.1-00-2512_25751035_2529110</v>
      </c>
      <c r="B554" t="s">
        <v>812</v>
      </c>
      <c r="C554" t="s">
        <v>815</v>
      </c>
      <c r="D554" t="s">
        <v>946</v>
      </c>
      <c r="E554" t="s">
        <v>948</v>
      </c>
      <c r="F554">
        <v>7</v>
      </c>
      <c r="G554" t="s">
        <v>567</v>
      </c>
      <c r="H554">
        <v>51</v>
      </c>
      <c r="I554" t="s">
        <v>962</v>
      </c>
      <c r="J554" t="s">
        <v>961</v>
      </c>
      <c r="K554" t="s">
        <v>963</v>
      </c>
      <c r="L554">
        <v>2000</v>
      </c>
      <c r="M554" t="s">
        <v>105</v>
      </c>
      <c r="N554">
        <v>2911</v>
      </c>
      <c r="O554" t="s">
        <v>312</v>
      </c>
      <c r="P554">
        <v>0</v>
      </c>
      <c r="Q554" t="s">
        <v>58</v>
      </c>
      <c r="R554" s="1">
        <v>160491.48000000001</v>
      </c>
      <c r="S554" s="1">
        <v>160491.48000000001</v>
      </c>
      <c r="T554" s="1">
        <v>160491.48000000001</v>
      </c>
      <c r="U554" s="1">
        <v>0</v>
      </c>
      <c r="V554" s="1">
        <v>150000</v>
      </c>
      <c r="W554" s="1">
        <v>0</v>
      </c>
      <c r="X554" s="1">
        <v>0</v>
      </c>
      <c r="Y554" s="1">
        <v>222000</v>
      </c>
      <c r="Z554" s="1">
        <v>150000</v>
      </c>
      <c r="AA554">
        <v>0</v>
      </c>
      <c r="AB554">
        <v>0</v>
      </c>
      <c r="AC554">
        <v>0</v>
      </c>
      <c r="AD554">
        <v>0</v>
      </c>
      <c r="AE554">
        <v>0</v>
      </c>
      <c r="AF554" s="1">
        <v>222000</v>
      </c>
      <c r="AG554" s="1">
        <v>222000</v>
      </c>
      <c r="AH554" s="1">
        <v>150000</v>
      </c>
      <c r="AI554" s="1">
        <v>72000</v>
      </c>
      <c r="AJ554">
        <v>0</v>
      </c>
      <c r="AK554" s="1">
        <v>150000</v>
      </c>
      <c r="AL554" s="1">
        <v>72000</v>
      </c>
    </row>
    <row r="555" spans="1:38" x14ac:dyDescent="0.35">
      <c r="A555" t="str">
        <f t="shared" si="19"/>
        <v>1.1-00-2512_25753037_2532618</v>
      </c>
      <c r="B555" t="s">
        <v>812</v>
      </c>
      <c r="C555" t="s">
        <v>815</v>
      </c>
      <c r="D555" t="s">
        <v>946</v>
      </c>
      <c r="E555" t="s">
        <v>948</v>
      </c>
      <c r="F555">
        <v>7</v>
      </c>
      <c r="G555" t="s">
        <v>567</v>
      </c>
      <c r="H555">
        <v>53</v>
      </c>
      <c r="I555" t="s">
        <v>970</v>
      </c>
      <c r="J555" t="s">
        <v>969</v>
      </c>
      <c r="K555" t="s">
        <v>971</v>
      </c>
      <c r="L555">
        <v>3000</v>
      </c>
      <c r="M555" t="s">
        <v>56</v>
      </c>
      <c r="N555">
        <v>3261</v>
      </c>
      <c r="O555" t="s">
        <v>409</v>
      </c>
      <c r="P555">
        <v>8</v>
      </c>
      <c r="Q555" t="s">
        <v>580</v>
      </c>
      <c r="R555" s="1">
        <v>495088</v>
      </c>
      <c r="S555" s="1">
        <v>495088</v>
      </c>
      <c r="T555" s="1">
        <v>495088</v>
      </c>
      <c r="U555" s="1">
        <v>586960</v>
      </c>
      <c r="V555" s="1">
        <v>800000</v>
      </c>
      <c r="W555" s="1">
        <v>586960</v>
      </c>
      <c r="X555" s="1">
        <v>586960</v>
      </c>
      <c r="Y555" s="1">
        <v>600000</v>
      </c>
      <c r="Z555" s="1">
        <v>600000</v>
      </c>
      <c r="AA555" s="1">
        <v>556568</v>
      </c>
      <c r="AB555" s="1">
        <v>556568</v>
      </c>
      <c r="AC555" s="1">
        <v>556568</v>
      </c>
      <c r="AD555" s="1">
        <v>556568</v>
      </c>
      <c r="AE555" s="1">
        <v>556568</v>
      </c>
      <c r="AF555" s="1">
        <v>43432</v>
      </c>
      <c r="AG555" s="1">
        <v>43432</v>
      </c>
      <c r="AH555">
        <v>0</v>
      </c>
      <c r="AI555">
        <v>0</v>
      </c>
      <c r="AJ555">
        <v>0</v>
      </c>
      <c r="AK555">
        <v>0</v>
      </c>
      <c r="AL555">
        <v>0</v>
      </c>
    </row>
    <row r="556" spans="1:38" x14ac:dyDescent="0.35">
      <c r="A556" t="str">
        <f t="shared" si="19"/>
        <v>1.1-00-2512_25753037_2532910</v>
      </c>
      <c r="B556" t="s">
        <v>812</v>
      </c>
      <c r="C556" t="s">
        <v>815</v>
      </c>
      <c r="D556" t="s">
        <v>946</v>
      </c>
      <c r="E556" t="s">
        <v>948</v>
      </c>
      <c r="F556">
        <v>7</v>
      </c>
      <c r="G556" t="s">
        <v>567</v>
      </c>
      <c r="H556">
        <v>53</v>
      </c>
      <c r="I556" t="s">
        <v>970</v>
      </c>
      <c r="J556" t="s">
        <v>969</v>
      </c>
      <c r="K556" t="s">
        <v>971</v>
      </c>
      <c r="L556">
        <v>3000</v>
      </c>
      <c r="M556" t="s">
        <v>56</v>
      </c>
      <c r="N556">
        <v>3291</v>
      </c>
      <c r="O556" t="s">
        <v>315</v>
      </c>
      <c r="P556">
        <v>0</v>
      </c>
      <c r="Q556" t="s">
        <v>58</v>
      </c>
      <c r="R556" s="1">
        <v>0</v>
      </c>
      <c r="S556" s="1">
        <v>0</v>
      </c>
      <c r="T556" s="1">
        <v>0</v>
      </c>
      <c r="U556" s="1">
        <v>0</v>
      </c>
      <c r="V556" s="1">
        <v>42000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</row>
    <row r="557" spans="1:38" x14ac:dyDescent="0.35">
      <c r="A557" t="str">
        <f t="shared" si="19"/>
        <v>1.1-00-2512_25753037_2533910</v>
      </c>
      <c r="B557" t="s">
        <v>812</v>
      </c>
      <c r="C557" t="s">
        <v>815</v>
      </c>
      <c r="D557" t="s">
        <v>946</v>
      </c>
      <c r="E557" t="s">
        <v>948</v>
      </c>
      <c r="F557">
        <v>7</v>
      </c>
      <c r="G557" t="s">
        <v>567</v>
      </c>
      <c r="H557">
        <v>53</v>
      </c>
      <c r="I557" t="s">
        <v>970</v>
      </c>
      <c r="J557" t="s">
        <v>969</v>
      </c>
      <c r="K557" t="s">
        <v>971</v>
      </c>
      <c r="L557">
        <v>3000</v>
      </c>
      <c r="M557" t="s">
        <v>56</v>
      </c>
      <c r="N557">
        <v>3391</v>
      </c>
      <c r="O557" t="s">
        <v>129</v>
      </c>
      <c r="P557">
        <v>0</v>
      </c>
      <c r="Q557" t="s">
        <v>58</v>
      </c>
      <c r="R557" s="1">
        <v>41064</v>
      </c>
      <c r="S557" s="1">
        <v>41064</v>
      </c>
      <c r="T557" s="1">
        <v>41064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</row>
    <row r="558" spans="1:38" x14ac:dyDescent="0.35">
      <c r="A558" t="str">
        <f t="shared" si="19"/>
        <v>1.1-00-2512_25753037_2537110</v>
      </c>
      <c r="B558" t="s">
        <v>812</v>
      </c>
      <c r="C558" t="s">
        <v>815</v>
      </c>
      <c r="D558" t="s">
        <v>946</v>
      </c>
      <c r="E558" t="s">
        <v>948</v>
      </c>
      <c r="F558">
        <v>7</v>
      </c>
      <c r="G558" t="s">
        <v>567</v>
      </c>
      <c r="H558">
        <v>53</v>
      </c>
      <c r="I558" t="s">
        <v>970</v>
      </c>
      <c r="J558" t="s">
        <v>969</v>
      </c>
      <c r="K558" t="s">
        <v>971</v>
      </c>
      <c r="L558">
        <v>3000</v>
      </c>
      <c r="M558" t="s">
        <v>56</v>
      </c>
      <c r="N558">
        <v>3711</v>
      </c>
      <c r="O558" t="s">
        <v>278</v>
      </c>
      <c r="P558">
        <v>0</v>
      </c>
      <c r="Q558" t="s">
        <v>58</v>
      </c>
      <c r="R558" s="1">
        <v>0</v>
      </c>
      <c r="S558" s="1">
        <v>0</v>
      </c>
      <c r="T558" s="1">
        <v>0</v>
      </c>
      <c r="U558" s="1">
        <v>6000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</row>
    <row r="559" spans="1:38" x14ac:dyDescent="0.35">
      <c r="A559" t="str">
        <f t="shared" si="19"/>
        <v>1.1-00-2512_25750034_2537510</v>
      </c>
      <c r="B559" t="s">
        <v>812</v>
      </c>
      <c r="C559" t="s">
        <v>815</v>
      </c>
      <c r="D559" t="s">
        <v>946</v>
      </c>
      <c r="E559" t="s">
        <v>948</v>
      </c>
      <c r="F559">
        <v>7</v>
      </c>
      <c r="G559" t="s">
        <v>567</v>
      </c>
      <c r="H559">
        <v>50</v>
      </c>
      <c r="I559" t="s">
        <v>949</v>
      </c>
      <c r="J559" t="s">
        <v>947</v>
      </c>
      <c r="K559" t="s">
        <v>879</v>
      </c>
      <c r="L559">
        <v>3000</v>
      </c>
      <c r="M559" t="s">
        <v>56</v>
      </c>
      <c r="N559">
        <v>3751</v>
      </c>
      <c r="O559" t="s">
        <v>279</v>
      </c>
      <c r="P559">
        <v>0</v>
      </c>
      <c r="Q559" t="s">
        <v>58</v>
      </c>
      <c r="R559">
        <v>1154680</v>
      </c>
      <c r="S559">
        <v>1102480</v>
      </c>
      <c r="T559">
        <v>1013160</v>
      </c>
      <c r="U559">
        <v>3723692</v>
      </c>
      <c r="V559">
        <v>500000</v>
      </c>
      <c r="W559">
        <v>3573692</v>
      </c>
      <c r="X559">
        <v>3573692</v>
      </c>
      <c r="Y559" s="1">
        <v>30000</v>
      </c>
      <c r="Z559" s="1">
        <v>30000</v>
      </c>
      <c r="AA559">
        <v>0</v>
      </c>
      <c r="AB559">
        <v>0</v>
      </c>
      <c r="AC559">
        <v>0</v>
      </c>
      <c r="AD559">
        <v>0</v>
      </c>
      <c r="AE559">
        <v>0</v>
      </c>
      <c r="AF559" s="1">
        <v>30000</v>
      </c>
      <c r="AG559" s="1">
        <v>30000</v>
      </c>
      <c r="AH559">
        <v>0</v>
      </c>
      <c r="AI559">
        <v>0</v>
      </c>
      <c r="AJ559">
        <v>0</v>
      </c>
      <c r="AK559">
        <v>0</v>
      </c>
      <c r="AL559">
        <v>0</v>
      </c>
    </row>
    <row r="560" spans="1:38" x14ac:dyDescent="0.35">
      <c r="A560" t="str">
        <f t="shared" si="19"/>
        <v>1.1-00-2512_25753037_2537510</v>
      </c>
      <c r="B560" t="s">
        <v>812</v>
      </c>
      <c r="C560" t="s">
        <v>815</v>
      </c>
      <c r="D560" t="s">
        <v>946</v>
      </c>
      <c r="E560" t="s">
        <v>948</v>
      </c>
      <c r="F560">
        <v>7</v>
      </c>
      <c r="G560" t="s">
        <v>567</v>
      </c>
      <c r="H560">
        <v>53</v>
      </c>
      <c r="I560" t="s">
        <v>970</v>
      </c>
      <c r="J560" t="s">
        <v>969</v>
      </c>
      <c r="K560" t="s">
        <v>971</v>
      </c>
      <c r="L560">
        <v>3000</v>
      </c>
      <c r="M560" t="s">
        <v>56</v>
      </c>
      <c r="N560">
        <v>3751</v>
      </c>
      <c r="O560" t="s">
        <v>279</v>
      </c>
      <c r="P560">
        <v>0</v>
      </c>
      <c r="Q560" t="s">
        <v>58</v>
      </c>
      <c r="R560" s="1">
        <v>0</v>
      </c>
      <c r="S560" s="1">
        <v>0</v>
      </c>
      <c r="T560" s="1">
        <v>0</v>
      </c>
      <c r="U560" s="1">
        <v>12000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</row>
    <row r="561" spans="1:38" x14ac:dyDescent="0.35">
      <c r="A561" t="str">
        <f t="shared" si="19"/>
        <v>1.1-00-2512_25750034_2538210</v>
      </c>
      <c r="B561" t="s">
        <v>812</v>
      </c>
      <c r="C561" t="s">
        <v>815</v>
      </c>
      <c r="D561" t="s">
        <v>946</v>
      </c>
      <c r="E561" t="s">
        <v>948</v>
      </c>
      <c r="F561">
        <v>7</v>
      </c>
      <c r="G561" t="s">
        <v>567</v>
      </c>
      <c r="H561">
        <v>50</v>
      </c>
      <c r="I561" t="s">
        <v>949</v>
      </c>
      <c r="J561" t="s">
        <v>947</v>
      </c>
      <c r="K561" t="s">
        <v>879</v>
      </c>
      <c r="L561">
        <v>3000</v>
      </c>
      <c r="M561" t="s">
        <v>56</v>
      </c>
      <c r="N561">
        <v>3821</v>
      </c>
      <c r="O561" t="s">
        <v>228</v>
      </c>
      <c r="P561">
        <v>0</v>
      </c>
      <c r="Q561" t="s">
        <v>58</v>
      </c>
      <c r="R561">
        <v>445000</v>
      </c>
      <c r="S561">
        <v>445000</v>
      </c>
      <c r="T561">
        <v>445000</v>
      </c>
      <c r="U561" s="1">
        <v>657870.80000000005</v>
      </c>
      <c r="V561" s="1">
        <v>0</v>
      </c>
      <c r="W561" s="1">
        <v>602699.19999999995</v>
      </c>
      <c r="X561" s="1">
        <v>0</v>
      </c>
      <c r="Y561" s="1">
        <v>170000</v>
      </c>
      <c r="Z561" s="1">
        <v>49990.2</v>
      </c>
      <c r="AA561">
        <v>0</v>
      </c>
      <c r="AB561">
        <v>0</v>
      </c>
      <c r="AC561">
        <v>0</v>
      </c>
      <c r="AD561">
        <v>0</v>
      </c>
      <c r="AE561">
        <v>0</v>
      </c>
      <c r="AF561" s="1">
        <v>170000</v>
      </c>
      <c r="AG561" s="1">
        <v>170000</v>
      </c>
      <c r="AH561">
        <v>0</v>
      </c>
      <c r="AI561" s="1">
        <v>120009.8</v>
      </c>
      <c r="AJ561">
        <v>0</v>
      </c>
      <c r="AK561">
        <v>0</v>
      </c>
      <c r="AL561" s="1">
        <v>120009.8</v>
      </c>
    </row>
    <row r="562" spans="1:38" x14ac:dyDescent="0.35">
      <c r="A562" t="str">
        <f t="shared" si="19"/>
        <v>1.1-00-2512_25750034_25382119</v>
      </c>
      <c r="B562" t="s">
        <v>812</v>
      </c>
      <c r="C562" t="s">
        <v>815</v>
      </c>
      <c r="D562" t="s">
        <v>946</v>
      </c>
      <c r="E562" t="s">
        <v>948</v>
      </c>
      <c r="F562">
        <v>7</v>
      </c>
      <c r="G562" t="s">
        <v>567</v>
      </c>
      <c r="H562">
        <v>50</v>
      </c>
      <c r="I562" t="s">
        <v>949</v>
      </c>
      <c r="J562" t="s">
        <v>947</v>
      </c>
      <c r="K562" t="s">
        <v>879</v>
      </c>
      <c r="L562">
        <v>3000</v>
      </c>
      <c r="M562" t="s">
        <v>56</v>
      </c>
      <c r="N562">
        <v>3821</v>
      </c>
      <c r="O562" t="s">
        <v>228</v>
      </c>
      <c r="P562">
        <v>19</v>
      </c>
      <c r="Q562" t="s">
        <v>950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 s="1">
        <v>300000</v>
      </c>
      <c r="Z562" s="1">
        <v>300009.8</v>
      </c>
      <c r="AA562" s="1">
        <v>270000</v>
      </c>
      <c r="AB562">
        <v>0</v>
      </c>
      <c r="AC562">
        <v>0</v>
      </c>
      <c r="AD562">
        <v>0</v>
      </c>
      <c r="AE562">
        <v>0</v>
      </c>
      <c r="AF562" s="1">
        <v>300000</v>
      </c>
      <c r="AG562" s="1">
        <v>300000</v>
      </c>
      <c r="AH562">
        <v>0</v>
      </c>
      <c r="AI562">
        <v>0</v>
      </c>
      <c r="AJ562">
        <v>0</v>
      </c>
      <c r="AK562">
        <v>9.8000000000000007</v>
      </c>
      <c r="AL562">
        <v>-9.8000000000000007</v>
      </c>
    </row>
    <row r="563" spans="1:38" x14ac:dyDescent="0.35">
      <c r="A563" t="str">
        <f t="shared" si="19"/>
        <v>1.1-00-2512_25751035_25382116</v>
      </c>
      <c r="B563" t="s">
        <v>812</v>
      </c>
      <c r="C563" t="s">
        <v>815</v>
      </c>
      <c r="D563" t="s">
        <v>946</v>
      </c>
      <c r="E563" t="s">
        <v>948</v>
      </c>
      <c r="F563">
        <v>7</v>
      </c>
      <c r="G563" t="s">
        <v>567</v>
      </c>
      <c r="H563">
        <v>51</v>
      </c>
      <c r="I563" t="s">
        <v>962</v>
      </c>
      <c r="J563" t="s">
        <v>961</v>
      </c>
      <c r="K563" t="s">
        <v>963</v>
      </c>
      <c r="L563">
        <v>3000</v>
      </c>
      <c r="M563" t="s">
        <v>56</v>
      </c>
      <c r="N563">
        <v>3821</v>
      </c>
      <c r="O563" t="s">
        <v>228</v>
      </c>
      <c r="P563">
        <v>16</v>
      </c>
      <c r="Q563" t="s">
        <v>582</v>
      </c>
      <c r="R563" s="1">
        <v>448000</v>
      </c>
      <c r="S563" s="1">
        <v>448000</v>
      </c>
      <c r="T563" s="1">
        <v>448000</v>
      </c>
      <c r="U563" s="1">
        <v>640000</v>
      </c>
      <c r="V563" s="1">
        <v>500000</v>
      </c>
      <c r="W563" s="1">
        <v>640000</v>
      </c>
      <c r="X563" s="1">
        <v>640000</v>
      </c>
      <c r="Y563" s="1">
        <v>500000</v>
      </c>
      <c r="Z563" s="1">
        <v>500000</v>
      </c>
      <c r="AA563" s="1">
        <v>498499.99</v>
      </c>
      <c r="AB563" s="1">
        <v>498499.99</v>
      </c>
      <c r="AC563" s="1">
        <v>498499.99</v>
      </c>
      <c r="AD563">
        <v>0</v>
      </c>
      <c r="AE563">
        <v>0</v>
      </c>
      <c r="AF563" s="1">
        <v>1500.01</v>
      </c>
      <c r="AG563" s="1">
        <v>500000</v>
      </c>
      <c r="AH563">
        <v>0</v>
      </c>
      <c r="AI563">
        <v>0</v>
      </c>
      <c r="AJ563">
        <v>0</v>
      </c>
      <c r="AK563">
        <v>0</v>
      </c>
      <c r="AL563">
        <v>0</v>
      </c>
    </row>
    <row r="564" spans="1:38" x14ac:dyDescent="0.35">
      <c r="A564" t="str">
        <f t="shared" si="19"/>
        <v>1.1-00-2512_25753037_2538210</v>
      </c>
      <c r="B564" t="s">
        <v>812</v>
      </c>
      <c r="C564" t="s">
        <v>815</v>
      </c>
      <c r="D564" t="s">
        <v>946</v>
      </c>
      <c r="E564" t="s">
        <v>948</v>
      </c>
      <c r="F564">
        <v>7</v>
      </c>
      <c r="G564" t="s">
        <v>567</v>
      </c>
      <c r="H564">
        <v>53</v>
      </c>
      <c r="I564" t="s">
        <v>970</v>
      </c>
      <c r="J564" t="s">
        <v>969</v>
      </c>
      <c r="K564" t="s">
        <v>971</v>
      </c>
      <c r="L564">
        <v>3000</v>
      </c>
      <c r="M564" t="s">
        <v>56</v>
      </c>
      <c r="N564">
        <v>3821</v>
      </c>
      <c r="O564" t="s">
        <v>228</v>
      </c>
      <c r="P564">
        <v>0</v>
      </c>
      <c r="Q564" t="s">
        <v>58</v>
      </c>
      <c r="R564" s="1">
        <v>1154680</v>
      </c>
      <c r="S564" s="1">
        <v>1102480</v>
      </c>
      <c r="T564" s="1">
        <v>1013160</v>
      </c>
      <c r="U564" s="1">
        <v>3723692</v>
      </c>
      <c r="V564" s="1">
        <v>500000</v>
      </c>
      <c r="W564" s="1">
        <v>3573692</v>
      </c>
      <c r="X564" s="1">
        <v>3573692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</row>
    <row r="565" spans="1:38" x14ac:dyDescent="0.35">
      <c r="A565" t="str">
        <f t="shared" si="19"/>
        <v>1.1-00-2512_25753037_25382115</v>
      </c>
      <c r="B565" t="s">
        <v>812</v>
      </c>
      <c r="C565" t="s">
        <v>815</v>
      </c>
      <c r="D565" t="s">
        <v>946</v>
      </c>
      <c r="E565" t="s">
        <v>948</v>
      </c>
      <c r="F565">
        <v>7</v>
      </c>
      <c r="G565" t="s">
        <v>567</v>
      </c>
      <c r="H565">
        <v>53</v>
      </c>
      <c r="I565" t="s">
        <v>970</v>
      </c>
      <c r="J565" t="s">
        <v>969</v>
      </c>
      <c r="K565" t="s">
        <v>971</v>
      </c>
      <c r="L565">
        <v>3000</v>
      </c>
      <c r="M565" t="s">
        <v>56</v>
      </c>
      <c r="N565">
        <v>3821</v>
      </c>
      <c r="O565" t="s">
        <v>228</v>
      </c>
      <c r="P565">
        <v>15</v>
      </c>
      <c r="Q565" t="s">
        <v>581</v>
      </c>
      <c r="R565" s="1">
        <v>449500</v>
      </c>
      <c r="S565" s="1">
        <v>440800</v>
      </c>
      <c r="T565" s="1">
        <v>440800</v>
      </c>
      <c r="U565" s="1">
        <v>740080</v>
      </c>
      <c r="V565" s="1">
        <v>500000</v>
      </c>
      <c r="W565" s="1">
        <v>740080</v>
      </c>
      <c r="X565" s="1">
        <v>740080</v>
      </c>
      <c r="Y565" s="1">
        <v>500000</v>
      </c>
      <c r="Z565" s="1">
        <v>750000</v>
      </c>
      <c r="AA565" s="1">
        <v>481400</v>
      </c>
      <c r="AB565" s="1">
        <v>481400</v>
      </c>
      <c r="AC565" s="1">
        <v>481400</v>
      </c>
      <c r="AD565" s="1">
        <v>481400</v>
      </c>
      <c r="AE565" s="1">
        <v>481400</v>
      </c>
      <c r="AF565" s="1">
        <v>18600</v>
      </c>
      <c r="AG565" s="1">
        <v>18600</v>
      </c>
      <c r="AH565">
        <v>0</v>
      </c>
      <c r="AI565">
        <v>0</v>
      </c>
      <c r="AJ565">
        <v>0</v>
      </c>
      <c r="AK565" s="1">
        <v>250000</v>
      </c>
      <c r="AL565" s="1">
        <v>-250000</v>
      </c>
    </row>
    <row r="566" spans="1:38" x14ac:dyDescent="0.35">
      <c r="A566" t="str">
        <f t="shared" si="19"/>
        <v>1.1-00-2512_25750034_2538210</v>
      </c>
      <c r="B566" t="s">
        <v>812</v>
      </c>
      <c r="C566" t="s">
        <v>815</v>
      </c>
      <c r="D566" t="s">
        <v>946</v>
      </c>
      <c r="E566" t="s">
        <v>948</v>
      </c>
      <c r="F566">
        <v>7</v>
      </c>
      <c r="G566" t="s">
        <v>567</v>
      </c>
      <c r="H566">
        <v>50</v>
      </c>
      <c r="I566" t="s">
        <v>949</v>
      </c>
      <c r="J566" t="s">
        <v>947</v>
      </c>
      <c r="K566" t="s">
        <v>879</v>
      </c>
      <c r="L566">
        <v>3000</v>
      </c>
      <c r="M566" t="s">
        <v>56</v>
      </c>
      <c r="N566">
        <v>3821</v>
      </c>
      <c r="O566" t="s">
        <v>228</v>
      </c>
      <c r="P566">
        <v>0</v>
      </c>
      <c r="Q566" t="s">
        <v>581</v>
      </c>
      <c r="R566" s="1">
        <v>445000</v>
      </c>
      <c r="S566" s="1">
        <v>445000</v>
      </c>
      <c r="T566" s="1">
        <v>445000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</row>
    <row r="567" spans="1:38" x14ac:dyDescent="0.35">
      <c r="A567" t="str">
        <f t="shared" si="19"/>
        <v>1.1-00-2512_25750034_2538210</v>
      </c>
      <c r="B567" t="s">
        <v>812</v>
      </c>
      <c r="C567" t="s">
        <v>815</v>
      </c>
      <c r="D567" t="s">
        <v>946</v>
      </c>
      <c r="E567" t="s">
        <v>948</v>
      </c>
      <c r="F567">
        <v>7</v>
      </c>
      <c r="G567" t="s">
        <v>567</v>
      </c>
      <c r="H567">
        <v>50</v>
      </c>
      <c r="I567" t="s">
        <v>949</v>
      </c>
      <c r="J567" t="s">
        <v>947</v>
      </c>
      <c r="K567" t="s">
        <v>879</v>
      </c>
      <c r="L567">
        <v>3000</v>
      </c>
      <c r="M567" t="s">
        <v>56</v>
      </c>
      <c r="N567">
        <v>3821</v>
      </c>
      <c r="O567" t="s">
        <v>228</v>
      </c>
      <c r="P567">
        <v>0</v>
      </c>
      <c r="Q567" t="s">
        <v>583</v>
      </c>
      <c r="R567" s="1">
        <v>497495</v>
      </c>
      <c r="S567" s="1">
        <v>497495</v>
      </c>
      <c r="T567" s="1">
        <v>497495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</row>
    <row r="568" spans="1:38" x14ac:dyDescent="0.35">
      <c r="A568" t="str">
        <f t="shared" si="19"/>
        <v>1.1-00-2512_25753037_25382117</v>
      </c>
      <c r="B568" t="s">
        <v>812</v>
      </c>
      <c r="C568" t="s">
        <v>815</v>
      </c>
      <c r="D568" t="s">
        <v>946</v>
      </c>
      <c r="E568" t="s">
        <v>948</v>
      </c>
      <c r="F568">
        <v>7</v>
      </c>
      <c r="G568" t="s">
        <v>567</v>
      </c>
      <c r="H568">
        <v>53</v>
      </c>
      <c r="I568" t="s">
        <v>970</v>
      </c>
      <c r="J568" t="s">
        <v>969</v>
      </c>
      <c r="K568" t="s">
        <v>971</v>
      </c>
      <c r="L568">
        <v>3000</v>
      </c>
      <c r="M568" t="s">
        <v>56</v>
      </c>
      <c r="N568">
        <v>3821</v>
      </c>
      <c r="O568" t="s">
        <v>228</v>
      </c>
      <c r="P568">
        <v>17</v>
      </c>
      <c r="Q568" t="s">
        <v>974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 s="1">
        <v>250000</v>
      </c>
      <c r="Z568" s="1">
        <v>250009.68</v>
      </c>
      <c r="AA568" s="1">
        <v>240000.01</v>
      </c>
      <c r="AB568" s="1">
        <v>240000.01</v>
      </c>
      <c r="AC568" s="1">
        <v>240000.01</v>
      </c>
      <c r="AD568">
        <v>0</v>
      </c>
      <c r="AE568">
        <v>0</v>
      </c>
      <c r="AF568" s="1">
        <v>9999.99</v>
      </c>
      <c r="AG568" s="1">
        <v>250000</v>
      </c>
      <c r="AH568">
        <v>0</v>
      </c>
      <c r="AI568">
        <v>0</v>
      </c>
      <c r="AJ568">
        <v>0</v>
      </c>
      <c r="AK568">
        <v>9.68</v>
      </c>
      <c r="AL568">
        <v>-9.68</v>
      </c>
    </row>
    <row r="569" spans="1:38" x14ac:dyDescent="0.35">
      <c r="A569" t="str">
        <f t="shared" si="19"/>
        <v>1.1-00-2512_25753037_25382118</v>
      </c>
      <c r="B569" t="s">
        <v>812</v>
      </c>
      <c r="C569" t="s">
        <v>815</v>
      </c>
      <c r="D569" t="s">
        <v>946</v>
      </c>
      <c r="E569" t="s">
        <v>948</v>
      </c>
      <c r="F569">
        <v>7</v>
      </c>
      <c r="G569" t="s">
        <v>567</v>
      </c>
      <c r="H569">
        <v>53</v>
      </c>
      <c r="I569" t="s">
        <v>970</v>
      </c>
      <c r="J569" t="s">
        <v>969</v>
      </c>
      <c r="K569" t="s">
        <v>971</v>
      </c>
      <c r="L569">
        <v>3000</v>
      </c>
      <c r="M569" t="s">
        <v>56</v>
      </c>
      <c r="N569">
        <v>3821</v>
      </c>
      <c r="O569" t="s">
        <v>228</v>
      </c>
      <c r="P569">
        <v>18</v>
      </c>
      <c r="Q569" t="s">
        <v>975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 s="1">
        <v>199990.32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9.68</v>
      </c>
      <c r="AJ569">
        <v>0</v>
      </c>
      <c r="AK569" s="1">
        <v>200000</v>
      </c>
      <c r="AL569" s="1">
        <v>-199990.32</v>
      </c>
    </row>
    <row r="570" spans="1:38" x14ac:dyDescent="0.35">
      <c r="A570" t="str">
        <f t="shared" si="19"/>
        <v>1.1-00-2512_25753037_25382120</v>
      </c>
      <c r="B570" t="s">
        <v>812</v>
      </c>
      <c r="C570" t="s">
        <v>815</v>
      </c>
      <c r="D570" t="s">
        <v>946</v>
      </c>
      <c r="E570" t="s">
        <v>948</v>
      </c>
      <c r="F570">
        <v>7</v>
      </c>
      <c r="G570" t="s">
        <v>567</v>
      </c>
      <c r="H570">
        <v>53</v>
      </c>
      <c r="I570" t="s">
        <v>970</v>
      </c>
      <c r="J570" t="s">
        <v>969</v>
      </c>
      <c r="K570" t="s">
        <v>971</v>
      </c>
      <c r="L570">
        <v>3000</v>
      </c>
      <c r="M570" t="s">
        <v>56</v>
      </c>
      <c r="N570">
        <v>3821</v>
      </c>
      <c r="O570" t="s">
        <v>228</v>
      </c>
      <c r="P570">
        <v>20</v>
      </c>
      <c r="Q570" t="s">
        <v>976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 s="1">
        <v>500000</v>
      </c>
      <c r="Z570" s="1">
        <v>300000</v>
      </c>
      <c r="AA570" s="1">
        <v>494799.16</v>
      </c>
      <c r="AB570" s="1">
        <v>494799.16</v>
      </c>
      <c r="AC570">
        <v>0</v>
      </c>
      <c r="AD570">
        <v>0</v>
      </c>
      <c r="AE570">
        <v>0</v>
      </c>
      <c r="AF570" s="1">
        <v>5200.84</v>
      </c>
      <c r="AG570" s="1">
        <v>500000</v>
      </c>
      <c r="AH570">
        <v>0</v>
      </c>
      <c r="AI570" s="1">
        <v>200000</v>
      </c>
      <c r="AJ570">
        <v>0</v>
      </c>
      <c r="AK570">
        <v>0</v>
      </c>
      <c r="AL570" s="1">
        <v>200000</v>
      </c>
    </row>
    <row r="571" spans="1:38" x14ac:dyDescent="0.35">
      <c r="A571" t="str">
        <f t="shared" si="19"/>
        <v>1.1-00-2512_25753037_25382129</v>
      </c>
      <c r="B571" t="s">
        <v>812</v>
      </c>
      <c r="C571" t="s">
        <v>815</v>
      </c>
      <c r="D571" t="s">
        <v>946</v>
      </c>
      <c r="E571" t="s">
        <v>948</v>
      </c>
      <c r="F571">
        <v>7</v>
      </c>
      <c r="G571" t="s">
        <v>567</v>
      </c>
      <c r="H571">
        <v>53</v>
      </c>
      <c r="I571" t="s">
        <v>970</v>
      </c>
      <c r="J571" t="s">
        <v>969</v>
      </c>
      <c r="K571" t="s">
        <v>971</v>
      </c>
      <c r="L571">
        <v>3000</v>
      </c>
      <c r="M571" t="s">
        <v>56</v>
      </c>
      <c r="N571">
        <v>3821</v>
      </c>
      <c r="O571" t="s">
        <v>228</v>
      </c>
      <c r="P571">
        <v>29</v>
      </c>
      <c r="Q571" t="s">
        <v>977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 s="1">
        <v>200000</v>
      </c>
      <c r="Z571" s="1">
        <v>199990.32</v>
      </c>
      <c r="AA571" s="1">
        <v>195360.99</v>
      </c>
      <c r="AB571" s="1">
        <v>195360.99</v>
      </c>
      <c r="AC571" s="1">
        <v>195360.99</v>
      </c>
      <c r="AD571">
        <v>0</v>
      </c>
      <c r="AE571">
        <v>0</v>
      </c>
      <c r="AF571" s="1">
        <v>4639.01</v>
      </c>
      <c r="AG571" s="1">
        <v>200000</v>
      </c>
      <c r="AH571">
        <v>0</v>
      </c>
      <c r="AI571">
        <v>9.68</v>
      </c>
      <c r="AJ571">
        <v>0</v>
      </c>
      <c r="AK571">
        <v>0</v>
      </c>
      <c r="AL571">
        <v>9.68</v>
      </c>
    </row>
    <row r="572" spans="1:38" x14ac:dyDescent="0.35">
      <c r="A572" t="str">
        <f t="shared" si="19"/>
        <v>1.1-00-2512_25753037_25382130</v>
      </c>
      <c r="B572" t="s">
        <v>812</v>
      </c>
      <c r="C572" t="s">
        <v>815</v>
      </c>
      <c r="D572" t="s">
        <v>946</v>
      </c>
      <c r="E572" t="s">
        <v>948</v>
      </c>
      <c r="F572">
        <v>7</v>
      </c>
      <c r="G572" t="s">
        <v>567</v>
      </c>
      <c r="H572">
        <v>53</v>
      </c>
      <c r="I572" t="s">
        <v>970</v>
      </c>
      <c r="J572" t="s">
        <v>969</v>
      </c>
      <c r="K572" t="s">
        <v>971</v>
      </c>
      <c r="L572">
        <v>3000</v>
      </c>
      <c r="M572" t="s">
        <v>56</v>
      </c>
      <c r="N572">
        <v>3821</v>
      </c>
      <c r="O572" t="s">
        <v>228</v>
      </c>
      <c r="P572">
        <v>30</v>
      </c>
      <c r="Q572" t="s">
        <v>978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 s="1">
        <v>150000</v>
      </c>
      <c r="Z572" s="1">
        <v>150000</v>
      </c>
      <c r="AA572">
        <v>0</v>
      </c>
      <c r="AB572">
        <v>0</v>
      </c>
      <c r="AC572">
        <v>0</v>
      </c>
      <c r="AD572">
        <v>0</v>
      </c>
      <c r="AE572">
        <v>0</v>
      </c>
      <c r="AF572" s="1">
        <v>150000</v>
      </c>
      <c r="AG572" s="1">
        <v>150000</v>
      </c>
      <c r="AH572">
        <v>0</v>
      </c>
      <c r="AI572">
        <v>0</v>
      </c>
      <c r="AJ572">
        <v>0</v>
      </c>
      <c r="AK572">
        <v>0</v>
      </c>
      <c r="AL572">
        <v>0</v>
      </c>
    </row>
    <row r="573" spans="1:38" x14ac:dyDescent="0.35">
      <c r="A573" t="str">
        <f t="shared" si="19"/>
        <v>1.1-00-2512_25753037_25382131</v>
      </c>
      <c r="B573" t="s">
        <v>812</v>
      </c>
      <c r="C573" t="s">
        <v>815</v>
      </c>
      <c r="D573" t="s">
        <v>946</v>
      </c>
      <c r="E573" t="s">
        <v>948</v>
      </c>
      <c r="F573">
        <v>7</v>
      </c>
      <c r="G573" t="s">
        <v>567</v>
      </c>
      <c r="H573">
        <v>53</v>
      </c>
      <c r="I573" t="s">
        <v>970</v>
      </c>
      <c r="J573" t="s">
        <v>969</v>
      </c>
      <c r="K573" t="s">
        <v>971</v>
      </c>
      <c r="L573">
        <v>3000</v>
      </c>
      <c r="M573" t="s">
        <v>56</v>
      </c>
      <c r="N573">
        <v>3821</v>
      </c>
      <c r="O573" t="s">
        <v>228</v>
      </c>
      <c r="P573">
        <v>31</v>
      </c>
      <c r="Q573" t="s">
        <v>979</v>
      </c>
      <c r="R573" s="1">
        <v>0</v>
      </c>
      <c r="S573" s="1">
        <v>0</v>
      </c>
      <c r="T573" s="1">
        <v>0</v>
      </c>
      <c r="U573" s="1">
        <v>1287600</v>
      </c>
      <c r="V573" s="1">
        <v>615000</v>
      </c>
      <c r="W573" s="1">
        <v>1287600</v>
      </c>
      <c r="X573" s="1">
        <v>1287600</v>
      </c>
      <c r="Y573" s="1">
        <v>100000</v>
      </c>
      <c r="Z573" s="1">
        <v>100009.68</v>
      </c>
      <c r="AA573">
        <v>0</v>
      </c>
      <c r="AB573">
        <v>0</v>
      </c>
      <c r="AC573">
        <v>0</v>
      </c>
      <c r="AD573">
        <v>0</v>
      </c>
      <c r="AE573">
        <v>0</v>
      </c>
      <c r="AF573" s="1">
        <v>100000</v>
      </c>
      <c r="AG573" s="1">
        <v>100000</v>
      </c>
      <c r="AH573">
        <v>0</v>
      </c>
      <c r="AI573">
        <v>0</v>
      </c>
      <c r="AJ573">
        <v>0</v>
      </c>
      <c r="AK573">
        <v>9.68</v>
      </c>
      <c r="AL573">
        <v>-9.68</v>
      </c>
    </row>
    <row r="574" spans="1:38" x14ac:dyDescent="0.35">
      <c r="A574" t="str">
        <f t="shared" si="19"/>
        <v>1.1-00-2512_25753037_25382132</v>
      </c>
      <c r="B574" t="s">
        <v>812</v>
      </c>
      <c r="C574" t="s">
        <v>815</v>
      </c>
      <c r="D574" t="s">
        <v>946</v>
      </c>
      <c r="E574" t="s">
        <v>948</v>
      </c>
      <c r="F574">
        <v>7</v>
      </c>
      <c r="G574" t="s">
        <v>567</v>
      </c>
      <c r="H574">
        <v>53</v>
      </c>
      <c r="I574" t="s">
        <v>970</v>
      </c>
      <c r="J574" t="s">
        <v>969</v>
      </c>
      <c r="K574" t="s">
        <v>971</v>
      </c>
      <c r="L574">
        <v>3000</v>
      </c>
      <c r="M574" t="s">
        <v>56</v>
      </c>
      <c r="N574">
        <v>3821</v>
      </c>
      <c r="O574" t="s">
        <v>228</v>
      </c>
      <c r="P574">
        <v>32</v>
      </c>
      <c r="Q574" t="s">
        <v>585</v>
      </c>
      <c r="R574" s="1">
        <v>0</v>
      </c>
      <c r="S574" s="1">
        <v>0</v>
      </c>
      <c r="T574" s="1">
        <v>0</v>
      </c>
      <c r="U574" s="1">
        <v>0</v>
      </c>
      <c r="V574" s="1">
        <v>450000</v>
      </c>
      <c r="W574" s="1">
        <v>0</v>
      </c>
      <c r="X574" s="1">
        <v>0</v>
      </c>
      <c r="Y574" s="1">
        <v>500000</v>
      </c>
      <c r="Z574" s="1">
        <v>500000</v>
      </c>
      <c r="AA574">
        <v>0</v>
      </c>
      <c r="AB574">
        <v>0</v>
      </c>
      <c r="AC574">
        <v>0</v>
      </c>
      <c r="AD574">
        <v>0</v>
      </c>
      <c r="AE574">
        <v>0</v>
      </c>
      <c r="AF574" s="1">
        <v>500000</v>
      </c>
      <c r="AG574" s="1">
        <v>500000</v>
      </c>
      <c r="AH574">
        <v>0</v>
      </c>
      <c r="AI574">
        <v>0</v>
      </c>
      <c r="AJ574">
        <v>0</v>
      </c>
      <c r="AK574">
        <v>0</v>
      </c>
      <c r="AL574">
        <v>0</v>
      </c>
    </row>
    <row r="575" spans="1:38" x14ac:dyDescent="0.35">
      <c r="A575" t="str">
        <f t="shared" si="19"/>
        <v>1.1-00-2512_25753037_25382133</v>
      </c>
      <c r="B575" t="s">
        <v>812</v>
      </c>
      <c r="C575" t="s">
        <v>815</v>
      </c>
      <c r="D575" t="s">
        <v>946</v>
      </c>
      <c r="E575" t="s">
        <v>948</v>
      </c>
      <c r="F575">
        <v>7</v>
      </c>
      <c r="G575" t="s">
        <v>567</v>
      </c>
      <c r="H575">
        <v>53</v>
      </c>
      <c r="I575" t="s">
        <v>970</v>
      </c>
      <c r="J575" t="s">
        <v>969</v>
      </c>
      <c r="K575" t="s">
        <v>971</v>
      </c>
      <c r="L575">
        <v>3000</v>
      </c>
      <c r="M575" t="s">
        <v>56</v>
      </c>
      <c r="N575">
        <v>3821</v>
      </c>
      <c r="O575" t="s">
        <v>228</v>
      </c>
      <c r="P575">
        <v>33</v>
      </c>
      <c r="Q575" t="s">
        <v>583</v>
      </c>
      <c r="R575" s="1">
        <v>591600</v>
      </c>
      <c r="S575" s="1">
        <v>591600</v>
      </c>
      <c r="T575" s="1">
        <v>591600</v>
      </c>
      <c r="U575" s="1">
        <v>0</v>
      </c>
      <c r="V575" s="1">
        <v>700000</v>
      </c>
      <c r="W575" s="1">
        <v>0</v>
      </c>
      <c r="X575" s="1">
        <v>0</v>
      </c>
      <c r="Y575" s="1">
        <v>1300000</v>
      </c>
      <c r="Z575" s="1">
        <v>1300009.68</v>
      </c>
      <c r="AA575" s="1">
        <v>1183200</v>
      </c>
      <c r="AB575">
        <v>0</v>
      </c>
      <c r="AC575">
        <v>0</v>
      </c>
      <c r="AD575">
        <v>0</v>
      </c>
      <c r="AE575">
        <v>0</v>
      </c>
      <c r="AF575" s="1">
        <v>1300000</v>
      </c>
      <c r="AG575" s="1">
        <v>1300000</v>
      </c>
      <c r="AH575">
        <v>0</v>
      </c>
      <c r="AI575">
        <v>0</v>
      </c>
      <c r="AJ575">
        <v>0</v>
      </c>
      <c r="AK575">
        <v>9.68</v>
      </c>
      <c r="AL575">
        <v>-9.68</v>
      </c>
    </row>
    <row r="576" spans="1:38" x14ac:dyDescent="0.35">
      <c r="A576" t="str">
        <f t="shared" si="19"/>
        <v>1.1-00-2512_25753037_25382134</v>
      </c>
      <c r="B576" t="s">
        <v>812</v>
      </c>
      <c r="C576" t="s">
        <v>815</v>
      </c>
      <c r="D576" t="s">
        <v>946</v>
      </c>
      <c r="E576" t="s">
        <v>948</v>
      </c>
      <c r="F576">
        <v>7</v>
      </c>
      <c r="G576" t="s">
        <v>567</v>
      </c>
      <c r="H576">
        <v>53</v>
      </c>
      <c r="I576" t="s">
        <v>970</v>
      </c>
      <c r="J576" t="s">
        <v>969</v>
      </c>
      <c r="K576" t="s">
        <v>971</v>
      </c>
      <c r="L576">
        <v>3000</v>
      </c>
      <c r="M576" t="s">
        <v>56</v>
      </c>
      <c r="N576">
        <v>3821</v>
      </c>
      <c r="O576" t="s">
        <v>228</v>
      </c>
      <c r="P576">
        <v>34</v>
      </c>
      <c r="Q576" t="s">
        <v>584</v>
      </c>
      <c r="R576" s="1">
        <v>744720</v>
      </c>
      <c r="S576" s="1">
        <v>744720</v>
      </c>
      <c r="T576" s="1">
        <v>744720</v>
      </c>
      <c r="U576" s="1">
        <v>694492.6</v>
      </c>
      <c r="V576" s="1">
        <v>735000</v>
      </c>
      <c r="W576" s="1">
        <v>694492</v>
      </c>
      <c r="X576" s="1">
        <v>0</v>
      </c>
      <c r="Y576" s="1">
        <v>1250000</v>
      </c>
      <c r="Z576" s="1">
        <v>1500000</v>
      </c>
      <c r="AA576">
        <v>0</v>
      </c>
      <c r="AB576">
        <v>0</v>
      </c>
      <c r="AC576">
        <v>0</v>
      </c>
      <c r="AD576">
        <v>0</v>
      </c>
      <c r="AE576">
        <v>0</v>
      </c>
      <c r="AF576" s="1">
        <v>1250000</v>
      </c>
      <c r="AG576" s="1">
        <v>1250000</v>
      </c>
      <c r="AH576">
        <v>0</v>
      </c>
      <c r="AI576">
        <v>0</v>
      </c>
      <c r="AJ576">
        <v>0</v>
      </c>
      <c r="AK576" s="1">
        <v>250000</v>
      </c>
      <c r="AL576" s="1">
        <v>-250000</v>
      </c>
    </row>
    <row r="577" spans="1:38" x14ac:dyDescent="0.35">
      <c r="A577" t="str">
        <f t="shared" si="19"/>
        <v>1.1-00-2512_25753037_25382135</v>
      </c>
      <c r="B577" t="s">
        <v>812</v>
      </c>
      <c r="C577" t="s">
        <v>815</v>
      </c>
      <c r="D577" t="s">
        <v>946</v>
      </c>
      <c r="E577" t="s">
        <v>948</v>
      </c>
      <c r="F577">
        <v>7</v>
      </c>
      <c r="G577" t="s">
        <v>567</v>
      </c>
      <c r="H577">
        <v>53</v>
      </c>
      <c r="I577" t="s">
        <v>970</v>
      </c>
      <c r="J577" t="s">
        <v>969</v>
      </c>
      <c r="K577" t="s">
        <v>971</v>
      </c>
      <c r="L577">
        <v>3000</v>
      </c>
      <c r="M577" t="s">
        <v>56</v>
      </c>
      <c r="N577">
        <v>3821</v>
      </c>
      <c r="O577" t="s">
        <v>228</v>
      </c>
      <c r="P577">
        <v>35</v>
      </c>
      <c r="Q577" t="s">
        <v>588</v>
      </c>
      <c r="R577" s="1">
        <v>200000</v>
      </c>
      <c r="S577" s="1">
        <v>200000</v>
      </c>
      <c r="T577" s="1">
        <v>200000</v>
      </c>
      <c r="U577" s="1">
        <v>200000</v>
      </c>
      <c r="V577" s="1">
        <v>200000</v>
      </c>
      <c r="W577" s="1">
        <v>200000</v>
      </c>
      <c r="X577" s="1">
        <v>200000</v>
      </c>
      <c r="Y577" s="1">
        <v>200000</v>
      </c>
      <c r="Z577" s="1">
        <v>199990.32</v>
      </c>
      <c r="AA577" s="1">
        <v>200000</v>
      </c>
      <c r="AB577" s="1">
        <v>200000</v>
      </c>
      <c r="AC577" s="1">
        <v>200000</v>
      </c>
      <c r="AD577" s="1">
        <v>200000</v>
      </c>
      <c r="AE577" s="1">
        <v>200000</v>
      </c>
      <c r="AF577">
        <v>0</v>
      </c>
      <c r="AG577">
        <v>0</v>
      </c>
      <c r="AH577">
        <v>0</v>
      </c>
      <c r="AI577">
        <v>9.68</v>
      </c>
      <c r="AJ577">
        <v>0</v>
      </c>
      <c r="AK577">
        <v>0</v>
      </c>
      <c r="AL577">
        <v>9.68</v>
      </c>
    </row>
    <row r="578" spans="1:38" x14ac:dyDescent="0.35">
      <c r="A578" t="str">
        <f t="shared" si="19"/>
        <v>1.1-00-2512_25753037_25382147</v>
      </c>
      <c r="B578" t="s">
        <v>812</v>
      </c>
      <c r="C578" t="s">
        <v>815</v>
      </c>
      <c r="D578" t="s">
        <v>946</v>
      </c>
      <c r="E578" t="s">
        <v>948</v>
      </c>
      <c r="F578">
        <v>7</v>
      </c>
      <c r="G578" t="s">
        <v>567</v>
      </c>
      <c r="H578">
        <v>53</v>
      </c>
      <c r="I578" t="s">
        <v>970</v>
      </c>
      <c r="J578" t="s">
        <v>969</v>
      </c>
      <c r="K578" t="s">
        <v>971</v>
      </c>
      <c r="L578">
        <v>3000</v>
      </c>
      <c r="M578" t="s">
        <v>56</v>
      </c>
      <c r="N578">
        <v>3821</v>
      </c>
      <c r="O578" t="s">
        <v>228</v>
      </c>
      <c r="P578">
        <v>47</v>
      </c>
      <c r="Q578" t="s">
        <v>980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 s="1">
        <v>200000</v>
      </c>
      <c r="Z578">
        <v>0</v>
      </c>
      <c r="AA578" s="1">
        <v>198599.99</v>
      </c>
      <c r="AB578" s="1">
        <v>198599.99</v>
      </c>
      <c r="AC578" s="1">
        <v>198599.99</v>
      </c>
      <c r="AD578" s="1">
        <v>198599.99</v>
      </c>
      <c r="AE578" s="1">
        <v>198599.99</v>
      </c>
      <c r="AF578" s="1">
        <v>1400.01</v>
      </c>
      <c r="AG578" s="1">
        <v>1400.01</v>
      </c>
      <c r="AH578">
        <v>0</v>
      </c>
      <c r="AI578" s="1">
        <v>200000</v>
      </c>
      <c r="AJ578">
        <v>0</v>
      </c>
      <c r="AK578">
        <v>0</v>
      </c>
      <c r="AL578" s="1">
        <v>200000</v>
      </c>
    </row>
    <row r="579" spans="1:38" x14ac:dyDescent="0.35">
      <c r="A579" t="str">
        <f t="shared" si="19"/>
        <v>1.1-00-2512_25753037_2542110</v>
      </c>
      <c r="B579" t="s">
        <v>812</v>
      </c>
      <c r="C579" t="s">
        <v>815</v>
      </c>
      <c r="D579" t="s">
        <v>946</v>
      </c>
      <c r="E579" t="s">
        <v>948</v>
      </c>
      <c r="F579">
        <v>7</v>
      </c>
      <c r="G579" t="s">
        <v>567</v>
      </c>
      <c r="H579">
        <v>53</v>
      </c>
      <c r="I579" t="s">
        <v>970</v>
      </c>
      <c r="J579" t="s">
        <v>969</v>
      </c>
      <c r="K579" t="s">
        <v>971</v>
      </c>
      <c r="L579">
        <v>4000</v>
      </c>
      <c r="M579" t="s">
        <v>233</v>
      </c>
      <c r="N579">
        <v>4211</v>
      </c>
      <c r="O579" t="s">
        <v>291</v>
      </c>
      <c r="P579">
        <v>0</v>
      </c>
      <c r="Q579" t="s">
        <v>58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 s="1">
        <v>2000000</v>
      </c>
      <c r="Z579">
        <v>0</v>
      </c>
      <c r="AA579" s="1">
        <v>2000000</v>
      </c>
      <c r="AB579" s="1">
        <v>2000000</v>
      </c>
      <c r="AC579" s="1">
        <v>2000000</v>
      </c>
      <c r="AD579" s="1">
        <v>2000000</v>
      </c>
      <c r="AE579" s="1">
        <v>2000000</v>
      </c>
      <c r="AF579">
        <v>0</v>
      </c>
      <c r="AG579">
        <v>0</v>
      </c>
      <c r="AH579" s="1">
        <v>1000000</v>
      </c>
      <c r="AI579" s="1">
        <v>3000000</v>
      </c>
      <c r="AJ579">
        <v>0</v>
      </c>
      <c r="AK579" s="1">
        <v>2000000</v>
      </c>
      <c r="AL579" s="1">
        <v>2000000</v>
      </c>
    </row>
    <row r="580" spans="1:38" x14ac:dyDescent="0.35">
      <c r="A580" t="str">
        <f t="shared" si="19"/>
        <v>1.1-00-2512_25751035_2543116</v>
      </c>
      <c r="B580" t="s">
        <v>812</v>
      </c>
      <c r="C580" t="s">
        <v>815</v>
      </c>
      <c r="D580" t="s">
        <v>946</v>
      </c>
      <c r="E580" t="s">
        <v>948</v>
      </c>
      <c r="F580">
        <v>7</v>
      </c>
      <c r="G580" t="s">
        <v>567</v>
      </c>
      <c r="H580">
        <v>51</v>
      </c>
      <c r="I580" t="s">
        <v>962</v>
      </c>
      <c r="J580" t="s">
        <v>961</v>
      </c>
      <c r="K580" t="s">
        <v>963</v>
      </c>
      <c r="L580">
        <v>4000</v>
      </c>
      <c r="M580" t="s">
        <v>233</v>
      </c>
      <c r="N580">
        <v>4311</v>
      </c>
      <c r="O580" t="s">
        <v>340</v>
      </c>
      <c r="P580">
        <v>6</v>
      </c>
      <c r="Q580" t="s">
        <v>964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 s="1">
        <v>3500000</v>
      </c>
      <c r="Z580" s="1">
        <v>3499989.56</v>
      </c>
      <c r="AA580">
        <v>0</v>
      </c>
      <c r="AB580">
        <v>0</v>
      </c>
      <c r="AC580">
        <v>0</v>
      </c>
      <c r="AD580">
        <v>0</v>
      </c>
      <c r="AE580">
        <v>0</v>
      </c>
      <c r="AF580" s="1">
        <v>3500000</v>
      </c>
      <c r="AG580" s="1">
        <v>3500000</v>
      </c>
      <c r="AH580">
        <v>0</v>
      </c>
      <c r="AI580">
        <v>10.44</v>
      </c>
      <c r="AJ580">
        <v>0</v>
      </c>
      <c r="AK580">
        <v>0</v>
      </c>
      <c r="AL580">
        <v>10.44</v>
      </c>
    </row>
    <row r="581" spans="1:38" x14ac:dyDescent="0.35">
      <c r="A581" t="str">
        <f t="shared" si="19"/>
        <v>1.1-00-2512_25751035_25431123</v>
      </c>
      <c r="B581" t="s">
        <v>812</v>
      </c>
      <c r="C581" t="s">
        <v>815</v>
      </c>
      <c r="D581" t="s">
        <v>946</v>
      </c>
      <c r="E581" t="s">
        <v>948</v>
      </c>
      <c r="F581">
        <v>7</v>
      </c>
      <c r="G581" t="s">
        <v>567</v>
      </c>
      <c r="H581">
        <v>51</v>
      </c>
      <c r="I581" t="s">
        <v>962</v>
      </c>
      <c r="J581" t="s">
        <v>961</v>
      </c>
      <c r="K581" t="s">
        <v>963</v>
      </c>
      <c r="L581">
        <v>4000</v>
      </c>
      <c r="M581" t="s">
        <v>233</v>
      </c>
      <c r="N581">
        <v>4311</v>
      </c>
      <c r="O581" t="s">
        <v>340</v>
      </c>
      <c r="P581">
        <v>23</v>
      </c>
      <c r="Q581" t="s">
        <v>965</v>
      </c>
      <c r="R581" s="1">
        <v>1950000</v>
      </c>
      <c r="S581" s="1">
        <v>1950000</v>
      </c>
      <c r="T581" s="1">
        <v>1950000</v>
      </c>
      <c r="U581" s="1">
        <v>3000000</v>
      </c>
      <c r="V581" s="1">
        <v>3000000</v>
      </c>
      <c r="W581" s="1">
        <v>2978400</v>
      </c>
      <c r="X581" s="1">
        <v>2978400</v>
      </c>
      <c r="Y581" s="1">
        <v>2728000</v>
      </c>
      <c r="Z581" s="1">
        <v>3199989.56</v>
      </c>
      <c r="AA581" s="1">
        <v>2727812.5</v>
      </c>
      <c r="AB581" s="1">
        <v>2727812.5</v>
      </c>
      <c r="AC581" s="1">
        <v>2727812.5</v>
      </c>
      <c r="AD581" s="1">
        <v>2727812.5</v>
      </c>
      <c r="AE581" s="1">
        <v>2727812.5</v>
      </c>
      <c r="AF581">
        <v>187.5</v>
      </c>
      <c r="AG581">
        <v>187.5</v>
      </c>
      <c r="AH581">
        <v>0</v>
      </c>
      <c r="AI581">
        <v>10.44</v>
      </c>
      <c r="AJ581">
        <v>0</v>
      </c>
      <c r="AK581" s="1">
        <v>472000</v>
      </c>
      <c r="AL581" s="1">
        <v>-471989.56</v>
      </c>
    </row>
    <row r="582" spans="1:38" x14ac:dyDescent="0.35">
      <c r="A582" t="str">
        <f t="shared" si="19"/>
        <v>1.1-00-2512_25751035_25431124</v>
      </c>
      <c r="B582" t="s">
        <v>812</v>
      </c>
      <c r="C582" t="s">
        <v>815</v>
      </c>
      <c r="D582" t="s">
        <v>946</v>
      </c>
      <c r="E582" t="s">
        <v>948</v>
      </c>
      <c r="F582">
        <v>7</v>
      </c>
      <c r="G582" t="s">
        <v>567</v>
      </c>
      <c r="H582">
        <v>51</v>
      </c>
      <c r="I582" t="s">
        <v>962</v>
      </c>
      <c r="J582" t="s">
        <v>961</v>
      </c>
      <c r="K582" t="s">
        <v>963</v>
      </c>
      <c r="L582">
        <v>4000</v>
      </c>
      <c r="M582" t="s">
        <v>233</v>
      </c>
      <c r="N582">
        <v>4311</v>
      </c>
      <c r="O582" t="s">
        <v>340</v>
      </c>
      <c r="P582">
        <v>24</v>
      </c>
      <c r="Q582" t="s">
        <v>966</v>
      </c>
      <c r="R582" s="1">
        <v>300000</v>
      </c>
      <c r="S582" s="1">
        <v>295000</v>
      </c>
      <c r="T582" s="1">
        <v>292500</v>
      </c>
      <c r="U582" s="1">
        <v>400000</v>
      </c>
      <c r="V582" s="1">
        <v>400000</v>
      </c>
      <c r="W582" s="1">
        <v>381000</v>
      </c>
      <c r="X582" s="1">
        <v>381000</v>
      </c>
      <c r="Y582" s="1">
        <v>300000</v>
      </c>
      <c r="Z582" s="1">
        <v>350031.32</v>
      </c>
      <c r="AA582" s="1">
        <v>153000</v>
      </c>
      <c r="AB582" s="1">
        <v>153000</v>
      </c>
      <c r="AC582" s="1">
        <v>153000</v>
      </c>
      <c r="AD582" s="1">
        <v>73000</v>
      </c>
      <c r="AE582" s="1">
        <v>73000</v>
      </c>
      <c r="AF582" s="1">
        <v>147000</v>
      </c>
      <c r="AG582" s="1">
        <v>227000</v>
      </c>
      <c r="AH582">
        <v>0</v>
      </c>
      <c r="AI582">
        <v>0</v>
      </c>
      <c r="AJ582">
        <v>0</v>
      </c>
      <c r="AK582" s="1">
        <v>50031.32</v>
      </c>
      <c r="AL582" s="1">
        <v>-50031.32</v>
      </c>
    </row>
    <row r="583" spans="1:38" x14ac:dyDescent="0.35">
      <c r="A583" t="str">
        <f t="shared" si="19"/>
        <v>1.1-00-2512_25751035_25431125</v>
      </c>
      <c r="B583" t="s">
        <v>812</v>
      </c>
      <c r="C583" t="s">
        <v>815</v>
      </c>
      <c r="D583" t="s">
        <v>946</v>
      </c>
      <c r="E583" t="s">
        <v>948</v>
      </c>
      <c r="F583">
        <v>7</v>
      </c>
      <c r="G583" t="s">
        <v>567</v>
      </c>
      <c r="H583">
        <v>51</v>
      </c>
      <c r="I583" t="s">
        <v>962</v>
      </c>
      <c r="J583" t="s">
        <v>961</v>
      </c>
      <c r="K583" t="s">
        <v>963</v>
      </c>
      <c r="L583">
        <v>4000</v>
      </c>
      <c r="M583" t="s">
        <v>233</v>
      </c>
      <c r="N583">
        <v>4311</v>
      </c>
      <c r="O583" t="s">
        <v>340</v>
      </c>
      <c r="P583">
        <v>25</v>
      </c>
      <c r="Q583" t="s">
        <v>967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 s="1">
        <v>200000</v>
      </c>
      <c r="Z583" s="1">
        <v>199989.56</v>
      </c>
      <c r="AA583" s="1">
        <v>170000</v>
      </c>
      <c r="AB583" s="1">
        <v>170000</v>
      </c>
      <c r="AC583" s="1">
        <v>170000</v>
      </c>
      <c r="AD583" s="1">
        <v>170000</v>
      </c>
      <c r="AE583" s="1">
        <v>170000</v>
      </c>
      <c r="AF583" s="1">
        <v>30000</v>
      </c>
      <c r="AG583" s="1">
        <v>30000</v>
      </c>
      <c r="AH583">
        <v>0</v>
      </c>
      <c r="AI583" s="1">
        <v>50010.44</v>
      </c>
      <c r="AJ583">
        <v>0</v>
      </c>
      <c r="AK583" s="1">
        <v>50000</v>
      </c>
      <c r="AL583">
        <v>10.44</v>
      </c>
    </row>
    <row r="584" spans="1:38" x14ac:dyDescent="0.35">
      <c r="A584" t="str">
        <f t="shared" si="19"/>
        <v>1.1-00-2512_25752036_25435127</v>
      </c>
      <c r="B584" t="s">
        <v>812</v>
      </c>
      <c r="C584" t="s">
        <v>815</v>
      </c>
      <c r="D584" t="s">
        <v>946</v>
      </c>
      <c r="E584" t="s">
        <v>948</v>
      </c>
      <c r="F584">
        <v>7</v>
      </c>
      <c r="G584" t="s">
        <v>567</v>
      </c>
      <c r="H584">
        <v>52</v>
      </c>
      <c r="I584" t="s">
        <v>954</v>
      </c>
      <c r="J584" t="s">
        <v>951</v>
      </c>
      <c r="K584" t="s">
        <v>955</v>
      </c>
      <c r="L584">
        <v>4000</v>
      </c>
      <c r="M584" t="s">
        <v>233</v>
      </c>
      <c r="N584">
        <v>4351</v>
      </c>
      <c r="O584" t="s">
        <v>952</v>
      </c>
      <c r="P584">
        <v>27</v>
      </c>
      <c r="Q584" t="s">
        <v>953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 s="1">
        <v>10000000</v>
      </c>
      <c r="Z584" s="1">
        <v>10000000</v>
      </c>
      <c r="AA584">
        <v>0</v>
      </c>
      <c r="AB584">
        <v>0</v>
      </c>
      <c r="AC584">
        <v>0</v>
      </c>
      <c r="AD584">
        <v>0</v>
      </c>
      <c r="AE584">
        <v>0</v>
      </c>
      <c r="AF584" s="1">
        <v>10000000</v>
      </c>
      <c r="AG584" s="1">
        <v>10000000</v>
      </c>
      <c r="AH584">
        <v>0</v>
      </c>
      <c r="AI584">
        <v>0</v>
      </c>
      <c r="AJ584">
        <v>0</v>
      </c>
      <c r="AK584">
        <v>0</v>
      </c>
      <c r="AL584">
        <v>0</v>
      </c>
    </row>
    <row r="585" spans="1:38" x14ac:dyDescent="0.35">
      <c r="A585" t="str">
        <f t="shared" si="19"/>
        <v>1.1-00-2512_25752036_25439126</v>
      </c>
      <c r="B585" t="s">
        <v>812</v>
      </c>
      <c r="C585" t="s">
        <v>815</v>
      </c>
      <c r="D585" t="s">
        <v>946</v>
      </c>
      <c r="E585" t="s">
        <v>948</v>
      </c>
      <c r="F585">
        <v>7</v>
      </c>
      <c r="G585" t="s">
        <v>567</v>
      </c>
      <c r="H585">
        <v>52</v>
      </c>
      <c r="I585" t="s">
        <v>954</v>
      </c>
      <c r="J585" t="s">
        <v>951</v>
      </c>
      <c r="K585" t="s">
        <v>955</v>
      </c>
      <c r="L585">
        <v>4000</v>
      </c>
      <c r="M585" t="s">
        <v>233</v>
      </c>
      <c r="N585">
        <v>4391</v>
      </c>
      <c r="O585" t="s">
        <v>956</v>
      </c>
      <c r="P585">
        <v>26</v>
      </c>
      <c r="Q585" t="s">
        <v>957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 s="1">
        <v>500000</v>
      </c>
      <c r="Z585" s="1">
        <v>500000</v>
      </c>
      <c r="AA585" s="1">
        <v>496480</v>
      </c>
      <c r="AB585" s="1">
        <v>496480</v>
      </c>
      <c r="AC585">
        <v>0</v>
      </c>
      <c r="AD585">
        <v>0</v>
      </c>
      <c r="AE585">
        <v>0</v>
      </c>
      <c r="AF585" s="1">
        <v>3520</v>
      </c>
      <c r="AG585" s="1">
        <v>500000</v>
      </c>
      <c r="AH585">
        <v>0</v>
      </c>
      <c r="AI585">
        <v>0</v>
      </c>
      <c r="AJ585">
        <v>0</v>
      </c>
      <c r="AK585">
        <v>0</v>
      </c>
      <c r="AL585">
        <v>0</v>
      </c>
    </row>
    <row r="586" spans="1:38" x14ac:dyDescent="0.35">
      <c r="A586" t="str">
        <f t="shared" si="19"/>
        <v>1.1-00-2512_25751035_25441157</v>
      </c>
      <c r="B586" t="s">
        <v>812</v>
      </c>
      <c r="C586" t="s">
        <v>815</v>
      </c>
      <c r="D586" t="s">
        <v>946</v>
      </c>
      <c r="E586" t="s">
        <v>948</v>
      </c>
      <c r="F586">
        <v>7</v>
      </c>
      <c r="G586" t="s">
        <v>567</v>
      </c>
      <c r="H586">
        <v>51</v>
      </c>
      <c r="I586" t="s">
        <v>962</v>
      </c>
      <c r="J586" t="s">
        <v>961</v>
      </c>
      <c r="K586" t="s">
        <v>963</v>
      </c>
      <c r="L586">
        <v>4000</v>
      </c>
      <c r="M586" t="s">
        <v>233</v>
      </c>
      <c r="N586">
        <v>4411</v>
      </c>
      <c r="O586" t="s">
        <v>231</v>
      </c>
      <c r="P586">
        <v>57</v>
      </c>
      <c r="Q586" t="s">
        <v>968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 s="1">
        <v>2200000</v>
      </c>
      <c r="Z586">
        <v>0</v>
      </c>
      <c r="AA586" s="1">
        <v>255000</v>
      </c>
      <c r="AB586" s="1">
        <v>255000</v>
      </c>
      <c r="AC586" s="1">
        <v>255000</v>
      </c>
      <c r="AD586" s="1">
        <v>255000</v>
      </c>
      <c r="AE586" s="1">
        <v>255000</v>
      </c>
      <c r="AF586" s="1">
        <v>1945000</v>
      </c>
      <c r="AG586" s="1">
        <v>1945000</v>
      </c>
      <c r="AH586">
        <v>0</v>
      </c>
      <c r="AI586" s="1">
        <v>3000000</v>
      </c>
      <c r="AJ586">
        <v>0</v>
      </c>
      <c r="AK586" s="1">
        <v>800000</v>
      </c>
      <c r="AL586" s="1">
        <v>2200000</v>
      </c>
    </row>
    <row r="587" spans="1:38" x14ac:dyDescent="0.35">
      <c r="A587" t="str">
        <f t="shared" si="19"/>
        <v>1.1-00-2512_25753037_25441136</v>
      </c>
      <c r="B587" t="s">
        <v>812</v>
      </c>
      <c r="C587" t="s">
        <v>815</v>
      </c>
      <c r="D587" t="s">
        <v>946</v>
      </c>
      <c r="E587" t="s">
        <v>948</v>
      </c>
      <c r="F587">
        <v>7</v>
      </c>
      <c r="G587" t="s">
        <v>567</v>
      </c>
      <c r="H587">
        <v>53</v>
      </c>
      <c r="I587" t="s">
        <v>970</v>
      </c>
      <c r="J587" t="s">
        <v>969</v>
      </c>
      <c r="K587" t="s">
        <v>971</v>
      </c>
      <c r="L587">
        <v>4000</v>
      </c>
      <c r="M587" t="s">
        <v>233</v>
      </c>
      <c r="N587">
        <v>4411</v>
      </c>
      <c r="O587" t="s">
        <v>231</v>
      </c>
      <c r="P587">
        <v>36</v>
      </c>
      <c r="Q587" t="s">
        <v>981</v>
      </c>
      <c r="R587" s="1">
        <v>50000</v>
      </c>
      <c r="S587" s="1">
        <v>50000</v>
      </c>
      <c r="T587" s="1">
        <v>50000</v>
      </c>
      <c r="U587" s="1">
        <v>100000</v>
      </c>
      <c r="V587" s="1">
        <v>100000</v>
      </c>
      <c r="W587" s="1">
        <v>100000</v>
      </c>
      <c r="X587" s="1">
        <v>100000</v>
      </c>
      <c r="Y587" s="1">
        <v>100000</v>
      </c>
      <c r="Z587" s="1">
        <v>100000</v>
      </c>
      <c r="AA587">
        <v>0</v>
      </c>
      <c r="AB587">
        <v>0</v>
      </c>
      <c r="AC587">
        <v>0</v>
      </c>
      <c r="AD587">
        <v>0</v>
      </c>
      <c r="AE587">
        <v>0</v>
      </c>
      <c r="AF587" s="1">
        <v>100000</v>
      </c>
      <c r="AG587" s="1">
        <v>100000</v>
      </c>
      <c r="AH587">
        <v>0</v>
      </c>
      <c r="AI587">
        <v>0</v>
      </c>
      <c r="AJ587">
        <v>0</v>
      </c>
      <c r="AK587">
        <v>0</v>
      </c>
      <c r="AL587">
        <v>0</v>
      </c>
    </row>
    <row r="588" spans="1:38" x14ac:dyDescent="0.35">
      <c r="A588" t="str">
        <f t="shared" si="19"/>
        <v>1.1-00-2512_25751035_2552110</v>
      </c>
      <c r="B588" t="s">
        <v>812</v>
      </c>
      <c r="C588" t="s">
        <v>815</v>
      </c>
      <c r="D588" t="s">
        <v>946</v>
      </c>
      <c r="E588" t="s">
        <v>948</v>
      </c>
      <c r="F588">
        <v>7</v>
      </c>
      <c r="G588" t="s">
        <v>567</v>
      </c>
      <c r="H588">
        <v>51</v>
      </c>
      <c r="I588" t="s">
        <v>962</v>
      </c>
      <c r="J588" t="s">
        <v>961</v>
      </c>
      <c r="K588" t="s">
        <v>963</v>
      </c>
      <c r="L588">
        <v>5000</v>
      </c>
      <c r="M588" t="s">
        <v>118</v>
      </c>
      <c r="N588">
        <v>5211</v>
      </c>
      <c r="O588" t="s">
        <v>365</v>
      </c>
      <c r="P588">
        <v>0</v>
      </c>
      <c r="Q588" t="s">
        <v>58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 s="1">
        <v>250000</v>
      </c>
      <c r="Z588">
        <v>0</v>
      </c>
      <c r="AA588" s="1">
        <v>230000</v>
      </c>
      <c r="AB588" s="1">
        <v>230000</v>
      </c>
      <c r="AC588" s="1">
        <v>230000</v>
      </c>
      <c r="AD588">
        <v>0</v>
      </c>
      <c r="AE588">
        <v>0</v>
      </c>
      <c r="AF588" s="1">
        <v>20000</v>
      </c>
      <c r="AG588" s="1">
        <v>250000</v>
      </c>
      <c r="AH588">
        <v>0</v>
      </c>
      <c r="AI588" s="1">
        <v>250000</v>
      </c>
      <c r="AJ588">
        <v>0</v>
      </c>
      <c r="AK588">
        <v>0</v>
      </c>
      <c r="AL588" s="1">
        <v>250000</v>
      </c>
    </row>
    <row r="589" spans="1:38" x14ac:dyDescent="0.35">
      <c r="A589" t="str">
        <f t="shared" si="19"/>
        <v>202412_25751035_2552110</v>
      </c>
      <c r="B589">
        <v>2024</v>
      </c>
      <c r="C589" s="2" t="s">
        <v>619</v>
      </c>
      <c r="D589" t="s">
        <v>946</v>
      </c>
      <c r="E589" t="s">
        <v>948</v>
      </c>
      <c r="F589">
        <v>7</v>
      </c>
      <c r="G589" t="s">
        <v>567</v>
      </c>
      <c r="H589">
        <v>51</v>
      </c>
      <c r="I589" t="s">
        <v>962</v>
      </c>
      <c r="J589" t="s">
        <v>961</v>
      </c>
      <c r="K589" t="s">
        <v>963</v>
      </c>
      <c r="L589">
        <v>5000</v>
      </c>
      <c r="M589" t="s">
        <v>118</v>
      </c>
      <c r="N589">
        <v>5211</v>
      </c>
      <c r="O589" t="s">
        <v>365</v>
      </c>
      <c r="P589" s="2">
        <v>0</v>
      </c>
      <c r="Q589" s="2" t="s">
        <v>58</v>
      </c>
      <c r="R589" s="6">
        <v>2000000</v>
      </c>
      <c r="S589" s="6">
        <v>1900000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</row>
    <row r="590" spans="1:38" x14ac:dyDescent="0.35">
      <c r="A590" t="str">
        <f t="shared" si="19"/>
        <v>202412_25751035_2552110</v>
      </c>
      <c r="B590">
        <v>2024</v>
      </c>
      <c r="C590" s="2" t="s">
        <v>621</v>
      </c>
      <c r="D590" t="s">
        <v>946</v>
      </c>
      <c r="E590" t="s">
        <v>948</v>
      </c>
      <c r="F590">
        <v>7</v>
      </c>
      <c r="G590" t="s">
        <v>567</v>
      </c>
      <c r="H590">
        <v>51</v>
      </c>
      <c r="I590" t="s">
        <v>962</v>
      </c>
      <c r="J590" t="s">
        <v>961</v>
      </c>
      <c r="K590" t="s">
        <v>963</v>
      </c>
      <c r="L590">
        <v>5000</v>
      </c>
      <c r="M590" t="s">
        <v>118</v>
      </c>
      <c r="N590">
        <v>5211</v>
      </c>
      <c r="O590" t="s">
        <v>365</v>
      </c>
      <c r="P590" s="2">
        <v>0</v>
      </c>
      <c r="Q590" s="2" t="s">
        <v>58</v>
      </c>
      <c r="R590" s="6">
        <v>1373020</v>
      </c>
      <c r="S590" s="6">
        <v>950000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0</v>
      </c>
    </row>
    <row r="591" spans="1:38" x14ac:dyDescent="0.35">
      <c r="A591" t="str">
        <f t="shared" si="19"/>
        <v>1.1-00-2512_25753037_2552310</v>
      </c>
      <c r="B591" t="s">
        <v>812</v>
      </c>
      <c r="C591" t="s">
        <v>815</v>
      </c>
      <c r="D591" t="s">
        <v>946</v>
      </c>
      <c r="E591" t="s">
        <v>948</v>
      </c>
      <c r="F591">
        <v>7</v>
      </c>
      <c r="G591" t="s">
        <v>567</v>
      </c>
      <c r="H591">
        <v>53</v>
      </c>
      <c r="I591" t="s">
        <v>970</v>
      </c>
      <c r="J591" t="s">
        <v>969</v>
      </c>
      <c r="K591" t="s">
        <v>971</v>
      </c>
      <c r="L591">
        <v>5000</v>
      </c>
      <c r="M591" t="s">
        <v>118</v>
      </c>
      <c r="N591">
        <v>5231</v>
      </c>
      <c r="O591" t="s">
        <v>602</v>
      </c>
      <c r="P591">
        <v>0</v>
      </c>
      <c r="Q591" t="s">
        <v>58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 s="1">
        <v>50000</v>
      </c>
      <c r="Z591" s="1">
        <v>50000</v>
      </c>
      <c r="AA591" s="1">
        <v>49532</v>
      </c>
      <c r="AB591">
        <v>0</v>
      </c>
      <c r="AC591">
        <v>0</v>
      </c>
      <c r="AD591">
        <v>0</v>
      </c>
      <c r="AE591">
        <v>0</v>
      </c>
      <c r="AF591" s="1">
        <v>50000</v>
      </c>
      <c r="AG591" s="1">
        <v>50000</v>
      </c>
      <c r="AH591">
        <v>0</v>
      </c>
      <c r="AI591">
        <v>0</v>
      </c>
      <c r="AJ591">
        <v>0</v>
      </c>
      <c r="AK591">
        <v>0</v>
      </c>
      <c r="AL591">
        <v>0</v>
      </c>
    </row>
    <row r="592" spans="1:38" x14ac:dyDescent="0.35">
      <c r="A592" t="str">
        <f t="shared" si="19"/>
        <v>1.1-00-2512_25751035_2553110</v>
      </c>
      <c r="B592" t="s">
        <v>812</v>
      </c>
      <c r="C592" t="s">
        <v>815</v>
      </c>
      <c r="D592" t="s">
        <v>946</v>
      </c>
      <c r="E592" t="s">
        <v>948</v>
      </c>
      <c r="F592">
        <v>7</v>
      </c>
      <c r="G592" t="s">
        <v>567</v>
      </c>
      <c r="H592">
        <v>51</v>
      </c>
      <c r="I592" t="s">
        <v>962</v>
      </c>
      <c r="J592" t="s">
        <v>961</v>
      </c>
      <c r="K592" t="s">
        <v>963</v>
      </c>
      <c r="L592">
        <v>5000</v>
      </c>
      <c r="M592" t="s">
        <v>118</v>
      </c>
      <c r="N592">
        <v>5311</v>
      </c>
      <c r="O592" t="s">
        <v>451</v>
      </c>
      <c r="P592">
        <v>0</v>
      </c>
      <c r="Q592" t="s">
        <v>58</v>
      </c>
      <c r="R592" s="1">
        <v>187410.41</v>
      </c>
      <c r="S592" s="1">
        <v>187410.41</v>
      </c>
      <c r="T592" s="1">
        <v>187410.41</v>
      </c>
      <c r="U592" s="1">
        <v>179572</v>
      </c>
      <c r="V592" s="1">
        <v>250000</v>
      </c>
      <c r="W592" s="1">
        <v>143414.79999999999</v>
      </c>
      <c r="X592" s="1">
        <v>143414.79999999999</v>
      </c>
      <c r="Y592">
        <v>0</v>
      </c>
      <c r="Z592" s="1">
        <v>150000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 s="1">
        <v>150000</v>
      </c>
      <c r="AL592" s="1">
        <v>-150000</v>
      </c>
    </row>
    <row r="593" spans="1:38" x14ac:dyDescent="0.35">
      <c r="A593" t="str">
        <f t="shared" si="19"/>
        <v>1.1-00-2512_25753037_2553110</v>
      </c>
      <c r="B593" t="s">
        <v>812</v>
      </c>
      <c r="C593" t="s">
        <v>815</v>
      </c>
      <c r="D593" t="s">
        <v>946</v>
      </c>
      <c r="E593" t="s">
        <v>948</v>
      </c>
      <c r="F593">
        <v>7</v>
      </c>
      <c r="G593" t="s">
        <v>567</v>
      </c>
      <c r="H593">
        <v>53</v>
      </c>
      <c r="I593" t="s">
        <v>970</v>
      </c>
      <c r="J593" t="s">
        <v>969</v>
      </c>
      <c r="K593" t="s">
        <v>971</v>
      </c>
      <c r="L593">
        <v>5000</v>
      </c>
      <c r="M593" t="s">
        <v>118</v>
      </c>
      <c r="N593">
        <v>5311</v>
      </c>
      <c r="O593" t="s">
        <v>451</v>
      </c>
      <c r="P593">
        <v>0</v>
      </c>
      <c r="Q593" t="s">
        <v>58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</row>
    <row r="594" spans="1:38" x14ac:dyDescent="0.35">
      <c r="A594" t="str">
        <f t="shared" si="19"/>
        <v>1.1-00-2512_25753037_2554510</v>
      </c>
      <c r="B594" t="s">
        <v>812</v>
      </c>
      <c r="C594" t="s">
        <v>815</v>
      </c>
      <c r="D594" t="s">
        <v>946</v>
      </c>
      <c r="E594" t="s">
        <v>948</v>
      </c>
      <c r="F594">
        <v>7</v>
      </c>
      <c r="G594" t="s">
        <v>567</v>
      </c>
      <c r="H594">
        <v>53</v>
      </c>
      <c r="I594" t="s">
        <v>970</v>
      </c>
      <c r="J594" t="s">
        <v>969</v>
      </c>
      <c r="K594" t="s">
        <v>971</v>
      </c>
      <c r="L594">
        <v>5000</v>
      </c>
      <c r="M594" t="s">
        <v>118</v>
      </c>
      <c r="N594">
        <v>5451</v>
      </c>
      <c r="O594" t="s">
        <v>576</v>
      </c>
      <c r="P594">
        <v>0</v>
      </c>
      <c r="Q594" t="s">
        <v>58</v>
      </c>
      <c r="R594" s="1">
        <v>106000</v>
      </c>
      <c r="S594" s="1">
        <v>106000</v>
      </c>
      <c r="T594" s="1">
        <v>106000</v>
      </c>
      <c r="U594" s="1">
        <v>0</v>
      </c>
      <c r="V594" s="1">
        <v>120000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</row>
    <row r="595" spans="1:38" x14ac:dyDescent="0.35">
      <c r="A595" t="str">
        <f t="shared" si="19"/>
        <v>1.1-00-2512_25750034_2556710</v>
      </c>
      <c r="B595" t="s">
        <v>812</v>
      </c>
      <c r="C595" t="s">
        <v>815</v>
      </c>
      <c r="D595" t="s">
        <v>946</v>
      </c>
      <c r="E595" t="s">
        <v>948</v>
      </c>
      <c r="F595">
        <v>7</v>
      </c>
      <c r="G595" t="s">
        <v>567</v>
      </c>
      <c r="H595">
        <v>50</v>
      </c>
      <c r="I595" t="s">
        <v>949</v>
      </c>
      <c r="J595" t="s">
        <v>947</v>
      </c>
      <c r="K595" t="s">
        <v>879</v>
      </c>
      <c r="L595">
        <v>5000</v>
      </c>
      <c r="M595" t="s">
        <v>118</v>
      </c>
      <c r="N595">
        <v>5671</v>
      </c>
      <c r="O595" t="s">
        <v>407</v>
      </c>
      <c r="P595">
        <v>0</v>
      </c>
      <c r="Q595" t="s">
        <v>58</v>
      </c>
      <c r="R595" s="1">
        <v>148480</v>
      </c>
      <c r="S595" s="1">
        <v>148480</v>
      </c>
      <c r="T595" s="1">
        <v>148480</v>
      </c>
      <c r="U595" s="1">
        <v>170000</v>
      </c>
      <c r="V595" s="1">
        <v>150000</v>
      </c>
      <c r="W595" s="1">
        <v>167040</v>
      </c>
      <c r="X595" s="1">
        <v>167040</v>
      </c>
      <c r="Y595" s="1">
        <v>50000</v>
      </c>
      <c r="Z595" s="1">
        <v>170000</v>
      </c>
      <c r="AA595" s="1">
        <v>43916.25</v>
      </c>
      <c r="AB595">
        <v>0</v>
      </c>
      <c r="AC595">
        <v>0</v>
      </c>
      <c r="AD595">
        <v>0</v>
      </c>
      <c r="AE595">
        <v>0</v>
      </c>
      <c r="AF595" s="1">
        <v>50000</v>
      </c>
      <c r="AG595" s="1">
        <v>50000</v>
      </c>
      <c r="AH595">
        <v>0</v>
      </c>
      <c r="AI595">
        <v>0</v>
      </c>
      <c r="AJ595">
        <v>0</v>
      </c>
      <c r="AK595" s="1">
        <v>120000</v>
      </c>
      <c r="AL595" s="1">
        <v>-120000</v>
      </c>
    </row>
    <row r="596" spans="1:38" x14ac:dyDescent="0.35">
      <c r="A596" t="str">
        <f t="shared" si="19"/>
        <v>1.1-00-2514_25555039_2521410</v>
      </c>
      <c r="B596" t="s">
        <v>812</v>
      </c>
      <c r="C596" t="s">
        <v>815</v>
      </c>
      <c r="D596" t="s">
        <v>982</v>
      </c>
      <c r="E596" t="s">
        <v>984</v>
      </c>
      <c r="F596">
        <v>5</v>
      </c>
      <c r="G596" t="s">
        <v>810</v>
      </c>
      <c r="H596">
        <v>55</v>
      </c>
      <c r="I596" t="s">
        <v>601</v>
      </c>
      <c r="J596" t="s">
        <v>983</v>
      </c>
      <c r="K596" t="s">
        <v>985</v>
      </c>
      <c r="L596">
        <v>2000</v>
      </c>
      <c r="M596" t="s">
        <v>105</v>
      </c>
      <c r="N596">
        <v>2141</v>
      </c>
      <c r="O596" t="s">
        <v>126</v>
      </c>
      <c r="P596">
        <v>0</v>
      </c>
      <c r="Q596" t="s">
        <v>58</v>
      </c>
      <c r="R596" s="1">
        <v>173659.26</v>
      </c>
      <c r="S596" s="1">
        <v>74859.27</v>
      </c>
      <c r="T596" s="1">
        <v>74859.27</v>
      </c>
      <c r="U596" s="1">
        <v>169000</v>
      </c>
      <c r="V596" s="1">
        <v>0</v>
      </c>
      <c r="W596" s="1">
        <v>25705.48</v>
      </c>
      <c r="X596" s="1">
        <v>25705.48</v>
      </c>
      <c r="Y596" s="1">
        <v>1050000</v>
      </c>
      <c r="Z596" s="1">
        <v>1950000</v>
      </c>
      <c r="AA596" s="1">
        <v>20880</v>
      </c>
      <c r="AB596" s="1">
        <v>20880</v>
      </c>
      <c r="AC596" s="1">
        <v>20880</v>
      </c>
      <c r="AD596">
        <v>0</v>
      </c>
      <c r="AE596">
        <v>0</v>
      </c>
      <c r="AF596" s="1">
        <v>1029120</v>
      </c>
      <c r="AG596" s="1">
        <v>1050000</v>
      </c>
      <c r="AH596">
        <v>0</v>
      </c>
      <c r="AI596">
        <v>0</v>
      </c>
      <c r="AJ596">
        <v>0</v>
      </c>
      <c r="AK596" s="1">
        <v>900000</v>
      </c>
      <c r="AL596" s="1">
        <v>-900000</v>
      </c>
    </row>
    <row r="597" spans="1:38" x14ac:dyDescent="0.35">
      <c r="A597" t="str">
        <f t="shared" si="19"/>
        <v>1.1-00-2514_25555039_2524410</v>
      </c>
      <c r="B597" t="s">
        <v>812</v>
      </c>
      <c r="C597" t="s">
        <v>815</v>
      </c>
      <c r="D597" t="s">
        <v>982</v>
      </c>
      <c r="E597" t="s">
        <v>984</v>
      </c>
      <c r="F597">
        <v>5</v>
      </c>
      <c r="G597" t="s">
        <v>810</v>
      </c>
      <c r="H597">
        <v>55</v>
      </c>
      <c r="I597" t="s">
        <v>601</v>
      </c>
      <c r="J597" t="s">
        <v>983</v>
      </c>
      <c r="K597" t="s">
        <v>985</v>
      </c>
      <c r="L597">
        <v>2000</v>
      </c>
      <c r="M597" t="s">
        <v>105</v>
      </c>
      <c r="N597">
        <v>2441</v>
      </c>
      <c r="O597" t="s">
        <v>662</v>
      </c>
      <c r="P597">
        <v>0</v>
      </c>
      <c r="Q597" t="s">
        <v>58</v>
      </c>
      <c r="R597" s="1">
        <v>0</v>
      </c>
      <c r="S597" s="1">
        <v>0</v>
      </c>
      <c r="T597" s="1">
        <v>0</v>
      </c>
      <c r="U597" s="1">
        <v>19426.16</v>
      </c>
      <c r="V597" s="1">
        <v>0</v>
      </c>
      <c r="W597" s="1">
        <v>9426.16</v>
      </c>
      <c r="X597" s="1">
        <v>9426.16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</row>
    <row r="598" spans="1:38" x14ac:dyDescent="0.35">
      <c r="A598" t="str">
        <f t="shared" si="19"/>
        <v>1.1-00-2514_25555039_2524610</v>
      </c>
      <c r="B598" t="s">
        <v>812</v>
      </c>
      <c r="C598" t="s">
        <v>815</v>
      </c>
      <c r="D598" t="s">
        <v>982</v>
      </c>
      <c r="E598" t="s">
        <v>984</v>
      </c>
      <c r="F598">
        <v>5</v>
      </c>
      <c r="G598" t="s">
        <v>810</v>
      </c>
      <c r="H598">
        <v>55</v>
      </c>
      <c r="I598" t="s">
        <v>601</v>
      </c>
      <c r="J598" t="s">
        <v>983</v>
      </c>
      <c r="K598" t="s">
        <v>985</v>
      </c>
      <c r="L598">
        <v>2000</v>
      </c>
      <c r="M598" t="s">
        <v>105</v>
      </c>
      <c r="N598">
        <v>2461</v>
      </c>
      <c r="O598" t="s">
        <v>372</v>
      </c>
      <c r="P598">
        <v>0</v>
      </c>
      <c r="Q598" t="s">
        <v>58</v>
      </c>
      <c r="R598" s="1">
        <v>142558.35999999999</v>
      </c>
      <c r="S598" s="1">
        <v>142558.35999999999</v>
      </c>
      <c r="T598" s="1">
        <v>142558.35999999999</v>
      </c>
      <c r="U598" s="1">
        <v>120906.84</v>
      </c>
      <c r="V598" s="1">
        <v>501333</v>
      </c>
      <c r="W598" s="1">
        <v>14929.2</v>
      </c>
      <c r="X598" s="1">
        <v>14929.2</v>
      </c>
      <c r="Y598" s="1">
        <v>600000</v>
      </c>
      <c r="Z598" s="1">
        <v>600000</v>
      </c>
      <c r="AA598">
        <v>0</v>
      </c>
      <c r="AB598">
        <v>0</v>
      </c>
      <c r="AC598">
        <v>0</v>
      </c>
      <c r="AD598">
        <v>0</v>
      </c>
      <c r="AE598">
        <v>0</v>
      </c>
      <c r="AF598" s="1">
        <v>600000</v>
      </c>
      <c r="AG598" s="1">
        <v>600000</v>
      </c>
      <c r="AH598">
        <v>0</v>
      </c>
      <c r="AI598">
        <v>0</v>
      </c>
      <c r="AJ598">
        <v>0</v>
      </c>
      <c r="AK598">
        <v>0</v>
      </c>
      <c r="AL598">
        <v>0</v>
      </c>
    </row>
    <row r="599" spans="1:38" x14ac:dyDescent="0.35">
      <c r="A599" t="str">
        <f t="shared" si="19"/>
        <v>1.1-00-2514_25555039_2524710</v>
      </c>
      <c r="B599" t="s">
        <v>812</v>
      </c>
      <c r="C599" t="s">
        <v>815</v>
      </c>
      <c r="D599" t="s">
        <v>982</v>
      </c>
      <c r="E599" t="s">
        <v>984</v>
      </c>
      <c r="F599">
        <v>5</v>
      </c>
      <c r="G599" t="s">
        <v>810</v>
      </c>
      <c r="H599">
        <v>55</v>
      </c>
      <c r="I599" t="s">
        <v>601</v>
      </c>
      <c r="J599" t="s">
        <v>983</v>
      </c>
      <c r="K599" t="s">
        <v>985</v>
      </c>
      <c r="L599">
        <v>2000</v>
      </c>
      <c r="M599" t="s">
        <v>105</v>
      </c>
      <c r="N599">
        <v>2471</v>
      </c>
      <c r="O599" t="s">
        <v>373</v>
      </c>
      <c r="P599">
        <v>0</v>
      </c>
      <c r="Q599" t="s">
        <v>58</v>
      </c>
      <c r="R599" s="1">
        <v>301.60000000000002</v>
      </c>
      <c r="S599" s="1">
        <v>301.60000000000002</v>
      </c>
      <c r="T599" s="1">
        <v>301.60000000000002</v>
      </c>
      <c r="U599" s="1">
        <v>1414</v>
      </c>
      <c r="V599" s="1">
        <v>1414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</row>
    <row r="600" spans="1:38" x14ac:dyDescent="0.35">
      <c r="A600" t="str">
        <f t="shared" si="19"/>
        <v>1.1-00-2514_25555039_2524910</v>
      </c>
      <c r="B600" t="s">
        <v>812</v>
      </c>
      <c r="C600" t="s">
        <v>815</v>
      </c>
      <c r="D600" t="s">
        <v>982</v>
      </c>
      <c r="E600" t="s">
        <v>984</v>
      </c>
      <c r="F600">
        <v>5</v>
      </c>
      <c r="G600" t="s">
        <v>810</v>
      </c>
      <c r="H600">
        <v>55</v>
      </c>
      <c r="I600" t="s">
        <v>601</v>
      </c>
      <c r="J600" t="s">
        <v>983</v>
      </c>
      <c r="K600" t="s">
        <v>985</v>
      </c>
      <c r="L600">
        <v>2000</v>
      </c>
      <c r="M600" t="s">
        <v>105</v>
      </c>
      <c r="N600">
        <v>2491</v>
      </c>
      <c r="O600" t="s">
        <v>374</v>
      </c>
      <c r="P600">
        <v>0</v>
      </c>
      <c r="Q600" t="s">
        <v>58</v>
      </c>
      <c r="R600" s="1">
        <v>849.7</v>
      </c>
      <c r="S600" s="1">
        <v>849.7</v>
      </c>
      <c r="T600" s="1">
        <v>849.7</v>
      </c>
      <c r="U600" s="1">
        <v>2000</v>
      </c>
      <c r="V600" s="1">
        <v>2000</v>
      </c>
      <c r="W600" s="1">
        <v>0</v>
      </c>
      <c r="X600" s="1">
        <v>0</v>
      </c>
      <c r="Y600" s="1">
        <v>500000</v>
      </c>
      <c r="Z600" s="1">
        <v>1000000</v>
      </c>
      <c r="AA600">
        <v>0</v>
      </c>
      <c r="AB600">
        <v>0</v>
      </c>
      <c r="AC600">
        <v>0</v>
      </c>
      <c r="AD600">
        <v>0</v>
      </c>
      <c r="AE600">
        <v>0</v>
      </c>
      <c r="AF600" s="1">
        <v>500000</v>
      </c>
      <c r="AG600" s="1">
        <v>500000</v>
      </c>
      <c r="AH600">
        <v>0</v>
      </c>
      <c r="AI600">
        <v>0</v>
      </c>
      <c r="AJ600">
        <v>0</v>
      </c>
      <c r="AK600" s="1">
        <v>500000</v>
      </c>
      <c r="AL600" s="1">
        <v>-500000</v>
      </c>
    </row>
    <row r="601" spans="1:38" x14ac:dyDescent="0.35">
      <c r="A601" t="str">
        <f t="shared" si="19"/>
        <v>1.1-00-2514_25555039_2525610</v>
      </c>
      <c r="B601" t="s">
        <v>812</v>
      </c>
      <c r="C601" t="s">
        <v>815</v>
      </c>
      <c r="D601" t="s">
        <v>982</v>
      </c>
      <c r="E601" t="s">
        <v>984</v>
      </c>
      <c r="F601">
        <v>5</v>
      </c>
      <c r="G601" t="s">
        <v>810</v>
      </c>
      <c r="H601">
        <v>55</v>
      </c>
      <c r="I601" t="s">
        <v>601</v>
      </c>
      <c r="J601" t="s">
        <v>983</v>
      </c>
      <c r="K601" t="s">
        <v>985</v>
      </c>
      <c r="L601">
        <v>2000</v>
      </c>
      <c r="M601" t="s">
        <v>105</v>
      </c>
      <c r="N601">
        <v>2561</v>
      </c>
      <c r="O601" t="s">
        <v>376</v>
      </c>
      <c r="P601">
        <v>0</v>
      </c>
      <c r="Q601" t="s">
        <v>58</v>
      </c>
      <c r="R601" s="1">
        <v>20893.919999999998</v>
      </c>
      <c r="S601" s="1">
        <v>20893.919999999998</v>
      </c>
      <c r="T601" s="1">
        <v>20893.919999999998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</row>
    <row r="602" spans="1:38" x14ac:dyDescent="0.35">
      <c r="A602" t="str">
        <f t="shared" si="19"/>
        <v>1.1-00-2514_25555039_2527210</v>
      </c>
      <c r="B602" t="s">
        <v>812</v>
      </c>
      <c r="C602" t="s">
        <v>815</v>
      </c>
      <c r="D602" t="s">
        <v>982</v>
      </c>
      <c r="E602" t="s">
        <v>984</v>
      </c>
      <c r="F602">
        <v>5</v>
      </c>
      <c r="G602" t="s">
        <v>810</v>
      </c>
      <c r="H602">
        <v>55</v>
      </c>
      <c r="I602" t="s">
        <v>601</v>
      </c>
      <c r="J602" t="s">
        <v>983</v>
      </c>
      <c r="K602" t="s">
        <v>985</v>
      </c>
      <c r="L602">
        <v>2000</v>
      </c>
      <c r="M602" t="s">
        <v>105</v>
      </c>
      <c r="N602">
        <v>2721</v>
      </c>
      <c r="O602" t="s">
        <v>377</v>
      </c>
      <c r="P602">
        <v>0</v>
      </c>
      <c r="Q602" t="s">
        <v>58</v>
      </c>
      <c r="R602" s="1">
        <v>15973.7</v>
      </c>
      <c r="S602" s="1">
        <v>973.7</v>
      </c>
      <c r="T602" s="1">
        <v>973.7</v>
      </c>
      <c r="U602" s="1">
        <v>6780</v>
      </c>
      <c r="V602" s="1">
        <v>6780</v>
      </c>
      <c r="W602" s="1">
        <v>0</v>
      </c>
      <c r="X602" s="1">
        <v>0</v>
      </c>
      <c r="Y602" s="1">
        <v>50000</v>
      </c>
      <c r="Z602" s="1">
        <v>50000</v>
      </c>
      <c r="AA602">
        <v>0</v>
      </c>
      <c r="AB602">
        <v>0</v>
      </c>
      <c r="AC602">
        <v>0</v>
      </c>
      <c r="AD602">
        <v>0</v>
      </c>
      <c r="AE602">
        <v>0</v>
      </c>
      <c r="AF602" s="1">
        <v>50000</v>
      </c>
      <c r="AG602" s="1">
        <v>50000</v>
      </c>
      <c r="AH602">
        <v>0</v>
      </c>
      <c r="AI602">
        <v>0</v>
      </c>
      <c r="AJ602">
        <v>0</v>
      </c>
      <c r="AK602">
        <v>0</v>
      </c>
      <c r="AL602">
        <v>0</v>
      </c>
    </row>
    <row r="603" spans="1:38" x14ac:dyDescent="0.35">
      <c r="A603" t="str">
        <f t="shared" si="19"/>
        <v>1.1-00-2514_25555039_2529110</v>
      </c>
      <c r="B603" t="s">
        <v>812</v>
      </c>
      <c r="C603" t="s">
        <v>815</v>
      </c>
      <c r="D603" t="s">
        <v>982</v>
      </c>
      <c r="E603" t="s">
        <v>984</v>
      </c>
      <c r="F603">
        <v>5</v>
      </c>
      <c r="G603" t="s">
        <v>810</v>
      </c>
      <c r="H603">
        <v>55</v>
      </c>
      <c r="I603" t="s">
        <v>601</v>
      </c>
      <c r="J603" t="s">
        <v>983</v>
      </c>
      <c r="K603" t="s">
        <v>985</v>
      </c>
      <c r="L603">
        <v>2000</v>
      </c>
      <c r="M603" t="s">
        <v>105</v>
      </c>
      <c r="N603">
        <v>2911</v>
      </c>
      <c r="O603" t="s">
        <v>312</v>
      </c>
      <c r="P603">
        <v>0</v>
      </c>
      <c r="Q603" t="s">
        <v>58</v>
      </c>
      <c r="R603" s="1">
        <v>36627.620000000003</v>
      </c>
      <c r="S603" s="1">
        <v>36627.620000000003</v>
      </c>
      <c r="T603" s="1">
        <v>36627.620000000003</v>
      </c>
      <c r="U603" s="1">
        <v>72519</v>
      </c>
      <c r="V603" s="1">
        <v>44519</v>
      </c>
      <c r="W603" s="1">
        <v>47681.919999999998</v>
      </c>
      <c r="X603" s="1">
        <v>47681.919999999998</v>
      </c>
      <c r="Y603" s="1">
        <v>300000</v>
      </c>
      <c r="Z603" s="1">
        <v>500000</v>
      </c>
      <c r="AA603">
        <v>0</v>
      </c>
      <c r="AB603">
        <v>0</v>
      </c>
      <c r="AC603">
        <v>0</v>
      </c>
      <c r="AD603">
        <v>0</v>
      </c>
      <c r="AE603">
        <v>0</v>
      </c>
      <c r="AF603" s="1">
        <v>300000</v>
      </c>
      <c r="AG603" s="1">
        <v>300000</v>
      </c>
      <c r="AH603">
        <v>0</v>
      </c>
      <c r="AI603">
        <v>0</v>
      </c>
      <c r="AJ603">
        <v>0</v>
      </c>
      <c r="AK603" s="1">
        <v>200000</v>
      </c>
      <c r="AL603" s="1">
        <v>-200000</v>
      </c>
    </row>
    <row r="604" spans="1:38" x14ac:dyDescent="0.35">
      <c r="A604" t="str">
        <f t="shared" si="19"/>
        <v>1.1-00-2514_25555039_2529410</v>
      </c>
      <c r="B604" t="s">
        <v>812</v>
      </c>
      <c r="C604" t="s">
        <v>815</v>
      </c>
      <c r="D604" t="s">
        <v>982</v>
      </c>
      <c r="E604" t="s">
        <v>984</v>
      </c>
      <c r="F604">
        <v>5</v>
      </c>
      <c r="G604" t="s">
        <v>810</v>
      </c>
      <c r="H604">
        <v>55</v>
      </c>
      <c r="I604" t="s">
        <v>601</v>
      </c>
      <c r="J604" t="s">
        <v>983</v>
      </c>
      <c r="K604" t="s">
        <v>985</v>
      </c>
      <c r="L604">
        <v>2000</v>
      </c>
      <c r="M604" t="s">
        <v>105</v>
      </c>
      <c r="N604">
        <v>2941</v>
      </c>
      <c r="O604" t="s">
        <v>313</v>
      </c>
      <c r="P604">
        <v>0</v>
      </c>
      <c r="Q604" t="s">
        <v>58</v>
      </c>
      <c r="R604" s="1">
        <v>227120.72</v>
      </c>
      <c r="S604" s="1">
        <v>224196.77</v>
      </c>
      <c r="T604" s="1">
        <v>224196.77</v>
      </c>
      <c r="U604" s="1">
        <v>1099000</v>
      </c>
      <c r="V604" s="1">
        <v>1137000</v>
      </c>
      <c r="W604" s="1">
        <v>1030548.59</v>
      </c>
      <c r="X604" s="1">
        <v>1002307</v>
      </c>
      <c r="Y604" s="1">
        <v>600000</v>
      </c>
      <c r="Z604">
        <v>0</v>
      </c>
      <c r="AA604" s="1">
        <v>498327.3</v>
      </c>
      <c r="AB604" s="1">
        <v>498327.3</v>
      </c>
      <c r="AC604" s="1">
        <v>498327.3</v>
      </c>
      <c r="AD604">
        <v>0</v>
      </c>
      <c r="AE604">
        <v>0</v>
      </c>
      <c r="AF604" s="1">
        <v>101672.7</v>
      </c>
      <c r="AG604" s="1">
        <v>600000</v>
      </c>
      <c r="AH604">
        <v>0</v>
      </c>
      <c r="AI604" s="1">
        <v>600000</v>
      </c>
      <c r="AJ604">
        <v>0</v>
      </c>
      <c r="AK604">
        <v>0</v>
      </c>
      <c r="AL604" s="1">
        <v>600000</v>
      </c>
    </row>
    <row r="605" spans="1:38" x14ac:dyDescent="0.35">
      <c r="A605" t="str">
        <f t="shared" si="19"/>
        <v>1.1-00-2514_25555039_2529910</v>
      </c>
      <c r="B605" t="s">
        <v>812</v>
      </c>
      <c r="C605" t="s">
        <v>815</v>
      </c>
      <c r="D605" t="s">
        <v>982</v>
      </c>
      <c r="E605" t="s">
        <v>984</v>
      </c>
      <c r="F605">
        <v>5</v>
      </c>
      <c r="G605" t="s">
        <v>810</v>
      </c>
      <c r="H605">
        <v>55</v>
      </c>
      <c r="I605" t="s">
        <v>601</v>
      </c>
      <c r="J605" t="s">
        <v>983</v>
      </c>
      <c r="K605" t="s">
        <v>985</v>
      </c>
      <c r="L605">
        <v>2000</v>
      </c>
      <c r="M605" t="s">
        <v>105</v>
      </c>
      <c r="N605">
        <v>2991</v>
      </c>
      <c r="O605" t="s">
        <v>311</v>
      </c>
      <c r="P605">
        <v>0</v>
      </c>
      <c r="Q605" t="s">
        <v>58</v>
      </c>
      <c r="R605" s="1">
        <v>1624</v>
      </c>
      <c r="S605" s="1">
        <v>0</v>
      </c>
      <c r="T605" s="1">
        <v>0</v>
      </c>
      <c r="U605" s="1">
        <v>21624</v>
      </c>
      <c r="V605" s="1">
        <v>1624</v>
      </c>
      <c r="W605" s="1">
        <v>3542.35</v>
      </c>
      <c r="X605" s="1">
        <v>3542.35</v>
      </c>
      <c r="Y605" s="1">
        <v>600000</v>
      </c>
      <c r="Z605" s="1">
        <v>900000</v>
      </c>
      <c r="AA605">
        <v>0</v>
      </c>
      <c r="AB605">
        <v>0</v>
      </c>
      <c r="AC605">
        <v>0</v>
      </c>
      <c r="AD605">
        <v>0</v>
      </c>
      <c r="AE605">
        <v>0</v>
      </c>
      <c r="AF605" s="1">
        <v>600000</v>
      </c>
      <c r="AG605" s="1">
        <v>600000</v>
      </c>
      <c r="AH605">
        <v>0</v>
      </c>
      <c r="AI605">
        <v>0</v>
      </c>
      <c r="AJ605">
        <v>0</v>
      </c>
      <c r="AK605" s="1">
        <v>300000</v>
      </c>
      <c r="AL605" s="1">
        <v>-300000</v>
      </c>
    </row>
    <row r="606" spans="1:38" x14ac:dyDescent="0.35">
      <c r="A606" t="str">
        <f t="shared" si="19"/>
        <v>1.1-00-2514_25555039_2531410</v>
      </c>
      <c r="B606" t="s">
        <v>812</v>
      </c>
      <c r="C606" t="s">
        <v>815</v>
      </c>
      <c r="D606" t="s">
        <v>982</v>
      </c>
      <c r="E606" t="s">
        <v>984</v>
      </c>
      <c r="F606">
        <v>5</v>
      </c>
      <c r="G606" t="s">
        <v>810</v>
      </c>
      <c r="H606">
        <v>55</v>
      </c>
      <c r="I606" t="s">
        <v>601</v>
      </c>
      <c r="J606" t="s">
        <v>983</v>
      </c>
      <c r="K606" t="s">
        <v>985</v>
      </c>
      <c r="L606">
        <v>3000</v>
      </c>
      <c r="M606" t="s">
        <v>56</v>
      </c>
      <c r="N606">
        <v>3141</v>
      </c>
      <c r="O606" t="s">
        <v>381</v>
      </c>
      <c r="P606">
        <v>0</v>
      </c>
      <c r="Q606" t="s">
        <v>58</v>
      </c>
      <c r="R606" s="1">
        <v>1741466.24</v>
      </c>
      <c r="S606" s="1">
        <v>1741466.24</v>
      </c>
      <c r="T606" s="1">
        <v>1593192.72</v>
      </c>
      <c r="U606" s="1">
        <v>1617810.24</v>
      </c>
      <c r="V606" s="1">
        <v>1000000</v>
      </c>
      <c r="W606" s="1">
        <v>1617810.24</v>
      </c>
      <c r="X606" s="1">
        <v>1249897.68</v>
      </c>
      <c r="Y606" s="1">
        <v>1200000</v>
      </c>
      <c r="Z606" s="1">
        <v>1200000</v>
      </c>
      <c r="AA606" s="1">
        <v>1068596.6399999999</v>
      </c>
      <c r="AB606" s="1">
        <v>1068596.6399999999</v>
      </c>
      <c r="AC606" s="1">
        <v>1068596.6399999999</v>
      </c>
      <c r="AD606">
        <v>0</v>
      </c>
      <c r="AE606">
        <v>0</v>
      </c>
      <c r="AF606" s="1">
        <v>131403.35999999999</v>
      </c>
      <c r="AG606" s="1">
        <v>1200000</v>
      </c>
      <c r="AH606">
        <v>0</v>
      </c>
      <c r="AI606">
        <v>0</v>
      </c>
      <c r="AJ606">
        <v>0</v>
      </c>
      <c r="AK606">
        <v>0</v>
      </c>
      <c r="AL606">
        <v>0</v>
      </c>
    </row>
    <row r="607" spans="1:38" x14ac:dyDescent="0.35">
      <c r="A607" t="str">
        <f t="shared" si="19"/>
        <v>1.1-00-2514_25555039_2531510</v>
      </c>
      <c r="B607" t="s">
        <v>812</v>
      </c>
      <c r="C607" t="s">
        <v>815</v>
      </c>
      <c r="D607" t="s">
        <v>982</v>
      </c>
      <c r="E607" t="s">
        <v>984</v>
      </c>
      <c r="F607">
        <v>5</v>
      </c>
      <c r="G607" t="s">
        <v>810</v>
      </c>
      <c r="H607">
        <v>55</v>
      </c>
      <c r="I607" t="s">
        <v>601</v>
      </c>
      <c r="J607" t="s">
        <v>983</v>
      </c>
      <c r="K607" t="s">
        <v>985</v>
      </c>
      <c r="L607">
        <v>3000</v>
      </c>
      <c r="M607" t="s">
        <v>56</v>
      </c>
      <c r="N607">
        <v>3151</v>
      </c>
      <c r="O607" t="s">
        <v>771</v>
      </c>
      <c r="P607">
        <v>0</v>
      </c>
      <c r="Q607" t="s">
        <v>58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</row>
    <row r="608" spans="1:38" x14ac:dyDescent="0.35">
      <c r="A608" t="str">
        <f t="shared" si="19"/>
        <v>1.1-00-2514_25555039_2531610</v>
      </c>
      <c r="B608" t="s">
        <v>812</v>
      </c>
      <c r="C608" t="s">
        <v>815</v>
      </c>
      <c r="D608" t="s">
        <v>982</v>
      </c>
      <c r="E608" t="s">
        <v>984</v>
      </c>
      <c r="F608">
        <v>5</v>
      </c>
      <c r="G608" t="s">
        <v>810</v>
      </c>
      <c r="H608">
        <v>55</v>
      </c>
      <c r="I608" t="s">
        <v>601</v>
      </c>
      <c r="J608" t="s">
        <v>983</v>
      </c>
      <c r="K608" t="s">
        <v>985</v>
      </c>
      <c r="L608">
        <v>3000</v>
      </c>
      <c r="M608" t="s">
        <v>56</v>
      </c>
      <c r="N608">
        <v>3161</v>
      </c>
      <c r="O608" t="s">
        <v>247</v>
      </c>
      <c r="P608">
        <v>0</v>
      </c>
      <c r="Q608" t="s">
        <v>58</v>
      </c>
      <c r="R608" s="1">
        <v>97022.399999999994</v>
      </c>
      <c r="S608" s="1">
        <v>27422.400000000001</v>
      </c>
      <c r="T608" s="1">
        <v>24680.16</v>
      </c>
      <c r="U608" s="1">
        <v>127601.60000000001</v>
      </c>
      <c r="V608" s="1">
        <v>1000000</v>
      </c>
      <c r="W608" s="1">
        <v>99607.92</v>
      </c>
      <c r="X608" s="1">
        <v>88007.92</v>
      </c>
      <c r="Y608" s="1">
        <v>13200</v>
      </c>
      <c r="Z608" s="1">
        <v>13200</v>
      </c>
      <c r="AA608">
        <v>0</v>
      </c>
      <c r="AB608">
        <v>0</v>
      </c>
      <c r="AC608">
        <v>0</v>
      </c>
      <c r="AD608">
        <v>0</v>
      </c>
      <c r="AE608">
        <v>0</v>
      </c>
      <c r="AF608" s="1">
        <v>13200</v>
      </c>
      <c r="AG608" s="1">
        <v>13200</v>
      </c>
      <c r="AH608">
        <v>0</v>
      </c>
      <c r="AI608">
        <v>0</v>
      </c>
      <c r="AJ608">
        <v>0</v>
      </c>
      <c r="AK608">
        <v>0</v>
      </c>
      <c r="AL608">
        <v>0</v>
      </c>
    </row>
    <row r="609" spans="1:38" x14ac:dyDescent="0.35">
      <c r="A609" t="str">
        <f t="shared" si="19"/>
        <v>1.1-00-2514_25556039_25317143</v>
      </c>
      <c r="B609" t="s">
        <v>812</v>
      </c>
      <c r="C609" t="s">
        <v>815</v>
      </c>
      <c r="D609" t="s">
        <v>982</v>
      </c>
      <c r="E609" t="s">
        <v>984</v>
      </c>
      <c r="F609">
        <v>5</v>
      </c>
      <c r="G609" t="s">
        <v>810</v>
      </c>
      <c r="H609">
        <v>56</v>
      </c>
      <c r="I609" t="s">
        <v>212</v>
      </c>
      <c r="J609" t="s">
        <v>983</v>
      </c>
      <c r="K609" t="s">
        <v>985</v>
      </c>
      <c r="L609">
        <v>3000</v>
      </c>
      <c r="M609" t="s">
        <v>56</v>
      </c>
      <c r="N609">
        <v>3171</v>
      </c>
      <c r="O609" t="s">
        <v>772</v>
      </c>
      <c r="P609">
        <v>43</v>
      </c>
      <c r="Q609" t="s">
        <v>828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5990230.4699999997</v>
      </c>
      <c r="Z609" s="1">
        <v>10075347.949999999</v>
      </c>
      <c r="AA609" s="1">
        <v>5824244.7800000003</v>
      </c>
      <c r="AB609" s="1">
        <v>5824244.7800000003</v>
      </c>
      <c r="AC609" s="1">
        <v>4945080</v>
      </c>
      <c r="AD609">
        <v>0</v>
      </c>
      <c r="AE609">
        <v>0</v>
      </c>
      <c r="AF609" s="1">
        <v>165985.69</v>
      </c>
      <c r="AG609" s="1">
        <v>5990230.4699999997</v>
      </c>
      <c r="AH609">
        <v>0</v>
      </c>
      <c r="AI609">
        <v>2.52</v>
      </c>
      <c r="AJ609">
        <v>0</v>
      </c>
      <c r="AK609" s="1">
        <v>4085120</v>
      </c>
      <c r="AL609" s="1">
        <v>-4085117.48</v>
      </c>
    </row>
    <row r="610" spans="1:38" x14ac:dyDescent="0.35">
      <c r="A610" t="str">
        <f t="shared" si="19"/>
        <v>202414_25556039_2556910</v>
      </c>
      <c r="B610">
        <v>2024</v>
      </c>
      <c r="C610" t="s">
        <v>623</v>
      </c>
      <c r="D610" t="s">
        <v>982</v>
      </c>
      <c r="E610" t="s">
        <v>984</v>
      </c>
      <c r="F610">
        <v>5</v>
      </c>
      <c r="G610" t="s">
        <v>810</v>
      </c>
      <c r="H610">
        <v>56</v>
      </c>
      <c r="I610" t="s">
        <v>212</v>
      </c>
      <c r="J610" t="s">
        <v>983</v>
      </c>
      <c r="K610" t="s">
        <v>985</v>
      </c>
      <c r="L610">
        <v>5000</v>
      </c>
      <c r="M610" t="s">
        <v>118</v>
      </c>
      <c r="N610">
        <v>5691</v>
      </c>
      <c r="O610" t="s">
        <v>210</v>
      </c>
      <c r="P610">
        <v>0</v>
      </c>
      <c r="Q610" t="s">
        <v>58</v>
      </c>
      <c r="R610" s="1">
        <v>500000</v>
      </c>
      <c r="S610" s="1">
        <v>499299.99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</row>
    <row r="611" spans="1:38" x14ac:dyDescent="0.35">
      <c r="A611" t="str">
        <f t="shared" si="19"/>
        <v>202414_25556039_2556910</v>
      </c>
      <c r="B611">
        <v>2024</v>
      </c>
      <c r="C611" t="s">
        <v>625</v>
      </c>
      <c r="D611" t="s">
        <v>982</v>
      </c>
      <c r="E611" t="s">
        <v>984</v>
      </c>
      <c r="F611">
        <v>5</v>
      </c>
      <c r="G611" t="s">
        <v>810</v>
      </c>
      <c r="H611">
        <v>56</v>
      </c>
      <c r="I611" t="s">
        <v>212</v>
      </c>
      <c r="J611" t="s">
        <v>983</v>
      </c>
      <c r="K611" t="s">
        <v>985</v>
      </c>
      <c r="L611">
        <v>5000</v>
      </c>
      <c r="M611" t="s">
        <v>118</v>
      </c>
      <c r="N611">
        <v>5691</v>
      </c>
      <c r="O611" t="s">
        <v>210</v>
      </c>
      <c r="P611">
        <v>0</v>
      </c>
      <c r="Q611" t="s">
        <v>58</v>
      </c>
      <c r="R611" s="1">
        <v>500000</v>
      </c>
      <c r="S611" s="1">
        <v>499299.99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</row>
    <row r="612" spans="1:38" x14ac:dyDescent="0.35">
      <c r="A612" t="str">
        <f t="shared" si="19"/>
        <v>202414_25556039_2556910</v>
      </c>
      <c r="B612">
        <v>2024</v>
      </c>
      <c r="C612" t="s">
        <v>779</v>
      </c>
      <c r="D612" t="s">
        <v>982</v>
      </c>
      <c r="E612" t="s">
        <v>984</v>
      </c>
      <c r="F612">
        <v>5</v>
      </c>
      <c r="G612" t="s">
        <v>810</v>
      </c>
      <c r="H612">
        <v>56</v>
      </c>
      <c r="I612" t="s">
        <v>212</v>
      </c>
      <c r="J612" t="s">
        <v>983</v>
      </c>
      <c r="K612" t="s">
        <v>985</v>
      </c>
      <c r="L612">
        <v>5000</v>
      </c>
      <c r="M612" t="s">
        <v>118</v>
      </c>
      <c r="N612">
        <v>5691</v>
      </c>
      <c r="O612" t="s">
        <v>210</v>
      </c>
      <c r="P612">
        <v>0</v>
      </c>
      <c r="Q612" t="s">
        <v>58</v>
      </c>
      <c r="R612" s="1">
        <v>70723059.019999996</v>
      </c>
      <c r="S612" s="1">
        <v>70723059.019999996</v>
      </c>
      <c r="T612" s="1">
        <v>70723059.019999996</v>
      </c>
      <c r="U612" s="1">
        <v>70723059.019999996</v>
      </c>
      <c r="V612" s="1">
        <v>70724000</v>
      </c>
      <c r="W612" s="1">
        <v>70723059.019999996</v>
      </c>
      <c r="X612" s="1">
        <v>70723059.019999996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</row>
    <row r="613" spans="1:38" x14ac:dyDescent="0.35">
      <c r="A613" t="str">
        <f t="shared" si="19"/>
        <v>2.5-02-2514_25556039_25317143</v>
      </c>
      <c r="B613" t="s">
        <v>997</v>
      </c>
      <c r="C613" t="s">
        <v>998</v>
      </c>
      <c r="D613" t="s">
        <v>982</v>
      </c>
      <c r="E613" t="s">
        <v>984</v>
      </c>
      <c r="F613">
        <v>5</v>
      </c>
      <c r="G613" t="s">
        <v>810</v>
      </c>
      <c r="H613">
        <v>56</v>
      </c>
      <c r="I613" t="s">
        <v>212</v>
      </c>
      <c r="J613" t="s">
        <v>983</v>
      </c>
      <c r="K613" t="s">
        <v>985</v>
      </c>
      <c r="L613">
        <v>3000</v>
      </c>
      <c r="M613" t="s">
        <v>56</v>
      </c>
      <c r="N613">
        <v>3171</v>
      </c>
      <c r="O613" t="s">
        <v>772</v>
      </c>
      <c r="P613">
        <v>43</v>
      </c>
      <c r="Q613" t="s">
        <v>828</v>
      </c>
      <c r="R613" s="1">
        <v>1779.43</v>
      </c>
      <c r="S613" s="1">
        <v>1779.43</v>
      </c>
      <c r="T613" s="1">
        <v>1779.43</v>
      </c>
      <c r="U613" s="1">
        <v>1158.31</v>
      </c>
      <c r="V613" s="1">
        <v>0</v>
      </c>
      <c r="W613" s="1">
        <v>1158.31</v>
      </c>
      <c r="X613" s="1">
        <v>1158.31</v>
      </c>
      <c r="Y613" s="1">
        <v>40000000</v>
      </c>
      <c r="Z613" s="1">
        <v>40000002.520000003</v>
      </c>
      <c r="AA613" s="1">
        <v>39818262.57</v>
      </c>
      <c r="AB613" s="1">
        <v>39818262.57</v>
      </c>
      <c r="AC613" s="1">
        <v>39818262.57</v>
      </c>
      <c r="AD613">
        <v>0</v>
      </c>
      <c r="AE613">
        <v>0</v>
      </c>
      <c r="AF613" s="1">
        <v>181737.43</v>
      </c>
      <c r="AG613" s="1">
        <v>40000000</v>
      </c>
      <c r="AH613">
        <v>0</v>
      </c>
      <c r="AI613">
        <v>0</v>
      </c>
      <c r="AJ613">
        <v>0</v>
      </c>
      <c r="AK613">
        <v>2.52</v>
      </c>
      <c r="AL613">
        <v>-2.52</v>
      </c>
    </row>
    <row r="614" spans="1:38" x14ac:dyDescent="0.35">
      <c r="A614" t="str">
        <f t="shared" si="19"/>
        <v>1.1-00-2514_25555039_2531710</v>
      </c>
      <c r="B614" t="s">
        <v>812</v>
      </c>
      <c r="C614" t="s">
        <v>815</v>
      </c>
      <c r="D614" t="s">
        <v>982</v>
      </c>
      <c r="E614" t="s">
        <v>984</v>
      </c>
      <c r="F614">
        <v>5</v>
      </c>
      <c r="G614" t="s">
        <v>810</v>
      </c>
      <c r="H614">
        <v>55</v>
      </c>
      <c r="I614" t="s">
        <v>601</v>
      </c>
      <c r="J614" t="s">
        <v>983</v>
      </c>
      <c r="K614" t="s">
        <v>985</v>
      </c>
      <c r="L614">
        <v>3000</v>
      </c>
      <c r="M614" t="s">
        <v>56</v>
      </c>
      <c r="N614">
        <v>3171</v>
      </c>
      <c r="O614" t="s">
        <v>772</v>
      </c>
      <c r="P614">
        <v>0</v>
      </c>
      <c r="Q614" t="s">
        <v>58</v>
      </c>
      <c r="R614" s="1">
        <v>0</v>
      </c>
      <c r="S614" s="1">
        <v>0</v>
      </c>
      <c r="T614" s="1">
        <v>0</v>
      </c>
      <c r="U614" s="1">
        <v>13070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</row>
    <row r="615" spans="1:38" x14ac:dyDescent="0.35">
      <c r="A615" t="str">
        <f t="shared" ref="A615:A678" si="20">CONCATENATE(B615,D615,F615,H615,J615,N615,P615)</f>
        <v>1.1-00-2514_25555039_2531810</v>
      </c>
      <c r="B615" t="s">
        <v>812</v>
      </c>
      <c r="C615" t="s">
        <v>815</v>
      </c>
      <c r="D615" t="s">
        <v>982</v>
      </c>
      <c r="E615" t="s">
        <v>984</v>
      </c>
      <c r="F615">
        <v>5</v>
      </c>
      <c r="G615" t="s">
        <v>810</v>
      </c>
      <c r="H615">
        <v>55</v>
      </c>
      <c r="I615" t="s">
        <v>601</v>
      </c>
      <c r="J615" t="s">
        <v>983</v>
      </c>
      <c r="K615" t="s">
        <v>985</v>
      </c>
      <c r="L615">
        <v>3000</v>
      </c>
      <c r="M615" t="s">
        <v>56</v>
      </c>
      <c r="N615">
        <v>3181</v>
      </c>
      <c r="O615" t="s">
        <v>314</v>
      </c>
      <c r="P615">
        <v>0</v>
      </c>
      <c r="Q615" t="s">
        <v>58</v>
      </c>
      <c r="R615" s="1">
        <v>1779.43</v>
      </c>
      <c r="S615" s="1">
        <v>1779.43</v>
      </c>
      <c r="T615" s="1">
        <v>1779.43</v>
      </c>
      <c r="U615" s="1">
        <v>1158.31</v>
      </c>
      <c r="V615" s="1">
        <v>0</v>
      </c>
      <c r="W615" s="1">
        <v>1158.31</v>
      </c>
      <c r="X615" s="1">
        <v>1158.31</v>
      </c>
      <c r="Y615" s="1">
        <v>30000</v>
      </c>
      <c r="Z615" s="1">
        <v>30000</v>
      </c>
      <c r="AA615">
        <v>0</v>
      </c>
      <c r="AB615">
        <v>0</v>
      </c>
      <c r="AC615">
        <v>0</v>
      </c>
      <c r="AD615">
        <v>0</v>
      </c>
      <c r="AE615">
        <v>0</v>
      </c>
      <c r="AF615" s="1">
        <v>30000</v>
      </c>
      <c r="AG615" s="1">
        <v>30000</v>
      </c>
      <c r="AH615">
        <v>0</v>
      </c>
      <c r="AI615">
        <v>0</v>
      </c>
      <c r="AJ615">
        <v>0</v>
      </c>
      <c r="AK615">
        <v>0</v>
      </c>
      <c r="AL615">
        <v>0</v>
      </c>
    </row>
    <row r="616" spans="1:38" x14ac:dyDescent="0.35">
      <c r="A616" t="str">
        <f t="shared" si="20"/>
        <v>1.1-00-2514_25555039_2533110</v>
      </c>
      <c r="B616" t="s">
        <v>812</v>
      </c>
      <c r="C616" t="s">
        <v>815</v>
      </c>
      <c r="D616" t="s">
        <v>982</v>
      </c>
      <c r="E616" t="s">
        <v>984</v>
      </c>
      <c r="F616">
        <v>5</v>
      </c>
      <c r="G616" t="s">
        <v>810</v>
      </c>
      <c r="H616">
        <v>55</v>
      </c>
      <c r="I616" t="s">
        <v>601</v>
      </c>
      <c r="J616" t="s">
        <v>983</v>
      </c>
      <c r="K616" t="s">
        <v>985</v>
      </c>
      <c r="L616">
        <v>3000</v>
      </c>
      <c r="M616" t="s">
        <v>56</v>
      </c>
      <c r="N616">
        <v>3311</v>
      </c>
      <c r="O616" t="s">
        <v>316</v>
      </c>
      <c r="P616">
        <v>0</v>
      </c>
      <c r="Q616" t="s">
        <v>58</v>
      </c>
      <c r="R616" s="1">
        <v>0</v>
      </c>
      <c r="S616" s="1">
        <v>0</v>
      </c>
      <c r="T616" s="1">
        <v>0</v>
      </c>
      <c r="U616" s="1">
        <v>13070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</row>
    <row r="617" spans="1:38" x14ac:dyDescent="0.35">
      <c r="A617" t="str">
        <f t="shared" si="20"/>
        <v>1.1-00-2514_25555039_2532310</v>
      </c>
      <c r="B617" t="s">
        <v>812</v>
      </c>
      <c r="C617" t="s">
        <v>815</v>
      </c>
      <c r="D617" t="s">
        <v>982</v>
      </c>
      <c r="E617" t="s">
        <v>984</v>
      </c>
      <c r="F617">
        <v>5</v>
      </c>
      <c r="G617" t="s">
        <v>810</v>
      </c>
      <c r="H617">
        <v>55</v>
      </c>
      <c r="I617" t="s">
        <v>601</v>
      </c>
      <c r="J617" t="s">
        <v>983</v>
      </c>
      <c r="K617" t="s">
        <v>985</v>
      </c>
      <c r="L617">
        <v>3000</v>
      </c>
      <c r="M617" t="s">
        <v>56</v>
      </c>
      <c r="N617">
        <v>3231</v>
      </c>
      <c r="O617" t="s">
        <v>383</v>
      </c>
      <c r="P617">
        <v>0</v>
      </c>
      <c r="Q617" t="s">
        <v>58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 s="1">
        <v>22971800</v>
      </c>
      <c r="Z617" s="1">
        <v>6900000</v>
      </c>
      <c r="AA617" s="1">
        <v>15150314.880000001</v>
      </c>
      <c r="AB617" s="1">
        <v>15150314.880000001</v>
      </c>
      <c r="AC617">
        <v>0</v>
      </c>
      <c r="AD617">
        <v>0</v>
      </c>
      <c r="AE617">
        <v>0</v>
      </c>
      <c r="AF617" s="1">
        <v>7821485.1200000001</v>
      </c>
      <c r="AG617" s="1">
        <v>22971800</v>
      </c>
      <c r="AH617">
        <v>0</v>
      </c>
      <c r="AI617" s="1">
        <v>16100000</v>
      </c>
      <c r="AJ617">
        <v>0</v>
      </c>
      <c r="AK617" s="1">
        <v>28200</v>
      </c>
      <c r="AL617" s="1">
        <v>16071800</v>
      </c>
    </row>
    <row r="618" spans="1:38" x14ac:dyDescent="0.35">
      <c r="A618" t="str">
        <f t="shared" si="20"/>
        <v>1.1-00-2514_25556039_2532310</v>
      </c>
      <c r="B618" t="s">
        <v>812</v>
      </c>
      <c r="C618" t="s">
        <v>815</v>
      </c>
      <c r="D618" t="s">
        <v>982</v>
      </c>
      <c r="E618" t="s">
        <v>984</v>
      </c>
      <c r="F618">
        <v>5</v>
      </c>
      <c r="G618" t="s">
        <v>810</v>
      </c>
      <c r="H618">
        <v>56</v>
      </c>
      <c r="I618" t="s">
        <v>212</v>
      </c>
      <c r="J618" t="s">
        <v>983</v>
      </c>
      <c r="K618" t="s">
        <v>985</v>
      </c>
      <c r="L618">
        <v>3000</v>
      </c>
      <c r="M618" t="s">
        <v>56</v>
      </c>
      <c r="N618">
        <v>3231</v>
      </c>
      <c r="O618" t="s">
        <v>383</v>
      </c>
      <c r="P618">
        <v>0</v>
      </c>
      <c r="Q618" t="s">
        <v>58</v>
      </c>
      <c r="R618" s="1">
        <v>5445182.6299999999</v>
      </c>
      <c r="S618" s="1">
        <v>5432424.96</v>
      </c>
      <c r="T618" s="1">
        <v>5370608.5599999996</v>
      </c>
      <c r="U618" s="1">
        <v>6803749.3300000001</v>
      </c>
      <c r="V618" s="1">
        <v>1000000</v>
      </c>
      <c r="W618" s="1">
        <v>5164496.97</v>
      </c>
      <c r="X618" s="1">
        <v>4092973.01</v>
      </c>
      <c r="Y618" s="1">
        <v>5194000</v>
      </c>
      <c r="Z618" s="1">
        <v>4200000</v>
      </c>
      <c r="AA618" s="1">
        <v>5191046.4000000004</v>
      </c>
      <c r="AB618" s="1">
        <v>5191046.4000000004</v>
      </c>
      <c r="AC618" s="1">
        <v>792790.04</v>
      </c>
      <c r="AD618" s="1">
        <v>710058.84</v>
      </c>
      <c r="AE618" s="1">
        <v>710058.84</v>
      </c>
      <c r="AF618" s="1">
        <v>2953.6</v>
      </c>
      <c r="AG618" s="1">
        <v>4483941.16</v>
      </c>
      <c r="AH618">
        <v>0</v>
      </c>
      <c r="AI618" s="1">
        <v>994000</v>
      </c>
      <c r="AJ618">
        <v>0</v>
      </c>
      <c r="AK618">
        <v>0</v>
      </c>
      <c r="AL618" s="1">
        <v>994000</v>
      </c>
    </row>
    <row r="619" spans="1:38" x14ac:dyDescent="0.35">
      <c r="A619" t="str">
        <f t="shared" si="20"/>
        <v>1.1-00-2514_25556039_2533310</v>
      </c>
      <c r="B619" t="s">
        <v>812</v>
      </c>
      <c r="C619" t="s">
        <v>815</v>
      </c>
      <c r="D619" t="s">
        <v>982</v>
      </c>
      <c r="E619" t="s">
        <v>984</v>
      </c>
      <c r="F619">
        <v>5</v>
      </c>
      <c r="G619" t="s">
        <v>810</v>
      </c>
      <c r="H619">
        <v>56</v>
      </c>
      <c r="I619" t="s">
        <v>212</v>
      </c>
      <c r="J619" t="s">
        <v>983</v>
      </c>
      <c r="K619" t="s">
        <v>985</v>
      </c>
      <c r="L619">
        <v>3000</v>
      </c>
      <c r="M619" t="s">
        <v>56</v>
      </c>
      <c r="N619">
        <v>3331</v>
      </c>
      <c r="O619" t="s">
        <v>317</v>
      </c>
      <c r="P619">
        <v>0</v>
      </c>
      <c r="Q619" t="s">
        <v>58</v>
      </c>
      <c r="R619" s="1">
        <v>10493919.99</v>
      </c>
      <c r="S619" s="1">
        <v>8966919.9900000002</v>
      </c>
      <c r="T619" s="1">
        <v>8457370</v>
      </c>
      <c r="U619" s="1">
        <v>4503029.4000000004</v>
      </c>
      <c r="V619" s="1">
        <v>500000</v>
      </c>
      <c r="W619" s="1">
        <v>4461029.6900000004</v>
      </c>
      <c r="X619" s="1">
        <v>2907354.4</v>
      </c>
      <c r="Y619" s="1">
        <v>7000252</v>
      </c>
      <c r="Z619" s="1">
        <v>4800000</v>
      </c>
      <c r="AA619" s="1">
        <v>6994900</v>
      </c>
      <c r="AB619" s="1">
        <v>6994900</v>
      </c>
      <c r="AC619" s="1">
        <v>4785000</v>
      </c>
      <c r="AD619" s="1">
        <v>3349500</v>
      </c>
      <c r="AE619" s="1">
        <v>3349500</v>
      </c>
      <c r="AF619" s="1">
        <v>5352</v>
      </c>
      <c r="AG619" s="1">
        <v>3650752</v>
      </c>
      <c r="AH619">
        <v>0</v>
      </c>
      <c r="AI619" s="1">
        <v>2200252</v>
      </c>
      <c r="AJ619">
        <v>0</v>
      </c>
      <c r="AK619">
        <v>0</v>
      </c>
      <c r="AL619" s="1">
        <v>2200252</v>
      </c>
    </row>
    <row r="620" spans="1:38" x14ac:dyDescent="0.35">
      <c r="A620" t="str">
        <f t="shared" si="20"/>
        <v>1.1-00-2514_25556039_2533610</v>
      </c>
      <c r="B620" t="s">
        <v>812</v>
      </c>
      <c r="C620" t="s">
        <v>815</v>
      </c>
      <c r="D620" t="s">
        <v>982</v>
      </c>
      <c r="E620" t="s">
        <v>984</v>
      </c>
      <c r="F620">
        <v>5</v>
      </c>
      <c r="G620" t="s">
        <v>810</v>
      </c>
      <c r="H620">
        <v>56</v>
      </c>
      <c r="I620" t="s">
        <v>212</v>
      </c>
      <c r="J620" t="s">
        <v>983</v>
      </c>
      <c r="K620" t="s">
        <v>985</v>
      </c>
      <c r="L620">
        <v>3000</v>
      </c>
      <c r="M620" t="s">
        <v>56</v>
      </c>
      <c r="N620">
        <v>3361</v>
      </c>
      <c r="O620" t="s">
        <v>114</v>
      </c>
      <c r="P620">
        <v>0</v>
      </c>
      <c r="Q620" t="s">
        <v>58</v>
      </c>
      <c r="R620" s="1">
        <v>0</v>
      </c>
      <c r="S620" s="1">
        <v>0</v>
      </c>
      <c r="T620" s="1">
        <v>0</v>
      </c>
      <c r="U620" s="1">
        <v>15080000</v>
      </c>
      <c r="V620" s="1">
        <v>0</v>
      </c>
      <c r="W620" s="1">
        <v>14783672.779999999</v>
      </c>
      <c r="X620" s="1">
        <v>8117940.4199999999</v>
      </c>
      <c r="Y620">
        <v>0</v>
      </c>
      <c r="Z620" s="1">
        <v>818496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 s="1">
        <v>818496</v>
      </c>
      <c r="AL620" s="1">
        <v>-818496</v>
      </c>
    </row>
    <row r="621" spans="1:38" x14ac:dyDescent="0.35">
      <c r="A621" t="str">
        <f t="shared" si="20"/>
        <v>1.1-00-2514_25555039_2533910</v>
      </c>
      <c r="B621" t="s">
        <v>812</v>
      </c>
      <c r="C621" t="s">
        <v>815</v>
      </c>
      <c r="D621" t="s">
        <v>982</v>
      </c>
      <c r="E621" t="s">
        <v>984</v>
      </c>
      <c r="F621">
        <v>5</v>
      </c>
      <c r="G621" t="s">
        <v>810</v>
      </c>
      <c r="H621">
        <v>55</v>
      </c>
      <c r="I621" t="s">
        <v>601</v>
      </c>
      <c r="J621" t="s">
        <v>983</v>
      </c>
      <c r="K621" t="s">
        <v>985</v>
      </c>
      <c r="L621">
        <v>3000</v>
      </c>
      <c r="M621" t="s">
        <v>56</v>
      </c>
      <c r="N621">
        <v>3391</v>
      </c>
      <c r="O621" t="s">
        <v>129</v>
      </c>
      <c r="P621">
        <v>0</v>
      </c>
      <c r="Q621" t="s">
        <v>58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 s="1">
        <v>1949364</v>
      </c>
      <c r="Z621" s="1">
        <v>2200000</v>
      </c>
      <c r="AA621" s="1">
        <v>1022428.64</v>
      </c>
      <c r="AB621" s="1">
        <v>1022428.64</v>
      </c>
      <c r="AC621" s="1">
        <v>1018368.64</v>
      </c>
      <c r="AD621">
        <v>0</v>
      </c>
      <c r="AE621">
        <v>0</v>
      </c>
      <c r="AF621" s="1">
        <v>926935.36</v>
      </c>
      <c r="AG621" s="1">
        <v>1949364</v>
      </c>
      <c r="AH621">
        <v>0</v>
      </c>
      <c r="AI621">
        <v>0</v>
      </c>
      <c r="AJ621">
        <v>0</v>
      </c>
      <c r="AK621" s="1">
        <v>250636</v>
      </c>
      <c r="AL621" s="1">
        <v>-250636</v>
      </c>
    </row>
    <row r="622" spans="1:38" x14ac:dyDescent="0.35">
      <c r="A622" t="str">
        <f t="shared" si="20"/>
        <v>1.1-00-2514_25555039_2534710</v>
      </c>
      <c r="B622" t="s">
        <v>812</v>
      </c>
      <c r="C622" t="s">
        <v>815</v>
      </c>
      <c r="D622" t="s">
        <v>982</v>
      </c>
      <c r="E622" t="s">
        <v>984</v>
      </c>
      <c r="F622">
        <v>5</v>
      </c>
      <c r="G622" t="s">
        <v>810</v>
      </c>
      <c r="H622">
        <v>55</v>
      </c>
      <c r="I622" t="s">
        <v>601</v>
      </c>
      <c r="J622" t="s">
        <v>983</v>
      </c>
      <c r="K622" t="s">
        <v>985</v>
      </c>
      <c r="L622">
        <v>3000</v>
      </c>
      <c r="M622" t="s">
        <v>56</v>
      </c>
      <c r="N622">
        <v>3471</v>
      </c>
      <c r="O622" t="s">
        <v>603</v>
      </c>
      <c r="P622">
        <v>0</v>
      </c>
      <c r="Q622" t="s">
        <v>58</v>
      </c>
      <c r="R622" s="1">
        <v>6960</v>
      </c>
      <c r="S622" s="1">
        <v>6960</v>
      </c>
      <c r="T622" s="1">
        <v>6960</v>
      </c>
      <c r="U622" s="1">
        <v>0</v>
      </c>
      <c r="V622" s="1">
        <v>400000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</row>
    <row r="623" spans="1:38" x14ac:dyDescent="0.35">
      <c r="A623" t="str">
        <f t="shared" si="20"/>
        <v>1.1-00-2514_25555039_2535210</v>
      </c>
      <c r="B623" t="s">
        <v>812</v>
      </c>
      <c r="C623" t="s">
        <v>815</v>
      </c>
      <c r="D623" t="s">
        <v>982</v>
      </c>
      <c r="E623" t="s">
        <v>984</v>
      </c>
      <c r="F623">
        <v>5</v>
      </c>
      <c r="G623" t="s">
        <v>810</v>
      </c>
      <c r="H623">
        <v>55</v>
      </c>
      <c r="I623" t="s">
        <v>601</v>
      </c>
      <c r="J623" t="s">
        <v>983</v>
      </c>
      <c r="K623" t="s">
        <v>985</v>
      </c>
      <c r="L623">
        <v>3000</v>
      </c>
      <c r="M623" t="s">
        <v>56</v>
      </c>
      <c r="N623">
        <v>3521</v>
      </c>
      <c r="O623" t="s">
        <v>391</v>
      </c>
      <c r="P623">
        <v>0</v>
      </c>
      <c r="Q623" t="s">
        <v>58</v>
      </c>
      <c r="R623" s="1">
        <v>4988</v>
      </c>
      <c r="S623" s="1">
        <v>4988</v>
      </c>
      <c r="T623" s="1">
        <v>4988</v>
      </c>
      <c r="U623" s="1">
        <v>44684</v>
      </c>
      <c r="V623" s="1">
        <v>25000</v>
      </c>
      <c r="W623" s="1">
        <v>44684</v>
      </c>
      <c r="X623" s="1">
        <v>44684</v>
      </c>
      <c r="Y623" s="1">
        <v>28200</v>
      </c>
      <c r="Z623">
        <v>0</v>
      </c>
      <c r="AA623" s="1">
        <v>28199.599999999999</v>
      </c>
      <c r="AB623">
        <v>0</v>
      </c>
      <c r="AC623">
        <v>0</v>
      </c>
      <c r="AD623">
        <v>0</v>
      </c>
      <c r="AE623">
        <v>0</v>
      </c>
      <c r="AF623" s="1">
        <v>28200</v>
      </c>
      <c r="AG623" s="1">
        <v>28200</v>
      </c>
      <c r="AH623">
        <v>0</v>
      </c>
      <c r="AI623" s="1">
        <v>28200</v>
      </c>
      <c r="AJ623">
        <v>0</v>
      </c>
      <c r="AK623">
        <v>0</v>
      </c>
      <c r="AL623" s="1">
        <v>28200</v>
      </c>
    </row>
    <row r="624" spans="1:38" x14ac:dyDescent="0.35">
      <c r="A624" t="str">
        <f t="shared" si="20"/>
        <v>1.1-00-2514_25555039_2535310</v>
      </c>
      <c r="B624" t="s">
        <v>812</v>
      </c>
      <c r="C624" t="s">
        <v>815</v>
      </c>
      <c r="D624" t="s">
        <v>982</v>
      </c>
      <c r="E624" t="s">
        <v>984</v>
      </c>
      <c r="F624">
        <v>5</v>
      </c>
      <c r="G624" t="s">
        <v>810</v>
      </c>
      <c r="H624">
        <v>55</v>
      </c>
      <c r="I624" t="s">
        <v>601</v>
      </c>
      <c r="J624" t="s">
        <v>983</v>
      </c>
      <c r="K624" t="s">
        <v>985</v>
      </c>
      <c r="L624">
        <v>3000</v>
      </c>
      <c r="M624" t="s">
        <v>56</v>
      </c>
      <c r="N624">
        <v>3531</v>
      </c>
      <c r="O624" t="s">
        <v>604</v>
      </c>
      <c r="P624">
        <v>0</v>
      </c>
      <c r="Q624" t="s">
        <v>58</v>
      </c>
      <c r="R624" s="1">
        <v>128155.02</v>
      </c>
      <c r="S624" s="1">
        <v>105169.62</v>
      </c>
      <c r="T624" s="1">
        <v>2995.12</v>
      </c>
      <c r="U624" s="1">
        <v>594574.73</v>
      </c>
      <c r="V624" s="1">
        <v>129193</v>
      </c>
      <c r="W624" s="1">
        <v>593814.73</v>
      </c>
      <c r="X624" s="1">
        <v>593814.73</v>
      </c>
      <c r="Y624" s="1">
        <v>3738520</v>
      </c>
      <c r="Z624" s="1">
        <v>3738520</v>
      </c>
      <c r="AA624" s="1">
        <v>1460564</v>
      </c>
      <c r="AB624" s="1">
        <v>1460564</v>
      </c>
      <c r="AC624" s="1">
        <v>1112564</v>
      </c>
      <c r="AD624" s="1">
        <v>1034869.51</v>
      </c>
      <c r="AE624" s="1">
        <v>1034869.51</v>
      </c>
      <c r="AF624" s="1">
        <v>2277956</v>
      </c>
      <c r="AG624" s="1">
        <v>2703650.49</v>
      </c>
      <c r="AH624">
        <v>0</v>
      </c>
      <c r="AI624">
        <v>0</v>
      </c>
      <c r="AJ624">
        <v>0</v>
      </c>
      <c r="AK624">
        <v>0</v>
      </c>
      <c r="AL624">
        <v>0</v>
      </c>
    </row>
    <row r="625" spans="1:38" x14ac:dyDescent="0.35">
      <c r="A625" t="str">
        <f t="shared" si="20"/>
        <v>1.1-00-2514_25555039_2537110</v>
      </c>
      <c r="B625" t="s">
        <v>812</v>
      </c>
      <c r="C625" t="s">
        <v>815</v>
      </c>
      <c r="D625" t="s">
        <v>982</v>
      </c>
      <c r="E625" t="s">
        <v>984</v>
      </c>
      <c r="F625">
        <v>5</v>
      </c>
      <c r="G625" t="s">
        <v>810</v>
      </c>
      <c r="H625">
        <v>55</v>
      </c>
      <c r="I625" t="s">
        <v>601</v>
      </c>
      <c r="J625" t="s">
        <v>983</v>
      </c>
      <c r="K625" t="s">
        <v>985</v>
      </c>
      <c r="L625">
        <v>3000</v>
      </c>
      <c r="M625" t="s">
        <v>56</v>
      </c>
      <c r="N625">
        <v>3711</v>
      </c>
      <c r="O625" t="s">
        <v>278</v>
      </c>
      <c r="P625">
        <v>0</v>
      </c>
      <c r="Q625" t="s">
        <v>58</v>
      </c>
      <c r="R625" s="1">
        <v>2839.3</v>
      </c>
      <c r="S625" s="1">
        <v>2839.3</v>
      </c>
      <c r="T625" s="1">
        <v>2839.3</v>
      </c>
      <c r="U625" s="1">
        <v>40000</v>
      </c>
      <c r="V625" s="1">
        <v>0</v>
      </c>
      <c r="W625" s="1">
        <v>37829</v>
      </c>
      <c r="X625" s="1">
        <v>37829</v>
      </c>
      <c r="Y625" s="1">
        <v>30400</v>
      </c>
      <c r="Z625" s="1">
        <v>35000</v>
      </c>
      <c r="AA625" s="1">
        <v>9450</v>
      </c>
      <c r="AB625" s="1">
        <v>9450</v>
      </c>
      <c r="AC625">
        <v>0</v>
      </c>
      <c r="AD625">
        <v>0</v>
      </c>
      <c r="AE625">
        <v>0</v>
      </c>
      <c r="AF625" s="1">
        <v>20950</v>
      </c>
      <c r="AG625" s="1">
        <v>30400</v>
      </c>
      <c r="AH625">
        <v>0</v>
      </c>
      <c r="AI625">
        <v>0</v>
      </c>
      <c r="AJ625">
        <v>0</v>
      </c>
      <c r="AK625" s="1">
        <v>4600</v>
      </c>
      <c r="AL625" s="1">
        <v>-4600</v>
      </c>
    </row>
    <row r="626" spans="1:38" x14ac:dyDescent="0.35">
      <c r="A626" t="str">
        <f t="shared" si="20"/>
        <v>1.1-00-2514_25555039_2537510</v>
      </c>
      <c r="B626" t="s">
        <v>812</v>
      </c>
      <c r="C626" t="s">
        <v>815</v>
      </c>
      <c r="D626" t="s">
        <v>982</v>
      </c>
      <c r="E626" t="s">
        <v>984</v>
      </c>
      <c r="F626">
        <v>5</v>
      </c>
      <c r="G626" t="s">
        <v>810</v>
      </c>
      <c r="H626">
        <v>55</v>
      </c>
      <c r="I626" t="s">
        <v>601</v>
      </c>
      <c r="J626" t="s">
        <v>983</v>
      </c>
      <c r="K626" t="s">
        <v>985</v>
      </c>
      <c r="L626">
        <v>3000</v>
      </c>
      <c r="M626" t="s">
        <v>56</v>
      </c>
      <c r="N626">
        <v>3751</v>
      </c>
      <c r="O626" t="s">
        <v>279</v>
      </c>
      <c r="P626">
        <v>0</v>
      </c>
      <c r="Q626" t="s">
        <v>58</v>
      </c>
      <c r="R626" s="1">
        <v>2192.4</v>
      </c>
      <c r="S626" s="1">
        <v>2192.4</v>
      </c>
      <c r="T626" s="1">
        <v>2192.4</v>
      </c>
      <c r="U626" s="1">
        <v>18006</v>
      </c>
      <c r="V626" s="1">
        <v>0</v>
      </c>
      <c r="W626" s="1">
        <v>16118.18</v>
      </c>
      <c r="X626" s="1">
        <v>16118.18</v>
      </c>
      <c r="Y626" s="1">
        <v>35000</v>
      </c>
      <c r="Z626" s="1">
        <v>35000</v>
      </c>
      <c r="AA626">
        <v>0</v>
      </c>
      <c r="AB626">
        <v>0</v>
      </c>
      <c r="AC626">
        <v>0</v>
      </c>
      <c r="AD626">
        <v>0</v>
      </c>
      <c r="AE626">
        <v>0</v>
      </c>
      <c r="AF626" s="1">
        <v>35000</v>
      </c>
      <c r="AG626" s="1">
        <v>35000</v>
      </c>
      <c r="AH626">
        <v>0</v>
      </c>
      <c r="AI626">
        <v>0</v>
      </c>
      <c r="AJ626">
        <v>0</v>
      </c>
      <c r="AK626">
        <v>0</v>
      </c>
      <c r="AL626">
        <v>0</v>
      </c>
    </row>
    <row r="627" spans="1:38" x14ac:dyDescent="0.35">
      <c r="A627" t="str">
        <f t="shared" si="20"/>
        <v>1.1-00-2514_25555039_2537610</v>
      </c>
      <c r="B627" t="s">
        <v>812</v>
      </c>
      <c r="C627" t="s">
        <v>815</v>
      </c>
      <c r="D627" t="s">
        <v>982</v>
      </c>
      <c r="E627" t="s">
        <v>984</v>
      </c>
      <c r="F627">
        <v>5</v>
      </c>
      <c r="G627" t="s">
        <v>810</v>
      </c>
      <c r="H627">
        <v>55</v>
      </c>
      <c r="I627" t="s">
        <v>601</v>
      </c>
      <c r="J627" t="s">
        <v>983</v>
      </c>
      <c r="K627" t="s">
        <v>985</v>
      </c>
      <c r="L627">
        <v>3000</v>
      </c>
      <c r="M627" t="s">
        <v>56</v>
      </c>
      <c r="N627">
        <v>3761</v>
      </c>
      <c r="O627" t="s">
        <v>702</v>
      </c>
      <c r="P627">
        <v>0</v>
      </c>
      <c r="Q627" t="s">
        <v>58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 s="1">
        <v>4600</v>
      </c>
      <c r="Z627">
        <v>0</v>
      </c>
      <c r="AA627" s="1">
        <v>4600</v>
      </c>
      <c r="AB627" s="1">
        <v>4600</v>
      </c>
      <c r="AC627">
        <v>0</v>
      </c>
      <c r="AD627">
        <v>0</v>
      </c>
      <c r="AE627">
        <v>0</v>
      </c>
      <c r="AF627">
        <v>0</v>
      </c>
      <c r="AG627" s="1">
        <v>4600</v>
      </c>
      <c r="AH627">
        <v>0</v>
      </c>
      <c r="AI627" s="1">
        <v>4600</v>
      </c>
      <c r="AJ627">
        <v>0</v>
      </c>
      <c r="AK627">
        <v>0</v>
      </c>
      <c r="AL627" s="1">
        <v>4600</v>
      </c>
    </row>
    <row r="628" spans="1:38" x14ac:dyDescent="0.35">
      <c r="A628" t="str">
        <f t="shared" si="20"/>
        <v>1.1-00-2514_25555039_2551310</v>
      </c>
      <c r="B628" t="s">
        <v>812</v>
      </c>
      <c r="C628" t="s">
        <v>815</v>
      </c>
      <c r="D628" t="s">
        <v>982</v>
      </c>
      <c r="E628" t="s">
        <v>984</v>
      </c>
      <c r="F628">
        <v>5</v>
      </c>
      <c r="G628" t="s">
        <v>810</v>
      </c>
      <c r="H628">
        <v>55</v>
      </c>
      <c r="I628" t="s">
        <v>601</v>
      </c>
      <c r="J628" t="s">
        <v>983</v>
      </c>
      <c r="K628" t="s">
        <v>985</v>
      </c>
      <c r="L628">
        <v>5000</v>
      </c>
      <c r="M628" t="s">
        <v>118</v>
      </c>
      <c r="N628">
        <v>5131</v>
      </c>
      <c r="O628" t="s">
        <v>600</v>
      </c>
      <c r="P628">
        <v>0</v>
      </c>
      <c r="Q628" t="s">
        <v>58</v>
      </c>
      <c r="R628" s="1">
        <v>20893.919999999998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</row>
    <row r="629" spans="1:38" x14ac:dyDescent="0.35">
      <c r="A629" t="str">
        <f t="shared" si="20"/>
        <v>1.1-00-2514_25555039_2551510</v>
      </c>
      <c r="B629" t="s">
        <v>812</v>
      </c>
      <c r="C629" t="s">
        <v>815</v>
      </c>
      <c r="D629" t="s">
        <v>982</v>
      </c>
      <c r="E629" t="s">
        <v>984</v>
      </c>
      <c r="F629">
        <v>5</v>
      </c>
      <c r="G629" t="s">
        <v>810</v>
      </c>
      <c r="H629">
        <v>55</v>
      </c>
      <c r="I629" t="s">
        <v>601</v>
      </c>
      <c r="J629" t="s">
        <v>983</v>
      </c>
      <c r="K629" t="s">
        <v>985</v>
      </c>
      <c r="L629">
        <v>5000</v>
      </c>
      <c r="M629" t="s">
        <v>118</v>
      </c>
      <c r="N629">
        <v>5151</v>
      </c>
      <c r="O629" t="s">
        <v>326</v>
      </c>
      <c r="P629">
        <v>0</v>
      </c>
      <c r="Q629" t="s">
        <v>58</v>
      </c>
      <c r="R629" s="1">
        <v>1063572.75</v>
      </c>
      <c r="S629" s="1">
        <v>1025113.22</v>
      </c>
      <c r="T629" s="1">
        <v>969471.41</v>
      </c>
      <c r="U629" s="1">
        <v>869388.94</v>
      </c>
      <c r="V629" s="1">
        <v>645000</v>
      </c>
      <c r="W629" s="1">
        <v>869388.94</v>
      </c>
      <c r="X629" s="1">
        <v>869388.94</v>
      </c>
      <c r="Y629" s="1">
        <v>400000</v>
      </c>
      <c r="Z629">
        <v>0</v>
      </c>
      <c r="AA629" s="1">
        <v>298932</v>
      </c>
      <c r="AB629" s="1">
        <v>298932</v>
      </c>
      <c r="AC629" s="1">
        <v>298932</v>
      </c>
      <c r="AD629">
        <v>0</v>
      </c>
      <c r="AE629">
        <v>0</v>
      </c>
      <c r="AF629" s="1">
        <v>101068</v>
      </c>
      <c r="AG629" s="1">
        <v>400000</v>
      </c>
      <c r="AH629">
        <v>0</v>
      </c>
      <c r="AI629" s="1">
        <v>400000</v>
      </c>
      <c r="AJ629">
        <v>0</v>
      </c>
      <c r="AK629">
        <v>0</v>
      </c>
      <c r="AL629" s="1">
        <v>400000</v>
      </c>
    </row>
    <row r="630" spans="1:38" x14ac:dyDescent="0.35">
      <c r="A630" t="str">
        <f t="shared" si="20"/>
        <v>2.6-06-2514_25555039_25515160</v>
      </c>
      <c r="B630" t="s">
        <v>992</v>
      </c>
      <c r="C630" t="s">
        <v>994</v>
      </c>
      <c r="D630" t="s">
        <v>982</v>
      </c>
      <c r="E630" t="s">
        <v>984</v>
      </c>
      <c r="F630">
        <v>5</v>
      </c>
      <c r="G630" t="s">
        <v>810</v>
      </c>
      <c r="H630">
        <v>55</v>
      </c>
      <c r="I630" t="s">
        <v>601</v>
      </c>
      <c r="J630" t="s">
        <v>983</v>
      </c>
      <c r="K630" t="s">
        <v>985</v>
      </c>
      <c r="L630">
        <v>5000</v>
      </c>
      <c r="M630" t="s">
        <v>118</v>
      </c>
      <c r="N630">
        <v>5151</v>
      </c>
      <c r="O630" t="s">
        <v>326</v>
      </c>
      <c r="P630">
        <v>60</v>
      </c>
      <c r="Q630" t="s">
        <v>112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 s="1">
        <v>58000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s="1">
        <v>58000</v>
      </c>
      <c r="AG630" s="1">
        <v>58000</v>
      </c>
      <c r="AH630" s="1">
        <v>58000</v>
      </c>
      <c r="AI630">
        <v>0</v>
      </c>
      <c r="AJ630">
        <v>0</v>
      </c>
      <c r="AK630">
        <v>0</v>
      </c>
      <c r="AL630" s="1">
        <v>58000</v>
      </c>
    </row>
    <row r="631" spans="1:38" x14ac:dyDescent="0.35">
      <c r="A631" t="str">
        <f t="shared" si="20"/>
        <v>2.6-06-2514_25555039_25515161</v>
      </c>
      <c r="B631" t="s">
        <v>992</v>
      </c>
      <c r="C631" t="s">
        <v>994</v>
      </c>
      <c r="D631" t="s">
        <v>982</v>
      </c>
      <c r="E631" t="s">
        <v>984</v>
      </c>
      <c r="F631">
        <v>5</v>
      </c>
      <c r="G631" t="s">
        <v>810</v>
      </c>
      <c r="H631">
        <v>55</v>
      </c>
      <c r="I631" t="s">
        <v>601</v>
      </c>
      <c r="J631" t="s">
        <v>983</v>
      </c>
      <c r="K631" t="s">
        <v>985</v>
      </c>
      <c r="L631">
        <v>5000</v>
      </c>
      <c r="M631" t="s">
        <v>118</v>
      </c>
      <c r="N631">
        <v>5151</v>
      </c>
      <c r="O631" t="s">
        <v>326</v>
      </c>
      <c r="P631">
        <v>61</v>
      </c>
      <c r="Q631" t="s">
        <v>993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 s="1">
        <v>27000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s="1">
        <v>27000</v>
      </c>
      <c r="AG631" s="1">
        <v>27000</v>
      </c>
      <c r="AH631" s="1">
        <v>27000</v>
      </c>
      <c r="AI631">
        <v>0</v>
      </c>
      <c r="AJ631">
        <v>0</v>
      </c>
      <c r="AK631">
        <v>0</v>
      </c>
      <c r="AL631" s="1">
        <v>27000</v>
      </c>
    </row>
    <row r="632" spans="1:38" x14ac:dyDescent="0.35">
      <c r="A632" t="str">
        <f t="shared" si="20"/>
        <v>202414_25555039_2556510</v>
      </c>
      <c r="B632">
        <v>2024</v>
      </c>
      <c r="C632" t="s">
        <v>1147</v>
      </c>
      <c r="D632" t="s">
        <v>982</v>
      </c>
      <c r="E632" t="s">
        <v>984</v>
      </c>
      <c r="F632">
        <v>5</v>
      </c>
      <c r="G632" t="s">
        <v>810</v>
      </c>
      <c r="H632">
        <v>55</v>
      </c>
      <c r="I632" t="s">
        <v>601</v>
      </c>
      <c r="J632" t="s">
        <v>983</v>
      </c>
      <c r="K632" t="s">
        <v>985</v>
      </c>
      <c r="L632">
        <v>5000</v>
      </c>
      <c r="M632" t="s">
        <v>118</v>
      </c>
      <c r="N632">
        <v>5651</v>
      </c>
      <c r="O632" t="s">
        <v>442</v>
      </c>
      <c r="P632">
        <v>0</v>
      </c>
      <c r="Q632" t="s">
        <v>58</v>
      </c>
      <c r="R632" s="1">
        <v>0</v>
      </c>
      <c r="S632" s="1">
        <v>0</v>
      </c>
      <c r="T632" s="1">
        <v>0</v>
      </c>
      <c r="U632" s="1">
        <v>50000</v>
      </c>
      <c r="V632" s="1">
        <v>0</v>
      </c>
      <c r="W632" s="1">
        <v>46479.23</v>
      </c>
      <c r="X632" s="1">
        <v>46479.23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</row>
    <row r="633" spans="1:38" x14ac:dyDescent="0.35">
      <c r="A633" t="str">
        <f t="shared" si="20"/>
        <v>2.6-05-2514_25555039_25515159</v>
      </c>
      <c r="B633" t="s">
        <v>999</v>
      </c>
      <c r="C633" t="s">
        <v>1001</v>
      </c>
      <c r="D633" t="s">
        <v>982</v>
      </c>
      <c r="E633" t="s">
        <v>984</v>
      </c>
      <c r="F633">
        <v>5</v>
      </c>
      <c r="G633" t="s">
        <v>810</v>
      </c>
      <c r="H633">
        <v>55</v>
      </c>
      <c r="I633" t="s">
        <v>601</v>
      </c>
      <c r="J633" t="s">
        <v>983</v>
      </c>
      <c r="K633" t="s">
        <v>985</v>
      </c>
      <c r="L633">
        <v>5000</v>
      </c>
      <c r="M633" t="s">
        <v>118</v>
      </c>
      <c r="N633">
        <v>5151</v>
      </c>
      <c r="O633" t="s">
        <v>326</v>
      </c>
      <c r="P633">
        <v>59</v>
      </c>
      <c r="Q633" t="s">
        <v>1000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 s="1">
        <v>199670.06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 s="1">
        <v>199670.06</v>
      </c>
      <c r="AG633" s="1">
        <v>199670.06</v>
      </c>
      <c r="AH633" s="1">
        <v>199670.06</v>
      </c>
      <c r="AI633">
        <v>0</v>
      </c>
      <c r="AJ633">
        <v>0</v>
      </c>
      <c r="AK633">
        <v>0</v>
      </c>
      <c r="AL633" s="1">
        <v>199670.06</v>
      </c>
    </row>
    <row r="634" spans="1:38" x14ac:dyDescent="0.35">
      <c r="A634" t="str">
        <f t="shared" si="20"/>
        <v>1.1-00-2514_25555039_25519137</v>
      </c>
      <c r="B634" t="s">
        <v>812</v>
      </c>
      <c r="C634" t="s">
        <v>815</v>
      </c>
      <c r="D634" t="s">
        <v>982</v>
      </c>
      <c r="E634" t="s">
        <v>984</v>
      </c>
      <c r="F634">
        <v>5</v>
      </c>
      <c r="G634" t="s">
        <v>810</v>
      </c>
      <c r="H634">
        <v>55</v>
      </c>
      <c r="I634" t="s">
        <v>601</v>
      </c>
      <c r="J634" t="s">
        <v>983</v>
      </c>
      <c r="K634" t="s">
        <v>985</v>
      </c>
      <c r="L634">
        <v>5000</v>
      </c>
      <c r="M634" t="s">
        <v>118</v>
      </c>
      <c r="N634">
        <v>5191</v>
      </c>
      <c r="O634" t="s">
        <v>121</v>
      </c>
      <c r="P634">
        <v>37</v>
      </c>
      <c r="Q634" t="s">
        <v>605</v>
      </c>
      <c r="R634" s="1">
        <v>165489.07999999999</v>
      </c>
      <c r="S634" s="1">
        <v>165489.07999999999</v>
      </c>
      <c r="T634" s="1">
        <v>165489.07999999999</v>
      </c>
      <c r="U634" s="1">
        <v>0</v>
      </c>
      <c r="V634" s="1">
        <v>0</v>
      </c>
      <c r="W634" s="1">
        <v>0</v>
      </c>
      <c r="X634" s="1">
        <v>0</v>
      </c>
      <c r="Y634" s="1">
        <v>850000</v>
      </c>
      <c r="Z634" s="1">
        <v>450000</v>
      </c>
      <c r="AA634" s="1">
        <v>413214.06</v>
      </c>
      <c r="AB634" s="1">
        <v>413214.06</v>
      </c>
      <c r="AC634">
        <v>0</v>
      </c>
      <c r="AD634">
        <v>0</v>
      </c>
      <c r="AE634">
        <v>0</v>
      </c>
      <c r="AF634" s="1">
        <v>436785.94</v>
      </c>
      <c r="AG634" s="1">
        <v>850000</v>
      </c>
      <c r="AH634">
        <v>0</v>
      </c>
      <c r="AI634" s="1">
        <v>400000</v>
      </c>
      <c r="AJ634">
        <v>0</v>
      </c>
      <c r="AK634">
        <v>0</v>
      </c>
      <c r="AL634" s="1">
        <v>400000</v>
      </c>
    </row>
    <row r="635" spans="1:38" x14ac:dyDescent="0.35">
      <c r="A635" t="str">
        <f t="shared" si="20"/>
        <v>1.1-00-2514_25555039_25519131</v>
      </c>
      <c r="B635" t="s">
        <v>812</v>
      </c>
      <c r="C635" t="s">
        <v>815</v>
      </c>
      <c r="D635" t="s">
        <v>982</v>
      </c>
      <c r="E635" t="s">
        <v>984</v>
      </c>
      <c r="F635">
        <v>5</v>
      </c>
      <c r="G635" t="s">
        <v>810</v>
      </c>
      <c r="H635">
        <v>55</v>
      </c>
      <c r="I635" t="s">
        <v>601</v>
      </c>
      <c r="J635" t="s">
        <v>983</v>
      </c>
      <c r="K635" t="s">
        <v>985</v>
      </c>
      <c r="L635">
        <v>5000</v>
      </c>
      <c r="M635" t="s">
        <v>118</v>
      </c>
      <c r="N635">
        <v>5191</v>
      </c>
      <c r="O635" t="s">
        <v>121</v>
      </c>
      <c r="P635">
        <v>31</v>
      </c>
      <c r="Q635" t="s">
        <v>770</v>
      </c>
      <c r="R635" s="1">
        <v>0</v>
      </c>
      <c r="S635" s="1">
        <v>0</v>
      </c>
      <c r="T635" s="1">
        <v>0</v>
      </c>
      <c r="U635" s="1">
        <v>249342</v>
      </c>
      <c r="V635" s="1">
        <v>1135081</v>
      </c>
      <c r="W635" s="1">
        <v>240584</v>
      </c>
      <c r="X635" s="1">
        <v>240584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</row>
    <row r="636" spans="1:38" x14ac:dyDescent="0.35">
      <c r="A636" t="str">
        <f t="shared" si="20"/>
        <v>1.1-00-2514_25555039_2551910</v>
      </c>
      <c r="B636" t="s">
        <v>812</v>
      </c>
      <c r="C636" t="s">
        <v>815</v>
      </c>
      <c r="D636" t="s">
        <v>982</v>
      </c>
      <c r="E636" t="s">
        <v>984</v>
      </c>
      <c r="F636">
        <v>5</v>
      </c>
      <c r="G636" t="s">
        <v>810</v>
      </c>
      <c r="H636">
        <v>55</v>
      </c>
      <c r="I636" t="s">
        <v>601</v>
      </c>
      <c r="J636" t="s">
        <v>983</v>
      </c>
      <c r="K636" t="s">
        <v>985</v>
      </c>
      <c r="L636">
        <v>5000</v>
      </c>
      <c r="M636" t="s">
        <v>118</v>
      </c>
      <c r="N636">
        <v>5191</v>
      </c>
      <c r="O636" t="s">
        <v>121</v>
      </c>
      <c r="P636">
        <v>0</v>
      </c>
      <c r="Q636" t="s">
        <v>58</v>
      </c>
      <c r="R636" s="1">
        <v>13618.4</v>
      </c>
      <c r="S636" s="1">
        <v>13618.4</v>
      </c>
      <c r="T636" s="1">
        <v>13618.4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</row>
    <row r="637" spans="1:38" x14ac:dyDescent="0.35">
      <c r="A637" t="str">
        <f t="shared" si="20"/>
        <v>1.1-00-2514_25555039_2552110</v>
      </c>
      <c r="B637" t="s">
        <v>812</v>
      </c>
      <c r="C637" t="s">
        <v>815</v>
      </c>
      <c r="D637" t="s">
        <v>982</v>
      </c>
      <c r="E637" t="s">
        <v>984</v>
      </c>
      <c r="F637">
        <v>5</v>
      </c>
      <c r="G637" t="s">
        <v>810</v>
      </c>
      <c r="H637">
        <v>55</v>
      </c>
      <c r="I637" t="s">
        <v>601</v>
      </c>
      <c r="J637" t="s">
        <v>983</v>
      </c>
      <c r="K637" t="s">
        <v>985</v>
      </c>
      <c r="L637">
        <v>5000</v>
      </c>
      <c r="M637" t="s">
        <v>118</v>
      </c>
      <c r="N637">
        <v>5211</v>
      </c>
      <c r="O637" t="s">
        <v>365</v>
      </c>
      <c r="P637">
        <v>0</v>
      </c>
      <c r="Q637" t="s">
        <v>58</v>
      </c>
      <c r="R637" s="1">
        <v>28433.919999999998</v>
      </c>
      <c r="S637" s="1">
        <v>22065.52</v>
      </c>
      <c r="T637" s="1">
        <v>22065.52</v>
      </c>
      <c r="U637" s="1">
        <v>14704.71</v>
      </c>
      <c r="V637" s="1">
        <v>0</v>
      </c>
      <c r="W637" s="1">
        <v>14704.7</v>
      </c>
      <c r="X637" s="1">
        <v>14704.7</v>
      </c>
      <c r="Y637" s="1">
        <v>700000</v>
      </c>
      <c r="Z637" s="1">
        <v>1000000</v>
      </c>
      <c r="AA637" s="1">
        <v>689152.93</v>
      </c>
      <c r="AB637" s="1">
        <v>689152.93</v>
      </c>
      <c r="AC637" s="1">
        <v>689152.93</v>
      </c>
      <c r="AD637">
        <v>0</v>
      </c>
      <c r="AE637">
        <v>0</v>
      </c>
      <c r="AF637" s="1">
        <v>10847.07</v>
      </c>
      <c r="AG637" s="1">
        <v>700000</v>
      </c>
      <c r="AH637">
        <v>0</v>
      </c>
      <c r="AI637">
        <v>0</v>
      </c>
      <c r="AJ637">
        <v>0</v>
      </c>
      <c r="AK637" s="1">
        <v>300000</v>
      </c>
      <c r="AL637" s="1">
        <v>-300000</v>
      </c>
    </row>
    <row r="638" spans="1:38" x14ac:dyDescent="0.35">
      <c r="A638" t="str">
        <f t="shared" si="20"/>
        <v>1.1-00-2514_25555039_2552310</v>
      </c>
      <c r="B638" t="s">
        <v>812</v>
      </c>
      <c r="C638" t="s">
        <v>815</v>
      </c>
      <c r="D638" t="s">
        <v>982</v>
      </c>
      <c r="E638" t="s">
        <v>984</v>
      </c>
      <c r="F638">
        <v>5</v>
      </c>
      <c r="G638" t="s">
        <v>810</v>
      </c>
      <c r="H638">
        <v>55</v>
      </c>
      <c r="I638" t="s">
        <v>601</v>
      </c>
      <c r="J638" t="s">
        <v>983</v>
      </c>
      <c r="K638" t="s">
        <v>985</v>
      </c>
      <c r="L638">
        <v>5000</v>
      </c>
      <c r="M638" t="s">
        <v>118</v>
      </c>
      <c r="N638">
        <v>5231</v>
      </c>
      <c r="O638" t="s">
        <v>602</v>
      </c>
      <c r="P638">
        <v>0</v>
      </c>
      <c r="Q638" t="s">
        <v>58</v>
      </c>
      <c r="R638" s="1">
        <v>237054.45</v>
      </c>
      <c r="S638" s="1">
        <v>237054.44</v>
      </c>
      <c r="T638" s="1">
        <v>237054.44</v>
      </c>
      <c r="U638" s="1">
        <v>1269.28</v>
      </c>
      <c r="V638" s="1">
        <v>147400</v>
      </c>
      <c r="W638" s="1">
        <v>1269.28</v>
      </c>
      <c r="X638" s="1">
        <v>1269.28</v>
      </c>
      <c r="Y638" s="1">
        <v>100000</v>
      </c>
      <c r="Z638" s="1">
        <v>200000</v>
      </c>
      <c r="AA638">
        <v>0</v>
      </c>
      <c r="AB638">
        <v>0</v>
      </c>
      <c r="AC638">
        <v>0</v>
      </c>
      <c r="AD638">
        <v>0</v>
      </c>
      <c r="AE638">
        <v>0</v>
      </c>
      <c r="AF638" s="1">
        <v>100000</v>
      </c>
      <c r="AG638" s="1">
        <v>100000</v>
      </c>
      <c r="AH638">
        <v>0</v>
      </c>
      <c r="AI638">
        <v>0</v>
      </c>
      <c r="AJ638">
        <v>0</v>
      </c>
      <c r="AK638" s="1">
        <v>100000</v>
      </c>
      <c r="AL638" s="1">
        <v>-100000</v>
      </c>
    </row>
    <row r="639" spans="1:38" x14ac:dyDescent="0.35">
      <c r="A639" t="str">
        <f t="shared" si="20"/>
        <v>1.1-00-2514_25556039_2533910</v>
      </c>
      <c r="B639" t="s">
        <v>812</v>
      </c>
      <c r="C639" t="s">
        <v>815</v>
      </c>
      <c r="D639" t="s">
        <v>982</v>
      </c>
      <c r="E639" t="s">
        <v>984</v>
      </c>
      <c r="F639">
        <v>5</v>
      </c>
      <c r="G639" t="s">
        <v>810</v>
      </c>
      <c r="H639">
        <v>56</v>
      </c>
      <c r="I639" t="s">
        <v>212</v>
      </c>
      <c r="J639" t="s">
        <v>983</v>
      </c>
      <c r="K639" t="s">
        <v>985</v>
      </c>
      <c r="L639">
        <v>3000</v>
      </c>
      <c r="M639" t="s">
        <v>56</v>
      </c>
      <c r="N639">
        <v>3391</v>
      </c>
      <c r="O639" t="s">
        <v>129</v>
      </c>
      <c r="P639">
        <v>0</v>
      </c>
      <c r="Q639" t="s">
        <v>58</v>
      </c>
      <c r="R639" s="1">
        <v>487200</v>
      </c>
      <c r="S639" s="1">
        <v>487200</v>
      </c>
      <c r="T639" s="1">
        <v>0</v>
      </c>
      <c r="U639" s="1">
        <v>599140</v>
      </c>
      <c r="V639" s="1">
        <v>600000</v>
      </c>
      <c r="W639" s="1">
        <v>599140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</row>
    <row r="640" spans="1:38" x14ac:dyDescent="0.35">
      <c r="A640" t="str">
        <f t="shared" si="20"/>
        <v>1.1-00-2514_25556039_2556510</v>
      </c>
      <c r="B640" t="s">
        <v>812</v>
      </c>
      <c r="C640" t="s">
        <v>815</v>
      </c>
      <c r="D640" t="s">
        <v>982</v>
      </c>
      <c r="E640" t="s">
        <v>984</v>
      </c>
      <c r="F640">
        <v>5</v>
      </c>
      <c r="G640" t="s">
        <v>810</v>
      </c>
      <c r="H640">
        <v>56</v>
      </c>
      <c r="I640" t="s">
        <v>212</v>
      </c>
      <c r="J640" t="s">
        <v>983</v>
      </c>
      <c r="K640" t="s">
        <v>985</v>
      </c>
      <c r="L640">
        <v>5000</v>
      </c>
      <c r="M640" t="s">
        <v>118</v>
      </c>
      <c r="N640">
        <v>5651</v>
      </c>
      <c r="O640" t="s">
        <v>442</v>
      </c>
      <c r="P640">
        <v>0</v>
      </c>
      <c r="Q640" t="s">
        <v>58</v>
      </c>
      <c r="R640" s="1">
        <v>0</v>
      </c>
      <c r="S640" s="1">
        <v>0</v>
      </c>
      <c r="T640" s="1">
        <v>0</v>
      </c>
      <c r="U640" s="1">
        <v>4378873.0999999996</v>
      </c>
      <c r="V640" s="1">
        <v>0</v>
      </c>
      <c r="W640" s="1">
        <v>4378860.8</v>
      </c>
      <c r="X640" s="1">
        <v>0</v>
      </c>
      <c r="Y640" s="1">
        <v>112250.88</v>
      </c>
      <c r="Z640" s="1">
        <v>112250.88</v>
      </c>
      <c r="AA640">
        <v>0</v>
      </c>
      <c r="AB640">
        <v>0</v>
      </c>
      <c r="AC640">
        <v>0</v>
      </c>
      <c r="AD640">
        <v>0</v>
      </c>
      <c r="AE640">
        <v>0</v>
      </c>
      <c r="AF640" s="1">
        <v>112250.88</v>
      </c>
      <c r="AG640" s="1">
        <v>112250.88</v>
      </c>
      <c r="AH640">
        <v>0</v>
      </c>
      <c r="AI640">
        <v>0</v>
      </c>
      <c r="AJ640">
        <v>0</v>
      </c>
      <c r="AK640">
        <v>0</v>
      </c>
      <c r="AL640">
        <v>0</v>
      </c>
    </row>
    <row r="641" spans="1:38" x14ac:dyDescent="0.35">
      <c r="A641" t="str">
        <f t="shared" si="20"/>
        <v>1.6-01-2404_2557005_2539210</v>
      </c>
      <c r="B641" t="s">
        <v>789</v>
      </c>
      <c r="C641" t="s">
        <v>790</v>
      </c>
      <c r="D641" t="s">
        <v>808</v>
      </c>
      <c r="E641" t="s">
        <v>60</v>
      </c>
      <c r="F641">
        <v>5</v>
      </c>
      <c r="G641" t="s">
        <v>810</v>
      </c>
      <c r="H641">
        <v>7</v>
      </c>
      <c r="I641" t="s">
        <v>61</v>
      </c>
      <c r="J641" t="s">
        <v>809</v>
      </c>
      <c r="K641" t="s">
        <v>811</v>
      </c>
      <c r="L641">
        <v>3000</v>
      </c>
      <c r="M641" t="s">
        <v>56</v>
      </c>
      <c r="N641">
        <v>3921</v>
      </c>
      <c r="O641" t="s">
        <v>57</v>
      </c>
      <c r="P641">
        <v>0</v>
      </c>
      <c r="Q641" t="s">
        <v>58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</row>
    <row r="642" spans="1:38" x14ac:dyDescent="0.35">
      <c r="A642" t="str">
        <f t="shared" si="20"/>
        <v>1.6-01-2505_25512007_2512212</v>
      </c>
      <c r="B642" t="s">
        <v>987</v>
      </c>
      <c r="C642" t="s">
        <v>988</v>
      </c>
      <c r="D642" t="s">
        <v>833</v>
      </c>
      <c r="E642" t="s">
        <v>835</v>
      </c>
      <c r="F642">
        <v>5</v>
      </c>
      <c r="G642" t="s">
        <v>810</v>
      </c>
      <c r="H642">
        <v>12</v>
      </c>
      <c r="I642" t="s">
        <v>71</v>
      </c>
      <c r="J642" t="s">
        <v>834</v>
      </c>
      <c r="K642" t="s">
        <v>836</v>
      </c>
      <c r="L642">
        <v>1000</v>
      </c>
      <c r="M642" t="s">
        <v>71</v>
      </c>
      <c r="N642">
        <v>1221</v>
      </c>
      <c r="O642" t="s">
        <v>77</v>
      </c>
      <c r="P642">
        <v>2</v>
      </c>
      <c r="Q642" t="s">
        <v>683</v>
      </c>
      <c r="R642">
        <v>220039755.80000001</v>
      </c>
      <c r="S642">
        <v>211905523.12</v>
      </c>
      <c r="T642">
        <v>206139732.97999999</v>
      </c>
      <c r="U642">
        <v>207375793.07999998</v>
      </c>
      <c r="V642">
        <v>141744448.42000002</v>
      </c>
      <c r="W642">
        <v>206639747.01999998</v>
      </c>
      <c r="X642">
        <v>205760155.70000002</v>
      </c>
      <c r="Y642" s="1">
        <v>37780162.590000004</v>
      </c>
      <c r="Z642" s="1">
        <v>40995131.840000004</v>
      </c>
      <c r="AA642" s="1">
        <v>37780162.590000004</v>
      </c>
      <c r="AB642" s="1">
        <v>37780162.590000004</v>
      </c>
      <c r="AC642" s="1">
        <v>37780162.590000004</v>
      </c>
      <c r="AD642" s="1">
        <v>37780162.590000004</v>
      </c>
      <c r="AE642" s="1">
        <v>37780162.590000004</v>
      </c>
      <c r="AF642">
        <v>0</v>
      </c>
      <c r="AG642">
        <v>0</v>
      </c>
      <c r="AH642">
        <v>0</v>
      </c>
      <c r="AI642">
        <v>22.16</v>
      </c>
      <c r="AJ642">
        <v>0</v>
      </c>
      <c r="AK642" s="1">
        <v>3214991.41</v>
      </c>
      <c r="AL642" s="1">
        <v>-3214969.25</v>
      </c>
    </row>
    <row r="643" spans="1:38" x14ac:dyDescent="0.35">
      <c r="A643" t="str">
        <f t="shared" si="20"/>
        <v>1.6-01-2505_25512007_2513212</v>
      </c>
      <c r="B643" t="s">
        <v>987</v>
      </c>
      <c r="C643" t="s">
        <v>988</v>
      </c>
      <c r="D643" t="s">
        <v>833</v>
      </c>
      <c r="E643" t="s">
        <v>835</v>
      </c>
      <c r="F643">
        <v>5</v>
      </c>
      <c r="G643" t="s">
        <v>810</v>
      </c>
      <c r="H643">
        <v>12</v>
      </c>
      <c r="I643" t="s">
        <v>71</v>
      </c>
      <c r="J643" t="s">
        <v>834</v>
      </c>
      <c r="K643" t="s">
        <v>836</v>
      </c>
      <c r="L643">
        <v>1000</v>
      </c>
      <c r="M643" t="s">
        <v>71</v>
      </c>
      <c r="N643">
        <v>1321</v>
      </c>
      <c r="O643" t="s">
        <v>91</v>
      </c>
      <c r="P643">
        <v>2</v>
      </c>
      <c r="Q643" t="s">
        <v>683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 s="1">
        <v>516247.64</v>
      </c>
      <c r="Z643" s="1">
        <v>596425.6</v>
      </c>
      <c r="AA643" s="1">
        <v>514896.52</v>
      </c>
      <c r="AB643" s="1">
        <v>514896.52</v>
      </c>
      <c r="AC643" s="1">
        <v>514896.52</v>
      </c>
      <c r="AD643" s="1">
        <v>513070.12</v>
      </c>
      <c r="AE643" s="1">
        <v>513070.12</v>
      </c>
      <c r="AF643" s="1">
        <v>1351.12</v>
      </c>
      <c r="AG643" s="1">
        <v>3177.52</v>
      </c>
      <c r="AH643">
        <v>0</v>
      </c>
      <c r="AI643" s="1">
        <v>572104.26</v>
      </c>
      <c r="AJ643">
        <v>0</v>
      </c>
      <c r="AK643" s="1">
        <v>652282.22</v>
      </c>
      <c r="AL643" s="1">
        <v>-80177.960000000006</v>
      </c>
    </row>
    <row r="644" spans="1:38" x14ac:dyDescent="0.35">
      <c r="A644" t="str">
        <f t="shared" si="20"/>
        <v>1.6-01-2505_25512007_2513222</v>
      </c>
      <c r="B644" t="s">
        <v>987</v>
      </c>
      <c r="C644" t="s">
        <v>988</v>
      </c>
      <c r="D644" t="s">
        <v>833</v>
      </c>
      <c r="E644" t="s">
        <v>835</v>
      </c>
      <c r="F644">
        <v>5</v>
      </c>
      <c r="G644" t="s">
        <v>810</v>
      </c>
      <c r="H644">
        <v>12</v>
      </c>
      <c r="I644" t="s">
        <v>71</v>
      </c>
      <c r="J644" t="s">
        <v>834</v>
      </c>
      <c r="K644" t="s">
        <v>836</v>
      </c>
      <c r="L644">
        <v>1000</v>
      </c>
      <c r="M644" t="s">
        <v>71</v>
      </c>
      <c r="N644">
        <v>1322</v>
      </c>
      <c r="O644" t="s">
        <v>92</v>
      </c>
      <c r="P644">
        <v>2</v>
      </c>
      <c r="Q644" t="s">
        <v>683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 s="1">
        <v>238740.71</v>
      </c>
      <c r="Z644" s="1">
        <v>245185.92000000001</v>
      </c>
      <c r="AA644" s="1">
        <v>229940.22</v>
      </c>
      <c r="AB644" s="1">
        <v>229940.22</v>
      </c>
      <c r="AC644" s="1">
        <v>229940.22</v>
      </c>
      <c r="AD644" s="1">
        <v>205842.79</v>
      </c>
      <c r="AE644" s="1">
        <v>205842.79</v>
      </c>
      <c r="AF644" s="1">
        <v>8800.49</v>
      </c>
      <c r="AG644" s="1">
        <v>32897.919999999998</v>
      </c>
      <c r="AH644">
        <v>0</v>
      </c>
      <c r="AI644" s="1">
        <v>1180988.3999999999</v>
      </c>
      <c r="AJ644">
        <v>0</v>
      </c>
      <c r="AK644" s="1">
        <v>1187433.6100000001</v>
      </c>
      <c r="AL644" s="1">
        <v>-6445.21</v>
      </c>
    </row>
    <row r="645" spans="1:38" x14ac:dyDescent="0.35">
      <c r="A645" t="str">
        <f t="shared" si="20"/>
        <v>1.6-01-2505_25512007_2513410</v>
      </c>
      <c r="B645" t="s">
        <v>987</v>
      </c>
      <c r="C645" t="s">
        <v>988</v>
      </c>
      <c r="D645" t="s">
        <v>833</v>
      </c>
      <c r="E645" t="s">
        <v>835</v>
      </c>
      <c r="F645">
        <v>5</v>
      </c>
      <c r="G645" t="s">
        <v>810</v>
      </c>
      <c r="H645">
        <v>12</v>
      </c>
      <c r="I645" t="s">
        <v>71</v>
      </c>
      <c r="J645" t="s">
        <v>834</v>
      </c>
      <c r="K645" t="s">
        <v>836</v>
      </c>
      <c r="L645">
        <v>1000</v>
      </c>
      <c r="M645" t="s">
        <v>71</v>
      </c>
      <c r="N645">
        <v>1341</v>
      </c>
      <c r="O645" t="s">
        <v>399</v>
      </c>
      <c r="P645">
        <v>0</v>
      </c>
      <c r="Q645" t="s">
        <v>58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 s="1">
        <v>725191.4</v>
      </c>
      <c r="Z645">
        <v>0</v>
      </c>
      <c r="AA645" s="1">
        <v>725191.4</v>
      </c>
      <c r="AB645" s="1">
        <v>725191.4</v>
      </c>
      <c r="AC645" s="1">
        <v>725191.4</v>
      </c>
      <c r="AD645" s="1">
        <v>725191.4</v>
      </c>
      <c r="AE645" s="1">
        <v>725191.4</v>
      </c>
      <c r="AF645">
        <v>0</v>
      </c>
      <c r="AG645">
        <v>0</v>
      </c>
      <c r="AH645">
        <v>0</v>
      </c>
      <c r="AI645" s="1">
        <v>1500000</v>
      </c>
      <c r="AJ645">
        <v>0</v>
      </c>
      <c r="AK645" s="1">
        <v>774808.6</v>
      </c>
      <c r="AL645" s="1">
        <v>725191.4</v>
      </c>
    </row>
    <row r="646" spans="1:38" x14ac:dyDescent="0.35">
      <c r="A646" t="str">
        <f t="shared" si="20"/>
        <v>1.6-01-2505_25512007_2513411</v>
      </c>
      <c r="B646" t="s">
        <v>987</v>
      </c>
      <c r="C646" t="s">
        <v>988</v>
      </c>
      <c r="D646" t="s">
        <v>833</v>
      </c>
      <c r="E646" t="s">
        <v>835</v>
      </c>
      <c r="F646">
        <v>5</v>
      </c>
      <c r="G646" t="s">
        <v>810</v>
      </c>
      <c r="H646">
        <v>12</v>
      </c>
      <c r="I646" t="s">
        <v>71</v>
      </c>
      <c r="J646" t="s">
        <v>834</v>
      </c>
      <c r="K646" t="s">
        <v>836</v>
      </c>
      <c r="L646">
        <v>1000</v>
      </c>
      <c r="M646" t="s">
        <v>71</v>
      </c>
      <c r="N646">
        <v>1341</v>
      </c>
      <c r="O646" t="s">
        <v>399</v>
      </c>
      <c r="P646">
        <v>1</v>
      </c>
      <c r="Q646" t="s">
        <v>682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</row>
    <row r="647" spans="1:38" x14ac:dyDescent="0.35">
      <c r="A647" t="str">
        <f t="shared" si="20"/>
        <v>1.6-01-2505_25512007_2513412</v>
      </c>
      <c r="B647" t="s">
        <v>987</v>
      </c>
      <c r="C647" t="s">
        <v>988</v>
      </c>
      <c r="D647" t="s">
        <v>833</v>
      </c>
      <c r="E647" t="s">
        <v>835</v>
      </c>
      <c r="F647">
        <v>5</v>
      </c>
      <c r="G647" t="s">
        <v>810</v>
      </c>
      <c r="H647">
        <v>12</v>
      </c>
      <c r="I647" t="s">
        <v>71</v>
      </c>
      <c r="J647" t="s">
        <v>834</v>
      </c>
      <c r="K647" t="s">
        <v>836</v>
      </c>
      <c r="L647">
        <v>1000</v>
      </c>
      <c r="M647" t="s">
        <v>71</v>
      </c>
      <c r="N647">
        <v>1341</v>
      </c>
      <c r="O647" t="s">
        <v>399</v>
      </c>
      <c r="P647">
        <v>2</v>
      </c>
      <c r="Q647" t="s">
        <v>683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 s="1">
        <v>1500000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 s="1">
        <v>1500000</v>
      </c>
      <c r="AL647" s="1">
        <v>-1500000</v>
      </c>
    </row>
    <row r="648" spans="1:38" x14ac:dyDescent="0.35">
      <c r="A648" t="str">
        <f t="shared" si="20"/>
        <v>1.6-01-2505_25512007_2514112</v>
      </c>
      <c r="B648" t="s">
        <v>987</v>
      </c>
      <c r="C648" t="s">
        <v>988</v>
      </c>
      <c r="D648" t="s">
        <v>833</v>
      </c>
      <c r="E648" t="s">
        <v>835</v>
      </c>
      <c r="F648">
        <v>5</v>
      </c>
      <c r="G648" t="s">
        <v>810</v>
      </c>
      <c r="H648">
        <v>12</v>
      </c>
      <c r="I648" t="s">
        <v>71</v>
      </c>
      <c r="J648" t="s">
        <v>834</v>
      </c>
      <c r="K648" t="s">
        <v>836</v>
      </c>
      <c r="L648">
        <v>1000</v>
      </c>
      <c r="M648" t="s">
        <v>71</v>
      </c>
      <c r="N648">
        <v>1411</v>
      </c>
      <c r="O648" t="s">
        <v>94</v>
      </c>
      <c r="P648">
        <v>2</v>
      </c>
      <c r="Q648" t="s">
        <v>683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</row>
    <row r="649" spans="1:38" x14ac:dyDescent="0.35">
      <c r="A649" t="str">
        <f t="shared" si="20"/>
        <v>1.6-01-2505_25512007_2514212</v>
      </c>
      <c r="B649" t="s">
        <v>987</v>
      </c>
      <c r="C649" t="s">
        <v>988</v>
      </c>
      <c r="D649" t="s">
        <v>833</v>
      </c>
      <c r="E649" t="s">
        <v>835</v>
      </c>
      <c r="F649">
        <v>5</v>
      </c>
      <c r="G649" t="s">
        <v>810</v>
      </c>
      <c r="H649">
        <v>12</v>
      </c>
      <c r="I649" t="s">
        <v>71</v>
      </c>
      <c r="J649" t="s">
        <v>834</v>
      </c>
      <c r="K649" t="s">
        <v>836</v>
      </c>
      <c r="L649">
        <v>1000</v>
      </c>
      <c r="M649" t="s">
        <v>71</v>
      </c>
      <c r="N649">
        <v>1421</v>
      </c>
      <c r="O649" t="s">
        <v>96</v>
      </c>
      <c r="P649">
        <v>2</v>
      </c>
      <c r="Q649" t="s">
        <v>683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 s="1">
        <v>1713332.44</v>
      </c>
      <c r="Z649" s="1">
        <v>1288304.56</v>
      </c>
      <c r="AA649" s="1">
        <v>1713332.44</v>
      </c>
      <c r="AB649" s="1">
        <v>1713332.44</v>
      </c>
      <c r="AC649" s="1">
        <v>1713332.44</v>
      </c>
      <c r="AD649" s="1">
        <v>1713332.44</v>
      </c>
      <c r="AE649" s="1">
        <v>1713332.44</v>
      </c>
      <c r="AF649">
        <v>0</v>
      </c>
      <c r="AG649">
        <v>0</v>
      </c>
      <c r="AH649">
        <v>0</v>
      </c>
      <c r="AI649" s="1">
        <v>1124365.17</v>
      </c>
      <c r="AJ649">
        <v>0</v>
      </c>
      <c r="AK649" s="1">
        <v>699337.29</v>
      </c>
      <c r="AL649" s="1">
        <v>425027.88</v>
      </c>
    </row>
    <row r="650" spans="1:38" x14ac:dyDescent="0.35">
      <c r="A650" t="str">
        <f t="shared" si="20"/>
        <v>1.6-01-2505_25512007_2514312</v>
      </c>
      <c r="B650" t="s">
        <v>987</v>
      </c>
      <c r="C650" t="s">
        <v>988</v>
      </c>
      <c r="D650" t="s">
        <v>833</v>
      </c>
      <c r="E650" t="s">
        <v>835</v>
      </c>
      <c r="F650">
        <v>5</v>
      </c>
      <c r="G650" t="s">
        <v>810</v>
      </c>
      <c r="H650">
        <v>12</v>
      </c>
      <c r="I650" t="s">
        <v>71</v>
      </c>
      <c r="J650" t="s">
        <v>834</v>
      </c>
      <c r="K650" t="s">
        <v>836</v>
      </c>
      <c r="L650">
        <v>1000</v>
      </c>
      <c r="M650" t="s">
        <v>71</v>
      </c>
      <c r="N650">
        <v>1431</v>
      </c>
      <c r="O650" t="s">
        <v>97</v>
      </c>
      <c r="P650">
        <v>2</v>
      </c>
      <c r="Q650" t="s">
        <v>683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 s="1">
        <v>1142421.19</v>
      </c>
      <c r="Z650" s="1">
        <v>858864.04</v>
      </c>
      <c r="AA650" s="1">
        <v>1142421.19</v>
      </c>
      <c r="AB650" s="1">
        <v>1142421.19</v>
      </c>
      <c r="AC650" s="1">
        <v>1142421.19</v>
      </c>
      <c r="AD650" s="1">
        <v>1142421.19</v>
      </c>
      <c r="AE650" s="1">
        <v>1142421.19</v>
      </c>
      <c r="AF650">
        <v>0</v>
      </c>
      <c r="AG650">
        <v>0</v>
      </c>
      <c r="AH650">
        <v>0</v>
      </c>
      <c r="AI650" s="1">
        <v>749581.61</v>
      </c>
      <c r="AJ650">
        <v>0</v>
      </c>
      <c r="AK650" s="1">
        <v>466024.46</v>
      </c>
      <c r="AL650" s="1">
        <v>283557.15000000002</v>
      </c>
    </row>
    <row r="651" spans="1:38" x14ac:dyDescent="0.35">
      <c r="A651" t="str">
        <f t="shared" si="20"/>
        <v>1.6-01-2505_25566049_2512212</v>
      </c>
      <c r="B651" t="s">
        <v>987</v>
      </c>
      <c r="C651" t="s">
        <v>988</v>
      </c>
      <c r="D651" t="s">
        <v>833</v>
      </c>
      <c r="E651" t="s">
        <v>835</v>
      </c>
      <c r="F651">
        <v>5</v>
      </c>
      <c r="G651" t="s">
        <v>810</v>
      </c>
      <c r="H651">
        <v>66</v>
      </c>
      <c r="I651" t="s">
        <v>71</v>
      </c>
      <c r="J651" t="s">
        <v>837</v>
      </c>
      <c r="K651" t="s">
        <v>838</v>
      </c>
      <c r="L651">
        <v>1000</v>
      </c>
      <c r="M651" t="s">
        <v>71</v>
      </c>
      <c r="N651">
        <v>1221</v>
      </c>
      <c r="O651" t="s">
        <v>77</v>
      </c>
      <c r="P651">
        <v>2</v>
      </c>
      <c r="Q651" t="s">
        <v>683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 s="1">
        <v>2076257.67</v>
      </c>
      <c r="Z651">
        <v>0</v>
      </c>
      <c r="AA651" s="1">
        <v>-21400.1</v>
      </c>
      <c r="AB651" s="1">
        <v>-21400.1</v>
      </c>
      <c r="AC651" s="1">
        <v>-21400.1</v>
      </c>
      <c r="AD651" s="1">
        <v>-21400.1</v>
      </c>
      <c r="AE651" s="1">
        <v>-21400.1</v>
      </c>
      <c r="AF651" s="1">
        <v>2097657.77</v>
      </c>
      <c r="AG651" s="1">
        <v>2097657.77</v>
      </c>
      <c r="AH651">
        <v>0</v>
      </c>
      <c r="AI651" s="1">
        <v>2076257.67</v>
      </c>
      <c r="AJ651">
        <v>0</v>
      </c>
      <c r="AK651">
        <v>0</v>
      </c>
      <c r="AL651" s="1">
        <v>2076257.67</v>
      </c>
    </row>
    <row r="652" spans="1:38" x14ac:dyDescent="0.35">
      <c r="A652" t="str">
        <f t="shared" si="20"/>
        <v>1.6-01-2505_25566049_2513212</v>
      </c>
      <c r="B652" t="s">
        <v>987</v>
      </c>
      <c r="C652" t="s">
        <v>988</v>
      </c>
      <c r="D652" t="s">
        <v>833</v>
      </c>
      <c r="E652" t="s">
        <v>835</v>
      </c>
      <c r="F652">
        <v>5</v>
      </c>
      <c r="G652" t="s">
        <v>810</v>
      </c>
      <c r="H652">
        <v>66</v>
      </c>
      <c r="I652" t="s">
        <v>71</v>
      </c>
      <c r="J652" t="s">
        <v>837</v>
      </c>
      <c r="K652" t="s">
        <v>838</v>
      </c>
      <c r="L652">
        <v>1000</v>
      </c>
      <c r="M652" t="s">
        <v>71</v>
      </c>
      <c r="N652">
        <v>1321</v>
      </c>
      <c r="O652" t="s">
        <v>91</v>
      </c>
      <c r="P652">
        <v>2</v>
      </c>
      <c r="Q652" t="s">
        <v>683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 s="1">
        <v>1069046.6499999999</v>
      </c>
      <c r="Z652">
        <v>0</v>
      </c>
      <c r="AA652" s="1">
        <v>4853.4399999999996</v>
      </c>
      <c r="AB652" s="1">
        <v>4853.4399999999996</v>
      </c>
      <c r="AC652" s="1">
        <v>4853.4399999999996</v>
      </c>
      <c r="AD652" s="1">
        <v>2013.88</v>
      </c>
      <c r="AE652" s="1">
        <v>2013.88</v>
      </c>
      <c r="AF652" s="1">
        <v>1064193.21</v>
      </c>
      <c r="AG652" s="1">
        <v>1067032.77</v>
      </c>
      <c r="AH652">
        <v>0</v>
      </c>
      <c r="AI652" s="1">
        <v>1069046.6499999999</v>
      </c>
      <c r="AJ652">
        <v>0</v>
      </c>
      <c r="AK652">
        <v>0</v>
      </c>
      <c r="AL652" s="1">
        <v>1069046.6499999999</v>
      </c>
    </row>
    <row r="653" spans="1:38" x14ac:dyDescent="0.35">
      <c r="A653" t="str">
        <f t="shared" si="20"/>
        <v>1.6-01-2505_25566049_2513410</v>
      </c>
      <c r="B653" t="s">
        <v>987</v>
      </c>
      <c r="C653" t="s">
        <v>988</v>
      </c>
      <c r="D653" t="s">
        <v>833</v>
      </c>
      <c r="E653" t="s">
        <v>835</v>
      </c>
      <c r="F653">
        <v>5</v>
      </c>
      <c r="G653" t="s">
        <v>810</v>
      </c>
      <c r="H653">
        <v>66</v>
      </c>
      <c r="I653" t="s">
        <v>71</v>
      </c>
      <c r="J653" t="s">
        <v>837</v>
      </c>
      <c r="K653" t="s">
        <v>838</v>
      </c>
      <c r="L653">
        <v>1000</v>
      </c>
      <c r="M653" t="s">
        <v>71</v>
      </c>
      <c r="N653">
        <v>1341</v>
      </c>
      <c r="O653" t="s">
        <v>399</v>
      </c>
      <c r="P653">
        <v>0</v>
      </c>
      <c r="Q653" t="s">
        <v>58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 s="1">
        <v>774808.6</v>
      </c>
      <c r="Z653">
        <v>0</v>
      </c>
      <c r="AA653" s="1">
        <v>260999.8</v>
      </c>
      <c r="AB653" s="1">
        <v>260999.8</v>
      </c>
      <c r="AC653" s="1">
        <v>260999.8</v>
      </c>
      <c r="AD653" s="1">
        <v>260999.8</v>
      </c>
      <c r="AE653" s="1">
        <v>260999.8</v>
      </c>
      <c r="AF653" s="1">
        <v>513808.8</v>
      </c>
      <c r="AG653" s="1">
        <v>513808.8</v>
      </c>
      <c r="AH653">
        <v>0</v>
      </c>
      <c r="AI653" s="1">
        <v>774808.6</v>
      </c>
      <c r="AJ653">
        <v>0</v>
      </c>
      <c r="AK653">
        <v>0</v>
      </c>
      <c r="AL653" s="1">
        <v>774808.6</v>
      </c>
    </row>
    <row r="654" spans="1:38" x14ac:dyDescent="0.35">
      <c r="A654" t="str">
        <f t="shared" si="20"/>
        <v>1.6-01-2505_25566049_2514212</v>
      </c>
      <c r="B654" t="s">
        <v>987</v>
      </c>
      <c r="C654" t="s">
        <v>988</v>
      </c>
      <c r="D654" t="s">
        <v>833</v>
      </c>
      <c r="E654" t="s">
        <v>835</v>
      </c>
      <c r="F654">
        <v>5</v>
      </c>
      <c r="G654" t="s">
        <v>810</v>
      </c>
      <c r="H654">
        <v>66</v>
      </c>
      <c r="I654" t="s">
        <v>71</v>
      </c>
      <c r="J654" t="s">
        <v>837</v>
      </c>
      <c r="K654" t="s">
        <v>838</v>
      </c>
      <c r="L654">
        <v>1000</v>
      </c>
      <c r="M654" t="s">
        <v>71</v>
      </c>
      <c r="N654">
        <v>1421</v>
      </c>
      <c r="O654" t="s">
        <v>96</v>
      </c>
      <c r="P654">
        <v>2</v>
      </c>
      <c r="Q654" t="s">
        <v>683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 s="1">
        <v>966092.17</v>
      </c>
      <c r="Z654">
        <v>0</v>
      </c>
      <c r="AA654" s="1">
        <v>233809.58</v>
      </c>
      <c r="AB654" s="1">
        <v>233809.58</v>
      </c>
      <c r="AC654" s="1">
        <v>233809.58</v>
      </c>
      <c r="AD654" s="1">
        <v>233809.58</v>
      </c>
      <c r="AE654" s="1">
        <v>233809.58</v>
      </c>
      <c r="AF654" s="1">
        <v>732282.59</v>
      </c>
      <c r="AG654" s="1">
        <v>732282.59</v>
      </c>
      <c r="AH654">
        <v>0</v>
      </c>
      <c r="AI654" s="1">
        <v>966092.17</v>
      </c>
      <c r="AJ654">
        <v>0</v>
      </c>
      <c r="AK654">
        <v>0</v>
      </c>
      <c r="AL654" s="1">
        <v>966092.17</v>
      </c>
    </row>
    <row r="655" spans="1:38" x14ac:dyDescent="0.35">
      <c r="A655" t="str">
        <f t="shared" si="20"/>
        <v>1.6-01-2505_25566049_2514312</v>
      </c>
      <c r="B655" t="s">
        <v>987</v>
      </c>
      <c r="C655" t="s">
        <v>988</v>
      </c>
      <c r="D655" t="s">
        <v>833</v>
      </c>
      <c r="E655" t="s">
        <v>835</v>
      </c>
      <c r="F655">
        <v>5</v>
      </c>
      <c r="G655" t="s">
        <v>810</v>
      </c>
      <c r="H655">
        <v>66</v>
      </c>
      <c r="I655" t="s">
        <v>71</v>
      </c>
      <c r="J655" t="s">
        <v>837</v>
      </c>
      <c r="K655" t="s">
        <v>838</v>
      </c>
      <c r="L655">
        <v>1000</v>
      </c>
      <c r="M655" t="s">
        <v>71</v>
      </c>
      <c r="N655">
        <v>1431</v>
      </c>
      <c r="O655" t="s">
        <v>97</v>
      </c>
      <c r="P655">
        <v>2</v>
      </c>
      <c r="Q655" t="s">
        <v>683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 s="1">
        <v>643861.88</v>
      </c>
      <c r="Z655">
        <v>0</v>
      </c>
      <c r="AA655" s="1">
        <v>78095.25</v>
      </c>
      <c r="AB655" s="1">
        <v>78095.25</v>
      </c>
      <c r="AC655" s="1">
        <v>78095.25</v>
      </c>
      <c r="AD655" s="1">
        <v>78095.25</v>
      </c>
      <c r="AE655" s="1">
        <v>78095.25</v>
      </c>
      <c r="AF655" s="1">
        <v>565766.63</v>
      </c>
      <c r="AG655" s="1">
        <v>565766.63</v>
      </c>
      <c r="AH655">
        <v>0</v>
      </c>
      <c r="AI655" s="1">
        <v>643861.88</v>
      </c>
      <c r="AJ655">
        <v>0</v>
      </c>
      <c r="AK655">
        <v>0</v>
      </c>
      <c r="AL655" s="1">
        <v>643861.88</v>
      </c>
    </row>
    <row r="656" spans="1:38" x14ac:dyDescent="0.35">
      <c r="A656" t="str">
        <f t="shared" si="20"/>
        <v>1.6-01-2505_25610007_2511313</v>
      </c>
      <c r="B656" t="s">
        <v>987</v>
      </c>
      <c r="C656" t="s">
        <v>988</v>
      </c>
      <c r="D656" t="s">
        <v>833</v>
      </c>
      <c r="E656" t="s">
        <v>835</v>
      </c>
      <c r="F656">
        <v>6</v>
      </c>
      <c r="G656" t="s">
        <v>164</v>
      </c>
      <c r="H656">
        <v>10</v>
      </c>
      <c r="I656" t="s">
        <v>172</v>
      </c>
      <c r="J656" t="s">
        <v>834</v>
      </c>
      <c r="K656" t="s">
        <v>836</v>
      </c>
      <c r="L656">
        <v>1000</v>
      </c>
      <c r="M656" t="s">
        <v>71</v>
      </c>
      <c r="N656">
        <v>1131</v>
      </c>
      <c r="O656" t="s">
        <v>89</v>
      </c>
      <c r="P656">
        <v>3</v>
      </c>
      <c r="Q656" t="s">
        <v>867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 s="1">
        <v>75459130.170000002</v>
      </c>
      <c r="Z656" s="1">
        <v>213089057</v>
      </c>
      <c r="AA656" s="1">
        <v>75459130.170000002</v>
      </c>
      <c r="AB656" s="1">
        <v>75459130.170000002</v>
      </c>
      <c r="AC656" s="1">
        <v>75459130.170000002</v>
      </c>
      <c r="AD656" s="1">
        <v>75459130.170000002</v>
      </c>
      <c r="AE656" s="1">
        <v>75459130.170000002</v>
      </c>
      <c r="AF656">
        <v>0</v>
      </c>
      <c r="AG656">
        <v>0</v>
      </c>
      <c r="AH656">
        <v>0</v>
      </c>
      <c r="AI656">
        <v>0</v>
      </c>
      <c r="AJ656">
        <v>0</v>
      </c>
      <c r="AK656" s="1">
        <v>137629926.83000001</v>
      </c>
      <c r="AL656" s="1">
        <v>-137629926.83000001</v>
      </c>
    </row>
    <row r="657" spans="1:38" x14ac:dyDescent="0.35">
      <c r="A657" t="str">
        <f t="shared" si="20"/>
        <v>1.6-01-2505_25610007_2513213</v>
      </c>
      <c r="B657" t="s">
        <v>987</v>
      </c>
      <c r="C657" t="s">
        <v>988</v>
      </c>
      <c r="D657" t="s">
        <v>833</v>
      </c>
      <c r="E657" t="s">
        <v>835</v>
      </c>
      <c r="F657">
        <v>6</v>
      </c>
      <c r="G657" t="s">
        <v>164</v>
      </c>
      <c r="H657">
        <v>10</v>
      </c>
      <c r="I657" t="s">
        <v>172</v>
      </c>
      <c r="J657" t="s">
        <v>834</v>
      </c>
      <c r="K657" t="s">
        <v>836</v>
      </c>
      <c r="L657">
        <v>1000</v>
      </c>
      <c r="M657" t="s">
        <v>71</v>
      </c>
      <c r="N657">
        <v>1321</v>
      </c>
      <c r="O657" t="s">
        <v>91</v>
      </c>
      <c r="P657">
        <v>3</v>
      </c>
      <c r="Q657" t="s">
        <v>867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 s="1">
        <v>2414843.81</v>
      </c>
      <c r="Z657" s="1">
        <v>2959570</v>
      </c>
      <c r="AA657" s="1">
        <v>2414843.81</v>
      </c>
      <c r="AB657" s="1">
        <v>2414843.81</v>
      </c>
      <c r="AC657" s="1">
        <v>2414843.81</v>
      </c>
      <c r="AD657" s="1">
        <v>2414843.81</v>
      </c>
      <c r="AE657" s="1">
        <v>2414843.81</v>
      </c>
      <c r="AF657">
        <v>0</v>
      </c>
      <c r="AG657">
        <v>0</v>
      </c>
      <c r="AH657">
        <v>0</v>
      </c>
      <c r="AI657">
        <v>0</v>
      </c>
      <c r="AJ657">
        <v>0</v>
      </c>
      <c r="AK657" s="1">
        <v>544726.18999999994</v>
      </c>
      <c r="AL657" s="1">
        <v>-544726.18999999994</v>
      </c>
    </row>
    <row r="658" spans="1:38" x14ac:dyDescent="0.35">
      <c r="A658" t="str">
        <f t="shared" si="20"/>
        <v>1.6-01-2505_25667049_2511313</v>
      </c>
      <c r="B658" t="s">
        <v>987</v>
      </c>
      <c r="C658" t="s">
        <v>988</v>
      </c>
      <c r="D658" t="s">
        <v>833</v>
      </c>
      <c r="E658" t="s">
        <v>835</v>
      </c>
      <c r="F658">
        <v>6</v>
      </c>
      <c r="G658" t="s">
        <v>164</v>
      </c>
      <c r="H658">
        <v>67</v>
      </c>
      <c r="I658" t="s">
        <v>172</v>
      </c>
      <c r="J658" t="s">
        <v>837</v>
      </c>
      <c r="K658" t="s">
        <v>838</v>
      </c>
      <c r="L658">
        <v>1000</v>
      </c>
      <c r="M658" t="s">
        <v>71</v>
      </c>
      <c r="N658">
        <v>1131</v>
      </c>
      <c r="O658" t="s">
        <v>89</v>
      </c>
      <c r="P658">
        <v>3</v>
      </c>
      <c r="Q658" t="s">
        <v>867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 s="1">
        <v>31297240.059999999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 s="1">
        <v>31297240.059999999</v>
      </c>
      <c r="AG658" s="1">
        <v>31297240.059999999</v>
      </c>
      <c r="AH658">
        <v>0</v>
      </c>
      <c r="AI658" s="1">
        <v>31297240.059999999</v>
      </c>
      <c r="AJ658">
        <v>0</v>
      </c>
      <c r="AK658">
        <v>0</v>
      </c>
      <c r="AL658" s="1">
        <v>31297240.059999999</v>
      </c>
    </row>
    <row r="659" spans="1:38" x14ac:dyDescent="0.35">
      <c r="A659" t="str">
        <f t="shared" si="20"/>
        <v>1.6-01-2505_25667049_2513213</v>
      </c>
      <c r="B659" t="s">
        <v>987</v>
      </c>
      <c r="C659" t="s">
        <v>988</v>
      </c>
      <c r="D659" t="s">
        <v>833</v>
      </c>
      <c r="E659" t="s">
        <v>835</v>
      </c>
      <c r="F659">
        <v>6</v>
      </c>
      <c r="G659" t="s">
        <v>164</v>
      </c>
      <c r="H659">
        <v>67</v>
      </c>
      <c r="I659" t="s">
        <v>172</v>
      </c>
      <c r="J659" t="s">
        <v>837</v>
      </c>
      <c r="K659" t="s">
        <v>838</v>
      </c>
      <c r="L659">
        <v>1000</v>
      </c>
      <c r="M659" t="s">
        <v>71</v>
      </c>
      <c r="N659">
        <v>1321</v>
      </c>
      <c r="O659" t="s">
        <v>91</v>
      </c>
      <c r="P659">
        <v>3</v>
      </c>
      <c r="Q659" t="s">
        <v>867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 s="1">
        <v>355512.05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 s="1">
        <v>355512.05</v>
      </c>
      <c r="AG659" s="1">
        <v>355512.05</v>
      </c>
      <c r="AH659">
        <v>0</v>
      </c>
      <c r="AI659" s="1">
        <v>355512.05</v>
      </c>
      <c r="AJ659">
        <v>0</v>
      </c>
      <c r="AK659">
        <v>0</v>
      </c>
      <c r="AL659" s="1">
        <v>355512.05</v>
      </c>
    </row>
    <row r="660" spans="1:38" x14ac:dyDescent="0.35">
      <c r="A660" t="str">
        <f t="shared" si="20"/>
        <v>1.1-00-2509_25129021_2556110</v>
      </c>
      <c r="B660" t="s">
        <v>812</v>
      </c>
      <c r="C660" t="s">
        <v>815</v>
      </c>
      <c r="D660" t="s">
        <v>855</v>
      </c>
      <c r="E660" t="s">
        <v>857</v>
      </c>
      <c r="F660">
        <v>1</v>
      </c>
      <c r="G660" t="s">
        <v>472</v>
      </c>
      <c r="H660">
        <v>29</v>
      </c>
      <c r="I660" t="s">
        <v>473</v>
      </c>
      <c r="J660" t="s">
        <v>884</v>
      </c>
      <c r="K660" t="s">
        <v>885</v>
      </c>
      <c r="L660">
        <v>5000</v>
      </c>
      <c r="M660" t="s">
        <v>118</v>
      </c>
      <c r="N660">
        <v>5611</v>
      </c>
      <c r="O660" t="s">
        <v>403</v>
      </c>
      <c r="P660">
        <v>0</v>
      </c>
      <c r="Q660" t="s">
        <v>58</v>
      </c>
      <c r="R660" s="1">
        <v>0</v>
      </c>
      <c r="S660" s="1">
        <v>0</v>
      </c>
      <c r="T660" s="1">
        <v>0</v>
      </c>
      <c r="U660" s="1">
        <v>128500</v>
      </c>
      <c r="V660" s="1">
        <v>128500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</row>
    <row r="661" spans="1:38" x14ac:dyDescent="0.35">
      <c r="A661" t="str">
        <f t="shared" si="20"/>
        <v>1.6-01-2509_25129021_2531110</v>
      </c>
      <c r="B661" t="s">
        <v>987</v>
      </c>
      <c r="C661" t="s">
        <v>988</v>
      </c>
      <c r="D661" t="s">
        <v>855</v>
      </c>
      <c r="E661" t="s">
        <v>857</v>
      </c>
      <c r="F661">
        <v>1</v>
      </c>
      <c r="G661" t="s">
        <v>472</v>
      </c>
      <c r="H661">
        <v>29</v>
      </c>
      <c r="I661" t="s">
        <v>473</v>
      </c>
      <c r="J661" t="s">
        <v>884</v>
      </c>
      <c r="K661" t="s">
        <v>885</v>
      </c>
      <c r="L661">
        <v>3000</v>
      </c>
      <c r="M661" t="s">
        <v>56</v>
      </c>
      <c r="N661">
        <v>3111</v>
      </c>
      <c r="O661" t="s">
        <v>199</v>
      </c>
      <c r="P661">
        <v>0</v>
      </c>
      <c r="Q661" t="s">
        <v>58</v>
      </c>
      <c r="R661" s="1">
        <v>0</v>
      </c>
      <c r="S661" s="1">
        <v>0</v>
      </c>
      <c r="T661" s="1">
        <v>0</v>
      </c>
      <c r="U661" s="1">
        <v>109487946.76000001</v>
      </c>
      <c r="V661" s="1">
        <v>0</v>
      </c>
      <c r="W661" s="1">
        <v>109487946.76000001</v>
      </c>
      <c r="X661" s="1">
        <v>109487946.76000001</v>
      </c>
      <c r="Y661" s="1">
        <v>21005661</v>
      </c>
      <c r="Z661">
        <v>0</v>
      </c>
      <c r="AA661" s="1">
        <v>21005661</v>
      </c>
      <c r="AB661" s="1">
        <v>21005661</v>
      </c>
      <c r="AC661" s="1">
        <v>21005661</v>
      </c>
      <c r="AD661" s="1">
        <v>21005661</v>
      </c>
      <c r="AE661" s="1">
        <v>21005661</v>
      </c>
      <c r="AF661">
        <v>0</v>
      </c>
      <c r="AG661">
        <v>0</v>
      </c>
      <c r="AH661">
        <v>0</v>
      </c>
      <c r="AI661" s="1">
        <v>72316441.739999995</v>
      </c>
      <c r="AJ661">
        <v>0</v>
      </c>
      <c r="AK661" s="1">
        <v>51310780.740000002</v>
      </c>
      <c r="AL661" s="1">
        <v>21005661</v>
      </c>
    </row>
    <row r="662" spans="1:38" x14ac:dyDescent="0.35">
      <c r="A662" t="str">
        <f t="shared" si="20"/>
        <v>1.6-01-2511_25168050_2531110</v>
      </c>
      <c r="B662" t="s">
        <v>987</v>
      </c>
      <c r="C662" t="s">
        <v>988</v>
      </c>
      <c r="D662" t="s">
        <v>822</v>
      </c>
      <c r="E662" t="s">
        <v>824</v>
      </c>
      <c r="F662">
        <v>1</v>
      </c>
      <c r="G662" t="s">
        <v>472</v>
      </c>
      <c r="H662">
        <v>68</v>
      </c>
      <c r="I662" t="s">
        <v>473</v>
      </c>
      <c r="J662" t="s">
        <v>893</v>
      </c>
      <c r="K662" t="s">
        <v>1132</v>
      </c>
      <c r="L662">
        <v>3000</v>
      </c>
      <c r="M662" t="s">
        <v>56</v>
      </c>
      <c r="N662">
        <v>3111</v>
      </c>
      <c r="O662" t="s">
        <v>199</v>
      </c>
      <c r="P662">
        <v>0</v>
      </c>
      <c r="Q662" t="s">
        <v>58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 s="1">
        <v>65922737.5</v>
      </c>
      <c r="Z662">
        <v>0</v>
      </c>
      <c r="AA662" s="1">
        <v>21247196</v>
      </c>
      <c r="AB662">
        <v>0</v>
      </c>
      <c r="AC662">
        <v>0</v>
      </c>
      <c r="AD662">
        <v>0</v>
      </c>
      <c r="AE662">
        <v>0</v>
      </c>
      <c r="AF662" s="1">
        <v>65922737.5</v>
      </c>
      <c r="AG662" s="1">
        <v>65922737.5</v>
      </c>
      <c r="AH662">
        <v>0</v>
      </c>
      <c r="AI662" s="1">
        <v>65922737.5</v>
      </c>
      <c r="AJ662">
        <v>0</v>
      </c>
      <c r="AK662">
        <v>0</v>
      </c>
      <c r="AL662" s="1">
        <v>65922737.5</v>
      </c>
    </row>
    <row r="663" spans="1:38" x14ac:dyDescent="0.35">
      <c r="A663" t="str">
        <f t="shared" si="20"/>
        <v>1.5-01-2404_2557005_2539210</v>
      </c>
      <c r="B663" t="s">
        <v>774</v>
      </c>
      <c r="C663" t="s">
        <v>775</v>
      </c>
      <c r="D663" t="s">
        <v>808</v>
      </c>
      <c r="E663" t="s">
        <v>60</v>
      </c>
      <c r="F663">
        <v>5</v>
      </c>
      <c r="G663" t="s">
        <v>810</v>
      </c>
      <c r="H663">
        <v>7</v>
      </c>
      <c r="I663" t="s">
        <v>61</v>
      </c>
      <c r="J663" t="s">
        <v>809</v>
      </c>
      <c r="K663" t="s">
        <v>811</v>
      </c>
      <c r="L663">
        <v>3000</v>
      </c>
      <c r="M663" t="s">
        <v>56</v>
      </c>
      <c r="N663">
        <v>3921</v>
      </c>
      <c r="O663" t="s">
        <v>57</v>
      </c>
      <c r="P663">
        <v>0</v>
      </c>
      <c r="Q663" t="s">
        <v>58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</row>
    <row r="664" spans="1:38" x14ac:dyDescent="0.35">
      <c r="A664" t="str">
        <f t="shared" si="20"/>
        <v>2.6-01-2505_25610007_2517110</v>
      </c>
      <c r="B664" t="s">
        <v>989</v>
      </c>
      <c r="C664" t="s">
        <v>990</v>
      </c>
      <c r="D664" t="s">
        <v>833</v>
      </c>
      <c r="E664" t="s">
        <v>835</v>
      </c>
      <c r="F664">
        <v>6</v>
      </c>
      <c r="G664" t="s">
        <v>164</v>
      </c>
      <c r="H664">
        <v>10</v>
      </c>
      <c r="I664" t="s">
        <v>172</v>
      </c>
      <c r="J664" t="s">
        <v>834</v>
      </c>
      <c r="K664" t="s">
        <v>836</v>
      </c>
      <c r="L664">
        <v>1000</v>
      </c>
      <c r="M664" t="s">
        <v>71</v>
      </c>
      <c r="N664">
        <v>1711</v>
      </c>
      <c r="O664" t="s">
        <v>132</v>
      </c>
      <c r="P664">
        <v>0</v>
      </c>
      <c r="Q664" t="s">
        <v>58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 s="1">
        <v>11691383.619999999</v>
      </c>
      <c r="Z664">
        <v>0</v>
      </c>
      <c r="AA664" s="1">
        <v>11691383.619999999</v>
      </c>
      <c r="AB664" s="1">
        <v>11691383.619999999</v>
      </c>
      <c r="AC664" s="1">
        <v>11691383.619999999</v>
      </c>
      <c r="AD664" s="1">
        <v>11691383.619999999</v>
      </c>
      <c r="AE664" s="1">
        <v>11691383.619999999</v>
      </c>
      <c r="AF664">
        <v>0</v>
      </c>
      <c r="AG664">
        <v>0</v>
      </c>
      <c r="AH664" s="1">
        <v>23000000</v>
      </c>
      <c r="AI664" s="1">
        <v>11308616.380000001</v>
      </c>
      <c r="AJ664">
        <v>0</v>
      </c>
      <c r="AK664" s="1">
        <v>22617232.760000002</v>
      </c>
      <c r="AL664" s="1">
        <v>11691383.619999999</v>
      </c>
    </row>
    <row r="665" spans="1:38" x14ac:dyDescent="0.35">
      <c r="A665" t="str">
        <f t="shared" si="20"/>
        <v>2.6-01-2505_25610007_25171149</v>
      </c>
      <c r="B665" t="s">
        <v>989</v>
      </c>
      <c r="C665" t="s">
        <v>990</v>
      </c>
      <c r="D665" t="s">
        <v>833</v>
      </c>
      <c r="E665" t="s">
        <v>835</v>
      </c>
      <c r="F665">
        <v>6</v>
      </c>
      <c r="G665" t="s">
        <v>164</v>
      </c>
      <c r="H665">
        <v>10</v>
      </c>
      <c r="I665" t="s">
        <v>172</v>
      </c>
      <c r="J665" t="s">
        <v>834</v>
      </c>
      <c r="K665" t="s">
        <v>836</v>
      </c>
      <c r="L665">
        <v>1000</v>
      </c>
      <c r="M665" t="s">
        <v>71</v>
      </c>
      <c r="N665">
        <v>1711</v>
      </c>
      <c r="O665" t="s">
        <v>132</v>
      </c>
      <c r="P665">
        <v>49</v>
      </c>
      <c r="Q665" t="s">
        <v>991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 s="1">
        <v>1362579.98</v>
      </c>
      <c r="Z665">
        <v>0</v>
      </c>
      <c r="AA665" s="1">
        <v>1362579.98</v>
      </c>
      <c r="AB665" s="1">
        <v>1362579.98</v>
      </c>
      <c r="AC665" s="1">
        <v>1362579.98</v>
      </c>
      <c r="AD665" s="1">
        <v>1362579.98</v>
      </c>
      <c r="AE665" s="1">
        <v>1362579.98</v>
      </c>
      <c r="AF665">
        <v>0</v>
      </c>
      <c r="AG665">
        <v>0</v>
      </c>
      <c r="AH665" s="1">
        <v>2688400</v>
      </c>
      <c r="AI665" s="1">
        <v>1325820.02</v>
      </c>
      <c r="AJ665">
        <v>0</v>
      </c>
      <c r="AK665" s="1">
        <v>2651640.04</v>
      </c>
      <c r="AL665" s="1">
        <v>1362579.98</v>
      </c>
    </row>
    <row r="666" spans="1:38" x14ac:dyDescent="0.35">
      <c r="A666" t="str">
        <f t="shared" si="20"/>
        <v>2.6-01-2505_25667049_2517110</v>
      </c>
      <c r="B666" t="s">
        <v>989</v>
      </c>
      <c r="C666" t="s">
        <v>990</v>
      </c>
      <c r="D666" t="s">
        <v>833</v>
      </c>
      <c r="E666" t="s">
        <v>835</v>
      </c>
      <c r="F666">
        <v>6</v>
      </c>
      <c r="G666" t="s">
        <v>164</v>
      </c>
      <c r="H666">
        <v>67</v>
      </c>
      <c r="I666" t="s">
        <v>172</v>
      </c>
      <c r="J666" t="s">
        <v>837</v>
      </c>
      <c r="K666" t="s">
        <v>838</v>
      </c>
      <c r="L666">
        <v>1000</v>
      </c>
      <c r="M666" t="s">
        <v>71</v>
      </c>
      <c r="N666">
        <v>1711</v>
      </c>
      <c r="O666" t="s">
        <v>132</v>
      </c>
      <c r="P666">
        <v>0</v>
      </c>
      <c r="Q666" t="s">
        <v>58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 s="1">
        <v>11308616.380000001</v>
      </c>
      <c r="Z666">
        <v>0</v>
      </c>
      <c r="AA666" s="1">
        <v>1671395.17</v>
      </c>
      <c r="AB666" s="1">
        <v>1671395.17</v>
      </c>
      <c r="AC666" s="1">
        <v>1671395.17</v>
      </c>
      <c r="AD666" s="1">
        <v>1671395.17</v>
      </c>
      <c r="AE666" s="1">
        <v>1671395.17</v>
      </c>
      <c r="AF666" s="1">
        <v>9637221.2100000009</v>
      </c>
      <c r="AG666" s="1">
        <v>9637221.2100000009</v>
      </c>
      <c r="AH666">
        <v>0</v>
      </c>
      <c r="AI666" s="1">
        <v>11308616.380000001</v>
      </c>
      <c r="AJ666">
        <v>0</v>
      </c>
      <c r="AK666">
        <v>0</v>
      </c>
      <c r="AL666" s="1">
        <v>11308616.380000001</v>
      </c>
    </row>
    <row r="667" spans="1:38" x14ac:dyDescent="0.35">
      <c r="A667" t="str">
        <f t="shared" si="20"/>
        <v>2.6-01-2505_25667049_25171149</v>
      </c>
      <c r="B667" t="s">
        <v>989</v>
      </c>
      <c r="C667" t="s">
        <v>990</v>
      </c>
      <c r="D667" t="s">
        <v>833</v>
      </c>
      <c r="E667" t="s">
        <v>835</v>
      </c>
      <c r="F667">
        <v>6</v>
      </c>
      <c r="G667" t="s">
        <v>164</v>
      </c>
      <c r="H667">
        <v>67</v>
      </c>
      <c r="I667" t="s">
        <v>172</v>
      </c>
      <c r="J667" t="s">
        <v>837</v>
      </c>
      <c r="K667" t="s">
        <v>838</v>
      </c>
      <c r="L667">
        <v>1000</v>
      </c>
      <c r="M667" t="s">
        <v>71</v>
      </c>
      <c r="N667">
        <v>1711</v>
      </c>
      <c r="O667" t="s">
        <v>132</v>
      </c>
      <c r="P667">
        <v>49</v>
      </c>
      <c r="Q667" t="s">
        <v>991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 s="1">
        <v>1325820.02</v>
      </c>
      <c r="Z667">
        <v>0</v>
      </c>
      <c r="AA667" s="1">
        <v>198101.7</v>
      </c>
      <c r="AB667" s="1">
        <v>198101.7</v>
      </c>
      <c r="AC667" s="1">
        <v>198101.7</v>
      </c>
      <c r="AD667" s="1">
        <v>198101.7</v>
      </c>
      <c r="AE667" s="1">
        <v>198101.7</v>
      </c>
      <c r="AF667" s="1">
        <v>1127718.32</v>
      </c>
      <c r="AG667" s="1">
        <v>1127718.32</v>
      </c>
      <c r="AH667">
        <v>0</v>
      </c>
      <c r="AI667" s="1">
        <v>1325820.02</v>
      </c>
      <c r="AJ667">
        <v>0</v>
      </c>
      <c r="AK667">
        <v>0</v>
      </c>
      <c r="AL667" s="1">
        <v>1325820.02</v>
      </c>
    </row>
    <row r="668" spans="1:38" x14ac:dyDescent="0.35">
      <c r="A668" t="str">
        <f t="shared" si="20"/>
        <v>2.6-06-2505_2559007_25511161</v>
      </c>
      <c r="B668" t="s">
        <v>992</v>
      </c>
      <c r="C668" t="s">
        <v>994</v>
      </c>
      <c r="D668" t="s">
        <v>833</v>
      </c>
      <c r="E668" t="s">
        <v>835</v>
      </c>
      <c r="F668">
        <v>5</v>
      </c>
      <c r="G668" t="s">
        <v>810</v>
      </c>
      <c r="H668">
        <v>9</v>
      </c>
      <c r="I668" t="s">
        <v>120</v>
      </c>
      <c r="J668" t="s">
        <v>834</v>
      </c>
      <c r="K668" t="s">
        <v>836</v>
      </c>
      <c r="L668">
        <v>5000</v>
      </c>
      <c r="M668" t="s">
        <v>118</v>
      </c>
      <c r="N668">
        <v>5111</v>
      </c>
      <c r="O668" t="s">
        <v>119</v>
      </c>
      <c r="P668">
        <v>61</v>
      </c>
      <c r="Q668" t="s">
        <v>993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 s="1">
        <v>17500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s="1">
        <v>17500</v>
      </c>
      <c r="AG668" s="1">
        <v>17500</v>
      </c>
      <c r="AH668" s="1">
        <v>17500</v>
      </c>
      <c r="AI668">
        <v>0</v>
      </c>
      <c r="AJ668">
        <v>0</v>
      </c>
      <c r="AK668">
        <v>0</v>
      </c>
      <c r="AL668" s="1">
        <v>17500</v>
      </c>
    </row>
    <row r="669" spans="1:38" x14ac:dyDescent="0.35">
      <c r="A669" t="str">
        <f t="shared" si="20"/>
        <v>202405_2559007_25211143</v>
      </c>
      <c r="B669">
        <v>2024</v>
      </c>
      <c r="C669" t="s">
        <v>108</v>
      </c>
      <c r="D669" t="s">
        <v>833</v>
      </c>
      <c r="E669" t="s">
        <v>835</v>
      </c>
      <c r="F669">
        <v>5</v>
      </c>
      <c r="G669" t="s">
        <v>810</v>
      </c>
      <c r="H669">
        <v>9</v>
      </c>
      <c r="I669" t="s">
        <v>120</v>
      </c>
      <c r="J669" t="s">
        <v>834</v>
      </c>
      <c r="K669" t="s">
        <v>836</v>
      </c>
      <c r="L669">
        <v>2000</v>
      </c>
      <c r="M669" t="s">
        <v>105</v>
      </c>
      <c r="N669">
        <v>2111</v>
      </c>
      <c r="O669" t="s">
        <v>124</v>
      </c>
      <c r="P669">
        <v>43</v>
      </c>
      <c r="Q669" t="s">
        <v>107</v>
      </c>
      <c r="R669" s="1">
        <v>14824.8</v>
      </c>
      <c r="S669" s="1">
        <v>14824.8</v>
      </c>
      <c r="T669" s="1">
        <v>14824.8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</row>
    <row r="670" spans="1:38" x14ac:dyDescent="0.35">
      <c r="A670" t="str">
        <f t="shared" si="20"/>
        <v>202405_2559007_25211152</v>
      </c>
      <c r="B670">
        <v>2024</v>
      </c>
      <c r="C670" t="s">
        <v>108</v>
      </c>
      <c r="D670" t="s">
        <v>833</v>
      </c>
      <c r="E670" t="s">
        <v>835</v>
      </c>
      <c r="F670">
        <v>5</v>
      </c>
      <c r="G670" t="s">
        <v>810</v>
      </c>
      <c r="H670">
        <v>9</v>
      </c>
      <c r="I670" t="s">
        <v>120</v>
      </c>
      <c r="J670" t="s">
        <v>834</v>
      </c>
      <c r="K670" t="s">
        <v>836</v>
      </c>
      <c r="L670">
        <v>2000</v>
      </c>
      <c r="M670" t="s">
        <v>105</v>
      </c>
      <c r="N670">
        <v>2111</v>
      </c>
      <c r="O670" t="s">
        <v>124</v>
      </c>
      <c r="P670">
        <v>52</v>
      </c>
      <c r="Q670" t="s">
        <v>112</v>
      </c>
      <c r="R670" s="1">
        <v>12201.26</v>
      </c>
      <c r="S670" s="1">
        <v>9759.7999999999993</v>
      </c>
      <c r="T670" s="1">
        <v>9759.7999999999993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</row>
    <row r="671" spans="1:38" x14ac:dyDescent="0.35">
      <c r="A671" t="str">
        <f t="shared" si="20"/>
        <v>202405_2559007_25214145</v>
      </c>
      <c r="B671">
        <v>2024</v>
      </c>
      <c r="C671" t="s">
        <v>108</v>
      </c>
      <c r="D671" t="s">
        <v>833</v>
      </c>
      <c r="E671" t="s">
        <v>835</v>
      </c>
      <c r="F671">
        <v>5</v>
      </c>
      <c r="G671" t="s">
        <v>810</v>
      </c>
      <c r="H671">
        <v>9</v>
      </c>
      <c r="I671" t="s">
        <v>120</v>
      </c>
      <c r="J671" t="s">
        <v>834</v>
      </c>
      <c r="K671" t="s">
        <v>836</v>
      </c>
      <c r="L671">
        <v>2000</v>
      </c>
      <c r="M671" t="s">
        <v>105</v>
      </c>
      <c r="N671">
        <v>2141</v>
      </c>
      <c r="O671" t="s">
        <v>126</v>
      </c>
      <c r="P671">
        <v>45</v>
      </c>
      <c r="Q671" t="s">
        <v>107</v>
      </c>
      <c r="R671" s="1">
        <v>220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</row>
    <row r="672" spans="1:38" x14ac:dyDescent="0.35">
      <c r="A672" t="str">
        <f t="shared" si="20"/>
        <v>202405_2559007_25214153</v>
      </c>
      <c r="B672">
        <v>2024</v>
      </c>
      <c r="C672" t="s">
        <v>108</v>
      </c>
      <c r="D672" t="s">
        <v>833</v>
      </c>
      <c r="E672" t="s">
        <v>835</v>
      </c>
      <c r="F672">
        <v>5</v>
      </c>
      <c r="G672" t="s">
        <v>810</v>
      </c>
      <c r="H672">
        <v>9</v>
      </c>
      <c r="I672" t="s">
        <v>120</v>
      </c>
      <c r="J672" t="s">
        <v>834</v>
      </c>
      <c r="K672" t="s">
        <v>836</v>
      </c>
      <c r="L672">
        <v>2000</v>
      </c>
      <c r="M672" t="s">
        <v>105</v>
      </c>
      <c r="N672">
        <v>2141</v>
      </c>
      <c r="O672" t="s">
        <v>126</v>
      </c>
      <c r="P672">
        <v>53</v>
      </c>
      <c r="Q672" t="s">
        <v>112</v>
      </c>
      <c r="R672" s="1">
        <v>310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</row>
    <row r="673" spans="1:38" x14ac:dyDescent="0.35">
      <c r="A673" t="str">
        <f t="shared" si="20"/>
        <v>202405_2559007_25217154</v>
      </c>
      <c r="B673">
        <v>2024</v>
      </c>
      <c r="C673" t="s">
        <v>108</v>
      </c>
      <c r="D673" t="s">
        <v>833</v>
      </c>
      <c r="E673" t="s">
        <v>835</v>
      </c>
      <c r="F673">
        <v>5</v>
      </c>
      <c r="G673" t="s">
        <v>810</v>
      </c>
      <c r="H673">
        <v>9</v>
      </c>
      <c r="I673" t="s">
        <v>120</v>
      </c>
      <c r="J673" t="s">
        <v>834</v>
      </c>
      <c r="K673" t="s">
        <v>836</v>
      </c>
      <c r="L673">
        <v>2000</v>
      </c>
      <c r="M673" t="s">
        <v>105</v>
      </c>
      <c r="N673">
        <v>2171</v>
      </c>
      <c r="O673" t="s">
        <v>127</v>
      </c>
      <c r="P673">
        <v>54</v>
      </c>
      <c r="Q673" t="s">
        <v>112</v>
      </c>
      <c r="R673" s="1">
        <v>3000</v>
      </c>
      <c r="S673" s="1">
        <v>2999.76</v>
      </c>
      <c r="T673" s="1">
        <v>2999.76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</row>
    <row r="674" spans="1:38" x14ac:dyDescent="0.35">
      <c r="A674" t="str">
        <f t="shared" si="20"/>
        <v>202405_2559007_25261146</v>
      </c>
      <c r="B674">
        <v>2024</v>
      </c>
      <c r="C674" t="s">
        <v>108</v>
      </c>
      <c r="D674" t="s">
        <v>833</v>
      </c>
      <c r="E674" t="s">
        <v>835</v>
      </c>
      <c r="F674">
        <v>5</v>
      </c>
      <c r="G674" t="s">
        <v>810</v>
      </c>
      <c r="H674">
        <v>9</v>
      </c>
      <c r="I674" t="s">
        <v>120</v>
      </c>
      <c r="J674" t="s">
        <v>834</v>
      </c>
      <c r="K674" t="s">
        <v>836</v>
      </c>
      <c r="L674">
        <v>2000</v>
      </c>
      <c r="M674" t="s">
        <v>105</v>
      </c>
      <c r="N674">
        <v>2611</v>
      </c>
      <c r="O674" t="s">
        <v>128</v>
      </c>
      <c r="P674">
        <v>46</v>
      </c>
      <c r="Q674" t="s">
        <v>107</v>
      </c>
      <c r="R674" s="1">
        <v>11000</v>
      </c>
      <c r="S674" s="1">
        <v>10962</v>
      </c>
      <c r="T674" s="1">
        <v>10962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</row>
    <row r="675" spans="1:38" x14ac:dyDescent="0.35">
      <c r="A675" t="str">
        <f t="shared" si="20"/>
        <v>202405_2559007_25261155</v>
      </c>
      <c r="B675">
        <v>2024</v>
      </c>
      <c r="C675" t="s">
        <v>108</v>
      </c>
      <c r="D675" t="s">
        <v>833</v>
      </c>
      <c r="E675" t="s">
        <v>835</v>
      </c>
      <c r="F675">
        <v>5</v>
      </c>
      <c r="G675" t="s">
        <v>810</v>
      </c>
      <c r="H675">
        <v>9</v>
      </c>
      <c r="I675" t="s">
        <v>120</v>
      </c>
      <c r="J675" t="s">
        <v>834</v>
      </c>
      <c r="K675" t="s">
        <v>836</v>
      </c>
      <c r="L675">
        <v>2000</v>
      </c>
      <c r="M675" t="s">
        <v>105</v>
      </c>
      <c r="N675">
        <v>2611</v>
      </c>
      <c r="O675" t="s">
        <v>128</v>
      </c>
      <c r="P675">
        <v>55</v>
      </c>
      <c r="Q675" t="s">
        <v>112</v>
      </c>
      <c r="R675" s="1">
        <v>11000</v>
      </c>
      <c r="S675" s="1">
        <v>10962</v>
      </c>
      <c r="T675" s="1">
        <v>10962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</row>
    <row r="676" spans="1:38" x14ac:dyDescent="0.35">
      <c r="A676" t="str">
        <f t="shared" si="20"/>
        <v>202405_2559007_25271162</v>
      </c>
      <c r="B676">
        <v>2024</v>
      </c>
      <c r="C676" t="s">
        <v>108</v>
      </c>
      <c r="D676" t="s">
        <v>833</v>
      </c>
      <c r="E676" t="s">
        <v>835</v>
      </c>
      <c r="F676">
        <v>5</v>
      </c>
      <c r="G676" t="s">
        <v>810</v>
      </c>
      <c r="H676">
        <v>9</v>
      </c>
      <c r="I676" t="s">
        <v>120</v>
      </c>
      <c r="J676" t="s">
        <v>834</v>
      </c>
      <c r="K676" t="s">
        <v>836</v>
      </c>
      <c r="L676">
        <v>2000</v>
      </c>
      <c r="M676" t="s">
        <v>105</v>
      </c>
      <c r="N676">
        <v>2711</v>
      </c>
      <c r="O676" t="s">
        <v>106</v>
      </c>
      <c r="P676">
        <v>62</v>
      </c>
      <c r="Q676" t="s">
        <v>107</v>
      </c>
      <c r="R676" s="1">
        <v>3150</v>
      </c>
      <c r="S676" s="1">
        <v>2919.14</v>
      </c>
      <c r="T676" s="1">
        <v>2919.14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</row>
    <row r="677" spans="1:38" x14ac:dyDescent="0.35">
      <c r="A677" t="str">
        <f t="shared" si="20"/>
        <v>202405_2559007_25271164</v>
      </c>
      <c r="B677">
        <v>2024</v>
      </c>
      <c r="C677" t="s">
        <v>108</v>
      </c>
      <c r="D677" t="s">
        <v>833</v>
      </c>
      <c r="E677" t="s">
        <v>835</v>
      </c>
      <c r="F677">
        <v>5</v>
      </c>
      <c r="G677" t="s">
        <v>810</v>
      </c>
      <c r="H677">
        <v>9</v>
      </c>
      <c r="I677" t="s">
        <v>120</v>
      </c>
      <c r="J677" t="s">
        <v>834</v>
      </c>
      <c r="K677" t="s">
        <v>836</v>
      </c>
      <c r="L677">
        <v>2000</v>
      </c>
      <c r="M677" t="s">
        <v>105</v>
      </c>
      <c r="N677">
        <v>2711</v>
      </c>
      <c r="O677" t="s">
        <v>106</v>
      </c>
      <c r="P677">
        <v>64</v>
      </c>
      <c r="Q677" t="s">
        <v>112</v>
      </c>
      <c r="R677" s="1">
        <v>4500</v>
      </c>
      <c r="S677" s="1">
        <v>4495</v>
      </c>
      <c r="T677" s="1">
        <v>4495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</row>
    <row r="678" spans="1:38" x14ac:dyDescent="0.35">
      <c r="A678" t="str">
        <f t="shared" si="20"/>
        <v>202405_2559007_25336163</v>
      </c>
      <c r="B678">
        <v>2024</v>
      </c>
      <c r="C678" t="s">
        <v>108</v>
      </c>
      <c r="D678" t="s">
        <v>833</v>
      </c>
      <c r="E678" t="s">
        <v>835</v>
      </c>
      <c r="F678">
        <v>5</v>
      </c>
      <c r="G678" t="s">
        <v>810</v>
      </c>
      <c r="H678">
        <v>9</v>
      </c>
      <c r="I678" t="s">
        <v>120</v>
      </c>
      <c r="J678" t="s">
        <v>834</v>
      </c>
      <c r="K678" t="s">
        <v>836</v>
      </c>
      <c r="L678">
        <v>3000</v>
      </c>
      <c r="M678" t="s">
        <v>56</v>
      </c>
      <c r="N678">
        <v>3361</v>
      </c>
      <c r="O678" t="s">
        <v>114</v>
      </c>
      <c r="P678">
        <v>63</v>
      </c>
      <c r="Q678" t="s">
        <v>107</v>
      </c>
      <c r="R678" s="1">
        <v>9846.66</v>
      </c>
      <c r="S678" s="1">
        <v>9790.4</v>
      </c>
      <c r="T678" s="1">
        <v>9790.4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</row>
    <row r="679" spans="1:38" x14ac:dyDescent="0.35">
      <c r="A679" t="str">
        <f t="shared" ref="A679:A742" si="21">CONCATENATE(B679,D679,F679,H679,J679,N679,P679)</f>
        <v>202405_2559007_25336165</v>
      </c>
      <c r="B679">
        <v>2024</v>
      </c>
      <c r="C679" t="s">
        <v>108</v>
      </c>
      <c r="D679" t="s">
        <v>833</v>
      </c>
      <c r="E679" t="s">
        <v>835</v>
      </c>
      <c r="F679">
        <v>5</v>
      </c>
      <c r="G679" t="s">
        <v>810</v>
      </c>
      <c r="H679">
        <v>9</v>
      </c>
      <c r="I679" t="s">
        <v>120</v>
      </c>
      <c r="J679" t="s">
        <v>834</v>
      </c>
      <c r="K679" t="s">
        <v>836</v>
      </c>
      <c r="L679">
        <v>3000</v>
      </c>
      <c r="M679" t="s">
        <v>56</v>
      </c>
      <c r="N679">
        <v>3361</v>
      </c>
      <c r="O679" t="s">
        <v>114</v>
      </c>
      <c r="P679">
        <v>65</v>
      </c>
      <c r="Q679" t="s">
        <v>112</v>
      </c>
      <c r="R679" s="1">
        <v>6478.6</v>
      </c>
      <c r="S679" s="1">
        <v>6478.6</v>
      </c>
      <c r="T679" s="1">
        <v>6478.6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</row>
    <row r="680" spans="1:38" x14ac:dyDescent="0.35">
      <c r="A680" t="str">
        <f t="shared" si="21"/>
        <v>202405_2559007_25339158</v>
      </c>
      <c r="B680">
        <v>2024</v>
      </c>
      <c r="C680" t="s">
        <v>108</v>
      </c>
      <c r="D680" t="s">
        <v>833</v>
      </c>
      <c r="E680" t="s">
        <v>835</v>
      </c>
      <c r="F680">
        <v>5</v>
      </c>
      <c r="G680" t="s">
        <v>810</v>
      </c>
      <c r="H680">
        <v>9</v>
      </c>
      <c r="I680" t="s">
        <v>120</v>
      </c>
      <c r="J680" t="s">
        <v>834</v>
      </c>
      <c r="K680" t="s">
        <v>836</v>
      </c>
      <c r="L680">
        <v>3000</v>
      </c>
      <c r="M680" t="s">
        <v>56</v>
      </c>
      <c r="N680">
        <v>3391</v>
      </c>
      <c r="O680" t="s">
        <v>129</v>
      </c>
      <c r="P680">
        <v>58</v>
      </c>
      <c r="Q680" t="s">
        <v>112</v>
      </c>
      <c r="R680" s="1">
        <v>2549.7399999999998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</row>
    <row r="681" spans="1:38" x14ac:dyDescent="0.35">
      <c r="A681" t="str">
        <f t="shared" si="21"/>
        <v>202405_2559007_25511149</v>
      </c>
      <c r="B681">
        <v>2024</v>
      </c>
      <c r="C681" t="s">
        <v>108</v>
      </c>
      <c r="D681" t="s">
        <v>833</v>
      </c>
      <c r="E681" t="s">
        <v>835</v>
      </c>
      <c r="F681">
        <v>5</v>
      </c>
      <c r="G681" t="s">
        <v>810</v>
      </c>
      <c r="H681">
        <v>9</v>
      </c>
      <c r="I681" t="s">
        <v>120</v>
      </c>
      <c r="J681" t="s">
        <v>834</v>
      </c>
      <c r="K681" t="s">
        <v>836</v>
      </c>
      <c r="L681">
        <v>5000</v>
      </c>
      <c r="M681" t="s">
        <v>118</v>
      </c>
      <c r="N681">
        <v>5111</v>
      </c>
      <c r="O681" t="s">
        <v>119</v>
      </c>
      <c r="P681">
        <v>49</v>
      </c>
      <c r="Q681" t="s">
        <v>107</v>
      </c>
      <c r="R681" s="1">
        <v>6449.6</v>
      </c>
      <c r="S681" s="1">
        <v>6409</v>
      </c>
      <c r="T681" s="1">
        <v>6409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</row>
    <row r="682" spans="1:38" x14ac:dyDescent="0.35">
      <c r="A682" t="str">
        <f t="shared" si="21"/>
        <v>202405_2559007_25511159</v>
      </c>
      <c r="B682">
        <v>2024</v>
      </c>
      <c r="C682" t="s">
        <v>108</v>
      </c>
      <c r="D682" t="s">
        <v>833</v>
      </c>
      <c r="E682" t="s">
        <v>835</v>
      </c>
      <c r="F682">
        <v>5</v>
      </c>
      <c r="G682" t="s">
        <v>810</v>
      </c>
      <c r="H682">
        <v>9</v>
      </c>
      <c r="I682" t="s">
        <v>120</v>
      </c>
      <c r="J682" t="s">
        <v>834</v>
      </c>
      <c r="K682" t="s">
        <v>836</v>
      </c>
      <c r="L682">
        <v>5000</v>
      </c>
      <c r="M682" t="s">
        <v>118</v>
      </c>
      <c r="N682">
        <v>5111</v>
      </c>
      <c r="O682" t="s">
        <v>119</v>
      </c>
      <c r="P682">
        <v>59</v>
      </c>
      <c r="Q682" t="s">
        <v>112</v>
      </c>
      <c r="R682" s="1">
        <v>8025.4</v>
      </c>
      <c r="S682" s="1">
        <v>6388.24</v>
      </c>
      <c r="T682" s="1">
        <v>6388.24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</row>
    <row r="683" spans="1:38" x14ac:dyDescent="0.35">
      <c r="A683" t="str">
        <f t="shared" si="21"/>
        <v>202405_2559007_25519150</v>
      </c>
      <c r="B683">
        <v>2024</v>
      </c>
      <c r="C683" t="s">
        <v>108</v>
      </c>
      <c r="D683" t="s">
        <v>833</v>
      </c>
      <c r="E683" t="s">
        <v>835</v>
      </c>
      <c r="F683">
        <v>5</v>
      </c>
      <c r="G683" t="s">
        <v>810</v>
      </c>
      <c r="H683">
        <v>9</v>
      </c>
      <c r="I683" t="s">
        <v>120</v>
      </c>
      <c r="J683" t="s">
        <v>834</v>
      </c>
      <c r="K683" t="s">
        <v>836</v>
      </c>
      <c r="L683">
        <v>5000</v>
      </c>
      <c r="M683" t="s">
        <v>118</v>
      </c>
      <c r="N683">
        <v>5191</v>
      </c>
      <c r="O683" t="s">
        <v>121</v>
      </c>
      <c r="P683">
        <v>50</v>
      </c>
      <c r="Q683" t="s">
        <v>107</v>
      </c>
      <c r="R683" s="1">
        <v>4508.9399999999996</v>
      </c>
      <c r="S683" s="1">
        <v>3869.99</v>
      </c>
      <c r="T683" s="1">
        <v>3869.99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</row>
    <row r="684" spans="1:38" x14ac:dyDescent="0.35">
      <c r="A684" t="str">
        <f t="shared" si="21"/>
        <v>202405_2559007_25519167</v>
      </c>
      <c r="B684">
        <v>2024</v>
      </c>
      <c r="C684" t="s">
        <v>108</v>
      </c>
      <c r="D684" t="s">
        <v>833</v>
      </c>
      <c r="E684" t="s">
        <v>835</v>
      </c>
      <c r="F684">
        <v>5</v>
      </c>
      <c r="G684" t="s">
        <v>810</v>
      </c>
      <c r="H684">
        <v>9</v>
      </c>
      <c r="I684" t="s">
        <v>120</v>
      </c>
      <c r="J684" t="s">
        <v>834</v>
      </c>
      <c r="K684" t="s">
        <v>836</v>
      </c>
      <c r="L684">
        <v>5000</v>
      </c>
      <c r="M684" t="s">
        <v>118</v>
      </c>
      <c r="N684">
        <v>5191</v>
      </c>
      <c r="O684" t="s">
        <v>121</v>
      </c>
      <c r="P684">
        <v>67</v>
      </c>
      <c r="Q684" t="s">
        <v>112</v>
      </c>
      <c r="R684" s="1">
        <v>1935</v>
      </c>
      <c r="S684" s="1">
        <v>1935</v>
      </c>
      <c r="T684" s="1">
        <v>1935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</row>
    <row r="685" spans="1:38" x14ac:dyDescent="0.35">
      <c r="A685" t="str">
        <f t="shared" si="21"/>
        <v>202405_2559007_2521110</v>
      </c>
      <c r="B685">
        <v>2024</v>
      </c>
      <c r="C685" t="s">
        <v>215</v>
      </c>
      <c r="D685" t="s">
        <v>833</v>
      </c>
      <c r="E685" t="s">
        <v>835</v>
      </c>
      <c r="F685">
        <v>5</v>
      </c>
      <c r="G685" t="s">
        <v>810</v>
      </c>
      <c r="H685">
        <v>9</v>
      </c>
      <c r="I685" t="s">
        <v>120</v>
      </c>
      <c r="J685" t="s">
        <v>834</v>
      </c>
      <c r="K685" t="s">
        <v>836</v>
      </c>
      <c r="L685">
        <v>2000</v>
      </c>
      <c r="M685" t="s">
        <v>105</v>
      </c>
      <c r="N685">
        <v>2111</v>
      </c>
      <c r="O685" t="s">
        <v>124</v>
      </c>
      <c r="P685">
        <v>0</v>
      </c>
      <c r="Q685" t="s">
        <v>58</v>
      </c>
      <c r="R685" s="1">
        <v>7799.48</v>
      </c>
      <c r="S685" s="1">
        <v>7799.48</v>
      </c>
      <c r="T685" s="1">
        <v>7799.48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</row>
    <row r="686" spans="1:38" x14ac:dyDescent="0.35">
      <c r="A686" t="str">
        <f t="shared" si="21"/>
        <v>202405_2559007_2526110</v>
      </c>
      <c r="B686">
        <v>2024</v>
      </c>
      <c r="C686" t="s">
        <v>215</v>
      </c>
      <c r="D686" t="s">
        <v>833</v>
      </c>
      <c r="E686" t="s">
        <v>835</v>
      </c>
      <c r="F686">
        <v>5</v>
      </c>
      <c r="G686" t="s">
        <v>810</v>
      </c>
      <c r="H686">
        <v>9</v>
      </c>
      <c r="I686" t="s">
        <v>120</v>
      </c>
      <c r="J686" t="s">
        <v>834</v>
      </c>
      <c r="K686" t="s">
        <v>836</v>
      </c>
      <c r="L686">
        <v>2000</v>
      </c>
      <c r="M686" t="s">
        <v>105</v>
      </c>
      <c r="N686">
        <v>2611</v>
      </c>
      <c r="O686" t="s">
        <v>128</v>
      </c>
      <c r="P686">
        <v>0</v>
      </c>
      <c r="Q686" t="s">
        <v>58</v>
      </c>
      <c r="R686" s="1">
        <v>9101.75</v>
      </c>
      <c r="S686" s="1">
        <v>9101.75</v>
      </c>
      <c r="T686" s="1">
        <v>9101.75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</row>
    <row r="687" spans="1:38" x14ac:dyDescent="0.35">
      <c r="A687" t="str">
        <f t="shared" si="21"/>
        <v>202405_2559007_2529610</v>
      </c>
      <c r="B687">
        <v>2024</v>
      </c>
      <c r="C687" t="s">
        <v>782</v>
      </c>
      <c r="D687" t="s">
        <v>833</v>
      </c>
      <c r="E687" t="s">
        <v>835</v>
      </c>
      <c r="F687">
        <v>5</v>
      </c>
      <c r="G687" t="s">
        <v>810</v>
      </c>
      <c r="H687">
        <v>9</v>
      </c>
      <c r="I687" t="s">
        <v>120</v>
      </c>
      <c r="J687" t="s">
        <v>834</v>
      </c>
      <c r="K687" t="s">
        <v>836</v>
      </c>
      <c r="L687">
        <v>2000</v>
      </c>
      <c r="M687" t="s">
        <v>105</v>
      </c>
      <c r="N687">
        <v>2961</v>
      </c>
      <c r="O687" t="s">
        <v>379</v>
      </c>
      <c r="P687">
        <v>0</v>
      </c>
      <c r="Q687" t="s">
        <v>58</v>
      </c>
      <c r="R687" s="1">
        <v>0</v>
      </c>
      <c r="S687" s="1">
        <v>0</v>
      </c>
      <c r="T687" s="1">
        <v>0</v>
      </c>
      <c r="U687" s="1">
        <v>33000</v>
      </c>
      <c r="V687" s="1">
        <v>0</v>
      </c>
      <c r="W687" s="1">
        <v>23490</v>
      </c>
      <c r="X687" s="1">
        <v>23490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</row>
    <row r="688" spans="1:38" x14ac:dyDescent="0.35">
      <c r="A688" t="str">
        <f t="shared" si="21"/>
        <v>202405_2559007_2533910</v>
      </c>
      <c r="B688">
        <v>2024</v>
      </c>
      <c r="C688" t="s">
        <v>215</v>
      </c>
      <c r="D688" t="s">
        <v>833</v>
      </c>
      <c r="E688" t="s">
        <v>835</v>
      </c>
      <c r="F688">
        <v>5</v>
      </c>
      <c r="G688" t="s">
        <v>810</v>
      </c>
      <c r="H688">
        <v>9</v>
      </c>
      <c r="I688" t="s">
        <v>120</v>
      </c>
      <c r="J688" t="s">
        <v>834</v>
      </c>
      <c r="K688" t="s">
        <v>836</v>
      </c>
      <c r="L688">
        <v>3000</v>
      </c>
      <c r="M688" t="s">
        <v>56</v>
      </c>
      <c r="N688">
        <v>3391</v>
      </c>
      <c r="O688" t="s">
        <v>129</v>
      </c>
      <c r="P688">
        <v>0</v>
      </c>
      <c r="Q688" t="s">
        <v>58</v>
      </c>
      <c r="R688" s="1">
        <v>79170</v>
      </c>
      <c r="S688" s="1">
        <v>79170</v>
      </c>
      <c r="T688" s="1">
        <v>79170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</row>
    <row r="689" spans="1:38" x14ac:dyDescent="0.35">
      <c r="A689" t="str">
        <f t="shared" si="21"/>
        <v>202405_2559007_25142113</v>
      </c>
      <c r="B689">
        <v>2024</v>
      </c>
      <c r="C689" t="s">
        <v>775</v>
      </c>
      <c r="D689" t="s">
        <v>833</v>
      </c>
      <c r="E689" t="s">
        <v>835</v>
      </c>
      <c r="F689">
        <v>5</v>
      </c>
      <c r="G689" t="s">
        <v>810</v>
      </c>
      <c r="H689">
        <v>9</v>
      </c>
      <c r="I689" t="s">
        <v>120</v>
      </c>
      <c r="J689" t="s">
        <v>834</v>
      </c>
      <c r="K689" t="s">
        <v>836</v>
      </c>
      <c r="L689">
        <v>1000</v>
      </c>
      <c r="M689" t="s">
        <v>71</v>
      </c>
      <c r="N689">
        <v>1421</v>
      </c>
      <c r="O689" t="s">
        <v>96</v>
      </c>
      <c r="P689">
        <v>13</v>
      </c>
      <c r="Q689" t="s">
        <v>682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</row>
    <row r="690" spans="1:38" x14ac:dyDescent="0.35">
      <c r="A690" t="str">
        <f t="shared" si="21"/>
        <v>202405_2559007_25143213</v>
      </c>
      <c r="B690">
        <v>2024</v>
      </c>
      <c r="C690" t="s">
        <v>775</v>
      </c>
      <c r="D690" t="s">
        <v>833</v>
      </c>
      <c r="E690" t="s">
        <v>835</v>
      </c>
      <c r="F690">
        <v>5</v>
      </c>
      <c r="G690" t="s">
        <v>810</v>
      </c>
      <c r="H690">
        <v>9</v>
      </c>
      <c r="I690" t="s">
        <v>120</v>
      </c>
      <c r="J690" t="s">
        <v>834</v>
      </c>
      <c r="K690" t="s">
        <v>836</v>
      </c>
      <c r="L690">
        <v>1000</v>
      </c>
      <c r="M690" t="s">
        <v>71</v>
      </c>
      <c r="N690">
        <v>1432</v>
      </c>
      <c r="O690" t="s">
        <v>98</v>
      </c>
      <c r="P690">
        <v>13</v>
      </c>
      <c r="Q690" t="s">
        <v>682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</row>
    <row r="691" spans="1:38" x14ac:dyDescent="0.35">
      <c r="A691" t="str">
        <f t="shared" si="21"/>
        <v>202405_2559007_2515910</v>
      </c>
      <c r="B691">
        <v>2024</v>
      </c>
      <c r="C691" t="s">
        <v>775</v>
      </c>
      <c r="D691" t="s">
        <v>833</v>
      </c>
      <c r="E691" t="s">
        <v>835</v>
      </c>
      <c r="F691">
        <v>5</v>
      </c>
      <c r="G691" t="s">
        <v>810</v>
      </c>
      <c r="H691">
        <v>9</v>
      </c>
      <c r="I691" t="s">
        <v>120</v>
      </c>
      <c r="J691" t="s">
        <v>834</v>
      </c>
      <c r="K691" t="s">
        <v>836</v>
      </c>
      <c r="L691">
        <v>1000</v>
      </c>
      <c r="M691" t="s">
        <v>71</v>
      </c>
      <c r="N691">
        <v>1591</v>
      </c>
      <c r="O691" t="s">
        <v>79</v>
      </c>
      <c r="P691">
        <v>0</v>
      </c>
      <c r="Q691" t="s">
        <v>58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</row>
    <row r="692" spans="1:38" x14ac:dyDescent="0.35">
      <c r="A692" t="str">
        <f t="shared" si="21"/>
        <v>202405_2559007_25122114</v>
      </c>
      <c r="B692">
        <v>2024</v>
      </c>
      <c r="C692" t="s">
        <v>790</v>
      </c>
      <c r="D692" t="s">
        <v>833</v>
      </c>
      <c r="E692" t="s">
        <v>835</v>
      </c>
      <c r="F692">
        <v>5</v>
      </c>
      <c r="G692" t="s">
        <v>810</v>
      </c>
      <c r="H692">
        <v>9</v>
      </c>
      <c r="I692" t="s">
        <v>120</v>
      </c>
      <c r="J692" t="s">
        <v>834</v>
      </c>
      <c r="K692" t="s">
        <v>836</v>
      </c>
      <c r="L692">
        <v>1000</v>
      </c>
      <c r="M692" t="s">
        <v>71</v>
      </c>
      <c r="N692">
        <v>1221</v>
      </c>
      <c r="O692" t="s">
        <v>77</v>
      </c>
      <c r="P692">
        <v>14</v>
      </c>
      <c r="Q692" t="s">
        <v>683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</row>
    <row r="693" spans="1:38" x14ac:dyDescent="0.35">
      <c r="A693" t="str">
        <f t="shared" si="21"/>
        <v>202405_2559007_25142114</v>
      </c>
      <c r="B693">
        <v>2024</v>
      </c>
      <c r="C693" t="s">
        <v>790</v>
      </c>
      <c r="D693" t="s">
        <v>833</v>
      </c>
      <c r="E693" t="s">
        <v>835</v>
      </c>
      <c r="F693">
        <v>5</v>
      </c>
      <c r="G693" t="s">
        <v>810</v>
      </c>
      <c r="H693">
        <v>9</v>
      </c>
      <c r="I693" t="s">
        <v>120</v>
      </c>
      <c r="J693" t="s">
        <v>834</v>
      </c>
      <c r="K693" t="s">
        <v>836</v>
      </c>
      <c r="L693">
        <v>1000</v>
      </c>
      <c r="M693" t="s">
        <v>71</v>
      </c>
      <c r="N693">
        <v>1421</v>
      </c>
      <c r="O693" t="s">
        <v>96</v>
      </c>
      <c r="P693">
        <v>14</v>
      </c>
      <c r="Q693" t="s">
        <v>683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</row>
    <row r="694" spans="1:38" x14ac:dyDescent="0.35">
      <c r="A694" t="str">
        <f t="shared" si="21"/>
        <v>202405_2559007_25143214</v>
      </c>
      <c r="B694">
        <v>2024</v>
      </c>
      <c r="C694" t="s">
        <v>790</v>
      </c>
      <c r="D694" t="s">
        <v>833</v>
      </c>
      <c r="E694" t="s">
        <v>835</v>
      </c>
      <c r="F694">
        <v>5</v>
      </c>
      <c r="G694" t="s">
        <v>810</v>
      </c>
      <c r="H694">
        <v>9</v>
      </c>
      <c r="I694" t="s">
        <v>120</v>
      </c>
      <c r="J694" t="s">
        <v>834</v>
      </c>
      <c r="K694" t="s">
        <v>836</v>
      </c>
      <c r="L694">
        <v>1000</v>
      </c>
      <c r="M694" t="s">
        <v>71</v>
      </c>
      <c r="N694">
        <v>1432</v>
      </c>
      <c r="O694" t="s">
        <v>98</v>
      </c>
      <c r="P694">
        <v>14</v>
      </c>
      <c r="Q694" t="s">
        <v>683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</row>
    <row r="695" spans="1:38" x14ac:dyDescent="0.35">
      <c r="A695" t="str">
        <f t="shared" si="21"/>
        <v>202405_2559007_2554110</v>
      </c>
      <c r="B695">
        <v>2024</v>
      </c>
      <c r="C695" t="s">
        <v>782</v>
      </c>
      <c r="D695" t="s">
        <v>833</v>
      </c>
      <c r="E695" t="s">
        <v>835</v>
      </c>
      <c r="F695">
        <v>5</v>
      </c>
      <c r="G695" t="s">
        <v>810</v>
      </c>
      <c r="H695">
        <v>9</v>
      </c>
      <c r="I695" t="s">
        <v>120</v>
      </c>
      <c r="J695" t="s">
        <v>834</v>
      </c>
      <c r="K695" t="s">
        <v>836</v>
      </c>
      <c r="L695">
        <v>5000</v>
      </c>
      <c r="M695" t="s">
        <v>118</v>
      </c>
      <c r="N695">
        <v>5411</v>
      </c>
      <c r="O695" t="s">
        <v>242</v>
      </c>
      <c r="P695">
        <v>0</v>
      </c>
      <c r="Q695" t="s">
        <v>58</v>
      </c>
      <c r="R695" s="1">
        <v>361499.99</v>
      </c>
      <c r="S695" s="1">
        <v>351399.99</v>
      </c>
      <c r="T695" s="1">
        <v>351399.99</v>
      </c>
      <c r="U695" s="1">
        <v>460000</v>
      </c>
      <c r="V695" s="1">
        <v>0</v>
      </c>
      <c r="W695" s="1">
        <v>459900</v>
      </c>
      <c r="X695" s="1">
        <v>459900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</row>
    <row r="696" spans="1:38" x14ac:dyDescent="0.35">
      <c r="A696" t="str">
        <f t="shared" si="21"/>
        <v>202405_2559007_2521110</v>
      </c>
      <c r="B696">
        <v>2024</v>
      </c>
      <c r="C696" t="s">
        <v>235</v>
      </c>
      <c r="D696" t="s">
        <v>833</v>
      </c>
      <c r="E696" t="s">
        <v>835</v>
      </c>
      <c r="F696">
        <v>5</v>
      </c>
      <c r="G696" t="s">
        <v>810</v>
      </c>
      <c r="H696">
        <v>9</v>
      </c>
      <c r="I696" t="s">
        <v>120</v>
      </c>
      <c r="J696" t="s">
        <v>834</v>
      </c>
      <c r="K696" t="s">
        <v>836</v>
      </c>
      <c r="L696">
        <v>2000</v>
      </c>
      <c r="M696" t="s">
        <v>105</v>
      </c>
      <c r="N696">
        <v>2111</v>
      </c>
      <c r="O696" t="s">
        <v>124</v>
      </c>
      <c r="P696">
        <v>0</v>
      </c>
      <c r="Q696" t="s">
        <v>58</v>
      </c>
      <c r="R696" s="1">
        <v>8250</v>
      </c>
      <c r="S696" s="1">
        <v>7759.96</v>
      </c>
      <c r="T696" s="1">
        <v>7759.96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</row>
    <row r="697" spans="1:38" x14ac:dyDescent="0.35">
      <c r="A697" t="str">
        <f t="shared" si="21"/>
        <v>202405_2559007_2535510</v>
      </c>
      <c r="B697">
        <v>2024</v>
      </c>
      <c r="C697" t="s">
        <v>235</v>
      </c>
      <c r="D697" t="s">
        <v>833</v>
      </c>
      <c r="E697" t="s">
        <v>835</v>
      </c>
      <c r="F697">
        <v>5</v>
      </c>
      <c r="G697" t="s">
        <v>810</v>
      </c>
      <c r="H697">
        <v>9</v>
      </c>
      <c r="I697" t="s">
        <v>120</v>
      </c>
      <c r="J697" t="s">
        <v>834</v>
      </c>
      <c r="K697" t="s">
        <v>836</v>
      </c>
      <c r="L697">
        <v>3000</v>
      </c>
      <c r="M697" t="s">
        <v>56</v>
      </c>
      <c r="N697">
        <v>3551</v>
      </c>
      <c r="O697" t="s">
        <v>243</v>
      </c>
      <c r="P697">
        <v>0</v>
      </c>
      <c r="Q697" t="s">
        <v>58</v>
      </c>
      <c r="R697" s="1">
        <v>89401.2</v>
      </c>
      <c r="S697" s="1">
        <v>89401.2</v>
      </c>
      <c r="T697" s="1">
        <v>89401.2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</row>
    <row r="698" spans="1:38" x14ac:dyDescent="0.35">
      <c r="A698" t="str">
        <f t="shared" si="21"/>
        <v>2.6-06-2505_2559007_25211161</v>
      </c>
      <c r="B698" t="s">
        <v>992</v>
      </c>
      <c r="C698" t="s">
        <v>994</v>
      </c>
      <c r="D698" t="s">
        <v>833</v>
      </c>
      <c r="E698" t="s">
        <v>835</v>
      </c>
      <c r="F698">
        <v>5</v>
      </c>
      <c r="G698" t="s">
        <v>810</v>
      </c>
      <c r="H698">
        <v>9</v>
      </c>
      <c r="I698" t="s">
        <v>120</v>
      </c>
      <c r="J698" t="s">
        <v>834</v>
      </c>
      <c r="K698" t="s">
        <v>836</v>
      </c>
      <c r="L698">
        <v>2000</v>
      </c>
      <c r="M698" t="s">
        <v>105</v>
      </c>
      <c r="N698">
        <v>2111</v>
      </c>
      <c r="O698" t="s">
        <v>124</v>
      </c>
      <c r="P698">
        <v>61</v>
      </c>
      <c r="Q698" t="s">
        <v>993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 s="1">
        <v>3600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s="1">
        <v>3600</v>
      </c>
      <c r="AG698" s="1">
        <v>3600</v>
      </c>
      <c r="AH698" s="1">
        <v>3600</v>
      </c>
      <c r="AI698">
        <v>0</v>
      </c>
      <c r="AJ698">
        <v>0</v>
      </c>
      <c r="AK698">
        <v>0</v>
      </c>
      <c r="AL698" s="1">
        <v>3600</v>
      </c>
    </row>
    <row r="699" spans="1:38" x14ac:dyDescent="0.35">
      <c r="A699" t="str">
        <f t="shared" si="21"/>
        <v>2.6-06-2505_2559007_25214160</v>
      </c>
      <c r="B699" t="s">
        <v>992</v>
      </c>
      <c r="C699" t="s">
        <v>994</v>
      </c>
      <c r="D699" t="s">
        <v>833</v>
      </c>
      <c r="E699" t="s">
        <v>835</v>
      </c>
      <c r="F699">
        <v>5</v>
      </c>
      <c r="G699" t="s">
        <v>810</v>
      </c>
      <c r="H699">
        <v>9</v>
      </c>
      <c r="I699" t="s">
        <v>120</v>
      </c>
      <c r="J699" t="s">
        <v>834</v>
      </c>
      <c r="K699" t="s">
        <v>836</v>
      </c>
      <c r="L699">
        <v>2000</v>
      </c>
      <c r="M699" t="s">
        <v>105</v>
      </c>
      <c r="N699">
        <v>2141</v>
      </c>
      <c r="O699" t="s">
        <v>126</v>
      </c>
      <c r="P699">
        <v>60</v>
      </c>
      <c r="Q699" t="s">
        <v>112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 s="1">
        <v>2500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s="1">
        <v>2500</v>
      </c>
      <c r="AG699" s="1">
        <v>2500</v>
      </c>
      <c r="AH699" s="1">
        <v>2500</v>
      </c>
      <c r="AI699">
        <v>0</v>
      </c>
      <c r="AJ699">
        <v>0</v>
      </c>
      <c r="AK699">
        <v>0</v>
      </c>
      <c r="AL699" s="1">
        <v>2500</v>
      </c>
    </row>
    <row r="700" spans="1:38" x14ac:dyDescent="0.35">
      <c r="A700" t="str">
        <f t="shared" si="21"/>
        <v>2.6-06-2505_2559007_25261160</v>
      </c>
      <c r="B700" t="s">
        <v>992</v>
      </c>
      <c r="C700" t="s">
        <v>994</v>
      </c>
      <c r="D700" t="s">
        <v>833</v>
      </c>
      <c r="E700" t="s">
        <v>835</v>
      </c>
      <c r="F700">
        <v>5</v>
      </c>
      <c r="G700" t="s">
        <v>810</v>
      </c>
      <c r="H700">
        <v>9</v>
      </c>
      <c r="I700" t="s">
        <v>120</v>
      </c>
      <c r="J700" t="s">
        <v>834</v>
      </c>
      <c r="K700" t="s">
        <v>836</v>
      </c>
      <c r="L700">
        <v>2000</v>
      </c>
      <c r="M700" t="s">
        <v>105</v>
      </c>
      <c r="N700">
        <v>2611</v>
      </c>
      <c r="O700" t="s">
        <v>128</v>
      </c>
      <c r="P700">
        <v>60</v>
      </c>
      <c r="Q700" t="s">
        <v>112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 s="1">
        <v>32400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s="1">
        <v>32400</v>
      </c>
      <c r="AG700" s="1">
        <v>32400</v>
      </c>
      <c r="AH700" s="1">
        <v>32400</v>
      </c>
      <c r="AI700">
        <v>0</v>
      </c>
      <c r="AJ700">
        <v>0</v>
      </c>
      <c r="AK700">
        <v>0</v>
      </c>
      <c r="AL700" s="1">
        <v>32400</v>
      </c>
    </row>
    <row r="701" spans="1:38" x14ac:dyDescent="0.35">
      <c r="A701" t="str">
        <f t="shared" si="21"/>
        <v>2.6-06-2505_2559007_25261161</v>
      </c>
      <c r="B701" t="s">
        <v>992</v>
      </c>
      <c r="C701" t="s">
        <v>994</v>
      </c>
      <c r="D701" t="s">
        <v>833</v>
      </c>
      <c r="E701" t="s">
        <v>835</v>
      </c>
      <c r="F701">
        <v>5</v>
      </c>
      <c r="G701" t="s">
        <v>810</v>
      </c>
      <c r="H701">
        <v>9</v>
      </c>
      <c r="I701" t="s">
        <v>120</v>
      </c>
      <c r="J701" t="s">
        <v>834</v>
      </c>
      <c r="K701" t="s">
        <v>836</v>
      </c>
      <c r="L701">
        <v>2000</v>
      </c>
      <c r="M701" t="s">
        <v>105</v>
      </c>
      <c r="N701">
        <v>2611</v>
      </c>
      <c r="O701" t="s">
        <v>128</v>
      </c>
      <c r="P701">
        <v>61</v>
      </c>
      <c r="Q701" t="s">
        <v>993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 s="1">
        <v>32400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 s="1">
        <v>32400</v>
      </c>
      <c r="AG701" s="1">
        <v>32400</v>
      </c>
      <c r="AH701" s="1">
        <v>32400</v>
      </c>
      <c r="AI701">
        <v>0</v>
      </c>
      <c r="AJ701">
        <v>0</v>
      </c>
      <c r="AK701">
        <v>0</v>
      </c>
      <c r="AL701" s="1">
        <v>32400</v>
      </c>
    </row>
    <row r="702" spans="1:38" x14ac:dyDescent="0.35">
      <c r="A702" t="str">
        <f t="shared" si="21"/>
        <v>1.1-00-2506_25514009_2537110</v>
      </c>
      <c r="B702" t="s">
        <v>812</v>
      </c>
      <c r="C702" t="s">
        <v>815</v>
      </c>
      <c r="D702" t="s">
        <v>839</v>
      </c>
      <c r="E702" t="s">
        <v>111</v>
      </c>
      <c r="F702">
        <v>5</v>
      </c>
      <c r="G702" t="s">
        <v>810</v>
      </c>
      <c r="H702">
        <v>14</v>
      </c>
      <c r="I702" t="s">
        <v>843</v>
      </c>
      <c r="J702" t="s">
        <v>842</v>
      </c>
      <c r="K702" t="s">
        <v>110</v>
      </c>
      <c r="L702">
        <v>3000</v>
      </c>
      <c r="M702" t="s">
        <v>56</v>
      </c>
      <c r="N702">
        <v>3711</v>
      </c>
      <c r="O702" t="s">
        <v>278</v>
      </c>
      <c r="P702">
        <v>0</v>
      </c>
      <c r="Q702" t="s">
        <v>58</v>
      </c>
      <c r="R702" s="1">
        <v>30710.02</v>
      </c>
      <c r="S702" s="1">
        <v>30710.02</v>
      </c>
      <c r="T702" s="1">
        <v>30710.02</v>
      </c>
      <c r="U702" s="1">
        <v>26105.64</v>
      </c>
      <c r="V702" s="1">
        <v>26105.64</v>
      </c>
      <c r="W702" s="1">
        <v>6886.34</v>
      </c>
      <c r="X702" s="1">
        <v>6886.34</v>
      </c>
      <c r="Y702" s="1">
        <v>25000</v>
      </c>
      <c r="Z702" s="1">
        <v>25000</v>
      </c>
      <c r="AA702" s="1">
        <v>17900</v>
      </c>
      <c r="AB702" s="1">
        <v>17900</v>
      </c>
      <c r="AC702">
        <v>0</v>
      </c>
      <c r="AD702">
        <v>0</v>
      </c>
      <c r="AE702">
        <v>0</v>
      </c>
      <c r="AF702" s="1">
        <v>7100</v>
      </c>
      <c r="AG702" s="1">
        <v>25000</v>
      </c>
      <c r="AH702">
        <v>0</v>
      </c>
      <c r="AI702">
        <v>0</v>
      </c>
      <c r="AJ702">
        <v>0</v>
      </c>
      <c r="AK702">
        <v>0</v>
      </c>
      <c r="AL702">
        <v>0</v>
      </c>
    </row>
    <row r="703" spans="1:38" x14ac:dyDescent="0.35">
      <c r="A703" t="str">
        <f t="shared" si="21"/>
        <v>1.1-00-2506_25514009_2537510</v>
      </c>
      <c r="B703" t="s">
        <v>812</v>
      </c>
      <c r="C703" t="s">
        <v>815</v>
      </c>
      <c r="D703" t="s">
        <v>839</v>
      </c>
      <c r="E703" t="s">
        <v>111</v>
      </c>
      <c r="F703">
        <v>5</v>
      </c>
      <c r="G703" t="s">
        <v>810</v>
      </c>
      <c r="H703">
        <v>14</v>
      </c>
      <c r="I703" t="s">
        <v>843</v>
      </c>
      <c r="J703" t="s">
        <v>842</v>
      </c>
      <c r="K703" t="s">
        <v>110</v>
      </c>
      <c r="L703">
        <v>3000</v>
      </c>
      <c r="M703" t="s">
        <v>56</v>
      </c>
      <c r="N703">
        <v>3751</v>
      </c>
      <c r="O703" t="s">
        <v>279</v>
      </c>
      <c r="P703">
        <v>0</v>
      </c>
      <c r="Q703" t="s">
        <v>58</v>
      </c>
      <c r="R703" s="1">
        <v>12309.98</v>
      </c>
      <c r="S703" s="1">
        <v>12309.98</v>
      </c>
      <c r="T703" s="1">
        <v>12309.98</v>
      </c>
      <c r="U703" s="1">
        <v>11397.95</v>
      </c>
      <c r="V703" s="1">
        <v>11397.95</v>
      </c>
      <c r="W703" s="1">
        <v>4332.16</v>
      </c>
      <c r="X703" s="1">
        <v>4332.16</v>
      </c>
      <c r="Y703" s="1">
        <v>20000</v>
      </c>
      <c r="Z703" s="1">
        <v>20000</v>
      </c>
      <c r="AA703" s="1">
        <v>14730</v>
      </c>
      <c r="AB703" s="1">
        <v>14730</v>
      </c>
      <c r="AC703" s="1">
        <v>6630</v>
      </c>
      <c r="AD703" s="1">
        <v>6630</v>
      </c>
      <c r="AE703" s="1">
        <v>6630</v>
      </c>
      <c r="AF703" s="1">
        <v>5270</v>
      </c>
      <c r="AG703" s="1">
        <v>13370</v>
      </c>
      <c r="AH703">
        <v>0</v>
      </c>
      <c r="AI703">
        <v>0</v>
      </c>
      <c r="AJ703">
        <v>0</v>
      </c>
      <c r="AK703">
        <v>0</v>
      </c>
      <c r="AL703">
        <v>0</v>
      </c>
    </row>
    <row r="704" spans="1:38" x14ac:dyDescent="0.35">
      <c r="A704" t="str">
        <f t="shared" si="21"/>
        <v>2.6-06-2510_25065048_25217160</v>
      </c>
      <c r="B704" t="s">
        <v>992</v>
      </c>
      <c r="C704" t="s">
        <v>994</v>
      </c>
      <c r="D704" t="s">
        <v>898</v>
      </c>
      <c r="E704" t="s">
        <v>900</v>
      </c>
      <c r="F704">
        <v>0</v>
      </c>
      <c r="G704" t="s">
        <v>255</v>
      </c>
      <c r="H704">
        <v>65</v>
      </c>
      <c r="I704" t="s">
        <v>996</v>
      </c>
      <c r="J704" t="s">
        <v>995</v>
      </c>
      <c r="K704" t="s">
        <v>226</v>
      </c>
      <c r="L704">
        <v>2000</v>
      </c>
      <c r="M704" t="s">
        <v>105</v>
      </c>
      <c r="N704">
        <v>2171</v>
      </c>
      <c r="O704" t="s">
        <v>127</v>
      </c>
      <c r="P704">
        <v>60</v>
      </c>
      <c r="Q704" t="s">
        <v>112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 s="1">
        <v>10600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 s="1">
        <v>10600</v>
      </c>
      <c r="AG704" s="1">
        <v>10600</v>
      </c>
      <c r="AH704" s="1">
        <v>10600</v>
      </c>
      <c r="AI704">
        <v>0</v>
      </c>
      <c r="AJ704">
        <v>0</v>
      </c>
      <c r="AK704">
        <v>0</v>
      </c>
      <c r="AL704" s="1">
        <v>10600</v>
      </c>
    </row>
    <row r="705" spans="1:38" x14ac:dyDescent="0.35">
      <c r="A705" t="str">
        <f t="shared" si="21"/>
        <v>2.6-06-2510_25065048_25217161</v>
      </c>
      <c r="B705" t="s">
        <v>992</v>
      </c>
      <c r="C705" t="s">
        <v>994</v>
      </c>
      <c r="D705" t="s">
        <v>898</v>
      </c>
      <c r="E705" t="s">
        <v>900</v>
      </c>
      <c r="F705">
        <v>0</v>
      </c>
      <c r="G705" t="s">
        <v>255</v>
      </c>
      <c r="H705">
        <v>65</v>
      </c>
      <c r="I705" t="s">
        <v>996</v>
      </c>
      <c r="J705" t="s">
        <v>995</v>
      </c>
      <c r="K705" t="s">
        <v>226</v>
      </c>
      <c r="L705">
        <v>2000</v>
      </c>
      <c r="M705" t="s">
        <v>105</v>
      </c>
      <c r="N705">
        <v>2171</v>
      </c>
      <c r="O705" t="s">
        <v>127</v>
      </c>
      <c r="P705">
        <v>61</v>
      </c>
      <c r="Q705" t="s">
        <v>993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 s="1">
        <v>14000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 s="1">
        <v>14000</v>
      </c>
      <c r="AG705" s="1">
        <v>14000</v>
      </c>
      <c r="AH705" s="1">
        <v>14000</v>
      </c>
      <c r="AI705">
        <v>0</v>
      </c>
      <c r="AJ705">
        <v>0</v>
      </c>
      <c r="AK705">
        <v>0</v>
      </c>
      <c r="AL705" s="1">
        <v>14000</v>
      </c>
    </row>
    <row r="706" spans="1:38" x14ac:dyDescent="0.35">
      <c r="A706" t="str">
        <f t="shared" si="21"/>
        <v>2.6-06-2510_25065048_25339160</v>
      </c>
      <c r="B706" t="s">
        <v>992</v>
      </c>
      <c r="C706" t="s">
        <v>994</v>
      </c>
      <c r="D706" t="s">
        <v>898</v>
      </c>
      <c r="E706" t="s">
        <v>900</v>
      </c>
      <c r="F706">
        <v>0</v>
      </c>
      <c r="G706" t="s">
        <v>255</v>
      </c>
      <c r="H706">
        <v>65</v>
      </c>
      <c r="I706" t="s">
        <v>996</v>
      </c>
      <c r="J706" t="s">
        <v>995</v>
      </c>
      <c r="K706" t="s">
        <v>226</v>
      </c>
      <c r="L706">
        <v>3000</v>
      </c>
      <c r="M706" t="s">
        <v>56</v>
      </c>
      <c r="N706">
        <v>3391</v>
      </c>
      <c r="O706" t="s">
        <v>129</v>
      </c>
      <c r="P706">
        <v>60</v>
      </c>
      <c r="Q706" t="s">
        <v>112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 s="1">
        <v>180000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 s="1">
        <v>180000</v>
      </c>
      <c r="AG706" s="1">
        <v>180000</v>
      </c>
      <c r="AH706" s="1">
        <v>180000</v>
      </c>
      <c r="AI706">
        <v>0</v>
      </c>
      <c r="AJ706">
        <v>0</v>
      </c>
      <c r="AK706">
        <v>0</v>
      </c>
      <c r="AL706" s="1">
        <v>180000</v>
      </c>
    </row>
    <row r="707" spans="1:38" x14ac:dyDescent="0.35">
      <c r="A707" t="str">
        <f t="shared" si="21"/>
        <v>2.6-06-2510_25065048_25339161</v>
      </c>
      <c r="B707" t="s">
        <v>992</v>
      </c>
      <c r="C707" t="s">
        <v>994</v>
      </c>
      <c r="D707" t="s">
        <v>898</v>
      </c>
      <c r="E707" t="s">
        <v>900</v>
      </c>
      <c r="F707">
        <v>0</v>
      </c>
      <c r="G707" t="s">
        <v>255</v>
      </c>
      <c r="H707">
        <v>65</v>
      </c>
      <c r="I707" t="s">
        <v>996</v>
      </c>
      <c r="J707" t="s">
        <v>995</v>
      </c>
      <c r="K707" t="s">
        <v>226</v>
      </c>
      <c r="L707">
        <v>3000</v>
      </c>
      <c r="M707" t="s">
        <v>56</v>
      </c>
      <c r="N707">
        <v>3391</v>
      </c>
      <c r="O707" t="s">
        <v>129</v>
      </c>
      <c r="P707">
        <v>61</v>
      </c>
      <c r="Q707" t="s">
        <v>993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 s="1">
        <v>180000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 s="1">
        <v>180000</v>
      </c>
      <c r="AG707" s="1">
        <v>180000</v>
      </c>
      <c r="AH707" s="1">
        <v>180000</v>
      </c>
      <c r="AI707">
        <v>0</v>
      </c>
      <c r="AJ707">
        <v>0</v>
      </c>
      <c r="AK707">
        <v>0</v>
      </c>
      <c r="AL707" s="1">
        <v>180000</v>
      </c>
    </row>
    <row r="708" spans="1:38" x14ac:dyDescent="0.35">
      <c r="A708" t="str">
        <f t="shared" si="21"/>
        <v>2.6-06-2510_25065048_25512160</v>
      </c>
      <c r="B708" t="s">
        <v>992</v>
      </c>
      <c r="C708" t="s">
        <v>994</v>
      </c>
      <c r="D708" t="s">
        <v>898</v>
      </c>
      <c r="E708" t="s">
        <v>900</v>
      </c>
      <c r="F708">
        <v>0</v>
      </c>
      <c r="G708" t="s">
        <v>255</v>
      </c>
      <c r="H708">
        <v>65</v>
      </c>
      <c r="I708" t="s">
        <v>996</v>
      </c>
      <c r="J708" t="s">
        <v>995</v>
      </c>
      <c r="K708" t="s">
        <v>226</v>
      </c>
      <c r="L708">
        <v>5000</v>
      </c>
      <c r="M708" t="s">
        <v>118</v>
      </c>
      <c r="N708">
        <v>5121</v>
      </c>
      <c r="O708" t="s">
        <v>680</v>
      </c>
      <c r="P708">
        <v>60</v>
      </c>
      <c r="Q708" t="s">
        <v>112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 s="1">
        <v>11500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 s="1">
        <v>11500</v>
      </c>
      <c r="AG708" s="1">
        <v>11500</v>
      </c>
      <c r="AH708" s="1">
        <v>11500</v>
      </c>
      <c r="AI708">
        <v>0</v>
      </c>
      <c r="AJ708">
        <v>0</v>
      </c>
      <c r="AK708">
        <v>0</v>
      </c>
      <c r="AL708" s="1">
        <v>11500</v>
      </c>
    </row>
    <row r="709" spans="1:38" x14ac:dyDescent="0.35">
      <c r="A709" t="str">
        <f t="shared" si="21"/>
        <v>2.6-06-2510_25065048_25512161</v>
      </c>
      <c r="B709" t="s">
        <v>992</v>
      </c>
      <c r="C709" t="s">
        <v>994</v>
      </c>
      <c r="D709" t="s">
        <v>898</v>
      </c>
      <c r="E709" t="s">
        <v>900</v>
      </c>
      <c r="F709">
        <v>0</v>
      </c>
      <c r="G709" t="s">
        <v>255</v>
      </c>
      <c r="H709">
        <v>65</v>
      </c>
      <c r="I709" t="s">
        <v>996</v>
      </c>
      <c r="J709" t="s">
        <v>995</v>
      </c>
      <c r="K709" t="s">
        <v>226</v>
      </c>
      <c r="L709">
        <v>5000</v>
      </c>
      <c r="M709" t="s">
        <v>118</v>
      </c>
      <c r="N709">
        <v>5121</v>
      </c>
      <c r="O709" t="s">
        <v>680</v>
      </c>
      <c r="P709">
        <v>61</v>
      </c>
      <c r="Q709" t="s">
        <v>993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 s="1">
        <v>2500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 s="1">
        <v>2500</v>
      </c>
      <c r="AG709" s="1">
        <v>2500</v>
      </c>
      <c r="AH709" s="1">
        <v>2500</v>
      </c>
      <c r="AI709">
        <v>0</v>
      </c>
      <c r="AJ709">
        <v>0</v>
      </c>
      <c r="AK709">
        <v>0</v>
      </c>
      <c r="AL709" s="1">
        <v>2500</v>
      </c>
    </row>
    <row r="710" spans="1:38" x14ac:dyDescent="0.35">
      <c r="A710" t="str">
        <f t="shared" si="21"/>
        <v>1.1-00-2510_25065048_2521710</v>
      </c>
      <c r="B710" t="s">
        <v>812</v>
      </c>
      <c r="C710" t="s">
        <v>815</v>
      </c>
      <c r="D710" t="s">
        <v>898</v>
      </c>
      <c r="E710" t="s">
        <v>900</v>
      </c>
      <c r="F710">
        <v>0</v>
      </c>
      <c r="G710" t="s">
        <v>255</v>
      </c>
      <c r="H710">
        <v>65</v>
      </c>
      <c r="I710" t="s">
        <v>996</v>
      </c>
      <c r="J710" t="s">
        <v>995</v>
      </c>
      <c r="K710" t="s">
        <v>226</v>
      </c>
      <c r="L710">
        <v>2000</v>
      </c>
      <c r="M710" t="s">
        <v>105</v>
      </c>
      <c r="N710">
        <v>2171</v>
      </c>
      <c r="O710" t="s">
        <v>127</v>
      </c>
      <c r="P710">
        <v>0</v>
      </c>
      <c r="Q710" t="s">
        <v>58</v>
      </c>
      <c r="R710" s="1">
        <v>0</v>
      </c>
      <c r="S710" s="1">
        <v>0</v>
      </c>
      <c r="T710" s="1">
        <v>0</v>
      </c>
      <c r="U710" s="1">
        <v>300000</v>
      </c>
      <c r="V710" s="1">
        <v>300000</v>
      </c>
      <c r="W710" s="1">
        <v>295800</v>
      </c>
      <c r="X710" s="1">
        <v>295800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</row>
    <row r="711" spans="1:38" x14ac:dyDescent="0.35">
      <c r="A711" t="str">
        <f t="shared" si="21"/>
        <v>1.1-00-2510_25065048_2524110</v>
      </c>
      <c r="B711" t="s">
        <v>812</v>
      </c>
      <c r="C711" t="s">
        <v>815</v>
      </c>
      <c r="D711" t="s">
        <v>898</v>
      </c>
      <c r="E711" t="s">
        <v>900</v>
      </c>
      <c r="F711">
        <v>0</v>
      </c>
      <c r="G711" t="s">
        <v>255</v>
      </c>
      <c r="H711">
        <v>65</v>
      </c>
      <c r="I711" t="s">
        <v>996</v>
      </c>
      <c r="J711" t="s">
        <v>995</v>
      </c>
      <c r="K711" t="s">
        <v>226</v>
      </c>
      <c r="L711">
        <v>2000</v>
      </c>
      <c r="M711" t="s">
        <v>105</v>
      </c>
      <c r="N711">
        <v>2411</v>
      </c>
      <c r="O711" t="s">
        <v>369</v>
      </c>
      <c r="P711">
        <v>0</v>
      </c>
      <c r="Q711" t="s">
        <v>58</v>
      </c>
      <c r="R711" s="1">
        <v>0</v>
      </c>
      <c r="S711" s="1">
        <v>0</v>
      </c>
      <c r="T711" s="1">
        <v>0</v>
      </c>
      <c r="U711" s="1">
        <v>150000</v>
      </c>
      <c r="V711" s="1">
        <v>150000</v>
      </c>
      <c r="W711" s="1">
        <v>35869.29</v>
      </c>
      <c r="X711" s="1">
        <v>35869.29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</row>
    <row r="712" spans="1:38" x14ac:dyDescent="0.35">
      <c r="A712" t="str">
        <f t="shared" si="21"/>
        <v>1.1-00-2510_25065048_2524210</v>
      </c>
      <c r="B712" t="s">
        <v>812</v>
      </c>
      <c r="C712" t="s">
        <v>815</v>
      </c>
      <c r="D712" t="s">
        <v>898</v>
      </c>
      <c r="E712" t="s">
        <v>900</v>
      </c>
      <c r="F712">
        <v>0</v>
      </c>
      <c r="G712" t="s">
        <v>255</v>
      </c>
      <c r="H712">
        <v>65</v>
      </c>
      <c r="I712" t="s">
        <v>996</v>
      </c>
      <c r="J712" t="s">
        <v>995</v>
      </c>
      <c r="K712" t="s">
        <v>226</v>
      </c>
      <c r="L712">
        <v>2000</v>
      </c>
      <c r="M712" t="s">
        <v>105</v>
      </c>
      <c r="N712">
        <v>2421</v>
      </c>
      <c r="O712" t="s">
        <v>370</v>
      </c>
      <c r="P712">
        <v>0</v>
      </c>
      <c r="Q712" t="s">
        <v>58</v>
      </c>
      <c r="R712" s="1">
        <v>0</v>
      </c>
      <c r="S712" s="1">
        <v>0</v>
      </c>
      <c r="T712" s="1">
        <v>0</v>
      </c>
      <c r="U712" s="1">
        <v>100000</v>
      </c>
      <c r="V712" s="1">
        <v>100000</v>
      </c>
      <c r="W712" s="1">
        <v>72856.240000000005</v>
      </c>
      <c r="X712" s="1">
        <v>72856.240000000005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</row>
    <row r="713" spans="1:38" x14ac:dyDescent="0.35">
      <c r="A713" t="str">
        <f t="shared" si="21"/>
        <v>1.1-00-2510_25065048_2524410</v>
      </c>
      <c r="B713" t="s">
        <v>812</v>
      </c>
      <c r="C713" t="s">
        <v>815</v>
      </c>
      <c r="D713" t="s">
        <v>898</v>
      </c>
      <c r="E713" t="s">
        <v>900</v>
      </c>
      <c r="F713">
        <v>0</v>
      </c>
      <c r="G713" t="s">
        <v>255</v>
      </c>
      <c r="H713">
        <v>65</v>
      </c>
      <c r="I713" t="s">
        <v>996</v>
      </c>
      <c r="J713" t="s">
        <v>995</v>
      </c>
      <c r="K713" t="s">
        <v>226</v>
      </c>
      <c r="L713">
        <v>2000</v>
      </c>
      <c r="M713" t="s">
        <v>105</v>
      </c>
      <c r="N713">
        <v>2441</v>
      </c>
      <c r="O713" t="s">
        <v>662</v>
      </c>
      <c r="P713">
        <v>0</v>
      </c>
      <c r="Q713" t="s">
        <v>58</v>
      </c>
      <c r="R713" s="1">
        <v>0</v>
      </c>
      <c r="S713" s="1">
        <v>0</v>
      </c>
      <c r="T713" s="1">
        <v>0</v>
      </c>
      <c r="U713" s="1">
        <v>100000</v>
      </c>
      <c r="V713" s="1">
        <v>100000</v>
      </c>
      <c r="W713" s="1">
        <v>22981.31</v>
      </c>
      <c r="X713" s="1">
        <v>22981.31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</row>
    <row r="714" spans="1:38" x14ac:dyDescent="0.35">
      <c r="A714" t="str">
        <f t="shared" si="21"/>
        <v>1.1-00-2510_25065048_2524710</v>
      </c>
      <c r="B714" t="s">
        <v>812</v>
      </c>
      <c r="C714" t="s">
        <v>815</v>
      </c>
      <c r="D714" t="s">
        <v>898</v>
      </c>
      <c r="E714" t="s">
        <v>900</v>
      </c>
      <c r="F714">
        <v>0</v>
      </c>
      <c r="G714" t="s">
        <v>255</v>
      </c>
      <c r="H714">
        <v>65</v>
      </c>
      <c r="I714" t="s">
        <v>996</v>
      </c>
      <c r="J714" t="s">
        <v>995</v>
      </c>
      <c r="K714" t="s">
        <v>226</v>
      </c>
      <c r="L714">
        <v>2000</v>
      </c>
      <c r="M714" t="s">
        <v>105</v>
      </c>
      <c r="N714">
        <v>2471</v>
      </c>
      <c r="O714" t="s">
        <v>373</v>
      </c>
      <c r="P714">
        <v>0</v>
      </c>
      <c r="Q714" t="s">
        <v>58</v>
      </c>
      <c r="R714" s="1">
        <v>0</v>
      </c>
      <c r="S714" s="1">
        <v>0</v>
      </c>
      <c r="T714" s="1">
        <v>0</v>
      </c>
      <c r="U714" s="1">
        <v>150000</v>
      </c>
      <c r="V714" s="1">
        <v>150000</v>
      </c>
      <c r="W714" s="1">
        <v>78283.91</v>
      </c>
      <c r="X714" s="1">
        <v>78283.91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</row>
    <row r="715" spans="1:38" x14ac:dyDescent="0.35">
      <c r="A715" t="str">
        <f t="shared" si="21"/>
        <v>1.1-00-2510_25065048_2524910</v>
      </c>
      <c r="B715" t="s">
        <v>812</v>
      </c>
      <c r="C715" t="s">
        <v>815</v>
      </c>
      <c r="D715" t="s">
        <v>898</v>
      </c>
      <c r="E715" t="s">
        <v>900</v>
      </c>
      <c r="F715">
        <v>0</v>
      </c>
      <c r="G715" t="s">
        <v>255</v>
      </c>
      <c r="H715">
        <v>65</v>
      </c>
      <c r="I715" t="s">
        <v>996</v>
      </c>
      <c r="J715" t="s">
        <v>995</v>
      </c>
      <c r="K715" t="s">
        <v>226</v>
      </c>
      <c r="L715">
        <v>2000</v>
      </c>
      <c r="M715" t="s">
        <v>105</v>
      </c>
      <c r="N715">
        <v>2491</v>
      </c>
      <c r="O715" t="s">
        <v>374</v>
      </c>
      <c r="P715">
        <v>0</v>
      </c>
      <c r="Q715" t="s">
        <v>58</v>
      </c>
      <c r="R715" s="1">
        <v>0</v>
      </c>
      <c r="S715" s="1">
        <v>0</v>
      </c>
      <c r="T715" s="1">
        <v>0</v>
      </c>
      <c r="U715" s="1">
        <v>500000</v>
      </c>
      <c r="V715" s="1">
        <v>500000</v>
      </c>
      <c r="W715" s="1">
        <v>367992.88</v>
      </c>
      <c r="X715" s="1">
        <v>281804.74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</row>
    <row r="716" spans="1:38" x14ac:dyDescent="0.35">
      <c r="A716" t="str">
        <f t="shared" si="21"/>
        <v>1.1-00-2510_25065048_2526110</v>
      </c>
      <c r="B716" t="s">
        <v>812</v>
      </c>
      <c r="C716" t="s">
        <v>815</v>
      </c>
      <c r="D716" t="s">
        <v>898</v>
      </c>
      <c r="E716" t="s">
        <v>900</v>
      </c>
      <c r="F716">
        <v>0</v>
      </c>
      <c r="G716" t="s">
        <v>255</v>
      </c>
      <c r="H716">
        <v>65</v>
      </c>
      <c r="I716" t="s">
        <v>996</v>
      </c>
      <c r="J716" t="s">
        <v>995</v>
      </c>
      <c r="K716" t="s">
        <v>226</v>
      </c>
      <c r="L716">
        <v>2000</v>
      </c>
      <c r="M716" t="s">
        <v>105</v>
      </c>
      <c r="N716">
        <v>2611</v>
      </c>
      <c r="O716" t="s">
        <v>128</v>
      </c>
      <c r="P716">
        <v>0</v>
      </c>
      <c r="Q716" t="s">
        <v>58</v>
      </c>
      <c r="R716" s="1">
        <v>0</v>
      </c>
      <c r="S716" s="1">
        <v>0</v>
      </c>
      <c r="T716" s="1">
        <v>0</v>
      </c>
      <c r="U716" s="1">
        <v>50000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</row>
    <row r="717" spans="1:38" x14ac:dyDescent="0.35">
      <c r="A717" t="str">
        <f t="shared" si="21"/>
        <v>1.1-00-2510_25065048_2527210</v>
      </c>
      <c r="B717" t="s">
        <v>812</v>
      </c>
      <c r="C717" t="s">
        <v>815</v>
      </c>
      <c r="D717" t="s">
        <v>898</v>
      </c>
      <c r="E717" t="s">
        <v>900</v>
      </c>
      <c r="F717">
        <v>0</v>
      </c>
      <c r="G717" t="s">
        <v>255</v>
      </c>
      <c r="H717">
        <v>65</v>
      </c>
      <c r="I717" t="s">
        <v>996</v>
      </c>
      <c r="J717" t="s">
        <v>995</v>
      </c>
      <c r="K717" t="s">
        <v>226</v>
      </c>
      <c r="L717">
        <v>2000</v>
      </c>
      <c r="M717" t="s">
        <v>105</v>
      </c>
      <c r="N717">
        <v>2721</v>
      </c>
      <c r="O717" t="s">
        <v>377</v>
      </c>
      <c r="P717">
        <v>0</v>
      </c>
      <c r="Q717" t="s">
        <v>58</v>
      </c>
      <c r="R717" s="1">
        <v>0</v>
      </c>
      <c r="S717" s="1">
        <v>0</v>
      </c>
      <c r="T717" s="1">
        <v>0</v>
      </c>
      <c r="U717" s="1">
        <v>300000</v>
      </c>
      <c r="V717" s="1">
        <v>300000</v>
      </c>
      <c r="W717" s="1">
        <v>8706.8799999999992</v>
      </c>
      <c r="X717" s="1">
        <v>8706.8799999999992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</row>
    <row r="718" spans="1:38" x14ac:dyDescent="0.35">
      <c r="A718" t="str">
        <f t="shared" si="21"/>
        <v>1.1-00-2510_25065048_2532510</v>
      </c>
      <c r="B718" t="s">
        <v>812</v>
      </c>
      <c r="C718" t="s">
        <v>815</v>
      </c>
      <c r="D718" t="s">
        <v>898</v>
      </c>
      <c r="E718" t="s">
        <v>900</v>
      </c>
      <c r="F718">
        <v>0</v>
      </c>
      <c r="G718" t="s">
        <v>255</v>
      </c>
      <c r="H718">
        <v>65</v>
      </c>
      <c r="I718" t="s">
        <v>996</v>
      </c>
      <c r="J718" t="s">
        <v>995</v>
      </c>
      <c r="K718" t="s">
        <v>226</v>
      </c>
      <c r="L718">
        <v>3000</v>
      </c>
      <c r="M718" t="s">
        <v>56</v>
      </c>
      <c r="N718">
        <v>3251</v>
      </c>
      <c r="O718" t="s">
        <v>137</v>
      </c>
      <c r="P718">
        <v>0</v>
      </c>
      <c r="Q718" t="s">
        <v>58</v>
      </c>
      <c r="R718" s="1">
        <v>0</v>
      </c>
      <c r="S718" s="1">
        <v>0</v>
      </c>
      <c r="T718" s="1">
        <v>0</v>
      </c>
      <c r="U718" s="1">
        <v>0</v>
      </c>
      <c r="V718" s="1">
        <v>100000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</row>
    <row r="719" spans="1:38" x14ac:dyDescent="0.35">
      <c r="A719" t="str">
        <f t="shared" si="21"/>
        <v>1.1-00-2510_25065048_2533910</v>
      </c>
      <c r="B719" t="s">
        <v>812</v>
      </c>
      <c r="C719" t="s">
        <v>815</v>
      </c>
      <c r="D719" t="s">
        <v>898</v>
      </c>
      <c r="E719" t="s">
        <v>900</v>
      </c>
      <c r="F719">
        <v>0</v>
      </c>
      <c r="G719" t="s">
        <v>255</v>
      </c>
      <c r="H719">
        <v>65</v>
      </c>
      <c r="I719" t="s">
        <v>996</v>
      </c>
      <c r="J719" t="s">
        <v>995</v>
      </c>
      <c r="K719" t="s">
        <v>226</v>
      </c>
      <c r="L719">
        <v>3000</v>
      </c>
      <c r="M719" t="s">
        <v>56</v>
      </c>
      <c r="N719">
        <v>3391</v>
      </c>
      <c r="O719" t="s">
        <v>129</v>
      </c>
      <c r="P719">
        <v>0</v>
      </c>
      <c r="Q719" t="s">
        <v>58</v>
      </c>
      <c r="R719" s="1">
        <v>1070960</v>
      </c>
      <c r="S719" s="1">
        <v>1050960</v>
      </c>
      <c r="T719" s="1">
        <v>0</v>
      </c>
      <c r="U719" s="1">
        <v>584640</v>
      </c>
      <c r="V719" s="1">
        <v>500000</v>
      </c>
      <c r="W719" s="1">
        <v>584640</v>
      </c>
      <c r="X719" s="1">
        <v>584640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</row>
    <row r="720" spans="1:38" x14ac:dyDescent="0.35">
      <c r="A720" t="str">
        <f t="shared" si="21"/>
        <v>1.1-00-2510_25065048_2537110</v>
      </c>
      <c r="B720" t="s">
        <v>812</v>
      </c>
      <c r="C720" t="s">
        <v>815</v>
      </c>
      <c r="D720" t="s">
        <v>898</v>
      </c>
      <c r="E720" t="s">
        <v>900</v>
      </c>
      <c r="F720">
        <v>0</v>
      </c>
      <c r="G720" t="s">
        <v>255</v>
      </c>
      <c r="H720">
        <v>65</v>
      </c>
      <c r="I720" t="s">
        <v>996</v>
      </c>
      <c r="J720" t="s">
        <v>995</v>
      </c>
      <c r="K720" t="s">
        <v>226</v>
      </c>
      <c r="L720">
        <v>3000</v>
      </c>
      <c r="M720" t="s">
        <v>56</v>
      </c>
      <c r="N720">
        <v>3711</v>
      </c>
      <c r="O720" t="s">
        <v>278</v>
      </c>
      <c r="P720">
        <v>0</v>
      </c>
      <c r="Q720" t="s">
        <v>58</v>
      </c>
      <c r="R720" s="1">
        <v>8710</v>
      </c>
      <c r="S720" s="1">
        <v>8710</v>
      </c>
      <c r="T720" s="1">
        <v>8710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</row>
    <row r="721" spans="1:38" x14ac:dyDescent="0.35">
      <c r="A721" t="str">
        <f t="shared" si="21"/>
        <v>1.1-00-2510_25065048_2537510</v>
      </c>
      <c r="B721" t="s">
        <v>812</v>
      </c>
      <c r="C721" t="s">
        <v>815</v>
      </c>
      <c r="D721" t="s">
        <v>898</v>
      </c>
      <c r="E721" t="s">
        <v>900</v>
      </c>
      <c r="F721">
        <v>0</v>
      </c>
      <c r="G721" t="s">
        <v>255</v>
      </c>
      <c r="H721">
        <v>65</v>
      </c>
      <c r="I721" t="s">
        <v>996</v>
      </c>
      <c r="J721" t="s">
        <v>995</v>
      </c>
      <c r="K721" t="s">
        <v>226</v>
      </c>
      <c r="L721">
        <v>3000</v>
      </c>
      <c r="M721" t="s">
        <v>56</v>
      </c>
      <c r="N721">
        <v>3751</v>
      </c>
      <c r="O721" t="s">
        <v>279</v>
      </c>
      <c r="P721">
        <v>0</v>
      </c>
      <c r="Q721" t="s">
        <v>58</v>
      </c>
      <c r="R721" s="1">
        <v>1357.98</v>
      </c>
      <c r="S721" s="1">
        <v>1357.98</v>
      </c>
      <c r="T721" s="1">
        <v>1357.98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</row>
    <row r="722" spans="1:38" x14ac:dyDescent="0.35">
      <c r="A722" t="str">
        <f t="shared" si="21"/>
        <v>1.1-00-2510_25065048_2537910</v>
      </c>
      <c r="B722" t="s">
        <v>812</v>
      </c>
      <c r="C722" t="s">
        <v>815</v>
      </c>
      <c r="D722" t="s">
        <v>898</v>
      </c>
      <c r="E722" t="s">
        <v>900</v>
      </c>
      <c r="F722">
        <v>0</v>
      </c>
      <c r="G722" t="s">
        <v>255</v>
      </c>
      <c r="H722">
        <v>65</v>
      </c>
      <c r="I722" t="s">
        <v>996</v>
      </c>
      <c r="J722" t="s">
        <v>995</v>
      </c>
      <c r="K722" t="s">
        <v>226</v>
      </c>
      <c r="L722">
        <v>3000</v>
      </c>
      <c r="M722" t="s">
        <v>56</v>
      </c>
      <c r="N722">
        <v>3791</v>
      </c>
      <c r="O722" t="s">
        <v>280</v>
      </c>
      <c r="P722">
        <v>0</v>
      </c>
      <c r="Q722" t="s">
        <v>58</v>
      </c>
      <c r="R722" s="1">
        <v>9324.6</v>
      </c>
      <c r="S722" s="1">
        <v>9324.6</v>
      </c>
      <c r="T722" s="1">
        <v>9324.6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</row>
    <row r="723" spans="1:38" x14ac:dyDescent="0.35">
      <c r="A723" t="str">
        <f t="shared" si="21"/>
        <v>1.1-00-2510_25065048_2538210</v>
      </c>
      <c r="B723" t="s">
        <v>812</v>
      </c>
      <c r="C723" t="s">
        <v>815</v>
      </c>
      <c r="D723" t="s">
        <v>898</v>
      </c>
      <c r="E723" t="s">
        <v>900</v>
      </c>
      <c r="F723">
        <v>0</v>
      </c>
      <c r="G723" t="s">
        <v>255</v>
      </c>
      <c r="H723">
        <v>65</v>
      </c>
      <c r="I723" t="s">
        <v>996</v>
      </c>
      <c r="J723" t="s">
        <v>995</v>
      </c>
      <c r="K723" t="s">
        <v>226</v>
      </c>
      <c r="L723">
        <v>3000</v>
      </c>
      <c r="M723" t="s">
        <v>56</v>
      </c>
      <c r="N723">
        <v>3821</v>
      </c>
      <c r="O723" t="s">
        <v>228</v>
      </c>
      <c r="P723">
        <v>0</v>
      </c>
      <c r="Q723" t="s">
        <v>58</v>
      </c>
      <c r="R723" s="1">
        <v>3226408</v>
      </c>
      <c r="S723" s="1">
        <v>3181408</v>
      </c>
      <c r="T723" s="1">
        <v>3181408</v>
      </c>
      <c r="U723" s="1">
        <v>603200</v>
      </c>
      <c r="V723" s="1">
        <v>1000000</v>
      </c>
      <c r="W723" s="1">
        <v>603200</v>
      </c>
      <c r="X723" s="1">
        <v>603200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</row>
    <row r="724" spans="1:38" x14ac:dyDescent="0.35">
      <c r="A724" t="str">
        <f t="shared" si="21"/>
        <v>1.1-00-2510_25065048_2544110</v>
      </c>
      <c r="B724" t="s">
        <v>812</v>
      </c>
      <c r="C724" t="s">
        <v>815</v>
      </c>
      <c r="D724" t="s">
        <v>898</v>
      </c>
      <c r="E724" t="s">
        <v>900</v>
      </c>
      <c r="F724">
        <v>0</v>
      </c>
      <c r="G724" t="s">
        <v>255</v>
      </c>
      <c r="H724">
        <v>65</v>
      </c>
      <c r="I724" t="s">
        <v>996</v>
      </c>
      <c r="J724" t="s">
        <v>995</v>
      </c>
      <c r="K724" t="s">
        <v>226</v>
      </c>
      <c r="L724">
        <v>4000</v>
      </c>
      <c r="M724" t="s">
        <v>233</v>
      </c>
      <c r="N724">
        <v>4411</v>
      </c>
      <c r="O724" t="s">
        <v>231</v>
      </c>
      <c r="P724">
        <v>0</v>
      </c>
      <c r="Q724" t="s">
        <v>469</v>
      </c>
      <c r="R724" s="1">
        <v>0</v>
      </c>
      <c r="S724" s="1">
        <v>0</v>
      </c>
      <c r="T724" s="1">
        <v>0</v>
      </c>
      <c r="U724" s="1">
        <v>1200000</v>
      </c>
      <c r="V724" s="1">
        <v>1200000</v>
      </c>
      <c r="W724" s="1">
        <v>1200000</v>
      </c>
      <c r="X724" s="1">
        <v>1200000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</row>
    <row r="725" spans="1:38" x14ac:dyDescent="0.35">
      <c r="A725" t="str">
        <f t="shared" si="21"/>
        <v>1.1-00-2510_25065048_2544110</v>
      </c>
      <c r="B725" t="s">
        <v>812</v>
      </c>
      <c r="C725" t="s">
        <v>815</v>
      </c>
      <c r="D725" t="s">
        <v>898</v>
      </c>
      <c r="E725" t="s">
        <v>900</v>
      </c>
      <c r="F725">
        <v>0</v>
      </c>
      <c r="G725" t="s">
        <v>255</v>
      </c>
      <c r="H725">
        <v>65</v>
      </c>
      <c r="I725" t="s">
        <v>996</v>
      </c>
      <c r="J725" t="s">
        <v>995</v>
      </c>
      <c r="K725" t="s">
        <v>226</v>
      </c>
      <c r="L725">
        <v>4000</v>
      </c>
      <c r="M725" t="s">
        <v>233</v>
      </c>
      <c r="N725">
        <v>4411</v>
      </c>
      <c r="O725" t="s">
        <v>231</v>
      </c>
      <c r="P725">
        <v>0</v>
      </c>
      <c r="Q725" t="s">
        <v>542</v>
      </c>
      <c r="R725" s="1">
        <v>1000000</v>
      </c>
      <c r="S725" s="1">
        <v>974380.22</v>
      </c>
      <c r="T725" s="1">
        <v>689880.22</v>
      </c>
      <c r="U725" s="1">
        <v>1000000</v>
      </c>
      <c r="V725" s="1">
        <v>1000000</v>
      </c>
      <c r="W725" s="1">
        <v>921341.03</v>
      </c>
      <c r="X725" s="1">
        <v>921341.03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</row>
    <row r="726" spans="1:38" x14ac:dyDescent="0.35">
      <c r="A726" t="str">
        <f t="shared" si="21"/>
        <v>2.6-06-2510_25065048_25519161</v>
      </c>
      <c r="B726" t="s">
        <v>992</v>
      </c>
      <c r="C726" t="s">
        <v>994</v>
      </c>
      <c r="D726" t="s">
        <v>898</v>
      </c>
      <c r="E726" t="s">
        <v>900</v>
      </c>
      <c r="F726">
        <v>0</v>
      </c>
      <c r="G726" t="s">
        <v>255</v>
      </c>
      <c r="H726">
        <v>65</v>
      </c>
      <c r="I726" t="s">
        <v>996</v>
      </c>
      <c r="J726" t="s">
        <v>995</v>
      </c>
      <c r="K726" t="s">
        <v>226</v>
      </c>
      <c r="L726">
        <v>5000</v>
      </c>
      <c r="M726" t="s">
        <v>118</v>
      </c>
      <c r="N726">
        <v>5191</v>
      </c>
      <c r="O726" t="s">
        <v>121</v>
      </c>
      <c r="P726">
        <v>61</v>
      </c>
      <c r="Q726" t="s">
        <v>993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 s="1">
        <v>18000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 s="1">
        <v>18000</v>
      </c>
      <c r="AG726" s="1">
        <v>18000</v>
      </c>
      <c r="AH726" s="1">
        <v>18000</v>
      </c>
      <c r="AI726">
        <v>0</v>
      </c>
      <c r="AJ726">
        <v>0</v>
      </c>
      <c r="AK726">
        <v>0</v>
      </c>
      <c r="AL726" s="1">
        <v>18000</v>
      </c>
    </row>
    <row r="727" spans="1:38" x14ac:dyDescent="0.35">
      <c r="A727" t="str">
        <f t="shared" si="21"/>
        <v>1.1-00-2514_25556039_2556910</v>
      </c>
      <c r="B727" t="s">
        <v>812</v>
      </c>
      <c r="C727" t="s">
        <v>815</v>
      </c>
      <c r="D727" t="s">
        <v>982</v>
      </c>
      <c r="E727" t="s">
        <v>984</v>
      </c>
      <c r="F727">
        <v>5</v>
      </c>
      <c r="G727" t="s">
        <v>810</v>
      </c>
      <c r="H727">
        <v>56</v>
      </c>
      <c r="I727" t="s">
        <v>212</v>
      </c>
      <c r="J727" t="s">
        <v>983</v>
      </c>
      <c r="K727" t="s">
        <v>985</v>
      </c>
      <c r="L727">
        <v>5000</v>
      </c>
      <c r="M727" t="s">
        <v>118</v>
      </c>
      <c r="N727">
        <v>5691</v>
      </c>
      <c r="O727" t="s">
        <v>210</v>
      </c>
      <c r="P727">
        <v>0</v>
      </c>
      <c r="Q727" t="s">
        <v>58</v>
      </c>
      <c r="R727" s="1">
        <v>0</v>
      </c>
      <c r="S727" s="1">
        <v>0</v>
      </c>
      <c r="T727" s="1">
        <v>0</v>
      </c>
      <c r="U727" s="1">
        <v>4378873.0999999996</v>
      </c>
      <c r="V727" s="1">
        <v>0</v>
      </c>
      <c r="W727" s="1">
        <v>4378860.8</v>
      </c>
      <c r="X727" s="1">
        <v>0</v>
      </c>
      <c r="Y727" s="1">
        <v>20000000</v>
      </c>
      <c r="Z727" s="1">
        <v>250000</v>
      </c>
      <c r="AA727" s="1">
        <v>20000000</v>
      </c>
      <c r="AB727">
        <v>0</v>
      </c>
      <c r="AC727">
        <v>0</v>
      </c>
      <c r="AD727">
        <v>0</v>
      </c>
      <c r="AE727">
        <v>0</v>
      </c>
      <c r="AF727" s="1">
        <v>20000000</v>
      </c>
      <c r="AG727" s="1">
        <v>20000000</v>
      </c>
      <c r="AH727">
        <v>0</v>
      </c>
      <c r="AI727" s="1">
        <v>24700000</v>
      </c>
      <c r="AJ727">
        <v>0</v>
      </c>
      <c r="AK727" s="1">
        <v>4950000</v>
      </c>
      <c r="AL727" s="1">
        <v>19750000</v>
      </c>
    </row>
    <row r="728" spans="1:38" x14ac:dyDescent="0.35">
      <c r="A728" t="str">
        <f t="shared" si="21"/>
        <v>1.1-00-2514_25555039_2556510</v>
      </c>
      <c r="B728" t="s">
        <v>812</v>
      </c>
      <c r="C728" t="s">
        <v>815</v>
      </c>
      <c r="D728" t="s">
        <v>982</v>
      </c>
      <c r="E728" t="s">
        <v>984</v>
      </c>
      <c r="F728">
        <v>5</v>
      </c>
      <c r="G728" t="s">
        <v>810</v>
      </c>
      <c r="H728">
        <v>55</v>
      </c>
      <c r="I728" t="s">
        <v>601</v>
      </c>
      <c r="J728" t="s">
        <v>983</v>
      </c>
      <c r="K728" t="s">
        <v>985</v>
      </c>
      <c r="L728">
        <v>5000</v>
      </c>
      <c r="M728" t="s">
        <v>118</v>
      </c>
      <c r="N728">
        <v>5651</v>
      </c>
      <c r="O728" t="s">
        <v>442</v>
      </c>
      <c r="P728">
        <v>0</v>
      </c>
      <c r="Q728" t="s">
        <v>58</v>
      </c>
      <c r="R728" s="1">
        <v>3239497.2</v>
      </c>
      <c r="S728" s="1">
        <v>3239497.2</v>
      </c>
      <c r="T728" s="1">
        <v>1814701.68</v>
      </c>
      <c r="U728" s="1">
        <v>171000</v>
      </c>
      <c r="V728" s="1">
        <v>0</v>
      </c>
      <c r="W728" s="1">
        <v>160729.99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</row>
    <row r="729" spans="1:38" x14ac:dyDescent="0.35">
      <c r="A729" t="str">
        <f t="shared" si="21"/>
        <v>1.1-00-2514_25555039_2556710</v>
      </c>
      <c r="B729" t="s">
        <v>812</v>
      </c>
      <c r="C729" t="s">
        <v>815</v>
      </c>
      <c r="D729" t="s">
        <v>982</v>
      </c>
      <c r="E729" t="s">
        <v>984</v>
      </c>
      <c r="F729">
        <v>5</v>
      </c>
      <c r="G729" t="s">
        <v>810</v>
      </c>
      <c r="H729">
        <v>55</v>
      </c>
      <c r="I729" t="s">
        <v>601</v>
      </c>
      <c r="J729" t="s">
        <v>983</v>
      </c>
      <c r="K729" t="s">
        <v>985</v>
      </c>
      <c r="L729">
        <v>5000</v>
      </c>
      <c r="M729" t="s">
        <v>118</v>
      </c>
      <c r="N729">
        <v>5671</v>
      </c>
      <c r="O729" t="s">
        <v>407</v>
      </c>
      <c r="P729">
        <v>0</v>
      </c>
      <c r="Q729" t="s">
        <v>58</v>
      </c>
      <c r="R729" s="1">
        <v>0</v>
      </c>
      <c r="S729" s="1">
        <v>0</v>
      </c>
      <c r="T729" s="1">
        <v>0</v>
      </c>
      <c r="U729" s="1">
        <v>0</v>
      </c>
      <c r="V729" s="1">
        <v>600000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</row>
    <row r="730" spans="1:38" x14ac:dyDescent="0.35">
      <c r="A730" t="str">
        <f t="shared" si="21"/>
        <v>1.1-00-2514_25555039_2559110</v>
      </c>
      <c r="B730" t="s">
        <v>812</v>
      </c>
      <c r="C730" t="s">
        <v>815</v>
      </c>
      <c r="D730" t="s">
        <v>982</v>
      </c>
      <c r="E730" t="s">
        <v>984</v>
      </c>
      <c r="F730">
        <v>5</v>
      </c>
      <c r="G730" t="s">
        <v>810</v>
      </c>
      <c r="H730">
        <v>55</v>
      </c>
      <c r="I730" t="s">
        <v>601</v>
      </c>
      <c r="J730" t="s">
        <v>983</v>
      </c>
      <c r="K730" t="s">
        <v>985</v>
      </c>
      <c r="L730">
        <v>5000</v>
      </c>
      <c r="M730" t="s">
        <v>118</v>
      </c>
      <c r="N730">
        <v>5911</v>
      </c>
      <c r="O730" t="s">
        <v>300</v>
      </c>
      <c r="P730">
        <v>0</v>
      </c>
      <c r="Q730" t="s">
        <v>58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 s="1">
        <v>28823641.25</v>
      </c>
      <c r="Z730" s="1">
        <v>32724441.25</v>
      </c>
      <c r="AA730" s="1">
        <v>28341424</v>
      </c>
      <c r="AB730" s="1">
        <v>21641424</v>
      </c>
      <c r="AC730" s="1">
        <v>8809504.0299999993</v>
      </c>
      <c r="AD730" s="1">
        <v>7314070.6900000004</v>
      </c>
      <c r="AE730" s="1">
        <v>7314070.6900000004</v>
      </c>
      <c r="AF730" s="1">
        <v>7182217.25</v>
      </c>
      <c r="AG730" s="1">
        <v>21509570.559999999</v>
      </c>
      <c r="AH730" s="1">
        <v>4000000</v>
      </c>
      <c r="AI730" s="1">
        <v>32658000</v>
      </c>
      <c r="AJ730">
        <v>0</v>
      </c>
      <c r="AK730" s="1">
        <v>40558800</v>
      </c>
      <c r="AL730" s="1">
        <v>-3900800</v>
      </c>
    </row>
    <row r="731" spans="1:38" x14ac:dyDescent="0.35">
      <c r="A731" t="str">
        <f t="shared" si="21"/>
        <v>2.5-02-2511_25249033_25612119</v>
      </c>
      <c r="B731" t="s">
        <v>997</v>
      </c>
      <c r="C731" t="s">
        <v>998</v>
      </c>
      <c r="D731" t="s">
        <v>822</v>
      </c>
      <c r="E731" t="s">
        <v>824</v>
      </c>
      <c r="F731">
        <v>2</v>
      </c>
      <c r="G731" t="s">
        <v>148</v>
      </c>
      <c r="H731">
        <v>49</v>
      </c>
      <c r="I731" t="s">
        <v>149</v>
      </c>
      <c r="J731" t="s">
        <v>823</v>
      </c>
      <c r="K731" t="s">
        <v>825</v>
      </c>
      <c r="L731">
        <v>6000</v>
      </c>
      <c r="M731" t="s">
        <v>146</v>
      </c>
      <c r="N731">
        <v>6121</v>
      </c>
      <c r="O731" t="s">
        <v>145</v>
      </c>
      <c r="P731">
        <v>19</v>
      </c>
      <c r="Q731" t="s">
        <v>151</v>
      </c>
      <c r="R731" s="1">
        <v>24417490.75</v>
      </c>
      <c r="S731" s="1">
        <v>24417490.75</v>
      </c>
      <c r="T731" s="1">
        <v>24417490.75</v>
      </c>
      <c r="U731" s="1">
        <v>72999256.519999996</v>
      </c>
      <c r="V731" s="1">
        <v>73000000</v>
      </c>
      <c r="W731" s="1">
        <v>72999256.540000007</v>
      </c>
      <c r="X731" s="1">
        <v>72999256.540000007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</row>
    <row r="732" spans="1:38" x14ac:dyDescent="0.35">
      <c r="A732" t="str">
        <f t="shared" si="21"/>
        <v>2.5-02-2511_25249033_2561210</v>
      </c>
      <c r="B732" t="s">
        <v>997</v>
      </c>
      <c r="C732" t="s">
        <v>998</v>
      </c>
      <c r="D732" t="s">
        <v>822</v>
      </c>
      <c r="E732" t="s">
        <v>824</v>
      </c>
      <c r="F732">
        <v>2</v>
      </c>
      <c r="G732" t="s">
        <v>148</v>
      </c>
      <c r="H732">
        <v>49</v>
      </c>
      <c r="I732" t="s">
        <v>149</v>
      </c>
      <c r="J732" t="s">
        <v>823</v>
      </c>
      <c r="K732" t="s">
        <v>825</v>
      </c>
      <c r="L732">
        <v>6000</v>
      </c>
      <c r="M732" t="s">
        <v>146</v>
      </c>
      <c r="N732">
        <v>6121</v>
      </c>
      <c r="O732" t="s">
        <v>145</v>
      </c>
      <c r="P732">
        <v>0</v>
      </c>
      <c r="Q732" t="s">
        <v>58</v>
      </c>
      <c r="R732" s="1">
        <v>32240246.460000001</v>
      </c>
      <c r="S732" s="1">
        <v>32240246.460000001</v>
      </c>
      <c r="T732" s="1">
        <v>28611991.719999999</v>
      </c>
      <c r="U732" s="1">
        <v>36222388.590000004</v>
      </c>
      <c r="V732" s="1">
        <v>10000000</v>
      </c>
      <c r="W732" s="1">
        <v>36222388.340000004</v>
      </c>
      <c r="X732" s="1">
        <v>35655487.490000002</v>
      </c>
      <c r="Y732" s="1">
        <v>5500000</v>
      </c>
      <c r="Z732">
        <v>0</v>
      </c>
      <c r="AA732" s="1">
        <v>4712593.79</v>
      </c>
      <c r="AB732" s="1">
        <v>4712593.79</v>
      </c>
      <c r="AC732" s="1">
        <v>2227342.1800000002</v>
      </c>
      <c r="AD732" s="1">
        <v>2227342.1800000002</v>
      </c>
      <c r="AE732" s="1">
        <v>2227342.1800000002</v>
      </c>
      <c r="AF732" s="1">
        <v>787406.21</v>
      </c>
      <c r="AG732" s="1">
        <v>3272657.82</v>
      </c>
      <c r="AH732" s="1">
        <v>5500000</v>
      </c>
      <c r="AI732">
        <v>0</v>
      </c>
      <c r="AJ732">
        <v>0</v>
      </c>
      <c r="AK732">
        <v>0</v>
      </c>
      <c r="AL732" s="1">
        <v>5500000</v>
      </c>
    </row>
    <row r="733" spans="1:38" x14ac:dyDescent="0.35">
      <c r="A733" t="str">
        <f t="shared" si="21"/>
        <v>2.5-02-2511_25249033_2561310</v>
      </c>
      <c r="B733" t="s">
        <v>997</v>
      </c>
      <c r="C733" t="s">
        <v>998</v>
      </c>
      <c r="D733" t="s">
        <v>822</v>
      </c>
      <c r="E733" t="s">
        <v>824</v>
      </c>
      <c r="F733">
        <v>2</v>
      </c>
      <c r="G733" t="s">
        <v>148</v>
      </c>
      <c r="H733">
        <v>49</v>
      </c>
      <c r="I733" t="s">
        <v>149</v>
      </c>
      <c r="J733" t="s">
        <v>823</v>
      </c>
      <c r="K733" t="s">
        <v>825</v>
      </c>
      <c r="L733">
        <v>6000</v>
      </c>
      <c r="M733" t="s">
        <v>146</v>
      </c>
      <c r="N733">
        <v>6131</v>
      </c>
      <c r="O733" t="s">
        <v>152</v>
      </c>
      <c r="P733">
        <v>0</v>
      </c>
      <c r="Q733" t="s">
        <v>58</v>
      </c>
      <c r="R733" s="1">
        <v>65612734.740000002</v>
      </c>
      <c r="S733" s="1">
        <v>65612734.740000002</v>
      </c>
      <c r="T733" s="1">
        <v>55378473.460000001</v>
      </c>
      <c r="U733" s="1">
        <v>78856369.670000002</v>
      </c>
      <c r="V733" s="1">
        <v>9999999.0500000007</v>
      </c>
      <c r="W733" s="1">
        <v>78436712.909999996</v>
      </c>
      <c r="X733" s="1">
        <v>76227445.569999993</v>
      </c>
      <c r="Y733" s="1">
        <v>28604161.300000001</v>
      </c>
      <c r="Z733" s="1">
        <v>19604161.489999998</v>
      </c>
      <c r="AA733">
        <v>0</v>
      </c>
      <c r="AB733">
        <v>0</v>
      </c>
      <c r="AC733">
        <v>0</v>
      </c>
      <c r="AD733">
        <v>0</v>
      </c>
      <c r="AE733">
        <v>0</v>
      </c>
      <c r="AF733" s="1">
        <v>28604161.300000001</v>
      </c>
      <c r="AG733" s="1">
        <v>28604161.300000001</v>
      </c>
      <c r="AH733">
        <v>0</v>
      </c>
      <c r="AI733" s="1">
        <v>9000000</v>
      </c>
      <c r="AJ733">
        <v>0</v>
      </c>
      <c r="AK733">
        <v>0.19</v>
      </c>
      <c r="AL733" s="1">
        <v>8999999.8100000005</v>
      </c>
    </row>
    <row r="734" spans="1:38" x14ac:dyDescent="0.35">
      <c r="A734" t="str">
        <f t="shared" si="21"/>
        <v>2.5-02-2511_25249033_2561510</v>
      </c>
      <c r="B734" t="s">
        <v>997</v>
      </c>
      <c r="C734" t="s">
        <v>998</v>
      </c>
      <c r="D734" t="s">
        <v>822</v>
      </c>
      <c r="E734" t="s">
        <v>824</v>
      </c>
      <c r="F734">
        <v>2</v>
      </c>
      <c r="G734" t="s">
        <v>148</v>
      </c>
      <c r="H734">
        <v>49</v>
      </c>
      <c r="I734" t="s">
        <v>149</v>
      </c>
      <c r="J734" t="s">
        <v>823</v>
      </c>
      <c r="K734" t="s">
        <v>825</v>
      </c>
      <c r="L734">
        <v>6000</v>
      </c>
      <c r="M734" t="s">
        <v>146</v>
      </c>
      <c r="N734">
        <v>6151</v>
      </c>
      <c r="O734" t="s">
        <v>153</v>
      </c>
      <c r="P734">
        <v>0</v>
      </c>
      <c r="Q734" t="s">
        <v>58</v>
      </c>
      <c r="R734" s="1">
        <v>46822219.18</v>
      </c>
      <c r="S734" s="1">
        <v>46822219.18</v>
      </c>
      <c r="T734" s="1">
        <v>44395897.159999996</v>
      </c>
      <c r="U734" s="1">
        <v>9274794.4000000004</v>
      </c>
      <c r="V734" s="1">
        <v>10000000</v>
      </c>
      <c r="W734" s="1">
        <v>9267188.0500000007</v>
      </c>
      <c r="X734" s="1">
        <v>9267188.0500000007</v>
      </c>
      <c r="Y734" s="1">
        <v>150267595.69999999</v>
      </c>
      <c r="Z734" s="1">
        <v>106767598.31999999</v>
      </c>
      <c r="AA734" s="1">
        <v>111239767.19</v>
      </c>
      <c r="AB734" s="1">
        <v>111239767.19</v>
      </c>
      <c r="AC734" s="1">
        <v>33843724.229999997</v>
      </c>
      <c r="AD734" s="1">
        <v>32847929.800000001</v>
      </c>
      <c r="AE734" s="1">
        <v>32463527.489999998</v>
      </c>
      <c r="AF734" s="1">
        <v>39027828.509999998</v>
      </c>
      <c r="AG734" s="1">
        <v>117804068.20999999</v>
      </c>
      <c r="AH734" s="1">
        <v>43500000</v>
      </c>
      <c r="AI734">
        <v>0</v>
      </c>
      <c r="AJ734">
        <v>0</v>
      </c>
      <c r="AK734">
        <v>2.62</v>
      </c>
      <c r="AL734" s="1">
        <v>43499997.380000003</v>
      </c>
    </row>
    <row r="735" spans="1:38" x14ac:dyDescent="0.35">
      <c r="A735" t="str">
        <f t="shared" si="21"/>
        <v>2.5-02-2505_2559007_2532510</v>
      </c>
      <c r="B735" t="s">
        <v>997</v>
      </c>
      <c r="C735" t="s">
        <v>998</v>
      </c>
      <c r="D735" t="s">
        <v>833</v>
      </c>
      <c r="E735" t="s">
        <v>835</v>
      </c>
      <c r="F735">
        <v>5</v>
      </c>
      <c r="G735" t="s">
        <v>810</v>
      </c>
      <c r="H735">
        <v>9</v>
      </c>
      <c r="I735" t="s">
        <v>120</v>
      </c>
      <c r="J735" t="s">
        <v>834</v>
      </c>
      <c r="K735" t="s">
        <v>836</v>
      </c>
      <c r="L735">
        <v>3000</v>
      </c>
      <c r="M735" t="s">
        <v>56</v>
      </c>
      <c r="N735">
        <v>3251</v>
      </c>
      <c r="O735" t="s">
        <v>137</v>
      </c>
      <c r="P735">
        <v>0</v>
      </c>
      <c r="Q735" t="s">
        <v>58</v>
      </c>
      <c r="R735" s="1">
        <v>104900381.19</v>
      </c>
      <c r="S735" s="1">
        <v>104900381.19</v>
      </c>
      <c r="T735" s="1">
        <v>104900381.19</v>
      </c>
      <c r="U735" s="1">
        <v>79522472.739999995</v>
      </c>
      <c r="V735" s="1">
        <v>75218705.450000003</v>
      </c>
      <c r="W735" s="1">
        <v>79522472.739999995</v>
      </c>
      <c r="X735" s="1">
        <v>79522472.739999995</v>
      </c>
      <c r="Y735" s="1">
        <v>43800000</v>
      </c>
      <c r="Z735" s="1">
        <v>63000000</v>
      </c>
      <c r="AA735" s="1">
        <v>36564779.609999999</v>
      </c>
      <c r="AB735" s="1">
        <v>33810866.020000003</v>
      </c>
      <c r="AC735" s="1">
        <v>18470358.949999999</v>
      </c>
      <c r="AD735" s="1">
        <v>18470358.949999999</v>
      </c>
      <c r="AE735" s="1">
        <v>18470358.949999999</v>
      </c>
      <c r="AF735" s="1">
        <v>9989133.9800000004</v>
      </c>
      <c r="AG735" s="1">
        <v>25329641.050000001</v>
      </c>
      <c r="AH735">
        <v>0</v>
      </c>
      <c r="AI735">
        <v>0</v>
      </c>
      <c r="AJ735">
        <v>0</v>
      </c>
      <c r="AK735" s="1">
        <v>19200000</v>
      </c>
      <c r="AL735" s="1">
        <v>-19200000</v>
      </c>
    </row>
    <row r="736" spans="1:38" x14ac:dyDescent="0.35">
      <c r="A736" t="str">
        <f t="shared" si="21"/>
        <v>2.5-02-2505_25610007_2526110</v>
      </c>
      <c r="B736" t="s">
        <v>997</v>
      </c>
      <c r="C736" t="s">
        <v>998</v>
      </c>
      <c r="D736" t="s">
        <v>833</v>
      </c>
      <c r="E736" t="s">
        <v>835</v>
      </c>
      <c r="F736">
        <v>6</v>
      </c>
      <c r="G736" t="s">
        <v>164</v>
      </c>
      <c r="H736">
        <v>10</v>
      </c>
      <c r="I736" t="s">
        <v>172</v>
      </c>
      <c r="J736" t="s">
        <v>834</v>
      </c>
      <c r="K736" t="s">
        <v>836</v>
      </c>
      <c r="L736">
        <v>2000</v>
      </c>
      <c r="M736" t="s">
        <v>105</v>
      </c>
      <c r="N736">
        <v>2611</v>
      </c>
      <c r="O736" t="s">
        <v>128</v>
      </c>
      <c r="P736">
        <v>0</v>
      </c>
      <c r="Q736" t="s">
        <v>58</v>
      </c>
      <c r="R736" s="1">
        <v>27125463.920000002</v>
      </c>
      <c r="S736" s="1">
        <v>27125463.920000002</v>
      </c>
      <c r="T736" s="1">
        <v>27125463.920000002</v>
      </c>
      <c r="U736" s="1">
        <v>28009336.109999999</v>
      </c>
      <c r="V736" s="1">
        <v>28000000</v>
      </c>
      <c r="W736" s="1">
        <v>28009336.109999999</v>
      </c>
      <c r="X736" s="1">
        <v>26234792.699999999</v>
      </c>
      <c r="Y736" s="1">
        <v>33000000</v>
      </c>
      <c r="Z736" s="1">
        <v>33000000</v>
      </c>
      <c r="AA736" s="1">
        <v>13487969.42</v>
      </c>
      <c r="AB736" s="1">
        <v>13487969.42</v>
      </c>
      <c r="AC736" s="1">
        <v>13487969.42</v>
      </c>
      <c r="AD736" s="1">
        <v>13487969.42</v>
      </c>
      <c r="AE736" s="1">
        <v>13487969.42</v>
      </c>
      <c r="AF736" s="1">
        <v>19512030.579999998</v>
      </c>
      <c r="AG736" s="1">
        <v>19512030.579999998</v>
      </c>
      <c r="AH736">
        <v>0</v>
      </c>
      <c r="AI736">
        <v>0</v>
      </c>
      <c r="AJ736">
        <v>0</v>
      </c>
      <c r="AK736">
        <v>0</v>
      </c>
      <c r="AL736">
        <v>0</v>
      </c>
    </row>
    <row r="737" spans="1:38" x14ac:dyDescent="0.35">
      <c r="A737" t="str">
        <f t="shared" si="21"/>
        <v>2.5-02-2505_25610007_2532510</v>
      </c>
      <c r="B737" t="s">
        <v>997</v>
      </c>
      <c r="C737" t="s">
        <v>998</v>
      </c>
      <c r="D737" t="s">
        <v>833</v>
      </c>
      <c r="E737" t="s">
        <v>835</v>
      </c>
      <c r="F737">
        <v>6</v>
      </c>
      <c r="G737" t="s">
        <v>164</v>
      </c>
      <c r="H737">
        <v>10</v>
      </c>
      <c r="I737" t="s">
        <v>172</v>
      </c>
      <c r="J737" t="s">
        <v>834</v>
      </c>
      <c r="K737" t="s">
        <v>836</v>
      </c>
      <c r="L737">
        <v>3000</v>
      </c>
      <c r="M737" t="s">
        <v>56</v>
      </c>
      <c r="N737">
        <v>3251</v>
      </c>
      <c r="O737" t="s">
        <v>137</v>
      </c>
      <c r="P737">
        <v>0</v>
      </c>
      <c r="Q737" t="s">
        <v>58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 s="1">
        <v>68958396.859999999</v>
      </c>
      <c r="Z737" s="1">
        <v>64000000</v>
      </c>
      <c r="AA737" s="1">
        <v>68958396.859999999</v>
      </c>
      <c r="AB737" s="1">
        <v>68958396.859999999</v>
      </c>
      <c r="AC737" s="1">
        <v>40225731.560000002</v>
      </c>
      <c r="AD737" s="1">
        <v>34479198.479999997</v>
      </c>
      <c r="AE737" s="1">
        <v>34479198.479999997</v>
      </c>
      <c r="AF737">
        <v>0</v>
      </c>
      <c r="AG737" s="1">
        <v>34479198.380000003</v>
      </c>
      <c r="AH737">
        <v>0</v>
      </c>
      <c r="AI737" s="1">
        <v>6000000</v>
      </c>
      <c r="AJ737">
        <v>0</v>
      </c>
      <c r="AK737" s="1">
        <v>1041603.14</v>
      </c>
      <c r="AL737" s="1">
        <v>4958396.8600000003</v>
      </c>
    </row>
    <row r="738" spans="1:38" x14ac:dyDescent="0.35">
      <c r="A738" t="str">
        <f t="shared" si="21"/>
        <v>2.5-02-2508_25619013_2528310</v>
      </c>
      <c r="B738" t="s">
        <v>997</v>
      </c>
      <c r="C738" t="s">
        <v>998</v>
      </c>
      <c r="D738" t="s">
        <v>868</v>
      </c>
      <c r="E738" t="s">
        <v>870</v>
      </c>
      <c r="F738">
        <v>6</v>
      </c>
      <c r="G738" t="s">
        <v>164</v>
      </c>
      <c r="H738">
        <v>19</v>
      </c>
      <c r="I738" t="s">
        <v>168</v>
      </c>
      <c r="J738" t="s">
        <v>869</v>
      </c>
      <c r="K738" t="s">
        <v>871</v>
      </c>
      <c r="L738">
        <v>2000</v>
      </c>
      <c r="M738" t="s">
        <v>105</v>
      </c>
      <c r="N738">
        <v>2831</v>
      </c>
      <c r="O738" t="s">
        <v>170</v>
      </c>
      <c r="P738">
        <v>0</v>
      </c>
      <c r="Q738" t="s">
        <v>58</v>
      </c>
      <c r="R738" s="1">
        <v>3031060.3</v>
      </c>
      <c r="S738" s="1">
        <v>3031060.3</v>
      </c>
      <c r="T738" s="1">
        <v>2929792.28</v>
      </c>
      <c r="U738" s="1">
        <v>3063560</v>
      </c>
      <c r="V738" s="1">
        <v>3100000</v>
      </c>
      <c r="W738" s="1">
        <v>3063560</v>
      </c>
      <c r="X738" s="1">
        <v>2890720</v>
      </c>
      <c r="Y738" s="1">
        <v>2100000</v>
      </c>
      <c r="Z738" s="1">
        <v>3100000</v>
      </c>
      <c r="AA738" s="1">
        <v>99428.24</v>
      </c>
      <c r="AB738">
        <v>0</v>
      </c>
      <c r="AC738">
        <v>0</v>
      </c>
      <c r="AD738">
        <v>0</v>
      </c>
      <c r="AE738">
        <v>0</v>
      </c>
      <c r="AF738" s="1">
        <v>2100000</v>
      </c>
      <c r="AG738" s="1">
        <v>2100000</v>
      </c>
      <c r="AH738" s="1">
        <v>1262322.1399999999</v>
      </c>
      <c r="AI738" s="1">
        <v>737677.86</v>
      </c>
      <c r="AJ738">
        <v>0</v>
      </c>
      <c r="AK738" s="1">
        <v>3000000</v>
      </c>
      <c r="AL738" s="1">
        <v>-1000000</v>
      </c>
    </row>
    <row r="739" spans="1:38" x14ac:dyDescent="0.35">
      <c r="A739" t="str">
        <f t="shared" si="21"/>
        <v>2.5-02-2408_25619013_2521110</v>
      </c>
      <c r="B739" t="s">
        <v>778</v>
      </c>
      <c r="C739" t="s">
        <v>779</v>
      </c>
      <c r="D739" t="s">
        <v>868</v>
      </c>
      <c r="E739" t="s">
        <v>870</v>
      </c>
      <c r="F739">
        <v>6</v>
      </c>
      <c r="G739" t="s">
        <v>164</v>
      </c>
      <c r="H739">
        <v>19</v>
      </c>
      <c r="I739" t="s">
        <v>168</v>
      </c>
      <c r="J739" t="s">
        <v>869</v>
      </c>
      <c r="K739" t="s">
        <v>871</v>
      </c>
      <c r="L739">
        <v>2000</v>
      </c>
      <c r="M739" t="s">
        <v>105</v>
      </c>
      <c r="N739">
        <v>2111</v>
      </c>
      <c r="O739" t="s">
        <v>124</v>
      </c>
      <c r="P739">
        <v>0</v>
      </c>
      <c r="Q739" t="s">
        <v>58</v>
      </c>
      <c r="R739" s="1">
        <v>20300</v>
      </c>
      <c r="S739" s="1">
        <v>20300</v>
      </c>
      <c r="T739" s="1">
        <v>20300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</row>
    <row r="740" spans="1:38" x14ac:dyDescent="0.35">
      <c r="A740" t="str">
        <f t="shared" si="21"/>
        <v>2.5-02-2508_25618013_2533410</v>
      </c>
      <c r="B740" t="s">
        <v>997</v>
      </c>
      <c r="C740" t="s">
        <v>998</v>
      </c>
      <c r="D740" t="s">
        <v>868</v>
      </c>
      <c r="E740" t="s">
        <v>870</v>
      </c>
      <c r="F740">
        <v>6</v>
      </c>
      <c r="G740" t="s">
        <v>164</v>
      </c>
      <c r="H740">
        <v>18</v>
      </c>
      <c r="I740" t="s">
        <v>165</v>
      </c>
      <c r="J740" t="s">
        <v>869</v>
      </c>
      <c r="K740" t="s">
        <v>871</v>
      </c>
      <c r="L740">
        <v>3000</v>
      </c>
      <c r="M740" t="s">
        <v>56</v>
      </c>
      <c r="N740">
        <v>3341</v>
      </c>
      <c r="O740" t="s">
        <v>162</v>
      </c>
      <c r="P740">
        <v>0</v>
      </c>
      <c r="Q740" t="s">
        <v>58</v>
      </c>
      <c r="R740" s="1">
        <v>2963000</v>
      </c>
      <c r="S740" s="1">
        <v>2963000</v>
      </c>
      <c r="T740" s="1">
        <v>2963000</v>
      </c>
      <c r="U740" s="1">
        <v>2973000</v>
      </c>
      <c r="V740" s="1">
        <v>3000000</v>
      </c>
      <c r="W740" s="1">
        <v>2973000</v>
      </c>
      <c r="X740" s="1">
        <v>1787000</v>
      </c>
      <c r="Y740" s="1">
        <v>6000000</v>
      </c>
      <c r="Z740" s="1">
        <v>3000000</v>
      </c>
      <c r="AA740" s="1">
        <v>5999000</v>
      </c>
      <c r="AB740" s="1">
        <v>5999000</v>
      </c>
      <c r="AC740">
        <v>0</v>
      </c>
      <c r="AD740">
        <v>0</v>
      </c>
      <c r="AE740">
        <v>0</v>
      </c>
      <c r="AF740" s="1">
        <v>1000</v>
      </c>
      <c r="AG740" s="1">
        <v>6000000</v>
      </c>
      <c r="AH740">
        <v>0</v>
      </c>
      <c r="AI740" s="1">
        <v>3000000</v>
      </c>
      <c r="AJ740">
        <v>0</v>
      </c>
      <c r="AK740">
        <v>0</v>
      </c>
      <c r="AL740" s="1">
        <v>3000000</v>
      </c>
    </row>
    <row r="741" spans="1:38" x14ac:dyDescent="0.35">
      <c r="A741" t="str">
        <f t="shared" si="21"/>
        <v>2.5-02-2508_25623015_2532510</v>
      </c>
      <c r="B741" t="s">
        <v>997</v>
      </c>
      <c r="C741" t="s">
        <v>998</v>
      </c>
      <c r="D741" t="s">
        <v>868</v>
      </c>
      <c r="E741" t="s">
        <v>870</v>
      </c>
      <c r="F741">
        <v>6</v>
      </c>
      <c r="G741" t="s">
        <v>164</v>
      </c>
      <c r="H741">
        <v>23</v>
      </c>
      <c r="I741" t="s">
        <v>179</v>
      </c>
      <c r="J741" t="s">
        <v>872</v>
      </c>
      <c r="K741" t="s">
        <v>873</v>
      </c>
      <c r="L741">
        <v>3000</v>
      </c>
      <c r="M741" t="s">
        <v>56</v>
      </c>
      <c r="N741">
        <v>3251</v>
      </c>
      <c r="O741" t="s">
        <v>137</v>
      </c>
      <c r="P741">
        <v>0</v>
      </c>
      <c r="Q741" t="s">
        <v>58</v>
      </c>
      <c r="R741" s="1">
        <v>9003456</v>
      </c>
      <c r="S741" s="1">
        <v>9003456</v>
      </c>
      <c r="T741" s="1">
        <v>9003456</v>
      </c>
      <c r="U741" s="1">
        <v>7202764.7999999998</v>
      </c>
      <c r="V741" s="1">
        <v>9003456</v>
      </c>
      <c r="W741" s="1">
        <v>6602534.4000000004</v>
      </c>
      <c r="X741" s="1">
        <v>6602534.4000000004</v>
      </c>
      <c r="Y741" s="1">
        <v>7000000</v>
      </c>
      <c r="Z741" s="1">
        <v>7000000</v>
      </c>
      <c r="AA741" s="1">
        <v>6934480</v>
      </c>
      <c r="AB741" s="1">
        <v>6934480</v>
      </c>
      <c r="AC741" s="1">
        <v>6183244.6399999997</v>
      </c>
      <c r="AD741" s="1">
        <v>5723304.6399999997</v>
      </c>
      <c r="AE741" s="1">
        <v>5723304.6399999997</v>
      </c>
      <c r="AF741" s="1">
        <v>65520</v>
      </c>
      <c r="AG741" s="1">
        <v>1276695.3600000001</v>
      </c>
      <c r="AH741">
        <v>0</v>
      </c>
      <c r="AI741">
        <v>0</v>
      </c>
      <c r="AJ741">
        <v>0</v>
      </c>
      <c r="AK741">
        <v>0</v>
      </c>
      <c r="AL741">
        <v>0</v>
      </c>
    </row>
    <row r="742" spans="1:38" x14ac:dyDescent="0.35">
      <c r="A742" t="str">
        <f t="shared" si="21"/>
        <v>2.5-02-2509_25227019_2535810</v>
      </c>
      <c r="B742" t="s">
        <v>997</v>
      </c>
      <c r="C742" t="s">
        <v>998</v>
      </c>
      <c r="D742" t="s">
        <v>855</v>
      </c>
      <c r="E742" t="s">
        <v>857</v>
      </c>
      <c r="F742">
        <v>2</v>
      </c>
      <c r="G742" t="s">
        <v>148</v>
      </c>
      <c r="H742">
        <v>27</v>
      </c>
      <c r="I742" t="s">
        <v>881</v>
      </c>
      <c r="J742" t="s">
        <v>880</v>
      </c>
      <c r="K742" t="s">
        <v>192</v>
      </c>
      <c r="L742">
        <v>3000</v>
      </c>
      <c r="M742" t="s">
        <v>56</v>
      </c>
      <c r="N742">
        <v>3581</v>
      </c>
      <c r="O742" t="s">
        <v>190</v>
      </c>
      <c r="P742">
        <v>0</v>
      </c>
      <c r="Q742" t="s">
        <v>58</v>
      </c>
      <c r="R742" s="1">
        <v>132529588.31</v>
      </c>
      <c r="S742" s="1">
        <v>132529588.31</v>
      </c>
      <c r="T742" s="1">
        <v>132529588.31</v>
      </c>
      <c r="U742" s="1">
        <v>191627198.15000001</v>
      </c>
      <c r="V742" s="1">
        <v>100000000</v>
      </c>
      <c r="W742" s="1">
        <v>191627198.13999999</v>
      </c>
      <c r="X742" s="1">
        <v>191627198.13999999</v>
      </c>
      <c r="Y742" s="1">
        <v>276203925.27999997</v>
      </c>
      <c r="Z742" s="1">
        <v>260000000</v>
      </c>
      <c r="AA742" s="1">
        <v>199164364.12</v>
      </c>
      <c r="AB742" s="1">
        <v>174569997.49000001</v>
      </c>
      <c r="AC742" s="1">
        <v>174569997.49000001</v>
      </c>
      <c r="AD742" s="1">
        <v>174569997.49000001</v>
      </c>
      <c r="AE742" s="1">
        <v>174569997.49000001</v>
      </c>
      <c r="AF742" s="1">
        <v>101633927.79000001</v>
      </c>
      <c r="AG742" s="1">
        <v>101633927.79000001</v>
      </c>
      <c r="AH742">
        <v>0</v>
      </c>
      <c r="AI742" s="1">
        <v>16203925.279999999</v>
      </c>
      <c r="AJ742">
        <v>0</v>
      </c>
      <c r="AK742">
        <v>0</v>
      </c>
      <c r="AL742" s="1">
        <v>16203925.279999999</v>
      </c>
    </row>
    <row r="743" spans="1:38" x14ac:dyDescent="0.35">
      <c r="A743" t="str">
        <f t="shared" ref="A743:A751" si="22">CONCATENATE(B743,D743,F743,H743,J743,N743,P743)</f>
        <v>2.5-02-2509_25226018_2531110</v>
      </c>
      <c r="B743" t="s">
        <v>997</v>
      </c>
      <c r="C743" t="s">
        <v>998</v>
      </c>
      <c r="D743" t="s">
        <v>855</v>
      </c>
      <c r="E743" t="s">
        <v>857</v>
      </c>
      <c r="F743">
        <v>2</v>
      </c>
      <c r="G743" t="s">
        <v>148</v>
      </c>
      <c r="H743">
        <v>26</v>
      </c>
      <c r="I743" t="s">
        <v>200</v>
      </c>
      <c r="J743" t="s">
        <v>894</v>
      </c>
      <c r="K743" t="s">
        <v>201</v>
      </c>
      <c r="L743">
        <v>3000</v>
      </c>
      <c r="M743" t="s">
        <v>56</v>
      </c>
      <c r="N743">
        <v>3111</v>
      </c>
      <c r="O743" t="s">
        <v>199</v>
      </c>
      <c r="P743">
        <v>0</v>
      </c>
      <c r="Q743" t="s">
        <v>58</v>
      </c>
      <c r="R743" s="1">
        <v>80155711.950000003</v>
      </c>
      <c r="S743" s="1">
        <v>80155711.950000003</v>
      </c>
      <c r="T743" s="1">
        <v>80155711.950000003</v>
      </c>
      <c r="U743" s="1">
        <v>91297557</v>
      </c>
      <c r="V743" s="1">
        <v>75088733.549999997</v>
      </c>
      <c r="W743" s="1">
        <v>90715574</v>
      </c>
      <c r="X743" s="1">
        <v>90715574</v>
      </c>
      <c r="Y743" s="1">
        <v>66887920.859999999</v>
      </c>
      <c r="Z743" s="1">
        <v>62000000</v>
      </c>
      <c r="AA743" s="1">
        <v>64828269</v>
      </c>
      <c r="AB743" s="1">
        <v>64828269</v>
      </c>
      <c r="AC743" s="1">
        <v>64680988</v>
      </c>
      <c r="AD743" s="1">
        <v>64652488</v>
      </c>
      <c r="AE743" s="1">
        <v>64652488</v>
      </c>
      <c r="AF743" s="1">
        <v>2059651.86</v>
      </c>
      <c r="AG743" s="1">
        <v>2235432.86</v>
      </c>
      <c r="AH743" s="1">
        <v>7587920.8600000003</v>
      </c>
      <c r="AI743">
        <v>0</v>
      </c>
      <c r="AJ743">
        <v>0</v>
      </c>
      <c r="AK743" s="1">
        <v>2700000</v>
      </c>
      <c r="AL743" s="1">
        <v>4887920.8600000003</v>
      </c>
    </row>
    <row r="744" spans="1:38" x14ac:dyDescent="0.35">
      <c r="A744" t="str">
        <f t="shared" si="22"/>
        <v>1.1-00-2514_25555039_25591148</v>
      </c>
      <c r="B744" t="s">
        <v>812</v>
      </c>
      <c r="C744" t="s">
        <v>815</v>
      </c>
      <c r="D744" t="s">
        <v>982</v>
      </c>
      <c r="E744" t="s">
        <v>984</v>
      </c>
      <c r="F744">
        <v>5</v>
      </c>
      <c r="G744" t="s">
        <v>810</v>
      </c>
      <c r="H744">
        <v>55</v>
      </c>
      <c r="I744" t="s">
        <v>601</v>
      </c>
      <c r="J744" t="s">
        <v>983</v>
      </c>
      <c r="K744" t="s">
        <v>985</v>
      </c>
      <c r="L744">
        <v>5000</v>
      </c>
      <c r="M744" t="s">
        <v>118</v>
      </c>
      <c r="N744">
        <v>5911</v>
      </c>
      <c r="O744" t="s">
        <v>300</v>
      </c>
      <c r="P744">
        <v>48</v>
      </c>
      <c r="Q744" t="s">
        <v>986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 s="1">
        <v>17400000</v>
      </c>
      <c r="Z744">
        <v>0</v>
      </c>
      <c r="AA744" s="1">
        <v>17342000</v>
      </c>
      <c r="AB744" s="1">
        <v>17342000</v>
      </c>
      <c r="AC744">
        <v>0</v>
      </c>
      <c r="AD744">
        <v>0</v>
      </c>
      <c r="AE744">
        <v>0</v>
      </c>
      <c r="AF744" s="1">
        <v>58000</v>
      </c>
      <c r="AG744" s="1">
        <v>17400000</v>
      </c>
      <c r="AH744">
        <v>0</v>
      </c>
      <c r="AI744" s="1">
        <v>17400000</v>
      </c>
      <c r="AJ744">
        <v>0</v>
      </c>
      <c r="AK744">
        <v>0</v>
      </c>
      <c r="AL744" s="1">
        <v>17400000</v>
      </c>
    </row>
    <row r="745" spans="1:38" x14ac:dyDescent="0.35">
      <c r="A745" t="str">
        <f t="shared" si="22"/>
        <v>1.1-00-2506_25514009_2538210</v>
      </c>
      <c r="B745" t="s">
        <v>812</v>
      </c>
      <c r="C745" t="s">
        <v>815</v>
      </c>
      <c r="D745" t="s">
        <v>839</v>
      </c>
      <c r="E745" t="s">
        <v>111</v>
      </c>
      <c r="F745">
        <v>5</v>
      </c>
      <c r="G745" t="s">
        <v>810</v>
      </c>
      <c r="H745">
        <v>14</v>
      </c>
      <c r="I745" t="s">
        <v>843</v>
      </c>
      <c r="J745" t="s">
        <v>842</v>
      </c>
      <c r="K745" t="s">
        <v>110</v>
      </c>
      <c r="L745">
        <v>3000</v>
      </c>
      <c r="M745" t="s">
        <v>56</v>
      </c>
      <c r="N745">
        <v>3821</v>
      </c>
      <c r="O745" t="s">
        <v>228</v>
      </c>
      <c r="P745">
        <v>0</v>
      </c>
      <c r="Q745" t="s">
        <v>58</v>
      </c>
      <c r="R745" s="1">
        <v>0</v>
      </c>
      <c r="S745" s="1">
        <v>0</v>
      </c>
      <c r="T745" s="1">
        <v>0</v>
      </c>
      <c r="U745" s="1">
        <v>313896</v>
      </c>
      <c r="V745" s="1">
        <v>0</v>
      </c>
      <c r="W745" s="1">
        <v>313896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</row>
    <row r="746" spans="1:38" x14ac:dyDescent="0.35">
      <c r="A746" t="str">
        <f t="shared" si="22"/>
        <v>1.1-00-2506_25514009_25445137</v>
      </c>
      <c r="B746" t="s">
        <v>812</v>
      </c>
      <c r="C746" t="s">
        <v>815</v>
      </c>
      <c r="D746" t="s">
        <v>839</v>
      </c>
      <c r="E746" t="s">
        <v>111</v>
      </c>
      <c r="F746">
        <v>5</v>
      </c>
      <c r="G746" t="s">
        <v>810</v>
      </c>
      <c r="H746">
        <v>14</v>
      </c>
      <c r="I746" t="s">
        <v>843</v>
      </c>
      <c r="J746" t="s">
        <v>842</v>
      </c>
      <c r="K746" t="s">
        <v>110</v>
      </c>
      <c r="L746">
        <v>4000</v>
      </c>
      <c r="M746" t="s">
        <v>233</v>
      </c>
      <c r="N746">
        <v>4451</v>
      </c>
      <c r="O746" t="s">
        <v>282</v>
      </c>
      <c r="P746">
        <v>37</v>
      </c>
      <c r="Q746" t="s">
        <v>283</v>
      </c>
      <c r="R746">
        <v>2111015.56</v>
      </c>
      <c r="S746">
        <v>1732776.01</v>
      </c>
      <c r="T746">
        <v>1732776.01</v>
      </c>
      <c r="U746">
        <v>2582239.5499999998</v>
      </c>
      <c r="V746">
        <v>1570000</v>
      </c>
      <c r="W746">
        <v>2582239.5499999998</v>
      </c>
      <c r="X746">
        <v>2582239.5499999998</v>
      </c>
      <c r="Y746" s="1">
        <v>500000</v>
      </c>
      <c r="Z746" s="1">
        <v>500000</v>
      </c>
      <c r="AA746">
        <v>0</v>
      </c>
      <c r="AB746">
        <v>0</v>
      </c>
      <c r="AC746">
        <v>0</v>
      </c>
      <c r="AD746">
        <v>0</v>
      </c>
      <c r="AE746">
        <v>0</v>
      </c>
      <c r="AF746" s="1">
        <v>500000</v>
      </c>
      <c r="AG746" s="1">
        <v>500000</v>
      </c>
      <c r="AH746">
        <v>0</v>
      </c>
      <c r="AI746">
        <v>0</v>
      </c>
      <c r="AJ746">
        <v>0</v>
      </c>
      <c r="AK746">
        <v>0</v>
      </c>
      <c r="AL746">
        <v>0</v>
      </c>
    </row>
    <row r="747" spans="1:38" x14ac:dyDescent="0.35">
      <c r="A747" t="str">
        <f t="shared" si="22"/>
        <v>1.1-00-2506_25514009_2552110</v>
      </c>
      <c r="B747" t="s">
        <v>812</v>
      </c>
      <c r="C747" t="s">
        <v>815</v>
      </c>
      <c r="D747" t="s">
        <v>839</v>
      </c>
      <c r="E747" t="s">
        <v>111</v>
      </c>
      <c r="F747">
        <v>5</v>
      </c>
      <c r="G747" t="s">
        <v>810</v>
      </c>
      <c r="H747">
        <v>14</v>
      </c>
      <c r="I747" t="s">
        <v>843</v>
      </c>
      <c r="J747" t="s">
        <v>842</v>
      </c>
      <c r="K747" t="s">
        <v>110</v>
      </c>
      <c r="L747">
        <v>5000</v>
      </c>
      <c r="M747" t="s">
        <v>118</v>
      </c>
      <c r="N747">
        <v>5211</v>
      </c>
      <c r="O747" t="s">
        <v>365</v>
      </c>
      <c r="P747">
        <v>0</v>
      </c>
      <c r="Q747" t="s">
        <v>58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 s="1">
        <v>670000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 s="1">
        <v>670000</v>
      </c>
      <c r="AG747" s="1">
        <v>670000</v>
      </c>
      <c r="AH747">
        <v>0</v>
      </c>
      <c r="AI747" s="1">
        <v>670000</v>
      </c>
      <c r="AJ747">
        <v>0</v>
      </c>
      <c r="AK747">
        <v>0</v>
      </c>
      <c r="AL747" s="1">
        <v>670000</v>
      </c>
    </row>
    <row r="748" spans="1:38" x14ac:dyDescent="0.35">
      <c r="A748" t="str">
        <f t="shared" si="22"/>
        <v>2.6-05-2505_25610007_25271159</v>
      </c>
      <c r="B748" t="s">
        <v>999</v>
      </c>
      <c r="C748" t="s">
        <v>1001</v>
      </c>
      <c r="D748" t="s">
        <v>833</v>
      </c>
      <c r="E748" t="s">
        <v>835</v>
      </c>
      <c r="F748">
        <v>6</v>
      </c>
      <c r="G748" t="s">
        <v>164</v>
      </c>
      <c r="H748">
        <v>10</v>
      </c>
      <c r="I748" t="s">
        <v>172</v>
      </c>
      <c r="J748" t="s">
        <v>834</v>
      </c>
      <c r="K748" t="s">
        <v>836</v>
      </c>
      <c r="L748">
        <v>2000</v>
      </c>
      <c r="M748" t="s">
        <v>105</v>
      </c>
      <c r="N748">
        <v>2711</v>
      </c>
      <c r="O748" t="s">
        <v>106</v>
      </c>
      <c r="P748">
        <v>59</v>
      </c>
      <c r="Q748" t="s">
        <v>1000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</row>
    <row r="749" spans="1:38" x14ac:dyDescent="0.35">
      <c r="A749" t="str">
        <f t="shared" si="22"/>
        <v>2.6-05-2505_25610007_25296159</v>
      </c>
      <c r="B749" t="s">
        <v>999</v>
      </c>
      <c r="C749" t="s">
        <v>1001</v>
      </c>
      <c r="D749" t="s">
        <v>833</v>
      </c>
      <c r="E749" t="s">
        <v>835</v>
      </c>
      <c r="F749">
        <v>6</v>
      </c>
      <c r="G749" t="s">
        <v>164</v>
      </c>
      <c r="H749">
        <v>10</v>
      </c>
      <c r="I749" t="s">
        <v>172</v>
      </c>
      <c r="J749" t="s">
        <v>834</v>
      </c>
      <c r="K749" t="s">
        <v>836</v>
      </c>
      <c r="L749">
        <v>2000</v>
      </c>
      <c r="M749" t="s">
        <v>105</v>
      </c>
      <c r="N749">
        <v>2961</v>
      </c>
      <c r="O749" t="s">
        <v>379</v>
      </c>
      <c r="P749">
        <v>59</v>
      </c>
      <c r="Q749" t="s">
        <v>1000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 s="1">
        <v>84921.1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 s="1">
        <v>84921.1</v>
      </c>
      <c r="AG749" s="1">
        <v>84921.1</v>
      </c>
      <c r="AH749" s="1">
        <v>84921.1</v>
      </c>
      <c r="AI749">
        <v>0</v>
      </c>
      <c r="AJ749">
        <v>0</v>
      </c>
      <c r="AK749">
        <v>0</v>
      </c>
      <c r="AL749" s="1">
        <v>84921.1</v>
      </c>
    </row>
    <row r="750" spans="1:38" x14ac:dyDescent="0.35">
      <c r="A750" t="str">
        <f t="shared" si="22"/>
        <v>1.1-00-2514_25556039_2559110</v>
      </c>
      <c r="B750" t="s">
        <v>812</v>
      </c>
      <c r="C750" t="s">
        <v>815</v>
      </c>
      <c r="D750" t="s">
        <v>982</v>
      </c>
      <c r="E750" t="s">
        <v>984</v>
      </c>
      <c r="F750">
        <v>5</v>
      </c>
      <c r="G750" t="s">
        <v>810</v>
      </c>
      <c r="H750">
        <v>56</v>
      </c>
      <c r="I750" t="s">
        <v>212</v>
      </c>
      <c r="J750" t="s">
        <v>983</v>
      </c>
      <c r="K750" t="s">
        <v>985</v>
      </c>
      <c r="L750">
        <v>5000</v>
      </c>
      <c r="M750" t="s">
        <v>118</v>
      </c>
      <c r="N750">
        <v>5911</v>
      </c>
      <c r="O750" t="s">
        <v>300</v>
      </c>
      <c r="P750">
        <v>0</v>
      </c>
      <c r="Q750" t="s">
        <v>58</v>
      </c>
      <c r="R750" s="1">
        <v>6020779.5999999996</v>
      </c>
      <c r="S750" s="1">
        <v>6020779.5599999996</v>
      </c>
      <c r="T750" s="1">
        <v>5409079.9299999997</v>
      </c>
      <c r="U750" s="1">
        <v>9216264.6999999993</v>
      </c>
      <c r="V750" s="1">
        <v>4000000</v>
      </c>
      <c r="W750" s="1">
        <v>8515264.6699999999</v>
      </c>
      <c r="X750" s="1">
        <v>8515264.6699999999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</row>
    <row r="751" spans="1:38" x14ac:dyDescent="0.35">
      <c r="A751" t="str">
        <f t="shared" si="22"/>
        <v>1.1-00-2514_25556039_2559710</v>
      </c>
      <c r="B751" t="s">
        <v>812</v>
      </c>
      <c r="C751" t="s">
        <v>815</v>
      </c>
      <c r="D751" t="s">
        <v>982</v>
      </c>
      <c r="E751" t="s">
        <v>984</v>
      </c>
      <c r="F751">
        <v>5</v>
      </c>
      <c r="G751" t="s">
        <v>810</v>
      </c>
      <c r="H751">
        <v>56</v>
      </c>
      <c r="I751" t="s">
        <v>212</v>
      </c>
      <c r="J751" t="s">
        <v>983</v>
      </c>
      <c r="K751" t="s">
        <v>985</v>
      </c>
      <c r="L751">
        <v>5000</v>
      </c>
      <c r="M751" t="s">
        <v>118</v>
      </c>
      <c r="N751">
        <v>5971</v>
      </c>
      <c r="O751" t="s">
        <v>606</v>
      </c>
      <c r="P751">
        <v>0</v>
      </c>
      <c r="Q751" t="s">
        <v>58</v>
      </c>
      <c r="R751" s="1">
        <v>8047461.0199999996</v>
      </c>
      <c r="S751" s="1">
        <v>8047461.0199999996</v>
      </c>
      <c r="T751" s="1">
        <v>8003439.0199999996</v>
      </c>
      <c r="U751" s="1">
        <v>13212168.699999999</v>
      </c>
      <c r="V751" s="1">
        <v>3000000</v>
      </c>
      <c r="W751" s="1">
        <v>13147786.93</v>
      </c>
      <c r="X751" s="1">
        <v>13147786.93</v>
      </c>
      <c r="Y751" s="1">
        <v>9976541.4000000004</v>
      </c>
      <c r="Z751" s="1">
        <v>4217741.4000000004</v>
      </c>
      <c r="AA751" s="1">
        <v>9782516.8699999992</v>
      </c>
      <c r="AB751" s="1">
        <v>9731515.1500000004</v>
      </c>
      <c r="AC751" s="1">
        <v>8025208.5099999998</v>
      </c>
      <c r="AD751" s="1">
        <v>5386063.5099999998</v>
      </c>
      <c r="AE751" s="1">
        <v>5386063.5099999998</v>
      </c>
      <c r="AF751" s="1">
        <v>245026.25</v>
      </c>
      <c r="AG751" s="1">
        <v>4590477.8899999997</v>
      </c>
      <c r="AH751" s="1">
        <v>3000000</v>
      </c>
      <c r="AI751" s="1">
        <v>5758800</v>
      </c>
      <c r="AJ751">
        <v>0</v>
      </c>
      <c r="AK751" s="1">
        <v>3000000</v>
      </c>
      <c r="AL751" s="1">
        <v>5758800</v>
      </c>
    </row>
    <row r="752" spans="1:38" x14ac:dyDescent="0.35">
      <c r="A752" t="str">
        <f t="shared" ref="A752:A789" si="23">CONCATENATE(B752,D752,F752,H752,J752,N752,P752)</f>
        <v>2.5-03-2404_2557005_2539210</v>
      </c>
      <c r="B752" t="s">
        <v>803</v>
      </c>
      <c r="C752" t="s">
        <v>804</v>
      </c>
      <c r="D752" t="s">
        <v>808</v>
      </c>
      <c r="E752" t="s">
        <v>60</v>
      </c>
      <c r="F752">
        <v>5</v>
      </c>
      <c r="G752" t="s">
        <v>810</v>
      </c>
      <c r="H752">
        <v>7</v>
      </c>
      <c r="I752" t="s">
        <v>61</v>
      </c>
      <c r="J752" t="s">
        <v>809</v>
      </c>
      <c r="K752" t="s">
        <v>811</v>
      </c>
      <c r="L752">
        <v>3000</v>
      </c>
      <c r="M752" t="s">
        <v>56</v>
      </c>
      <c r="N752">
        <v>3921</v>
      </c>
      <c r="O752" t="s">
        <v>57</v>
      </c>
      <c r="P752">
        <v>0</v>
      </c>
      <c r="Q752" t="s">
        <v>58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9100000</v>
      </c>
      <c r="Z752">
        <v>0</v>
      </c>
      <c r="AA752" s="1">
        <v>9088455</v>
      </c>
      <c r="AB752" s="1">
        <v>9088455</v>
      </c>
      <c r="AC752" s="1">
        <v>9088455</v>
      </c>
      <c r="AD752" s="1">
        <v>9088455</v>
      </c>
      <c r="AE752" s="1">
        <v>9088455</v>
      </c>
      <c r="AF752" s="1">
        <v>11545</v>
      </c>
      <c r="AG752" s="1">
        <v>11545</v>
      </c>
      <c r="AH752" s="1">
        <v>9100000</v>
      </c>
      <c r="AI752">
        <v>0</v>
      </c>
      <c r="AJ752">
        <v>0</v>
      </c>
      <c r="AK752">
        <v>0</v>
      </c>
      <c r="AL752" s="1">
        <v>9100000</v>
      </c>
    </row>
    <row r="753" spans="1:38" x14ac:dyDescent="0.35">
      <c r="A753" t="str">
        <f t="shared" si="23"/>
        <v>2.6-05-2404_2557005_2539210</v>
      </c>
      <c r="B753" t="s">
        <v>781</v>
      </c>
      <c r="C753" t="s">
        <v>782</v>
      </c>
      <c r="D753" t="s">
        <v>808</v>
      </c>
      <c r="E753" t="s">
        <v>60</v>
      </c>
      <c r="F753">
        <v>5</v>
      </c>
      <c r="G753" t="s">
        <v>810</v>
      </c>
      <c r="H753">
        <v>7</v>
      </c>
      <c r="I753" t="s">
        <v>61</v>
      </c>
      <c r="J753" t="s">
        <v>809</v>
      </c>
      <c r="K753" t="s">
        <v>811</v>
      </c>
      <c r="L753">
        <v>3000</v>
      </c>
      <c r="M753" t="s">
        <v>56</v>
      </c>
      <c r="N753">
        <v>3921</v>
      </c>
      <c r="O753" t="s">
        <v>57</v>
      </c>
      <c r="P753">
        <v>0</v>
      </c>
      <c r="Q753" t="s">
        <v>58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</row>
    <row r="754" spans="1:38" x14ac:dyDescent="0.35">
      <c r="A754" t="str">
        <f t="shared" si="23"/>
        <v>2.5-06-2404_2557005_2539210</v>
      </c>
      <c r="B754" t="s">
        <v>805</v>
      </c>
      <c r="C754" t="s">
        <v>806</v>
      </c>
      <c r="D754" t="s">
        <v>808</v>
      </c>
      <c r="E754" t="s">
        <v>60</v>
      </c>
      <c r="F754">
        <v>5</v>
      </c>
      <c r="G754" t="s">
        <v>810</v>
      </c>
      <c r="H754">
        <v>7</v>
      </c>
      <c r="I754" t="s">
        <v>61</v>
      </c>
      <c r="J754" t="s">
        <v>809</v>
      </c>
      <c r="K754" t="s">
        <v>811</v>
      </c>
      <c r="L754">
        <v>3000</v>
      </c>
      <c r="M754" t="s">
        <v>56</v>
      </c>
      <c r="N754">
        <v>3921</v>
      </c>
      <c r="O754" t="s">
        <v>57</v>
      </c>
      <c r="P754">
        <v>0</v>
      </c>
      <c r="Q754" t="s">
        <v>58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13546.77</v>
      </c>
      <c r="Z754">
        <v>0</v>
      </c>
      <c r="AA754" s="1">
        <v>13546.77</v>
      </c>
      <c r="AB754" s="1">
        <v>13546.77</v>
      </c>
      <c r="AC754" s="1">
        <v>13546.77</v>
      </c>
      <c r="AD754" s="1">
        <v>13546.77</v>
      </c>
      <c r="AE754" s="1">
        <v>13546.77</v>
      </c>
      <c r="AF754">
        <v>0</v>
      </c>
      <c r="AG754">
        <v>0</v>
      </c>
      <c r="AH754" s="1">
        <v>13546.77</v>
      </c>
      <c r="AI754">
        <v>0</v>
      </c>
      <c r="AJ754">
        <v>0</v>
      </c>
      <c r="AK754">
        <v>0</v>
      </c>
      <c r="AL754" s="1">
        <v>13546.77</v>
      </c>
    </row>
    <row r="755" spans="1:38" x14ac:dyDescent="0.35">
      <c r="A755" t="str">
        <f t="shared" si="23"/>
        <v>2.6-01-2404_2557005_2539210</v>
      </c>
      <c r="B755" t="s">
        <v>776</v>
      </c>
      <c r="C755" t="s">
        <v>777</v>
      </c>
      <c r="D755" t="s">
        <v>808</v>
      </c>
      <c r="E755" t="s">
        <v>60</v>
      </c>
      <c r="F755">
        <v>5</v>
      </c>
      <c r="G755" t="s">
        <v>810</v>
      </c>
      <c r="H755">
        <v>7</v>
      </c>
      <c r="I755" t="s">
        <v>61</v>
      </c>
      <c r="J755" t="s">
        <v>809</v>
      </c>
      <c r="K755" t="s">
        <v>811</v>
      </c>
      <c r="L755">
        <v>3000</v>
      </c>
      <c r="M755" t="s">
        <v>56</v>
      </c>
      <c r="N755">
        <v>3921</v>
      </c>
      <c r="O755" t="s">
        <v>57</v>
      </c>
      <c r="P755">
        <v>0</v>
      </c>
      <c r="Q755" t="s">
        <v>58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588323.12</v>
      </c>
      <c r="Z755">
        <v>0</v>
      </c>
      <c r="AA755" s="1">
        <v>588323.12</v>
      </c>
      <c r="AB755" s="1">
        <v>588323.12</v>
      </c>
      <c r="AC755" s="1">
        <v>588323.12</v>
      </c>
      <c r="AD755" s="1">
        <v>588323.12</v>
      </c>
      <c r="AE755" s="1">
        <v>588323.12</v>
      </c>
      <c r="AF755">
        <v>0</v>
      </c>
      <c r="AG755">
        <v>0</v>
      </c>
      <c r="AH755" s="1">
        <v>588323.12</v>
      </c>
      <c r="AI755">
        <v>0</v>
      </c>
      <c r="AJ755">
        <v>0</v>
      </c>
      <c r="AK755">
        <v>0</v>
      </c>
      <c r="AL755" s="1">
        <v>588323.12</v>
      </c>
    </row>
    <row r="756" spans="1:38" x14ac:dyDescent="0.35">
      <c r="A756" t="str">
        <f t="shared" si="23"/>
        <v>1.5-01-2505_25512007_2511111</v>
      </c>
      <c r="B756" t="s">
        <v>1002</v>
      </c>
      <c r="C756" t="s">
        <v>1003</v>
      </c>
      <c r="D756" t="s">
        <v>833</v>
      </c>
      <c r="E756" t="s">
        <v>835</v>
      </c>
      <c r="F756">
        <v>5</v>
      </c>
      <c r="G756" t="s">
        <v>810</v>
      </c>
      <c r="H756">
        <v>12</v>
      </c>
      <c r="I756" t="s">
        <v>71</v>
      </c>
      <c r="J756" t="s">
        <v>834</v>
      </c>
      <c r="K756" t="s">
        <v>836</v>
      </c>
      <c r="L756">
        <v>1000</v>
      </c>
      <c r="M756" t="s">
        <v>71</v>
      </c>
      <c r="N756">
        <v>1111</v>
      </c>
      <c r="O756" t="s">
        <v>72</v>
      </c>
      <c r="P756">
        <v>1</v>
      </c>
      <c r="Q756" t="s">
        <v>682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 s="1">
        <v>8492637.0999999996</v>
      </c>
      <c r="Z756" s="1">
        <v>14346945</v>
      </c>
      <c r="AA756" s="1">
        <v>8492637.0999999996</v>
      </c>
      <c r="AB756" s="1">
        <v>8492637.0999999996</v>
      </c>
      <c r="AC756" s="1">
        <v>8492637.0999999996</v>
      </c>
      <c r="AD756" s="1">
        <v>8492637.0999999996</v>
      </c>
      <c r="AE756" s="1">
        <v>8492637.0999999996</v>
      </c>
      <c r="AF756">
        <v>0</v>
      </c>
      <c r="AG756">
        <v>0</v>
      </c>
      <c r="AH756">
        <v>0</v>
      </c>
      <c r="AI756">
        <v>16.5</v>
      </c>
      <c r="AJ756">
        <v>0</v>
      </c>
      <c r="AK756" s="1">
        <v>5854324.4000000004</v>
      </c>
      <c r="AL756" s="1">
        <v>-5854307.9000000004</v>
      </c>
    </row>
    <row r="757" spans="1:38" x14ac:dyDescent="0.35">
      <c r="A757" t="str">
        <f t="shared" si="23"/>
        <v>1.5-01-2505_25512007_2511311</v>
      </c>
      <c r="B757" t="s">
        <v>1002</v>
      </c>
      <c r="C757" t="s">
        <v>1003</v>
      </c>
      <c r="D757" t="s">
        <v>833</v>
      </c>
      <c r="E757" t="s">
        <v>835</v>
      </c>
      <c r="F757">
        <v>5</v>
      </c>
      <c r="G757" t="s">
        <v>810</v>
      </c>
      <c r="H757">
        <v>12</v>
      </c>
      <c r="I757" t="s">
        <v>71</v>
      </c>
      <c r="J757" t="s">
        <v>834</v>
      </c>
      <c r="K757" t="s">
        <v>836</v>
      </c>
      <c r="L757">
        <v>1000</v>
      </c>
      <c r="M757" t="s">
        <v>71</v>
      </c>
      <c r="N757">
        <v>1131</v>
      </c>
      <c r="O757" t="s">
        <v>89</v>
      </c>
      <c r="P757">
        <v>1</v>
      </c>
      <c r="Q757" t="s">
        <v>682</v>
      </c>
      <c r="R757" s="1">
        <v>1033493932.5400001</v>
      </c>
      <c r="S757" s="1">
        <v>1007747860.7500001</v>
      </c>
      <c r="T757" s="1">
        <v>1007747860.7500001</v>
      </c>
      <c r="U757" s="1">
        <v>997751300.25</v>
      </c>
      <c r="V757" s="1">
        <v>677552010.19000006</v>
      </c>
      <c r="W757" s="1">
        <v>997590957.12</v>
      </c>
      <c r="X757" s="1">
        <v>991027317.08999991</v>
      </c>
      <c r="Y757" s="1">
        <v>391584817.69999999</v>
      </c>
      <c r="Z757" s="1">
        <v>669497019</v>
      </c>
      <c r="AA757" s="1">
        <v>391584817.69999999</v>
      </c>
      <c r="AB757" s="1">
        <v>391584817.69999999</v>
      </c>
      <c r="AC757" s="1">
        <v>391584817.69999999</v>
      </c>
      <c r="AD757" s="1">
        <v>391574417.52999997</v>
      </c>
      <c r="AE757" s="1">
        <v>391574417.52999997</v>
      </c>
      <c r="AF757">
        <v>0</v>
      </c>
      <c r="AG757" s="1">
        <v>10400.17</v>
      </c>
      <c r="AH757" s="1">
        <v>1109766.57</v>
      </c>
      <c r="AI757">
        <v>0</v>
      </c>
      <c r="AJ757">
        <v>0</v>
      </c>
      <c r="AK757" s="1">
        <v>279021967.87</v>
      </c>
      <c r="AL757" s="1">
        <v>-277912201.30000001</v>
      </c>
    </row>
    <row r="758" spans="1:38" x14ac:dyDescent="0.35">
      <c r="A758" t="str">
        <f t="shared" si="23"/>
        <v>1.5-01-2505_25512007_2512212</v>
      </c>
      <c r="B758" t="s">
        <v>1002</v>
      </c>
      <c r="C758" t="s">
        <v>1003</v>
      </c>
      <c r="D758" t="s">
        <v>833</v>
      </c>
      <c r="E758" t="s">
        <v>835</v>
      </c>
      <c r="F758">
        <v>5</v>
      </c>
      <c r="G758" t="s">
        <v>810</v>
      </c>
      <c r="H758">
        <v>12</v>
      </c>
      <c r="I758" t="s">
        <v>71</v>
      </c>
      <c r="J758" t="s">
        <v>834</v>
      </c>
      <c r="K758" t="s">
        <v>836</v>
      </c>
      <c r="L758">
        <v>1000</v>
      </c>
      <c r="M758" t="s">
        <v>71</v>
      </c>
      <c r="N758">
        <v>1221</v>
      </c>
      <c r="O758" t="s">
        <v>77</v>
      </c>
      <c r="P758">
        <v>2</v>
      </c>
      <c r="Q758" t="s">
        <v>683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 s="1">
        <v>19150970.760000002</v>
      </c>
      <c r="Z758" s="1">
        <v>1237440.08</v>
      </c>
      <c r="AA758" s="1">
        <v>19150970.760000002</v>
      </c>
      <c r="AB758" s="1">
        <v>19150970.760000002</v>
      </c>
      <c r="AC758" s="1">
        <v>19150970.760000002</v>
      </c>
      <c r="AD758" s="1">
        <v>19150970.760000002</v>
      </c>
      <c r="AE758" s="1">
        <v>19150970.760000002</v>
      </c>
      <c r="AF758">
        <v>0</v>
      </c>
      <c r="AG758">
        <v>0</v>
      </c>
      <c r="AH758" s="1">
        <v>46748470.850000001</v>
      </c>
      <c r="AI758">
        <v>0</v>
      </c>
      <c r="AJ758">
        <v>0</v>
      </c>
      <c r="AK758" s="1">
        <v>28834940.170000002</v>
      </c>
      <c r="AL758" s="1">
        <v>17913530.68</v>
      </c>
    </row>
    <row r="759" spans="1:38" x14ac:dyDescent="0.35">
      <c r="A759" t="str">
        <f t="shared" si="23"/>
        <v>1.5-01-2505_25512007_2513211</v>
      </c>
      <c r="B759" t="s">
        <v>1002</v>
      </c>
      <c r="C759" t="s">
        <v>1003</v>
      </c>
      <c r="D759" t="s">
        <v>833</v>
      </c>
      <c r="E759" t="s">
        <v>835</v>
      </c>
      <c r="F759">
        <v>5</v>
      </c>
      <c r="G759" t="s">
        <v>810</v>
      </c>
      <c r="H759">
        <v>12</v>
      </c>
      <c r="I759" t="s">
        <v>71</v>
      </c>
      <c r="J759" t="s">
        <v>834</v>
      </c>
      <c r="K759" t="s">
        <v>836</v>
      </c>
      <c r="L759">
        <v>1000</v>
      </c>
      <c r="M759" t="s">
        <v>71</v>
      </c>
      <c r="N759">
        <v>1321</v>
      </c>
      <c r="O759" t="s">
        <v>91</v>
      </c>
      <c r="P759">
        <v>1</v>
      </c>
      <c r="Q759" t="s">
        <v>682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 s="1">
        <v>6468088.8200000003</v>
      </c>
      <c r="Z759" s="1">
        <v>9497844.4000000004</v>
      </c>
      <c r="AA759" s="1">
        <v>6461007.1600000001</v>
      </c>
      <c r="AB759" s="1">
        <v>6461007.1600000001</v>
      </c>
      <c r="AC759" s="1">
        <v>6461007.1600000001</v>
      </c>
      <c r="AD759" s="1">
        <v>6447007.5300000003</v>
      </c>
      <c r="AE759" s="1">
        <v>6447007.5300000003</v>
      </c>
      <c r="AF759" s="1">
        <v>7081.66</v>
      </c>
      <c r="AG759" s="1">
        <v>21081.29</v>
      </c>
      <c r="AH759" s="1">
        <v>14386.83</v>
      </c>
      <c r="AI759">
        <v>0</v>
      </c>
      <c r="AJ759">
        <v>0</v>
      </c>
      <c r="AK759" s="1">
        <v>3044142.41</v>
      </c>
      <c r="AL759" s="1">
        <v>-3029755.58</v>
      </c>
    </row>
    <row r="760" spans="1:38" x14ac:dyDescent="0.35">
      <c r="A760" t="str">
        <f t="shared" si="23"/>
        <v>1.5-01-2505_25512007_2513221</v>
      </c>
      <c r="B760" t="s">
        <v>1002</v>
      </c>
      <c r="C760" t="s">
        <v>1003</v>
      </c>
      <c r="D760" t="s">
        <v>833</v>
      </c>
      <c r="E760" t="s">
        <v>835</v>
      </c>
      <c r="F760">
        <v>5</v>
      </c>
      <c r="G760" t="s">
        <v>810</v>
      </c>
      <c r="H760">
        <v>12</v>
      </c>
      <c r="I760" t="s">
        <v>71</v>
      </c>
      <c r="J760" t="s">
        <v>834</v>
      </c>
      <c r="K760" t="s">
        <v>836</v>
      </c>
      <c r="L760">
        <v>1000</v>
      </c>
      <c r="M760" t="s">
        <v>71</v>
      </c>
      <c r="N760">
        <v>1322</v>
      </c>
      <c r="O760" t="s">
        <v>92</v>
      </c>
      <c r="P760">
        <v>1</v>
      </c>
      <c r="Q760" t="s">
        <v>682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 s="1">
        <v>8543520.2400000002</v>
      </c>
      <c r="Z760" s="1">
        <v>94978329</v>
      </c>
      <c r="AA760" s="1">
        <v>8534868.6799999997</v>
      </c>
      <c r="AB760" s="1">
        <v>8534868.6799999997</v>
      </c>
      <c r="AC760" s="1">
        <v>8534868.6799999997</v>
      </c>
      <c r="AD760" s="1">
        <v>8382700.2699999996</v>
      </c>
      <c r="AE760" s="1">
        <v>8382700.2699999996</v>
      </c>
      <c r="AF760" s="1">
        <v>8651.56</v>
      </c>
      <c r="AG760" s="1">
        <v>160819.97</v>
      </c>
      <c r="AH760" s="1">
        <v>7658972.3499999996</v>
      </c>
      <c r="AI760">
        <v>0</v>
      </c>
      <c r="AJ760">
        <v>0</v>
      </c>
      <c r="AK760" s="1">
        <v>94093781.109999999</v>
      </c>
      <c r="AL760" s="1">
        <v>-86434808.760000005</v>
      </c>
    </row>
    <row r="761" spans="1:38" x14ac:dyDescent="0.35">
      <c r="A761" t="str">
        <f t="shared" si="23"/>
        <v>1.5-01-2505_25512007_2513222</v>
      </c>
      <c r="B761" t="s">
        <v>1002</v>
      </c>
      <c r="C761" t="s">
        <v>1003</v>
      </c>
      <c r="D761" t="s">
        <v>833</v>
      </c>
      <c r="E761" t="s">
        <v>835</v>
      </c>
      <c r="F761">
        <v>5</v>
      </c>
      <c r="G761" t="s">
        <v>810</v>
      </c>
      <c r="H761">
        <v>12</v>
      </c>
      <c r="I761" t="s">
        <v>71</v>
      </c>
      <c r="J761" t="s">
        <v>834</v>
      </c>
      <c r="K761" t="s">
        <v>836</v>
      </c>
      <c r="L761">
        <v>1000</v>
      </c>
      <c r="M761" t="s">
        <v>71</v>
      </c>
      <c r="N761">
        <v>1322</v>
      </c>
      <c r="O761" t="s">
        <v>92</v>
      </c>
      <c r="P761">
        <v>2</v>
      </c>
      <c r="Q761" t="s">
        <v>683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 s="1">
        <v>37330.28</v>
      </c>
      <c r="Z761">
        <v>0</v>
      </c>
      <c r="AA761" s="1">
        <v>37330.28</v>
      </c>
      <c r="AB761" s="1">
        <v>37330.28</v>
      </c>
      <c r="AC761" s="1">
        <v>37330.28</v>
      </c>
      <c r="AD761" s="1">
        <v>37330.28</v>
      </c>
      <c r="AE761" s="1">
        <v>37330.28</v>
      </c>
      <c r="AF761">
        <v>0</v>
      </c>
      <c r="AG761">
        <v>0</v>
      </c>
      <c r="AH761" s="1">
        <v>10259124.880000001</v>
      </c>
      <c r="AI761">
        <v>0</v>
      </c>
      <c r="AJ761">
        <v>0</v>
      </c>
      <c r="AK761" s="1">
        <v>10221794.6</v>
      </c>
      <c r="AL761" s="1">
        <v>37330.28</v>
      </c>
    </row>
    <row r="762" spans="1:38" x14ac:dyDescent="0.35">
      <c r="A762" t="str">
        <f t="shared" si="23"/>
        <v>1.5-01-2505_25512007_2514111</v>
      </c>
      <c r="B762" t="s">
        <v>1002</v>
      </c>
      <c r="C762" t="s">
        <v>1003</v>
      </c>
      <c r="D762" t="s">
        <v>833</v>
      </c>
      <c r="E762" t="s">
        <v>835</v>
      </c>
      <c r="F762">
        <v>5</v>
      </c>
      <c r="G762" t="s">
        <v>810</v>
      </c>
      <c r="H762">
        <v>12</v>
      </c>
      <c r="I762" t="s">
        <v>71</v>
      </c>
      <c r="J762" t="s">
        <v>834</v>
      </c>
      <c r="K762" t="s">
        <v>836</v>
      </c>
      <c r="L762">
        <v>1000</v>
      </c>
      <c r="M762" t="s">
        <v>71</v>
      </c>
      <c r="N762">
        <v>1411</v>
      </c>
      <c r="O762" t="s">
        <v>94</v>
      </c>
      <c r="P762">
        <v>1</v>
      </c>
      <c r="Q762" t="s">
        <v>682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 s="1">
        <v>30764139.309999999</v>
      </c>
      <c r="Z762" s="1">
        <v>41030639.359999999</v>
      </c>
      <c r="AA762" s="1">
        <v>30764139.309999999</v>
      </c>
      <c r="AB762" s="1">
        <v>30764139.309999999</v>
      </c>
      <c r="AC762" s="1">
        <v>30764139.309999999</v>
      </c>
      <c r="AD762" s="1">
        <v>30764139.309999999</v>
      </c>
      <c r="AE762" s="1">
        <v>30764139.309999999</v>
      </c>
      <c r="AF762">
        <v>0</v>
      </c>
      <c r="AG762">
        <v>0</v>
      </c>
      <c r="AH762" s="1">
        <v>62151.73</v>
      </c>
      <c r="AI762">
        <v>0</v>
      </c>
      <c r="AJ762">
        <v>0</v>
      </c>
      <c r="AK762" s="1">
        <v>10328651.779999999</v>
      </c>
      <c r="AL762" s="1">
        <v>-10266500.050000001</v>
      </c>
    </row>
    <row r="763" spans="1:38" x14ac:dyDescent="0.35">
      <c r="A763" t="str">
        <f t="shared" si="23"/>
        <v>1.5-01-2505_25512007_2514112</v>
      </c>
      <c r="B763" t="s">
        <v>1002</v>
      </c>
      <c r="C763" t="s">
        <v>1003</v>
      </c>
      <c r="D763" t="s">
        <v>833</v>
      </c>
      <c r="E763" t="s">
        <v>835</v>
      </c>
      <c r="F763">
        <v>5</v>
      </c>
      <c r="G763" t="s">
        <v>810</v>
      </c>
      <c r="H763">
        <v>12</v>
      </c>
      <c r="I763" t="s">
        <v>71</v>
      </c>
      <c r="J763" t="s">
        <v>834</v>
      </c>
      <c r="K763" t="s">
        <v>836</v>
      </c>
      <c r="L763">
        <v>1000</v>
      </c>
      <c r="M763" t="s">
        <v>71</v>
      </c>
      <c r="N763">
        <v>1411</v>
      </c>
      <c r="O763" t="s">
        <v>94</v>
      </c>
      <c r="P763">
        <v>2</v>
      </c>
      <c r="Q763" t="s">
        <v>683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 s="1">
        <v>3493236.12</v>
      </c>
      <c r="Z763" s="1">
        <v>2576604.64</v>
      </c>
      <c r="AA763" s="1">
        <v>3493236.12</v>
      </c>
      <c r="AB763" s="1">
        <v>3493236.12</v>
      </c>
      <c r="AC763" s="1">
        <v>3493236.12</v>
      </c>
      <c r="AD763" s="1">
        <v>3493236.12</v>
      </c>
      <c r="AE763" s="1">
        <v>3493236.12</v>
      </c>
      <c r="AF763">
        <v>0</v>
      </c>
      <c r="AG763">
        <v>0</v>
      </c>
      <c r="AH763" s="1">
        <v>2248729.94</v>
      </c>
      <c r="AI763">
        <v>1.76</v>
      </c>
      <c r="AJ763">
        <v>0</v>
      </c>
      <c r="AK763" s="1">
        <v>1332100.22</v>
      </c>
      <c r="AL763" s="1">
        <v>916631.48</v>
      </c>
    </row>
    <row r="764" spans="1:38" x14ac:dyDescent="0.35">
      <c r="A764" t="str">
        <f t="shared" si="23"/>
        <v>1.5-01-2505_25512007_2514211</v>
      </c>
      <c r="B764" t="s">
        <v>1002</v>
      </c>
      <c r="C764" t="s">
        <v>1003</v>
      </c>
      <c r="D764" t="s">
        <v>833</v>
      </c>
      <c r="E764" t="s">
        <v>835</v>
      </c>
      <c r="F764">
        <v>5</v>
      </c>
      <c r="G764" t="s">
        <v>810</v>
      </c>
      <c r="H764">
        <v>12</v>
      </c>
      <c r="I764" t="s">
        <v>71</v>
      </c>
      <c r="J764" t="s">
        <v>834</v>
      </c>
      <c r="K764" t="s">
        <v>836</v>
      </c>
      <c r="L764">
        <v>1000</v>
      </c>
      <c r="M764" t="s">
        <v>71</v>
      </c>
      <c r="N764">
        <v>1421</v>
      </c>
      <c r="O764" t="s">
        <v>96</v>
      </c>
      <c r="P764">
        <v>1</v>
      </c>
      <c r="Q764" t="s">
        <v>682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 s="1">
        <v>12958641.289999999</v>
      </c>
      <c r="Z764" s="1">
        <v>20515317.440000001</v>
      </c>
      <c r="AA764" s="1">
        <v>12958641.289999999</v>
      </c>
      <c r="AB764" s="1">
        <v>12958641.289999999</v>
      </c>
      <c r="AC764" s="1">
        <v>12958641.289999999</v>
      </c>
      <c r="AD764" s="1">
        <v>12958641.289999999</v>
      </c>
      <c r="AE764" s="1">
        <v>12958641.289999999</v>
      </c>
      <c r="AF764">
        <v>0</v>
      </c>
      <c r="AG764">
        <v>0</v>
      </c>
      <c r="AH764" s="1">
        <v>28850.89</v>
      </c>
      <c r="AI764">
        <v>1.56</v>
      </c>
      <c r="AJ764">
        <v>0</v>
      </c>
      <c r="AK764" s="1">
        <v>7585528.5999999996</v>
      </c>
      <c r="AL764" s="1">
        <v>-7556676.1500000004</v>
      </c>
    </row>
    <row r="765" spans="1:38" x14ac:dyDescent="0.35">
      <c r="A765" t="str">
        <f t="shared" si="23"/>
        <v>1.5-01-2505_25512007_2514311</v>
      </c>
      <c r="B765" t="s">
        <v>1002</v>
      </c>
      <c r="C765" t="s">
        <v>1003</v>
      </c>
      <c r="D765" t="s">
        <v>833</v>
      </c>
      <c r="E765" t="s">
        <v>835</v>
      </c>
      <c r="F765">
        <v>5</v>
      </c>
      <c r="G765" t="s">
        <v>810</v>
      </c>
      <c r="H765">
        <v>12</v>
      </c>
      <c r="I765" t="s">
        <v>71</v>
      </c>
      <c r="J765" t="s">
        <v>834</v>
      </c>
      <c r="K765" t="s">
        <v>836</v>
      </c>
      <c r="L765">
        <v>1000</v>
      </c>
      <c r="M765" t="s">
        <v>71</v>
      </c>
      <c r="N765">
        <v>1431</v>
      </c>
      <c r="O765" t="s">
        <v>97</v>
      </c>
      <c r="P765">
        <v>1</v>
      </c>
      <c r="Q765" t="s">
        <v>682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 s="1">
        <v>8640304.9399999995</v>
      </c>
      <c r="Z765" s="1">
        <v>13676882.960000001</v>
      </c>
      <c r="AA765" s="1">
        <v>8640304.9399999995</v>
      </c>
      <c r="AB765" s="1">
        <v>8640304.9399999995</v>
      </c>
      <c r="AC765" s="1">
        <v>8640304.9399999995</v>
      </c>
      <c r="AD765" s="1">
        <v>8640304.9399999995</v>
      </c>
      <c r="AE765" s="1">
        <v>8640304.9399999995</v>
      </c>
      <c r="AF765">
        <v>0</v>
      </c>
      <c r="AG765">
        <v>0</v>
      </c>
      <c r="AH765" s="1">
        <v>20567.93</v>
      </c>
      <c r="AI765">
        <v>0</v>
      </c>
      <c r="AJ765">
        <v>0</v>
      </c>
      <c r="AK765" s="1">
        <v>5057145.95</v>
      </c>
      <c r="AL765" s="1">
        <v>-5036578.0199999996</v>
      </c>
    </row>
    <row r="766" spans="1:38" x14ac:dyDescent="0.35">
      <c r="A766" t="str">
        <f t="shared" si="23"/>
        <v>1.5-01-2505_25512007_2514321</v>
      </c>
      <c r="B766" t="s">
        <v>1002</v>
      </c>
      <c r="C766" t="s">
        <v>1003</v>
      </c>
      <c r="D766" t="s">
        <v>833</v>
      </c>
      <c r="E766" t="s">
        <v>835</v>
      </c>
      <c r="F766">
        <v>5</v>
      </c>
      <c r="G766" t="s">
        <v>810</v>
      </c>
      <c r="H766">
        <v>12</v>
      </c>
      <c r="I766" t="s">
        <v>71</v>
      </c>
      <c r="J766" t="s">
        <v>834</v>
      </c>
      <c r="K766" t="s">
        <v>836</v>
      </c>
      <c r="L766">
        <v>1000</v>
      </c>
      <c r="M766" t="s">
        <v>71</v>
      </c>
      <c r="N766">
        <v>1432</v>
      </c>
      <c r="O766" t="s">
        <v>98</v>
      </c>
      <c r="P766">
        <v>1</v>
      </c>
      <c r="Q766" t="s">
        <v>682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 s="1">
        <v>78233387.480000004</v>
      </c>
      <c r="Z766" s="1">
        <v>119672681.44</v>
      </c>
      <c r="AA766" s="1">
        <v>78233387.480000004</v>
      </c>
      <c r="AB766" s="1">
        <v>78233387.480000004</v>
      </c>
      <c r="AC766" s="1">
        <v>78233387.480000004</v>
      </c>
      <c r="AD766" s="1">
        <v>78233387.480000004</v>
      </c>
      <c r="AE766" s="1">
        <v>78233387.480000004</v>
      </c>
      <c r="AF766">
        <v>0</v>
      </c>
      <c r="AG766">
        <v>0</v>
      </c>
      <c r="AH766" s="1">
        <v>179962.88</v>
      </c>
      <c r="AI766">
        <v>11.56</v>
      </c>
      <c r="AJ766">
        <v>0</v>
      </c>
      <c r="AK766" s="1">
        <v>41619268.399999999</v>
      </c>
      <c r="AL766" s="1">
        <v>-41439293.960000001</v>
      </c>
    </row>
    <row r="767" spans="1:38" x14ac:dyDescent="0.35">
      <c r="A767" t="str">
        <f t="shared" si="23"/>
        <v>1.5-01-2505_25512007_2514322</v>
      </c>
      <c r="B767" t="s">
        <v>1002</v>
      </c>
      <c r="C767" t="s">
        <v>1003</v>
      </c>
      <c r="D767" t="s">
        <v>833</v>
      </c>
      <c r="E767" t="s">
        <v>835</v>
      </c>
      <c r="F767">
        <v>5</v>
      </c>
      <c r="G767" t="s">
        <v>810</v>
      </c>
      <c r="H767">
        <v>12</v>
      </c>
      <c r="I767" t="s">
        <v>71</v>
      </c>
      <c r="J767" t="s">
        <v>834</v>
      </c>
      <c r="K767" t="s">
        <v>836</v>
      </c>
      <c r="L767">
        <v>1000</v>
      </c>
      <c r="M767" t="s">
        <v>71</v>
      </c>
      <c r="N767">
        <v>1432</v>
      </c>
      <c r="O767" t="s">
        <v>98</v>
      </c>
      <c r="P767">
        <v>2</v>
      </c>
      <c r="Q767" t="s">
        <v>683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 s="1">
        <v>9989240.4299999997</v>
      </c>
      <c r="Z767">
        <v>0</v>
      </c>
      <c r="AA767" s="1">
        <v>9989240.4299999997</v>
      </c>
      <c r="AB767" s="1">
        <v>9989240.4299999997</v>
      </c>
      <c r="AC767" s="1">
        <v>9989240.4299999997</v>
      </c>
      <c r="AD767" s="1">
        <v>9989240.4299999997</v>
      </c>
      <c r="AE767" s="1">
        <v>9989240.4299999997</v>
      </c>
      <c r="AF767">
        <v>0</v>
      </c>
      <c r="AG767">
        <v>0</v>
      </c>
      <c r="AH767" s="1">
        <v>6558795.6600000001</v>
      </c>
      <c r="AI767" s="1">
        <v>7515102</v>
      </c>
      <c r="AJ767">
        <v>0</v>
      </c>
      <c r="AK767" s="1">
        <v>4084657.23</v>
      </c>
      <c r="AL767" s="1">
        <v>9989240.4299999997</v>
      </c>
    </row>
    <row r="768" spans="1:38" x14ac:dyDescent="0.35">
      <c r="A768" t="str">
        <f t="shared" si="23"/>
        <v>1.5-01-2505_25512007_2514323</v>
      </c>
      <c r="B768" t="s">
        <v>1002</v>
      </c>
      <c r="C768" t="s">
        <v>1003</v>
      </c>
      <c r="D768" t="s">
        <v>833</v>
      </c>
      <c r="E768" t="s">
        <v>835</v>
      </c>
      <c r="F768">
        <v>5</v>
      </c>
      <c r="G768" t="s">
        <v>810</v>
      </c>
      <c r="H768">
        <v>12</v>
      </c>
      <c r="I768" t="s">
        <v>71</v>
      </c>
      <c r="J768" t="s">
        <v>834</v>
      </c>
      <c r="K768" t="s">
        <v>836</v>
      </c>
      <c r="L768">
        <v>1000</v>
      </c>
      <c r="M768" t="s">
        <v>71</v>
      </c>
      <c r="N768">
        <v>1432</v>
      </c>
      <c r="O768" t="s">
        <v>98</v>
      </c>
      <c r="P768">
        <v>3</v>
      </c>
      <c r="Q768" t="s">
        <v>867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 s="1">
        <v>10529356.359999999</v>
      </c>
      <c r="Z768">
        <v>0</v>
      </c>
      <c r="AA768" s="1">
        <v>10529356.359999999</v>
      </c>
      <c r="AB768" s="1">
        <v>10529356.359999999</v>
      </c>
      <c r="AC768" s="1">
        <v>10529356.359999999</v>
      </c>
      <c r="AD768" s="1">
        <v>10529356.359999999</v>
      </c>
      <c r="AE768" s="1">
        <v>10529356.359999999</v>
      </c>
      <c r="AF768">
        <v>0</v>
      </c>
      <c r="AG768">
        <v>0</v>
      </c>
      <c r="AH768" s="1">
        <v>34174617.520000003</v>
      </c>
      <c r="AI768">
        <v>0</v>
      </c>
      <c r="AJ768">
        <v>0</v>
      </c>
      <c r="AK768" s="1">
        <v>23645261.16</v>
      </c>
      <c r="AL768" s="1">
        <v>10529356.359999999</v>
      </c>
    </row>
    <row r="769" spans="1:38" x14ac:dyDescent="0.35">
      <c r="A769" t="str">
        <f t="shared" si="23"/>
        <v>1.5-01-2505_25512007_2515911</v>
      </c>
      <c r="B769" t="s">
        <v>1002</v>
      </c>
      <c r="C769" t="s">
        <v>1003</v>
      </c>
      <c r="D769" t="s">
        <v>833</v>
      </c>
      <c r="E769" t="s">
        <v>835</v>
      </c>
      <c r="F769">
        <v>5</v>
      </c>
      <c r="G769" t="s">
        <v>810</v>
      </c>
      <c r="H769">
        <v>12</v>
      </c>
      <c r="I769" t="s">
        <v>71</v>
      </c>
      <c r="J769" t="s">
        <v>834</v>
      </c>
      <c r="K769" t="s">
        <v>836</v>
      </c>
      <c r="L769">
        <v>1000</v>
      </c>
      <c r="M769" t="s">
        <v>71</v>
      </c>
      <c r="N769">
        <v>1591</v>
      </c>
      <c r="O769" t="s">
        <v>79</v>
      </c>
      <c r="P769">
        <v>1</v>
      </c>
      <c r="Q769" t="s">
        <v>682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 s="1">
        <v>89834468.019999996</v>
      </c>
      <c r="Z769" s="1">
        <v>86510824.640000001</v>
      </c>
      <c r="AA769" s="1">
        <v>89834468.019999996</v>
      </c>
      <c r="AB769" s="1">
        <v>89834468.019999996</v>
      </c>
      <c r="AC769" s="1">
        <v>56980637.75</v>
      </c>
      <c r="AD769" s="1">
        <v>56980637.75</v>
      </c>
      <c r="AE769" s="1">
        <v>56980637.75</v>
      </c>
      <c r="AF769">
        <v>0</v>
      </c>
      <c r="AG769" s="1">
        <v>32853830.27</v>
      </c>
      <c r="AH769" s="1">
        <v>6666298.2000000002</v>
      </c>
      <c r="AI769" s="1">
        <v>3905037.81</v>
      </c>
      <c r="AJ769">
        <v>0</v>
      </c>
      <c r="AK769" s="1">
        <v>7247692.6299999999</v>
      </c>
      <c r="AL769" s="1">
        <v>3323643.38</v>
      </c>
    </row>
    <row r="770" spans="1:38" x14ac:dyDescent="0.35">
      <c r="A770" t="str">
        <f t="shared" si="23"/>
        <v>1.5-01-2505_25566049_2511111</v>
      </c>
      <c r="B770" t="s">
        <v>1002</v>
      </c>
      <c r="C770" t="s">
        <v>1003</v>
      </c>
      <c r="D770" t="s">
        <v>833</v>
      </c>
      <c r="E770" t="s">
        <v>835</v>
      </c>
      <c r="F770">
        <v>5</v>
      </c>
      <c r="G770" t="s">
        <v>810</v>
      </c>
      <c r="H770">
        <v>66</v>
      </c>
      <c r="I770" t="s">
        <v>71</v>
      </c>
      <c r="J770" t="s">
        <v>837</v>
      </c>
      <c r="K770" t="s">
        <v>838</v>
      </c>
      <c r="L770">
        <v>1000</v>
      </c>
      <c r="M770" t="s">
        <v>71</v>
      </c>
      <c r="N770">
        <v>1111</v>
      </c>
      <c r="O770" t="s">
        <v>72</v>
      </c>
      <c r="P770">
        <v>1</v>
      </c>
      <c r="Q770" t="s">
        <v>682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 s="1">
        <v>5454324.0999999996</v>
      </c>
      <c r="Z770">
        <v>0</v>
      </c>
      <c r="AA770" s="1">
        <v>1127835.3</v>
      </c>
      <c r="AB770" s="1">
        <v>1127835.3</v>
      </c>
      <c r="AC770" s="1">
        <v>1127835.3</v>
      </c>
      <c r="AD770" s="1">
        <v>1127835.3</v>
      </c>
      <c r="AE770" s="1">
        <v>1127835.3</v>
      </c>
      <c r="AF770" s="1">
        <v>4326488.8</v>
      </c>
      <c r="AG770" s="1">
        <v>4326488.8</v>
      </c>
      <c r="AH770">
        <v>0</v>
      </c>
      <c r="AI770" s="1">
        <v>5454324.0999999996</v>
      </c>
      <c r="AJ770">
        <v>0</v>
      </c>
      <c r="AK770">
        <v>0</v>
      </c>
      <c r="AL770" s="1">
        <v>5454324.0999999996</v>
      </c>
    </row>
    <row r="771" spans="1:38" x14ac:dyDescent="0.35">
      <c r="A771" t="str">
        <f t="shared" si="23"/>
        <v>1.5-01-2505_25566049_2511311</v>
      </c>
      <c r="B771" t="s">
        <v>1002</v>
      </c>
      <c r="C771" t="s">
        <v>1003</v>
      </c>
      <c r="D771" t="s">
        <v>833</v>
      </c>
      <c r="E771" t="s">
        <v>835</v>
      </c>
      <c r="F771">
        <v>5</v>
      </c>
      <c r="G771" t="s">
        <v>810</v>
      </c>
      <c r="H771">
        <v>66</v>
      </c>
      <c r="I771" t="s">
        <v>71</v>
      </c>
      <c r="J771" t="s">
        <v>837</v>
      </c>
      <c r="K771" t="s">
        <v>838</v>
      </c>
      <c r="L771">
        <v>1000</v>
      </c>
      <c r="M771" t="s">
        <v>71</v>
      </c>
      <c r="N771">
        <v>1131</v>
      </c>
      <c r="O771" t="s">
        <v>89</v>
      </c>
      <c r="P771">
        <v>1</v>
      </c>
      <c r="Q771" t="s">
        <v>682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 s="1">
        <v>240706488.65000001</v>
      </c>
      <c r="Z771">
        <v>0</v>
      </c>
      <c r="AA771" s="1">
        <v>53271201.490000002</v>
      </c>
      <c r="AB771" s="1">
        <v>53271201.490000002</v>
      </c>
      <c r="AC771" s="1">
        <v>53271201.490000002</v>
      </c>
      <c r="AD771" s="1">
        <v>53265126.289999999</v>
      </c>
      <c r="AE771" s="1">
        <v>53265126.289999999</v>
      </c>
      <c r="AF771" s="1">
        <v>187435287.16</v>
      </c>
      <c r="AG771" s="1">
        <v>187441362.36000001</v>
      </c>
      <c r="AH771">
        <v>0</v>
      </c>
      <c r="AI771" s="1">
        <v>240706488.65000001</v>
      </c>
      <c r="AJ771">
        <v>0</v>
      </c>
      <c r="AK771">
        <v>0</v>
      </c>
      <c r="AL771" s="1">
        <v>240706488.65000001</v>
      </c>
    </row>
    <row r="772" spans="1:38" x14ac:dyDescent="0.35">
      <c r="A772" t="str">
        <f t="shared" si="23"/>
        <v>1.5-01-2505_25566049_2512212</v>
      </c>
      <c r="B772" t="s">
        <v>1002</v>
      </c>
      <c r="C772" t="s">
        <v>1003</v>
      </c>
      <c r="D772" t="s">
        <v>833</v>
      </c>
      <c r="E772" t="s">
        <v>835</v>
      </c>
      <c r="F772">
        <v>5</v>
      </c>
      <c r="G772" t="s">
        <v>810</v>
      </c>
      <c r="H772">
        <v>66</v>
      </c>
      <c r="I772" t="s">
        <v>71</v>
      </c>
      <c r="J772" t="s">
        <v>837</v>
      </c>
      <c r="K772" t="s">
        <v>838</v>
      </c>
      <c r="L772">
        <v>1000</v>
      </c>
      <c r="M772" t="s">
        <v>71</v>
      </c>
      <c r="N772">
        <v>1221</v>
      </c>
      <c r="O772" t="s">
        <v>77</v>
      </c>
      <c r="P772">
        <v>2</v>
      </c>
      <c r="Q772" t="s">
        <v>683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 s="1">
        <v>30306762.390000001</v>
      </c>
      <c r="Z772">
        <v>0</v>
      </c>
      <c r="AA772" s="1">
        <v>7747176</v>
      </c>
      <c r="AB772" s="1">
        <v>7747176</v>
      </c>
      <c r="AC772" s="1">
        <v>7747176</v>
      </c>
      <c r="AD772" s="1">
        <v>7747176</v>
      </c>
      <c r="AE772" s="1">
        <v>7747176</v>
      </c>
      <c r="AF772" s="1">
        <v>22559586.390000001</v>
      </c>
      <c r="AG772" s="1">
        <v>22559586.390000001</v>
      </c>
      <c r="AH772">
        <v>0</v>
      </c>
      <c r="AI772" s="1">
        <v>30306762.390000001</v>
      </c>
      <c r="AJ772">
        <v>0</v>
      </c>
      <c r="AK772">
        <v>0</v>
      </c>
      <c r="AL772" s="1">
        <v>30306762.390000001</v>
      </c>
    </row>
    <row r="773" spans="1:38" x14ac:dyDescent="0.35">
      <c r="A773" t="str">
        <f t="shared" si="23"/>
        <v>1.5-01-2505_25566049_2513211</v>
      </c>
      <c r="B773" t="s">
        <v>1002</v>
      </c>
      <c r="C773" t="s">
        <v>1003</v>
      </c>
      <c r="D773" t="s">
        <v>833</v>
      </c>
      <c r="E773" t="s">
        <v>835</v>
      </c>
      <c r="F773">
        <v>5</v>
      </c>
      <c r="G773" t="s">
        <v>810</v>
      </c>
      <c r="H773">
        <v>66</v>
      </c>
      <c r="I773" t="s">
        <v>71</v>
      </c>
      <c r="J773" t="s">
        <v>837</v>
      </c>
      <c r="K773" t="s">
        <v>838</v>
      </c>
      <c r="L773">
        <v>1000</v>
      </c>
      <c r="M773" t="s">
        <v>71</v>
      </c>
      <c r="N773">
        <v>1321</v>
      </c>
      <c r="O773" t="s">
        <v>91</v>
      </c>
      <c r="P773">
        <v>1</v>
      </c>
      <c r="Q773" t="s">
        <v>682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 s="1">
        <v>2999109.34</v>
      </c>
      <c r="Z773">
        <v>0</v>
      </c>
      <c r="AA773" s="1">
        <v>30211.39</v>
      </c>
      <c r="AB773" s="1">
        <v>30211.39</v>
      </c>
      <c r="AC773" s="1">
        <v>30211.39</v>
      </c>
      <c r="AD773" s="1">
        <v>12234.25</v>
      </c>
      <c r="AE773" s="1">
        <v>12234.25</v>
      </c>
      <c r="AF773" s="1">
        <v>2968897.95</v>
      </c>
      <c r="AG773" s="1">
        <v>2986875.09</v>
      </c>
      <c r="AH773">
        <v>0</v>
      </c>
      <c r="AI773" s="1">
        <v>2999109.34</v>
      </c>
      <c r="AJ773">
        <v>0</v>
      </c>
      <c r="AK773">
        <v>0</v>
      </c>
      <c r="AL773" s="1">
        <v>2999109.34</v>
      </c>
    </row>
    <row r="774" spans="1:38" x14ac:dyDescent="0.35">
      <c r="A774" t="str">
        <f t="shared" si="23"/>
        <v>1.5-01-2505_25566049_2513221</v>
      </c>
      <c r="B774" t="s">
        <v>1002</v>
      </c>
      <c r="C774" t="s">
        <v>1003</v>
      </c>
      <c r="D774" t="s">
        <v>833</v>
      </c>
      <c r="E774" t="s">
        <v>835</v>
      </c>
      <c r="F774">
        <v>5</v>
      </c>
      <c r="G774" t="s">
        <v>810</v>
      </c>
      <c r="H774">
        <v>66</v>
      </c>
      <c r="I774" t="s">
        <v>71</v>
      </c>
      <c r="J774" t="s">
        <v>837</v>
      </c>
      <c r="K774" t="s">
        <v>838</v>
      </c>
      <c r="L774">
        <v>1000</v>
      </c>
      <c r="M774" t="s">
        <v>71</v>
      </c>
      <c r="N774">
        <v>1322</v>
      </c>
      <c r="O774" t="s">
        <v>92</v>
      </c>
      <c r="P774">
        <v>1</v>
      </c>
      <c r="Q774" t="s">
        <v>682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 s="1">
        <v>86128461.359999999</v>
      </c>
      <c r="Z774">
        <v>0</v>
      </c>
      <c r="AA774" s="1">
        <v>530300.48</v>
      </c>
      <c r="AB774" s="1">
        <v>530300.48</v>
      </c>
      <c r="AC774" s="1">
        <v>530300.48</v>
      </c>
      <c r="AD774" s="1">
        <v>262810.73</v>
      </c>
      <c r="AE774" s="1">
        <v>262810.73</v>
      </c>
      <c r="AF774" s="1">
        <v>85598160.879999995</v>
      </c>
      <c r="AG774" s="1">
        <v>85865650.629999995</v>
      </c>
      <c r="AH774">
        <v>0</v>
      </c>
      <c r="AI774" s="1">
        <v>86128461.359999999</v>
      </c>
      <c r="AJ774">
        <v>0</v>
      </c>
      <c r="AK774">
        <v>0</v>
      </c>
      <c r="AL774" s="1">
        <v>86128461.359999999</v>
      </c>
    </row>
    <row r="775" spans="1:38" x14ac:dyDescent="0.35">
      <c r="A775" t="str">
        <f t="shared" si="23"/>
        <v>1.5-01-2505_25566049_2513222</v>
      </c>
      <c r="B775" t="s">
        <v>1002</v>
      </c>
      <c r="C775" t="s">
        <v>1003</v>
      </c>
      <c r="D775" t="s">
        <v>833</v>
      </c>
      <c r="E775" t="s">
        <v>835</v>
      </c>
      <c r="F775">
        <v>5</v>
      </c>
      <c r="G775" t="s">
        <v>810</v>
      </c>
      <c r="H775">
        <v>66</v>
      </c>
      <c r="I775" t="s">
        <v>71</v>
      </c>
      <c r="J775" t="s">
        <v>837</v>
      </c>
      <c r="K775" t="s">
        <v>838</v>
      </c>
      <c r="L775">
        <v>1000</v>
      </c>
      <c r="M775" t="s">
        <v>71</v>
      </c>
      <c r="N775">
        <v>1322</v>
      </c>
      <c r="O775" t="s">
        <v>92</v>
      </c>
      <c r="P775">
        <v>2</v>
      </c>
      <c r="Q775" t="s">
        <v>683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 s="1">
        <v>14389442.25</v>
      </c>
      <c r="Z775">
        <v>0</v>
      </c>
      <c r="AA775" s="1">
        <v>54767.32</v>
      </c>
      <c r="AB775" s="1">
        <v>54767.32</v>
      </c>
      <c r="AC775" s="1">
        <v>54767.32</v>
      </c>
      <c r="AD775" s="1">
        <v>32638.89</v>
      </c>
      <c r="AE775" s="1">
        <v>32638.89</v>
      </c>
      <c r="AF775" s="1">
        <v>14334674.93</v>
      </c>
      <c r="AG775" s="1">
        <v>14356803.359999999</v>
      </c>
      <c r="AH775">
        <v>0</v>
      </c>
      <c r="AI775" s="1">
        <v>14389442.25</v>
      </c>
      <c r="AJ775">
        <v>0</v>
      </c>
      <c r="AK775">
        <v>0</v>
      </c>
      <c r="AL775" s="1">
        <v>14389442.25</v>
      </c>
    </row>
    <row r="776" spans="1:38" x14ac:dyDescent="0.35">
      <c r="A776" t="str">
        <f t="shared" si="23"/>
        <v>1.5-01-2505_25566049_2514111</v>
      </c>
      <c r="B776" t="s">
        <v>1002</v>
      </c>
      <c r="C776" t="s">
        <v>1003</v>
      </c>
      <c r="D776" t="s">
        <v>833</v>
      </c>
      <c r="E776" t="s">
        <v>835</v>
      </c>
      <c r="F776">
        <v>5</v>
      </c>
      <c r="G776" t="s">
        <v>810</v>
      </c>
      <c r="H776">
        <v>66</v>
      </c>
      <c r="I776" t="s">
        <v>71</v>
      </c>
      <c r="J776" t="s">
        <v>837</v>
      </c>
      <c r="K776" t="s">
        <v>838</v>
      </c>
      <c r="L776">
        <v>1000</v>
      </c>
      <c r="M776" t="s">
        <v>71</v>
      </c>
      <c r="N776">
        <v>1411</v>
      </c>
      <c r="O776" t="s">
        <v>94</v>
      </c>
      <c r="P776">
        <v>1</v>
      </c>
      <c r="Q776" t="s">
        <v>682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 s="1">
        <v>6134156.75</v>
      </c>
      <c r="Z776">
        <v>0</v>
      </c>
      <c r="AA776">
        <v>193.3</v>
      </c>
      <c r="AB776">
        <v>193.3</v>
      </c>
      <c r="AC776">
        <v>193.3</v>
      </c>
      <c r="AD776">
        <v>193.3</v>
      </c>
      <c r="AE776">
        <v>193.3</v>
      </c>
      <c r="AF776" s="1">
        <v>6133963.4500000002</v>
      </c>
      <c r="AG776" s="1">
        <v>6133963.4500000002</v>
      </c>
      <c r="AH776">
        <v>0</v>
      </c>
      <c r="AI776" s="1">
        <v>6134156.75</v>
      </c>
      <c r="AJ776">
        <v>0</v>
      </c>
      <c r="AK776">
        <v>0</v>
      </c>
      <c r="AL776" s="1">
        <v>6134156.75</v>
      </c>
    </row>
    <row r="777" spans="1:38" x14ac:dyDescent="0.35">
      <c r="A777" t="str">
        <f t="shared" si="23"/>
        <v>1.5-01-2505_25566049_2514112</v>
      </c>
      <c r="B777" t="s">
        <v>1002</v>
      </c>
      <c r="C777" t="s">
        <v>1003</v>
      </c>
      <c r="D777" t="s">
        <v>833</v>
      </c>
      <c r="E777" t="s">
        <v>835</v>
      </c>
      <c r="F777">
        <v>5</v>
      </c>
      <c r="G777" t="s">
        <v>810</v>
      </c>
      <c r="H777">
        <v>66</v>
      </c>
      <c r="I777" t="s">
        <v>71</v>
      </c>
      <c r="J777" t="s">
        <v>837</v>
      </c>
      <c r="K777" t="s">
        <v>838</v>
      </c>
      <c r="L777">
        <v>1000</v>
      </c>
      <c r="M777" t="s">
        <v>71</v>
      </c>
      <c r="N777">
        <v>1411</v>
      </c>
      <c r="O777" t="s">
        <v>94</v>
      </c>
      <c r="P777">
        <v>2</v>
      </c>
      <c r="Q777" t="s">
        <v>683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 s="1">
        <v>1865613.08</v>
      </c>
      <c r="Z777">
        <v>0</v>
      </c>
      <c r="AA777">
        <v>35.1</v>
      </c>
      <c r="AB777">
        <v>35.1</v>
      </c>
      <c r="AC777">
        <v>35.1</v>
      </c>
      <c r="AD777">
        <v>35.1</v>
      </c>
      <c r="AE777">
        <v>35.1</v>
      </c>
      <c r="AF777" s="1">
        <v>1865577.98</v>
      </c>
      <c r="AG777" s="1">
        <v>1865577.98</v>
      </c>
      <c r="AH777">
        <v>0</v>
      </c>
      <c r="AI777" s="1">
        <v>1865613.08</v>
      </c>
      <c r="AJ777">
        <v>0</v>
      </c>
      <c r="AK777">
        <v>0</v>
      </c>
      <c r="AL777" s="1">
        <v>1865613.08</v>
      </c>
    </row>
    <row r="778" spans="1:38" x14ac:dyDescent="0.35">
      <c r="A778" t="str">
        <f t="shared" si="23"/>
        <v>1.5-01-2505_25566049_2514211</v>
      </c>
      <c r="B778" t="s">
        <v>1002</v>
      </c>
      <c r="C778" t="s">
        <v>1003</v>
      </c>
      <c r="D778" t="s">
        <v>833</v>
      </c>
      <c r="E778" t="s">
        <v>835</v>
      </c>
      <c r="F778">
        <v>5</v>
      </c>
      <c r="G778" t="s">
        <v>810</v>
      </c>
      <c r="H778">
        <v>66</v>
      </c>
      <c r="I778" t="s">
        <v>71</v>
      </c>
      <c r="J778" t="s">
        <v>837</v>
      </c>
      <c r="K778" t="s">
        <v>838</v>
      </c>
      <c r="L778">
        <v>1000</v>
      </c>
      <c r="M778" t="s">
        <v>71</v>
      </c>
      <c r="N778">
        <v>1421</v>
      </c>
      <c r="O778" t="s">
        <v>96</v>
      </c>
      <c r="P778">
        <v>1</v>
      </c>
      <c r="Q778" t="s">
        <v>682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 s="1">
        <v>7490506.7300000004</v>
      </c>
      <c r="Z778">
        <v>0</v>
      </c>
      <c r="AA778" s="1">
        <v>1639597.69</v>
      </c>
      <c r="AB778" s="1">
        <v>1639597.69</v>
      </c>
      <c r="AC778" s="1">
        <v>1639597.69</v>
      </c>
      <c r="AD778" s="1">
        <v>1639597.69</v>
      </c>
      <c r="AE778" s="1">
        <v>1639597.69</v>
      </c>
      <c r="AF778" s="1">
        <v>5850909.04</v>
      </c>
      <c r="AG778" s="1">
        <v>5850909.04</v>
      </c>
      <c r="AH778">
        <v>0</v>
      </c>
      <c r="AI778" s="1">
        <v>7490506.7300000004</v>
      </c>
      <c r="AJ778">
        <v>0</v>
      </c>
      <c r="AK778">
        <v>0</v>
      </c>
      <c r="AL778" s="1">
        <v>7490506.7300000004</v>
      </c>
    </row>
    <row r="779" spans="1:38" x14ac:dyDescent="0.35">
      <c r="A779" t="str">
        <f t="shared" si="23"/>
        <v>1.5-01-2505_25566049_2514311</v>
      </c>
      <c r="B779" t="s">
        <v>1002</v>
      </c>
      <c r="C779" t="s">
        <v>1003</v>
      </c>
      <c r="D779" t="s">
        <v>833</v>
      </c>
      <c r="E779" t="s">
        <v>835</v>
      </c>
      <c r="F779">
        <v>5</v>
      </c>
      <c r="G779" t="s">
        <v>810</v>
      </c>
      <c r="H779">
        <v>66</v>
      </c>
      <c r="I779" t="s">
        <v>71</v>
      </c>
      <c r="J779" t="s">
        <v>837</v>
      </c>
      <c r="K779" t="s">
        <v>838</v>
      </c>
      <c r="L779">
        <v>1000</v>
      </c>
      <c r="M779" t="s">
        <v>71</v>
      </c>
      <c r="N779">
        <v>1431</v>
      </c>
      <c r="O779" t="s">
        <v>97</v>
      </c>
      <c r="P779">
        <v>1</v>
      </c>
      <c r="Q779" t="s">
        <v>682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 s="1">
        <v>4992460.41</v>
      </c>
      <c r="Z779">
        <v>0</v>
      </c>
      <c r="AA779" s="1">
        <v>545698.49</v>
      </c>
      <c r="AB779" s="1">
        <v>545698.49</v>
      </c>
      <c r="AC779" s="1">
        <v>545698.49</v>
      </c>
      <c r="AD779" s="1">
        <v>545698.49</v>
      </c>
      <c r="AE779" s="1">
        <v>545698.49</v>
      </c>
      <c r="AF779" s="1">
        <v>4446761.92</v>
      </c>
      <c r="AG779" s="1">
        <v>4446761.92</v>
      </c>
      <c r="AH779">
        <v>0</v>
      </c>
      <c r="AI779" s="1">
        <v>4992460.41</v>
      </c>
      <c r="AJ779">
        <v>0</v>
      </c>
      <c r="AK779">
        <v>0</v>
      </c>
      <c r="AL779" s="1">
        <v>4992460.41</v>
      </c>
    </row>
    <row r="780" spans="1:38" x14ac:dyDescent="0.35">
      <c r="A780" t="str">
        <f t="shared" si="23"/>
        <v>1.5-01-2505_25566049_2514321</v>
      </c>
      <c r="B780" t="s">
        <v>1002</v>
      </c>
      <c r="C780" t="s">
        <v>1003</v>
      </c>
      <c r="D780" t="s">
        <v>833</v>
      </c>
      <c r="E780" t="s">
        <v>835</v>
      </c>
      <c r="F780">
        <v>5</v>
      </c>
      <c r="G780" t="s">
        <v>810</v>
      </c>
      <c r="H780">
        <v>66</v>
      </c>
      <c r="I780" t="s">
        <v>71</v>
      </c>
      <c r="J780" t="s">
        <v>837</v>
      </c>
      <c r="K780" t="s">
        <v>838</v>
      </c>
      <c r="L780">
        <v>1000</v>
      </c>
      <c r="M780" t="s">
        <v>71</v>
      </c>
      <c r="N780">
        <v>1432</v>
      </c>
      <c r="O780" t="s">
        <v>98</v>
      </c>
      <c r="P780">
        <v>1</v>
      </c>
      <c r="Q780" t="s">
        <v>682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 s="1">
        <v>36053309.340000004</v>
      </c>
      <c r="Z780">
        <v>0</v>
      </c>
      <c r="AA780" s="1">
        <v>9564332.1600000001</v>
      </c>
      <c r="AB780" s="1">
        <v>9564332.1600000001</v>
      </c>
      <c r="AC780" s="1">
        <v>9564332.1600000001</v>
      </c>
      <c r="AD780" s="1">
        <v>9564332.1600000001</v>
      </c>
      <c r="AE780" s="1">
        <v>9564332.1600000001</v>
      </c>
      <c r="AF780" s="1">
        <v>26488977.18</v>
      </c>
      <c r="AG780" s="1">
        <v>26488977.18</v>
      </c>
      <c r="AH780">
        <v>0</v>
      </c>
      <c r="AI780" s="1">
        <v>36053309.340000004</v>
      </c>
      <c r="AJ780">
        <v>0</v>
      </c>
      <c r="AK780">
        <v>0</v>
      </c>
      <c r="AL780" s="1">
        <v>36053309.340000004</v>
      </c>
    </row>
    <row r="781" spans="1:38" x14ac:dyDescent="0.35">
      <c r="A781" t="str">
        <f t="shared" si="23"/>
        <v>1.5-01-2505_25566049_2514322</v>
      </c>
      <c r="B781" t="s">
        <v>1002</v>
      </c>
      <c r="C781" t="s">
        <v>1003</v>
      </c>
      <c r="D781" t="s">
        <v>833</v>
      </c>
      <c r="E781" t="s">
        <v>835</v>
      </c>
      <c r="F781">
        <v>5</v>
      </c>
      <c r="G781" t="s">
        <v>810</v>
      </c>
      <c r="H781">
        <v>66</v>
      </c>
      <c r="I781" t="s">
        <v>71</v>
      </c>
      <c r="J781" t="s">
        <v>837</v>
      </c>
      <c r="K781" t="s">
        <v>838</v>
      </c>
      <c r="L781">
        <v>1000</v>
      </c>
      <c r="M781" t="s">
        <v>71</v>
      </c>
      <c r="N781">
        <v>1432</v>
      </c>
      <c r="O781" t="s">
        <v>98</v>
      </c>
      <c r="P781">
        <v>2</v>
      </c>
      <c r="Q781" t="s">
        <v>683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 s="1">
        <v>5640736.4199999999</v>
      </c>
      <c r="Z781">
        <v>0</v>
      </c>
      <c r="AA781" s="1">
        <v>1363900.84</v>
      </c>
      <c r="AB781" s="1">
        <v>1363900.84</v>
      </c>
      <c r="AC781" s="1">
        <v>1363900.84</v>
      </c>
      <c r="AD781" s="1">
        <v>1363900.84</v>
      </c>
      <c r="AE781" s="1">
        <v>1363900.84</v>
      </c>
      <c r="AF781" s="1">
        <v>4276835.58</v>
      </c>
      <c r="AG781" s="1">
        <v>4276835.58</v>
      </c>
      <c r="AH781">
        <v>0</v>
      </c>
      <c r="AI781" s="1">
        <v>5640736.4199999999</v>
      </c>
      <c r="AJ781">
        <v>0</v>
      </c>
      <c r="AK781">
        <v>0</v>
      </c>
      <c r="AL781" s="1">
        <v>5640736.4199999999</v>
      </c>
    </row>
    <row r="782" spans="1:38" x14ac:dyDescent="0.35">
      <c r="A782" t="str">
        <f t="shared" si="23"/>
        <v>1.5-01-2505_25566049_2514323</v>
      </c>
      <c r="B782" t="s">
        <v>1002</v>
      </c>
      <c r="C782" t="s">
        <v>1003</v>
      </c>
      <c r="D782" t="s">
        <v>833</v>
      </c>
      <c r="E782" t="s">
        <v>835</v>
      </c>
      <c r="F782">
        <v>5</v>
      </c>
      <c r="G782" t="s">
        <v>810</v>
      </c>
      <c r="H782">
        <v>66</v>
      </c>
      <c r="I782" t="s">
        <v>71</v>
      </c>
      <c r="J782" t="s">
        <v>837</v>
      </c>
      <c r="K782" t="s">
        <v>838</v>
      </c>
      <c r="L782">
        <v>1000</v>
      </c>
      <c r="M782" t="s">
        <v>71</v>
      </c>
      <c r="N782">
        <v>1432</v>
      </c>
      <c r="O782" t="s">
        <v>98</v>
      </c>
      <c r="P782">
        <v>3</v>
      </c>
      <c r="Q782" t="s">
        <v>867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 s="1">
        <v>23042581.850000001</v>
      </c>
      <c r="Z782">
        <v>0</v>
      </c>
      <c r="AA782" s="1">
        <v>2656948.7599999998</v>
      </c>
      <c r="AB782" s="1">
        <v>2656948.7599999998</v>
      </c>
      <c r="AC782" s="1">
        <v>2656948.7599999998</v>
      </c>
      <c r="AD782" s="1">
        <v>2656948.7599999998</v>
      </c>
      <c r="AE782" s="1">
        <v>2656948.7599999998</v>
      </c>
      <c r="AF782" s="1">
        <v>20385633.09</v>
      </c>
      <c r="AG782" s="1">
        <v>20385633.09</v>
      </c>
      <c r="AH782">
        <v>0</v>
      </c>
      <c r="AI782" s="1">
        <v>23042581.850000001</v>
      </c>
      <c r="AJ782">
        <v>0</v>
      </c>
      <c r="AK782">
        <v>0</v>
      </c>
      <c r="AL782" s="1">
        <v>23042581.850000001</v>
      </c>
    </row>
    <row r="783" spans="1:38" x14ac:dyDescent="0.35">
      <c r="A783" t="str">
        <f t="shared" si="23"/>
        <v>1.5-01-2505_25566049_2515911</v>
      </c>
      <c r="B783" t="s">
        <v>1002</v>
      </c>
      <c r="C783" t="s">
        <v>1003</v>
      </c>
      <c r="D783" t="s">
        <v>833</v>
      </c>
      <c r="E783" t="s">
        <v>835</v>
      </c>
      <c r="F783">
        <v>5</v>
      </c>
      <c r="G783" t="s">
        <v>810</v>
      </c>
      <c r="H783">
        <v>66</v>
      </c>
      <c r="I783" t="s">
        <v>71</v>
      </c>
      <c r="J783" t="s">
        <v>837</v>
      </c>
      <c r="K783" t="s">
        <v>838</v>
      </c>
      <c r="L783">
        <v>1000</v>
      </c>
      <c r="M783" t="s">
        <v>71</v>
      </c>
      <c r="N783">
        <v>1591</v>
      </c>
      <c r="O783" t="s">
        <v>79</v>
      </c>
      <c r="P783">
        <v>1</v>
      </c>
      <c r="Q783" t="s">
        <v>682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 s="1">
        <v>2320981.9500000002</v>
      </c>
      <c r="Z783">
        <v>0</v>
      </c>
      <c r="AA783" s="1">
        <v>1322657.1599999999</v>
      </c>
      <c r="AB783" s="1">
        <v>1322657.1599999999</v>
      </c>
      <c r="AC783" s="1">
        <v>1322657.1599999999</v>
      </c>
      <c r="AD783" s="1">
        <v>1320882.1599999999</v>
      </c>
      <c r="AE783" s="1">
        <v>1320882.1599999999</v>
      </c>
      <c r="AF783" s="1">
        <v>998324.79</v>
      </c>
      <c r="AG783" s="1">
        <v>1000099.79</v>
      </c>
      <c r="AH783">
        <v>0</v>
      </c>
      <c r="AI783" s="1">
        <v>2320981.9500000002</v>
      </c>
      <c r="AJ783">
        <v>0</v>
      </c>
      <c r="AK783">
        <v>0</v>
      </c>
      <c r="AL783" s="1">
        <v>2320981.9500000002</v>
      </c>
    </row>
    <row r="784" spans="1:38" x14ac:dyDescent="0.35">
      <c r="A784" t="str">
        <f t="shared" si="23"/>
        <v>1.5-01-2505_25610007_2511313</v>
      </c>
      <c r="B784" t="s">
        <v>1002</v>
      </c>
      <c r="C784" t="s">
        <v>1003</v>
      </c>
      <c r="D784" t="s">
        <v>833</v>
      </c>
      <c r="E784" t="s">
        <v>835</v>
      </c>
      <c r="F784">
        <v>6</v>
      </c>
      <c r="G784" t="s">
        <v>164</v>
      </c>
      <c r="H784">
        <v>10</v>
      </c>
      <c r="I784" t="s">
        <v>172</v>
      </c>
      <c r="J784" t="s">
        <v>834</v>
      </c>
      <c r="K784" t="s">
        <v>836</v>
      </c>
      <c r="L784">
        <v>1000</v>
      </c>
      <c r="M784" t="s">
        <v>71</v>
      </c>
      <c r="N784">
        <v>1131</v>
      </c>
      <c r="O784" t="s">
        <v>89</v>
      </c>
      <c r="P784">
        <v>3</v>
      </c>
      <c r="Q784" t="s">
        <v>867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 s="1">
        <v>37478348.009999998</v>
      </c>
      <c r="Z784">
        <v>0</v>
      </c>
      <c r="AA784" s="1">
        <v>37478348.009999998</v>
      </c>
      <c r="AB784" s="1">
        <v>37478348.009999998</v>
      </c>
      <c r="AC784" s="1">
        <v>37478348.009999998</v>
      </c>
      <c r="AD784" s="1">
        <v>37478348.009999998</v>
      </c>
      <c r="AE784" s="1">
        <v>37478348.009999998</v>
      </c>
      <c r="AF784">
        <v>0</v>
      </c>
      <c r="AG784">
        <v>0</v>
      </c>
      <c r="AH784" s="1">
        <v>57558643.25</v>
      </c>
      <c r="AI784" s="1">
        <v>38594490.18</v>
      </c>
      <c r="AJ784">
        <v>0</v>
      </c>
      <c r="AK784" s="1">
        <v>58674785.420000002</v>
      </c>
      <c r="AL784" s="1">
        <v>37478348.009999998</v>
      </c>
    </row>
    <row r="785" spans="1:38" x14ac:dyDescent="0.35">
      <c r="A785" t="str">
        <f t="shared" si="23"/>
        <v>1.5-01-2505_25610007_2513223</v>
      </c>
      <c r="B785" t="s">
        <v>1002</v>
      </c>
      <c r="C785" t="s">
        <v>1003</v>
      </c>
      <c r="D785" t="s">
        <v>833</v>
      </c>
      <c r="E785" t="s">
        <v>835</v>
      </c>
      <c r="F785">
        <v>6</v>
      </c>
      <c r="G785" t="s">
        <v>164</v>
      </c>
      <c r="H785">
        <v>10</v>
      </c>
      <c r="I785" t="s">
        <v>172</v>
      </c>
      <c r="J785" t="s">
        <v>834</v>
      </c>
      <c r="K785" t="s">
        <v>836</v>
      </c>
      <c r="L785">
        <v>1000</v>
      </c>
      <c r="M785" t="s">
        <v>71</v>
      </c>
      <c r="N785">
        <v>1322</v>
      </c>
      <c r="O785" t="s">
        <v>92</v>
      </c>
      <c r="P785">
        <v>3</v>
      </c>
      <c r="Q785" t="s">
        <v>867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 s="1">
        <v>29595702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 s="1">
        <v>29595702</v>
      </c>
      <c r="AL785" s="1">
        <v>-29595702</v>
      </c>
    </row>
    <row r="786" spans="1:38" x14ac:dyDescent="0.35">
      <c r="A786" t="str">
        <f t="shared" si="23"/>
        <v>1.5-01-2505_25610007_2513413</v>
      </c>
      <c r="B786" t="s">
        <v>1002</v>
      </c>
      <c r="C786" t="s">
        <v>1003</v>
      </c>
      <c r="D786" t="s">
        <v>833</v>
      </c>
      <c r="E786" t="s">
        <v>835</v>
      </c>
      <c r="F786">
        <v>6</v>
      </c>
      <c r="G786" t="s">
        <v>164</v>
      </c>
      <c r="H786">
        <v>10</v>
      </c>
      <c r="I786" t="s">
        <v>172</v>
      </c>
      <c r="J786" t="s">
        <v>834</v>
      </c>
      <c r="K786" t="s">
        <v>836</v>
      </c>
      <c r="L786">
        <v>1000</v>
      </c>
      <c r="M786" t="s">
        <v>71</v>
      </c>
      <c r="N786">
        <v>1341</v>
      </c>
      <c r="O786" t="s">
        <v>399</v>
      </c>
      <c r="P786">
        <v>3</v>
      </c>
      <c r="Q786" t="s">
        <v>867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</row>
    <row r="787" spans="1:38" x14ac:dyDescent="0.35">
      <c r="A787" t="str">
        <f t="shared" si="23"/>
        <v>1.5-01-2505_25610007_2514113</v>
      </c>
      <c r="B787" t="s">
        <v>1002</v>
      </c>
      <c r="C787" t="s">
        <v>1003</v>
      </c>
      <c r="D787" t="s">
        <v>833</v>
      </c>
      <c r="E787" t="s">
        <v>835</v>
      </c>
      <c r="F787">
        <v>6</v>
      </c>
      <c r="G787" t="s">
        <v>164</v>
      </c>
      <c r="H787">
        <v>10</v>
      </c>
      <c r="I787" t="s">
        <v>172</v>
      </c>
      <c r="J787" t="s">
        <v>834</v>
      </c>
      <c r="K787" t="s">
        <v>836</v>
      </c>
      <c r="L787">
        <v>1000</v>
      </c>
      <c r="M787" t="s">
        <v>71</v>
      </c>
      <c r="N787">
        <v>1411</v>
      </c>
      <c r="O787" t="s">
        <v>94</v>
      </c>
      <c r="P787">
        <v>3</v>
      </c>
      <c r="Q787" t="s">
        <v>867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 s="1">
        <v>12785343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 s="1">
        <v>12785343</v>
      </c>
      <c r="AL787" s="1">
        <v>-12785343</v>
      </c>
    </row>
    <row r="788" spans="1:38" x14ac:dyDescent="0.35">
      <c r="A788" t="str">
        <f t="shared" si="23"/>
        <v>1.5-01-2505_25610007_2514213</v>
      </c>
      <c r="B788" t="s">
        <v>1002</v>
      </c>
      <c r="C788" t="s">
        <v>1003</v>
      </c>
      <c r="D788" t="s">
        <v>833</v>
      </c>
      <c r="E788" t="s">
        <v>835</v>
      </c>
      <c r="F788">
        <v>6</v>
      </c>
      <c r="G788" t="s">
        <v>164</v>
      </c>
      <c r="H788">
        <v>10</v>
      </c>
      <c r="I788" t="s">
        <v>172</v>
      </c>
      <c r="J788" t="s">
        <v>834</v>
      </c>
      <c r="K788" t="s">
        <v>836</v>
      </c>
      <c r="L788">
        <v>1000</v>
      </c>
      <c r="M788" t="s">
        <v>71</v>
      </c>
      <c r="N788">
        <v>1421</v>
      </c>
      <c r="O788" t="s">
        <v>96</v>
      </c>
      <c r="P788">
        <v>3</v>
      </c>
      <c r="Q788" t="s">
        <v>867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 s="1">
        <v>2487815.65</v>
      </c>
      <c r="Z788" s="1">
        <v>6392672</v>
      </c>
      <c r="AA788" s="1">
        <v>2487815.65</v>
      </c>
      <c r="AB788" s="1">
        <v>2487815.65</v>
      </c>
      <c r="AC788" s="1">
        <v>2487815.65</v>
      </c>
      <c r="AD788" s="1">
        <v>2487815.65</v>
      </c>
      <c r="AE788" s="1">
        <v>2487815.65</v>
      </c>
      <c r="AF788">
        <v>0</v>
      </c>
      <c r="AG788">
        <v>0</v>
      </c>
      <c r="AH788">
        <v>0</v>
      </c>
      <c r="AI788">
        <v>0</v>
      </c>
      <c r="AJ788">
        <v>0</v>
      </c>
      <c r="AK788" s="1">
        <v>3904856.35</v>
      </c>
      <c r="AL788" s="1">
        <v>-3904856.35</v>
      </c>
    </row>
    <row r="789" spans="1:38" x14ac:dyDescent="0.35">
      <c r="A789" t="str">
        <f t="shared" si="23"/>
        <v>1.5-01-2505_25610007_2514313</v>
      </c>
      <c r="B789" t="s">
        <v>1002</v>
      </c>
      <c r="C789" t="s">
        <v>1003</v>
      </c>
      <c r="D789" t="s">
        <v>833</v>
      </c>
      <c r="E789" t="s">
        <v>835</v>
      </c>
      <c r="F789">
        <v>6</v>
      </c>
      <c r="G789" t="s">
        <v>164</v>
      </c>
      <c r="H789">
        <v>10</v>
      </c>
      <c r="I789" t="s">
        <v>172</v>
      </c>
      <c r="J789" t="s">
        <v>834</v>
      </c>
      <c r="K789" t="s">
        <v>836</v>
      </c>
      <c r="L789">
        <v>1000</v>
      </c>
      <c r="M789" t="s">
        <v>71</v>
      </c>
      <c r="N789">
        <v>1431</v>
      </c>
      <c r="O789" t="s">
        <v>97</v>
      </c>
      <c r="P789">
        <v>3</v>
      </c>
      <c r="Q789" t="s">
        <v>867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 s="1">
        <v>1658589.82</v>
      </c>
      <c r="Z789" s="1">
        <v>4261782</v>
      </c>
      <c r="AA789" s="1">
        <v>1658589.82</v>
      </c>
      <c r="AB789" s="1">
        <v>1658589.82</v>
      </c>
      <c r="AC789" s="1">
        <v>1658589.82</v>
      </c>
      <c r="AD789" s="1">
        <v>1658589.82</v>
      </c>
      <c r="AE789" s="1">
        <v>1658589.82</v>
      </c>
      <c r="AF789">
        <v>0</v>
      </c>
      <c r="AG789">
        <v>0</v>
      </c>
      <c r="AH789">
        <v>0</v>
      </c>
      <c r="AI789">
        <v>0</v>
      </c>
      <c r="AJ789">
        <v>0</v>
      </c>
      <c r="AK789" s="1">
        <v>2603192.1800000002</v>
      </c>
      <c r="AL789" s="1">
        <v>-2603192.1800000002</v>
      </c>
    </row>
    <row r="790" spans="1:38" x14ac:dyDescent="0.35">
      <c r="A790" t="str">
        <f t="shared" ref="A790:A811" si="24">CONCATENATE(B790,D790,F790,H790,J790,N790,P790)</f>
        <v>1.5-01-2505_25610007_2514413</v>
      </c>
      <c r="B790" t="s">
        <v>1002</v>
      </c>
      <c r="C790" t="s">
        <v>1003</v>
      </c>
      <c r="D790" t="s">
        <v>833</v>
      </c>
      <c r="E790" t="s">
        <v>835</v>
      </c>
      <c r="F790">
        <v>6</v>
      </c>
      <c r="G790" t="s">
        <v>164</v>
      </c>
      <c r="H790">
        <v>10</v>
      </c>
      <c r="I790" t="s">
        <v>172</v>
      </c>
      <c r="J790" t="s">
        <v>834</v>
      </c>
      <c r="K790" t="s">
        <v>836</v>
      </c>
      <c r="L790">
        <v>1000</v>
      </c>
      <c r="M790" t="s">
        <v>71</v>
      </c>
      <c r="N790">
        <v>1441</v>
      </c>
      <c r="O790" t="s">
        <v>99</v>
      </c>
      <c r="P790">
        <v>3</v>
      </c>
      <c r="Q790" t="s">
        <v>867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 s="1">
        <v>1193231.51</v>
      </c>
      <c r="AI790">
        <v>0</v>
      </c>
      <c r="AJ790">
        <v>0</v>
      </c>
      <c r="AK790" s="1">
        <v>1193231.51</v>
      </c>
      <c r="AL790">
        <v>0</v>
      </c>
    </row>
    <row r="791" spans="1:38" x14ac:dyDescent="0.35">
      <c r="A791" t="str">
        <f t="shared" si="24"/>
        <v>1.5-01-2505_25610007_2515913</v>
      </c>
      <c r="B791" t="s">
        <v>1002</v>
      </c>
      <c r="C791" t="s">
        <v>1003</v>
      </c>
      <c r="D791" t="s">
        <v>833</v>
      </c>
      <c r="E791" t="s">
        <v>835</v>
      </c>
      <c r="F791">
        <v>6</v>
      </c>
      <c r="G791" t="s">
        <v>164</v>
      </c>
      <c r="H791">
        <v>10</v>
      </c>
      <c r="I791" t="s">
        <v>172</v>
      </c>
      <c r="J791" t="s">
        <v>834</v>
      </c>
      <c r="K791" t="s">
        <v>836</v>
      </c>
      <c r="L791">
        <v>1000</v>
      </c>
      <c r="M791" t="s">
        <v>71</v>
      </c>
      <c r="N791">
        <v>1591</v>
      </c>
      <c r="O791" t="s">
        <v>79</v>
      </c>
      <c r="P791">
        <v>3</v>
      </c>
      <c r="Q791" t="s">
        <v>867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 s="1">
        <v>1954400</v>
      </c>
      <c r="Z791">
        <v>0</v>
      </c>
      <c r="AA791" s="1">
        <v>1954400</v>
      </c>
      <c r="AB791" s="1">
        <v>1954400</v>
      </c>
      <c r="AC791" s="1">
        <v>1954400</v>
      </c>
      <c r="AD791" s="1">
        <v>1954400</v>
      </c>
      <c r="AE791" s="1">
        <v>1954400</v>
      </c>
      <c r="AF791">
        <v>0</v>
      </c>
      <c r="AG791">
        <v>0</v>
      </c>
      <c r="AH791" s="1">
        <v>19479665.379999999</v>
      </c>
      <c r="AI791">
        <v>0</v>
      </c>
      <c r="AJ791">
        <v>0</v>
      </c>
      <c r="AK791" s="1">
        <v>17525265.379999999</v>
      </c>
      <c r="AL791" s="1">
        <v>1954400</v>
      </c>
    </row>
    <row r="792" spans="1:38" x14ac:dyDescent="0.35">
      <c r="A792" t="str">
        <f t="shared" si="24"/>
        <v>1.5-01-2505_25667049_2511313</v>
      </c>
      <c r="B792" t="s">
        <v>1002</v>
      </c>
      <c r="C792" t="s">
        <v>1003</v>
      </c>
      <c r="D792" t="s">
        <v>833</v>
      </c>
      <c r="E792" t="s">
        <v>835</v>
      </c>
      <c r="F792">
        <v>6</v>
      </c>
      <c r="G792" t="s">
        <v>164</v>
      </c>
      <c r="H792">
        <v>67</v>
      </c>
      <c r="I792" t="s">
        <v>172</v>
      </c>
      <c r="J792" t="s">
        <v>837</v>
      </c>
      <c r="K792" t="s">
        <v>838</v>
      </c>
      <c r="L792">
        <v>1000</v>
      </c>
      <c r="M792" t="s">
        <v>71</v>
      </c>
      <c r="N792">
        <v>1131</v>
      </c>
      <c r="O792" t="s">
        <v>89</v>
      </c>
      <c r="P792">
        <v>3</v>
      </c>
      <c r="Q792" t="s">
        <v>867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 s="1">
        <v>55230903.659999996</v>
      </c>
      <c r="Z792">
        <v>0</v>
      </c>
      <c r="AA792" s="1">
        <v>15039708.76</v>
      </c>
      <c r="AB792" s="1">
        <v>15039708.76</v>
      </c>
      <c r="AC792" s="1">
        <v>15039708.76</v>
      </c>
      <c r="AD792" s="1">
        <v>15039708.76</v>
      </c>
      <c r="AE792" s="1">
        <v>15039708.76</v>
      </c>
      <c r="AF792" s="1">
        <v>40191194.899999999</v>
      </c>
      <c r="AG792" s="1">
        <v>40191194.899999999</v>
      </c>
      <c r="AH792">
        <v>0</v>
      </c>
      <c r="AI792" s="1">
        <v>55230903.659999996</v>
      </c>
      <c r="AJ792">
        <v>0</v>
      </c>
      <c r="AK792">
        <v>0</v>
      </c>
      <c r="AL792" s="1">
        <v>55230903.659999996</v>
      </c>
    </row>
    <row r="793" spans="1:38" x14ac:dyDescent="0.35">
      <c r="A793" t="str">
        <f t="shared" si="24"/>
        <v>1.5-01-2505_25667049_2513223</v>
      </c>
      <c r="B793" t="s">
        <v>1002</v>
      </c>
      <c r="C793" t="s">
        <v>1003</v>
      </c>
      <c r="D793" t="s">
        <v>833</v>
      </c>
      <c r="E793" t="s">
        <v>835</v>
      </c>
      <c r="F793">
        <v>6</v>
      </c>
      <c r="G793" t="s">
        <v>164</v>
      </c>
      <c r="H793">
        <v>67</v>
      </c>
      <c r="I793" t="s">
        <v>172</v>
      </c>
      <c r="J793" t="s">
        <v>837</v>
      </c>
      <c r="K793" t="s">
        <v>838</v>
      </c>
      <c r="L793">
        <v>1000</v>
      </c>
      <c r="M793" t="s">
        <v>71</v>
      </c>
      <c r="N793">
        <v>1322</v>
      </c>
      <c r="O793" t="s">
        <v>92</v>
      </c>
      <c r="P793">
        <v>3</v>
      </c>
      <c r="Q793" t="s">
        <v>867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 s="1">
        <v>27703558.600000001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 s="1">
        <v>27703558.600000001</v>
      </c>
      <c r="AG793" s="1">
        <v>27703558.600000001</v>
      </c>
      <c r="AH793">
        <v>0</v>
      </c>
      <c r="AI793" s="1">
        <v>27703558.600000001</v>
      </c>
      <c r="AJ793">
        <v>0</v>
      </c>
      <c r="AK793">
        <v>0</v>
      </c>
      <c r="AL793" s="1">
        <v>27703558.600000001</v>
      </c>
    </row>
    <row r="794" spans="1:38" x14ac:dyDescent="0.35">
      <c r="A794" t="str">
        <f t="shared" si="24"/>
        <v>1.5-01-2505_25667049_2514113</v>
      </c>
      <c r="B794" t="s">
        <v>1002</v>
      </c>
      <c r="C794" t="s">
        <v>1003</v>
      </c>
      <c r="D794" t="s">
        <v>833</v>
      </c>
      <c r="E794" t="s">
        <v>835</v>
      </c>
      <c r="F794">
        <v>6</v>
      </c>
      <c r="G794" t="s">
        <v>164</v>
      </c>
      <c r="H794">
        <v>67</v>
      </c>
      <c r="I794" t="s">
        <v>172</v>
      </c>
      <c r="J794" t="s">
        <v>837</v>
      </c>
      <c r="K794" t="s">
        <v>838</v>
      </c>
      <c r="L794">
        <v>1000</v>
      </c>
      <c r="M794" t="s">
        <v>71</v>
      </c>
      <c r="N794">
        <v>1411</v>
      </c>
      <c r="O794" t="s">
        <v>94</v>
      </c>
      <c r="P794">
        <v>3</v>
      </c>
      <c r="Q794" t="s">
        <v>867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 s="1">
        <v>11967937.310000001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 s="1">
        <v>11967937.310000001</v>
      </c>
      <c r="AG794" s="1">
        <v>11967937.310000001</v>
      </c>
      <c r="AH794">
        <v>0</v>
      </c>
      <c r="AI794" s="1">
        <v>11967937.310000001</v>
      </c>
      <c r="AJ794">
        <v>0</v>
      </c>
      <c r="AK794">
        <v>0</v>
      </c>
      <c r="AL794" s="1">
        <v>11967937.310000001</v>
      </c>
    </row>
    <row r="795" spans="1:38" x14ac:dyDescent="0.35">
      <c r="A795" t="str">
        <f t="shared" si="24"/>
        <v>1.5-01-2505_25667049_2514213</v>
      </c>
      <c r="B795" t="s">
        <v>1002</v>
      </c>
      <c r="C795" t="s">
        <v>1003</v>
      </c>
      <c r="D795" t="s">
        <v>833</v>
      </c>
      <c r="E795" t="s">
        <v>835</v>
      </c>
      <c r="F795">
        <v>6</v>
      </c>
      <c r="G795" t="s">
        <v>164</v>
      </c>
      <c r="H795">
        <v>67</v>
      </c>
      <c r="I795" t="s">
        <v>172</v>
      </c>
      <c r="J795" t="s">
        <v>837</v>
      </c>
      <c r="K795" t="s">
        <v>838</v>
      </c>
      <c r="L795">
        <v>1000</v>
      </c>
      <c r="M795" t="s">
        <v>71</v>
      </c>
      <c r="N795">
        <v>1421</v>
      </c>
      <c r="O795" t="s">
        <v>96</v>
      </c>
      <c r="P795">
        <v>3</v>
      </c>
      <c r="Q795" t="s">
        <v>867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 s="1">
        <v>3496153.01</v>
      </c>
      <c r="Z795">
        <v>0</v>
      </c>
      <c r="AA795" s="1">
        <v>455471.94</v>
      </c>
      <c r="AB795" s="1">
        <v>455471.94</v>
      </c>
      <c r="AC795" s="1">
        <v>455471.94</v>
      </c>
      <c r="AD795" s="1">
        <v>455471.94</v>
      </c>
      <c r="AE795" s="1">
        <v>455471.94</v>
      </c>
      <c r="AF795" s="1">
        <v>3040681.07</v>
      </c>
      <c r="AG795" s="1">
        <v>3040681.07</v>
      </c>
      <c r="AH795">
        <v>0</v>
      </c>
      <c r="AI795" s="1">
        <v>3496153.01</v>
      </c>
      <c r="AJ795">
        <v>0</v>
      </c>
      <c r="AK795">
        <v>0</v>
      </c>
      <c r="AL795" s="1">
        <v>3496153.01</v>
      </c>
    </row>
    <row r="796" spans="1:38" x14ac:dyDescent="0.35">
      <c r="A796" t="str">
        <f t="shared" si="24"/>
        <v>1.5-01-2505_25667049_2514313</v>
      </c>
      <c r="B796" t="s">
        <v>1002</v>
      </c>
      <c r="C796" t="s">
        <v>1003</v>
      </c>
      <c r="D796" t="s">
        <v>833</v>
      </c>
      <c r="E796" t="s">
        <v>835</v>
      </c>
      <c r="F796">
        <v>6</v>
      </c>
      <c r="G796" t="s">
        <v>164</v>
      </c>
      <c r="H796">
        <v>67</v>
      </c>
      <c r="I796" t="s">
        <v>172</v>
      </c>
      <c r="J796" t="s">
        <v>837</v>
      </c>
      <c r="K796" t="s">
        <v>838</v>
      </c>
      <c r="L796">
        <v>1000</v>
      </c>
      <c r="M796" t="s">
        <v>71</v>
      </c>
      <c r="N796">
        <v>1431</v>
      </c>
      <c r="O796" t="s">
        <v>97</v>
      </c>
      <c r="P796">
        <v>3</v>
      </c>
      <c r="Q796" t="s">
        <v>867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 s="1">
        <v>2330722.62</v>
      </c>
      <c r="Z796">
        <v>0</v>
      </c>
      <c r="AA796" s="1">
        <v>151934.75</v>
      </c>
      <c r="AB796" s="1">
        <v>151934.75</v>
      </c>
      <c r="AC796" s="1">
        <v>151934.75</v>
      </c>
      <c r="AD796" s="1">
        <v>151934.75</v>
      </c>
      <c r="AE796" s="1">
        <v>151934.75</v>
      </c>
      <c r="AF796" s="1">
        <v>2178787.87</v>
      </c>
      <c r="AG796" s="1">
        <v>2178787.87</v>
      </c>
      <c r="AH796">
        <v>0</v>
      </c>
      <c r="AI796" s="1">
        <v>2330722.62</v>
      </c>
      <c r="AJ796">
        <v>0</v>
      </c>
      <c r="AK796">
        <v>0</v>
      </c>
      <c r="AL796" s="1">
        <v>2330722.62</v>
      </c>
    </row>
    <row r="797" spans="1:38" x14ac:dyDescent="0.35">
      <c r="A797" t="str">
        <f t="shared" si="24"/>
        <v>1.5-01-2505_25667049_2515913</v>
      </c>
      <c r="B797" t="s">
        <v>1002</v>
      </c>
      <c r="C797" t="s">
        <v>1003</v>
      </c>
      <c r="D797" t="s">
        <v>833</v>
      </c>
      <c r="E797" t="s">
        <v>835</v>
      </c>
      <c r="F797">
        <v>6</v>
      </c>
      <c r="G797" t="s">
        <v>164</v>
      </c>
      <c r="H797">
        <v>67</v>
      </c>
      <c r="I797" t="s">
        <v>172</v>
      </c>
      <c r="J797" t="s">
        <v>837</v>
      </c>
      <c r="K797" t="s">
        <v>838</v>
      </c>
      <c r="L797">
        <v>1000</v>
      </c>
      <c r="M797" t="s">
        <v>71</v>
      </c>
      <c r="N797">
        <v>1591</v>
      </c>
      <c r="O797" t="s">
        <v>79</v>
      </c>
      <c r="P797">
        <v>3</v>
      </c>
      <c r="Q797" t="s">
        <v>867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 s="1">
        <v>15084382.460000001</v>
      </c>
      <c r="Z797">
        <v>0</v>
      </c>
      <c r="AA797" s="1">
        <v>492800</v>
      </c>
      <c r="AB797" s="1">
        <v>492800</v>
      </c>
      <c r="AC797" s="1">
        <v>492800</v>
      </c>
      <c r="AD797" s="1">
        <v>492800</v>
      </c>
      <c r="AE797" s="1">
        <v>492800</v>
      </c>
      <c r="AF797" s="1">
        <v>14591582.460000001</v>
      </c>
      <c r="AG797" s="1">
        <v>14591582.460000001</v>
      </c>
      <c r="AH797">
        <v>0</v>
      </c>
      <c r="AI797" s="1">
        <v>15084382.460000001</v>
      </c>
      <c r="AJ797">
        <v>0</v>
      </c>
      <c r="AK797">
        <v>0</v>
      </c>
      <c r="AL797" s="1">
        <v>15084382.460000001</v>
      </c>
    </row>
    <row r="798" spans="1:38" x14ac:dyDescent="0.35">
      <c r="A798" t="str">
        <f t="shared" si="24"/>
        <v>1.5-01-2511_25168050_2531110</v>
      </c>
      <c r="B798" t="s">
        <v>1002</v>
      </c>
      <c r="C798" t="s">
        <v>1003</v>
      </c>
      <c r="D798" t="s">
        <v>822</v>
      </c>
      <c r="E798" t="s">
        <v>824</v>
      </c>
      <c r="F798">
        <v>1</v>
      </c>
      <c r="G798" t="s">
        <v>472</v>
      </c>
      <c r="H798">
        <v>68</v>
      </c>
      <c r="I798" t="s">
        <v>473</v>
      </c>
      <c r="J798" t="s">
        <v>893</v>
      </c>
      <c r="K798" t="s">
        <v>1132</v>
      </c>
      <c r="L798">
        <v>3000</v>
      </c>
      <c r="M798" t="s">
        <v>56</v>
      </c>
      <c r="N798">
        <v>3111</v>
      </c>
      <c r="O798" t="s">
        <v>199</v>
      </c>
      <c r="P798">
        <v>0</v>
      </c>
      <c r="Q798" t="s">
        <v>58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</row>
    <row r="799" spans="1:38" x14ac:dyDescent="0.35">
      <c r="A799" t="str">
        <f t="shared" si="24"/>
        <v>1.5-01-2509_25226018_2531110</v>
      </c>
      <c r="B799" t="s">
        <v>1002</v>
      </c>
      <c r="C799" t="s">
        <v>1003</v>
      </c>
      <c r="D799" t="s">
        <v>855</v>
      </c>
      <c r="E799" t="s">
        <v>857</v>
      </c>
      <c r="F799">
        <v>2</v>
      </c>
      <c r="G799" t="s">
        <v>148</v>
      </c>
      <c r="H799">
        <v>26</v>
      </c>
      <c r="I799" t="s">
        <v>200</v>
      </c>
      <c r="J799" t="s">
        <v>894</v>
      </c>
      <c r="K799" t="s">
        <v>201</v>
      </c>
      <c r="L799">
        <v>3000</v>
      </c>
      <c r="M799" t="s">
        <v>56</v>
      </c>
      <c r="N799">
        <v>3111</v>
      </c>
      <c r="O799" t="s">
        <v>199</v>
      </c>
      <c r="P799">
        <v>0</v>
      </c>
      <c r="Q799" t="s">
        <v>58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 s="1">
        <v>30700000</v>
      </c>
      <c r="Z799">
        <v>0</v>
      </c>
      <c r="AA799" s="1">
        <v>7419503</v>
      </c>
      <c r="AB799" s="1">
        <v>7419503</v>
      </c>
      <c r="AC799" s="1">
        <v>7419503</v>
      </c>
      <c r="AD799" s="1">
        <v>7419503</v>
      </c>
      <c r="AE799">
        <v>0</v>
      </c>
      <c r="AF799" s="1">
        <v>23280497</v>
      </c>
      <c r="AG799" s="1">
        <v>30700000</v>
      </c>
      <c r="AH799">
        <v>0</v>
      </c>
      <c r="AI799" s="1">
        <v>30700000</v>
      </c>
      <c r="AJ799">
        <v>0</v>
      </c>
      <c r="AK799">
        <v>0</v>
      </c>
      <c r="AL799" s="1">
        <v>30700000</v>
      </c>
    </row>
    <row r="800" spans="1:38" x14ac:dyDescent="0.35">
      <c r="A800" t="str">
        <f t="shared" si="24"/>
        <v>1.1-00-2504_2557005_2539410</v>
      </c>
      <c r="B800" t="s">
        <v>812</v>
      </c>
      <c r="C800" t="s">
        <v>815</v>
      </c>
      <c r="D800" t="s">
        <v>808</v>
      </c>
      <c r="E800" t="s">
        <v>60</v>
      </c>
      <c r="F800">
        <v>5</v>
      </c>
      <c r="G800" t="s">
        <v>810</v>
      </c>
      <c r="H800">
        <v>7</v>
      </c>
      <c r="I800" t="s">
        <v>61</v>
      </c>
      <c r="J800" t="s">
        <v>809</v>
      </c>
      <c r="K800" t="s">
        <v>811</v>
      </c>
      <c r="L800">
        <v>4000</v>
      </c>
      <c r="M800" t="s">
        <v>233</v>
      </c>
      <c r="N800">
        <v>3941</v>
      </c>
      <c r="O800" t="s">
        <v>328</v>
      </c>
      <c r="P800">
        <v>0</v>
      </c>
      <c r="Q800" t="s">
        <v>58</v>
      </c>
      <c r="R800" s="1">
        <v>1661937.89</v>
      </c>
      <c r="S800" s="1">
        <v>1661937.89</v>
      </c>
      <c r="T800" s="1">
        <v>1661937.89</v>
      </c>
      <c r="U800" s="1">
        <v>1661937.89</v>
      </c>
      <c r="V800" s="1">
        <v>1661937.89</v>
      </c>
      <c r="W800" s="1">
        <v>55672</v>
      </c>
      <c r="X800" s="1">
        <v>55671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</row>
    <row r="801" spans="1:38" x14ac:dyDescent="0.35">
      <c r="A801" t="str">
        <f t="shared" si="24"/>
        <v>1.1-00-2504_2557005_2542110</v>
      </c>
      <c r="B801" t="s">
        <v>812</v>
      </c>
      <c r="C801" t="s">
        <v>815</v>
      </c>
      <c r="D801" t="s">
        <v>808</v>
      </c>
      <c r="E801" t="s">
        <v>60</v>
      </c>
      <c r="F801">
        <v>5</v>
      </c>
      <c r="G801" t="s">
        <v>810</v>
      </c>
      <c r="H801">
        <v>7</v>
      </c>
      <c r="I801" t="s">
        <v>61</v>
      </c>
      <c r="J801" t="s">
        <v>809</v>
      </c>
      <c r="K801" t="s">
        <v>811</v>
      </c>
      <c r="L801">
        <v>4000</v>
      </c>
      <c r="M801" t="s">
        <v>233</v>
      </c>
      <c r="N801">
        <v>4211</v>
      </c>
      <c r="O801" t="s">
        <v>291</v>
      </c>
      <c r="P801">
        <v>0</v>
      </c>
      <c r="Q801" t="s">
        <v>58</v>
      </c>
      <c r="R801" s="1">
        <v>2105566.7599999998</v>
      </c>
      <c r="S801" s="1">
        <v>2105566.7599999998</v>
      </c>
      <c r="T801" s="1">
        <v>2105566.7599999998</v>
      </c>
      <c r="U801" s="1">
        <v>2200000</v>
      </c>
      <c r="V801" s="1">
        <v>2200000</v>
      </c>
      <c r="W801" s="1">
        <v>2105566.7599999998</v>
      </c>
      <c r="X801" s="1">
        <v>2105566.7599999998</v>
      </c>
      <c r="Y801" s="1">
        <v>2500000</v>
      </c>
      <c r="Z801" s="1">
        <v>2500000</v>
      </c>
      <c r="AA801" s="1">
        <v>2105566.7599999998</v>
      </c>
      <c r="AB801" s="1">
        <v>2105566.7599999998</v>
      </c>
      <c r="AC801" s="1">
        <v>2105566.7599999998</v>
      </c>
      <c r="AD801" s="1">
        <v>2105566.7599999998</v>
      </c>
      <c r="AE801" s="1">
        <v>2105566.7599999998</v>
      </c>
      <c r="AF801" s="1">
        <v>394433.24</v>
      </c>
      <c r="AG801" s="1">
        <v>394433.24</v>
      </c>
      <c r="AH801">
        <v>0</v>
      </c>
      <c r="AI801">
        <v>0</v>
      </c>
      <c r="AJ801">
        <v>0</v>
      </c>
      <c r="AK801">
        <v>0</v>
      </c>
      <c r="AL801">
        <v>0</v>
      </c>
    </row>
    <row r="802" spans="1:38" x14ac:dyDescent="0.35">
      <c r="A802" t="str">
        <f t="shared" si="24"/>
        <v>1.6-01-2504_2557005_2542110</v>
      </c>
      <c r="B802" t="s">
        <v>987</v>
      </c>
      <c r="C802" t="s">
        <v>988</v>
      </c>
      <c r="D802" t="s">
        <v>808</v>
      </c>
      <c r="E802" t="s">
        <v>60</v>
      </c>
      <c r="F802">
        <v>5</v>
      </c>
      <c r="G802" t="s">
        <v>810</v>
      </c>
      <c r="H802">
        <v>7</v>
      </c>
      <c r="I802" t="s">
        <v>61</v>
      </c>
      <c r="J802" t="s">
        <v>809</v>
      </c>
      <c r="K802" t="s">
        <v>811</v>
      </c>
      <c r="L802">
        <v>4000</v>
      </c>
      <c r="M802" t="s">
        <v>233</v>
      </c>
      <c r="N802">
        <v>4211</v>
      </c>
      <c r="O802" t="s">
        <v>291</v>
      </c>
      <c r="P802">
        <v>0</v>
      </c>
      <c r="Q802" t="s">
        <v>58</v>
      </c>
      <c r="R802" s="1">
        <v>0</v>
      </c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  <c r="Y802" s="1">
        <v>1100000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 s="1">
        <v>1100000</v>
      </c>
      <c r="AG802" s="1">
        <v>1100000</v>
      </c>
      <c r="AH802" s="1">
        <v>768351.77</v>
      </c>
      <c r="AI802" s="1">
        <v>331648.23</v>
      </c>
      <c r="AJ802">
        <v>0</v>
      </c>
      <c r="AK802">
        <v>0</v>
      </c>
      <c r="AL802" s="1">
        <v>1100000</v>
      </c>
    </row>
    <row r="803" spans="1:38" x14ac:dyDescent="0.35">
      <c r="A803" t="str">
        <f t="shared" si="24"/>
        <v>1.1-00-2504_2557005_2542510</v>
      </c>
      <c r="B803" t="s">
        <v>812</v>
      </c>
      <c r="C803" t="s">
        <v>815</v>
      </c>
      <c r="D803" t="s">
        <v>808</v>
      </c>
      <c r="E803" t="s">
        <v>60</v>
      </c>
      <c r="F803">
        <v>5</v>
      </c>
      <c r="G803" t="s">
        <v>810</v>
      </c>
      <c r="H803">
        <v>7</v>
      </c>
      <c r="I803" t="s">
        <v>61</v>
      </c>
      <c r="J803" t="s">
        <v>809</v>
      </c>
      <c r="K803" t="s">
        <v>811</v>
      </c>
      <c r="L803">
        <v>4000</v>
      </c>
      <c r="M803" t="s">
        <v>233</v>
      </c>
      <c r="N803">
        <v>4251</v>
      </c>
      <c r="O803" t="s">
        <v>329</v>
      </c>
      <c r="P803">
        <v>0</v>
      </c>
      <c r="Q803" t="s">
        <v>58</v>
      </c>
      <c r="R803" s="1">
        <v>12473485.050000001</v>
      </c>
      <c r="S803" s="1">
        <v>12473485.050000001</v>
      </c>
      <c r="T803" s="1">
        <v>12473485.050000001</v>
      </c>
      <c r="U803" s="1">
        <v>2436957.02</v>
      </c>
      <c r="V803" s="1">
        <v>5000000</v>
      </c>
      <c r="W803" s="1">
        <v>1465094.32</v>
      </c>
      <c r="X803" s="1">
        <v>1465094.32</v>
      </c>
      <c r="Y803" s="1">
        <v>17150000</v>
      </c>
      <c r="Z803" s="1">
        <v>14000000</v>
      </c>
      <c r="AA803" s="1">
        <v>14450997.58</v>
      </c>
      <c r="AB803" s="1">
        <v>14450997.58</v>
      </c>
      <c r="AC803" s="1">
        <v>14450997.58</v>
      </c>
      <c r="AD803" s="1">
        <v>14450997.58</v>
      </c>
      <c r="AE803" s="1">
        <v>14450997.58</v>
      </c>
      <c r="AF803" s="1">
        <v>2699002.42</v>
      </c>
      <c r="AG803" s="1">
        <v>2699002.42</v>
      </c>
      <c r="AH803" s="1">
        <v>8000000</v>
      </c>
      <c r="AI803" s="1">
        <v>800000</v>
      </c>
      <c r="AJ803">
        <v>0</v>
      </c>
      <c r="AK803" s="1">
        <v>5650000</v>
      </c>
      <c r="AL803" s="1">
        <v>3150000</v>
      </c>
    </row>
    <row r="804" spans="1:38" x14ac:dyDescent="0.35">
      <c r="A804" t="str">
        <f t="shared" si="24"/>
        <v>1.1-00-2504_2557005_2558110</v>
      </c>
      <c r="B804" t="s">
        <v>812</v>
      </c>
      <c r="C804" t="s">
        <v>252</v>
      </c>
      <c r="D804" t="s">
        <v>808</v>
      </c>
      <c r="E804" t="s">
        <v>60</v>
      </c>
      <c r="F804">
        <v>5</v>
      </c>
      <c r="G804" t="s">
        <v>810</v>
      </c>
      <c r="H804">
        <v>7</v>
      </c>
      <c r="I804" t="s">
        <v>61</v>
      </c>
      <c r="J804" t="s">
        <v>809</v>
      </c>
      <c r="K804" t="s">
        <v>811</v>
      </c>
      <c r="L804">
        <v>5000</v>
      </c>
      <c r="M804" t="s">
        <v>118</v>
      </c>
      <c r="N804">
        <v>5811</v>
      </c>
      <c r="O804" t="s">
        <v>251</v>
      </c>
      <c r="P804">
        <v>0</v>
      </c>
      <c r="Q804" t="s">
        <v>58</v>
      </c>
      <c r="R804" s="1">
        <v>1127888.92</v>
      </c>
      <c r="S804" s="1">
        <v>1127888.92</v>
      </c>
      <c r="T804" s="1">
        <v>1127888.92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</row>
    <row r="805" spans="1:38" x14ac:dyDescent="0.35">
      <c r="A805" t="str">
        <f t="shared" si="24"/>
        <v>1.1-00-2504_2557005_2558110</v>
      </c>
      <c r="B805" t="s">
        <v>812</v>
      </c>
      <c r="C805" t="s">
        <v>274</v>
      </c>
      <c r="D805" t="s">
        <v>808</v>
      </c>
      <c r="E805" t="s">
        <v>60</v>
      </c>
      <c r="F805">
        <v>5</v>
      </c>
      <c r="G805" t="s">
        <v>810</v>
      </c>
      <c r="H805">
        <v>7</v>
      </c>
      <c r="I805" t="s">
        <v>61</v>
      </c>
      <c r="J805" t="s">
        <v>809</v>
      </c>
      <c r="K805" t="s">
        <v>811</v>
      </c>
      <c r="L805">
        <v>5000</v>
      </c>
      <c r="M805" t="s">
        <v>118</v>
      </c>
      <c r="N805">
        <v>5811</v>
      </c>
      <c r="O805" t="s">
        <v>251</v>
      </c>
      <c r="P805">
        <v>0</v>
      </c>
      <c r="Q805" t="s">
        <v>58</v>
      </c>
      <c r="R805" s="1">
        <v>4224116.51</v>
      </c>
      <c r="S805" s="1">
        <v>1750138.99</v>
      </c>
      <c r="T805" s="1">
        <v>1750138.99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</row>
    <row r="806" spans="1:38" x14ac:dyDescent="0.35">
      <c r="A806" t="str">
        <f t="shared" si="24"/>
        <v>2.5-02-2504_2557005_2591110</v>
      </c>
      <c r="B806" t="s">
        <v>997</v>
      </c>
      <c r="C806" t="s">
        <v>998</v>
      </c>
      <c r="D806" t="s">
        <v>808</v>
      </c>
      <c r="E806" t="s">
        <v>60</v>
      </c>
      <c r="F806">
        <v>5</v>
      </c>
      <c r="G806" t="s">
        <v>810</v>
      </c>
      <c r="H806">
        <v>7</v>
      </c>
      <c r="I806" t="s">
        <v>61</v>
      </c>
      <c r="J806" t="s">
        <v>809</v>
      </c>
      <c r="K806" t="s">
        <v>811</v>
      </c>
      <c r="L806">
        <v>9000</v>
      </c>
      <c r="M806" t="s">
        <v>85</v>
      </c>
      <c r="N806">
        <v>9111</v>
      </c>
      <c r="O806" t="s">
        <v>84</v>
      </c>
      <c r="P806">
        <v>0</v>
      </c>
      <c r="Q806" t="s">
        <v>58</v>
      </c>
      <c r="R806" s="1">
        <v>28381279.719999999</v>
      </c>
      <c r="S806" s="1">
        <v>28381279.719999999</v>
      </c>
      <c r="T806" s="1">
        <v>28381279.719999999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</row>
    <row r="807" spans="1:38" x14ac:dyDescent="0.35">
      <c r="A807" t="str">
        <f t="shared" si="24"/>
        <v>2.5-02-2504_2557005_2592110</v>
      </c>
      <c r="B807" t="s">
        <v>997</v>
      </c>
      <c r="C807" t="s">
        <v>998</v>
      </c>
      <c r="D807" t="s">
        <v>808</v>
      </c>
      <c r="E807" t="s">
        <v>60</v>
      </c>
      <c r="F807">
        <v>5</v>
      </c>
      <c r="G807" t="s">
        <v>810</v>
      </c>
      <c r="H807">
        <v>7</v>
      </c>
      <c r="I807" t="s">
        <v>61</v>
      </c>
      <c r="J807" t="s">
        <v>809</v>
      </c>
      <c r="K807" t="s">
        <v>811</v>
      </c>
      <c r="L807">
        <v>9000</v>
      </c>
      <c r="M807" t="s">
        <v>85</v>
      </c>
      <c r="N807">
        <v>9211</v>
      </c>
      <c r="O807" t="s">
        <v>88</v>
      </c>
      <c r="P807">
        <v>0</v>
      </c>
      <c r="Q807" t="s">
        <v>58</v>
      </c>
      <c r="R807" s="1">
        <v>17104464.09</v>
      </c>
      <c r="S807" s="1">
        <v>17104464.09</v>
      </c>
      <c r="T807" s="1">
        <v>17104464.09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</row>
    <row r="808" spans="1:38" x14ac:dyDescent="0.35">
      <c r="A808" t="str">
        <f t="shared" si="24"/>
        <v>1.5-01-2504_2557005_2591110</v>
      </c>
      <c r="B808" t="s">
        <v>1002</v>
      </c>
      <c r="C808" t="s">
        <v>1003</v>
      </c>
      <c r="D808" t="s">
        <v>808</v>
      </c>
      <c r="E808" t="s">
        <v>60</v>
      </c>
      <c r="F808">
        <v>5</v>
      </c>
      <c r="G808" t="s">
        <v>810</v>
      </c>
      <c r="H808">
        <v>7</v>
      </c>
      <c r="I808" t="s">
        <v>61</v>
      </c>
      <c r="J808" t="s">
        <v>809</v>
      </c>
      <c r="K808" t="s">
        <v>811</v>
      </c>
      <c r="L808">
        <v>9000</v>
      </c>
      <c r="M808" t="s">
        <v>85</v>
      </c>
      <c r="N808">
        <v>9111</v>
      </c>
      <c r="O808" t="s">
        <v>84</v>
      </c>
      <c r="P808">
        <v>0</v>
      </c>
      <c r="Q808" t="s">
        <v>58</v>
      </c>
      <c r="R808" s="1">
        <v>15141504.83</v>
      </c>
      <c r="S808" s="1">
        <v>15141504.83</v>
      </c>
      <c r="T808" s="1">
        <v>15141504.83</v>
      </c>
      <c r="U808" s="1">
        <v>49578726.579999998</v>
      </c>
      <c r="V808" s="1">
        <v>43522784.549999997</v>
      </c>
      <c r="W808" s="1">
        <v>49578725.93</v>
      </c>
      <c r="X808" s="1">
        <v>49578725.93</v>
      </c>
      <c r="Y808" s="1">
        <v>38364867</v>
      </c>
      <c r="Z808" s="1">
        <v>38364867</v>
      </c>
      <c r="AA808" s="1">
        <v>30912370.960000001</v>
      </c>
      <c r="AB808" s="1">
        <v>30912370.960000001</v>
      </c>
      <c r="AC808" s="1">
        <v>30912370.960000001</v>
      </c>
      <c r="AD808" s="1">
        <v>30912370.960000001</v>
      </c>
      <c r="AE808" s="1">
        <v>30912370.960000001</v>
      </c>
      <c r="AF808" s="1">
        <v>7452496.04</v>
      </c>
      <c r="AG808" s="1">
        <v>7452496.04</v>
      </c>
      <c r="AH808">
        <v>0</v>
      </c>
      <c r="AI808">
        <v>0</v>
      </c>
      <c r="AJ808">
        <v>0</v>
      </c>
      <c r="AK808">
        <v>0</v>
      </c>
      <c r="AL808">
        <v>0</v>
      </c>
    </row>
    <row r="809" spans="1:38" x14ac:dyDescent="0.35">
      <c r="A809" t="str">
        <f t="shared" si="24"/>
        <v>1.5-01-2504_2557005_2592110</v>
      </c>
      <c r="B809" t="s">
        <v>1002</v>
      </c>
      <c r="C809" t="s">
        <v>1003</v>
      </c>
      <c r="D809" t="s">
        <v>808</v>
      </c>
      <c r="E809" t="s">
        <v>60</v>
      </c>
      <c r="F809">
        <v>5</v>
      </c>
      <c r="G809" t="s">
        <v>810</v>
      </c>
      <c r="H809">
        <v>7</v>
      </c>
      <c r="I809" t="s">
        <v>61</v>
      </c>
      <c r="J809" t="s">
        <v>809</v>
      </c>
      <c r="K809" t="s">
        <v>811</v>
      </c>
      <c r="L809">
        <v>9000</v>
      </c>
      <c r="M809" t="s">
        <v>85</v>
      </c>
      <c r="N809">
        <v>9211</v>
      </c>
      <c r="O809" t="s">
        <v>88</v>
      </c>
      <c r="P809">
        <v>0</v>
      </c>
      <c r="Q809" t="s">
        <v>58</v>
      </c>
      <c r="R809" s="1">
        <v>8187007.1900000004</v>
      </c>
      <c r="S809" s="1">
        <v>7990511.0300000003</v>
      </c>
      <c r="T809" s="1">
        <v>7990511.0300000003</v>
      </c>
      <c r="U809" s="1">
        <v>19002111</v>
      </c>
      <c r="V809" s="1">
        <v>26300000</v>
      </c>
      <c r="W809" s="1">
        <v>19002110.059999999</v>
      </c>
      <c r="X809" s="1">
        <v>19002110.059999999</v>
      </c>
      <c r="Y809" s="1">
        <v>11300000</v>
      </c>
      <c r="Z809" s="1">
        <v>10000000</v>
      </c>
      <c r="AA809" s="1">
        <v>7873847.4500000002</v>
      </c>
      <c r="AB809" s="1">
        <v>7873847.4500000002</v>
      </c>
      <c r="AC809" s="1">
        <v>7873847.4500000002</v>
      </c>
      <c r="AD809" s="1">
        <v>7873847.4500000002</v>
      </c>
      <c r="AE809" s="1">
        <v>7873847.4500000002</v>
      </c>
      <c r="AF809" s="1">
        <v>3426152.55</v>
      </c>
      <c r="AG809" s="1">
        <v>3426152.55</v>
      </c>
      <c r="AH809">
        <v>0</v>
      </c>
      <c r="AI809" s="1">
        <v>1300000</v>
      </c>
      <c r="AJ809">
        <v>0</v>
      </c>
      <c r="AK809">
        <v>0</v>
      </c>
      <c r="AL809" s="1">
        <v>1300000</v>
      </c>
    </row>
    <row r="810" spans="1:38" x14ac:dyDescent="0.35">
      <c r="A810" t="str">
        <f t="shared" si="24"/>
        <v>1.1-00-2502_2553002_2558110</v>
      </c>
      <c r="B810" t="s">
        <v>812</v>
      </c>
      <c r="C810" t="s">
        <v>794</v>
      </c>
      <c r="D810" t="s">
        <v>829</v>
      </c>
      <c r="E810" t="s">
        <v>178</v>
      </c>
      <c r="F810">
        <v>5</v>
      </c>
      <c r="G810" t="s">
        <v>810</v>
      </c>
      <c r="H810">
        <v>3</v>
      </c>
      <c r="I810" t="s">
        <v>691</v>
      </c>
      <c r="J810" t="s">
        <v>830</v>
      </c>
      <c r="K810" t="s">
        <v>832</v>
      </c>
      <c r="L810">
        <v>5000</v>
      </c>
      <c r="M810" t="s">
        <v>118</v>
      </c>
      <c r="N810">
        <v>5811</v>
      </c>
      <c r="O810" t="s">
        <v>251</v>
      </c>
      <c r="P810">
        <v>0</v>
      </c>
      <c r="Q810" t="s">
        <v>58</v>
      </c>
      <c r="R810" s="1">
        <v>8970600</v>
      </c>
      <c r="S810" s="1">
        <v>8970600</v>
      </c>
      <c r="T810" s="1">
        <v>8970600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</row>
    <row r="811" spans="1:38" x14ac:dyDescent="0.35">
      <c r="A811" t="str">
        <f t="shared" si="24"/>
        <v>1.1-14-2502_2553002_25581162</v>
      </c>
      <c r="B811" t="s">
        <v>1004</v>
      </c>
      <c r="C811" t="s">
        <v>1006</v>
      </c>
      <c r="D811" t="s">
        <v>829</v>
      </c>
      <c r="E811" t="s">
        <v>178</v>
      </c>
      <c r="F811">
        <v>5</v>
      </c>
      <c r="G811" t="s">
        <v>810</v>
      </c>
      <c r="H811">
        <v>3</v>
      </c>
      <c r="I811" t="s">
        <v>691</v>
      </c>
      <c r="J811" t="s">
        <v>830</v>
      </c>
      <c r="K811" t="s">
        <v>832</v>
      </c>
      <c r="L811">
        <v>5000</v>
      </c>
      <c r="M811" t="s">
        <v>118</v>
      </c>
      <c r="N811">
        <v>5811</v>
      </c>
      <c r="O811" t="s">
        <v>251</v>
      </c>
      <c r="P811">
        <v>62</v>
      </c>
      <c r="Q811" t="s">
        <v>1005</v>
      </c>
      <c r="R811" s="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 s="1">
        <v>45000000</v>
      </c>
      <c r="Z811">
        <v>0</v>
      </c>
      <c r="AA811" s="1">
        <v>15756247.5</v>
      </c>
      <c r="AB811" s="1">
        <v>15756247.5</v>
      </c>
      <c r="AC811" s="1">
        <v>15756247.5</v>
      </c>
      <c r="AD811" s="1">
        <v>15756247.5</v>
      </c>
      <c r="AE811">
        <v>0</v>
      </c>
      <c r="AF811" s="1">
        <v>29243752.5</v>
      </c>
      <c r="AG811" s="1">
        <v>45000000</v>
      </c>
      <c r="AH811" s="1">
        <v>45000000</v>
      </c>
      <c r="AI811">
        <v>0</v>
      </c>
      <c r="AJ811">
        <v>0</v>
      </c>
      <c r="AK811">
        <v>0</v>
      </c>
      <c r="AL811" s="1">
        <v>45000000</v>
      </c>
    </row>
    <row r="812" spans="1:38" x14ac:dyDescent="0.35">
      <c r="A812" t="str">
        <f t="shared" ref="A812:A818" si="25">CONCATENATE(B812,D812,F812,H812,J812,N812,P812)</f>
        <v>2.5-03-2511_25249033_2561310</v>
      </c>
      <c r="B812" t="s">
        <v>1009</v>
      </c>
      <c r="C812" t="s">
        <v>1010</v>
      </c>
      <c r="D812" t="s">
        <v>822</v>
      </c>
      <c r="E812" t="s">
        <v>824</v>
      </c>
      <c r="F812">
        <v>2</v>
      </c>
      <c r="G812" t="s">
        <v>148</v>
      </c>
      <c r="H812">
        <v>49</v>
      </c>
      <c r="I812" t="s">
        <v>149</v>
      </c>
      <c r="J812" t="s">
        <v>823</v>
      </c>
      <c r="K812" t="s">
        <v>825</v>
      </c>
      <c r="L812">
        <v>6000</v>
      </c>
      <c r="M812" t="s">
        <v>146</v>
      </c>
      <c r="N812">
        <v>6131</v>
      </c>
      <c r="O812" t="s">
        <v>152</v>
      </c>
      <c r="P812">
        <v>0</v>
      </c>
      <c r="Q812" t="s">
        <v>58</v>
      </c>
      <c r="R812" s="1">
        <v>8000000</v>
      </c>
      <c r="S812" s="1">
        <v>7993453.2999999998</v>
      </c>
      <c r="T812" s="1">
        <v>0</v>
      </c>
      <c r="U812" s="1">
        <v>9100000</v>
      </c>
      <c r="V812" s="1">
        <v>0</v>
      </c>
      <c r="W812" s="1">
        <v>0</v>
      </c>
      <c r="X812" s="1">
        <v>0</v>
      </c>
      <c r="Y812" s="1">
        <v>9500000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 s="1">
        <v>9500000</v>
      </c>
      <c r="AG812" s="1">
        <v>9500000</v>
      </c>
      <c r="AH812" s="1">
        <v>9500000</v>
      </c>
      <c r="AI812">
        <v>0</v>
      </c>
      <c r="AJ812">
        <v>0</v>
      </c>
      <c r="AK812">
        <v>0</v>
      </c>
      <c r="AL812" s="1">
        <v>9500000</v>
      </c>
    </row>
    <row r="813" spans="1:38" x14ac:dyDescent="0.35">
      <c r="A813" t="str">
        <f t="shared" si="25"/>
        <v>2.5-01-2511_25249033_2561210</v>
      </c>
      <c r="B813" t="s">
        <v>1011</v>
      </c>
      <c r="C813" t="s">
        <v>1012</v>
      </c>
      <c r="D813" t="s">
        <v>822</v>
      </c>
      <c r="E813" t="s">
        <v>824</v>
      </c>
      <c r="F813">
        <v>2</v>
      </c>
      <c r="G813" t="s">
        <v>148</v>
      </c>
      <c r="H813">
        <v>49</v>
      </c>
      <c r="I813" t="s">
        <v>149</v>
      </c>
      <c r="J813" t="s">
        <v>823</v>
      </c>
      <c r="K813" t="s">
        <v>825</v>
      </c>
      <c r="L813">
        <v>6000</v>
      </c>
      <c r="M813" t="s">
        <v>146</v>
      </c>
      <c r="N813">
        <v>6121</v>
      </c>
      <c r="O813" t="s">
        <v>145</v>
      </c>
      <c r="P813">
        <v>0</v>
      </c>
      <c r="Q813" t="s">
        <v>58</v>
      </c>
      <c r="R813" s="1">
        <v>3584500</v>
      </c>
      <c r="S813" s="1">
        <v>3584228.54</v>
      </c>
      <c r="T813" s="1">
        <v>1054491.9099999999</v>
      </c>
      <c r="U813" s="1">
        <v>0</v>
      </c>
      <c r="V813" s="1">
        <v>3200000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</row>
    <row r="814" spans="1:38" x14ac:dyDescent="0.35">
      <c r="A814" t="str">
        <f t="shared" si="25"/>
        <v>2.5-01-2511_25249033_2561310</v>
      </c>
      <c r="B814" t="s">
        <v>1011</v>
      </c>
      <c r="C814" t="s">
        <v>1012</v>
      </c>
      <c r="D814" t="s">
        <v>822</v>
      </c>
      <c r="E814" t="s">
        <v>824</v>
      </c>
      <c r="F814">
        <v>2</v>
      </c>
      <c r="G814" t="s">
        <v>148</v>
      </c>
      <c r="H814">
        <v>49</v>
      </c>
      <c r="I814" t="s">
        <v>149</v>
      </c>
      <c r="J814" t="s">
        <v>823</v>
      </c>
      <c r="K814" t="s">
        <v>825</v>
      </c>
      <c r="L814">
        <v>6000</v>
      </c>
      <c r="M814" t="s">
        <v>146</v>
      </c>
      <c r="N814">
        <v>6131</v>
      </c>
      <c r="O814" t="s">
        <v>152</v>
      </c>
      <c r="P814">
        <v>0</v>
      </c>
      <c r="Q814" t="s">
        <v>58</v>
      </c>
      <c r="R814" s="1">
        <v>67705780.079999998</v>
      </c>
      <c r="S814" s="1">
        <v>67705780.049999997</v>
      </c>
      <c r="T814" s="1">
        <v>33860961.43</v>
      </c>
      <c r="U814" s="1">
        <v>111063039</v>
      </c>
      <c r="V814" s="1">
        <v>31103392</v>
      </c>
      <c r="W814" s="1">
        <v>104107584.54000001</v>
      </c>
      <c r="X814" s="1">
        <v>98659123.859999999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</row>
    <row r="815" spans="1:38" x14ac:dyDescent="0.35">
      <c r="A815" t="str">
        <f>CONCATENATE(B815,D815,F815,H815,J815,N815,P815)</f>
        <v>2.5-01-2511_25249033_2561310</v>
      </c>
      <c r="B815" t="s">
        <v>1011</v>
      </c>
      <c r="C815" t="s">
        <v>1012</v>
      </c>
      <c r="D815" t="s">
        <v>822</v>
      </c>
      <c r="E815" t="s">
        <v>824</v>
      </c>
      <c r="F815">
        <v>2</v>
      </c>
      <c r="G815" t="s">
        <v>148</v>
      </c>
      <c r="H815">
        <v>49</v>
      </c>
      <c r="I815" t="s">
        <v>149</v>
      </c>
      <c r="J815" t="s">
        <v>823</v>
      </c>
      <c r="K815" t="s">
        <v>825</v>
      </c>
      <c r="L815">
        <v>6000</v>
      </c>
      <c r="M815" t="s">
        <v>146</v>
      </c>
      <c r="N815">
        <v>6131</v>
      </c>
      <c r="O815" t="s">
        <v>152</v>
      </c>
      <c r="P815">
        <v>0</v>
      </c>
      <c r="Q815" t="s">
        <v>58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37975438.600000001</v>
      </c>
      <c r="Z815" s="1">
        <v>37975439.359999999</v>
      </c>
      <c r="AA815" s="1">
        <v>3823869.32</v>
      </c>
      <c r="AB815" s="1">
        <v>3823869.32</v>
      </c>
      <c r="AC815" s="1">
        <v>1147160.8</v>
      </c>
      <c r="AD815" s="1">
        <v>1147160.8</v>
      </c>
      <c r="AE815" s="1">
        <v>1147160.8</v>
      </c>
      <c r="AF815" s="1">
        <v>34151569.280000001</v>
      </c>
      <c r="AG815" s="1">
        <v>36828277.799999997</v>
      </c>
      <c r="AH815">
        <v>0</v>
      </c>
      <c r="AI815">
        <v>0</v>
      </c>
      <c r="AJ815">
        <v>0</v>
      </c>
      <c r="AK815">
        <v>0.76</v>
      </c>
      <c r="AL815">
        <v>-0.76</v>
      </c>
    </row>
    <row r="816" spans="1:38" x14ac:dyDescent="0.35">
      <c r="A816" t="str">
        <f>CONCATENATE(B816,D816,F816,H816,J816,N816,P816)</f>
        <v>2.5-01-2511_25249033_2561510</v>
      </c>
      <c r="B816" t="s">
        <v>1011</v>
      </c>
      <c r="C816" t="s">
        <v>1012</v>
      </c>
      <c r="D816" t="s">
        <v>822</v>
      </c>
      <c r="E816" t="s">
        <v>824</v>
      </c>
      <c r="F816">
        <v>2</v>
      </c>
      <c r="G816" t="s">
        <v>148</v>
      </c>
      <c r="H816">
        <v>49</v>
      </c>
      <c r="I816" t="s">
        <v>149</v>
      </c>
      <c r="J816" t="s">
        <v>823</v>
      </c>
      <c r="K816" t="s">
        <v>825</v>
      </c>
      <c r="L816">
        <v>6000</v>
      </c>
      <c r="M816" t="s">
        <v>146</v>
      </c>
      <c r="N816">
        <v>6151</v>
      </c>
      <c r="O816" t="s">
        <v>153</v>
      </c>
      <c r="P816">
        <v>0</v>
      </c>
      <c r="Q816" t="s">
        <v>58</v>
      </c>
      <c r="R816" s="1">
        <v>51800335.920000002</v>
      </c>
      <c r="S816" s="1">
        <v>51779315.490000002</v>
      </c>
      <c r="T816" s="1">
        <v>36998267.979999997</v>
      </c>
      <c r="U816" s="1">
        <v>0</v>
      </c>
      <c r="V816" s="1">
        <v>25000000</v>
      </c>
      <c r="W816" s="1">
        <v>0</v>
      </c>
      <c r="X816" s="1">
        <v>0</v>
      </c>
      <c r="Y816" s="1">
        <v>66730231.399999999</v>
      </c>
      <c r="Z816" s="1">
        <v>74687600.400000006</v>
      </c>
      <c r="AA816" s="1">
        <v>57187062.009999998</v>
      </c>
      <c r="AB816" s="1">
        <v>57187062.009999998</v>
      </c>
      <c r="AC816" s="1">
        <v>14309538.25</v>
      </c>
      <c r="AD816" s="1">
        <v>8432199.8800000008</v>
      </c>
      <c r="AE816" s="1">
        <v>4748323.66</v>
      </c>
      <c r="AF816" s="1">
        <v>9543169.3900000006</v>
      </c>
      <c r="AG816" s="1">
        <v>61981907.740000002</v>
      </c>
      <c r="AH816">
        <v>0</v>
      </c>
      <c r="AI816">
        <v>0</v>
      </c>
      <c r="AJ816">
        <v>0</v>
      </c>
      <c r="AK816" s="1">
        <v>7957369</v>
      </c>
      <c r="AL816" s="1">
        <v>-7957369</v>
      </c>
    </row>
    <row r="817" spans="1:38" x14ac:dyDescent="0.35">
      <c r="A817" t="str">
        <f>CONCATENATE(B817,D817,F817,H817,J817,N817,P817)</f>
        <v>2.5-01-2511_25249033_25615154</v>
      </c>
      <c r="B817" t="s">
        <v>1011</v>
      </c>
      <c r="C817" t="s">
        <v>1012</v>
      </c>
      <c r="D817" t="s">
        <v>822</v>
      </c>
      <c r="E817" t="s">
        <v>824</v>
      </c>
      <c r="F817">
        <v>2</v>
      </c>
      <c r="G817" t="s">
        <v>148</v>
      </c>
      <c r="H817">
        <v>49</v>
      </c>
      <c r="I817" t="s">
        <v>149</v>
      </c>
      <c r="J817" t="s">
        <v>823</v>
      </c>
      <c r="K817" t="s">
        <v>825</v>
      </c>
      <c r="L817">
        <v>6000</v>
      </c>
      <c r="M817" t="s">
        <v>146</v>
      </c>
      <c r="N817">
        <v>6151</v>
      </c>
      <c r="O817" t="s">
        <v>153</v>
      </c>
      <c r="P817">
        <v>54</v>
      </c>
      <c r="Q817" t="s">
        <v>1013</v>
      </c>
      <c r="R817" s="1">
        <v>4000000</v>
      </c>
      <c r="S817" s="1">
        <v>3999303.73</v>
      </c>
      <c r="T817" s="1">
        <v>0</v>
      </c>
      <c r="U817" s="1">
        <v>2248650</v>
      </c>
      <c r="V817" s="1">
        <v>0</v>
      </c>
      <c r="W817" s="1">
        <v>0</v>
      </c>
      <c r="X817" s="1">
        <v>0</v>
      </c>
      <c r="Y817" s="1">
        <v>2500000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 s="1">
        <v>2500000</v>
      </c>
      <c r="AG817" s="1">
        <v>2500000</v>
      </c>
      <c r="AH817" s="1">
        <v>2500000</v>
      </c>
      <c r="AI817">
        <v>0</v>
      </c>
      <c r="AJ817">
        <v>0</v>
      </c>
      <c r="AK817">
        <v>0</v>
      </c>
      <c r="AL817" s="1">
        <v>2500000</v>
      </c>
    </row>
    <row r="818" spans="1:38" x14ac:dyDescent="0.35">
      <c r="A818" t="str">
        <f t="shared" si="25"/>
        <v>1.5-03-2511_25249033_2561310</v>
      </c>
      <c r="B818" t="s">
        <v>1007</v>
      </c>
      <c r="C818" t="s">
        <v>1008</v>
      </c>
      <c r="D818" t="s">
        <v>822</v>
      </c>
      <c r="E818" t="s">
        <v>824</v>
      </c>
      <c r="F818">
        <v>2</v>
      </c>
      <c r="G818" t="s">
        <v>148</v>
      </c>
      <c r="H818">
        <v>49</v>
      </c>
      <c r="I818" t="s">
        <v>149</v>
      </c>
      <c r="J818" t="s">
        <v>823</v>
      </c>
      <c r="K818" t="s">
        <v>825</v>
      </c>
      <c r="L818">
        <v>6000</v>
      </c>
      <c r="M818" t="s">
        <v>146</v>
      </c>
      <c r="N818">
        <v>6131</v>
      </c>
      <c r="O818" t="s">
        <v>152</v>
      </c>
      <c r="P818">
        <v>0</v>
      </c>
      <c r="Q818" t="s">
        <v>58</v>
      </c>
      <c r="R818" s="1">
        <v>8000000</v>
      </c>
      <c r="S818" s="1">
        <v>7993453.2999999998</v>
      </c>
      <c r="T818" s="1">
        <v>4796071.9800000004</v>
      </c>
      <c r="U818" s="1">
        <v>9100000</v>
      </c>
      <c r="V818" s="1">
        <v>0</v>
      </c>
      <c r="W818" s="1">
        <v>0</v>
      </c>
      <c r="X818" s="1">
        <v>0</v>
      </c>
      <c r="Y818" s="1">
        <v>9500000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 s="1">
        <v>9500000</v>
      </c>
      <c r="AG818" s="1">
        <v>9500000</v>
      </c>
      <c r="AH818" s="1">
        <v>9500000</v>
      </c>
      <c r="AI818">
        <v>0</v>
      </c>
      <c r="AJ818">
        <v>0</v>
      </c>
      <c r="AK818">
        <v>0</v>
      </c>
      <c r="AL818" s="1">
        <v>9500000</v>
      </c>
    </row>
  </sheetData>
  <autoFilter ref="A1:AL818" xr:uid="{00000000-0009-0000-0000-000003000000}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AU593"/>
  <sheetViews>
    <sheetView workbookViewId="0">
      <selection activeCell="J602" sqref="J602"/>
    </sheetView>
  </sheetViews>
  <sheetFormatPr baseColWidth="10" defaultRowHeight="14.5" x14ac:dyDescent="0.35"/>
  <cols>
    <col min="24" max="24" width="48.54296875" customWidth="1"/>
    <col min="34" max="34" width="18.1796875" bestFit="1" customWidth="1"/>
    <col min="35" max="35" width="15.81640625" bestFit="1" customWidth="1"/>
    <col min="36" max="36" width="19.7265625" bestFit="1" customWidth="1"/>
    <col min="37" max="37" width="16.1796875" bestFit="1" customWidth="1"/>
    <col min="38" max="40" width="13.26953125" bestFit="1" customWidth="1"/>
    <col min="41" max="41" width="23.7265625" customWidth="1"/>
  </cols>
  <sheetData>
    <row r="1" spans="1:47" x14ac:dyDescent="0.35">
      <c r="A1" s="2" t="s">
        <v>0</v>
      </c>
      <c r="B1" s="2" t="s">
        <v>1</v>
      </c>
      <c r="C1" s="2" t="s">
        <v>25</v>
      </c>
      <c r="D1" s="2" t="s">
        <v>14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26</v>
      </c>
      <c r="O1" s="2" t="s">
        <v>11</v>
      </c>
      <c r="P1" s="2" t="s">
        <v>27</v>
      </c>
      <c r="Q1" s="2" t="s">
        <v>12</v>
      </c>
      <c r="R1" s="2" t="s">
        <v>28</v>
      </c>
      <c r="S1" s="2" t="s">
        <v>13</v>
      </c>
      <c r="T1" s="2" t="s">
        <v>29</v>
      </c>
      <c r="U1" s="2" t="s">
        <v>23</v>
      </c>
      <c r="V1" s="2" t="s">
        <v>24</v>
      </c>
      <c r="W1" s="2" t="s">
        <v>19</v>
      </c>
      <c r="X1" s="2" t="s">
        <v>20</v>
      </c>
      <c r="Y1" s="2" t="s">
        <v>21</v>
      </c>
      <c r="Z1" s="2" t="s">
        <v>22</v>
      </c>
      <c r="AA1" s="12" t="s">
        <v>1017</v>
      </c>
      <c r="AB1" s="12" t="s">
        <v>1018</v>
      </c>
      <c r="AC1" s="12" t="s">
        <v>1024</v>
      </c>
      <c r="AD1" s="12" t="s">
        <v>1019</v>
      </c>
      <c r="AE1" s="12" t="s">
        <v>1021</v>
      </c>
      <c r="AF1" s="12" t="s">
        <v>1020</v>
      </c>
      <c r="AG1" s="12" t="s">
        <v>1022</v>
      </c>
      <c r="AH1" s="2" t="s">
        <v>30</v>
      </c>
      <c r="AI1" s="2" t="s">
        <v>31</v>
      </c>
      <c r="AJ1" s="2" t="s">
        <v>32</v>
      </c>
      <c r="AK1" s="2" t="s">
        <v>33</v>
      </c>
      <c r="AL1" s="2" t="s">
        <v>34</v>
      </c>
      <c r="AM1" s="2" t="s">
        <v>35</v>
      </c>
      <c r="AN1" s="2" t="s">
        <v>36</v>
      </c>
      <c r="AO1" s="2" t="s">
        <v>37</v>
      </c>
      <c r="AP1" s="2" t="s">
        <v>807</v>
      </c>
      <c r="AQ1" s="2" t="s">
        <v>38</v>
      </c>
      <c r="AR1" s="2" t="s">
        <v>39</v>
      </c>
      <c r="AS1" s="2" t="s">
        <v>40</v>
      </c>
      <c r="AT1" s="2" t="s">
        <v>41</v>
      </c>
      <c r="AU1" s="2" t="s">
        <v>42</v>
      </c>
    </row>
    <row r="2" spans="1:47" hidden="1" x14ac:dyDescent="0.35">
      <c r="A2" t="s">
        <v>778</v>
      </c>
      <c r="B2" t="s">
        <v>44</v>
      </c>
      <c r="C2" t="s">
        <v>779</v>
      </c>
      <c r="D2" t="s">
        <v>54</v>
      </c>
      <c r="E2">
        <v>1</v>
      </c>
      <c r="F2" t="s">
        <v>45</v>
      </c>
      <c r="G2">
        <v>1.3</v>
      </c>
      <c r="H2" t="s">
        <v>46</v>
      </c>
      <c r="I2" t="s">
        <v>47</v>
      </c>
      <c r="J2" t="s">
        <v>48</v>
      </c>
      <c r="K2" t="s">
        <v>49</v>
      </c>
      <c r="L2" t="s">
        <v>50</v>
      </c>
      <c r="M2" t="s">
        <v>808</v>
      </c>
      <c r="N2" t="s">
        <v>60</v>
      </c>
      <c r="O2">
        <v>5</v>
      </c>
      <c r="P2" t="s">
        <v>810</v>
      </c>
      <c r="Q2">
        <v>7</v>
      </c>
      <c r="R2" t="s">
        <v>61</v>
      </c>
      <c r="S2" t="s">
        <v>809</v>
      </c>
      <c r="T2" t="s">
        <v>811</v>
      </c>
      <c r="U2">
        <v>3000</v>
      </c>
      <c r="V2" t="s">
        <v>56</v>
      </c>
      <c r="W2">
        <v>3921</v>
      </c>
      <c r="X2" t="s">
        <v>57</v>
      </c>
      <c r="Y2">
        <v>0</v>
      </c>
      <c r="Z2" t="s">
        <v>58</v>
      </c>
      <c r="AH2" s="1">
        <v>2181893.9700000002</v>
      </c>
      <c r="AI2">
        <v>0</v>
      </c>
      <c r="AJ2" s="1">
        <v>2181893.9700000002</v>
      </c>
      <c r="AK2" s="1">
        <v>2181893.9700000002</v>
      </c>
      <c r="AL2" s="1">
        <v>2181893.9700000002</v>
      </c>
      <c r="AM2" s="1">
        <v>2181893.9700000002</v>
      </c>
      <c r="AN2" s="1">
        <v>2181893.9700000002</v>
      </c>
      <c r="AO2">
        <v>0</v>
      </c>
      <c r="AP2">
        <v>0</v>
      </c>
      <c r="AQ2" s="1">
        <v>2181893.9700000002</v>
      </c>
      <c r="AR2">
        <v>0</v>
      </c>
      <c r="AS2">
        <v>0</v>
      </c>
      <c r="AT2">
        <v>0</v>
      </c>
      <c r="AU2" s="1">
        <v>2181893.9700000002</v>
      </c>
    </row>
    <row r="3" spans="1:47" hidden="1" x14ac:dyDescent="0.35">
      <c r="A3" t="s">
        <v>812</v>
      </c>
      <c r="B3" t="s">
        <v>64</v>
      </c>
      <c r="C3" t="s">
        <v>815</v>
      </c>
      <c r="D3" t="s">
        <v>54</v>
      </c>
      <c r="E3">
        <v>1</v>
      </c>
      <c r="F3" t="s">
        <v>45</v>
      </c>
      <c r="G3">
        <v>1.3</v>
      </c>
      <c r="H3" t="s">
        <v>46</v>
      </c>
      <c r="I3" t="s">
        <v>429</v>
      </c>
      <c r="J3" t="s">
        <v>430</v>
      </c>
      <c r="K3" t="s">
        <v>65</v>
      </c>
      <c r="L3" t="s">
        <v>66</v>
      </c>
      <c r="M3" t="s">
        <v>813</v>
      </c>
      <c r="N3" t="s">
        <v>434</v>
      </c>
      <c r="O3">
        <v>5</v>
      </c>
      <c r="P3" t="s">
        <v>810</v>
      </c>
      <c r="Q3">
        <v>4</v>
      </c>
      <c r="R3" t="s">
        <v>435</v>
      </c>
      <c r="S3" t="s">
        <v>814</v>
      </c>
      <c r="T3" t="s">
        <v>816</v>
      </c>
      <c r="U3">
        <v>2000</v>
      </c>
      <c r="V3" t="s">
        <v>105</v>
      </c>
      <c r="W3">
        <v>2111</v>
      </c>
      <c r="X3" t="s">
        <v>124</v>
      </c>
      <c r="Y3">
        <v>0</v>
      </c>
      <c r="Z3" t="s">
        <v>58</v>
      </c>
      <c r="AH3" s="1">
        <v>20000</v>
      </c>
      <c r="AI3">
        <v>0</v>
      </c>
      <c r="AJ3" s="1">
        <v>7302.99</v>
      </c>
      <c r="AK3" s="1">
        <v>7302.99</v>
      </c>
      <c r="AL3" s="1">
        <v>7302.99</v>
      </c>
      <c r="AM3" s="1">
        <v>7302.99</v>
      </c>
      <c r="AN3" s="1">
        <v>7302.99</v>
      </c>
      <c r="AO3" s="1">
        <v>12697.01</v>
      </c>
      <c r="AP3" s="1">
        <v>12697.01</v>
      </c>
      <c r="AQ3">
        <v>0</v>
      </c>
      <c r="AR3" s="1">
        <v>20000</v>
      </c>
      <c r="AS3">
        <v>0</v>
      </c>
      <c r="AT3">
        <v>0</v>
      </c>
      <c r="AU3" s="1">
        <v>20000</v>
      </c>
    </row>
    <row r="4" spans="1:47" hidden="1" x14ac:dyDescent="0.35">
      <c r="A4" t="s">
        <v>812</v>
      </c>
      <c r="B4" t="s">
        <v>64</v>
      </c>
      <c r="C4" t="s">
        <v>815</v>
      </c>
      <c r="D4" t="s">
        <v>54</v>
      </c>
      <c r="E4">
        <v>1</v>
      </c>
      <c r="F4" t="s">
        <v>45</v>
      </c>
      <c r="G4">
        <v>1.3</v>
      </c>
      <c r="H4" t="s">
        <v>46</v>
      </c>
      <c r="I4" t="s">
        <v>429</v>
      </c>
      <c r="J4" t="s">
        <v>430</v>
      </c>
      <c r="K4" t="s">
        <v>65</v>
      </c>
      <c r="L4" t="s">
        <v>66</v>
      </c>
      <c r="M4" t="s">
        <v>813</v>
      </c>
      <c r="N4" t="s">
        <v>434</v>
      </c>
      <c r="O4">
        <v>5</v>
      </c>
      <c r="P4" t="s">
        <v>810</v>
      </c>
      <c r="Q4">
        <v>4</v>
      </c>
      <c r="R4" t="s">
        <v>435</v>
      </c>
      <c r="S4" t="s">
        <v>814</v>
      </c>
      <c r="T4" t="s">
        <v>816</v>
      </c>
      <c r="U4">
        <v>2000</v>
      </c>
      <c r="V4" t="s">
        <v>105</v>
      </c>
      <c r="W4">
        <v>2211</v>
      </c>
      <c r="X4" t="s">
        <v>307</v>
      </c>
      <c r="Y4">
        <v>0</v>
      </c>
      <c r="Z4" t="s">
        <v>58</v>
      </c>
      <c r="AH4" s="1">
        <v>20000</v>
      </c>
      <c r="AI4">
        <v>0</v>
      </c>
      <c r="AJ4" s="1">
        <v>2697.01</v>
      </c>
      <c r="AK4" s="1">
        <v>2697.01</v>
      </c>
      <c r="AL4" s="1">
        <v>2697.01</v>
      </c>
      <c r="AM4" s="1">
        <v>2697.01</v>
      </c>
      <c r="AN4" s="1">
        <v>2697.01</v>
      </c>
      <c r="AO4" s="1">
        <v>17302.990000000002</v>
      </c>
      <c r="AP4" s="1">
        <v>17302.990000000002</v>
      </c>
      <c r="AQ4">
        <v>0</v>
      </c>
      <c r="AR4" s="1">
        <v>20000</v>
      </c>
      <c r="AS4">
        <v>0</v>
      </c>
      <c r="AT4">
        <v>0</v>
      </c>
      <c r="AU4" s="1">
        <v>20000</v>
      </c>
    </row>
    <row r="5" spans="1:47" hidden="1" x14ac:dyDescent="0.35">
      <c r="A5" t="s">
        <v>812</v>
      </c>
      <c r="B5" t="s">
        <v>64</v>
      </c>
      <c r="C5" t="s">
        <v>815</v>
      </c>
      <c r="D5" t="s">
        <v>54</v>
      </c>
      <c r="E5">
        <v>1</v>
      </c>
      <c r="F5" t="s">
        <v>45</v>
      </c>
      <c r="G5">
        <v>1.3</v>
      </c>
      <c r="H5" t="s">
        <v>46</v>
      </c>
      <c r="I5" t="s">
        <v>429</v>
      </c>
      <c r="J5" t="s">
        <v>430</v>
      </c>
      <c r="K5" t="s">
        <v>65</v>
      </c>
      <c r="L5" t="s">
        <v>66</v>
      </c>
      <c r="M5" t="s">
        <v>813</v>
      </c>
      <c r="N5" t="s">
        <v>434</v>
      </c>
      <c r="O5">
        <v>5</v>
      </c>
      <c r="P5" t="s">
        <v>810</v>
      </c>
      <c r="Q5">
        <v>4</v>
      </c>
      <c r="R5" t="s">
        <v>435</v>
      </c>
      <c r="S5" t="s">
        <v>814</v>
      </c>
      <c r="T5" t="s">
        <v>816</v>
      </c>
      <c r="U5">
        <v>3000</v>
      </c>
      <c r="V5" t="s">
        <v>56</v>
      </c>
      <c r="W5">
        <v>3311</v>
      </c>
      <c r="X5" t="s">
        <v>316</v>
      </c>
      <c r="Y5">
        <v>0</v>
      </c>
      <c r="Z5" t="s">
        <v>58</v>
      </c>
      <c r="AH5" s="1">
        <v>2380000</v>
      </c>
      <c r="AI5" s="1">
        <v>2000000</v>
      </c>
      <c r="AJ5" s="1">
        <v>2303440</v>
      </c>
      <c r="AK5" s="1">
        <v>2303440</v>
      </c>
      <c r="AL5" s="1">
        <v>1567600</v>
      </c>
      <c r="AM5" s="1">
        <v>1027600</v>
      </c>
      <c r="AN5" s="1">
        <v>1027600</v>
      </c>
      <c r="AO5" s="1">
        <v>76560</v>
      </c>
      <c r="AP5" s="1">
        <v>1352400</v>
      </c>
      <c r="AQ5">
        <v>0</v>
      </c>
      <c r="AR5" s="1">
        <v>380000</v>
      </c>
      <c r="AS5">
        <v>0</v>
      </c>
      <c r="AT5">
        <v>0</v>
      </c>
      <c r="AU5" s="1">
        <v>380000</v>
      </c>
    </row>
    <row r="6" spans="1:47" hidden="1" x14ac:dyDescent="0.35">
      <c r="A6" t="s">
        <v>812</v>
      </c>
      <c r="B6" t="s">
        <v>64</v>
      </c>
      <c r="C6" t="s">
        <v>815</v>
      </c>
      <c r="D6" t="s">
        <v>54</v>
      </c>
      <c r="E6">
        <v>1</v>
      </c>
      <c r="F6" t="s">
        <v>45</v>
      </c>
      <c r="G6">
        <v>1.3</v>
      </c>
      <c r="H6" t="s">
        <v>46</v>
      </c>
      <c r="I6" t="s">
        <v>429</v>
      </c>
      <c r="J6" t="s">
        <v>430</v>
      </c>
      <c r="K6" t="s">
        <v>65</v>
      </c>
      <c r="L6" t="s">
        <v>66</v>
      </c>
      <c r="M6" t="s">
        <v>813</v>
      </c>
      <c r="N6" t="s">
        <v>434</v>
      </c>
      <c r="O6">
        <v>5</v>
      </c>
      <c r="P6" t="s">
        <v>810</v>
      </c>
      <c r="Q6">
        <v>4</v>
      </c>
      <c r="R6" t="s">
        <v>435</v>
      </c>
      <c r="S6" t="s">
        <v>814</v>
      </c>
      <c r="T6" t="s">
        <v>816</v>
      </c>
      <c r="U6">
        <v>3000</v>
      </c>
      <c r="V6" t="s">
        <v>56</v>
      </c>
      <c r="W6">
        <v>3411</v>
      </c>
      <c r="X6" t="s">
        <v>319</v>
      </c>
      <c r="Y6">
        <v>0</v>
      </c>
      <c r="Z6" t="s">
        <v>58</v>
      </c>
      <c r="AH6" s="1">
        <v>75000</v>
      </c>
      <c r="AI6">
        <v>0</v>
      </c>
      <c r="AJ6" s="1">
        <v>23200</v>
      </c>
      <c r="AK6" s="1">
        <v>23200</v>
      </c>
      <c r="AL6" s="1">
        <v>23200</v>
      </c>
      <c r="AM6" s="1">
        <v>23200</v>
      </c>
      <c r="AN6" s="1">
        <v>23200</v>
      </c>
      <c r="AO6" s="1">
        <v>51800</v>
      </c>
      <c r="AP6" s="1">
        <v>51800</v>
      </c>
      <c r="AQ6">
        <v>0</v>
      </c>
      <c r="AR6" s="1">
        <v>75000</v>
      </c>
      <c r="AS6">
        <v>0</v>
      </c>
      <c r="AT6">
        <v>0</v>
      </c>
      <c r="AU6" s="1">
        <v>75000</v>
      </c>
    </row>
    <row r="7" spans="1:47" hidden="1" x14ac:dyDescent="0.35">
      <c r="A7" t="s">
        <v>812</v>
      </c>
      <c r="B7" t="s">
        <v>64</v>
      </c>
      <c r="C7" t="s">
        <v>815</v>
      </c>
      <c r="D7" t="s">
        <v>54</v>
      </c>
      <c r="E7">
        <v>1</v>
      </c>
      <c r="F7" t="s">
        <v>45</v>
      </c>
      <c r="G7">
        <v>1.3</v>
      </c>
      <c r="H7" t="s">
        <v>46</v>
      </c>
      <c r="I7" t="s">
        <v>429</v>
      </c>
      <c r="J7" t="s">
        <v>430</v>
      </c>
      <c r="K7" t="s">
        <v>65</v>
      </c>
      <c r="L7" t="s">
        <v>66</v>
      </c>
      <c r="M7" t="s">
        <v>813</v>
      </c>
      <c r="N7" t="s">
        <v>434</v>
      </c>
      <c r="O7">
        <v>5</v>
      </c>
      <c r="P7" t="s">
        <v>810</v>
      </c>
      <c r="Q7">
        <v>4</v>
      </c>
      <c r="R7" t="s">
        <v>435</v>
      </c>
      <c r="S7" t="s">
        <v>814</v>
      </c>
      <c r="T7" t="s">
        <v>816</v>
      </c>
      <c r="U7">
        <v>3000</v>
      </c>
      <c r="V7" t="s">
        <v>56</v>
      </c>
      <c r="W7">
        <v>3441</v>
      </c>
      <c r="X7" t="s">
        <v>388</v>
      </c>
      <c r="Y7">
        <v>0</v>
      </c>
      <c r="Z7" t="s">
        <v>58</v>
      </c>
      <c r="AH7" s="1">
        <v>10000</v>
      </c>
      <c r="AI7">
        <v>0</v>
      </c>
      <c r="AJ7" s="1">
        <v>2192.4</v>
      </c>
      <c r="AK7" s="1">
        <v>2192.4</v>
      </c>
      <c r="AL7" s="1">
        <v>2192.4</v>
      </c>
      <c r="AM7">
        <v>0</v>
      </c>
      <c r="AN7">
        <v>0</v>
      </c>
      <c r="AO7" s="1">
        <v>7807.6</v>
      </c>
      <c r="AP7" s="1">
        <v>10000</v>
      </c>
      <c r="AQ7">
        <v>0</v>
      </c>
      <c r="AR7" s="1">
        <v>10000</v>
      </c>
      <c r="AS7">
        <v>0</v>
      </c>
      <c r="AT7">
        <v>0</v>
      </c>
      <c r="AU7" s="1">
        <v>10000</v>
      </c>
    </row>
    <row r="8" spans="1:47" hidden="1" x14ac:dyDescent="0.35">
      <c r="A8" t="s">
        <v>812</v>
      </c>
      <c r="B8" t="s">
        <v>64</v>
      </c>
      <c r="C8" t="s">
        <v>815</v>
      </c>
      <c r="D8" t="s">
        <v>54</v>
      </c>
      <c r="E8">
        <v>1</v>
      </c>
      <c r="F8" t="s">
        <v>45</v>
      </c>
      <c r="G8">
        <v>1.3</v>
      </c>
      <c r="H8" t="s">
        <v>46</v>
      </c>
      <c r="I8" t="s">
        <v>429</v>
      </c>
      <c r="J8" t="s">
        <v>430</v>
      </c>
      <c r="K8" t="s">
        <v>65</v>
      </c>
      <c r="L8" t="s">
        <v>66</v>
      </c>
      <c r="M8" t="s">
        <v>813</v>
      </c>
      <c r="N8" t="s">
        <v>434</v>
      </c>
      <c r="O8">
        <v>5</v>
      </c>
      <c r="P8" t="s">
        <v>810</v>
      </c>
      <c r="Q8">
        <v>4</v>
      </c>
      <c r="R8" t="s">
        <v>435</v>
      </c>
      <c r="S8" t="s">
        <v>814</v>
      </c>
      <c r="T8" t="s">
        <v>816</v>
      </c>
      <c r="U8">
        <v>3000</v>
      </c>
      <c r="V8" t="s">
        <v>56</v>
      </c>
      <c r="W8">
        <v>3791</v>
      </c>
      <c r="X8" t="s">
        <v>280</v>
      </c>
      <c r="Y8">
        <v>0</v>
      </c>
      <c r="Z8" t="s">
        <v>58</v>
      </c>
      <c r="AH8" s="1">
        <v>50000</v>
      </c>
      <c r="AI8" s="1">
        <v>50000</v>
      </c>
      <c r="AJ8">
        <v>0</v>
      </c>
      <c r="AK8">
        <v>0</v>
      </c>
      <c r="AL8">
        <v>0</v>
      </c>
      <c r="AM8">
        <v>0</v>
      </c>
      <c r="AN8">
        <v>0</v>
      </c>
      <c r="AO8" s="1">
        <v>50000</v>
      </c>
      <c r="AP8" s="1">
        <v>50000</v>
      </c>
      <c r="AQ8">
        <v>0</v>
      </c>
      <c r="AR8">
        <v>0</v>
      </c>
      <c r="AS8">
        <v>0</v>
      </c>
      <c r="AT8">
        <v>0</v>
      </c>
      <c r="AU8">
        <v>0</v>
      </c>
    </row>
    <row r="9" spans="1:47" hidden="1" x14ac:dyDescent="0.35">
      <c r="A9" t="s">
        <v>812</v>
      </c>
      <c r="B9" t="s">
        <v>64</v>
      </c>
      <c r="C9" t="s">
        <v>815</v>
      </c>
      <c r="D9" t="s">
        <v>116</v>
      </c>
      <c r="E9">
        <v>1</v>
      </c>
      <c r="F9" t="s">
        <v>45</v>
      </c>
      <c r="G9">
        <v>1.3</v>
      </c>
      <c r="H9" t="s">
        <v>46</v>
      </c>
      <c r="I9" t="s">
        <v>47</v>
      </c>
      <c r="J9" t="s">
        <v>48</v>
      </c>
      <c r="K9" t="s">
        <v>49</v>
      </c>
      <c r="L9" t="s">
        <v>50</v>
      </c>
      <c r="M9" t="s">
        <v>808</v>
      </c>
      <c r="N9" t="s">
        <v>60</v>
      </c>
      <c r="O9">
        <v>5</v>
      </c>
      <c r="P9" t="s">
        <v>810</v>
      </c>
      <c r="Q9">
        <v>5</v>
      </c>
      <c r="R9" t="s">
        <v>297</v>
      </c>
      <c r="S9" t="s">
        <v>817</v>
      </c>
      <c r="T9" t="s">
        <v>298</v>
      </c>
      <c r="U9">
        <v>5000</v>
      </c>
      <c r="V9" t="s">
        <v>118</v>
      </c>
      <c r="W9">
        <v>5191</v>
      </c>
      <c r="X9" t="s">
        <v>121</v>
      </c>
      <c r="Y9">
        <v>0</v>
      </c>
      <c r="Z9" t="s">
        <v>58</v>
      </c>
      <c r="AH9" s="1">
        <v>418000</v>
      </c>
      <c r="AI9">
        <v>0</v>
      </c>
      <c r="AJ9" s="1">
        <v>400303.01</v>
      </c>
      <c r="AK9" s="1">
        <v>400303.01</v>
      </c>
      <c r="AL9" s="1">
        <v>400303.01</v>
      </c>
      <c r="AM9" s="1">
        <v>42976.61</v>
      </c>
      <c r="AN9" s="1">
        <v>42976.61</v>
      </c>
      <c r="AO9" s="1">
        <v>17696.990000000002</v>
      </c>
      <c r="AP9" s="1">
        <v>375023.39</v>
      </c>
      <c r="AQ9">
        <v>0</v>
      </c>
      <c r="AR9" s="1">
        <v>418000</v>
      </c>
      <c r="AS9">
        <v>0</v>
      </c>
      <c r="AT9">
        <v>0</v>
      </c>
      <c r="AU9" s="1">
        <v>418000</v>
      </c>
    </row>
    <row r="10" spans="1:47" hidden="1" x14ac:dyDescent="0.35">
      <c r="A10" t="s">
        <v>812</v>
      </c>
      <c r="B10" t="s">
        <v>64</v>
      </c>
      <c r="C10" t="s">
        <v>815</v>
      </c>
      <c r="D10" t="s">
        <v>116</v>
      </c>
      <c r="E10">
        <v>1</v>
      </c>
      <c r="F10" t="s">
        <v>45</v>
      </c>
      <c r="G10">
        <v>1.3</v>
      </c>
      <c r="H10" t="s">
        <v>46</v>
      </c>
      <c r="I10" t="s">
        <v>47</v>
      </c>
      <c r="J10" t="s">
        <v>48</v>
      </c>
      <c r="K10" t="s">
        <v>49</v>
      </c>
      <c r="L10" t="s">
        <v>50</v>
      </c>
      <c r="M10" t="s">
        <v>808</v>
      </c>
      <c r="N10" t="s">
        <v>60</v>
      </c>
      <c r="O10">
        <v>5</v>
      </c>
      <c r="P10" t="s">
        <v>810</v>
      </c>
      <c r="Q10">
        <v>5</v>
      </c>
      <c r="R10" t="s">
        <v>297</v>
      </c>
      <c r="S10" t="s">
        <v>817</v>
      </c>
      <c r="T10" t="s">
        <v>298</v>
      </c>
      <c r="U10">
        <v>5000</v>
      </c>
      <c r="V10" t="s">
        <v>118</v>
      </c>
      <c r="W10">
        <v>5211</v>
      </c>
      <c r="X10" t="s">
        <v>365</v>
      </c>
      <c r="Y10">
        <v>0</v>
      </c>
      <c r="Z10" t="s">
        <v>58</v>
      </c>
      <c r="AH10" s="1">
        <v>12600</v>
      </c>
      <c r="AI10">
        <v>0</v>
      </c>
      <c r="AJ10" s="1">
        <v>12057.99</v>
      </c>
      <c r="AK10" s="1">
        <v>12057.99</v>
      </c>
      <c r="AL10" s="1">
        <v>12057.99</v>
      </c>
      <c r="AM10" s="1">
        <v>12057.99</v>
      </c>
      <c r="AN10" s="1">
        <v>12057.99</v>
      </c>
      <c r="AO10">
        <v>542.01</v>
      </c>
      <c r="AP10">
        <v>542.01</v>
      </c>
      <c r="AQ10">
        <v>0</v>
      </c>
      <c r="AR10" s="1">
        <v>12600</v>
      </c>
      <c r="AS10">
        <v>0</v>
      </c>
      <c r="AT10">
        <v>0</v>
      </c>
      <c r="AU10" s="1">
        <v>12600</v>
      </c>
    </row>
    <row r="11" spans="1:47" hidden="1" x14ac:dyDescent="0.35">
      <c r="A11" t="s">
        <v>812</v>
      </c>
      <c r="B11" t="s">
        <v>64</v>
      </c>
      <c r="C11" t="s">
        <v>815</v>
      </c>
      <c r="D11" t="s">
        <v>116</v>
      </c>
      <c r="E11">
        <v>1</v>
      </c>
      <c r="F11" t="s">
        <v>45</v>
      </c>
      <c r="G11">
        <v>1.3</v>
      </c>
      <c r="H11" t="s">
        <v>46</v>
      </c>
      <c r="I11" t="s">
        <v>47</v>
      </c>
      <c r="J11" t="s">
        <v>48</v>
      </c>
      <c r="K11" t="s">
        <v>49</v>
      </c>
      <c r="L11" t="s">
        <v>50</v>
      </c>
      <c r="M11" t="s">
        <v>808</v>
      </c>
      <c r="N11" t="s">
        <v>60</v>
      </c>
      <c r="O11">
        <v>5</v>
      </c>
      <c r="P11" t="s">
        <v>810</v>
      </c>
      <c r="Q11">
        <v>5</v>
      </c>
      <c r="R11" t="s">
        <v>297</v>
      </c>
      <c r="S11" t="s">
        <v>817</v>
      </c>
      <c r="T11" t="s">
        <v>298</v>
      </c>
      <c r="U11">
        <v>5000</v>
      </c>
      <c r="V11" t="s">
        <v>118</v>
      </c>
      <c r="W11">
        <v>5811</v>
      </c>
      <c r="X11" t="s">
        <v>251</v>
      </c>
      <c r="Y11">
        <v>63</v>
      </c>
      <c r="Z11" t="s">
        <v>301</v>
      </c>
      <c r="AH11" s="1">
        <v>8443490</v>
      </c>
      <c r="AI11">
        <v>0</v>
      </c>
      <c r="AJ11" s="1">
        <v>3507496</v>
      </c>
      <c r="AK11" s="1">
        <v>3507496</v>
      </c>
      <c r="AL11" s="1">
        <v>3507496</v>
      </c>
      <c r="AM11" s="1">
        <v>3507496</v>
      </c>
      <c r="AN11" s="1">
        <v>3507496</v>
      </c>
      <c r="AO11" s="1">
        <v>4935994</v>
      </c>
      <c r="AP11" s="1">
        <v>4935994</v>
      </c>
      <c r="AQ11" s="1">
        <v>9000000</v>
      </c>
      <c r="AR11">
        <v>0</v>
      </c>
      <c r="AS11">
        <v>0</v>
      </c>
      <c r="AT11" s="1">
        <v>556510</v>
      </c>
      <c r="AU11" s="1">
        <v>8443490</v>
      </c>
    </row>
    <row r="12" spans="1:47" hidden="1" x14ac:dyDescent="0.35">
      <c r="A12" t="s">
        <v>812</v>
      </c>
      <c r="B12" t="s">
        <v>64</v>
      </c>
      <c r="C12" t="s">
        <v>815</v>
      </c>
      <c r="D12" t="s">
        <v>116</v>
      </c>
      <c r="E12">
        <v>1</v>
      </c>
      <c r="F12" t="s">
        <v>45</v>
      </c>
      <c r="G12">
        <v>1.3</v>
      </c>
      <c r="H12" t="s">
        <v>46</v>
      </c>
      <c r="I12" t="s">
        <v>47</v>
      </c>
      <c r="J12" t="s">
        <v>48</v>
      </c>
      <c r="K12" t="s">
        <v>49</v>
      </c>
      <c r="L12" t="s">
        <v>50</v>
      </c>
      <c r="M12" t="s">
        <v>808</v>
      </c>
      <c r="N12" t="s">
        <v>60</v>
      </c>
      <c r="O12">
        <v>5</v>
      </c>
      <c r="P12" t="s">
        <v>810</v>
      </c>
      <c r="Q12">
        <v>5</v>
      </c>
      <c r="R12" t="s">
        <v>297</v>
      </c>
      <c r="S12" t="s">
        <v>817</v>
      </c>
      <c r="T12" t="s">
        <v>298</v>
      </c>
      <c r="U12">
        <v>5000</v>
      </c>
      <c r="V12" t="s">
        <v>118</v>
      </c>
      <c r="W12">
        <v>5911</v>
      </c>
      <c r="X12" t="s">
        <v>300</v>
      </c>
      <c r="Y12">
        <v>0</v>
      </c>
      <c r="Z12" t="s">
        <v>58</v>
      </c>
      <c r="AH12" s="1">
        <v>2644510</v>
      </c>
      <c r="AI12" s="1">
        <v>2008000</v>
      </c>
      <c r="AJ12" s="1">
        <v>2644510</v>
      </c>
      <c r="AK12" s="1">
        <v>7830</v>
      </c>
      <c r="AL12" s="1">
        <v>7830</v>
      </c>
      <c r="AM12" s="1">
        <v>7830</v>
      </c>
      <c r="AN12" s="1">
        <v>7830</v>
      </c>
      <c r="AO12" s="1">
        <v>2636680</v>
      </c>
      <c r="AP12" s="1">
        <v>2636680</v>
      </c>
      <c r="AQ12">
        <v>0</v>
      </c>
      <c r="AR12" s="1">
        <v>18056510</v>
      </c>
      <c r="AS12">
        <v>0</v>
      </c>
      <c r="AT12" s="1">
        <v>17420000</v>
      </c>
      <c r="AU12" s="1">
        <v>636510</v>
      </c>
    </row>
    <row r="13" spans="1:47" hidden="1" x14ac:dyDescent="0.35">
      <c r="A13" t="s">
        <v>812</v>
      </c>
      <c r="B13" t="s">
        <v>64</v>
      </c>
      <c r="C13" t="s">
        <v>815</v>
      </c>
      <c r="D13" t="s">
        <v>116</v>
      </c>
      <c r="E13">
        <v>1</v>
      </c>
      <c r="F13" t="s">
        <v>45</v>
      </c>
      <c r="G13">
        <v>1.3</v>
      </c>
      <c r="H13" t="s">
        <v>46</v>
      </c>
      <c r="I13" t="s">
        <v>47</v>
      </c>
      <c r="J13" t="s">
        <v>48</v>
      </c>
      <c r="K13" t="s">
        <v>49</v>
      </c>
      <c r="L13" t="s">
        <v>50</v>
      </c>
      <c r="M13" t="s">
        <v>808</v>
      </c>
      <c r="N13" t="s">
        <v>60</v>
      </c>
      <c r="O13">
        <v>5</v>
      </c>
      <c r="P13" t="s">
        <v>810</v>
      </c>
      <c r="Q13">
        <v>5</v>
      </c>
      <c r="R13" t="s">
        <v>297</v>
      </c>
      <c r="S13" t="s">
        <v>817</v>
      </c>
      <c r="T13" t="s">
        <v>298</v>
      </c>
      <c r="U13">
        <v>6000</v>
      </c>
      <c r="V13" t="s">
        <v>146</v>
      </c>
      <c r="W13">
        <v>6321</v>
      </c>
      <c r="X13" t="s">
        <v>303</v>
      </c>
      <c r="Y13">
        <v>10</v>
      </c>
      <c r="Z13" t="s">
        <v>305</v>
      </c>
      <c r="AH13" s="1">
        <v>95100000</v>
      </c>
      <c r="AI13" s="1">
        <v>85600011.480000004</v>
      </c>
      <c r="AJ13" s="1">
        <v>61953107.350000001</v>
      </c>
      <c r="AK13" s="1">
        <v>61953107.350000001</v>
      </c>
      <c r="AL13" s="1">
        <v>61953107.350000001</v>
      </c>
      <c r="AM13" s="1">
        <v>55034164.700000003</v>
      </c>
      <c r="AN13" s="1">
        <v>55034164.700000003</v>
      </c>
      <c r="AO13" s="1">
        <v>33146892.649999999</v>
      </c>
      <c r="AP13" s="1">
        <v>40065835.299999997</v>
      </c>
      <c r="AQ13" s="1">
        <v>9500000</v>
      </c>
      <c r="AR13">
        <v>0</v>
      </c>
      <c r="AS13">
        <v>0</v>
      </c>
      <c r="AT13">
        <v>11.48</v>
      </c>
      <c r="AU13" s="1">
        <v>9499988.5199999996</v>
      </c>
    </row>
    <row r="14" spans="1:47" hidden="1" x14ac:dyDescent="0.35">
      <c r="A14" t="s">
        <v>812</v>
      </c>
      <c r="B14" t="s">
        <v>64</v>
      </c>
      <c r="C14" t="s">
        <v>815</v>
      </c>
      <c r="D14" t="s">
        <v>116</v>
      </c>
      <c r="E14">
        <v>1</v>
      </c>
      <c r="F14" t="s">
        <v>45</v>
      </c>
      <c r="G14">
        <v>1.3</v>
      </c>
      <c r="H14" t="s">
        <v>46</v>
      </c>
      <c r="I14" t="s">
        <v>47</v>
      </c>
      <c r="J14" t="s">
        <v>48</v>
      </c>
      <c r="K14" t="s">
        <v>49</v>
      </c>
      <c r="L14" t="s">
        <v>50</v>
      </c>
      <c r="M14" t="s">
        <v>808</v>
      </c>
      <c r="N14" t="s">
        <v>60</v>
      </c>
      <c r="O14">
        <v>5</v>
      </c>
      <c r="P14" t="s">
        <v>810</v>
      </c>
      <c r="Q14">
        <v>5</v>
      </c>
      <c r="R14" t="s">
        <v>297</v>
      </c>
      <c r="S14" t="s">
        <v>817</v>
      </c>
      <c r="T14" t="s">
        <v>298</v>
      </c>
      <c r="U14">
        <v>6000</v>
      </c>
      <c r="V14" t="s">
        <v>146</v>
      </c>
      <c r="W14">
        <v>6321</v>
      </c>
      <c r="X14" t="s">
        <v>303</v>
      </c>
      <c r="Y14">
        <v>44</v>
      </c>
      <c r="Z14" t="s">
        <v>304</v>
      </c>
      <c r="AH14" s="1">
        <v>23580360</v>
      </c>
      <c r="AI14" s="1">
        <v>23580348.52</v>
      </c>
      <c r="AJ14" s="1">
        <v>17685270</v>
      </c>
      <c r="AK14" s="1">
        <v>17685270</v>
      </c>
      <c r="AL14" s="1">
        <v>17685270</v>
      </c>
      <c r="AM14" s="1">
        <v>17685270</v>
      </c>
      <c r="AN14" s="1">
        <v>17685270</v>
      </c>
      <c r="AO14" s="1">
        <v>5895090</v>
      </c>
      <c r="AP14" s="1">
        <v>5895090</v>
      </c>
      <c r="AQ14">
        <v>0</v>
      </c>
      <c r="AR14">
        <v>11.48</v>
      </c>
      <c r="AS14">
        <v>0</v>
      </c>
      <c r="AT14">
        <v>0</v>
      </c>
      <c r="AU14">
        <v>11.48</v>
      </c>
    </row>
    <row r="15" spans="1:47" hidden="1" x14ac:dyDescent="0.35">
      <c r="A15" t="s">
        <v>812</v>
      </c>
      <c r="B15" t="s">
        <v>64</v>
      </c>
      <c r="C15" t="s">
        <v>815</v>
      </c>
      <c r="D15" t="s">
        <v>54</v>
      </c>
      <c r="E15">
        <v>1</v>
      </c>
      <c r="F15" t="s">
        <v>45</v>
      </c>
      <c r="G15">
        <v>1.3</v>
      </c>
      <c r="H15" t="s">
        <v>46</v>
      </c>
      <c r="I15" t="s">
        <v>47</v>
      </c>
      <c r="J15" t="s">
        <v>48</v>
      </c>
      <c r="K15" t="s">
        <v>49</v>
      </c>
      <c r="L15" t="s">
        <v>50</v>
      </c>
      <c r="M15" t="s">
        <v>808</v>
      </c>
      <c r="N15" t="s">
        <v>60</v>
      </c>
      <c r="O15">
        <v>5</v>
      </c>
      <c r="P15" t="s">
        <v>810</v>
      </c>
      <c r="Q15">
        <v>5</v>
      </c>
      <c r="R15" t="s">
        <v>297</v>
      </c>
      <c r="S15" t="s">
        <v>817</v>
      </c>
      <c r="T15" t="s">
        <v>298</v>
      </c>
      <c r="U15">
        <v>2000</v>
      </c>
      <c r="V15" t="s">
        <v>105</v>
      </c>
      <c r="W15">
        <v>2111</v>
      </c>
      <c r="X15" t="s">
        <v>124</v>
      </c>
      <c r="Y15">
        <v>0</v>
      </c>
      <c r="Z15" t="s">
        <v>58</v>
      </c>
      <c r="AH15" s="1">
        <v>2330000.06</v>
      </c>
      <c r="AI15" s="1">
        <v>2335000.06</v>
      </c>
      <c r="AJ15" s="1">
        <v>23779.13</v>
      </c>
      <c r="AK15" s="1">
        <v>23779.13</v>
      </c>
      <c r="AL15" s="1">
        <v>23779.13</v>
      </c>
      <c r="AM15" s="1">
        <v>22751.82</v>
      </c>
      <c r="AN15" s="1">
        <v>22751.82</v>
      </c>
      <c r="AO15" s="1">
        <v>2306220.9300000002</v>
      </c>
      <c r="AP15" s="1">
        <v>2307248.2400000002</v>
      </c>
      <c r="AQ15">
        <v>0</v>
      </c>
      <c r="AR15">
        <v>0</v>
      </c>
      <c r="AS15">
        <v>0</v>
      </c>
      <c r="AT15" s="1">
        <v>5000</v>
      </c>
      <c r="AU15" s="1">
        <v>-5000</v>
      </c>
    </row>
    <row r="16" spans="1:47" hidden="1" x14ac:dyDescent="0.35">
      <c r="A16" t="s">
        <v>812</v>
      </c>
      <c r="B16" t="s">
        <v>64</v>
      </c>
      <c r="C16" t="s">
        <v>815</v>
      </c>
      <c r="D16" t="s">
        <v>54</v>
      </c>
      <c r="E16">
        <v>1</v>
      </c>
      <c r="F16" t="s">
        <v>45</v>
      </c>
      <c r="G16">
        <v>1.3</v>
      </c>
      <c r="H16" t="s">
        <v>46</v>
      </c>
      <c r="I16" t="s">
        <v>47</v>
      </c>
      <c r="J16" t="s">
        <v>48</v>
      </c>
      <c r="K16" t="s">
        <v>49</v>
      </c>
      <c r="L16" t="s">
        <v>50</v>
      </c>
      <c r="M16" t="s">
        <v>808</v>
      </c>
      <c r="N16" t="s">
        <v>60</v>
      </c>
      <c r="O16">
        <v>5</v>
      </c>
      <c r="P16" t="s">
        <v>810</v>
      </c>
      <c r="Q16">
        <v>5</v>
      </c>
      <c r="R16" t="s">
        <v>297</v>
      </c>
      <c r="S16" t="s">
        <v>817</v>
      </c>
      <c r="T16" t="s">
        <v>298</v>
      </c>
      <c r="U16">
        <v>2000</v>
      </c>
      <c r="V16" t="s">
        <v>105</v>
      </c>
      <c r="W16">
        <v>2141</v>
      </c>
      <c r="X16" t="s">
        <v>126</v>
      </c>
      <c r="Y16">
        <v>0</v>
      </c>
      <c r="Z16" t="s">
        <v>58</v>
      </c>
      <c r="AH16" s="1">
        <v>30000</v>
      </c>
      <c r="AI16" s="1">
        <v>10000</v>
      </c>
      <c r="AJ16" s="1">
        <v>3571.27</v>
      </c>
      <c r="AK16" s="1">
        <v>3571.27</v>
      </c>
      <c r="AL16" s="1">
        <v>3571.27</v>
      </c>
      <c r="AM16" s="1">
        <v>3571.27</v>
      </c>
      <c r="AN16" s="1">
        <v>3571.27</v>
      </c>
      <c r="AO16" s="1">
        <v>26428.73</v>
      </c>
      <c r="AP16" s="1">
        <v>26428.73</v>
      </c>
      <c r="AQ16">
        <v>0</v>
      </c>
      <c r="AR16" s="1">
        <v>20000</v>
      </c>
      <c r="AS16">
        <v>0</v>
      </c>
      <c r="AT16">
        <v>0</v>
      </c>
      <c r="AU16" s="1">
        <v>20000</v>
      </c>
    </row>
    <row r="17" spans="1:47" hidden="1" x14ac:dyDescent="0.35">
      <c r="A17" t="s">
        <v>812</v>
      </c>
      <c r="B17" t="s">
        <v>64</v>
      </c>
      <c r="C17" t="s">
        <v>815</v>
      </c>
      <c r="D17" t="s">
        <v>54</v>
      </c>
      <c r="E17">
        <v>1</v>
      </c>
      <c r="F17" t="s">
        <v>45</v>
      </c>
      <c r="G17">
        <v>1.3</v>
      </c>
      <c r="H17" t="s">
        <v>46</v>
      </c>
      <c r="I17" t="s">
        <v>47</v>
      </c>
      <c r="J17" t="s">
        <v>48</v>
      </c>
      <c r="K17" t="s">
        <v>49</v>
      </c>
      <c r="L17" t="s">
        <v>50</v>
      </c>
      <c r="M17" t="s">
        <v>808</v>
      </c>
      <c r="N17" t="s">
        <v>60</v>
      </c>
      <c r="O17">
        <v>5</v>
      </c>
      <c r="P17" t="s">
        <v>810</v>
      </c>
      <c r="Q17">
        <v>5</v>
      </c>
      <c r="R17" t="s">
        <v>297</v>
      </c>
      <c r="S17" t="s">
        <v>817</v>
      </c>
      <c r="T17" t="s">
        <v>298</v>
      </c>
      <c r="U17">
        <v>2000</v>
      </c>
      <c r="V17" t="s">
        <v>105</v>
      </c>
      <c r="W17">
        <v>2161</v>
      </c>
      <c r="X17" t="s">
        <v>367</v>
      </c>
      <c r="Y17">
        <v>0</v>
      </c>
      <c r="Z17" t="s">
        <v>58</v>
      </c>
      <c r="AH17" s="1">
        <v>2000</v>
      </c>
      <c r="AI17">
        <v>0</v>
      </c>
      <c r="AJ17" s="1">
        <v>1044</v>
      </c>
      <c r="AK17" s="1">
        <v>1044</v>
      </c>
      <c r="AL17" s="1">
        <v>1044</v>
      </c>
      <c r="AM17" s="1">
        <v>1044</v>
      </c>
      <c r="AN17" s="1">
        <v>1044</v>
      </c>
      <c r="AO17">
        <v>956</v>
      </c>
      <c r="AP17">
        <v>956</v>
      </c>
      <c r="AQ17">
        <v>0</v>
      </c>
      <c r="AR17" s="1">
        <v>2000</v>
      </c>
      <c r="AS17">
        <v>0</v>
      </c>
      <c r="AT17">
        <v>0</v>
      </c>
      <c r="AU17" s="1">
        <v>2000</v>
      </c>
    </row>
    <row r="18" spans="1:47" hidden="1" x14ac:dyDescent="0.35">
      <c r="A18" t="s">
        <v>812</v>
      </c>
      <c r="B18" t="s">
        <v>64</v>
      </c>
      <c r="C18" t="s">
        <v>815</v>
      </c>
      <c r="D18" t="s">
        <v>54</v>
      </c>
      <c r="E18">
        <v>1</v>
      </c>
      <c r="F18" t="s">
        <v>45</v>
      </c>
      <c r="G18">
        <v>1.3</v>
      </c>
      <c r="H18" t="s">
        <v>46</v>
      </c>
      <c r="I18" t="s">
        <v>47</v>
      </c>
      <c r="J18" t="s">
        <v>48</v>
      </c>
      <c r="K18" t="s">
        <v>49</v>
      </c>
      <c r="L18" t="s">
        <v>50</v>
      </c>
      <c r="M18" t="s">
        <v>808</v>
      </c>
      <c r="N18" t="s">
        <v>60</v>
      </c>
      <c r="O18">
        <v>5</v>
      </c>
      <c r="P18" t="s">
        <v>810</v>
      </c>
      <c r="Q18">
        <v>5</v>
      </c>
      <c r="R18" t="s">
        <v>297</v>
      </c>
      <c r="S18" t="s">
        <v>817</v>
      </c>
      <c r="T18" t="s">
        <v>298</v>
      </c>
      <c r="U18">
        <v>2000</v>
      </c>
      <c r="V18" t="s">
        <v>105</v>
      </c>
      <c r="W18">
        <v>2181</v>
      </c>
      <c r="X18" t="s">
        <v>332</v>
      </c>
      <c r="Y18">
        <v>0</v>
      </c>
      <c r="Z18" t="s">
        <v>58</v>
      </c>
      <c r="AH18" s="1">
        <v>5973500</v>
      </c>
      <c r="AI18">
        <v>0</v>
      </c>
      <c r="AJ18" s="1">
        <v>3424320</v>
      </c>
      <c r="AK18" s="1">
        <v>3424320</v>
      </c>
      <c r="AL18" s="1">
        <v>2988160</v>
      </c>
      <c r="AM18" s="1">
        <v>2988160</v>
      </c>
      <c r="AN18" s="1">
        <v>2988160</v>
      </c>
      <c r="AO18" s="1">
        <v>2549180</v>
      </c>
      <c r="AP18" s="1">
        <v>2985340</v>
      </c>
      <c r="AQ18" s="1">
        <v>5000000</v>
      </c>
      <c r="AR18" s="1">
        <v>6000000</v>
      </c>
      <c r="AS18">
        <v>0</v>
      </c>
      <c r="AT18" s="1">
        <v>5026500</v>
      </c>
      <c r="AU18" s="1">
        <v>5973500</v>
      </c>
    </row>
    <row r="19" spans="1:47" hidden="1" x14ac:dyDescent="0.35">
      <c r="A19" t="s">
        <v>812</v>
      </c>
      <c r="B19" t="s">
        <v>64</v>
      </c>
      <c r="C19" t="s">
        <v>815</v>
      </c>
      <c r="D19" t="s">
        <v>54</v>
      </c>
      <c r="E19">
        <v>1</v>
      </c>
      <c r="F19" t="s">
        <v>45</v>
      </c>
      <c r="G19">
        <v>1.3</v>
      </c>
      <c r="H19" t="s">
        <v>46</v>
      </c>
      <c r="I19" t="s">
        <v>47</v>
      </c>
      <c r="J19" t="s">
        <v>48</v>
      </c>
      <c r="K19" t="s">
        <v>49</v>
      </c>
      <c r="L19" t="s">
        <v>50</v>
      </c>
      <c r="M19" t="s">
        <v>808</v>
      </c>
      <c r="N19" t="s">
        <v>60</v>
      </c>
      <c r="O19">
        <v>5</v>
      </c>
      <c r="P19" t="s">
        <v>810</v>
      </c>
      <c r="Q19">
        <v>5</v>
      </c>
      <c r="R19" t="s">
        <v>297</v>
      </c>
      <c r="S19" t="s">
        <v>817</v>
      </c>
      <c r="T19" t="s">
        <v>298</v>
      </c>
      <c r="U19">
        <v>2000</v>
      </c>
      <c r="V19" t="s">
        <v>105</v>
      </c>
      <c r="W19">
        <v>2211</v>
      </c>
      <c r="X19" t="s">
        <v>307</v>
      </c>
      <c r="Y19">
        <v>0</v>
      </c>
      <c r="Z19" t="s">
        <v>58</v>
      </c>
      <c r="AH19" s="1">
        <v>40000</v>
      </c>
      <c r="AI19" s="1">
        <v>40000</v>
      </c>
      <c r="AJ19" s="1">
        <v>16850.75</v>
      </c>
      <c r="AK19" s="1">
        <v>16850.75</v>
      </c>
      <c r="AL19" s="1">
        <v>16850.75</v>
      </c>
      <c r="AM19" s="1">
        <v>16736.25</v>
      </c>
      <c r="AN19" s="1">
        <v>16736.25</v>
      </c>
      <c r="AO19" s="1">
        <v>23149.25</v>
      </c>
      <c r="AP19" s="1">
        <v>23263.75</v>
      </c>
      <c r="AQ19">
        <v>0</v>
      </c>
      <c r="AR19">
        <v>0</v>
      </c>
      <c r="AS19">
        <v>0</v>
      </c>
      <c r="AT19">
        <v>0</v>
      </c>
      <c r="AU19">
        <v>0</v>
      </c>
    </row>
    <row r="20" spans="1:47" hidden="1" x14ac:dyDescent="0.35">
      <c r="A20" t="s">
        <v>812</v>
      </c>
      <c r="B20" t="s">
        <v>64</v>
      </c>
      <c r="C20" t="s">
        <v>815</v>
      </c>
      <c r="D20" t="s">
        <v>54</v>
      </c>
      <c r="E20">
        <v>1</v>
      </c>
      <c r="F20" t="s">
        <v>45</v>
      </c>
      <c r="G20">
        <v>1.3</v>
      </c>
      <c r="H20" t="s">
        <v>46</v>
      </c>
      <c r="I20" t="s">
        <v>47</v>
      </c>
      <c r="J20" t="s">
        <v>48</v>
      </c>
      <c r="K20" t="s">
        <v>49</v>
      </c>
      <c r="L20" t="s">
        <v>50</v>
      </c>
      <c r="M20" t="s">
        <v>808</v>
      </c>
      <c r="N20" t="s">
        <v>60</v>
      </c>
      <c r="O20">
        <v>5</v>
      </c>
      <c r="P20" t="s">
        <v>810</v>
      </c>
      <c r="Q20">
        <v>5</v>
      </c>
      <c r="R20" t="s">
        <v>297</v>
      </c>
      <c r="S20" t="s">
        <v>817</v>
      </c>
      <c r="T20" t="s">
        <v>298</v>
      </c>
      <c r="U20">
        <v>2000</v>
      </c>
      <c r="V20" t="s">
        <v>105</v>
      </c>
      <c r="W20">
        <v>2441</v>
      </c>
      <c r="X20" t="s">
        <v>662</v>
      </c>
      <c r="Y20">
        <v>0</v>
      </c>
      <c r="Z20" t="s">
        <v>58</v>
      </c>
      <c r="AH20" s="1">
        <v>4000</v>
      </c>
      <c r="AI20">
        <v>0</v>
      </c>
      <c r="AJ20" s="1">
        <v>3785.08</v>
      </c>
      <c r="AK20" s="1">
        <v>3785.08</v>
      </c>
      <c r="AL20" s="1">
        <v>3785.08</v>
      </c>
      <c r="AM20" s="1">
        <v>3785.08</v>
      </c>
      <c r="AN20" s="1">
        <v>3785.08</v>
      </c>
      <c r="AO20">
        <v>214.92</v>
      </c>
      <c r="AP20">
        <v>214.92</v>
      </c>
      <c r="AQ20">
        <v>0</v>
      </c>
      <c r="AR20" s="1">
        <v>4000</v>
      </c>
      <c r="AS20">
        <v>0</v>
      </c>
      <c r="AT20">
        <v>0</v>
      </c>
      <c r="AU20" s="1">
        <v>4000</v>
      </c>
    </row>
    <row r="21" spans="1:47" hidden="1" x14ac:dyDescent="0.35">
      <c r="A21" t="s">
        <v>812</v>
      </c>
      <c r="B21" t="s">
        <v>64</v>
      </c>
      <c r="C21" t="s">
        <v>815</v>
      </c>
      <c r="D21" t="s">
        <v>54</v>
      </c>
      <c r="E21">
        <v>1</v>
      </c>
      <c r="F21" t="s">
        <v>45</v>
      </c>
      <c r="G21">
        <v>1.3</v>
      </c>
      <c r="H21" t="s">
        <v>46</v>
      </c>
      <c r="I21" t="s">
        <v>47</v>
      </c>
      <c r="J21" t="s">
        <v>48</v>
      </c>
      <c r="K21" t="s">
        <v>49</v>
      </c>
      <c r="L21" t="s">
        <v>50</v>
      </c>
      <c r="M21" t="s">
        <v>808</v>
      </c>
      <c r="N21" t="s">
        <v>60</v>
      </c>
      <c r="O21">
        <v>5</v>
      </c>
      <c r="P21" t="s">
        <v>810</v>
      </c>
      <c r="Q21">
        <v>5</v>
      </c>
      <c r="R21" t="s">
        <v>297</v>
      </c>
      <c r="S21" t="s">
        <v>817</v>
      </c>
      <c r="T21" t="s">
        <v>298</v>
      </c>
      <c r="U21">
        <v>2000</v>
      </c>
      <c r="V21" t="s">
        <v>105</v>
      </c>
      <c r="W21">
        <v>2461</v>
      </c>
      <c r="X21" t="s">
        <v>372</v>
      </c>
      <c r="Y21">
        <v>0</v>
      </c>
      <c r="Z21" t="s">
        <v>58</v>
      </c>
      <c r="AH21">
        <v>500</v>
      </c>
      <c r="AI21">
        <v>0</v>
      </c>
      <c r="AJ21">
        <v>299</v>
      </c>
      <c r="AK21">
        <v>299</v>
      </c>
      <c r="AL21">
        <v>299</v>
      </c>
      <c r="AM21">
        <v>0</v>
      </c>
      <c r="AN21">
        <v>0</v>
      </c>
      <c r="AO21">
        <v>201</v>
      </c>
      <c r="AP21">
        <v>500</v>
      </c>
      <c r="AQ21">
        <v>0</v>
      </c>
      <c r="AR21">
        <v>500</v>
      </c>
      <c r="AS21">
        <v>0</v>
      </c>
      <c r="AT21">
        <v>0</v>
      </c>
      <c r="AU21">
        <v>500</v>
      </c>
    </row>
    <row r="22" spans="1:47" hidden="1" x14ac:dyDescent="0.35">
      <c r="A22" t="s">
        <v>812</v>
      </c>
      <c r="B22" t="s">
        <v>64</v>
      </c>
      <c r="C22" t="s">
        <v>815</v>
      </c>
      <c r="D22" t="s">
        <v>54</v>
      </c>
      <c r="E22">
        <v>1</v>
      </c>
      <c r="F22" t="s">
        <v>45</v>
      </c>
      <c r="G22">
        <v>1.3</v>
      </c>
      <c r="H22" t="s">
        <v>46</v>
      </c>
      <c r="I22" t="s">
        <v>47</v>
      </c>
      <c r="J22" t="s">
        <v>48</v>
      </c>
      <c r="K22" t="s">
        <v>49</v>
      </c>
      <c r="L22" t="s">
        <v>50</v>
      </c>
      <c r="M22" t="s">
        <v>808</v>
      </c>
      <c r="N22" t="s">
        <v>60</v>
      </c>
      <c r="O22">
        <v>5</v>
      </c>
      <c r="P22" t="s">
        <v>810</v>
      </c>
      <c r="Q22">
        <v>5</v>
      </c>
      <c r="R22" t="s">
        <v>297</v>
      </c>
      <c r="S22" t="s">
        <v>817</v>
      </c>
      <c r="T22" t="s">
        <v>298</v>
      </c>
      <c r="U22">
        <v>2000</v>
      </c>
      <c r="V22" t="s">
        <v>105</v>
      </c>
      <c r="W22">
        <v>2471</v>
      </c>
      <c r="X22" t="s">
        <v>373</v>
      </c>
      <c r="Y22">
        <v>0</v>
      </c>
      <c r="Z22" t="s">
        <v>58</v>
      </c>
      <c r="AH22" s="1">
        <v>12000</v>
      </c>
      <c r="AI22">
        <v>0</v>
      </c>
      <c r="AJ22" s="1">
        <v>10904</v>
      </c>
      <c r="AK22" s="1">
        <v>10904</v>
      </c>
      <c r="AL22" s="1">
        <v>10904</v>
      </c>
      <c r="AM22" s="1">
        <v>10904</v>
      </c>
      <c r="AN22" s="1">
        <v>10904</v>
      </c>
      <c r="AO22" s="1">
        <v>1096</v>
      </c>
      <c r="AP22" s="1">
        <v>1096</v>
      </c>
      <c r="AQ22">
        <v>0</v>
      </c>
      <c r="AR22" s="1">
        <v>12000</v>
      </c>
      <c r="AS22">
        <v>0</v>
      </c>
      <c r="AT22">
        <v>0</v>
      </c>
      <c r="AU22" s="1">
        <v>12000</v>
      </c>
    </row>
    <row r="23" spans="1:47" hidden="1" x14ac:dyDescent="0.35">
      <c r="A23" t="s">
        <v>812</v>
      </c>
      <c r="B23" t="s">
        <v>64</v>
      </c>
      <c r="C23" t="s">
        <v>815</v>
      </c>
      <c r="D23" t="s">
        <v>54</v>
      </c>
      <c r="E23">
        <v>1</v>
      </c>
      <c r="F23" t="s">
        <v>45</v>
      </c>
      <c r="G23">
        <v>1.3</v>
      </c>
      <c r="H23" t="s">
        <v>46</v>
      </c>
      <c r="I23" t="s">
        <v>47</v>
      </c>
      <c r="J23" t="s">
        <v>48</v>
      </c>
      <c r="K23" t="s">
        <v>49</v>
      </c>
      <c r="L23" t="s">
        <v>50</v>
      </c>
      <c r="M23" t="s">
        <v>808</v>
      </c>
      <c r="N23" t="s">
        <v>60</v>
      </c>
      <c r="O23">
        <v>5</v>
      </c>
      <c r="P23" t="s">
        <v>810</v>
      </c>
      <c r="Q23">
        <v>5</v>
      </c>
      <c r="R23" t="s">
        <v>297</v>
      </c>
      <c r="S23" t="s">
        <v>817</v>
      </c>
      <c r="T23" t="s">
        <v>298</v>
      </c>
      <c r="U23">
        <v>2000</v>
      </c>
      <c r="V23" t="s">
        <v>105</v>
      </c>
      <c r="W23">
        <v>2531</v>
      </c>
      <c r="X23" t="s">
        <v>444</v>
      </c>
      <c r="Y23">
        <v>0</v>
      </c>
      <c r="Z23" t="s">
        <v>58</v>
      </c>
      <c r="AH23" s="1">
        <v>2000</v>
      </c>
      <c r="AI23" s="1">
        <v>2000</v>
      </c>
      <c r="AJ23">
        <v>0</v>
      </c>
      <c r="AK23">
        <v>0</v>
      </c>
      <c r="AL23">
        <v>0</v>
      </c>
      <c r="AM23">
        <v>0</v>
      </c>
      <c r="AN23">
        <v>0</v>
      </c>
      <c r="AO23" s="1">
        <v>2000</v>
      </c>
      <c r="AP23" s="1">
        <v>2000</v>
      </c>
      <c r="AQ23">
        <v>0</v>
      </c>
      <c r="AR23">
        <v>0</v>
      </c>
      <c r="AS23">
        <v>0</v>
      </c>
      <c r="AT23">
        <v>0</v>
      </c>
      <c r="AU23">
        <v>0</v>
      </c>
    </row>
    <row r="24" spans="1:47" hidden="1" x14ac:dyDescent="0.35">
      <c r="A24" t="s">
        <v>812</v>
      </c>
      <c r="B24" t="s">
        <v>64</v>
      </c>
      <c r="C24" t="s">
        <v>815</v>
      </c>
      <c r="D24" t="s">
        <v>54</v>
      </c>
      <c r="E24">
        <v>1</v>
      </c>
      <c r="F24" t="s">
        <v>45</v>
      </c>
      <c r="G24">
        <v>1.3</v>
      </c>
      <c r="H24" t="s">
        <v>46</v>
      </c>
      <c r="I24" t="s">
        <v>47</v>
      </c>
      <c r="J24" t="s">
        <v>48</v>
      </c>
      <c r="K24" t="s">
        <v>49</v>
      </c>
      <c r="L24" t="s">
        <v>50</v>
      </c>
      <c r="M24" t="s">
        <v>808</v>
      </c>
      <c r="N24" t="s">
        <v>60</v>
      </c>
      <c r="O24">
        <v>5</v>
      </c>
      <c r="P24" t="s">
        <v>810</v>
      </c>
      <c r="Q24">
        <v>5</v>
      </c>
      <c r="R24" t="s">
        <v>297</v>
      </c>
      <c r="S24" t="s">
        <v>817</v>
      </c>
      <c r="T24" t="s">
        <v>298</v>
      </c>
      <c r="U24">
        <v>2000</v>
      </c>
      <c r="V24" t="s">
        <v>105</v>
      </c>
      <c r="W24">
        <v>2721</v>
      </c>
      <c r="X24" t="s">
        <v>377</v>
      </c>
      <c r="Y24">
        <v>0</v>
      </c>
      <c r="Z24" t="s">
        <v>58</v>
      </c>
      <c r="AH24" s="1">
        <v>35000</v>
      </c>
      <c r="AI24" s="1">
        <v>30000</v>
      </c>
      <c r="AJ24" s="1">
        <v>14880</v>
      </c>
      <c r="AK24" s="1">
        <v>14880</v>
      </c>
      <c r="AL24" s="1">
        <v>14880</v>
      </c>
      <c r="AM24" s="1">
        <v>14880</v>
      </c>
      <c r="AN24" s="1">
        <v>14880</v>
      </c>
      <c r="AO24" s="1">
        <v>20120</v>
      </c>
      <c r="AP24" s="1">
        <v>20120</v>
      </c>
      <c r="AQ24">
        <v>0</v>
      </c>
      <c r="AR24" s="1">
        <v>5000</v>
      </c>
      <c r="AS24">
        <v>0</v>
      </c>
      <c r="AT24">
        <v>0</v>
      </c>
      <c r="AU24" s="1">
        <v>5000</v>
      </c>
    </row>
    <row r="25" spans="1:47" hidden="1" x14ac:dyDescent="0.35">
      <c r="A25" t="s">
        <v>812</v>
      </c>
      <c r="B25" t="s">
        <v>64</v>
      </c>
      <c r="C25" t="s">
        <v>815</v>
      </c>
      <c r="D25" t="s">
        <v>54</v>
      </c>
      <c r="E25">
        <v>1</v>
      </c>
      <c r="F25" t="s">
        <v>45</v>
      </c>
      <c r="G25">
        <v>1.3</v>
      </c>
      <c r="H25" t="s">
        <v>46</v>
      </c>
      <c r="I25" t="s">
        <v>47</v>
      </c>
      <c r="J25" t="s">
        <v>48</v>
      </c>
      <c r="K25" t="s">
        <v>49</v>
      </c>
      <c r="L25" t="s">
        <v>50</v>
      </c>
      <c r="M25" t="s">
        <v>808</v>
      </c>
      <c r="N25" t="s">
        <v>60</v>
      </c>
      <c r="O25">
        <v>5</v>
      </c>
      <c r="P25" t="s">
        <v>810</v>
      </c>
      <c r="Q25">
        <v>5</v>
      </c>
      <c r="R25" t="s">
        <v>297</v>
      </c>
      <c r="S25" t="s">
        <v>817</v>
      </c>
      <c r="T25" t="s">
        <v>298</v>
      </c>
      <c r="U25">
        <v>2000</v>
      </c>
      <c r="V25" t="s">
        <v>105</v>
      </c>
      <c r="W25">
        <v>2911</v>
      </c>
      <c r="X25" t="s">
        <v>312</v>
      </c>
      <c r="Y25">
        <v>0</v>
      </c>
      <c r="Z25" t="s">
        <v>58</v>
      </c>
      <c r="AH25" s="1">
        <v>10000</v>
      </c>
      <c r="AI25" s="1">
        <v>10000</v>
      </c>
      <c r="AJ25">
        <v>0</v>
      </c>
      <c r="AK25">
        <v>0</v>
      </c>
      <c r="AL25">
        <v>0</v>
      </c>
      <c r="AM25">
        <v>0</v>
      </c>
      <c r="AN25">
        <v>0</v>
      </c>
      <c r="AO25" s="1">
        <v>10000</v>
      </c>
      <c r="AP25" s="1">
        <v>10000</v>
      </c>
      <c r="AQ25">
        <v>0</v>
      </c>
      <c r="AR25">
        <v>0</v>
      </c>
      <c r="AS25">
        <v>0</v>
      </c>
      <c r="AT25">
        <v>0</v>
      </c>
      <c r="AU25">
        <v>0</v>
      </c>
    </row>
    <row r="26" spans="1:47" hidden="1" x14ac:dyDescent="0.35">
      <c r="A26" t="s">
        <v>812</v>
      </c>
      <c r="B26" t="s">
        <v>64</v>
      </c>
      <c r="C26" t="s">
        <v>815</v>
      </c>
      <c r="D26" t="s">
        <v>54</v>
      </c>
      <c r="E26">
        <v>1</v>
      </c>
      <c r="F26" t="s">
        <v>45</v>
      </c>
      <c r="G26">
        <v>1.3</v>
      </c>
      <c r="H26" t="s">
        <v>46</v>
      </c>
      <c r="I26" t="s">
        <v>47</v>
      </c>
      <c r="J26" t="s">
        <v>48</v>
      </c>
      <c r="K26" t="s">
        <v>49</v>
      </c>
      <c r="L26" t="s">
        <v>50</v>
      </c>
      <c r="M26" t="s">
        <v>808</v>
      </c>
      <c r="N26" t="s">
        <v>60</v>
      </c>
      <c r="O26">
        <v>5</v>
      </c>
      <c r="P26" t="s">
        <v>810</v>
      </c>
      <c r="Q26">
        <v>5</v>
      </c>
      <c r="R26" t="s">
        <v>297</v>
      </c>
      <c r="S26" t="s">
        <v>817</v>
      </c>
      <c r="T26" t="s">
        <v>298</v>
      </c>
      <c r="U26">
        <v>2000</v>
      </c>
      <c r="V26" t="s">
        <v>105</v>
      </c>
      <c r="W26">
        <v>2921</v>
      </c>
      <c r="X26" t="s">
        <v>378</v>
      </c>
      <c r="Y26">
        <v>0</v>
      </c>
      <c r="Z26" t="s">
        <v>58</v>
      </c>
      <c r="AH26" s="1">
        <v>3000</v>
      </c>
      <c r="AI26" s="1">
        <v>1000</v>
      </c>
      <c r="AJ26" s="1">
        <v>2591</v>
      </c>
      <c r="AK26" s="1">
        <v>2591</v>
      </c>
      <c r="AL26" s="1">
        <v>2591</v>
      </c>
      <c r="AM26" s="1">
        <v>2591</v>
      </c>
      <c r="AN26" s="1">
        <v>2591</v>
      </c>
      <c r="AO26">
        <v>409</v>
      </c>
      <c r="AP26">
        <v>409</v>
      </c>
      <c r="AQ26">
        <v>0</v>
      </c>
      <c r="AR26" s="1">
        <v>2000</v>
      </c>
      <c r="AS26">
        <v>0</v>
      </c>
      <c r="AT26">
        <v>0</v>
      </c>
      <c r="AU26" s="1">
        <v>2000</v>
      </c>
    </row>
    <row r="27" spans="1:47" hidden="1" x14ac:dyDescent="0.35">
      <c r="A27" t="s">
        <v>812</v>
      </c>
      <c r="B27" t="s">
        <v>64</v>
      </c>
      <c r="C27" t="s">
        <v>815</v>
      </c>
      <c r="D27" t="s">
        <v>54</v>
      </c>
      <c r="E27">
        <v>1</v>
      </c>
      <c r="F27" t="s">
        <v>45</v>
      </c>
      <c r="G27">
        <v>1.3</v>
      </c>
      <c r="H27" t="s">
        <v>46</v>
      </c>
      <c r="I27" t="s">
        <v>47</v>
      </c>
      <c r="J27" t="s">
        <v>48</v>
      </c>
      <c r="K27" t="s">
        <v>49</v>
      </c>
      <c r="L27" t="s">
        <v>50</v>
      </c>
      <c r="M27" t="s">
        <v>808</v>
      </c>
      <c r="N27" t="s">
        <v>60</v>
      </c>
      <c r="O27">
        <v>5</v>
      </c>
      <c r="P27" t="s">
        <v>810</v>
      </c>
      <c r="Q27">
        <v>5</v>
      </c>
      <c r="R27" t="s">
        <v>297</v>
      </c>
      <c r="S27" t="s">
        <v>817</v>
      </c>
      <c r="T27" t="s">
        <v>298</v>
      </c>
      <c r="U27">
        <v>2000</v>
      </c>
      <c r="V27" t="s">
        <v>105</v>
      </c>
      <c r="W27">
        <v>2931</v>
      </c>
      <c r="X27" t="s">
        <v>649</v>
      </c>
      <c r="Y27">
        <v>0</v>
      </c>
      <c r="Z27" t="s">
        <v>58</v>
      </c>
      <c r="AH27" s="1">
        <v>20000</v>
      </c>
      <c r="AI27" s="1">
        <v>20000</v>
      </c>
      <c r="AJ27">
        <v>0</v>
      </c>
      <c r="AK27">
        <v>0</v>
      </c>
      <c r="AL27">
        <v>0</v>
      </c>
      <c r="AM27">
        <v>0</v>
      </c>
      <c r="AN27">
        <v>0</v>
      </c>
      <c r="AO27" s="1">
        <v>20000</v>
      </c>
      <c r="AP27" s="1">
        <v>20000</v>
      </c>
      <c r="AQ27">
        <v>0</v>
      </c>
      <c r="AR27">
        <v>0</v>
      </c>
      <c r="AS27">
        <v>0</v>
      </c>
      <c r="AT27">
        <v>0</v>
      </c>
      <c r="AU27">
        <v>0</v>
      </c>
    </row>
    <row r="28" spans="1:47" hidden="1" x14ac:dyDescent="0.35">
      <c r="A28" t="s">
        <v>812</v>
      </c>
      <c r="B28" t="s">
        <v>64</v>
      </c>
      <c r="C28" t="s">
        <v>815</v>
      </c>
      <c r="D28" t="s">
        <v>54</v>
      </c>
      <c r="E28">
        <v>1</v>
      </c>
      <c r="F28" t="s">
        <v>45</v>
      </c>
      <c r="G28">
        <v>1.3</v>
      </c>
      <c r="H28" t="s">
        <v>46</v>
      </c>
      <c r="I28" t="s">
        <v>47</v>
      </c>
      <c r="J28" t="s">
        <v>48</v>
      </c>
      <c r="K28" t="s">
        <v>49</v>
      </c>
      <c r="L28" t="s">
        <v>50</v>
      </c>
      <c r="M28" t="s">
        <v>808</v>
      </c>
      <c r="N28" t="s">
        <v>60</v>
      </c>
      <c r="O28">
        <v>5</v>
      </c>
      <c r="P28" t="s">
        <v>810</v>
      </c>
      <c r="Q28">
        <v>5</v>
      </c>
      <c r="R28" t="s">
        <v>297</v>
      </c>
      <c r="S28" t="s">
        <v>817</v>
      </c>
      <c r="T28" t="s">
        <v>298</v>
      </c>
      <c r="U28">
        <v>2000</v>
      </c>
      <c r="V28" t="s">
        <v>105</v>
      </c>
      <c r="W28">
        <v>2941</v>
      </c>
      <c r="X28" t="s">
        <v>313</v>
      </c>
      <c r="Y28">
        <v>0</v>
      </c>
      <c r="Z28" t="s">
        <v>58</v>
      </c>
      <c r="AH28" s="1">
        <v>27000</v>
      </c>
      <c r="AI28" s="1">
        <v>1000</v>
      </c>
      <c r="AJ28" s="1">
        <v>11131.27</v>
      </c>
      <c r="AK28" s="1">
        <v>11131.27</v>
      </c>
      <c r="AL28" s="1">
        <v>11131.27</v>
      </c>
      <c r="AM28" s="1">
        <v>8762.26</v>
      </c>
      <c r="AN28" s="1">
        <v>8762.26</v>
      </c>
      <c r="AO28" s="1">
        <v>15868.73</v>
      </c>
      <c r="AP28" s="1">
        <v>18237.740000000002</v>
      </c>
      <c r="AQ28">
        <v>0</v>
      </c>
      <c r="AR28" s="1">
        <v>26000</v>
      </c>
      <c r="AS28">
        <v>0</v>
      </c>
      <c r="AT28">
        <v>0</v>
      </c>
      <c r="AU28" s="1">
        <v>26000</v>
      </c>
    </row>
    <row r="29" spans="1:47" hidden="1" x14ac:dyDescent="0.35">
      <c r="A29" t="s">
        <v>812</v>
      </c>
      <c r="B29" t="s">
        <v>64</v>
      </c>
      <c r="C29" t="s">
        <v>815</v>
      </c>
      <c r="D29" t="s">
        <v>54</v>
      </c>
      <c r="E29">
        <v>1</v>
      </c>
      <c r="F29" t="s">
        <v>45</v>
      </c>
      <c r="G29">
        <v>1.3</v>
      </c>
      <c r="H29" t="s">
        <v>46</v>
      </c>
      <c r="I29" t="s">
        <v>47</v>
      </c>
      <c r="J29" t="s">
        <v>48</v>
      </c>
      <c r="K29" t="s">
        <v>49</v>
      </c>
      <c r="L29" t="s">
        <v>50</v>
      </c>
      <c r="M29" t="s">
        <v>808</v>
      </c>
      <c r="N29" t="s">
        <v>60</v>
      </c>
      <c r="O29">
        <v>5</v>
      </c>
      <c r="P29" t="s">
        <v>810</v>
      </c>
      <c r="Q29">
        <v>5</v>
      </c>
      <c r="R29" t="s">
        <v>297</v>
      </c>
      <c r="S29" t="s">
        <v>817</v>
      </c>
      <c r="T29" t="s">
        <v>298</v>
      </c>
      <c r="U29">
        <v>2000</v>
      </c>
      <c r="V29" t="s">
        <v>105</v>
      </c>
      <c r="W29">
        <v>2961</v>
      </c>
      <c r="X29" t="s">
        <v>379</v>
      </c>
      <c r="Y29">
        <v>0</v>
      </c>
      <c r="Z29" t="s">
        <v>58</v>
      </c>
      <c r="AH29" s="1">
        <v>6000</v>
      </c>
      <c r="AI29">
        <v>0</v>
      </c>
      <c r="AJ29" s="1">
        <v>3910</v>
      </c>
      <c r="AK29" s="1">
        <v>3910</v>
      </c>
      <c r="AL29" s="1">
        <v>3910</v>
      </c>
      <c r="AM29" s="1">
        <v>1310</v>
      </c>
      <c r="AN29" s="1">
        <v>1310</v>
      </c>
      <c r="AO29" s="1">
        <v>2090</v>
      </c>
      <c r="AP29" s="1">
        <v>4690</v>
      </c>
      <c r="AQ29">
        <v>0</v>
      </c>
      <c r="AR29" s="1">
        <v>6000</v>
      </c>
      <c r="AS29">
        <v>0</v>
      </c>
      <c r="AT29">
        <v>0</v>
      </c>
      <c r="AU29" s="1">
        <v>6000</v>
      </c>
    </row>
    <row r="30" spans="1:47" hidden="1" x14ac:dyDescent="0.35">
      <c r="A30" t="s">
        <v>812</v>
      </c>
      <c r="B30" t="s">
        <v>64</v>
      </c>
      <c r="C30" t="s">
        <v>815</v>
      </c>
      <c r="D30" t="s">
        <v>54</v>
      </c>
      <c r="E30">
        <v>1</v>
      </c>
      <c r="F30" t="s">
        <v>45</v>
      </c>
      <c r="G30">
        <v>1.3</v>
      </c>
      <c r="H30" t="s">
        <v>46</v>
      </c>
      <c r="I30" t="s">
        <v>47</v>
      </c>
      <c r="J30" t="s">
        <v>48</v>
      </c>
      <c r="K30" t="s">
        <v>49</v>
      </c>
      <c r="L30" t="s">
        <v>50</v>
      </c>
      <c r="M30" t="s">
        <v>808</v>
      </c>
      <c r="N30" t="s">
        <v>60</v>
      </c>
      <c r="O30">
        <v>5</v>
      </c>
      <c r="P30" t="s">
        <v>810</v>
      </c>
      <c r="Q30">
        <v>5</v>
      </c>
      <c r="R30" t="s">
        <v>297</v>
      </c>
      <c r="S30" t="s">
        <v>817</v>
      </c>
      <c r="T30" t="s">
        <v>298</v>
      </c>
      <c r="U30">
        <v>3000</v>
      </c>
      <c r="V30" t="s">
        <v>56</v>
      </c>
      <c r="W30">
        <v>3181</v>
      </c>
      <c r="X30" t="s">
        <v>314</v>
      </c>
      <c r="Y30">
        <v>0</v>
      </c>
      <c r="Z30" t="s">
        <v>58</v>
      </c>
      <c r="AH30" s="1">
        <v>15000</v>
      </c>
      <c r="AI30" s="1">
        <v>15000</v>
      </c>
      <c r="AJ30" s="1">
        <v>5456.24</v>
      </c>
      <c r="AK30" s="1">
        <v>5456.24</v>
      </c>
      <c r="AL30" s="1">
        <v>5456.24</v>
      </c>
      <c r="AM30" s="1">
        <v>5456.24</v>
      </c>
      <c r="AN30" s="1">
        <v>5456.24</v>
      </c>
      <c r="AO30" s="1">
        <v>9543.76</v>
      </c>
      <c r="AP30" s="1">
        <v>9543.76</v>
      </c>
      <c r="AQ30">
        <v>0</v>
      </c>
      <c r="AR30">
        <v>0</v>
      </c>
      <c r="AS30">
        <v>0</v>
      </c>
      <c r="AT30">
        <v>0</v>
      </c>
      <c r="AU30">
        <v>0</v>
      </c>
    </row>
    <row r="31" spans="1:47" hidden="1" x14ac:dyDescent="0.35">
      <c r="A31" t="s">
        <v>812</v>
      </c>
      <c r="B31" t="s">
        <v>64</v>
      </c>
      <c r="C31" t="s">
        <v>815</v>
      </c>
      <c r="D31" t="s">
        <v>54</v>
      </c>
      <c r="E31">
        <v>1</v>
      </c>
      <c r="F31" t="s">
        <v>45</v>
      </c>
      <c r="G31">
        <v>1.3</v>
      </c>
      <c r="H31" t="s">
        <v>46</v>
      </c>
      <c r="I31" t="s">
        <v>47</v>
      </c>
      <c r="J31" t="s">
        <v>48</v>
      </c>
      <c r="K31" t="s">
        <v>49</v>
      </c>
      <c r="L31" t="s">
        <v>50</v>
      </c>
      <c r="M31" t="s">
        <v>808</v>
      </c>
      <c r="N31" t="s">
        <v>60</v>
      </c>
      <c r="O31">
        <v>5</v>
      </c>
      <c r="P31" t="s">
        <v>810</v>
      </c>
      <c r="Q31">
        <v>5</v>
      </c>
      <c r="R31" t="s">
        <v>297</v>
      </c>
      <c r="S31" t="s">
        <v>817</v>
      </c>
      <c r="T31" t="s">
        <v>298</v>
      </c>
      <c r="U31">
        <v>3000</v>
      </c>
      <c r="V31" t="s">
        <v>56</v>
      </c>
      <c r="W31">
        <v>3271</v>
      </c>
      <c r="X31" t="s">
        <v>653</v>
      </c>
      <c r="Y31">
        <v>0</v>
      </c>
      <c r="Z31" t="s">
        <v>58</v>
      </c>
      <c r="AH31" s="1">
        <v>410000</v>
      </c>
      <c r="AI31" s="1">
        <v>410000</v>
      </c>
      <c r="AJ31">
        <v>0</v>
      </c>
      <c r="AK31">
        <v>0</v>
      </c>
      <c r="AL31">
        <v>0</v>
      </c>
      <c r="AM31">
        <v>0</v>
      </c>
      <c r="AN31">
        <v>0</v>
      </c>
      <c r="AO31" s="1">
        <v>410000</v>
      </c>
      <c r="AP31" s="1">
        <v>410000</v>
      </c>
      <c r="AQ31">
        <v>0</v>
      </c>
      <c r="AR31">
        <v>0</v>
      </c>
      <c r="AS31">
        <v>0</v>
      </c>
      <c r="AT31">
        <v>0</v>
      </c>
      <c r="AU31">
        <v>0</v>
      </c>
    </row>
    <row r="32" spans="1:47" hidden="1" x14ac:dyDescent="0.35">
      <c r="A32" t="s">
        <v>812</v>
      </c>
      <c r="B32" t="s">
        <v>64</v>
      </c>
      <c r="C32" t="s">
        <v>815</v>
      </c>
      <c r="D32" t="s">
        <v>54</v>
      </c>
      <c r="E32">
        <v>1</v>
      </c>
      <c r="F32" t="s">
        <v>45</v>
      </c>
      <c r="G32">
        <v>1.3</v>
      </c>
      <c r="H32" t="s">
        <v>46</v>
      </c>
      <c r="I32" t="s">
        <v>47</v>
      </c>
      <c r="J32" t="s">
        <v>48</v>
      </c>
      <c r="K32" t="s">
        <v>49</v>
      </c>
      <c r="L32" t="s">
        <v>50</v>
      </c>
      <c r="M32" t="s">
        <v>808</v>
      </c>
      <c r="N32" t="s">
        <v>60</v>
      </c>
      <c r="O32">
        <v>5</v>
      </c>
      <c r="P32" t="s">
        <v>810</v>
      </c>
      <c r="Q32">
        <v>5</v>
      </c>
      <c r="R32" t="s">
        <v>297</v>
      </c>
      <c r="S32" t="s">
        <v>817</v>
      </c>
      <c r="T32" t="s">
        <v>298</v>
      </c>
      <c r="U32">
        <v>3000</v>
      </c>
      <c r="V32" t="s">
        <v>56</v>
      </c>
      <c r="W32">
        <v>3291</v>
      </c>
      <c r="X32" t="s">
        <v>315</v>
      </c>
      <c r="Y32">
        <v>0</v>
      </c>
      <c r="Z32" t="s">
        <v>58</v>
      </c>
      <c r="AH32" s="1">
        <v>140000</v>
      </c>
      <c r="AI32" s="1">
        <v>140000</v>
      </c>
      <c r="AJ32">
        <v>0</v>
      </c>
      <c r="AK32">
        <v>0</v>
      </c>
      <c r="AL32">
        <v>0</v>
      </c>
      <c r="AM32">
        <v>0</v>
      </c>
      <c r="AN32">
        <v>0</v>
      </c>
      <c r="AO32" s="1">
        <v>140000</v>
      </c>
      <c r="AP32" s="1">
        <v>140000</v>
      </c>
      <c r="AQ32">
        <v>0</v>
      </c>
      <c r="AR32">
        <v>0</v>
      </c>
      <c r="AS32">
        <v>0</v>
      </c>
      <c r="AT32">
        <v>0</v>
      </c>
      <c r="AU32">
        <v>0</v>
      </c>
    </row>
    <row r="33" spans="1:47" hidden="1" x14ac:dyDescent="0.35">
      <c r="A33" t="s">
        <v>812</v>
      </c>
      <c r="B33" t="s">
        <v>64</v>
      </c>
      <c r="C33" t="s">
        <v>815</v>
      </c>
      <c r="D33" t="s">
        <v>54</v>
      </c>
      <c r="E33">
        <v>1</v>
      </c>
      <c r="F33" t="s">
        <v>45</v>
      </c>
      <c r="G33">
        <v>1.3</v>
      </c>
      <c r="H33" t="s">
        <v>46</v>
      </c>
      <c r="I33" t="s">
        <v>47</v>
      </c>
      <c r="J33" t="s">
        <v>48</v>
      </c>
      <c r="K33" t="s">
        <v>49</v>
      </c>
      <c r="L33" t="s">
        <v>50</v>
      </c>
      <c r="M33" t="s">
        <v>808</v>
      </c>
      <c r="N33" t="s">
        <v>60</v>
      </c>
      <c r="O33">
        <v>5</v>
      </c>
      <c r="P33" t="s">
        <v>810</v>
      </c>
      <c r="Q33">
        <v>5</v>
      </c>
      <c r="R33" t="s">
        <v>297</v>
      </c>
      <c r="S33" t="s">
        <v>817</v>
      </c>
      <c r="T33" t="s">
        <v>298</v>
      </c>
      <c r="U33">
        <v>3000</v>
      </c>
      <c r="V33" t="s">
        <v>56</v>
      </c>
      <c r="W33">
        <v>3311</v>
      </c>
      <c r="X33" t="s">
        <v>316</v>
      </c>
      <c r="Y33">
        <v>0</v>
      </c>
      <c r="Z33" t="s">
        <v>58</v>
      </c>
      <c r="AH33" s="1">
        <v>700000</v>
      </c>
      <c r="AI33" s="1">
        <v>700000</v>
      </c>
      <c r="AJ33" s="1">
        <v>521543.36</v>
      </c>
      <c r="AK33" s="1">
        <v>521543.36</v>
      </c>
      <c r="AL33" s="1">
        <v>295343.35999999999</v>
      </c>
      <c r="AM33" s="1">
        <v>295343.35999999999</v>
      </c>
      <c r="AN33" s="1">
        <v>295343.35999999999</v>
      </c>
      <c r="AO33" s="1">
        <v>178456.64</v>
      </c>
      <c r="AP33" s="1">
        <v>404656.64000000001</v>
      </c>
      <c r="AQ33">
        <v>0</v>
      </c>
      <c r="AR33">
        <v>0</v>
      </c>
      <c r="AS33">
        <v>0</v>
      </c>
      <c r="AT33">
        <v>0</v>
      </c>
      <c r="AU33">
        <v>0</v>
      </c>
    </row>
    <row r="34" spans="1:47" hidden="1" x14ac:dyDescent="0.35">
      <c r="A34" t="s">
        <v>812</v>
      </c>
      <c r="B34" t="s">
        <v>64</v>
      </c>
      <c r="C34" t="s">
        <v>815</v>
      </c>
      <c r="D34" t="s">
        <v>54</v>
      </c>
      <c r="E34">
        <v>1</v>
      </c>
      <c r="F34" t="s">
        <v>45</v>
      </c>
      <c r="G34">
        <v>1.3</v>
      </c>
      <c r="H34" t="s">
        <v>46</v>
      </c>
      <c r="I34" t="s">
        <v>47</v>
      </c>
      <c r="J34" t="s">
        <v>48</v>
      </c>
      <c r="K34" t="s">
        <v>49</v>
      </c>
      <c r="L34" t="s">
        <v>50</v>
      </c>
      <c r="M34" t="s">
        <v>808</v>
      </c>
      <c r="N34" t="s">
        <v>60</v>
      </c>
      <c r="O34">
        <v>5</v>
      </c>
      <c r="P34" t="s">
        <v>810</v>
      </c>
      <c r="Q34">
        <v>5</v>
      </c>
      <c r="R34" t="s">
        <v>297</v>
      </c>
      <c r="S34" t="s">
        <v>817</v>
      </c>
      <c r="T34" t="s">
        <v>298</v>
      </c>
      <c r="U34">
        <v>3000</v>
      </c>
      <c r="V34" t="s">
        <v>56</v>
      </c>
      <c r="W34">
        <v>3331</v>
      </c>
      <c r="X34" t="s">
        <v>317</v>
      </c>
      <c r="Y34">
        <v>0</v>
      </c>
      <c r="Z34" t="s">
        <v>58</v>
      </c>
      <c r="AH34" s="1">
        <v>2379935.36</v>
      </c>
      <c r="AI34" s="1">
        <v>8358220.3600000003</v>
      </c>
      <c r="AJ34" s="1">
        <v>694747.2</v>
      </c>
      <c r="AK34" s="1">
        <v>694747.2</v>
      </c>
      <c r="AL34" s="1">
        <v>416848.32</v>
      </c>
      <c r="AM34" s="1">
        <v>347373.6</v>
      </c>
      <c r="AN34" s="1">
        <v>347373.6</v>
      </c>
      <c r="AO34" s="1">
        <v>1685188.16</v>
      </c>
      <c r="AP34" s="1">
        <v>2032561.76</v>
      </c>
      <c r="AQ34">
        <v>0</v>
      </c>
      <c r="AR34">
        <v>0</v>
      </c>
      <c r="AS34">
        <v>0</v>
      </c>
      <c r="AT34" s="1">
        <v>5978285</v>
      </c>
      <c r="AU34" s="1">
        <v>-5978285</v>
      </c>
    </row>
    <row r="35" spans="1:47" hidden="1" x14ac:dyDescent="0.35">
      <c r="A35" t="s">
        <v>812</v>
      </c>
      <c r="B35" t="s">
        <v>64</v>
      </c>
      <c r="C35" t="s">
        <v>815</v>
      </c>
      <c r="D35" t="s">
        <v>54</v>
      </c>
      <c r="E35">
        <v>1</v>
      </c>
      <c r="F35" t="s">
        <v>45</v>
      </c>
      <c r="G35">
        <v>1.3</v>
      </c>
      <c r="H35" t="s">
        <v>46</v>
      </c>
      <c r="I35" t="s">
        <v>47</v>
      </c>
      <c r="J35" t="s">
        <v>48</v>
      </c>
      <c r="K35" t="s">
        <v>49</v>
      </c>
      <c r="L35" t="s">
        <v>50</v>
      </c>
      <c r="M35" t="s">
        <v>808</v>
      </c>
      <c r="N35" t="s">
        <v>60</v>
      </c>
      <c r="O35">
        <v>5</v>
      </c>
      <c r="P35" t="s">
        <v>810</v>
      </c>
      <c r="Q35">
        <v>5</v>
      </c>
      <c r="R35" t="s">
        <v>297</v>
      </c>
      <c r="S35" t="s">
        <v>817</v>
      </c>
      <c r="T35" t="s">
        <v>298</v>
      </c>
      <c r="U35">
        <v>3000</v>
      </c>
      <c r="V35" t="s">
        <v>56</v>
      </c>
      <c r="W35">
        <v>3361</v>
      </c>
      <c r="X35" t="s">
        <v>114</v>
      </c>
      <c r="Y35">
        <v>0</v>
      </c>
      <c r="Z35" t="s">
        <v>58</v>
      </c>
      <c r="AH35" s="1">
        <v>10000</v>
      </c>
      <c r="AI35">
        <v>0</v>
      </c>
      <c r="AJ35" s="1">
        <v>6228.2</v>
      </c>
      <c r="AK35" s="1">
        <v>6228.2</v>
      </c>
      <c r="AL35" s="1">
        <v>6228.2</v>
      </c>
      <c r="AM35" s="1">
        <v>6228.2</v>
      </c>
      <c r="AN35" s="1">
        <v>6228.2</v>
      </c>
      <c r="AO35" s="1">
        <v>3771.8</v>
      </c>
      <c r="AP35" s="1">
        <v>3771.8</v>
      </c>
      <c r="AQ35">
        <v>0</v>
      </c>
      <c r="AR35" s="1">
        <v>10000</v>
      </c>
      <c r="AS35">
        <v>0</v>
      </c>
      <c r="AT35">
        <v>0</v>
      </c>
      <c r="AU35" s="1">
        <v>10000</v>
      </c>
    </row>
    <row r="36" spans="1:47" hidden="1" x14ac:dyDescent="0.35">
      <c r="A36" t="s">
        <v>812</v>
      </c>
      <c r="B36" t="s">
        <v>64</v>
      </c>
      <c r="C36" t="s">
        <v>815</v>
      </c>
      <c r="D36" t="s">
        <v>54</v>
      </c>
      <c r="E36">
        <v>1</v>
      </c>
      <c r="F36" t="s">
        <v>45</v>
      </c>
      <c r="G36">
        <v>1.3</v>
      </c>
      <c r="H36" t="s">
        <v>46</v>
      </c>
      <c r="I36" t="s">
        <v>47</v>
      </c>
      <c r="J36" t="s">
        <v>48</v>
      </c>
      <c r="K36" t="s">
        <v>49</v>
      </c>
      <c r="L36" t="s">
        <v>50</v>
      </c>
      <c r="M36" t="s">
        <v>808</v>
      </c>
      <c r="N36" t="s">
        <v>60</v>
      </c>
      <c r="O36">
        <v>5</v>
      </c>
      <c r="P36" t="s">
        <v>810</v>
      </c>
      <c r="Q36">
        <v>5</v>
      </c>
      <c r="R36" t="s">
        <v>297</v>
      </c>
      <c r="S36" t="s">
        <v>817</v>
      </c>
      <c r="T36" t="s">
        <v>298</v>
      </c>
      <c r="U36">
        <v>3000</v>
      </c>
      <c r="V36" t="s">
        <v>56</v>
      </c>
      <c r="W36">
        <v>3411</v>
      </c>
      <c r="X36" t="s">
        <v>319</v>
      </c>
      <c r="Y36">
        <v>0</v>
      </c>
      <c r="Z36" t="s">
        <v>58</v>
      </c>
      <c r="AH36" s="1">
        <v>31516720.57</v>
      </c>
      <c r="AI36" s="1">
        <v>17204100</v>
      </c>
      <c r="AJ36" s="1">
        <v>13583814.789999999</v>
      </c>
      <c r="AK36" s="1">
        <v>13583814.789999999</v>
      </c>
      <c r="AL36" s="1">
        <v>13583814.789999999</v>
      </c>
      <c r="AM36" s="1">
        <v>13583814.789999999</v>
      </c>
      <c r="AN36" s="1">
        <v>13583814.789999999</v>
      </c>
      <c r="AO36" s="1">
        <v>17932905.780000001</v>
      </c>
      <c r="AP36" s="1">
        <v>17932905.780000001</v>
      </c>
      <c r="AQ36" s="1">
        <v>14000000</v>
      </c>
      <c r="AR36" s="1">
        <v>1700000</v>
      </c>
      <c r="AS36">
        <v>0</v>
      </c>
      <c r="AT36" s="1">
        <v>1387379.43</v>
      </c>
      <c r="AU36" s="1">
        <v>14312620.57</v>
      </c>
    </row>
    <row r="37" spans="1:47" hidden="1" x14ac:dyDescent="0.35">
      <c r="A37" t="s">
        <v>812</v>
      </c>
      <c r="B37" t="s">
        <v>64</v>
      </c>
      <c r="C37" t="s">
        <v>815</v>
      </c>
      <c r="D37" t="s">
        <v>54</v>
      </c>
      <c r="E37">
        <v>1</v>
      </c>
      <c r="F37" t="s">
        <v>45</v>
      </c>
      <c r="G37">
        <v>1.3</v>
      </c>
      <c r="H37" t="s">
        <v>46</v>
      </c>
      <c r="I37" t="s">
        <v>47</v>
      </c>
      <c r="J37" t="s">
        <v>48</v>
      </c>
      <c r="K37" t="s">
        <v>49</v>
      </c>
      <c r="L37" t="s">
        <v>50</v>
      </c>
      <c r="M37" t="s">
        <v>808</v>
      </c>
      <c r="N37" t="s">
        <v>60</v>
      </c>
      <c r="O37">
        <v>5</v>
      </c>
      <c r="P37" t="s">
        <v>810</v>
      </c>
      <c r="Q37">
        <v>5</v>
      </c>
      <c r="R37" t="s">
        <v>297</v>
      </c>
      <c r="S37" t="s">
        <v>817</v>
      </c>
      <c r="T37" t="s">
        <v>298</v>
      </c>
      <c r="U37">
        <v>3000</v>
      </c>
      <c r="V37" t="s">
        <v>56</v>
      </c>
      <c r="W37">
        <v>3421</v>
      </c>
      <c r="X37" t="s">
        <v>321</v>
      </c>
      <c r="Y37">
        <v>0</v>
      </c>
      <c r="Z37" t="s">
        <v>58</v>
      </c>
      <c r="AH37" s="1">
        <v>40000000</v>
      </c>
      <c r="AI37" s="1">
        <v>40000000</v>
      </c>
      <c r="AJ37" s="1">
        <v>19984448.800000001</v>
      </c>
      <c r="AK37" s="1">
        <v>19984448.800000001</v>
      </c>
      <c r="AL37" s="1">
        <v>19984448.800000001</v>
      </c>
      <c r="AM37" s="1">
        <v>19984448.800000001</v>
      </c>
      <c r="AN37" s="1">
        <v>17558114.02</v>
      </c>
      <c r="AO37" s="1">
        <v>20015551.199999999</v>
      </c>
      <c r="AP37" s="1">
        <v>22441885.98</v>
      </c>
      <c r="AQ37">
        <v>0</v>
      </c>
      <c r="AR37">
        <v>0</v>
      </c>
      <c r="AS37">
        <v>0</v>
      </c>
      <c r="AT37">
        <v>0</v>
      </c>
      <c r="AU37">
        <v>0</v>
      </c>
    </row>
    <row r="38" spans="1:47" hidden="1" x14ac:dyDescent="0.35">
      <c r="A38" t="s">
        <v>812</v>
      </c>
      <c r="B38" t="s">
        <v>64</v>
      </c>
      <c r="C38" t="s">
        <v>815</v>
      </c>
      <c r="D38" t="s">
        <v>54</v>
      </c>
      <c r="E38">
        <v>1</v>
      </c>
      <c r="F38" t="s">
        <v>45</v>
      </c>
      <c r="G38">
        <v>1.3</v>
      </c>
      <c r="H38" t="s">
        <v>46</v>
      </c>
      <c r="I38" t="s">
        <v>47</v>
      </c>
      <c r="J38" t="s">
        <v>48</v>
      </c>
      <c r="K38" t="s">
        <v>49</v>
      </c>
      <c r="L38" t="s">
        <v>50</v>
      </c>
      <c r="M38" t="s">
        <v>808</v>
      </c>
      <c r="N38" t="s">
        <v>60</v>
      </c>
      <c r="O38">
        <v>5</v>
      </c>
      <c r="P38" t="s">
        <v>810</v>
      </c>
      <c r="Q38">
        <v>5</v>
      </c>
      <c r="R38" t="s">
        <v>297</v>
      </c>
      <c r="S38" t="s">
        <v>817</v>
      </c>
      <c r="T38" t="s">
        <v>298</v>
      </c>
      <c r="U38">
        <v>3000</v>
      </c>
      <c r="V38" t="s">
        <v>56</v>
      </c>
      <c r="W38">
        <v>3431</v>
      </c>
      <c r="X38" t="s">
        <v>322</v>
      </c>
      <c r="Y38">
        <v>0</v>
      </c>
      <c r="Z38" t="s">
        <v>58</v>
      </c>
      <c r="AH38" s="1">
        <v>2001316.68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 s="1">
        <v>2001316.68</v>
      </c>
      <c r="AP38" s="1">
        <v>2001316.68</v>
      </c>
      <c r="AQ38">
        <v>0</v>
      </c>
      <c r="AR38" s="1">
        <v>2001316.68</v>
      </c>
      <c r="AS38">
        <v>0</v>
      </c>
      <c r="AT38">
        <v>0</v>
      </c>
      <c r="AU38" s="1">
        <v>2001316.68</v>
      </c>
    </row>
    <row r="39" spans="1:47" hidden="1" x14ac:dyDescent="0.35">
      <c r="A39" t="s">
        <v>812</v>
      </c>
      <c r="B39" t="s">
        <v>64</v>
      </c>
      <c r="C39" t="s">
        <v>815</v>
      </c>
      <c r="D39" t="s">
        <v>54</v>
      </c>
      <c r="E39">
        <v>1</v>
      </c>
      <c r="F39" t="s">
        <v>45</v>
      </c>
      <c r="G39">
        <v>1.3</v>
      </c>
      <c r="H39" t="s">
        <v>46</v>
      </c>
      <c r="I39" t="s">
        <v>47</v>
      </c>
      <c r="J39" t="s">
        <v>48</v>
      </c>
      <c r="K39" t="s">
        <v>49</v>
      </c>
      <c r="L39" t="s">
        <v>50</v>
      </c>
      <c r="M39" t="s">
        <v>808</v>
      </c>
      <c r="N39" t="s">
        <v>60</v>
      </c>
      <c r="O39">
        <v>5</v>
      </c>
      <c r="P39" t="s">
        <v>810</v>
      </c>
      <c r="Q39">
        <v>5</v>
      </c>
      <c r="R39" t="s">
        <v>297</v>
      </c>
      <c r="S39" t="s">
        <v>817</v>
      </c>
      <c r="T39" t="s">
        <v>298</v>
      </c>
      <c r="U39">
        <v>3000</v>
      </c>
      <c r="V39" t="s">
        <v>56</v>
      </c>
      <c r="W39">
        <v>3511</v>
      </c>
      <c r="X39" t="s">
        <v>323</v>
      </c>
      <c r="Y39">
        <v>10</v>
      </c>
      <c r="Z39" t="s">
        <v>305</v>
      </c>
      <c r="AH39" s="1">
        <v>20000000</v>
      </c>
      <c r="AI39" s="1">
        <v>20000000</v>
      </c>
      <c r="AJ39" s="1">
        <v>13337966.439999999</v>
      </c>
      <c r="AK39" s="1">
        <v>13337966.439999999</v>
      </c>
      <c r="AL39" s="1">
        <v>13337966.439999999</v>
      </c>
      <c r="AM39" s="1">
        <v>13337966.439999999</v>
      </c>
      <c r="AN39" s="1">
        <v>13337966.439999999</v>
      </c>
      <c r="AO39" s="1">
        <v>6662033.5599999996</v>
      </c>
      <c r="AP39" s="1">
        <v>6662033.5599999996</v>
      </c>
      <c r="AQ39">
        <v>0</v>
      </c>
      <c r="AR39">
        <v>0</v>
      </c>
      <c r="AS39">
        <v>0</v>
      </c>
      <c r="AT39">
        <v>0</v>
      </c>
      <c r="AU39">
        <v>0</v>
      </c>
    </row>
    <row r="40" spans="1:47" hidden="1" x14ac:dyDescent="0.35">
      <c r="A40" t="s">
        <v>812</v>
      </c>
      <c r="B40" t="s">
        <v>64</v>
      </c>
      <c r="C40" t="s">
        <v>815</v>
      </c>
      <c r="D40" t="s">
        <v>54</v>
      </c>
      <c r="E40">
        <v>1</v>
      </c>
      <c r="F40" t="s">
        <v>45</v>
      </c>
      <c r="G40">
        <v>1.3</v>
      </c>
      <c r="H40" t="s">
        <v>46</v>
      </c>
      <c r="I40" t="s">
        <v>47</v>
      </c>
      <c r="J40" t="s">
        <v>48</v>
      </c>
      <c r="K40" t="s">
        <v>49</v>
      </c>
      <c r="L40" t="s">
        <v>50</v>
      </c>
      <c r="M40" t="s">
        <v>808</v>
      </c>
      <c r="N40" t="s">
        <v>60</v>
      </c>
      <c r="O40">
        <v>5</v>
      </c>
      <c r="P40" t="s">
        <v>810</v>
      </c>
      <c r="Q40">
        <v>5</v>
      </c>
      <c r="R40" t="s">
        <v>297</v>
      </c>
      <c r="S40" t="s">
        <v>817</v>
      </c>
      <c r="T40" t="s">
        <v>298</v>
      </c>
      <c r="U40">
        <v>3000</v>
      </c>
      <c r="V40" t="s">
        <v>56</v>
      </c>
      <c r="W40">
        <v>3571</v>
      </c>
      <c r="X40" t="s">
        <v>392</v>
      </c>
      <c r="Y40">
        <v>51</v>
      </c>
      <c r="Z40" t="s">
        <v>818</v>
      </c>
      <c r="AH40" s="1">
        <v>10000000</v>
      </c>
      <c r="AI40">
        <v>0</v>
      </c>
      <c r="AJ40" s="1">
        <v>10000000</v>
      </c>
      <c r="AK40">
        <v>0</v>
      </c>
      <c r="AL40">
        <v>0</v>
      </c>
      <c r="AM40">
        <v>0</v>
      </c>
      <c r="AN40">
        <v>0</v>
      </c>
      <c r="AO40" s="1">
        <v>10000000</v>
      </c>
      <c r="AP40" s="1">
        <v>10000000</v>
      </c>
      <c r="AQ40" s="1">
        <v>10000000</v>
      </c>
      <c r="AR40">
        <v>0</v>
      </c>
      <c r="AS40">
        <v>0</v>
      </c>
      <c r="AT40">
        <v>0</v>
      </c>
      <c r="AU40" s="1">
        <v>10000000</v>
      </c>
    </row>
    <row r="41" spans="1:47" hidden="1" x14ac:dyDescent="0.35">
      <c r="A41" t="s">
        <v>812</v>
      </c>
      <c r="B41" t="s">
        <v>64</v>
      </c>
      <c r="C41" t="s">
        <v>815</v>
      </c>
      <c r="D41" t="s">
        <v>54</v>
      </c>
      <c r="E41">
        <v>1</v>
      </c>
      <c r="F41" t="s">
        <v>45</v>
      </c>
      <c r="G41">
        <v>1.3</v>
      </c>
      <c r="H41" t="s">
        <v>46</v>
      </c>
      <c r="I41" t="s">
        <v>47</v>
      </c>
      <c r="J41" t="s">
        <v>48</v>
      </c>
      <c r="K41" t="s">
        <v>49</v>
      </c>
      <c r="L41" t="s">
        <v>50</v>
      </c>
      <c r="M41" t="s">
        <v>808</v>
      </c>
      <c r="N41" t="s">
        <v>60</v>
      </c>
      <c r="O41">
        <v>5</v>
      </c>
      <c r="P41" t="s">
        <v>810</v>
      </c>
      <c r="Q41">
        <v>5</v>
      </c>
      <c r="R41" t="s">
        <v>297</v>
      </c>
      <c r="S41" t="s">
        <v>817</v>
      </c>
      <c r="T41" t="s">
        <v>298</v>
      </c>
      <c r="U41">
        <v>3000</v>
      </c>
      <c r="V41" t="s">
        <v>56</v>
      </c>
      <c r="W41">
        <v>3711</v>
      </c>
      <c r="X41" t="s">
        <v>278</v>
      </c>
      <c r="Y41">
        <v>0</v>
      </c>
      <c r="Z41" t="s">
        <v>58</v>
      </c>
      <c r="AH41" s="1">
        <v>25000</v>
      </c>
      <c r="AI41" s="1">
        <v>25000</v>
      </c>
      <c r="AJ41" s="1">
        <v>12628.33</v>
      </c>
      <c r="AK41" s="1">
        <v>12628.33</v>
      </c>
      <c r="AL41" s="1">
        <v>12628.33</v>
      </c>
      <c r="AM41" s="1">
        <v>12628.33</v>
      </c>
      <c r="AN41" s="1">
        <v>12628.33</v>
      </c>
      <c r="AO41" s="1">
        <v>12371.67</v>
      </c>
      <c r="AP41" s="1">
        <v>12371.67</v>
      </c>
      <c r="AQ41">
        <v>0</v>
      </c>
      <c r="AR41">
        <v>0</v>
      </c>
      <c r="AS41">
        <v>0</v>
      </c>
      <c r="AT41">
        <v>0</v>
      </c>
      <c r="AU41">
        <v>0</v>
      </c>
    </row>
    <row r="42" spans="1:47" hidden="1" x14ac:dyDescent="0.35">
      <c r="A42" t="s">
        <v>812</v>
      </c>
      <c r="B42" t="s">
        <v>64</v>
      </c>
      <c r="C42" t="s">
        <v>815</v>
      </c>
      <c r="D42" t="s">
        <v>54</v>
      </c>
      <c r="E42">
        <v>1</v>
      </c>
      <c r="F42" t="s">
        <v>45</v>
      </c>
      <c r="G42">
        <v>1.3</v>
      </c>
      <c r="H42" t="s">
        <v>46</v>
      </c>
      <c r="I42" t="s">
        <v>47</v>
      </c>
      <c r="J42" t="s">
        <v>48</v>
      </c>
      <c r="K42" t="s">
        <v>49</v>
      </c>
      <c r="L42" t="s">
        <v>50</v>
      </c>
      <c r="M42" t="s">
        <v>808</v>
      </c>
      <c r="N42" t="s">
        <v>60</v>
      </c>
      <c r="O42">
        <v>5</v>
      </c>
      <c r="P42" t="s">
        <v>810</v>
      </c>
      <c r="Q42">
        <v>5</v>
      </c>
      <c r="R42" t="s">
        <v>297</v>
      </c>
      <c r="S42" t="s">
        <v>817</v>
      </c>
      <c r="T42" t="s">
        <v>298</v>
      </c>
      <c r="U42">
        <v>3000</v>
      </c>
      <c r="V42" t="s">
        <v>56</v>
      </c>
      <c r="W42">
        <v>3751</v>
      </c>
      <c r="X42" t="s">
        <v>279</v>
      </c>
      <c r="Y42">
        <v>0</v>
      </c>
      <c r="Z42" t="s">
        <v>58</v>
      </c>
      <c r="AH42" s="1">
        <v>20000</v>
      </c>
      <c r="AI42" s="1">
        <v>20000</v>
      </c>
      <c r="AJ42">
        <v>109</v>
      </c>
      <c r="AK42">
        <v>109</v>
      </c>
      <c r="AL42">
        <v>109</v>
      </c>
      <c r="AM42">
        <v>109</v>
      </c>
      <c r="AN42">
        <v>109</v>
      </c>
      <c r="AO42" s="1">
        <v>19891</v>
      </c>
      <c r="AP42" s="1">
        <v>19891</v>
      </c>
      <c r="AQ42">
        <v>0</v>
      </c>
      <c r="AR42">
        <v>0</v>
      </c>
      <c r="AS42">
        <v>0</v>
      </c>
      <c r="AT42">
        <v>0</v>
      </c>
      <c r="AU42">
        <v>0</v>
      </c>
    </row>
    <row r="43" spans="1:47" hidden="1" x14ac:dyDescent="0.35">
      <c r="A43" t="s">
        <v>812</v>
      </c>
      <c r="B43" t="s">
        <v>64</v>
      </c>
      <c r="C43" t="s">
        <v>815</v>
      </c>
      <c r="D43" t="s">
        <v>54</v>
      </c>
      <c r="E43">
        <v>1</v>
      </c>
      <c r="F43" t="s">
        <v>45</v>
      </c>
      <c r="G43">
        <v>1.3</v>
      </c>
      <c r="H43" t="s">
        <v>46</v>
      </c>
      <c r="I43" t="s">
        <v>47</v>
      </c>
      <c r="J43" t="s">
        <v>48</v>
      </c>
      <c r="K43" t="s">
        <v>49</v>
      </c>
      <c r="L43" t="s">
        <v>50</v>
      </c>
      <c r="M43" t="s">
        <v>808</v>
      </c>
      <c r="N43" t="s">
        <v>60</v>
      </c>
      <c r="O43">
        <v>5</v>
      </c>
      <c r="P43" t="s">
        <v>810</v>
      </c>
      <c r="Q43">
        <v>5</v>
      </c>
      <c r="R43" t="s">
        <v>297</v>
      </c>
      <c r="S43" t="s">
        <v>817</v>
      </c>
      <c r="T43" t="s">
        <v>298</v>
      </c>
      <c r="U43">
        <v>3000</v>
      </c>
      <c r="V43" t="s">
        <v>56</v>
      </c>
      <c r="W43">
        <v>3821</v>
      </c>
      <c r="X43" t="s">
        <v>228</v>
      </c>
      <c r="Y43">
        <v>0</v>
      </c>
      <c r="Z43" t="s">
        <v>58</v>
      </c>
      <c r="AH43" s="1">
        <v>209500</v>
      </c>
      <c r="AI43">
        <v>0</v>
      </c>
      <c r="AJ43" s="1">
        <v>209500</v>
      </c>
      <c r="AK43" s="1">
        <v>209500</v>
      </c>
      <c r="AL43">
        <v>0</v>
      </c>
      <c r="AM43">
        <v>0</v>
      </c>
      <c r="AN43">
        <v>0</v>
      </c>
      <c r="AO43">
        <v>0</v>
      </c>
      <c r="AP43" s="1">
        <v>209500</v>
      </c>
      <c r="AQ43">
        <v>0</v>
      </c>
      <c r="AR43" s="1">
        <v>209500</v>
      </c>
      <c r="AS43">
        <v>0</v>
      </c>
      <c r="AT43">
        <v>0</v>
      </c>
      <c r="AU43" s="1">
        <v>209500</v>
      </c>
    </row>
    <row r="44" spans="1:47" hidden="1" x14ac:dyDescent="0.35">
      <c r="A44" t="s">
        <v>812</v>
      </c>
      <c r="B44" t="s">
        <v>64</v>
      </c>
      <c r="C44" t="s">
        <v>815</v>
      </c>
      <c r="D44" t="s">
        <v>54</v>
      </c>
      <c r="E44">
        <v>1</v>
      </c>
      <c r="F44" t="s">
        <v>45</v>
      </c>
      <c r="G44">
        <v>1.3</v>
      </c>
      <c r="H44" t="s">
        <v>46</v>
      </c>
      <c r="I44" t="s">
        <v>47</v>
      </c>
      <c r="J44" t="s">
        <v>48</v>
      </c>
      <c r="K44" t="s">
        <v>49</v>
      </c>
      <c r="L44" t="s">
        <v>50</v>
      </c>
      <c r="M44" t="s">
        <v>808</v>
      </c>
      <c r="N44" t="s">
        <v>60</v>
      </c>
      <c r="O44">
        <v>5</v>
      </c>
      <c r="P44" t="s">
        <v>810</v>
      </c>
      <c r="Q44">
        <v>5</v>
      </c>
      <c r="R44" t="s">
        <v>297</v>
      </c>
      <c r="S44" t="s">
        <v>817</v>
      </c>
      <c r="T44" t="s">
        <v>298</v>
      </c>
      <c r="U44">
        <v>3000</v>
      </c>
      <c r="V44" t="s">
        <v>56</v>
      </c>
      <c r="W44">
        <v>3941</v>
      </c>
      <c r="X44" t="s">
        <v>328</v>
      </c>
      <c r="Y44">
        <v>0</v>
      </c>
      <c r="Z44" t="s">
        <v>58</v>
      </c>
      <c r="AH44" s="1">
        <v>1000000</v>
      </c>
      <c r="AI44" s="1">
        <v>1000000</v>
      </c>
      <c r="AJ44" s="1">
        <v>22400</v>
      </c>
      <c r="AK44" s="1">
        <v>22400</v>
      </c>
      <c r="AL44" s="1">
        <v>22400</v>
      </c>
      <c r="AM44" s="1">
        <v>22400</v>
      </c>
      <c r="AN44" s="1">
        <v>22400</v>
      </c>
      <c r="AO44" s="1">
        <v>977600</v>
      </c>
      <c r="AP44" s="1">
        <v>977600</v>
      </c>
      <c r="AQ44">
        <v>0</v>
      </c>
      <c r="AR44">
        <v>0</v>
      </c>
      <c r="AS44">
        <v>0</v>
      </c>
      <c r="AT44">
        <v>0</v>
      </c>
      <c r="AU44">
        <v>0</v>
      </c>
    </row>
    <row r="45" spans="1:47" hidden="1" x14ac:dyDescent="0.35">
      <c r="A45" t="s">
        <v>812</v>
      </c>
      <c r="B45" t="s">
        <v>64</v>
      </c>
      <c r="C45" t="s">
        <v>815</v>
      </c>
      <c r="D45" t="s">
        <v>54</v>
      </c>
      <c r="E45">
        <v>1</v>
      </c>
      <c r="F45" t="s">
        <v>45</v>
      </c>
      <c r="G45">
        <v>1.3</v>
      </c>
      <c r="H45" t="s">
        <v>46</v>
      </c>
      <c r="I45" t="s">
        <v>47</v>
      </c>
      <c r="J45" t="s">
        <v>48</v>
      </c>
      <c r="K45" t="s">
        <v>49</v>
      </c>
      <c r="L45" t="s">
        <v>50</v>
      </c>
      <c r="M45" t="s">
        <v>808</v>
      </c>
      <c r="N45" t="s">
        <v>60</v>
      </c>
      <c r="O45">
        <v>5</v>
      </c>
      <c r="P45" t="s">
        <v>810</v>
      </c>
      <c r="Q45">
        <v>5</v>
      </c>
      <c r="R45" t="s">
        <v>297</v>
      </c>
      <c r="S45" t="s">
        <v>817</v>
      </c>
      <c r="T45" t="s">
        <v>298</v>
      </c>
      <c r="U45">
        <v>3000</v>
      </c>
      <c r="V45" t="s">
        <v>56</v>
      </c>
      <c r="W45">
        <v>3961</v>
      </c>
      <c r="X45" t="s">
        <v>325</v>
      </c>
      <c r="Y45">
        <v>0</v>
      </c>
      <c r="Z45" t="s">
        <v>58</v>
      </c>
      <c r="AH45" s="1">
        <v>80000</v>
      </c>
      <c r="AI45" s="1">
        <v>80000</v>
      </c>
      <c r="AJ45">
        <v>0</v>
      </c>
      <c r="AK45">
        <v>0</v>
      </c>
      <c r="AL45">
        <v>0</v>
      </c>
      <c r="AM45">
        <v>0</v>
      </c>
      <c r="AN45">
        <v>0</v>
      </c>
      <c r="AO45" s="1">
        <v>80000</v>
      </c>
      <c r="AP45" s="1">
        <v>80000</v>
      </c>
      <c r="AQ45">
        <v>0</v>
      </c>
      <c r="AR45">
        <v>0</v>
      </c>
      <c r="AS45">
        <v>0</v>
      </c>
      <c r="AT45">
        <v>0</v>
      </c>
      <c r="AU45">
        <v>0</v>
      </c>
    </row>
    <row r="46" spans="1:47" hidden="1" x14ac:dyDescent="0.35">
      <c r="A46" t="s">
        <v>812</v>
      </c>
      <c r="B46" t="s">
        <v>64</v>
      </c>
      <c r="C46" t="s">
        <v>815</v>
      </c>
      <c r="D46" t="s">
        <v>54</v>
      </c>
      <c r="E46">
        <v>1</v>
      </c>
      <c r="F46" t="s">
        <v>45</v>
      </c>
      <c r="G46">
        <v>1.3</v>
      </c>
      <c r="H46" t="s">
        <v>46</v>
      </c>
      <c r="I46" t="s">
        <v>47</v>
      </c>
      <c r="J46" t="s">
        <v>48</v>
      </c>
      <c r="K46" t="s">
        <v>49</v>
      </c>
      <c r="L46" t="s">
        <v>50</v>
      </c>
      <c r="M46" t="s">
        <v>808</v>
      </c>
      <c r="N46" t="s">
        <v>60</v>
      </c>
      <c r="O46">
        <v>5</v>
      </c>
      <c r="P46" t="s">
        <v>810</v>
      </c>
      <c r="Q46">
        <v>5</v>
      </c>
      <c r="R46" t="s">
        <v>297</v>
      </c>
      <c r="S46" t="s">
        <v>817</v>
      </c>
      <c r="T46" t="s">
        <v>298</v>
      </c>
      <c r="U46">
        <v>5000</v>
      </c>
      <c r="V46" t="s">
        <v>118</v>
      </c>
      <c r="W46">
        <v>5151</v>
      </c>
      <c r="X46" t="s">
        <v>326</v>
      </c>
      <c r="Y46">
        <v>0</v>
      </c>
      <c r="Z46" t="s">
        <v>58</v>
      </c>
      <c r="AH46" s="1">
        <v>569400</v>
      </c>
      <c r="AI46" s="1">
        <v>1000000</v>
      </c>
      <c r="AJ46" s="1">
        <v>137808</v>
      </c>
      <c r="AK46" s="1">
        <v>137808</v>
      </c>
      <c r="AL46">
        <v>0</v>
      </c>
      <c r="AM46">
        <v>0</v>
      </c>
      <c r="AN46">
        <v>0</v>
      </c>
      <c r="AO46" s="1">
        <v>431592</v>
      </c>
      <c r="AP46" s="1">
        <v>569400</v>
      </c>
      <c r="AQ46">
        <v>0</v>
      </c>
      <c r="AR46">
        <v>0</v>
      </c>
      <c r="AS46">
        <v>0</v>
      </c>
      <c r="AT46" s="1">
        <v>430600</v>
      </c>
      <c r="AU46" s="1">
        <v>-430600</v>
      </c>
    </row>
    <row r="47" spans="1:47" hidden="1" x14ac:dyDescent="0.35">
      <c r="A47" t="s">
        <v>812</v>
      </c>
      <c r="B47" t="s">
        <v>64</v>
      </c>
      <c r="C47" t="s">
        <v>815</v>
      </c>
      <c r="D47" t="s">
        <v>54</v>
      </c>
      <c r="E47">
        <v>1</v>
      </c>
      <c r="F47" t="s">
        <v>45</v>
      </c>
      <c r="G47">
        <v>1.3</v>
      </c>
      <c r="H47" t="s">
        <v>46</v>
      </c>
      <c r="I47" t="s">
        <v>47</v>
      </c>
      <c r="J47" t="s">
        <v>48</v>
      </c>
      <c r="K47" t="s">
        <v>49</v>
      </c>
      <c r="L47" t="s">
        <v>50</v>
      </c>
      <c r="M47" t="s">
        <v>808</v>
      </c>
      <c r="N47" t="s">
        <v>60</v>
      </c>
      <c r="O47">
        <v>5</v>
      </c>
      <c r="P47" t="s">
        <v>810</v>
      </c>
      <c r="Q47">
        <v>6</v>
      </c>
      <c r="R47" t="s">
        <v>819</v>
      </c>
      <c r="S47" t="s">
        <v>817</v>
      </c>
      <c r="T47" t="s">
        <v>298</v>
      </c>
      <c r="U47">
        <v>3000</v>
      </c>
      <c r="V47" t="s">
        <v>56</v>
      </c>
      <c r="W47">
        <v>3391</v>
      </c>
      <c r="X47" t="s">
        <v>129</v>
      </c>
      <c r="Y47">
        <v>0</v>
      </c>
      <c r="Z47" t="s">
        <v>58</v>
      </c>
      <c r="AH47" s="1">
        <v>22600000</v>
      </c>
      <c r="AI47" s="1">
        <v>17000000</v>
      </c>
      <c r="AJ47" s="1">
        <v>17000000</v>
      </c>
      <c r="AK47" s="1">
        <v>17000000</v>
      </c>
      <c r="AL47" s="1">
        <v>11333333.359999999</v>
      </c>
      <c r="AM47" s="1">
        <v>9916666.6899999995</v>
      </c>
      <c r="AN47" s="1">
        <v>9916666.6899999995</v>
      </c>
      <c r="AO47" s="1">
        <v>5600000</v>
      </c>
      <c r="AP47" s="1">
        <v>12683333.310000001</v>
      </c>
      <c r="AQ47" s="1">
        <v>3000000</v>
      </c>
      <c r="AR47" s="1">
        <v>2600000</v>
      </c>
      <c r="AS47">
        <v>0</v>
      </c>
      <c r="AT47">
        <v>0</v>
      </c>
      <c r="AU47" s="1">
        <v>5600000</v>
      </c>
    </row>
    <row r="48" spans="1:47" hidden="1" x14ac:dyDescent="0.35">
      <c r="A48" t="s">
        <v>812</v>
      </c>
      <c r="B48" t="s">
        <v>64</v>
      </c>
      <c r="C48" t="s">
        <v>815</v>
      </c>
      <c r="D48" t="s">
        <v>54</v>
      </c>
      <c r="E48">
        <v>1</v>
      </c>
      <c r="F48" t="s">
        <v>45</v>
      </c>
      <c r="G48">
        <v>1.3</v>
      </c>
      <c r="H48" t="s">
        <v>46</v>
      </c>
      <c r="I48" t="s">
        <v>47</v>
      </c>
      <c r="J48" t="s">
        <v>48</v>
      </c>
      <c r="K48" t="s">
        <v>49</v>
      </c>
      <c r="L48" t="s">
        <v>50</v>
      </c>
      <c r="M48" t="s">
        <v>808</v>
      </c>
      <c r="N48" t="s">
        <v>60</v>
      </c>
      <c r="O48">
        <v>5</v>
      </c>
      <c r="P48" t="s">
        <v>810</v>
      </c>
      <c r="Q48">
        <v>7</v>
      </c>
      <c r="R48" t="s">
        <v>61</v>
      </c>
      <c r="S48" t="s">
        <v>809</v>
      </c>
      <c r="T48" t="s">
        <v>811</v>
      </c>
      <c r="U48">
        <v>4000</v>
      </c>
      <c r="V48" t="s">
        <v>233</v>
      </c>
      <c r="W48">
        <v>4211</v>
      </c>
      <c r="X48" t="s">
        <v>291</v>
      </c>
      <c r="Y48">
        <v>0</v>
      </c>
      <c r="Z48" t="s">
        <v>58</v>
      </c>
      <c r="AH48" s="1">
        <v>2500000</v>
      </c>
      <c r="AI48" s="1">
        <v>2500000</v>
      </c>
      <c r="AJ48" s="1">
        <v>2105566.7599999998</v>
      </c>
      <c r="AK48" s="1">
        <v>2105566.7599999998</v>
      </c>
      <c r="AL48" s="1">
        <v>2105566.7599999998</v>
      </c>
      <c r="AM48" s="1">
        <v>2105566.7599999998</v>
      </c>
      <c r="AN48" s="1">
        <v>2105566.7599999998</v>
      </c>
      <c r="AO48" s="1">
        <v>394433.24</v>
      </c>
      <c r="AP48" s="1">
        <v>394433.24</v>
      </c>
      <c r="AQ48">
        <v>0</v>
      </c>
      <c r="AR48">
        <v>0</v>
      </c>
      <c r="AS48">
        <v>0</v>
      </c>
      <c r="AT48">
        <v>0</v>
      </c>
      <c r="AU48">
        <v>0</v>
      </c>
    </row>
    <row r="49" spans="1:47" hidden="1" x14ac:dyDescent="0.35">
      <c r="A49" t="s">
        <v>812</v>
      </c>
      <c r="B49" t="s">
        <v>64</v>
      </c>
      <c r="C49" t="s">
        <v>815</v>
      </c>
      <c r="D49" t="s">
        <v>54</v>
      </c>
      <c r="E49">
        <v>1</v>
      </c>
      <c r="F49" t="s">
        <v>45</v>
      </c>
      <c r="G49">
        <v>1.3</v>
      </c>
      <c r="H49" t="s">
        <v>46</v>
      </c>
      <c r="I49" t="s">
        <v>47</v>
      </c>
      <c r="J49" t="s">
        <v>48</v>
      </c>
      <c r="K49" t="s">
        <v>49</v>
      </c>
      <c r="L49" t="s">
        <v>50</v>
      </c>
      <c r="M49" t="s">
        <v>808</v>
      </c>
      <c r="N49" t="s">
        <v>60</v>
      </c>
      <c r="O49">
        <v>5</v>
      </c>
      <c r="P49" t="s">
        <v>810</v>
      </c>
      <c r="Q49">
        <v>7</v>
      </c>
      <c r="R49" t="s">
        <v>61</v>
      </c>
      <c r="S49" t="s">
        <v>809</v>
      </c>
      <c r="T49" t="s">
        <v>811</v>
      </c>
      <c r="U49">
        <v>4000</v>
      </c>
      <c r="V49" t="s">
        <v>233</v>
      </c>
      <c r="W49">
        <v>4251</v>
      </c>
      <c r="X49" t="s">
        <v>329</v>
      </c>
      <c r="Y49">
        <v>0</v>
      </c>
      <c r="Z49" t="s">
        <v>58</v>
      </c>
      <c r="AH49" s="1">
        <v>17150000</v>
      </c>
      <c r="AI49" s="1">
        <v>14000000</v>
      </c>
      <c r="AJ49" s="1">
        <v>14450997.58</v>
      </c>
      <c r="AK49" s="1">
        <v>14450997.58</v>
      </c>
      <c r="AL49" s="1">
        <v>14450997.58</v>
      </c>
      <c r="AM49" s="1">
        <v>14450997.58</v>
      </c>
      <c r="AN49" s="1">
        <v>14450997.58</v>
      </c>
      <c r="AO49" s="1">
        <v>2699002.42</v>
      </c>
      <c r="AP49" s="1">
        <v>2699002.42</v>
      </c>
      <c r="AQ49" s="1">
        <v>8000000</v>
      </c>
      <c r="AR49" s="1">
        <v>800000</v>
      </c>
      <c r="AS49">
        <v>0</v>
      </c>
      <c r="AT49" s="1">
        <v>5650000</v>
      </c>
      <c r="AU49" s="1">
        <v>3150000</v>
      </c>
    </row>
    <row r="50" spans="1:47" hidden="1" x14ac:dyDescent="0.35">
      <c r="A50" t="s">
        <v>812</v>
      </c>
      <c r="B50" t="s">
        <v>64</v>
      </c>
      <c r="C50" t="s">
        <v>815</v>
      </c>
      <c r="D50" t="s">
        <v>54</v>
      </c>
      <c r="E50">
        <v>1</v>
      </c>
      <c r="F50" t="s">
        <v>45</v>
      </c>
      <c r="G50">
        <v>1.3</v>
      </c>
      <c r="H50" t="s">
        <v>46</v>
      </c>
      <c r="I50" t="s">
        <v>47</v>
      </c>
      <c r="J50" t="s">
        <v>48</v>
      </c>
      <c r="K50" t="s">
        <v>49</v>
      </c>
      <c r="L50" t="s">
        <v>50</v>
      </c>
      <c r="M50" t="s">
        <v>808</v>
      </c>
      <c r="N50" t="s">
        <v>60</v>
      </c>
      <c r="O50">
        <v>5</v>
      </c>
      <c r="P50" t="s">
        <v>810</v>
      </c>
      <c r="Q50">
        <v>8</v>
      </c>
      <c r="R50" t="s">
        <v>333</v>
      </c>
      <c r="S50" t="s">
        <v>820</v>
      </c>
      <c r="T50" t="s">
        <v>821</v>
      </c>
      <c r="U50">
        <v>2000</v>
      </c>
      <c r="V50" t="s">
        <v>105</v>
      </c>
      <c r="W50">
        <v>2181</v>
      </c>
      <c r="X50" t="s">
        <v>332</v>
      </c>
      <c r="Y50">
        <v>0</v>
      </c>
      <c r="Z50" t="s">
        <v>58</v>
      </c>
      <c r="AH50" s="1">
        <v>1954000</v>
      </c>
      <c r="AI50" s="1">
        <v>8000000</v>
      </c>
      <c r="AJ50" s="1">
        <v>1357080</v>
      </c>
      <c r="AK50" s="1">
        <v>1357080</v>
      </c>
      <c r="AL50" s="1">
        <v>581080</v>
      </c>
      <c r="AM50" s="1">
        <v>581080</v>
      </c>
      <c r="AN50" s="1">
        <v>581080</v>
      </c>
      <c r="AO50" s="1">
        <v>596920</v>
      </c>
      <c r="AP50" s="1">
        <v>1372920</v>
      </c>
      <c r="AQ50">
        <v>0</v>
      </c>
      <c r="AR50">
        <v>0</v>
      </c>
      <c r="AS50">
        <v>0</v>
      </c>
      <c r="AT50" s="1">
        <v>6046000</v>
      </c>
      <c r="AU50" s="1">
        <v>-6046000</v>
      </c>
    </row>
    <row r="51" spans="1:47" hidden="1" x14ac:dyDescent="0.35">
      <c r="A51" t="s">
        <v>812</v>
      </c>
      <c r="B51" t="s">
        <v>64</v>
      </c>
      <c r="C51" t="s">
        <v>815</v>
      </c>
      <c r="D51" t="s">
        <v>54</v>
      </c>
      <c r="E51">
        <v>1</v>
      </c>
      <c r="F51" t="s">
        <v>45</v>
      </c>
      <c r="G51">
        <v>1.3</v>
      </c>
      <c r="H51" t="s">
        <v>46</v>
      </c>
      <c r="I51" t="s">
        <v>47</v>
      </c>
      <c r="J51" t="s">
        <v>48</v>
      </c>
      <c r="K51" t="s">
        <v>49</v>
      </c>
      <c r="L51" t="s">
        <v>50</v>
      </c>
      <c r="M51" t="s">
        <v>808</v>
      </c>
      <c r="N51" t="s">
        <v>60</v>
      </c>
      <c r="O51">
        <v>5</v>
      </c>
      <c r="P51" t="s">
        <v>810</v>
      </c>
      <c r="Q51">
        <v>8</v>
      </c>
      <c r="R51" t="s">
        <v>333</v>
      </c>
      <c r="S51" t="s">
        <v>820</v>
      </c>
      <c r="T51" t="s">
        <v>821</v>
      </c>
      <c r="U51">
        <v>3000</v>
      </c>
      <c r="V51" t="s">
        <v>56</v>
      </c>
      <c r="W51">
        <v>3942</v>
      </c>
      <c r="X51" t="s">
        <v>335</v>
      </c>
      <c r="Y51">
        <v>0</v>
      </c>
      <c r="Z51" t="s">
        <v>58</v>
      </c>
      <c r="AH51" s="1">
        <v>675000</v>
      </c>
      <c r="AI51" s="1">
        <v>700000</v>
      </c>
      <c r="AJ51" s="1">
        <v>51731.16</v>
      </c>
      <c r="AK51" s="1">
        <v>51731.16</v>
      </c>
      <c r="AL51" s="1">
        <v>51731.16</v>
      </c>
      <c r="AM51" s="1">
        <v>42845.21</v>
      </c>
      <c r="AN51" s="1">
        <v>42845.21</v>
      </c>
      <c r="AO51" s="1">
        <v>623268.84</v>
      </c>
      <c r="AP51" s="1">
        <v>632154.79</v>
      </c>
      <c r="AQ51">
        <v>0</v>
      </c>
      <c r="AR51">
        <v>0</v>
      </c>
      <c r="AS51">
        <v>0</v>
      </c>
      <c r="AT51" s="1">
        <v>25000</v>
      </c>
      <c r="AU51" s="1">
        <v>-25000</v>
      </c>
    </row>
    <row r="52" spans="1:47" hidden="1" x14ac:dyDescent="0.35">
      <c r="A52" t="s">
        <v>812</v>
      </c>
      <c r="B52" t="s">
        <v>64</v>
      </c>
      <c r="C52" t="s">
        <v>815</v>
      </c>
      <c r="D52" t="s">
        <v>116</v>
      </c>
      <c r="E52">
        <v>1</v>
      </c>
      <c r="F52" t="s">
        <v>45</v>
      </c>
      <c r="G52">
        <v>1.3</v>
      </c>
      <c r="H52" t="s">
        <v>46</v>
      </c>
      <c r="I52" t="s">
        <v>47</v>
      </c>
      <c r="J52" t="s">
        <v>48</v>
      </c>
      <c r="K52" t="s">
        <v>138</v>
      </c>
      <c r="L52" t="s">
        <v>139</v>
      </c>
      <c r="M52" t="s">
        <v>822</v>
      </c>
      <c r="N52" t="s">
        <v>824</v>
      </c>
      <c r="O52">
        <v>2</v>
      </c>
      <c r="P52" t="s">
        <v>148</v>
      </c>
      <c r="Q52">
        <v>47</v>
      </c>
      <c r="R52" t="s">
        <v>151</v>
      </c>
      <c r="S52" t="s">
        <v>823</v>
      </c>
      <c r="T52" t="s">
        <v>825</v>
      </c>
      <c r="U52">
        <v>6000</v>
      </c>
      <c r="V52" t="s">
        <v>146</v>
      </c>
      <c r="W52">
        <v>6121</v>
      </c>
      <c r="X52" t="s">
        <v>145</v>
      </c>
      <c r="Y52">
        <v>0</v>
      </c>
      <c r="Z52" t="s">
        <v>58</v>
      </c>
      <c r="AH52" s="1">
        <v>140000000</v>
      </c>
      <c r="AI52" s="1">
        <v>140000000</v>
      </c>
      <c r="AJ52" s="1">
        <v>73516404.010000005</v>
      </c>
      <c r="AK52" s="1">
        <v>73516404.010000005</v>
      </c>
      <c r="AL52" s="1">
        <v>73516404.010000005</v>
      </c>
      <c r="AM52" s="1">
        <v>37183834.259999998</v>
      </c>
      <c r="AN52" s="1">
        <v>37183834.259999998</v>
      </c>
      <c r="AO52" s="1">
        <v>66483595.990000002</v>
      </c>
      <c r="AP52" s="1">
        <v>102816165.73999999</v>
      </c>
      <c r="AQ52">
        <v>0</v>
      </c>
      <c r="AR52">
        <v>0</v>
      </c>
      <c r="AS52">
        <v>0</v>
      </c>
      <c r="AT52">
        <v>0</v>
      </c>
      <c r="AU52">
        <v>0</v>
      </c>
    </row>
    <row r="53" spans="1:47" hidden="1" x14ac:dyDescent="0.35">
      <c r="A53" t="s">
        <v>812</v>
      </c>
      <c r="B53" t="s">
        <v>64</v>
      </c>
      <c r="C53" t="s">
        <v>815</v>
      </c>
      <c r="D53" t="s">
        <v>116</v>
      </c>
      <c r="E53">
        <v>1</v>
      </c>
      <c r="F53" t="s">
        <v>45</v>
      </c>
      <c r="G53">
        <v>1.3</v>
      </c>
      <c r="H53" t="s">
        <v>46</v>
      </c>
      <c r="I53" t="s">
        <v>47</v>
      </c>
      <c r="J53" t="s">
        <v>48</v>
      </c>
      <c r="K53" t="s">
        <v>138</v>
      </c>
      <c r="L53" t="s">
        <v>139</v>
      </c>
      <c r="M53" t="s">
        <v>822</v>
      </c>
      <c r="N53" t="s">
        <v>824</v>
      </c>
      <c r="O53">
        <v>2</v>
      </c>
      <c r="P53" t="s">
        <v>148</v>
      </c>
      <c r="Q53">
        <v>47</v>
      </c>
      <c r="R53" t="s">
        <v>151</v>
      </c>
      <c r="S53" t="s">
        <v>823</v>
      </c>
      <c r="T53" t="s">
        <v>825</v>
      </c>
      <c r="U53">
        <v>6000</v>
      </c>
      <c r="V53" t="s">
        <v>146</v>
      </c>
      <c r="W53">
        <v>6121</v>
      </c>
      <c r="X53" t="s">
        <v>145</v>
      </c>
      <c r="Y53">
        <v>65</v>
      </c>
      <c r="Z53" t="s">
        <v>826</v>
      </c>
      <c r="AH53" s="1">
        <v>10000000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 s="1">
        <v>10000000</v>
      </c>
      <c r="AP53" s="1">
        <v>10000000</v>
      </c>
      <c r="AQ53" s="1">
        <v>10000000</v>
      </c>
      <c r="AR53">
        <v>0</v>
      </c>
      <c r="AS53">
        <v>0</v>
      </c>
      <c r="AT53">
        <v>0</v>
      </c>
      <c r="AU53" s="1">
        <v>10000000</v>
      </c>
    </row>
    <row r="54" spans="1:47" hidden="1" x14ac:dyDescent="0.35">
      <c r="A54" t="s">
        <v>812</v>
      </c>
      <c r="B54" t="s">
        <v>64</v>
      </c>
      <c r="C54" t="s">
        <v>815</v>
      </c>
      <c r="D54" t="s">
        <v>116</v>
      </c>
      <c r="E54">
        <v>1</v>
      </c>
      <c r="F54" t="s">
        <v>45</v>
      </c>
      <c r="G54">
        <v>1.3</v>
      </c>
      <c r="H54" t="s">
        <v>46</v>
      </c>
      <c r="I54" t="s">
        <v>47</v>
      </c>
      <c r="J54" t="s">
        <v>48</v>
      </c>
      <c r="K54" t="s">
        <v>138</v>
      </c>
      <c r="L54" t="s">
        <v>139</v>
      </c>
      <c r="M54" t="s">
        <v>822</v>
      </c>
      <c r="N54" t="s">
        <v>824</v>
      </c>
      <c r="O54">
        <v>2</v>
      </c>
      <c r="P54" t="s">
        <v>148</v>
      </c>
      <c r="Q54">
        <v>47</v>
      </c>
      <c r="R54" t="s">
        <v>151</v>
      </c>
      <c r="S54" t="s">
        <v>823</v>
      </c>
      <c r="T54" t="s">
        <v>825</v>
      </c>
      <c r="U54">
        <v>6000</v>
      </c>
      <c r="V54" t="s">
        <v>146</v>
      </c>
      <c r="W54">
        <v>6131</v>
      </c>
      <c r="X54" t="s">
        <v>152</v>
      </c>
      <c r="Y54">
        <v>0</v>
      </c>
      <c r="Z54" t="s">
        <v>58</v>
      </c>
      <c r="AH54" s="1">
        <v>16670000</v>
      </c>
      <c r="AI54" s="1">
        <v>16670000</v>
      </c>
      <c r="AJ54" s="1">
        <v>7340966.3600000003</v>
      </c>
      <c r="AK54" s="1">
        <v>7340966.3600000003</v>
      </c>
      <c r="AL54" s="1">
        <v>7340966.3600000003</v>
      </c>
      <c r="AM54" s="1">
        <v>7340966.3600000003</v>
      </c>
      <c r="AN54" s="1">
        <v>7340966.3600000003</v>
      </c>
      <c r="AO54" s="1">
        <v>9329033.6400000006</v>
      </c>
      <c r="AP54" s="1">
        <v>9329033.6400000006</v>
      </c>
      <c r="AQ54">
        <v>0</v>
      </c>
      <c r="AR54">
        <v>0</v>
      </c>
      <c r="AS54">
        <v>0</v>
      </c>
      <c r="AT54">
        <v>0</v>
      </c>
      <c r="AU54">
        <v>0</v>
      </c>
    </row>
    <row r="55" spans="1:47" hidden="1" x14ac:dyDescent="0.35">
      <c r="A55" t="s">
        <v>812</v>
      </c>
      <c r="B55" t="s">
        <v>64</v>
      </c>
      <c r="C55" t="s">
        <v>815</v>
      </c>
      <c r="D55" t="s">
        <v>116</v>
      </c>
      <c r="E55">
        <v>1</v>
      </c>
      <c r="F55" t="s">
        <v>45</v>
      </c>
      <c r="G55">
        <v>1.3</v>
      </c>
      <c r="H55" t="s">
        <v>46</v>
      </c>
      <c r="I55" t="s">
        <v>47</v>
      </c>
      <c r="J55" t="s">
        <v>48</v>
      </c>
      <c r="K55" t="s">
        <v>138</v>
      </c>
      <c r="L55" t="s">
        <v>139</v>
      </c>
      <c r="M55" t="s">
        <v>822</v>
      </c>
      <c r="N55" t="s">
        <v>824</v>
      </c>
      <c r="O55">
        <v>2</v>
      </c>
      <c r="P55" t="s">
        <v>148</v>
      </c>
      <c r="Q55">
        <v>47</v>
      </c>
      <c r="R55" t="s">
        <v>151</v>
      </c>
      <c r="S55" t="s">
        <v>823</v>
      </c>
      <c r="T55" t="s">
        <v>825</v>
      </c>
      <c r="U55">
        <v>6000</v>
      </c>
      <c r="V55" t="s">
        <v>146</v>
      </c>
      <c r="W55">
        <v>6131</v>
      </c>
      <c r="X55" t="s">
        <v>152</v>
      </c>
      <c r="Y55">
        <v>64</v>
      </c>
      <c r="Z55" t="s">
        <v>827</v>
      </c>
      <c r="AH55" s="1">
        <v>10000000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 s="1">
        <v>10000000</v>
      </c>
      <c r="AP55" s="1">
        <v>10000000</v>
      </c>
      <c r="AQ55" s="1">
        <v>10000000</v>
      </c>
      <c r="AR55">
        <v>0</v>
      </c>
      <c r="AS55">
        <v>0</v>
      </c>
      <c r="AT55">
        <v>0</v>
      </c>
      <c r="AU55" s="1">
        <v>10000000</v>
      </c>
    </row>
    <row r="56" spans="1:47" hidden="1" x14ac:dyDescent="0.35">
      <c r="A56" t="s">
        <v>812</v>
      </c>
      <c r="B56" t="s">
        <v>64</v>
      </c>
      <c r="C56" t="s">
        <v>815</v>
      </c>
      <c r="D56" t="s">
        <v>116</v>
      </c>
      <c r="E56">
        <v>1</v>
      </c>
      <c r="F56" t="s">
        <v>45</v>
      </c>
      <c r="G56">
        <v>1.3</v>
      </c>
      <c r="H56" t="s">
        <v>46</v>
      </c>
      <c r="I56" t="s">
        <v>47</v>
      </c>
      <c r="J56" t="s">
        <v>48</v>
      </c>
      <c r="K56" t="s">
        <v>138</v>
      </c>
      <c r="L56" t="s">
        <v>139</v>
      </c>
      <c r="M56" t="s">
        <v>822</v>
      </c>
      <c r="N56" t="s">
        <v>824</v>
      </c>
      <c r="O56">
        <v>2</v>
      </c>
      <c r="P56" t="s">
        <v>148</v>
      </c>
      <c r="Q56">
        <v>47</v>
      </c>
      <c r="R56" t="s">
        <v>151</v>
      </c>
      <c r="S56" t="s">
        <v>823</v>
      </c>
      <c r="T56" t="s">
        <v>825</v>
      </c>
      <c r="U56">
        <v>6000</v>
      </c>
      <c r="V56" t="s">
        <v>146</v>
      </c>
      <c r="W56">
        <v>6151</v>
      </c>
      <c r="X56" t="s">
        <v>153</v>
      </c>
      <c r="Y56">
        <v>0</v>
      </c>
      <c r="Z56" t="s">
        <v>58</v>
      </c>
      <c r="AH56" s="1">
        <v>176660000</v>
      </c>
      <c r="AI56" s="1">
        <v>176660000</v>
      </c>
      <c r="AJ56" s="1">
        <v>108444279.51000001</v>
      </c>
      <c r="AK56" s="1">
        <v>108444279.51000001</v>
      </c>
      <c r="AL56" s="1">
        <v>53737416.149999999</v>
      </c>
      <c r="AM56" s="1">
        <v>53737416.149999999</v>
      </c>
      <c r="AN56" s="1">
        <v>53737416.149999999</v>
      </c>
      <c r="AO56" s="1">
        <v>68215720.489999995</v>
      </c>
      <c r="AP56" s="1">
        <v>122922583.84999999</v>
      </c>
      <c r="AQ56">
        <v>0</v>
      </c>
      <c r="AR56">
        <v>0</v>
      </c>
      <c r="AS56">
        <v>0</v>
      </c>
      <c r="AT56">
        <v>0</v>
      </c>
      <c r="AU56">
        <v>0</v>
      </c>
    </row>
    <row r="57" spans="1:47" hidden="1" x14ac:dyDescent="0.35">
      <c r="A57" t="s">
        <v>812</v>
      </c>
      <c r="B57" t="s">
        <v>64</v>
      </c>
      <c r="C57" t="s">
        <v>815</v>
      </c>
      <c r="D57" t="s">
        <v>116</v>
      </c>
      <c r="E57">
        <v>1</v>
      </c>
      <c r="F57" t="s">
        <v>45</v>
      </c>
      <c r="G57">
        <v>1.3</v>
      </c>
      <c r="H57" t="s">
        <v>46</v>
      </c>
      <c r="I57" t="s">
        <v>47</v>
      </c>
      <c r="J57" t="s">
        <v>48</v>
      </c>
      <c r="K57" t="s">
        <v>138</v>
      </c>
      <c r="L57" t="s">
        <v>139</v>
      </c>
      <c r="M57" t="s">
        <v>822</v>
      </c>
      <c r="N57" t="s">
        <v>824</v>
      </c>
      <c r="O57">
        <v>2</v>
      </c>
      <c r="P57" t="s">
        <v>148</v>
      </c>
      <c r="Q57">
        <v>48</v>
      </c>
      <c r="R57" t="s">
        <v>419</v>
      </c>
      <c r="S57" t="s">
        <v>823</v>
      </c>
      <c r="T57" t="s">
        <v>825</v>
      </c>
      <c r="U57">
        <v>6000</v>
      </c>
      <c r="V57" t="s">
        <v>146</v>
      </c>
      <c r="W57">
        <v>6121</v>
      </c>
      <c r="X57" t="s">
        <v>145</v>
      </c>
      <c r="Y57">
        <v>0</v>
      </c>
      <c r="Z57" t="s">
        <v>58</v>
      </c>
      <c r="AH57" s="1">
        <v>45325115.149999999</v>
      </c>
      <c r="AI57" s="1">
        <v>45325115.149999999</v>
      </c>
      <c r="AJ57" s="1">
        <v>24430703.739999998</v>
      </c>
      <c r="AK57" s="1">
        <v>24430703.739999998</v>
      </c>
      <c r="AL57" s="1">
        <v>10267387.560000001</v>
      </c>
      <c r="AM57" s="1">
        <v>10267387.560000001</v>
      </c>
      <c r="AN57" s="1">
        <v>10267387.560000001</v>
      </c>
      <c r="AO57" s="1">
        <v>20894411.41</v>
      </c>
      <c r="AP57" s="1">
        <v>35057727.590000004</v>
      </c>
      <c r="AQ57">
        <v>0</v>
      </c>
      <c r="AR57">
        <v>0</v>
      </c>
      <c r="AS57">
        <v>0</v>
      </c>
      <c r="AT57">
        <v>0</v>
      </c>
      <c r="AU57">
        <v>0</v>
      </c>
    </row>
    <row r="58" spans="1:47" hidden="1" x14ac:dyDescent="0.35">
      <c r="A58" t="s">
        <v>812</v>
      </c>
      <c r="B58" t="s">
        <v>64</v>
      </c>
      <c r="C58" t="s">
        <v>815</v>
      </c>
      <c r="D58" t="s">
        <v>116</v>
      </c>
      <c r="E58">
        <v>1</v>
      </c>
      <c r="F58" t="s">
        <v>45</v>
      </c>
      <c r="G58">
        <v>1.3</v>
      </c>
      <c r="H58" t="s">
        <v>46</v>
      </c>
      <c r="I58" t="s">
        <v>47</v>
      </c>
      <c r="J58" t="s">
        <v>48</v>
      </c>
      <c r="K58" t="s">
        <v>138</v>
      </c>
      <c r="L58" t="s">
        <v>139</v>
      </c>
      <c r="M58" t="s">
        <v>822</v>
      </c>
      <c r="N58" t="s">
        <v>824</v>
      </c>
      <c r="O58">
        <v>2</v>
      </c>
      <c r="P58" t="s">
        <v>148</v>
      </c>
      <c r="Q58">
        <v>48</v>
      </c>
      <c r="R58" t="s">
        <v>419</v>
      </c>
      <c r="S58" t="s">
        <v>823</v>
      </c>
      <c r="T58" t="s">
        <v>825</v>
      </c>
      <c r="U58">
        <v>6000</v>
      </c>
      <c r="V58" t="s">
        <v>146</v>
      </c>
      <c r="W58">
        <v>6151</v>
      </c>
      <c r="X58" t="s">
        <v>153</v>
      </c>
      <c r="Y58">
        <v>0</v>
      </c>
      <c r="Z58" t="s">
        <v>58</v>
      </c>
      <c r="AH58" s="1">
        <v>28397520.850000001</v>
      </c>
      <c r="AI58" s="1">
        <v>28397520.850000001</v>
      </c>
      <c r="AJ58" s="1">
        <v>28082901.510000002</v>
      </c>
      <c r="AK58" s="1">
        <v>28082901.510000002</v>
      </c>
      <c r="AL58" s="1">
        <v>16769697.380000001</v>
      </c>
      <c r="AM58" s="1">
        <v>16769697.380000001</v>
      </c>
      <c r="AN58" s="1">
        <v>16769697.380000001</v>
      </c>
      <c r="AO58" s="1">
        <v>314619.34000000003</v>
      </c>
      <c r="AP58" s="1">
        <v>11627823.470000001</v>
      </c>
      <c r="AQ58">
        <v>0</v>
      </c>
      <c r="AR58">
        <v>0</v>
      </c>
      <c r="AS58">
        <v>0</v>
      </c>
      <c r="AT58">
        <v>0</v>
      </c>
      <c r="AU58">
        <v>0</v>
      </c>
    </row>
    <row r="59" spans="1:47" hidden="1" x14ac:dyDescent="0.35">
      <c r="A59" t="s">
        <v>812</v>
      </c>
      <c r="B59" t="s">
        <v>64</v>
      </c>
      <c r="C59" t="s">
        <v>815</v>
      </c>
      <c r="D59" t="s">
        <v>116</v>
      </c>
      <c r="E59">
        <v>1</v>
      </c>
      <c r="F59" t="s">
        <v>45</v>
      </c>
      <c r="G59">
        <v>1.3</v>
      </c>
      <c r="H59" t="s">
        <v>46</v>
      </c>
      <c r="I59" t="s">
        <v>47</v>
      </c>
      <c r="J59" t="s">
        <v>48</v>
      </c>
      <c r="K59" t="s">
        <v>138</v>
      </c>
      <c r="L59" t="s">
        <v>139</v>
      </c>
      <c r="M59" t="s">
        <v>822</v>
      </c>
      <c r="N59" t="s">
        <v>824</v>
      </c>
      <c r="O59">
        <v>2</v>
      </c>
      <c r="P59" t="s">
        <v>148</v>
      </c>
      <c r="Q59">
        <v>49</v>
      </c>
      <c r="R59" t="s">
        <v>149</v>
      </c>
      <c r="S59" t="s">
        <v>823</v>
      </c>
      <c r="T59" t="s">
        <v>825</v>
      </c>
      <c r="U59">
        <v>6000</v>
      </c>
      <c r="V59" t="s">
        <v>146</v>
      </c>
      <c r="W59">
        <v>6121</v>
      </c>
      <c r="X59" t="s">
        <v>145</v>
      </c>
      <c r="Y59">
        <v>0</v>
      </c>
      <c r="Z59" t="s">
        <v>58</v>
      </c>
      <c r="AH59" s="1">
        <v>195080727.16</v>
      </c>
      <c r="AI59" s="1">
        <v>131280727.16</v>
      </c>
      <c r="AJ59" s="1">
        <v>121767718.72</v>
      </c>
      <c r="AK59" s="1">
        <v>121767718.72</v>
      </c>
      <c r="AL59" s="1">
        <v>71212548.799999997</v>
      </c>
      <c r="AM59" s="1">
        <v>66278664.310000002</v>
      </c>
      <c r="AN59" s="1">
        <v>66278664.310000002</v>
      </c>
      <c r="AO59" s="1">
        <v>73313008.439999998</v>
      </c>
      <c r="AP59" s="1">
        <v>128802062.84999999</v>
      </c>
      <c r="AQ59" s="1">
        <v>63800000</v>
      </c>
      <c r="AR59">
        <v>0</v>
      </c>
      <c r="AS59">
        <v>0</v>
      </c>
      <c r="AT59">
        <v>0</v>
      </c>
      <c r="AU59" s="1">
        <v>63800000</v>
      </c>
    </row>
    <row r="60" spans="1:47" hidden="1" x14ac:dyDescent="0.35">
      <c r="A60" t="s">
        <v>812</v>
      </c>
      <c r="B60" t="s">
        <v>64</v>
      </c>
      <c r="C60" t="s">
        <v>815</v>
      </c>
      <c r="D60" t="s">
        <v>116</v>
      </c>
      <c r="E60">
        <v>1</v>
      </c>
      <c r="F60" t="s">
        <v>45</v>
      </c>
      <c r="G60">
        <v>1.3</v>
      </c>
      <c r="H60" t="s">
        <v>46</v>
      </c>
      <c r="I60" t="s">
        <v>47</v>
      </c>
      <c r="J60" t="s">
        <v>48</v>
      </c>
      <c r="K60" t="s">
        <v>138</v>
      </c>
      <c r="L60" t="s">
        <v>139</v>
      </c>
      <c r="M60" t="s">
        <v>822</v>
      </c>
      <c r="N60" t="s">
        <v>824</v>
      </c>
      <c r="O60">
        <v>2</v>
      </c>
      <c r="P60" t="s">
        <v>148</v>
      </c>
      <c r="Q60">
        <v>49</v>
      </c>
      <c r="R60" t="s">
        <v>149</v>
      </c>
      <c r="S60" t="s">
        <v>823</v>
      </c>
      <c r="T60" t="s">
        <v>825</v>
      </c>
      <c r="U60">
        <v>6000</v>
      </c>
      <c r="V60" t="s">
        <v>146</v>
      </c>
      <c r="W60">
        <v>6121</v>
      </c>
      <c r="X60" t="s">
        <v>145</v>
      </c>
      <c r="Y60">
        <v>52</v>
      </c>
      <c r="Z60" t="s">
        <v>828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s="1">
        <v>10000000</v>
      </c>
      <c r="AR60">
        <v>0</v>
      </c>
      <c r="AS60">
        <v>0</v>
      </c>
      <c r="AT60" s="1">
        <v>10000000</v>
      </c>
      <c r="AU60">
        <v>0</v>
      </c>
    </row>
    <row r="61" spans="1:47" hidden="1" x14ac:dyDescent="0.35">
      <c r="A61" t="s">
        <v>812</v>
      </c>
      <c r="B61" t="s">
        <v>64</v>
      </c>
      <c r="C61" t="s">
        <v>815</v>
      </c>
      <c r="D61" t="s">
        <v>116</v>
      </c>
      <c r="E61">
        <v>1</v>
      </c>
      <c r="F61" t="s">
        <v>45</v>
      </c>
      <c r="G61">
        <v>1.3</v>
      </c>
      <c r="H61" t="s">
        <v>46</v>
      </c>
      <c r="I61" t="s">
        <v>47</v>
      </c>
      <c r="J61" t="s">
        <v>48</v>
      </c>
      <c r="K61" t="s">
        <v>138</v>
      </c>
      <c r="L61" t="s">
        <v>139</v>
      </c>
      <c r="M61" t="s">
        <v>822</v>
      </c>
      <c r="N61" t="s">
        <v>824</v>
      </c>
      <c r="O61">
        <v>2</v>
      </c>
      <c r="P61" t="s">
        <v>148</v>
      </c>
      <c r="Q61">
        <v>49</v>
      </c>
      <c r="R61" t="s">
        <v>149</v>
      </c>
      <c r="S61" t="s">
        <v>823</v>
      </c>
      <c r="T61" t="s">
        <v>825</v>
      </c>
      <c r="U61">
        <v>6000</v>
      </c>
      <c r="V61" t="s">
        <v>146</v>
      </c>
      <c r="W61">
        <v>6131</v>
      </c>
      <c r="X61" t="s">
        <v>152</v>
      </c>
      <c r="Y61">
        <v>0</v>
      </c>
      <c r="Z61" t="s">
        <v>58</v>
      </c>
      <c r="AH61" s="1">
        <v>172776707.99000001</v>
      </c>
      <c r="AI61" s="1">
        <v>56576707.039999999</v>
      </c>
      <c r="AJ61" s="1">
        <v>165992377.18000001</v>
      </c>
      <c r="AK61" s="1">
        <v>165992377.18000001</v>
      </c>
      <c r="AL61" s="1">
        <v>95900176.689999998</v>
      </c>
      <c r="AM61" s="1">
        <v>95900176.689999998</v>
      </c>
      <c r="AN61" s="1">
        <v>94371345.310000002</v>
      </c>
      <c r="AO61" s="1">
        <v>6784330.8099999996</v>
      </c>
      <c r="AP61" s="1">
        <v>78405362.680000007</v>
      </c>
      <c r="AQ61">
        <v>0</v>
      </c>
      <c r="AR61" s="1">
        <v>125200000.95</v>
      </c>
      <c r="AS61">
        <v>0</v>
      </c>
      <c r="AT61" s="1">
        <v>9000000</v>
      </c>
      <c r="AU61" s="1">
        <v>116200000.95</v>
      </c>
    </row>
    <row r="62" spans="1:47" hidden="1" x14ac:dyDescent="0.35">
      <c r="A62" t="s">
        <v>812</v>
      </c>
      <c r="B62" t="s">
        <v>64</v>
      </c>
      <c r="C62" t="s">
        <v>815</v>
      </c>
      <c r="D62" t="s">
        <v>116</v>
      </c>
      <c r="E62">
        <v>1</v>
      </c>
      <c r="F62" t="s">
        <v>45</v>
      </c>
      <c r="G62">
        <v>1.3</v>
      </c>
      <c r="H62" t="s">
        <v>46</v>
      </c>
      <c r="I62" t="s">
        <v>47</v>
      </c>
      <c r="J62" t="s">
        <v>48</v>
      </c>
      <c r="K62" t="s">
        <v>138</v>
      </c>
      <c r="L62" t="s">
        <v>139</v>
      </c>
      <c r="M62" t="s">
        <v>822</v>
      </c>
      <c r="N62" t="s">
        <v>824</v>
      </c>
      <c r="O62">
        <v>2</v>
      </c>
      <c r="P62" t="s">
        <v>148</v>
      </c>
      <c r="Q62">
        <v>49</v>
      </c>
      <c r="R62" t="s">
        <v>149</v>
      </c>
      <c r="S62" t="s">
        <v>823</v>
      </c>
      <c r="T62" t="s">
        <v>825</v>
      </c>
      <c r="U62">
        <v>6000</v>
      </c>
      <c r="V62" t="s">
        <v>146</v>
      </c>
      <c r="W62">
        <v>6151</v>
      </c>
      <c r="X62" t="s">
        <v>153</v>
      </c>
      <c r="Y62">
        <v>0</v>
      </c>
      <c r="Z62" t="s">
        <v>58</v>
      </c>
      <c r="AH62" s="1">
        <v>233555132.84999999</v>
      </c>
      <c r="AI62" s="1">
        <v>158055130.22999999</v>
      </c>
      <c r="AJ62" s="1">
        <v>217003365.43000001</v>
      </c>
      <c r="AK62" s="1">
        <v>217003365.43000001</v>
      </c>
      <c r="AL62" s="1">
        <v>122854432.91</v>
      </c>
      <c r="AM62" s="1">
        <v>118211574.15000001</v>
      </c>
      <c r="AN62" s="1">
        <v>116427164.18000001</v>
      </c>
      <c r="AO62" s="1">
        <v>16551767.42</v>
      </c>
      <c r="AP62" s="1">
        <v>117127968.67</v>
      </c>
      <c r="AQ62" s="1">
        <v>75500000</v>
      </c>
      <c r="AR62">
        <v>2.62</v>
      </c>
      <c r="AS62">
        <v>0</v>
      </c>
      <c r="AT62">
        <v>0</v>
      </c>
      <c r="AU62" s="1">
        <v>75500002.620000005</v>
      </c>
    </row>
    <row r="63" spans="1:47" hidden="1" x14ac:dyDescent="0.35">
      <c r="A63" t="s">
        <v>812</v>
      </c>
      <c r="B63" t="s">
        <v>64</v>
      </c>
      <c r="C63" t="s">
        <v>815</v>
      </c>
      <c r="D63" t="s">
        <v>116</v>
      </c>
      <c r="E63">
        <v>1</v>
      </c>
      <c r="F63" t="s">
        <v>45</v>
      </c>
      <c r="G63">
        <v>1.3</v>
      </c>
      <c r="H63" t="s">
        <v>46</v>
      </c>
      <c r="I63" t="s">
        <v>47</v>
      </c>
      <c r="J63" t="s">
        <v>48</v>
      </c>
      <c r="K63" t="s">
        <v>138</v>
      </c>
      <c r="L63" t="s">
        <v>139</v>
      </c>
      <c r="M63" t="s">
        <v>822</v>
      </c>
      <c r="N63" t="s">
        <v>824</v>
      </c>
      <c r="O63">
        <v>2</v>
      </c>
      <c r="P63" t="s">
        <v>148</v>
      </c>
      <c r="Q63">
        <v>49</v>
      </c>
      <c r="R63" t="s">
        <v>149</v>
      </c>
      <c r="S63" t="s">
        <v>823</v>
      </c>
      <c r="T63" t="s">
        <v>825</v>
      </c>
      <c r="U63">
        <v>6000</v>
      </c>
      <c r="V63" t="s">
        <v>146</v>
      </c>
      <c r="W63">
        <v>6321</v>
      </c>
      <c r="X63" t="s">
        <v>303</v>
      </c>
      <c r="Y63">
        <v>0</v>
      </c>
      <c r="Z63" t="s">
        <v>58</v>
      </c>
      <c r="AH63" s="1">
        <v>9500000</v>
      </c>
      <c r="AI63" s="1">
        <v>8000000</v>
      </c>
      <c r="AJ63" s="1">
        <v>7984277.71</v>
      </c>
      <c r="AK63" s="1">
        <v>7984277.71</v>
      </c>
      <c r="AL63" s="1">
        <v>4463470.97</v>
      </c>
      <c r="AM63" s="1">
        <v>4463470.97</v>
      </c>
      <c r="AN63" s="1">
        <v>4463470.97</v>
      </c>
      <c r="AO63" s="1">
        <v>1515722.29</v>
      </c>
      <c r="AP63" s="1">
        <v>5036529.03</v>
      </c>
      <c r="AQ63" s="1">
        <v>1500000</v>
      </c>
      <c r="AR63">
        <v>0</v>
      </c>
      <c r="AS63">
        <v>0</v>
      </c>
      <c r="AT63">
        <v>0</v>
      </c>
      <c r="AU63" s="1">
        <v>1500000</v>
      </c>
    </row>
    <row r="64" spans="1:47" hidden="1" x14ac:dyDescent="0.35">
      <c r="A64" t="s">
        <v>812</v>
      </c>
      <c r="B64" t="s">
        <v>64</v>
      </c>
      <c r="C64" t="s">
        <v>815</v>
      </c>
      <c r="D64" t="s">
        <v>116</v>
      </c>
      <c r="E64">
        <v>1</v>
      </c>
      <c r="F64" t="s">
        <v>45</v>
      </c>
      <c r="G64">
        <v>1.3</v>
      </c>
      <c r="H64" t="s">
        <v>46</v>
      </c>
      <c r="I64" t="s">
        <v>47</v>
      </c>
      <c r="J64" t="s">
        <v>48</v>
      </c>
      <c r="K64" t="s">
        <v>65</v>
      </c>
      <c r="L64" t="s">
        <v>66</v>
      </c>
      <c r="M64" t="s">
        <v>829</v>
      </c>
      <c r="N64" t="s">
        <v>178</v>
      </c>
      <c r="O64">
        <v>5</v>
      </c>
      <c r="P64" t="s">
        <v>810</v>
      </c>
      <c r="Q64">
        <v>3</v>
      </c>
      <c r="R64" t="s">
        <v>691</v>
      </c>
      <c r="S64" t="s">
        <v>830</v>
      </c>
      <c r="T64" t="s">
        <v>832</v>
      </c>
      <c r="U64">
        <v>5000</v>
      </c>
      <c r="V64" t="s">
        <v>118</v>
      </c>
      <c r="W64">
        <v>5111</v>
      </c>
      <c r="X64" t="s">
        <v>119</v>
      </c>
      <c r="Y64">
        <v>41</v>
      </c>
      <c r="Z64" t="s">
        <v>831</v>
      </c>
      <c r="AH64">
        <v>0</v>
      </c>
      <c r="AI64" s="1">
        <v>4000000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 s="1">
        <v>4000000</v>
      </c>
      <c r="AU64" s="1">
        <v>-4000000</v>
      </c>
    </row>
    <row r="65" spans="1:47" hidden="1" x14ac:dyDescent="0.35">
      <c r="A65" t="s">
        <v>812</v>
      </c>
      <c r="B65" t="s">
        <v>64</v>
      </c>
      <c r="C65" t="s">
        <v>815</v>
      </c>
      <c r="D65" t="s">
        <v>116</v>
      </c>
      <c r="E65">
        <v>1</v>
      </c>
      <c r="F65" t="s">
        <v>45</v>
      </c>
      <c r="G65">
        <v>1.3</v>
      </c>
      <c r="H65" t="s">
        <v>46</v>
      </c>
      <c r="I65" t="s">
        <v>47</v>
      </c>
      <c r="J65" t="s">
        <v>48</v>
      </c>
      <c r="K65" t="s">
        <v>65</v>
      </c>
      <c r="L65" t="s">
        <v>66</v>
      </c>
      <c r="M65" t="s">
        <v>829</v>
      </c>
      <c r="N65" t="s">
        <v>178</v>
      </c>
      <c r="O65">
        <v>5</v>
      </c>
      <c r="P65" t="s">
        <v>810</v>
      </c>
      <c r="Q65">
        <v>3</v>
      </c>
      <c r="R65" t="s">
        <v>691</v>
      </c>
      <c r="S65" t="s">
        <v>830</v>
      </c>
      <c r="T65" t="s">
        <v>832</v>
      </c>
      <c r="U65">
        <v>5000</v>
      </c>
      <c r="V65" t="s">
        <v>118</v>
      </c>
      <c r="W65">
        <v>5811</v>
      </c>
      <c r="X65" t="s">
        <v>251</v>
      </c>
      <c r="Y65">
        <v>0</v>
      </c>
      <c r="Z65" t="s">
        <v>58</v>
      </c>
      <c r="AH65">
        <v>0</v>
      </c>
      <c r="AI65" s="1">
        <v>10000000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 s="1">
        <v>10000000</v>
      </c>
      <c r="AU65" s="1">
        <v>-10000000</v>
      </c>
    </row>
    <row r="66" spans="1:47" hidden="1" x14ac:dyDescent="0.35">
      <c r="A66" t="s">
        <v>812</v>
      </c>
      <c r="B66" t="s">
        <v>64</v>
      </c>
      <c r="C66" t="s">
        <v>815</v>
      </c>
      <c r="D66" t="s">
        <v>116</v>
      </c>
      <c r="E66">
        <v>1</v>
      </c>
      <c r="F66" t="s">
        <v>45</v>
      </c>
      <c r="G66">
        <v>1.3</v>
      </c>
      <c r="H66" t="s">
        <v>46</v>
      </c>
      <c r="I66" t="s">
        <v>47</v>
      </c>
      <c r="J66" t="s">
        <v>48</v>
      </c>
      <c r="K66" t="s">
        <v>65</v>
      </c>
      <c r="L66" t="s">
        <v>66</v>
      </c>
      <c r="M66" t="s">
        <v>829</v>
      </c>
      <c r="N66" t="s">
        <v>178</v>
      </c>
      <c r="O66">
        <v>5</v>
      </c>
      <c r="P66" t="s">
        <v>810</v>
      </c>
      <c r="Q66">
        <v>3</v>
      </c>
      <c r="R66" t="s">
        <v>691</v>
      </c>
      <c r="S66" t="s">
        <v>830</v>
      </c>
      <c r="T66" t="s">
        <v>832</v>
      </c>
      <c r="U66">
        <v>5000</v>
      </c>
      <c r="V66" t="s">
        <v>118</v>
      </c>
      <c r="W66">
        <v>5811</v>
      </c>
      <c r="X66" t="s">
        <v>251</v>
      </c>
      <c r="Y66">
        <v>46</v>
      </c>
      <c r="Z66" t="s">
        <v>301</v>
      </c>
      <c r="AH66" s="1">
        <v>103734.1</v>
      </c>
      <c r="AI66">
        <v>0</v>
      </c>
      <c r="AJ66" s="1">
        <v>103734.1</v>
      </c>
      <c r="AK66" s="1">
        <v>103734.1</v>
      </c>
      <c r="AL66" s="1">
        <v>103734.1</v>
      </c>
      <c r="AM66" s="1">
        <v>103734.1</v>
      </c>
      <c r="AN66" s="1">
        <v>103734.1</v>
      </c>
      <c r="AO66">
        <v>0</v>
      </c>
      <c r="AP66">
        <v>0</v>
      </c>
      <c r="AQ66" s="1">
        <v>3507496</v>
      </c>
      <c r="AR66">
        <v>0</v>
      </c>
      <c r="AS66">
        <v>0</v>
      </c>
      <c r="AT66" s="1">
        <v>3403761.9</v>
      </c>
      <c r="AU66" s="1">
        <v>103734.1</v>
      </c>
    </row>
    <row r="67" spans="1:47" hidden="1" x14ac:dyDescent="0.35">
      <c r="A67" t="s">
        <v>812</v>
      </c>
      <c r="B67" t="s">
        <v>64</v>
      </c>
      <c r="C67" t="s">
        <v>815</v>
      </c>
      <c r="D67" t="s">
        <v>54</v>
      </c>
      <c r="E67">
        <v>1</v>
      </c>
      <c r="F67" t="s">
        <v>45</v>
      </c>
      <c r="G67">
        <v>1.3</v>
      </c>
      <c r="H67" t="s">
        <v>46</v>
      </c>
      <c r="I67" t="s">
        <v>47</v>
      </c>
      <c r="J67" t="s">
        <v>48</v>
      </c>
      <c r="K67" t="s">
        <v>65</v>
      </c>
      <c r="L67" t="s">
        <v>66</v>
      </c>
      <c r="M67" t="s">
        <v>829</v>
      </c>
      <c r="N67" t="s">
        <v>178</v>
      </c>
      <c r="O67">
        <v>5</v>
      </c>
      <c r="P67" t="s">
        <v>810</v>
      </c>
      <c r="Q67">
        <v>3</v>
      </c>
      <c r="R67" t="s">
        <v>691</v>
      </c>
      <c r="S67" t="s">
        <v>830</v>
      </c>
      <c r="T67" t="s">
        <v>832</v>
      </c>
      <c r="U67">
        <v>2000</v>
      </c>
      <c r="V67" t="s">
        <v>105</v>
      </c>
      <c r="W67">
        <v>2111</v>
      </c>
      <c r="X67" t="s">
        <v>124</v>
      </c>
      <c r="Y67">
        <v>0</v>
      </c>
      <c r="Z67" t="s">
        <v>58</v>
      </c>
      <c r="AH67" s="1">
        <v>20000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 s="1">
        <v>20000</v>
      </c>
      <c r="AP67" s="1">
        <v>20000</v>
      </c>
      <c r="AQ67">
        <v>0</v>
      </c>
      <c r="AR67" s="1">
        <v>20000</v>
      </c>
      <c r="AS67">
        <v>0</v>
      </c>
      <c r="AT67">
        <v>0</v>
      </c>
      <c r="AU67" s="1">
        <v>20000</v>
      </c>
    </row>
    <row r="68" spans="1:47" hidden="1" x14ac:dyDescent="0.35">
      <c r="A68" t="s">
        <v>812</v>
      </c>
      <c r="B68" t="s">
        <v>64</v>
      </c>
      <c r="C68" t="s">
        <v>815</v>
      </c>
      <c r="D68" t="s">
        <v>54</v>
      </c>
      <c r="E68">
        <v>1</v>
      </c>
      <c r="F68" t="s">
        <v>45</v>
      </c>
      <c r="G68">
        <v>1.3</v>
      </c>
      <c r="H68" t="s">
        <v>46</v>
      </c>
      <c r="I68" t="s">
        <v>47</v>
      </c>
      <c r="J68" t="s">
        <v>48</v>
      </c>
      <c r="K68" t="s">
        <v>65</v>
      </c>
      <c r="L68" t="s">
        <v>66</v>
      </c>
      <c r="M68" t="s">
        <v>829</v>
      </c>
      <c r="N68" t="s">
        <v>178</v>
      </c>
      <c r="O68">
        <v>5</v>
      </c>
      <c r="P68" t="s">
        <v>810</v>
      </c>
      <c r="Q68">
        <v>3</v>
      </c>
      <c r="R68" t="s">
        <v>691</v>
      </c>
      <c r="S68" t="s">
        <v>830</v>
      </c>
      <c r="T68" t="s">
        <v>832</v>
      </c>
      <c r="U68">
        <v>2000</v>
      </c>
      <c r="V68" t="s">
        <v>105</v>
      </c>
      <c r="W68">
        <v>2141</v>
      </c>
      <c r="X68" t="s">
        <v>126</v>
      </c>
      <c r="Y68">
        <v>0</v>
      </c>
      <c r="Z68" t="s">
        <v>58</v>
      </c>
      <c r="AH68" s="1">
        <v>20000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 s="1">
        <v>20000</v>
      </c>
      <c r="AP68" s="1">
        <v>20000</v>
      </c>
      <c r="AQ68">
        <v>0</v>
      </c>
      <c r="AR68" s="1">
        <v>20000</v>
      </c>
      <c r="AS68">
        <v>0</v>
      </c>
      <c r="AT68">
        <v>0</v>
      </c>
      <c r="AU68" s="1">
        <v>20000</v>
      </c>
    </row>
    <row r="69" spans="1:47" hidden="1" x14ac:dyDescent="0.35">
      <c r="A69" t="s">
        <v>812</v>
      </c>
      <c r="B69" t="s">
        <v>64</v>
      </c>
      <c r="C69" t="s">
        <v>815</v>
      </c>
      <c r="D69" t="s">
        <v>54</v>
      </c>
      <c r="E69">
        <v>1</v>
      </c>
      <c r="F69" t="s">
        <v>45</v>
      </c>
      <c r="G69">
        <v>1.3</v>
      </c>
      <c r="H69" t="s">
        <v>46</v>
      </c>
      <c r="I69" t="s">
        <v>47</v>
      </c>
      <c r="J69" t="s">
        <v>48</v>
      </c>
      <c r="K69" t="s">
        <v>65</v>
      </c>
      <c r="L69" t="s">
        <v>66</v>
      </c>
      <c r="M69" t="s">
        <v>829</v>
      </c>
      <c r="N69" t="s">
        <v>178</v>
      </c>
      <c r="O69">
        <v>5</v>
      </c>
      <c r="P69" t="s">
        <v>810</v>
      </c>
      <c r="Q69">
        <v>3</v>
      </c>
      <c r="R69" t="s">
        <v>691</v>
      </c>
      <c r="S69" t="s">
        <v>830</v>
      </c>
      <c r="T69" t="s">
        <v>832</v>
      </c>
      <c r="U69">
        <v>2000</v>
      </c>
      <c r="V69" t="s">
        <v>105</v>
      </c>
      <c r="W69">
        <v>2211</v>
      </c>
      <c r="X69" t="s">
        <v>307</v>
      </c>
      <c r="Y69">
        <v>0</v>
      </c>
      <c r="Z69" t="s">
        <v>58</v>
      </c>
      <c r="AH69" s="1">
        <v>20000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 s="1">
        <v>20000</v>
      </c>
      <c r="AP69" s="1">
        <v>20000</v>
      </c>
      <c r="AQ69">
        <v>0</v>
      </c>
      <c r="AR69" s="1">
        <v>20000</v>
      </c>
      <c r="AS69">
        <v>0</v>
      </c>
      <c r="AT69">
        <v>0</v>
      </c>
      <c r="AU69" s="1">
        <v>20000</v>
      </c>
    </row>
    <row r="70" spans="1:47" hidden="1" x14ac:dyDescent="0.35">
      <c r="A70" t="s">
        <v>812</v>
      </c>
      <c r="B70" t="s">
        <v>64</v>
      </c>
      <c r="C70" t="s">
        <v>815</v>
      </c>
      <c r="D70" t="s">
        <v>54</v>
      </c>
      <c r="E70">
        <v>1</v>
      </c>
      <c r="F70" t="s">
        <v>45</v>
      </c>
      <c r="G70">
        <v>1.3</v>
      </c>
      <c r="H70" t="s">
        <v>46</v>
      </c>
      <c r="I70" t="s">
        <v>47</v>
      </c>
      <c r="J70" t="s">
        <v>48</v>
      </c>
      <c r="K70" t="s">
        <v>65</v>
      </c>
      <c r="L70" t="s">
        <v>66</v>
      </c>
      <c r="M70" t="s">
        <v>829</v>
      </c>
      <c r="N70" t="s">
        <v>178</v>
      </c>
      <c r="O70">
        <v>5</v>
      </c>
      <c r="P70" t="s">
        <v>810</v>
      </c>
      <c r="Q70">
        <v>3</v>
      </c>
      <c r="R70" t="s">
        <v>691</v>
      </c>
      <c r="S70" t="s">
        <v>830</v>
      </c>
      <c r="T70" t="s">
        <v>832</v>
      </c>
      <c r="U70">
        <v>3000</v>
      </c>
      <c r="V70" t="s">
        <v>56</v>
      </c>
      <c r="W70">
        <v>3391</v>
      </c>
      <c r="X70" t="s">
        <v>129</v>
      </c>
      <c r="Y70">
        <v>0</v>
      </c>
      <c r="Z70" t="s">
        <v>58</v>
      </c>
      <c r="AH70" s="1">
        <v>200000</v>
      </c>
      <c r="AI70" s="1">
        <v>200000</v>
      </c>
      <c r="AJ70">
        <v>0</v>
      </c>
      <c r="AK70">
        <v>0</v>
      </c>
      <c r="AL70">
        <v>0</v>
      </c>
      <c r="AM70">
        <v>0</v>
      </c>
      <c r="AN70">
        <v>0</v>
      </c>
      <c r="AO70" s="1">
        <v>200000</v>
      </c>
      <c r="AP70" s="1">
        <v>200000</v>
      </c>
      <c r="AQ70">
        <v>0</v>
      </c>
      <c r="AR70">
        <v>0</v>
      </c>
      <c r="AS70">
        <v>0</v>
      </c>
      <c r="AT70">
        <v>0</v>
      </c>
      <c r="AU70">
        <v>0</v>
      </c>
    </row>
    <row r="71" spans="1:47" hidden="1" x14ac:dyDescent="0.35">
      <c r="A71" t="s">
        <v>812</v>
      </c>
      <c r="B71" t="s">
        <v>64</v>
      </c>
      <c r="C71" t="s">
        <v>815</v>
      </c>
      <c r="D71" t="s">
        <v>54</v>
      </c>
      <c r="E71">
        <v>1</v>
      </c>
      <c r="F71" t="s">
        <v>45</v>
      </c>
      <c r="G71">
        <v>1.3</v>
      </c>
      <c r="H71" t="s">
        <v>46</v>
      </c>
      <c r="I71" t="s">
        <v>47</v>
      </c>
      <c r="J71" t="s">
        <v>48</v>
      </c>
      <c r="K71" t="s">
        <v>65</v>
      </c>
      <c r="L71" t="s">
        <v>66</v>
      </c>
      <c r="M71" t="s">
        <v>829</v>
      </c>
      <c r="N71" t="s">
        <v>178</v>
      </c>
      <c r="O71">
        <v>5</v>
      </c>
      <c r="P71" t="s">
        <v>810</v>
      </c>
      <c r="Q71">
        <v>3</v>
      </c>
      <c r="R71" t="s">
        <v>691</v>
      </c>
      <c r="S71" t="s">
        <v>830</v>
      </c>
      <c r="T71" t="s">
        <v>832</v>
      </c>
      <c r="U71">
        <v>3000</v>
      </c>
      <c r="V71" t="s">
        <v>56</v>
      </c>
      <c r="W71">
        <v>3411</v>
      </c>
      <c r="X71" t="s">
        <v>319</v>
      </c>
      <c r="Y71">
        <v>0</v>
      </c>
      <c r="Z71" t="s">
        <v>58</v>
      </c>
      <c r="AH71" s="1">
        <v>1200000</v>
      </c>
      <c r="AI71" s="1">
        <v>1200000</v>
      </c>
      <c r="AJ71" s="1">
        <v>1019324.64</v>
      </c>
      <c r="AK71" s="1">
        <v>880936.64</v>
      </c>
      <c r="AL71" s="1">
        <v>880936.64</v>
      </c>
      <c r="AM71" s="1">
        <v>439245.73</v>
      </c>
      <c r="AN71" s="1">
        <v>439245.73</v>
      </c>
      <c r="AO71" s="1">
        <v>319063.36</v>
      </c>
      <c r="AP71" s="1">
        <v>760754.27</v>
      </c>
      <c r="AQ71">
        <v>0</v>
      </c>
      <c r="AR71">
        <v>0</v>
      </c>
      <c r="AS71">
        <v>0</v>
      </c>
      <c r="AT71">
        <v>0</v>
      </c>
      <c r="AU71">
        <v>0</v>
      </c>
    </row>
    <row r="72" spans="1:47" hidden="1" x14ac:dyDescent="0.35">
      <c r="A72" t="s">
        <v>812</v>
      </c>
      <c r="B72" t="s">
        <v>64</v>
      </c>
      <c r="C72" t="s">
        <v>815</v>
      </c>
      <c r="D72" t="s">
        <v>54</v>
      </c>
      <c r="E72">
        <v>1</v>
      </c>
      <c r="F72" t="s">
        <v>45</v>
      </c>
      <c r="G72">
        <v>1.3</v>
      </c>
      <c r="H72" t="s">
        <v>46</v>
      </c>
      <c r="I72" t="s">
        <v>47</v>
      </c>
      <c r="J72" t="s">
        <v>48</v>
      </c>
      <c r="K72" t="s">
        <v>65</v>
      </c>
      <c r="L72" t="s">
        <v>66</v>
      </c>
      <c r="M72" t="s">
        <v>829</v>
      </c>
      <c r="N72" t="s">
        <v>178</v>
      </c>
      <c r="O72">
        <v>5</v>
      </c>
      <c r="P72" t="s">
        <v>810</v>
      </c>
      <c r="Q72">
        <v>3</v>
      </c>
      <c r="R72" t="s">
        <v>691</v>
      </c>
      <c r="S72" t="s">
        <v>830</v>
      </c>
      <c r="T72" t="s">
        <v>832</v>
      </c>
      <c r="U72">
        <v>3000</v>
      </c>
      <c r="V72" t="s">
        <v>56</v>
      </c>
      <c r="W72">
        <v>3711</v>
      </c>
      <c r="X72" t="s">
        <v>278</v>
      </c>
      <c r="Y72">
        <v>0</v>
      </c>
      <c r="Z72" t="s">
        <v>58</v>
      </c>
      <c r="AH72" s="1">
        <v>7200</v>
      </c>
      <c r="AI72" s="1">
        <v>7200</v>
      </c>
      <c r="AJ72">
        <v>0</v>
      </c>
      <c r="AK72">
        <v>0</v>
      </c>
      <c r="AL72">
        <v>0</v>
      </c>
      <c r="AM72">
        <v>0</v>
      </c>
      <c r="AN72">
        <v>0</v>
      </c>
      <c r="AO72" s="1">
        <v>7200</v>
      </c>
      <c r="AP72" s="1">
        <v>7200</v>
      </c>
      <c r="AQ72">
        <v>0</v>
      </c>
      <c r="AR72">
        <v>0</v>
      </c>
      <c r="AS72">
        <v>0</v>
      </c>
      <c r="AT72">
        <v>0</v>
      </c>
      <c r="AU72">
        <v>0</v>
      </c>
    </row>
    <row r="73" spans="1:47" hidden="1" x14ac:dyDescent="0.35">
      <c r="A73" t="s">
        <v>812</v>
      </c>
      <c r="B73" t="s">
        <v>64</v>
      </c>
      <c r="C73" t="s">
        <v>815</v>
      </c>
      <c r="D73" t="s">
        <v>54</v>
      </c>
      <c r="E73">
        <v>1</v>
      </c>
      <c r="F73" t="s">
        <v>45</v>
      </c>
      <c r="G73">
        <v>1.3</v>
      </c>
      <c r="H73" t="s">
        <v>46</v>
      </c>
      <c r="I73" t="s">
        <v>47</v>
      </c>
      <c r="J73" t="s">
        <v>48</v>
      </c>
      <c r="K73" t="s">
        <v>65</v>
      </c>
      <c r="L73" t="s">
        <v>66</v>
      </c>
      <c r="M73" t="s">
        <v>829</v>
      </c>
      <c r="N73" t="s">
        <v>178</v>
      </c>
      <c r="O73">
        <v>5</v>
      </c>
      <c r="P73" t="s">
        <v>810</v>
      </c>
      <c r="Q73">
        <v>3</v>
      </c>
      <c r="R73" t="s">
        <v>691</v>
      </c>
      <c r="S73" t="s">
        <v>830</v>
      </c>
      <c r="T73" t="s">
        <v>832</v>
      </c>
      <c r="U73">
        <v>3000</v>
      </c>
      <c r="V73" t="s">
        <v>56</v>
      </c>
      <c r="W73">
        <v>3751</v>
      </c>
      <c r="X73" t="s">
        <v>279</v>
      </c>
      <c r="Y73">
        <v>0</v>
      </c>
      <c r="Z73" t="s">
        <v>58</v>
      </c>
      <c r="AH73" s="1">
        <v>5300</v>
      </c>
      <c r="AI73" s="1">
        <v>5300</v>
      </c>
      <c r="AJ73">
        <v>0</v>
      </c>
      <c r="AK73">
        <v>0</v>
      </c>
      <c r="AL73">
        <v>0</v>
      </c>
      <c r="AM73">
        <v>0</v>
      </c>
      <c r="AN73">
        <v>0</v>
      </c>
      <c r="AO73" s="1">
        <v>5300</v>
      </c>
      <c r="AP73" s="1">
        <v>5300</v>
      </c>
      <c r="AQ73">
        <v>0</v>
      </c>
      <c r="AR73">
        <v>0</v>
      </c>
      <c r="AS73">
        <v>0</v>
      </c>
      <c r="AT73">
        <v>0</v>
      </c>
      <c r="AU73">
        <v>0</v>
      </c>
    </row>
    <row r="74" spans="1:47" hidden="1" x14ac:dyDescent="0.35">
      <c r="A74" t="s">
        <v>812</v>
      </c>
      <c r="B74" t="s">
        <v>64</v>
      </c>
      <c r="C74" t="s">
        <v>815</v>
      </c>
      <c r="D74" t="s">
        <v>54</v>
      </c>
      <c r="E74">
        <v>1</v>
      </c>
      <c r="F74" t="s">
        <v>45</v>
      </c>
      <c r="G74">
        <v>1.3</v>
      </c>
      <c r="H74" t="s">
        <v>46</v>
      </c>
      <c r="I74" t="s">
        <v>47</v>
      </c>
      <c r="J74" t="s">
        <v>48</v>
      </c>
      <c r="K74" t="s">
        <v>65</v>
      </c>
      <c r="L74" t="s">
        <v>66</v>
      </c>
      <c r="M74" t="s">
        <v>829</v>
      </c>
      <c r="N74" t="s">
        <v>178</v>
      </c>
      <c r="O74">
        <v>5</v>
      </c>
      <c r="P74" t="s">
        <v>810</v>
      </c>
      <c r="Q74">
        <v>3</v>
      </c>
      <c r="R74" t="s">
        <v>691</v>
      </c>
      <c r="S74" t="s">
        <v>830</v>
      </c>
      <c r="T74" t="s">
        <v>832</v>
      </c>
      <c r="U74">
        <v>3000</v>
      </c>
      <c r="V74" t="s">
        <v>56</v>
      </c>
      <c r="W74">
        <v>3791</v>
      </c>
      <c r="X74" t="s">
        <v>280</v>
      </c>
      <c r="Y74">
        <v>0</v>
      </c>
      <c r="Z74" t="s">
        <v>58</v>
      </c>
      <c r="AH74" s="1">
        <v>8000</v>
      </c>
      <c r="AI74" s="1">
        <v>8000</v>
      </c>
      <c r="AJ74">
        <v>0</v>
      </c>
      <c r="AK74">
        <v>0</v>
      </c>
      <c r="AL74">
        <v>0</v>
      </c>
      <c r="AM74">
        <v>0</v>
      </c>
      <c r="AN74">
        <v>0</v>
      </c>
      <c r="AO74" s="1">
        <v>8000</v>
      </c>
      <c r="AP74" s="1">
        <v>8000</v>
      </c>
      <c r="AQ74">
        <v>0</v>
      </c>
      <c r="AR74">
        <v>0</v>
      </c>
      <c r="AS74">
        <v>0</v>
      </c>
      <c r="AT74">
        <v>0</v>
      </c>
      <c r="AU74">
        <v>0</v>
      </c>
    </row>
    <row r="75" spans="1:47" hidden="1" x14ac:dyDescent="0.35">
      <c r="A75" t="s">
        <v>812</v>
      </c>
      <c r="B75" t="s">
        <v>64</v>
      </c>
      <c r="C75" t="s">
        <v>815</v>
      </c>
      <c r="D75" t="s">
        <v>54</v>
      </c>
      <c r="E75">
        <v>1</v>
      </c>
      <c r="F75" t="s">
        <v>45</v>
      </c>
      <c r="G75">
        <v>1.3</v>
      </c>
      <c r="H75" t="s">
        <v>46</v>
      </c>
      <c r="I75" t="s">
        <v>47</v>
      </c>
      <c r="J75" t="s">
        <v>48</v>
      </c>
      <c r="K75" t="s">
        <v>65</v>
      </c>
      <c r="L75" t="s">
        <v>66</v>
      </c>
      <c r="M75" t="s">
        <v>829</v>
      </c>
      <c r="N75" t="s">
        <v>178</v>
      </c>
      <c r="O75">
        <v>5</v>
      </c>
      <c r="P75" t="s">
        <v>810</v>
      </c>
      <c r="Q75">
        <v>3</v>
      </c>
      <c r="R75" t="s">
        <v>691</v>
      </c>
      <c r="S75" t="s">
        <v>830</v>
      </c>
      <c r="T75" t="s">
        <v>832</v>
      </c>
      <c r="U75">
        <v>3000</v>
      </c>
      <c r="V75" t="s">
        <v>56</v>
      </c>
      <c r="W75">
        <v>3821</v>
      </c>
      <c r="X75" t="s">
        <v>228</v>
      </c>
      <c r="Y75">
        <v>0</v>
      </c>
      <c r="Z75" t="s">
        <v>58</v>
      </c>
      <c r="AH75" s="1">
        <v>145000</v>
      </c>
      <c r="AI75" s="1">
        <v>145000</v>
      </c>
      <c r="AJ75">
        <v>0</v>
      </c>
      <c r="AK75">
        <v>0</v>
      </c>
      <c r="AL75">
        <v>0</v>
      </c>
      <c r="AM75">
        <v>0</v>
      </c>
      <c r="AN75">
        <v>0</v>
      </c>
      <c r="AO75" s="1">
        <v>145000</v>
      </c>
      <c r="AP75" s="1">
        <v>145000</v>
      </c>
      <c r="AQ75">
        <v>0</v>
      </c>
      <c r="AR75">
        <v>0</v>
      </c>
      <c r="AS75">
        <v>0</v>
      </c>
      <c r="AT75">
        <v>0</v>
      </c>
      <c r="AU75">
        <v>0</v>
      </c>
    </row>
    <row r="76" spans="1:47" hidden="1" x14ac:dyDescent="0.35">
      <c r="A76" t="s">
        <v>812</v>
      </c>
      <c r="B76" t="s">
        <v>64</v>
      </c>
      <c r="C76" t="s">
        <v>815</v>
      </c>
      <c r="D76" t="s">
        <v>54</v>
      </c>
      <c r="E76">
        <v>1</v>
      </c>
      <c r="F76" t="s">
        <v>45</v>
      </c>
      <c r="G76">
        <v>1.3</v>
      </c>
      <c r="H76" t="s">
        <v>46</v>
      </c>
      <c r="I76" t="s">
        <v>47</v>
      </c>
      <c r="J76" t="s">
        <v>48</v>
      </c>
      <c r="K76" t="s">
        <v>65</v>
      </c>
      <c r="L76" t="s">
        <v>66</v>
      </c>
      <c r="M76" t="s">
        <v>829</v>
      </c>
      <c r="N76" t="s">
        <v>178</v>
      </c>
      <c r="O76">
        <v>5</v>
      </c>
      <c r="P76" t="s">
        <v>810</v>
      </c>
      <c r="Q76">
        <v>3</v>
      </c>
      <c r="R76" t="s">
        <v>691</v>
      </c>
      <c r="S76" t="s">
        <v>830</v>
      </c>
      <c r="T76" t="s">
        <v>832</v>
      </c>
      <c r="U76">
        <v>3000</v>
      </c>
      <c r="V76" t="s">
        <v>56</v>
      </c>
      <c r="W76">
        <v>3922</v>
      </c>
      <c r="X76" t="s">
        <v>258</v>
      </c>
      <c r="Y76">
        <v>0</v>
      </c>
      <c r="Z76" t="s">
        <v>58</v>
      </c>
      <c r="AH76" s="1">
        <v>500000</v>
      </c>
      <c r="AI76" s="1">
        <v>1000000</v>
      </c>
      <c r="AJ76">
        <v>0</v>
      </c>
      <c r="AK76">
        <v>0</v>
      </c>
      <c r="AL76">
        <v>0</v>
      </c>
      <c r="AM76">
        <v>0</v>
      </c>
      <c r="AN76">
        <v>0</v>
      </c>
      <c r="AO76" s="1">
        <v>500000</v>
      </c>
      <c r="AP76" s="1">
        <v>500000</v>
      </c>
      <c r="AQ76">
        <v>0</v>
      </c>
      <c r="AR76">
        <v>0</v>
      </c>
      <c r="AS76">
        <v>0</v>
      </c>
      <c r="AT76" s="1">
        <v>500000</v>
      </c>
      <c r="AU76" s="1">
        <v>-500000</v>
      </c>
    </row>
    <row r="77" spans="1:47" hidden="1" x14ac:dyDescent="0.35">
      <c r="A77" t="s">
        <v>812</v>
      </c>
      <c r="B77" t="s">
        <v>64</v>
      </c>
      <c r="C77" t="s">
        <v>815</v>
      </c>
      <c r="D77" t="s">
        <v>116</v>
      </c>
      <c r="E77">
        <v>1</v>
      </c>
      <c r="F77" t="s">
        <v>45</v>
      </c>
      <c r="G77">
        <v>1.3</v>
      </c>
      <c r="H77" t="s">
        <v>46</v>
      </c>
      <c r="I77" t="s">
        <v>47</v>
      </c>
      <c r="J77" t="s">
        <v>48</v>
      </c>
      <c r="K77" t="s">
        <v>65</v>
      </c>
      <c r="L77" t="s">
        <v>66</v>
      </c>
      <c r="M77" t="s">
        <v>833</v>
      </c>
      <c r="N77" t="s">
        <v>835</v>
      </c>
      <c r="O77">
        <v>5</v>
      </c>
      <c r="P77" t="s">
        <v>810</v>
      </c>
      <c r="Q77">
        <v>9</v>
      </c>
      <c r="R77" t="s">
        <v>120</v>
      </c>
      <c r="S77" t="s">
        <v>834</v>
      </c>
      <c r="T77" t="s">
        <v>836</v>
      </c>
      <c r="U77">
        <v>5000</v>
      </c>
      <c r="V77" t="s">
        <v>118</v>
      </c>
      <c r="W77">
        <v>5111</v>
      </c>
      <c r="X77" t="s">
        <v>119</v>
      </c>
      <c r="Y77">
        <v>0</v>
      </c>
      <c r="Z77" t="s">
        <v>58</v>
      </c>
      <c r="AH77" s="1">
        <v>3211420.2</v>
      </c>
      <c r="AI77" s="1">
        <v>1500000</v>
      </c>
      <c r="AJ77" s="1">
        <v>1911852.56</v>
      </c>
      <c r="AK77" s="1">
        <v>1911852.56</v>
      </c>
      <c r="AL77" s="1">
        <v>1911852.56</v>
      </c>
      <c r="AM77" s="1">
        <v>1911852.56</v>
      </c>
      <c r="AN77" s="1">
        <v>1911852.56</v>
      </c>
      <c r="AO77" s="1">
        <v>1299567.6399999999</v>
      </c>
      <c r="AP77" s="1">
        <v>1299567.6399999999</v>
      </c>
      <c r="AQ77" s="1">
        <v>1365789</v>
      </c>
      <c r="AR77" s="1">
        <v>350000</v>
      </c>
      <c r="AS77">
        <v>0</v>
      </c>
      <c r="AT77" s="1">
        <v>4368.8</v>
      </c>
      <c r="AU77" s="1">
        <v>1711420.2</v>
      </c>
    </row>
    <row r="78" spans="1:47" hidden="1" x14ac:dyDescent="0.35">
      <c r="A78" t="s">
        <v>812</v>
      </c>
      <c r="B78" t="s">
        <v>64</v>
      </c>
      <c r="C78" t="s">
        <v>815</v>
      </c>
      <c r="D78" t="s">
        <v>116</v>
      </c>
      <c r="E78">
        <v>1</v>
      </c>
      <c r="F78" t="s">
        <v>45</v>
      </c>
      <c r="G78">
        <v>1.3</v>
      </c>
      <c r="H78" t="s">
        <v>46</v>
      </c>
      <c r="I78" t="s">
        <v>47</v>
      </c>
      <c r="J78" t="s">
        <v>48</v>
      </c>
      <c r="K78" t="s">
        <v>65</v>
      </c>
      <c r="L78" t="s">
        <v>66</v>
      </c>
      <c r="M78" t="s">
        <v>833</v>
      </c>
      <c r="N78" t="s">
        <v>835</v>
      </c>
      <c r="O78">
        <v>5</v>
      </c>
      <c r="P78" t="s">
        <v>810</v>
      </c>
      <c r="Q78">
        <v>9</v>
      </c>
      <c r="R78" t="s">
        <v>120</v>
      </c>
      <c r="S78" t="s">
        <v>834</v>
      </c>
      <c r="T78" t="s">
        <v>836</v>
      </c>
      <c r="U78">
        <v>5000</v>
      </c>
      <c r="V78" t="s">
        <v>118</v>
      </c>
      <c r="W78">
        <v>5121</v>
      </c>
      <c r="X78" t="s">
        <v>680</v>
      </c>
      <c r="Y78">
        <v>0</v>
      </c>
      <c r="Z78" t="s">
        <v>58</v>
      </c>
      <c r="AH78">
        <v>0</v>
      </c>
      <c r="AI78" s="1">
        <v>200000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 s="1">
        <v>200000</v>
      </c>
      <c r="AU78" s="1">
        <v>-200000</v>
      </c>
    </row>
    <row r="79" spans="1:47" hidden="1" x14ac:dyDescent="0.35">
      <c r="A79" t="s">
        <v>812</v>
      </c>
      <c r="B79" t="s">
        <v>64</v>
      </c>
      <c r="C79" t="s">
        <v>815</v>
      </c>
      <c r="D79" t="s">
        <v>116</v>
      </c>
      <c r="E79">
        <v>1</v>
      </c>
      <c r="F79" t="s">
        <v>45</v>
      </c>
      <c r="G79">
        <v>1.3</v>
      </c>
      <c r="H79" t="s">
        <v>46</v>
      </c>
      <c r="I79" t="s">
        <v>47</v>
      </c>
      <c r="J79" t="s">
        <v>48</v>
      </c>
      <c r="K79" t="s">
        <v>65</v>
      </c>
      <c r="L79" t="s">
        <v>66</v>
      </c>
      <c r="M79" t="s">
        <v>833</v>
      </c>
      <c r="N79" t="s">
        <v>835</v>
      </c>
      <c r="O79">
        <v>5</v>
      </c>
      <c r="P79" t="s">
        <v>810</v>
      </c>
      <c r="Q79">
        <v>9</v>
      </c>
      <c r="R79" t="s">
        <v>120</v>
      </c>
      <c r="S79" t="s">
        <v>834</v>
      </c>
      <c r="T79" t="s">
        <v>836</v>
      </c>
      <c r="U79">
        <v>5000</v>
      </c>
      <c r="V79" t="s">
        <v>118</v>
      </c>
      <c r="W79">
        <v>5191</v>
      </c>
      <c r="X79" t="s">
        <v>121</v>
      </c>
      <c r="Y79">
        <v>0</v>
      </c>
      <c r="Z79" t="s">
        <v>58</v>
      </c>
      <c r="AH79" s="1">
        <v>4368.8</v>
      </c>
      <c r="AI79" s="1">
        <v>50000</v>
      </c>
      <c r="AJ79" s="1">
        <v>4368.8</v>
      </c>
      <c r="AK79" s="1">
        <v>4368.8</v>
      </c>
      <c r="AL79" s="1">
        <v>4368.8</v>
      </c>
      <c r="AM79" s="1">
        <v>4368.8</v>
      </c>
      <c r="AN79" s="1">
        <v>4368.8</v>
      </c>
      <c r="AO79">
        <v>0</v>
      </c>
      <c r="AP79">
        <v>0</v>
      </c>
      <c r="AQ79">
        <v>0</v>
      </c>
      <c r="AR79" s="1">
        <v>4368.8</v>
      </c>
      <c r="AS79">
        <v>0</v>
      </c>
      <c r="AT79" s="1">
        <v>50000</v>
      </c>
      <c r="AU79" s="1">
        <v>-45631.199999999997</v>
      </c>
    </row>
    <row r="80" spans="1:47" hidden="1" x14ac:dyDescent="0.35">
      <c r="A80" t="s">
        <v>812</v>
      </c>
      <c r="B80" t="s">
        <v>64</v>
      </c>
      <c r="C80" t="s">
        <v>815</v>
      </c>
      <c r="D80" t="s">
        <v>116</v>
      </c>
      <c r="E80">
        <v>1</v>
      </c>
      <c r="F80" t="s">
        <v>45</v>
      </c>
      <c r="G80">
        <v>1.3</v>
      </c>
      <c r="H80" t="s">
        <v>46</v>
      </c>
      <c r="I80" t="s">
        <v>47</v>
      </c>
      <c r="J80" t="s">
        <v>48</v>
      </c>
      <c r="K80" t="s">
        <v>65</v>
      </c>
      <c r="L80" t="s">
        <v>66</v>
      </c>
      <c r="M80" t="s">
        <v>833</v>
      </c>
      <c r="N80" t="s">
        <v>835</v>
      </c>
      <c r="O80">
        <v>5</v>
      </c>
      <c r="P80" t="s">
        <v>810</v>
      </c>
      <c r="Q80">
        <v>9</v>
      </c>
      <c r="R80" t="s">
        <v>120</v>
      </c>
      <c r="S80" t="s">
        <v>834</v>
      </c>
      <c r="T80" t="s">
        <v>836</v>
      </c>
      <c r="U80">
        <v>5000</v>
      </c>
      <c r="V80" t="s">
        <v>118</v>
      </c>
      <c r="W80">
        <v>5611</v>
      </c>
      <c r="X80" t="s">
        <v>403</v>
      </c>
      <c r="Y80">
        <v>0</v>
      </c>
      <c r="Z80" t="s">
        <v>58</v>
      </c>
      <c r="AH80" s="1">
        <v>1600000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 s="1">
        <v>1600000</v>
      </c>
      <c r="AP80" s="1">
        <v>1600000</v>
      </c>
      <c r="AQ80">
        <v>0</v>
      </c>
      <c r="AR80" s="1">
        <v>1600000</v>
      </c>
      <c r="AS80">
        <v>0</v>
      </c>
      <c r="AT80">
        <v>0</v>
      </c>
      <c r="AU80" s="1">
        <v>1600000</v>
      </c>
    </row>
    <row r="81" spans="1:47" hidden="1" x14ac:dyDescent="0.35">
      <c r="A81" t="s">
        <v>812</v>
      </c>
      <c r="B81" t="s">
        <v>64</v>
      </c>
      <c r="C81" t="s">
        <v>815</v>
      </c>
      <c r="D81" t="s">
        <v>116</v>
      </c>
      <c r="E81">
        <v>1</v>
      </c>
      <c r="F81" t="s">
        <v>45</v>
      </c>
      <c r="G81">
        <v>1.3</v>
      </c>
      <c r="H81" t="s">
        <v>46</v>
      </c>
      <c r="I81" t="s">
        <v>47</v>
      </c>
      <c r="J81" t="s">
        <v>48</v>
      </c>
      <c r="K81" t="s">
        <v>65</v>
      </c>
      <c r="L81" t="s">
        <v>66</v>
      </c>
      <c r="M81" t="s">
        <v>833</v>
      </c>
      <c r="N81" t="s">
        <v>835</v>
      </c>
      <c r="O81">
        <v>5</v>
      </c>
      <c r="P81" t="s">
        <v>810</v>
      </c>
      <c r="Q81">
        <v>9</v>
      </c>
      <c r="R81" t="s">
        <v>120</v>
      </c>
      <c r="S81" t="s">
        <v>834</v>
      </c>
      <c r="T81" t="s">
        <v>836</v>
      </c>
      <c r="U81">
        <v>5000</v>
      </c>
      <c r="V81" t="s">
        <v>118</v>
      </c>
      <c r="W81">
        <v>5641</v>
      </c>
      <c r="X81" t="s">
        <v>244</v>
      </c>
      <c r="Y81">
        <v>0</v>
      </c>
      <c r="Z81" t="s">
        <v>58</v>
      </c>
      <c r="AH81" s="1">
        <v>1050000</v>
      </c>
      <c r="AI81" s="1">
        <v>150000</v>
      </c>
      <c r="AJ81" s="1">
        <v>248148.34</v>
      </c>
      <c r="AK81" s="1">
        <v>248148.34</v>
      </c>
      <c r="AL81">
        <v>0</v>
      </c>
      <c r="AM81">
        <v>0</v>
      </c>
      <c r="AN81">
        <v>0</v>
      </c>
      <c r="AO81" s="1">
        <v>801851.66</v>
      </c>
      <c r="AP81" s="1">
        <v>1050000</v>
      </c>
      <c r="AQ81" s="1">
        <v>1000000</v>
      </c>
      <c r="AR81">
        <v>0</v>
      </c>
      <c r="AS81">
        <v>0</v>
      </c>
      <c r="AT81" s="1">
        <v>100000</v>
      </c>
      <c r="AU81" s="1">
        <v>900000</v>
      </c>
    </row>
    <row r="82" spans="1:47" hidden="1" x14ac:dyDescent="0.35">
      <c r="A82" t="s">
        <v>812</v>
      </c>
      <c r="B82" t="s">
        <v>64</v>
      </c>
      <c r="C82" t="s">
        <v>815</v>
      </c>
      <c r="D82" t="s">
        <v>116</v>
      </c>
      <c r="E82">
        <v>1</v>
      </c>
      <c r="F82" t="s">
        <v>45</v>
      </c>
      <c r="G82">
        <v>1.3</v>
      </c>
      <c r="H82" t="s">
        <v>46</v>
      </c>
      <c r="I82" t="s">
        <v>47</v>
      </c>
      <c r="J82" t="s">
        <v>48</v>
      </c>
      <c r="K82" t="s">
        <v>65</v>
      </c>
      <c r="L82" t="s">
        <v>66</v>
      </c>
      <c r="M82" t="s">
        <v>833</v>
      </c>
      <c r="N82" t="s">
        <v>835</v>
      </c>
      <c r="O82">
        <v>5</v>
      </c>
      <c r="P82" t="s">
        <v>810</v>
      </c>
      <c r="Q82">
        <v>9</v>
      </c>
      <c r="R82" t="s">
        <v>120</v>
      </c>
      <c r="S82" t="s">
        <v>834</v>
      </c>
      <c r="T82" t="s">
        <v>836</v>
      </c>
      <c r="U82">
        <v>5000</v>
      </c>
      <c r="V82" t="s">
        <v>118</v>
      </c>
      <c r="W82">
        <v>5691</v>
      </c>
      <c r="X82" t="s">
        <v>210</v>
      </c>
      <c r="Y82">
        <v>0</v>
      </c>
      <c r="Z82" t="s">
        <v>58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 s="1">
        <v>17800000</v>
      </c>
      <c r="AS82">
        <v>0</v>
      </c>
      <c r="AT82" s="1">
        <v>17800000</v>
      </c>
      <c r="AU82">
        <v>0</v>
      </c>
    </row>
    <row r="83" spans="1:47" hidden="1" x14ac:dyDescent="0.35">
      <c r="A83" t="s">
        <v>812</v>
      </c>
      <c r="B83" t="s">
        <v>64</v>
      </c>
      <c r="C83" t="s">
        <v>815</v>
      </c>
      <c r="D83" t="s">
        <v>54</v>
      </c>
      <c r="E83">
        <v>1</v>
      </c>
      <c r="F83" t="s">
        <v>45</v>
      </c>
      <c r="G83">
        <v>1.3</v>
      </c>
      <c r="H83" t="s">
        <v>46</v>
      </c>
      <c r="I83" t="s">
        <v>47</v>
      </c>
      <c r="J83" t="s">
        <v>48</v>
      </c>
      <c r="K83" t="s">
        <v>65</v>
      </c>
      <c r="L83" t="s">
        <v>66</v>
      </c>
      <c r="M83" t="s">
        <v>833</v>
      </c>
      <c r="N83" t="s">
        <v>835</v>
      </c>
      <c r="O83">
        <v>5</v>
      </c>
      <c r="P83" t="s">
        <v>810</v>
      </c>
      <c r="Q83">
        <v>9</v>
      </c>
      <c r="R83" t="s">
        <v>120</v>
      </c>
      <c r="S83" t="s">
        <v>834</v>
      </c>
      <c r="T83" t="s">
        <v>836</v>
      </c>
      <c r="U83">
        <v>2000</v>
      </c>
      <c r="V83" t="s">
        <v>105</v>
      </c>
      <c r="W83">
        <v>2111</v>
      </c>
      <c r="X83" t="s">
        <v>124</v>
      </c>
      <c r="Y83">
        <v>0</v>
      </c>
      <c r="Z83" t="s">
        <v>58</v>
      </c>
      <c r="AH83" s="1">
        <v>2389616.23</v>
      </c>
      <c r="AI83" s="1">
        <v>2500000</v>
      </c>
      <c r="AJ83" s="1">
        <v>2315580.9700000002</v>
      </c>
      <c r="AK83" s="1">
        <v>2315580.9700000002</v>
      </c>
      <c r="AL83" s="1">
        <v>723951.33</v>
      </c>
      <c r="AM83" s="1">
        <v>713070.53</v>
      </c>
      <c r="AN83" s="1">
        <v>713070.53</v>
      </c>
      <c r="AO83" s="1">
        <v>74035.259999999995</v>
      </c>
      <c r="AP83" s="1">
        <v>1676545.7</v>
      </c>
      <c r="AQ83">
        <v>0</v>
      </c>
      <c r="AR83" s="1">
        <v>700000</v>
      </c>
      <c r="AS83">
        <v>0</v>
      </c>
      <c r="AT83" s="1">
        <v>810383.77</v>
      </c>
      <c r="AU83" s="1">
        <v>-110383.77</v>
      </c>
    </row>
    <row r="84" spans="1:47" hidden="1" x14ac:dyDescent="0.35">
      <c r="A84" t="s">
        <v>812</v>
      </c>
      <c r="B84" t="s">
        <v>64</v>
      </c>
      <c r="C84" t="s">
        <v>815</v>
      </c>
      <c r="D84" t="s">
        <v>54</v>
      </c>
      <c r="E84">
        <v>1</v>
      </c>
      <c r="F84" t="s">
        <v>45</v>
      </c>
      <c r="G84">
        <v>1.3</v>
      </c>
      <c r="H84" t="s">
        <v>46</v>
      </c>
      <c r="I84" t="s">
        <v>47</v>
      </c>
      <c r="J84" t="s">
        <v>48</v>
      </c>
      <c r="K84" t="s">
        <v>65</v>
      </c>
      <c r="L84" t="s">
        <v>66</v>
      </c>
      <c r="M84" t="s">
        <v>833</v>
      </c>
      <c r="N84" t="s">
        <v>835</v>
      </c>
      <c r="O84">
        <v>5</v>
      </c>
      <c r="P84" t="s">
        <v>810</v>
      </c>
      <c r="Q84">
        <v>9</v>
      </c>
      <c r="R84" t="s">
        <v>120</v>
      </c>
      <c r="S84" t="s">
        <v>834</v>
      </c>
      <c r="T84" t="s">
        <v>836</v>
      </c>
      <c r="U84">
        <v>2000</v>
      </c>
      <c r="V84" t="s">
        <v>105</v>
      </c>
      <c r="W84">
        <v>2161</v>
      </c>
      <c r="X84" t="s">
        <v>367</v>
      </c>
      <c r="Y84">
        <v>0</v>
      </c>
      <c r="Z84" t="s">
        <v>58</v>
      </c>
      <c r="AH84" s="1">
        <v>620000</v>
      </c>
      <c r="AI84" s="1">
        <v>600000</v>
      </c>
      <c r="AJ84" s="1">
        <v>619914.11</v>
      </c>
      <c r="AK84" s="1">
        <v>619914.11</v>
      </c>
      <c r="AL84" s="1">
        <v>619914.11</v>
      </c>
      <c r="AM84" s="1">
        <v>27398.58</v>
      </c>
      <c r="AN84" s="1">
        <v>27398.58</v>
      </c>
      <c r="AO84">
        <v>85.89</v>
      </c>
      <c r="AP84" s="1">
        <v>592601.42000000004</v>
      </c>
      <c r="AQ84">
        <v>0</v>
      </c>
      <c r="AR84" s="1">
        <v>20000</v>
      </c>
      <c r="AS84">
        <v>0</v>
      </c>
      <c r="AT84">
        <v>0</v>
      </c>
      <c r="AU84" s="1">
        <v>20000</v>
      </c>
    </row>
    <row r="85" spans="1:47" hidden="1" x14ac:dyDescent="0.35">
      <c r="A85" t="s">
        <v>812</v>
      </c>
      <c r="B85" t="s">
        <v>64</v>
      </c>
      <c r="C85" t="s">
        <v>815</v>
      </c>
      <c r="D85" t="s">
        <v>54</v>
      </c>
      <c r="E85">
        <v>1</v>
      </c>
      <c r="F85" t="s">
        <v>45</v>
      </c>
      <c r="G85">
        <v>1.3</v>
      </c>
      <c r="H85" t="s">
        <v>46</v>
      </c>
      <c r="I85" t="s">
        <v>47</v>
      </c>
      <c r="J85" t="s">
        <v>48</v>
      </c>
      <c r="K85" t="s">
        <v>65</v>
      </c>
      <c r="L85" t="s">
        <v>66</v>
      </c>
      <c r="M85" t="s">
        <v>833</v>
      </c>
      <c r="N85" t="s">
        <v>835</v>
      </c>
      <c r="O85">
        <v>5</v>
      </c>
      <c r="P85" t="s">
        <v>810</v>
      </c>
      <c r="Q85">
        <v>9</v>
      </c>
      <c r="R85" t="s">
        <v>120</v>
      </c>
      <c r="S85" t="s">
        <v>834</v>
      </c>
      <c r="T85" t="s">
        <v>836</v>
      </c>
      <c r="U85">
        <v>2000</v>
      </c>
      <c r="V85" t="s">
        <v>105</v>
      </c>
      <c r="W85">
        <v>2211</v>
      </c>
      <c r="X85" t="s">
        <v>307</v>
      </c>
      <c r="Y85">
        <v>0</v>
      </c>
      <c r="Z85" t="s">
        <v>58</v>
      </c>
      <c r="AH85" s="1">
        <v>542448</v>
      </c>
      <c r="AI85">
        <v>0</v>
      </c>
      <c r="AJ85" s="1">
        <v>523554.79</v>
      </c>
      <c r="AK85" s="1">
        <v>523554.79</v>
      </c>
      <c r="AL85" s="1">
        <v>135617.29</v>
      </c>
      <c r="AM85" s="1">
        <v>126289.39</v>
      </c>
      <c r="AN85" s="1">
        <v>126289.39</v>
      </c>
      <c r="AO85" s="1">
        <v>18893.21</v>
      </c>
      <c r="AP85" s="1">
        <v>416158.61</v>
      </c>
      <c r="AQ85">
        <v>0</v>
      </c>
      <c r="AR85" s="1">
        <v>542448</v>
      </c>
      <c r="AS85">
        <v>0</v>
      </c>
      <c r="AT85">
        <v>0</v>
      </c>
      <c r="AU85" s="1">
        <v>542448</v>
      </c>
    </row>
    <row r="86" spans="1:47" hidden="1" x14ac:dyDescent="0.35">
      <c r="A86" t="s">
        <v>812</v>
      </c>
      <c r="B86" t="s">
        <v>64</v>
      </c>
      <c r="C86" t="s">
        <v>815</v>
      </c>
      <c r="D86" t="s">
        <v>54</v>
      </c>
      <c r="E86">
        <v>1</v>
      </c>
      <c r="F86" t="s">
        <v>45</v>
      </c>
      <c r="G86">
        <v>1.3</v>
      </c>
      <c r="H86" t="s">
        <v>46</v>
      </c>
      <c r="I86" t="s">
        <v>47</v>
      </c>
      <c r="J86" t="s">
        <v>48</v>
      </c>
      <c r="K86" t="s">
        <v>65</v>
      </c>
      <c r="L86" t="s">
        <v>66</v>
      </c>
      <c r="M86" t="s">
        <v>833</v>
      </c>
      <c r="N86" t="s">
        <v>835</v>
      </c>
      <c r="O86">
        <v>5</v>
      </c>
      <c r="P86" t="s">
        <v>810</v>
      </c>
      <c r="Q86">
        <v>9</v>
      </c>
      <c r="R86" t="s">
        <v>120</v>
      </c>
      <c r="S86" t="s">
        <v>834</v>
      </c>
      <c r="T86" t="s">
        <v>836</v>
      </c>
      <c r="U86">
        <v>2000</v>
      </c>
      <c r="V86" t="s">
        <v>105</v>
      </c>
      <c r="W86">
        <v>2411</v>
      </c>
      <c r="X86" t="s">
        <v>369</v>
      </c>
      <c r="Y86">
        <v>0</v>
      </c>
      <c r="Z86" t="s">
        <v>58</v>
      </c>
      <c r="AH86" s="1">
        <v>31620</v>
      </c>
      <c r="AI86" s="1">
        <v>12000</v>
      </c>
      <c r="AJ86" s="1">
        <v>21804.27</v>
      </c>
      <c r="AK86">
        <v>0</v>
      </c>
      <c r="AL86">
        <v>0</v>
      </c>
      <c r="AM86">
        <v>0</v>
      </c>
      <c r="AN86">
        <v>0</v>
      </c>
      <c r="AO86" s="1">
        <v>31620</v>
      </c>
      <c r="AP86" s="1">
        <v>31620</v>
      </c>
      <c r="AQ86">
        <v>0</v>
      </c>
      <c r="AR86" s="1">
        <v>19620</v>
      </c>
      <c r="AS86">
        <v>0</v>
      </c>
      <c r="AT86">
        <v>0</v>
      </c>
      <c r="AU86" s="1">
        <v>19620</v>
      </c>
    </row>
    <row r="87" spans="1:47" hidden="1" x14ac:dyDescent="0.35">
      <c r="A87" t="s">
        <v>812</v>
      </c>
      <c r="B87" t="s">
        <v>64</v>
      </c>
      <c r="C87" t="s">
        <v>815</v>
      </c>
      <c r="D87" t="s">
        <v>54</v>
      </c>
      <c r="E87">
        <v>1</v>
      </c>
      <c r="F87" t="s">
        <v>45</v>
      </c>
      <c r="G87">
        <v>1.3</v>
      </c>
      <c r="H87" t="s">
        <v>46</v>
      </c>
      <c r="I87" t="s">
        <v>47</v>
      </c>
      <c r="J87" t="s">
        <v>48</v>
      </c>
      <c r="K87" t="s">
        <v>65</v>
      </c>
      <c r="L87" t="s">
        <v>66</v>
      </c>
      <c r="M87" t="s">
        <v>833</v>
      </c>
      <c r="N87" t="s">
        <v>835</v>
      </c>
      <c r="O87">
        <v>5</v>
      </c>
      <c r="P87" t="s">
        <v>810</v>
      </c>
      <c r="Q87">
        <v>9</v>
      </c>
      <c r="R87" t="s">
        <v>120</v>
      </c>
      <c r="S87" t="s">
        <v>834</v>
      </c>
      <c r="T87" t="s">
        <v>836</v>
      </c>
      <c r="U87">
        <v>2000</v>
      </c>
      <c r="V87" t="s">
        <v>105</v>
      </c>
      <c r="W87">
        <v>2421</v>
      </c>
      <c r="X87" t="s">
        <v>370</v>
      </c>
      <c r="Y87">
        <v>0</v>
      </c>
      <c r="Z87" t="s">
        <v>58</v>
      </c>
      <c r="AH87" s="1">
        <v>80200</v>
      </c>
      <c r="AI87" s="1">
        <v>500000</v>
      </c>
      <c r="AJ87" s="1">
        <v>76198.880000000005</v>
      </c>
      <c r="AK87">
        <v>0</v>
      </c>
      <c r="AL87">
        <v>0</v>
      </c>
      <c r="AM87">
        <v>0</v>
      </c>
      <c r="AN87">
        <v>0</v>
      </c>
      <c r="AO87" s="1">
        <v>80200</v>
      </c>
      <c r="AP87" s="1">
        <v>80200</v>
      </c>
      <c r="AQ87">
        <v>0</v>
      </c>
      <c r="AR87">
        <v>0</v>
      </c>
      <c r="AS87">
        <v>0</v>
      </c>
      <c r="AT87" s="1">
        <v>419800</v>
      </c>
      <c r="AU87" s="1">
        <v>-419800</v>
      </c>
    </row>
    <row r="88" spans="1:47" hidden="1" x14ac:dyDescent="0.35">
      <c r="A88" t="s">
        <v>812</v>
      </c>
      <c r="B88" t="s">
        <v>64</v>
      </c>
      <c r="C88" t="s">
        <v>815</v>
      </c>
      <c r="D88" t="s">
        <v>54</v>
      </c>
      <c r="E88">
        <v>1</v>
      </c>
      <c r="F88" t="s">
        <v>45</v>
      </c>
      <c r="G88">
        <v>1.3</v>
      </c>
      <c r="H88" t="s">
        <v>46</v>
      </c>
      <c r="I88" t="s">
        <v>47</v>
      </c>
      <c r="J88" t="s">
        <v>48</v>
      </c>
      <c r="K88" t="s">
        <v>65</v>
      </c>
      <c r="L88" t="s">
        <v>66</v>
      </c>
      <c r="M88" t="s">
        <v>833</v>
      </c>
      <c r="N88" t="s">
        <v>835</v>
      </c>
      <c r="O88">
        <v>5</v>
      </c>
      <c r="P88" t="s">
        <v>810</v>
      </c>
      <c r="Q88">
        <v>9</v>
      </c>
      <c r="R88" t="s">
        <v>120</v>
      </c>
      <c r="S88" t="s">
        <v>834</v>
      </c>
      <c r="T88" t="s">
        <v>836</v>
      </c>
      <c r="U88">
        <v>2000</v>
      </c>
      <c r="V88" t="s">
        <v>105</v>
      </c>
      <c r="W88">
        <v>2441</v>
      </c>
      <c r="X88" t="s">
        <v>662</v>
      </c>
      <c r="Y88">
        <v>0</v>
      </c>
      <c r="Z88" t="s">
        <v>58</v>
      </c>
      <c r="AH88" s="1">
        <v>15727</v>
      </c>
      <c r="AI88" s="1">
        <v>100000</v>
      </c>
      <c r="AJ88" s="1">
        <v>5907.3</v>
      </c>
      <c r="AK88">
        <v>0</v>
      </c>
      <c r="AL88">
        <v>0</v>
      </c>
      <c r="AM88">
        <v>0</v>
      </c>
      <c r="AN88">
        <v>0</v>
      </c>
      <c r="AO88" s="1">
        <v>15727</v>
      </c>
      <c r="AP88" s="1">
        <v>15727</v>
      </c>
      <c r="AQ88">
        <v>0</v>
      </c>
      <c r="AR88" s="1">
        <v>10000</v>
      </c>
      <c r="AS88">
        <v>0</v>
      </c>
      <c r="AT88" s="1">
        <v>94273</v>
      </c>
      <c r="AU88" s="1">
        <v>-84273</v>
      </c>
    </row>
    <row r="89" spans="1:47" hidden="1" x14ac:dyDescent="0.35">
      <c r="A89" t="s">
        <v>812</v>
      </c>
      <c r="B89" t="s">
        <v>64</v>
      </c>
      <c r="C89" t="s">
        <v>815</v>
      </c>
      <c r="D89" t="s">
        <v>54</v>
      </c>
      <c r="E89">
        <v>1</v>
      </c>
      <c r="F89" t="s">
        <v>45</v>
      </c>
      <c r="G89">
        <v>1.3</v>
      </c>
      <c r="H89" t="s">
        <v>46</v>
      </c>
      <c r="I89" t="s">
        <v>47</v>
      </c>
      <c r="J89" t="s">
        <v>48</v>
      </c>
      <c r="K89" t="s">
        <v>65</v>
      </c>
      <c r="L89" t="s">
        <v>66</v>
      </c>
      <c r="M89" t="s">
        <v>833</v>
      </c>
      <c r="N89" t="s">
        <v>835</v>
      </c>
      <c r="O89">
        <v>5</v>
      </c>
      <c r="P89" t="s">
        <v>810</v>
      </c>
      <c r="Q89">
        <v>9</v>
      </c>
      <c r="R89" t="s">
        <v>120</v>
      </c>
      <c r="S89" t="s">
        <v>834</v>
      </c>
      <c r="T89" t="s">
        <v>836</v>
      </c>
      <c r="U89">
        <v>2000</v>
      </c>
      <c r="V89" t="s">
        <v>105</v>
      </c>
      <c r="W89">
        <v>2451</v>
      </c>
      <c r="X89" t="s">
        <v>371</v>
      </c>
      <c r="Y89">
        <v>0</v>
      </c>
      <c r="Z89" t="s">
        <v>58</v>
      </c>
      <c r="AH89" s="1">
        <v>24980</v>
      </c>
      <c r="AI89" s="1">
        <v>100000</v>
      </c>
      <c r="AJ89" s="1">
        <v>24014</v>
      </c>
      <c r="AK89" s="1">
        <v>24014</v>
      </c>
      <c r="AL89" s="1">
        <v>2146</v>
      </c>
      <c r="AM89" s="1">
        <v>2146</v>
      </c>
      <c r="AN89" s="1">
        <v>2146</v>
      </c>
      <c r="AO89">
        <v>966</v>
      </c>
      <c r="AP89" s="1">
        <v>22834</v>
      </c>
      <c r="AQ89">
        <v>0</v>
      </c>
      <c r="AR89" s="1">
        <v>22000</v>
      </c>
      <c r="AS89">
        <v>0</v>
      </c>
      <c r="AT89" s="1">
        <v>97020</v>
      </c>
      <c r="AU89" s="1">
        <v>-75020</v>
      </c>
    </row>
    <row r="90" spans="1:47" hidden="1" x14ac:dyDescent="0.35">
      <c r="A90" t="s">
        <v>812</v>
      </c>
      <c r="B90" t="s">
        <v>64</v>
      </c>
      <c r="C90" t="s">
        <v>815</v>
      </c>
      <c r="D90" t="s">
        <v>54</v>
      </c>
      <c r="E90">
        <v>1</v>
      </c>
      <c r="F90" t="s">
        <v>45</v>
      </c>
      <c r="G90">
        <v>1.3</v>
      </c>
      <c r="H90" t="s">
        <v>46</v>
      </c>
      <c r="I90" t="s">
        <v>47</v>
      </c>
      <c r="J90" t="s">
        <v>48</v>
      </c>
      <c r="K90" t="s">
        <v>65</v>
      </c>
      <c r="L90" t="s">
        <v>66</v>
      </c>
      <c r="M90" t="s">
        <v>833</v>
      </c>
      <c r="N90" t="s">
        <v>835</v>
      </c>
      <c r="O90">
        <v>5</v>
      </c>
      <c r="P90" t="s">
        <v>810</v>
      </c>
      <c r="Q90">
        <v>9</v>
      </c>
      <c r="R90" t="s">
        <v>120</v>
      </c>
      <c r="S90" t="s">
        <v>834</v>
      </c>
      <c r="T90" t="s">
        <v>836</v>
      </c>
      <c r="U90">
        <v>2000</v>
      </c>
      <c r="V90" t="s">
        <v>105</v>
      </c>
      <c r="W90">
        <v>2461</v>
      </c>
      <c r="X90" t="s">
        <v>372</v>
      </c>
      <c r="Y90">
        <v>0</v>
      </c>
      <c r="Z90" t="s">
        <v>58</v>
      </c>
      <c r="AH90" s="1">
        <v>10000</v>
      </c>
      <c r="AI90" s="1">
        <v>150000</v>
      </c>
      <c r="AJ90" s="1">
        <v>2705.12</v>
      </c>
      <c r="AK90" s="1">
        <v>2705.12</v>
      </c>
      <c r="AL90" s="1">
        <v>2705.12</v>
      </c>
      <c r="AM90" s="1">
        <v>2705.12</v>
      </c>
      <c r="AN90" s="1">
        <v>2705.12</v>
      </c>
      <c r="AO90" s="1">
        <v>7294.88</v>
      </c>
      <c r="AP90" s="1">
        <v>7294.88</v>
      </c>
      <c r="AQ90">
        <v>0</v>
      </c>
      <c r="AR90">
        <v>0</v>
      </c>
      <c r="AS90">
        <v>0</v>
      </c>
      <c r="AT90" s="1">
        <v>140000</v>
      </c>
      <c r="AU90" s="1">
        <v>-140000</v>
      </c>
    </row>
    <row r="91" spans="1:47" hidden="1" x14ac:dyDescent="0.35">
      <c r="A91" t="s">
        <v>812</v>
      </c>
      <c r="B91" t="s">
        <v>64</v>
      </c>
      <c r="C91" t="s">
        <v>815</v>
      </c>
      <c r="D91" t="s">
        <v>54</v>
      </c>
      <c r="E91">
        <v>1</v>
      </c>
      <c r="F91" t="s">
        <v>45</v>
      </c>
      <c r="G91">
        <v>1.3</v>
      </c>
      <c r="H91" t="s">
        <v>46</v>
      </c>
      <c r="I91" t="s">
        <v>47</v>
      </c>
      <c r="J91" t="s">
        <v>48</v>
      </c>
      <c r="K91" t="s">
        <v>65</v>
      </c>
      <c r="L91" t="s">
        <v>66</v>
      </c>
      <c r="M91" t="s">
        <v>833</v>
      </c>
      <c r="N91" t="s">
        <v>835</v>
      </c>
      <c r="O91">
        <v>5</v>
      </c>
      <c r="P91" t="s">
        <v>810</v>
      </c>
      <c r="Q91">
        <v>9</v>
      </c>
      <c r="R91" t="s">
        <v>120</v>
      </c>
      <c r="S91" t="s">
        <v>834</v>
      </c>
      <c r="T91" t="s">
        <v>836</v>
      </c>
      <c r="U91">
        <v>2000</v>
      </c>
      <c r="V91" t="s">
        <v>105</v>
      </c>
      <c r="W91">
        <v>2471</v>
      </c>
      <c r="X91" t="s">
        <v>373</v>
      </c>
      <c r="Y91">
        <v>0</v>
      </c>
      <c r="Z91" t="s">
        <v>58</v>
      </c>
      <c r="AH91" s="1">
        <v>195289</v>
      </c>
      <c r="AI91" s="1">
        <v>150000</v>
      </c>
      <c r="AJ91" s="1">
        <v>190765.17</v>
      </c>
      <c r="AK91">
        <v>0</v>
      </c>
      <c r="AL91">
        <v>0</v>
      </c>
      <c r="AM91">
        <v>0</v>
      </c>
      <c r="AN91">
        <v>0</v>
      </c>
      <c r="AO91" s="1">
        <v>195289</v>
      </c>
      <c r="AP91" s="1">
        <v>195289</v>
      </c>
      <c r="AQ91">
        <v>0</v>
      </c>
      <c r="AR91" s="1">
        <v>45289</v>
      </c>
      <c r="AS91">
        <v>0</v>
      </c>
      <c r="AT91">
        <v>0</v>
      </c>
      <c r="AU91" s="1">
        <v>45289</v>
      </c>
    </row>
    <row r="92" spans="1:47" hidden="1" x14ac:dyDescent="0.35">
      <c r="A92" t="s">
        <v>812</v>
      </c>
      <c r="B92" t="s">
        <v>64</v>
      </c>
      <c r="C92" t="s">
        <v>815</v>
      </c>
      <c r="D92" t="s">
        <v>54</v>
      </c>
      <c r="E92">
        <v>1</v>
      </c>
      <c r="F92" t="s">
        <v>45</v>
      </c>
      <c r="G92">
        <v>1.3</v>
      </c>
      <c r="H92" t="s">
        <v>46</v>
      </c>
      <c r="I92" t="s">
        <v>47</v>
      </c>
      <c r="J92" t="s">
        <v>48</v>
      </c>
      <c r="K92" t="s">
        <v>65</v>
      </c>
      <c r="L92" t="s">
        <v>66</v>
      </c>
      <c r="M92" t="s">
        <v>833</v>
      </c>
      <c r="N92" t="s">
        <v>835</v>
      </c>
      <c r="O92">
        <v>5</v>
      </c>
      <c r="P92" t="s">
        <v>810</v>
      </c>
      <c r="Q92">
        <v>9</v>
      </c>
      <c r="R92" t="s">
        <v>120</v>
      </c>
      <c r="S92" t="s">
        <v>834</v>
      </c>
      <c r="T92" t="s">
        <v>836</v>
      </c>
      <c r="U92">
        <v>2000</v>
      </c>
      <c r="V92" t="s">
        <v>105</v>
      </c>
      <c r="W92">
        <v>2491</v>
      </c>
      <c r="X92" t="s">
        <v>374</v>
      </c>
      <c r="Y92">
        <v>0</v>
      </c>
      <c r="Z92" t="s">
        <v>58</v>
      </c>
      <c r="AH92" s="1">
        <v>491743.77</v>
      </c>
      <c r="AI92" s="1">
        <v>200000</v>
      </c>
      <c r="AJ92" s="1">
        <v>491743.77</v>
      </c>
      <c r="AK92" s="1">
        <v>12260.8</v>
      </c>
      <c r="AL92" s="1">
        <v>12260.8</v>
      </c>
      <c r="AM92" s="1">
        <v>12260.8</v>
      </c>
      <c r="AN92" s="1">
        <v>12260.8</v>
      </c>
      <c r="AO92" s="1">
        <v>479482.97</v>
      </c>
      <c r="AP92" s="1">
        <v>479482.97</v>
      </c>
      <c r="AQ92" s="1">
        <v>4000000</v>
      </c>
      <c r="AR92" s="1">
        <v>291743.77</v>
      </c>
      <c r="AS92">
        <v>0</v>
      </c>
      <c r="AT92" s="1">
        <v>4000000</v>
      </c>
      <c r="AU92" s="1">
        <v>291743.77</v>
      </c>
    </row>
    <row r="93" spans="1:47" hidden="1" x14ac:dyDescent="0.35">
      <c r="A93" t="s">
        <v>812</v>
      </c>
      <c r="B93" t="s">
        <v>64</v>
      </c>
      <c r="C93" t="s">
        <v>815</v>
      </c>
      <c r="D93" t="s">
        <v>54</v>
      </c>
      <c r="E93">
        <v>1</v>
      </c>
      <c r="F93" t="s">
        <v>45</v>
      </c>
      <c r="G93">
        <v>1.3</v>
      </c>
      <c r="H93" t="s">
        <v>46</v>
      </c>
      <c r="I93" t="s">
        <v>47</v>
      </c>
      <c r="J93" t="s">
        <v>48</v>
      </c>
      <c r="K93" t="s">
        <v>65</v>
      </c>
      <c r="L93" t="s">
        <v>66</v>
      </c>
      <c r="M93" t="s">
        <v>833</v>
      </c>
      <c r="N93" t="s">
        <v>835</v>
      </c>
      <c r="O93">
        <v>5</v>
      </c>
      <c r="P93" t="s">
        <v>810</v>
      </c>
      <c r="Q93">
        <v>9</v>
      </c>
      <c r="R93" t="s">
        <v>120</v>
      </c>
      <c r="S93" t="s">
        <v>834</v>
      </c>
      <c r="T93" t="s">
        <v>836</v>
      </c>
      <c r="U93">
        <v>2000</v>
      </c>
      <c r="V93" t="s">
        <v>105</v>
      </c>
      <c r="W93">
        <v>2521</v>
      </c>
      <c r="X93" t="s">
        <v>375</v>
      </c>
      <c r="Y93">
        <v>0</v>
      </c>
      <c r="Z93" t="s">
        <v>58</v>
      </c>
      <c r="AH93">
        <v>380</v>
      </c>
      <c r="AI93" s="1">
        <v>50000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380</v>
      </c>
      <c r="AP93">
        <v>380</v>
      </c>
      <c r="AQ93">
        <v>0</v>
      </c>
      <c r="AR93">
        <v>0</v>
      </c>
      <c r="AS93">
        <v>0</v>
      </c>
      <c r="AT93" s="1">
        <v>49620</v>
      </c>
      <c r="AU93" s="1">
        <v>-49620</v>
      </c>
    </row>
    <row r="94" spans="1:47" hidden="1" x14ac:dyDescent="0.35">
      <c r="A94" t="s">
        <v>812</v>
      </c>
      <c r="B94" t="s">
        <v>64</v>
      </c>
      <c r="C94" t="s">
        <v>815</v>
      </c>
      <c r="D94" t="s">
        <v>54</v>
      </c>
      <c r="E94">
        <v>1</v>
      </c>
      <c r="F94" t="s">
        <v>45</v>
      </c>
      <c r="G94">
        <v>1.3</v>
      </c>
      <c r="H94" t="s">
        <v>46</v>
      </c>
      <c r="I94" t="s">
        <v>47</v>
      </c>
      <c r="J94" t="s">
        <v>48</v>
      </c>
      <c r="K94" t="s">
        <v>65</v>
      </c>
      <c r="L94" t="s">
        <v>66</v>
      </c>
      <c r="M94" t="s">
        <v>833</v>
      </c>
      <c r="N94" t="s">
        <v>835</v>
      </c>
      <c r="O94">
        <v>5</v>
      </c>
      <c r="P94" t="s">
        <v>810</v>
      </c>
      <c r="Q94">
        <v>9</v>
      </c>
      <c r="R94" t="s">
        <v>120</v>
      </c>
      <c r="S94" t="s">
        <v>834</v>
      </c>
      <c r="T94" t="s">
        <v>836</v>
      </c>
      <c r="U94">
        <v>2000</v>
      </c>
      <c r="V94" t="s">
        <v>105</v>
      </c>
      <c r="W94">
        <v>2561</v>
      </c>
      <c r="X94" t="s">
        <v>376</v>
      </c>
      <c r="Y94">
        <v>0</v>
      </c>
      <c r="Z94" t="s">
        <v>58</v>
      </c>
      <c r="AH94" s="1">
        <v>20810</v>
      </c>
      <c r="AI94" s="1">
        <v>4000</v>
      </c>
      <c r="AJ94">
        <v>769.66</v>
      </c>
      <c r="AK94">
        <v>0</v>
      </c>
      <c r="AL94">
        <v>0</v>
      </c>
      <c r="AM94">
        <v>0</v>
      </c>
      <c r="AN94">
        <v>0</v>
      </c>
      <c r="AO94" s="1">
        <v>20810</v>
      </c>
      <c r="AP94" s="1">
        <v>20810</v>
      </c>
      <c r="AQ94">
        <v>0</v>
      </c>
      <c r="AR94" s="1">
        <v>16810</v>
      </c>
      <c r="AS94">
        <v>0</v>
      </c>
      <c r="AT94">
        <v>0</v>
      </c>
      <c r="AU94" s="1">
        <v>16810</v>
      </c>
    </row>
    <row r="95" spans="1:47" hidden="1" x14ac:dyDescent="0.35">
      <c r="A95" t="s">
        <v>812</v>
      </c>
      <c r="B95" t="s">
        <v>64</v>
      </c>
      <c r="C95" t="s">
        <v>815</v>
      </c>
      <c r="D95" t="s">
        <v>54</v>
      </c>
      <c r="E95">
        <v>1</v>
      </c>
      <c r="F95" t="s">
        <v>45</v>
      </c>
      <c r="G95">
        <v>1.3</v>
      </c>
      <c r="H95" t="s">
        <v>46</v>
      </c>
      <c r="I95" t="s">
        <v>47</v>
      </c>
      <c r="J95" t="s">
        <v>48</v>
      </c>
      <c r="K95" t="s">
        <v>65</v>
      </c>
      <c r="L95" t="s">
        <v>66</v>
      </c>
      <c r="M95" t="s">
        <v>833</v>
      </c>
      <c r="N95" t="s">
        <v>835</v>
      </c>
      <c r="O95">
        <v>5</v>
      </c>
      <c r="P95" t="s">
        <v>810</v>
      </c>
      <c r="Q95">
        <v>9</v>
      </c>
      <c r="R95" t="s">
        <v>120</v>
      </c>
      <c r="S95" t="s">
        <v>834</v>
      </c>
      <c r="T95" t="s">
        <v>836</v>
      </c>
      <c r="U95">
        <v>2000</v>
      </c>
      <c r="V95" t="s">
        <v>105</v>
      </c>
      <c r="W95">
        <v>2611</v>
      </c>
      <c r="X95" t="s">
        <v>128</v>
      </c>
      <c r="Y95">
        <v>0</v>
      </c>
      <c r="Z95" t="s">
        <v>58</v>
      </c>
      <c r="AH95" s="1">
        <v>55900000</v>
      </c>
      <c r="AI95" s="1">
        <v>40700000</v>
      </c>
      <c r="AJ95" s="1">
        <v>26252446.809999999</v>
      </c>
      <c r="AK95" s="1">
        <v>25846446.809999999</v>
      </c>
      <c r="AL95" s="1">
        <v>25217526.870000001</v>
      </c>
      <c r="AM95" s="1">
        <v>20910758.760000002</v>
      </c>
      <c r="AN95" s="1">
        <v>20910758.760000002</v>
      </c>
      <c r="AO95" s="1">
        <v>30053553.190000001</v>
      </c>
      <c r="AP95" s="1">
        <v>34989241.240000002</v>
      </c>
      <c r="AQ95" s="1">
        <v>15200000</v>
      </c>
      <c r="AR95">
        <v>0</v>
      </c>
      <c r="AS95">
        <v>0</v>
      </c>
      <c r="AT95">
        <v>0</v>
      </c>
      <c r="AU95" s="1">
        <v>15200000</v>
      </c>
    </row>
    <row r="96" spans="1:47" hidden="1" x14ac:dyDescent="0.35">
      <c r="A96" t="s">
        <v>812</v>
      </c>
      <c r="B96" t="s">
        <v>64</v>
      </c>
      <c r="C96" t="s">
        <v>815</v>
      </c>
      <c r="D96" t="s">
        <v>54</v>
      </c>
      <c r="E96">
        <v>1</v>
      </c>
      <c r="F96" t="s">
        <v>45</v>
      </c>
      <c r="G96">
        <v>1.3</v>
      </c>
      <c r="H96" t="s">
        <v>46</v>
      </c>
      <c r="I96" t="s">
        <v>47</v>
      </c>
      <c r="J96" t="s">
        <v>48</v>
      </c>
      <c r="K96" t="s">
        <v>65</v>
      </c>
      <c r="L96" t="s">
        <v>66</v>
      </c>
      <c r="M96" t="s">
        <v>833</v>
      </c>
      <c r="N96" t="s">
        <v>835</v>
      </c>
      <c r="O96">
        <v>5</v>
      </c>
      <c r="P96" t="s">
        <v>810</v>
      </c>
      <c r="Q96">
        <v>9</v>
      </c>
      <c r="R96" t="s">
        <v>120</v>
      </c>
      <c r="S96" t="s">
        <v>834</v>
      </c>
      <c r="T96" t="s">
        <v>836</v>
      </c>
      <c r="U96">
        <v>2000</v>
      </c>
      <c r="V96" t="s">
        <v>105</v>
      </c>
      <c r="W96">
        <v>2911</v>
      </c>
      <c r="X96" t="s">
        <v>312</v>
      </c>
      <c r="Y96">
        <v>0</v>
      </c>
      <c r="Z96" t="s">
        <v>58</v>
      </c>
      <c r="AH96" s="1">
        <v>218994</v>
      </c>
      <c r="AI96" s="1">
        <v>100000</v>
      </c>
      <c r="AJ96" s="1">
        <v>124064.02</v>
      </c>
      <c r="AK96" s="1">
        <v>18594.63</v>
      </c>
      <c r="AL96" s="1">
        <v>18594.63</v>
      </c>
      <c r="AM96" s="1">
        <v>12185.63</v>
      </c>
      <c r="AN96" s="1">
        <v>12185.63</v>
      </c>
      <c r="AO96" s="1">
        <v>200399.37</v>
      </c>
      <c r="AP96" s="1">
        <v>206808.37</v>
      </c>
      <c r="AQ96">
        <v>0</v>
      </c>
      <c r="AR96" s="1">
        <v>138994</v>
      </c>
      <c r="AS96">
        <v>0</v>
      </c>
      <c r="AT96" s="1">
        <v>20000</v>
      </c>
      <c r="AU96" s="1">
        <v>118994</v>
      </c>
    </row>
    <row r="97" spans="1:47" hidden="1" x14ac:dyDescent="0.35">
      <c r="A97" t="s">
        <v>812</v>
      </c>
      <c r="B97" t="s">
        <v>64</v>
      </c>
      <c r="C97" t="s">
        <v>815</v>
      </c>
      <c r="D97" t="s">
        <v>54</v>
      </c>
      <c r="E97">
        <v>1</v>
      </c>
      <c r="F97" t="s">
        <v>45</v>
      </c>
      <c r="G97">
        <v>1.3</v>
      </c>
      <c r="H97" t="s">
        <v>46</v>
      </c>
      <c r="I97" t="s">
        <v>47</v>
      </c>
      <c r="J97" t="s">
        <v>48</v>
      </c>
      <c r="K97" t="s">
        <v>65</v>
      </c>
      <c r="L97" t="s">
        <v>66</v>
      </c>
      <c r="M97" t="s">
        <v>833</v>
      </c>
      <c r="N97" t="s">
        <v>835</v>
      </c>
      <c r="O97">
        <v>5</v>
      </c>
      <c r="P97" t="s">
        <v>810</v>
      </c>
      <c r="Q97">
        <v>9</v>
      </c>
      <c r="R97" t="s">
        <v>120</v>
      </c>
      <c r="S97" t="s">
        <v>834</v>
      </c>
      <c r="T97" t="s">
        <v>836</v>
      </c>
      <c r="U97">
        <v>2000</v>
      </c>
      <c r="V97" t="s">
        <v>105</v>
      </c>
      <c r="W97">
        <v>2921</v>
      </c>
      <c r="X97" t="s">
        <v>378</v>
      </c>
      <c r="Y97">
        <v>0</v>
      </c>
      <c r="Z97" t="s">
        <v>58</v>
      </c>
      <c r="AH97" s="1">
        <v>160000</v>
      </c>
      <c r="AI97" s="1">
        <v>50000</v>
      </c>
      <c r="AJ97" s="1">
        <v>108814.73</v>
      </c>
      <c r="AK97">
        <v>0</v>
      </c>
      <c r="AL97">
        <v>0</v>
      </c>
      <c r="AM97">
        <v>0</v>
      </c>
      <c r="AN97">
        <v>0</v>
      </c>
      <c r="AO97" s="1">
        <v>160000</v>
      </c>
      <c r="AP97" s="1">
        <v>160000</v>
      </c>
      <c r="AQ97">
        <v>0</v>
      </c>
      <c r="AR97" s="1">
        <v>140000</v>
      </c>
      <c r="AS97">
        <v>0</v>
      </c>
      <c r="AT97" s="1">
        <v>30000</v>
      </c>
      <c r="AU97" s="1">
        <v>110000</v>
      </c>
    </row>
    <row r="98" spans="1:47" hidden="1" x14ac:dyDescent="0.35">
      <c r="A98" t="s">
        <v>812</v>
      </c>
      <c r="B98" t="s">
        <v>64</v>
      </c>
      <c r="C98" t="s">
        <v>815</v>
      </c>
      <c r="D98" t="s">
        <v>54</v>
      </c>
      <c r="E98">
        <v>1</v>
      </c>
      <c r="F98" t="s">
        <v>45</v>
      </c>
      <c r="G98">
        <v>1.3</v>
      </c>
      <c r="H98" t="s">
        <v>46</v>
      </c>
      <c r="I98" t="s">
        <v>47</v>
      </c>
      <c r="J98" t="s">
        <v>48</v>
      </c>
      <c r="K98" t="s">
        <v>65</v>
      </c>
      <c r="L98" t="s">
        <v>66</v>
      </c>
      <c r="M98" t="s">
        <v>833</v>
      </c>
      <c r="N98" t="s">
        <v>835</v>
      </c>
      <c r="O98">
        <v>5</v>
      </c>
      <c r="P98" t="s">
        <v>810</v>
      </c>
      <c r="Q98">
        <v>9</v>
      </c>
      <c r="R98" t="s">
        <v>120</v>
      </c>
      <c r="S98" t="s">
        <v>834</v>
      </c>
      <c r="T98" t="s">
        <v>836</v>
      </c>
      <c r="U98">
        <v>2000</v>
      </c>
      <c r="V98" t="s">
        <v>105</v>
      </c>
      <c r="W98">
        <v>2961</v>
      </c>
      <c r="X98" t="s">
        <v>379</v>
      </c>
      <c r="Y98">
        <v>0</v>
      </c>
      <c r="Z98" t="s">
        <v>58</v>
      </c>
      <c r="AH98" s="1">
        <v>2100000</v>
      </c>
      <c r="AI98" s="1">
        <v>400000</v>
      </c>
      <c r="AJ98" s="1">
        <v>1829300.86</v>
      </c>
      <c r="AK98" s="1">
        <v>1829300.86</v>
      </c>
      <c r="AL98" s="1">
        <v>70731.34</v>
      </c>
      <c r="AM98" s="1">
        <v>58651.28</v>
      </c>
      <c r="AN98" s="1">
        <v>58651.28</v>
      </c>
      <c r="AO98" s="1">
        <v>270699.14</v>
      </c>
      <c r="AP98" s="1">
        <v>2041348.72</v>
      </c>
      <c r="AQ98">
        <v>0</v>
      </c>
      <c r="AR98" s="1">
        <v>1700000</v>
      </c>
      <c r="AS98">
        <v>0</v>
      </c>
      <c r="AT98">
        <v>0</v>
      </c>
      <c r="AU98" s="1">
        <v>1700000</v>
      </c>
    </row>
    <row r="99" spans="1:47" hidden="1" x14ac:dyDescent="0.35">
      <c r="A99" t="s">
        <v>812</v>
      </c>
      <c r="B99" t="s">
        <v>64</v>
      </c>
      <c r="C99" t="s">
        <v>815</v>
      </c>
      <c r="D99" t="s">
        <v>54</v>
      </c>
      <c r="E99">
        <v>1</v>
      </c>
      <c r="F99" t="s">
        <v>45</v>
      </c>
      <c r="G99">
        <v>1.3</v>
      </c>
      <c r="H99" t="s">
        <v>46</v>
      </c>
      <c r="I99" t="s">
        <v>47</v>
      </c>
      <c r="J99" t="s">
        <v>48</v>
      </c>
      <c r="K99" t="s">
        <v>65</v>
      </c>
      <c r="L99" t="s">
        <v>66</v>
      </c>
      <c r="M99" t="s">
        <v>833</v>
      </c>
      <c r="N99" t="s">
        <v>835</v>
      </c>
      <c r="O99">
        <v>5</v>
      </c>
      <c r="P99" t="s">
        <v>810</v>
      </c>
      <c r="Q99">
        <v>9</v>
      </c>
      <c r="R99" t="s">
        <v>120</v>
      </c>
      <c r="S99" t="s">
        <v>834</v>
      </c>
      <c r="T99" t="s">
        <v>836</v>
      </c>
      <c r="U99">
        <v>2000</v>
      </c>
      <c r="V99" t="s">
        <v>105</v>
      </c>
      <c r="W99">
        <v>2981</v>
      </c>
      <c r="X99" t="s">
        <v>380</v>
      </c>
      <c r="Y99">
        <v>0</v>
      </c>
      <c r="Z99" t="s">
        <v>58</v>
      </c>
      <c r="AH99" s="1">
        <v>500000</v>
      </c>
      <c r="AI99" s="1">
        <v>500000</v>
      </c>
      <c r="AJ99" s="1">
        <v>496768.66</v>
      </c>
      <c r="AK99" s="1">
        <v>353551.96</v>
      </c>
      <c r="AL99" s="1">
        <v>116449.79</v>
      </c>
      <c r="AM99" s="1">
        <v>86368.65</v>
      </c>
      <c r="AN99" s="1">
        <v>86368.65</v>
      </c>
      <c r="AO99" s="1">
        <v>146448.04</v>
      </c>
      <c r="AP99" s="1">
        <v>413631.35</v>
      </c>
      <c r="AQ99">
        <v>0</v>
      </c>
      <c r="AR99">
        <v>0</v>
      </c>
      <c r="AS99">
        <v>0</v>
      </c>
      <c r="AT99">
        <v>0</v>
      </c>
      <c r="AU99">
        <v>0</v>
      </c>
    </row>
    <row r="100" spans="1:47" hidden="1" x14ac:dyDescent="0.35">
      <c r="A100" t="s">
        <v>812</v>
      </c>
      <c r="B100" t="s">
        <v>64</v>
      </c>
      <c r="C100" t="s">
        <v>815</v>
      </c>
      <c r="D100" t="s">
        <v>54</v>
      </c>
      <c r="E100">
        <v>1</v>
      </c>
      <c r="F100" t="s">
        <v>45</v>
      </c>
      <c r="G100">
        <v>1.3</v>
      </c>
      <c r="H100" t="s">
        <v>46</v>
      </c>
      <c r="I100" t="s">
        <v>47</v>
      </c>
      <c r="J100" t="s">
        <v>48</v>
      </c>
      <c r="K100" t="s">
        <v>65</v>
      </c>
      <c r="L100" t="s">
        <v>66</v>
      </c>
      <c r="M100" t="s">
        <v>833</v>
      </c>
      <c r="N100" t="s">
        <v>835</v>
      </c>
      <c r="O100">
        <v>5</v>
      </c>
      <c r="P100" t="s">
        <v>810</v>
      </c>
      <c r="Q100">
        <v>9</v>
      </c>
      <c r="R100" t="s">
        <v>120</v>
      </c>
      <c r="S100" t="s">
        <v>834</v>
      </c>
      <c r="T100" t="s">
        <v>836</v>
      </c>
      <c r="U100">
        <v>2000</v>
      </c>
      <c r="V100" t="s">
        <v>105</v>
      </c>
      <c r="W100">
        <v>2991</v>
      </c>
      <c r="X100" t="s">
        <v>311</v>
      </c>
      <c r="Y100">
        <v>0</v>
      </c>
      <c r="Z100" t="s">
        <v>58</v>
      </c>
      <c r="AH100" s="1">
        <v>154192</v>
      </c>
      <c r="AI100" s="1">
        <v>450000</v>
      </c>
      <c r="AJ100">
        <v>0</v>
      </c>
      <c r="AK100">
        <v>0</v>
      </c>
      <c r="AL100">
        <v>0</v>
      </c>
      <c r="AM100">
        <v>0</v>
      </c>
      <c r="AN100">
        <v>0</v>
      </c>
      <c r="AO100" s="1">
        <v>154192</v>
      </c>
      <c r="AP100" s="1">
        <v>154192</v>
      </c>
      <c r="AQ100">
        <v>0</v>
      </c>
      <c r="AR100">
        <v>0</v>
      </c>
      <c r="AS100">
        <v>0</v>
      </c>
      <c r="AT100" s="1">
        <v>295808</v>
      </c>
      <c r="AU100" s="1">
        <v>-295808</v>
      </c>
    </row>
    <row r="101" spans="1:47" hidden="1" x14ac:dyDescent="0.35">
      <c r="A101" t="s">
        <v>812</v>
      </c>
      <c r="B101" t="s">
        <v>64</v>
      </c>
      <c r="C101" t="s">
        <v>815</v>
      </c>
      <c r="D101" t="s">
        <v>54</v>
      </c>
      <c r="E101">
        <v>1</v>
      </c>
      <c r="F101" t="s">
        <v>45</v>
      </c>
      <c r="G101">
        <v>1.3</v>
      </c>
      <c r="H101" t="s">
        <v>46</v>
      </c>
      <c r="I101" t="s">
        <v>47</v>
      </c>
      <c r="J101" t="s">
        <v>48</v>
      </c>
      <c r="K101" t="s">
        <v>65</v>
      </c>
      <c r="L101" t="s">
        <v>66</v>
      </c>
      <c r="M101" t="s">
        <v>833</v>
      </c>
      <c r="N101" t="s">
        <v>835</v>
      </c>
      <c r="O101">
        <v>5</v>
      </c>
      <c r="P101" t="s">
        <v>810</v>
      </c>
      <c r="Q101">
        <v>9</v>
      </c>
      <c r="R101" t="s">
        <v>120</v>
      </c>
      <c r="S101" t="s">
        <v>834</v>
      </c>
      <c r="T101" t="s">
        <v>836</v>
      </c>
      <c r="U101">
        <v>3000</v>
      </c>
      <c r="V101" t="s">
        <v>56</v>
      </c>
      <c r="W101">
        <v>3111</v>
      </c>
      <c r="X101" t="s">
        <v>199</v>
      </c>
      <c r="Y101">
        <v>0</v>
      </c>
      <c r="Z101" t="s">
        <v>58</v>
      </c>
      <c r="AH101" s="1">
        <v>9250000</v>
      </c>
      <c r="AI101" s="1">
        <v>6500000</v>
      </c>
      <c r="AJ101" s="1">
        <v>9226336.4900000002</v>
      </c>
      <c r="AK101" s="1">
        <v>9226336.4900000002</v>
      </c>
      <c r="AL101" s="1">
        <v>7078839.7300000004</v>
      </c>
      <c r="AM101" s="1">
        <v>7052502.7300000004</v>
      </c>
      <c r="AN101" s="1">
        <v>7052502.7300000004</v>
      </c>
      <c r="AO101" s="1">
        <v>23663.51</v>
      </c>
      <c r="AP101" s="1">
        <v>2197497.27</v>
      </c>
      <c r="AQ101">
        <v>0</v>
      </c>
      <c r="AR101" s="1">
        <v>2750000</v>
      </c>
      <c r="AS101">
        <v>0</v>
      </c>
      <c r="AT101">
        <v>0</v>
      </c>
      <c r="AU101" s="1">
        <v>2750000</v>
      </c>
    </row>
    <row r="102" spans="1:47" hidden="1" x14ac:dyDescent="0.35">
      <c r="A102" t="s">
        <v>812</v>
      </c>
      <c r="B102" t="s">
        <v>64</v>
      </c>
      <c r="C102" t="s">
        <v>815</v>
      </c>
      <c r="D102" t="s">
        <v>54</v>
      </c>
      <c r="E102">
        <v>1</v>
      </c>
      <c r="F102" t="s">
        <v>45</v>
      </c>
      <c r="G102">
        <v>1.3</v>
      </c>
      <c r="H102" t="s">
        <v>46</v>
      </c>
      <c r="I102" t="s">
        <v>47</v>
      </c>
      <c r="J102" t="s">
        <v>48</v>
      </c>
      <c r="K102" t="s">
        <v>65</v>
      </c>
      <c r="L102" t="s">
        <v>66</v>
      </c>
      <c r="M102" t="s">
        <v>833</v>
      </c>
      <c r="N102" t="s">
        <v>835</v>
      </c>
      <c r="O102">
        <v>5</v>
      </c>
      <c r="P102" t="s">
        <v>810</v>
      </c>
      <c r="Q102">
        <v>9</v>
      </c>
      <c r="R102" t="s">
        <v>120</v>
      </c>
      <c r="S102" t="s">
        <v>834</v>
      </c>
      <c r="T102" t="s">
        <v>836</v>
      </c>
      <c r="U102">
        <v>3000</v>
      </c>
      <c r="V102" t="s">
        <v>56</v>
      </c>
      <c r="W102">
        <v>3141</v>
      </c>
      <c r="X102" t="s">
        <v>381</v>
      </c>
      <c r="Y102">
        <v>0</v>
      </c>
      <c r="Z102" t="s">
        <v>58</v>
      </c>
      <c r="AH102" s="1">
        <v>700000</v>
      </c>
      <c r="AI102" s="1">
        <v>700000</v>
      </c>
      <c r="AJ102" s="1">
        <v>699480</v>
      </c>
      <c r="AK102" s="1">
        <v>699480</v>
      </c>
      <c r="AL102" s="1">
        <v>417594.03</v>
      </c>
      <c r="AM102" s="1">
        <v>371355.32</v>
      </c>
      <c r="AN102" s="1">
        <v>371355.32</v>
      </c>
      <c r="AO102">
        <v>520</v>
      </c>
      <c r="AP102" s="1">
        <v>328644.68</v>
      </c>
      <c r="AQ102">
        <v>0</v>
      </c>
      <c r="AR102">
        <v>0</v>
      </c>
      <c r="AS102">
        <v>0</v>
      </c>
      <c r="AT102">
        <v>0</v>
      </c>
      <c r="AU102">
        <v>0</v>
      </c>
    </row>
    <row r="103" spans="1:47" hidden="1" x14ac:dyDescent="0.35">
      <c r="A103" t="s">
        <v>812</v>
      </c>
      <c r="B103" t="s">
        <v>64</v>
      </c>
      <c r="C103" t="s">
        <v>815</v>
      </c>
      <c r="D103" t="s">
        <v>54</v>
      </c>
      <c r="E103">
        <v>1</v>
      </c>
      <c r="F103" t="s">
        <v>45</v>
      </c>
      <c r="G103">
        <v>1.3</v>
      </c>
      <c r="H103" t="s">
        <v>46</v>
      </c>
      <c r="I103" t="s">
        <v>47</v>
      </c>
      <c r="J103" t="s">
        <v>48</v>
      </c>
      <c r="K103" t="s">
        <v>65</v>
      </c>
      <c r="L103" t="s">
        <v>66</v>
      </c>
      <c r="M103" t="s">
        <v>833</v>
      </c>
      <c r="N103" t="s">
        <v>835</v>
      </c>
      <c r="O103">
        <v>5</v>
      </c>
      <c r="P103" t="s">
        <v>810</v>
      </c>
      <c r="Q103">
        <v>9</v>
      </c>
      <c r="R103" t="s">
        <v>120</v>
      </c>
      <c r="S103" t="s">
        <v>834</v>
      </c>
      <c r="T103" t="s">
        <v>836</v>
      </c>
      <c r="U103">
        <v>3000</v>
      </c>
      <c r="V103" t="s">
        <v>56</v>
      </c>
      <c r="W103">
        <v>3161</v>
      </c>
      <c r="X103" t="s">
        <v>247</v>
      </c>
      <c r="Y103">
        <v>0</v>
      </c>
      <c r="Z103" t="s">
        <v>58</v>
      </c>
      <c r="AH103" s="1">
        <v>2641206</v>
      </c>
      <c r="AI103" s="1">
        <v>2800000</v>
      </c>
      <c r="AJ103" s="1">
        <v>2641205.16</v>
      </c>
      <c r="AK103" s="1">
        <v>2641205.16</v>
      </c>
      <c r="AL103" s="1">
        <v>1626903.48</v>
      </c>
      <c r="AM103" s="1">
        <v>1386793.92</v>
      </c>
      <c r="AN103" s="1">
        <v>1386793.92</v>
      </c>
      <c r="AO103">
        <v>0.84</v>
      </c>
      <c r="AP103" s="1">
        <v>1254412.08</v>
      </c>
      <c r="AQ103">
        <v>0</v>
      </c>
      <c r="AR103">
        <v>0</v>
      </c>
      <c r="AS103">
        <v>0</v>
      </c>
      <c r="AT103" s="1">
        <v>158794</v>
      </c>
      <c r="AU103" s="1">
        <v>-158794</v>
      </c>
    </row>
    <row r="104" spans="1:47" hidden="1" x14ac:dyDescent="0.35">
      <c r="A104" t="s">
        <v>812</v>
      </c>
      <c r="B104" t="s">
        <v>64</v>
      </c>
      <c r="C104" t="s">
        <v>815</v>
      </c>
      <c r="D104" t="s">
        <v>54</v>
      </c>
      <c r="E104">
        <v>1</v>
      </c>
      <c r="F104" t="s">
        <v>45</v>
      </c>
      <c r="G104">
        <v>1.3</v>
      </c>
      <c r="H104" t="s">
        <v>46</v>
      </c>
      <c r="I104" t="s">
        <v>47</v>
      </c>
      <c r="J104" t="s">
        <v>48</v>
      </c>
      <c r="K104" t="s">
        <v>65</v>
      </c>
      <c r="L104" t="s">
        <v>66</v>
      </c>
      <c r="M104" t="s">
        <v>833</v>
      </c>
      <c r="N104" t="s">
        <v>835</v>
      </c>
      <c r="O104">
        <v>5</v>
      </c>
      <c r="P104" t="s">
        <v>810</v>
      </c>
      <c r="Q104">
        <v>9</v>
      </c>
      <c r="R104" t="s">
        <v>120</v>
      </c>
      <c r="S104" t="s">
        <v>834</v>
      </c>
      <c r="T104" t="s">
        <v>836</v>
      </c>
      <c r="U104">
        <v>3000</v>
      </c>
      <c r="V104" t="s">
        <v>56</v>
      </c>
      <c r="W104">
        <v>3221</v>
      </c>
      <c r="X104" t="s">
        <v>382</v>
      </c>
      <c r="Y104">
        <v>0</v>
      </c>
      <c r="Z104" t="s">
        <v>58</v>
      </c>
      <c r="AH104" s="1">
        <v>6189987.5499999998</v>
      </c>
      <c r="AI104" s="1">
        <v>2500000</v>
      </c>
      <c r="AJ104" s="1">
        <v>5570444.6900000004</v>
      </c>
      <c r="AK104" s="1">
        <v>5570444.6900000004</v>
      </c>
      <c r="AL104" s="1">
        <v>3751236.64</v>
      </c>
      <c r="AM104" s="1">
        <v>3605076.64</v>
      </c>
      <c r="AN104" s="1">
        <v>3598696.64</v>
      </c>
      <c r="AO104" s="1">
        <v>619542.86</v>
      </c>
      <c r="AP104" s="1">
        <v>2591290.91</v>
      </c>
      <c r="AQ104">
        <v>0</v>
      </c>
      <c r="AR104" s="1">
        <v>3949994</v>
      </c>
      <c r="AS104">
        <v>0</v>
      </c>
      <c r="AT104" s="1">
        <v>260006.45</v>
      </c>
      <c r="AU104" s="1">
        <v>3689987.55</v>
      </c>
    </row>
    <row r="105" spans="1:47" hidden="1" x14ac:dyDescent="0.35">
      <c r="A105" t="s">
        <v>812</v>
      </c>
      <c r="B105" t="s">
        <v>64</v>
      </c>
      <c r="C105" t="s">
        <v>815</v>
      </c>
      <c r="D105" t="s">
        <v>54</v>
      </c>
      <c r="E105">
        <v>1</v>
      </c>
      <c r="F105" t="s">
        <v>45</v>
      </c>
      <c r="G105">
        <v>1.3</v>
      </c>
      <c r="H105" t="s">
        <v>46</v>
      </c>
      <c r="I105" t="s">
        <v>47</v>
      </c>
      <c r="J105" t="s">
        <v>48</v>
      </c>
      <c r="K105" t="s">
        <v>65</v>
      </c>
      <c r="L105" t="s">
        <v>66</v>
      </c>
      <c r="M105" t="s">
        <v>833</v>
      </c>
      <c r="N105" t="s">
        <v>835</v>
      </c>
      <c r="O105">
        <v>5</v>
      </c>
      <c r="P105" t="s">
        <v>810</v>
      </c>
      <c r="Q105">
        <v>9</v>
      </c>
      <c r="R105" t="s">
        <v>120</v>
      </c>
      <c r="S105" t="s">
        <v>834</v>
      </c>
      <c r="T105" t="s">
        <v>836</v>
      </c>
      <c r="U105">
        <v>3000</v>
      </c>
      <c r="V105" t="s">
        <v>56</v>
      </c>
      <c r="W105">
        <v>3251</v>
      </c>
      <c r="X105" t="s">
        <v>137</v>
      </c>
      <c r="Y105">
        <v>0</v>
      </c>
      <c r="Z105" t="s">
        <v>58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s="1">
        <v>58450847.689999998</v>
      </c>
      <c r="AR105" s="1">
        <v>5649152.3099999996</v>
      </c>
      <c r="AS105">
        <v>0</v>
      </c>
      <c r="AT105" s="1">
        <v>64100000</v>
      </c>
      <c r="AU105">
        <v>0</v>
      </c>
    </row>
    <row r="106" spans="1:47" hidden="1" x14ac:dyDescent="0.35">
      <c r="A106" t="s">
        <v>812</v>
      </c>
      <c r="B106" t="s">
        <v>64</v>
      </c>
      <c r="C106" t="s">
        <v>815</v>
      </c>
      <c r="D106" t="s">
        <v>54</v>
      </c>
      <c r="E106">
        <v>1</v>
      </c>
      <c r="F106" t="s">
        <v>45</v>
      </c>
      <c r="G106">
        <v>1.3</v>
      </c>
      <c r="H106" t="s">
        <v>46</v>
      </c>
      <c r="I106" t="s">
        <v>47</v>
      </c>
      <c r="J106" t="s">
        <v>48</v>
      </c>
      <c r="K106" t="s">
        <v>65</v>
      </c>
      <c r="L106" t="s">
        <v>66</v>
      </c>
      <c r="M106" t="s">
        <v>833</v>
      </c>
      <c r="N106" t="s">
        <v>835</v>
      </c>
      <c r="O106">
        <v>5</v>
      </c>
      <c r="P106" t="s">
        <v>810</v>
      </c>
      <c r="Q106">
        <v>9</v>
      </c>
      <c r="R106" t="s">
        <v>120</v>
      </c>
      <c r="S106" t="s">
        <v>834</v>
      </c>
      <c r="T106" t="s">
        <v>836</v>
      </c>
      <c r="U106">
        <v>3000</v>
      </c>
      <c r="V106" t="s">
        <v>56</v>
      </c>
      <c r="W106">
        <v>3261</v>
      </c>
      <c r="X106" t="s">
        <v>409</v>
      </c>
      <c r="Y106">
        <v>0</v>
      </c>
      <c r="Z106" t="s">
        <v>58</v>
      </c>
      <c r="AH106" s="1">
        <v>79100000</v>
      </c>
      <c r="AI106">
        <v>0</v>
      </c>
      <c r="AJ106" s="1">
        <v>79083735.439999998</v>
      </c>
      <c r="AK106" s="1">
        <v>79083735.439999998</v>
      </c>
      <c r="AL106" s="1">
        <v>36270295.43</v>
      </c>
      <c r="AM106" s="1">
        <v>34105443.520000003</v>
      </c>
      <c r="AN106" s="1">
        <v>34105443.520000003</v>
      </c>
      <c r="AO106" s="1">
        <v>16264.56</v>
      </c>
      <c r="AP106" s="1">
        <v>44994556.479999997</v>
      </c>
      <c r="AQ106" s="1">
        <v>15000000</v>
      </c>
      <c r="AR106" s="1">
        <v>64100000</v>
      </c>
      <c r="AS106">
        <v>0</v>
      </c>
      <c r="AT106">
        <v>0</v>
      </c>
      <c r="AU106" s="1">
        <v>79100000</v>
      </c>
    </row>
    <row r="107" spans="1:47" hidden="1" x14ac:dyDescent="0.35">
      <c r="A107" t="s">
        <v>812</v>
      </c>
      <c r="B107" t="s">
        <v>64</v>
      </c>
      <c r="C107" t="s">
        <v>815</v>
      </c>
      <c r="D107" t="s">
        <v>54</v>
      </c>
      <c r="E107">
        <v>1</v>
      </c>
      <c r="F107" t="s">
        <v>45</v>
      </c>
      <c r="G107">
        <v>1.3</v>
      </c>
      <c r="H107" t="s">
        <v>46</v>
      </c>
      <c r="I107" t="s">
        <v>47</v>
      </c>
      <c r="J107" t="s">
        <v>48</v>
      </c>
      <c r="K107" t="s">
        <v>65</v>
      </c>
      <c r="L107" t="s">
        <v>66</v>
      </c>
      <c r="M107" t="s">
        <v>833</v>
      </c>
      <c r="N107" t="s">
        <v>835</v>
      </c>
      <c r="O107">
        <v>5</v>
      </c>
      <c r="P107" t="s">
        <v>810</v>
      </c>
      <c r="Q107">
        <v>9</v>
      </c>
      <c r="R107" t="s">
        <v>120</v>
      </c>
      <c r="S107" t="s">
        <v>834</v>
      </c>
      <c r="T107" t="s">
        <v>836</v>
      </c>
      <c r="U107">
        <v>3000</v>
      </c>
      <c r="V107" t="s">
        <v>56</v>
      </c>
      <c r="W107">
        <v>3291</v>
      </c>
      <c r="X107" t="s">
        <v>315</v>
      </c>
      <c r="Y107">
        <v>0</v>
      </c>
      <c r="Z107" t="s">
        <v>58</v>
      </c>
      <c r="AH107" s="1">
        <v>22330</v>
      </c>
      <c r="AI107">
        <v>0</v>
      </c>
      <c r="AJ107" s="1">
        <v>22330</v>
      </c>
      <c r="AK107" s="1">
        <v>22330</v>
      </c>
      <c r="AL107">
        <v>0</v>
      </c>
      <c r="AM107">
        <v>0</v>
      </c>
      <c r="AN107">
        <v>0</v>
      </c>
      <c r="AO107">
        <v>0</v>
      </c>
      <c r="AP107" s="1">
        <v>22330</v>
      </c>
      <c r="AQ107">
        <v>0</v>
      </c>
      <c r="AR107" s="1">
        <v>22330</v>
      </c>
      <c r="AS107">
        <v>0</v>
      </c>
      <c r="AT107">
        <v>0</v>
      </c>
      <c r="AU107" s="1">
        <v>22330</v>
      </c>
    </row>
    <row r="108" spans="1:47" hidden="1" x14ac:dyDescent="0.35">
      <c r="A108" t="s">
        <v>812</v>
      </c>
      <c r="B108" t="s">
        <v>64</v>
      </c>
      <c r="C108" t="s">
        <v>815</v>
      </c>
      <c r="D108" t="s">
        <v>54</v>
      </c>
      <c r="E108">
        <v>1</v>
      </c>
      <c r="F108" t="s">
        <v>45</v>
      </c>
      <c r="G108">
        <v>1.3</v>
      </c>
      <c r="H108" t="s">
        <v>46</v>
      </c>
      <c r="I108" t="s">
        <v>47</v>
      </c>
      <c r="J108" t="s">
        <v>48</v>
      </c>
      <c r="K108" t="s">
        <v>65</v>
      </c>
      <c r="L108" t="s">
        <v>66</v>
      </c>
      <c r="M108" t="s">
        <v>833</v>
      </c>
      <c r="N108" t="s">
        <v>835</v>
      </c>
      <c r="O108">
        <v>5</v>
      </c>
      <c r="P108" t="s">
        <v>810</v>
      </c>
      <c r="Q108">
        <v>9</v>
      </c>
      <c r="R108" t="s">
        <v>120</v>
      </c>
      <c r="S108" t="s">
        <v>834</v>
      </c>
      <c r="T108" t="s">
        <v>836</v>
      </c>
      <c r="U108">
        <v>3000</v>
      </c>
      <c r="V108" t="s">
        <v>56</v>
      </c>
      <c r="W108">
        <v>3311</v>
      </c>
      <c r="X108" t="s">
        <v>316</v>
      </c>
      <c r="Y108">
        <v>0</v>
      </c>
      <c r="Z108" t="s">
        <v>58</v>
      </c>
      <c r="AH108" s="1">
        <v>3090000</v>
      </c>
      <c r="AI108" s="1">
        <v>2000000</v>
      </c>
      <c r="AJ108" s="1">
        <v>2808360</v>
      </c>
      <c r="AK108" s="1">
        <v>2808360</v>
      </c>
      <c r="AL108" s="1">
        <v>1280640</v>
      </c>
      <c r="AM108" s="1">
        <v>1280640</v>
      </c>
      <c r="AN108" s="1">
        <v>1280640</v>
      </c>
      <c r="AO108" s="1">
        <v>281640</v>
      </c>
      <c r="AP108" s="1">
        <v>1809360</v>
      </c>
      <c r="AQ108" s="1">
        <v>1000000</v>
      </c>
      <c r="AR108" s="1">
        <v>90000</v>
      </c>
      <c r="AS108">
        <v>0</v>
      </c>
      <c r="AT108">
        <v>0</v>
      </c>
      <c r="AU108" s="1">
        <v>1090000</v>
      </c>
    </row>
    <row r="109" spans="1:47" hidden="1" x14ac:dyDescent="0.35">
      <c r="A109" t="s">
        <v>812</v>
      </c>
      <c r="B109" t="s">
        <v>64</v>
      </c>
      <c r="C109" t="s">
        <v>815</v>
      </c>
      <c r="D109" t="s">
        <v>54</v>
      </c>
      <c r="E109">
        <v>1</v>
      </c>
      <c r="F109" t="s">
        <v>45</v>
      </c>
      <c r="G109">
        <v>1.3</v>
      </c>
      <c r="H109" t="s">
        <v>46</v>
      </c>
      <c r="I109" t="s">
        <v>47</v>
      </c>
      <c r="J109" t="s">
        <v>48</v>
      </c>
      <c r="K109" t="s">
        <v>65</v>
      </c>
      <c r="L109" t="s">
        <v>66</v>
      </c>
      <c r="M109" t="s">
        <v>833</v>
      </c>
      <c r="N109" t="s">
        <v>835</v>
      </c>
      <c r="O109">
        <v>5</v>
      </c>
      <c r="P109" t="s">
        <v>810</v>
      </c>
      <c r="Q109">
        <v>9</v>
      </c>
      <c r="R109" t="s">
        <v>120</v>
      </c>
      <c r="S109" t="s">
        <v>834</v>
      </c>
      <c r="T109" t="s">
        <v>836</v>
      </c>
      <c r="U109">
        <v>3000</v>
      </c>
      <c r="V109" t="s">
        <v>56</v>
      </c>
      <c r="W109">
        <v>3331</v>
      </c>
      <c r="X109" t="s">
        <v>317</v>
      </c>
      <c r="Y109">
        <v>0</v>
      </c>
      <c r="Z109" t="s">
        <v>58</v>
      </c>
      <c r="AH109" s="1">
        <v>231500</v>
      </c>
      <c r="AI109" s="1">
        <v>50000</v>
      </c>
      <c r="AJ109" s="1">
        <v>194880</v>
      </c>
      <c r="AK109" s="1">
        <v>194880</v>
      </c>
      <c r="AL109" s="1">
        <v>194880</v>
      </c>
      <c r="AM109" s="1">
        <v>194880</v>
      </c>
      <c r="AN109" s="1">
        <v>194880</v>
      </c>
      <c r="AO109" s="1">
        <v>36620</v>
      </c>
      <c r="AP109" s="1">
        <v>36620</v>
      </c>
      <c r="AQ109">
        <v>0</v>
      </c>
      <c r="AR109" s="1">
        <v>181500</v>
      </c>
      <c r="AS109">
        <v>0</v>
      </c>
      <c r="AT109">
        <v>0</v>
      </c>
      <c r="AU109" s="1">
        <v>181500</v>
      </c>
    </row>
    <row r="110" spans="1:47" hidden="1" x14ac:dyDescent="0.35">
      <c r="A110" t="s">
        <v>812</v>
      </c>
      <c r="B110" t="s">
        <v>64</v>
      </c>
      <c r="C110" t="s">
        <v>815</v>
      </c>
      <c r="D110" t="s">
        <v>54</v>
      </c>
      <c r="E110">
        <v>1</v>
      </c>
      <c r="F110" t="s">
        <v>45</v>
      </c>
      <c r="G110">
        <v>1.3</v>
      </c>
      <c r="H110" t="s">
        <v>46</v>
      </c>
      <c r="I110" t="s">
        <v>47</v>
      </c>
      <c r="J110" t="s">
        <v>48</v>
      </c>
      <c r="K110" t="s">
        <v>65</v>
      </c>
      <c r="L110" t="s">
        <v>66</v>
      </c>
      <c r="M110" t="s">
        <v>833</v>
      </c>
      <c r="N110" t="s">
        <v>835</v>
      </c>
      <c r="O110">
        <v>5</v>
      </c>
      <c r="P110" t="s">
        <v>810</v>
      </c>
      <c r="Q110">
        <v>9</v>
      </c>
      <c r="R110" t="s">
        <v>120</v>
      </c>
      <c r="S110" t="s">
        <v>834</v>
      </c>
      <c r="T110" t="s">
        <v>836</v>
      </c>
      <c r="U110">
        <v>3000</v>
      </c>
      <c r="V110" t="s">
        <v>56</v>
      </c>
      <c r="W110">
        <v>3341</v>
      </c>
      <c r="X110" t="s">
        <v>162</v>
      </c>
      <c r="Y110">
        <v>0</v>
      </c>
      <c r="Z110" t="s">
        <v>58</v>
      </c>
      <c r="AH110" s="1">
        <v>2796004.92</v>
      </c>
      <c r="AI110" s="1">
        <v>1500000</v>
      </c>
      <c r="AJ110" s="1">
        <v>2375216</v>
      </c>
      <c r="AK110" s="1">
        <v>2375216</v>
      </c>
      <c r="AL110" s="1">
        <v>11600</v>
      </c>
      <c r="AM110" s="1">
        <v>11600</v>
      </c>
      <c r="AN110" s="1">
        <v>11600</v>
      </c>
      <c r="AO110" s="1">
        <v>420788.92</v>
      </c>
      <c r="AP110" s="1">
        <v>2784404.92</v>
      </c>
      <c r="AQ110" s="1">
        <v>2000000</v>
      </c>
      <c r="AR110">
        <v>0</v>
      </c>
      <c r="AS110">
        <v>0</v>
      </c>
      <c r="AT110" s="1">
        <v>703995.08</v>
      </c>
      <c r="AU110" s="1">
        <v>1296004.92</v>
      </c>
    </row>
    <row r="111" spans="1:47" hidden="1" x14ac:dyDescent="0.35">
      <c r="A111" t="s">
        <v>812</v>
      </c>
      <c r="B111" t="s">
        <v>64</v>
      </c>
      <c r="C111" t="s">
        <v>815</v>
      </c>
      <c r="D111" t="s">
        <v>54</v>
      </c>
      <c r="E111">
        <v>1</v>
      </c>
      <c r="F111" t="s">
        <v>45</v>
      </c>
      <c r="G111">
        <v>1.3</v>
      </c>
      <c r="H111" t="s">
        <v>46</v>
      </c>
      <c r="I111" t="s">
        <v>47</v>
      </c>
      <c r="J111" t="s">
        <v>48</v>
      </c>
      <c r="K111" t="s">
        <v>65</v>
      </c>
      <c r="L111" t="s">
        <v>66</v>
      </c>
      <c r="M111" t="s">
        <v>833</v>
      </c>
      <c r="N111" t="s">
        <v>835</v>
      </c>
      <c r="O111">
        <v>5</v>
      </c>
      <c r="P111" t="s">
        <v>810</v>
      </c>
      <c r="Q111">
        <v>9</v>
      </c>
      <c r="R111" t="s">
        <v>120</v>
      </c>
      <c r="S111" t="s">
        <v>834</v>
      </c>
      <c r="T111" t="s">
        <v>836</v>
      </c>
      <c r="U111">
        <v>3000</v>
      </c>
      <c r="V111" t="s">
        <v>56</v>
      </c>
      <c r="W111">
        <v>3381</v>
      </c>
      <c r="X111" t="s">
        <v>478</v>
      </c>
      <c r="Y111">
        <v>0</v>
      </c>
      <c r="Z111" t="s">
        <v>58</v>
      </c>
      <c r="AH111" s="1">
        <v>39848671.939999998</v>
      </c>
      <c r="AI111">
        <v>0</v>
      </c>
      <c r="AJ111" s="1">
        <v>3643139.24</v>
      </c>
      <c r="AK111" s="1">
        <v>3643139.24</v>
      </c>
      <c r="AL111" s="1">
        <v>3643139.24</v>
      </c>
      <c r="AM111">
        <v>0</v>
      </c>
      <c r="AN111">
        <v>0</v>
      </c>
      <c r="AO111" s="1">
        <v>36205532.700000003</v>
      </c>
      <c r="AP111" s="1">
        <v>39848671.939999998</v>
      </c>
      <c r="AQ111" s="1">
        <v>40348671.939999998</v>
      </c>
      <c r="AR111">
        <v>0</v>
      </c>
      <c r="AS111">
        <v>0</v>
      </c>
      <c r="AT111" s="1">
        <v>500000</v>
      </c>
      <c r="AU111" s="1">
        <v>39848671.939999998</v>
      </c>
    </row>
    <row r="112" spans="1:47" hidden="1" x14ac:dyDescent="0.35">
      <c r="A112" t="s">
        <v>812</v>
      </c>
      <c r="B112" t="s">
        <v>64</v>
      </c>
      <c r="C112" t="s">
        <v>815</v>
      </c>
      <c r="D112" t="s">
        <v>54</v>
      </c>
      <c r="E112">
        <v>1</v>
      </c>
      <c r="F112" t="s">
        <v>45</v>
      </c>
      <c r="G112">
        <v>1.3</v>
      </c>
      <c r="H112" t="s">
        <v>46</v>
      </c>
      <c r="I112" t="s">
        <v>47</v>
      </c>
      <c r="J112" t="s">
        <v>48</v>
      </c>
      <c r="K112" t="s">
        <v>65</v>
      </c>
      <c r="L112" t="s">
        <v>66</v>
      </c>
      <c r="M112" t="s">
        <v>833</v>
      </c>
      <c r="N112" t="s">
        <v>835</v>
      </c>
      <c r="O112">
        <v>5</v>
      </c>
      <c r="P112" t="s">
        <v>810</v>
      </c>
      <c r="Q112">
        <v>9</v>
      </c>
      <c r="R112" t="s">
        <v>120</v>
      </c>
      <c r="S112" t="s">
        <v>834</v>
      </c>
      <c r="T112" t="s">
        <v>836</v>
      </c>
      <c r="U112">
        <v>3000</v>
      </c>
      <c r="V112" t="s">
        <v>56</v>
      </c>
      <c r="W112">
        <v>3441</v>
      </c>
      <c r="X112" t="s">
        <v>388</v>
      </c>
      <c r="Y112">
        <v>0</v>
      </c>
      <c r="Z112" t="s">
        <v>58</v>
      </c>
      <c r="AH112" s="1">
        <v>340718.88</v>
      </c>
      <c r="AI112" s="1">
        <v>150000</v>
      </c>
      <c r="AJ112" s="1">
        <v>290718.88</v>
      </c>
      <c r="AK112" s="1">
        <v>290718.88</v>
      </c>
      <c r="AL112" s="1">
        <v>213905.82</v>
      </c>
      <c r="AM112" s="1">
        <v>128699.48</v>
      </c>
      <c r="AN112" s="1">
        <v>128699.48</v>
      </c>
      <c r="AO112" s="1">
        <v>50000</v>
      </c>
      <c r="AP112" s="1">
        <v>212019.4</v>
      </c>
      <c r="AQ112">
        <v>0</v>
      </c>
      <c r="AR112" s="1">
        <v>190718.88</v>
      </c>
      <c r="AS112">
        <v>0</v>
      </c>
      <c r="AT112">
        <v>0</v>
      </c>
      <c r="AU112" s="1">
        <v>190718.88</v>
      </c>
    </row>
    <row r="113" spans="1:47" hidden="1" x14ac:dyDescent="0.35">
      <c r="A113" t="s">
        <v>812</v>
      </c>
      <c r="B113" t="s">
        <v>64</v>
      </c>
      <c r="C113" t="s">
        <v>815</v>
      </c>
      <c r="D113" t="s">
        <v>54</v>
      </c>
      <c r="E113">
        <v>1</v>
      </c>
      <c r="F113" t="s">
        <v>45</v>
      </c>
      <c r="G113">
        <v>1.3</v>
      </c>
      <c r="H113" t="s">
        <v>46</v>
      </c>
      <c r="I113" t="s">
        <v>47</v>
      </c>
      <c r="J113" t="s">
        <v>48</v>
      </c>
      <c r="K113" t="s">
        <v>65</v>
      </c>
      <c r="L113" t="s">
        <v>66</v>
      </c>
      <c r="M113" t="s">
        <v>833</v>
      </c>
      <c r="N113" t="s">
        <v>835</v>
      </c>
      <c r="O113">
        <v>5</v>
      </c>
      <c r="P113" t="s">
        <v>810</v>
      </c>
      <c r="Q113">
        <v>9</v>
      </c>
      <c r="R113" t="s">
        <v>120</v>
      </c>
      <c r="S113" t="s">
        <v>834</v>
      </c>
      <c r="T113" t="s">
        <v>836</v>
      </c>
      <c r="U113">
        <v>3000</v>
      </c>
      <c r="V113" t="s">
        <v>56</v>
      </c>
      <c r="W113">
        <v>3451</v>
      </c>
      <c r="X113" t="s">
        <v>389</v>
      </c>
      <c r="Y113">
        <v>0</v>
      </c>
      <c r="Z113" t="s">
        <v>58</v>
      </c>
      <c r="AH113" s="1">
        <v>8712506.8399999999</v>
      </c>
      <c r="AI113" s="1">
        <v>5000000</v>
      </c>
      <c r="AJ113" s="1">
        <v>8692875.9399999995</v>
      </c>
      <c r="AK113" s="1">
        <v>8112506.8399999999</v>
      </c>
      <c r="AL113" s="1">
        <v>8109050.7599999998</v>
      </c>
      <c r="AM113" s="1">
        <v>8109050.7599999998</v>
      </c>
      <c r="AN113" s="1">
        <v>8109050.7599999998</v>
      </c>
      <c r="AO113" s="1">
        <v>600000</v>
      </c>
      <c r="AP113" s="1">
        <v>603456.07999999996</v>
      </c>
      <c r="AQ113" s="1">
        <v>3109050.76</v>
      </c>
      <c r="AR113" s="1">
        <v>603456.07999999996</v>
      </c>
      <c r="AS113">
        <v>0</v>
      </c>
      <c r="AT113">
        <v>0</v>
      </c>
      <c r="AU113" s="1">
        <v>3712506.84</v>
      </c>
    </row>
    <row r="114" spans="1:47" hidden="1" x14ac:dyDescent="0.35">
      <c r="A114" t="s">
        <v>812</v>
      </c>
      <c r="B114" t="s">
        <v>64</v>
      </c>
      <c r="C114" t="s">
        <v>815</v>
      </c>
      <c r="D114" t="s">
        <v>54</v>
      </c>
      <c r="E114">
        <v>1</v>
      </c>
      <c r="F114" t="s">
        <v>45</v>
      </c>
      <c r="G114">
        <v>1.3</v>
      </c>
      <c r="H114" t="s">
        <v>46</v>
      </c>
      <c r="I114" t="s">
        <v>47</v>
      </c>
      <c r="J114" t="s">
        <v>48</v>
      </c>
      <c r="K114" t="s">
        <v>65</v>
      </c>
      <c r="L114" t="s">
        <v>66</v>
      </c>
      <c r="M114" t="s">
        <v>833</v>
      </c>
      <c r="N114" t="s">
        <v>835</v>
      </c>
      <c r="O114">
        <v>5</v>
      </c>
      <c r="P114" t="s">
        <v>810</v>
      </c>
      <c r="Q114">
        <v>9</v>
      </c>
      <c r="R114" t="s">
        <v>120</v>
      </c>
      <c r="S114" t="s">
        <v>834</v>
      </c>
      <c r="T114" t="s">
        <v>836</v>
      </c>
      <c r="U114">
        <v>3000</v>
      </c>
      <c r="V114" t="s">
        <v>56</v>
      </c>
      <c r="W114">
        <v>3481</v>
      </c>
      <c r="X114" t="s">
        <v>390</v>
      </c>
      <c r="Y114">
        <v>0</v>
      </c>
      <c r="Z114" t="s">
        <v>58</v>
      </c>
      <c r="AH114" s="1">
        <v>350000</v>
      </c>
      <c r="AI114" s="1">
        <v>100000</v>
      </c>
      <c r="AJ114" s="1">
        <v>211654.72</v>
      </c>
      <c r="AK114" s="1">
        <v>211654.72</v>
      </c>
      <c r="AL114" s="1">
        <v>211654.72</v>
      </c>
      <c r="AM114" s="1">
        <v>111266.19</v>
      </c>
      <c r="AN114" s="1">
        <v>111266.19</v>
      </c>
      <c r="AO114" s="1">
        <v>138345.28</v>
      </c>
      <c r="AP114" s="1">
        <v>238733.81</v>
      </c>
      <c r="AQ114">
        <v>0</v>
      </c>
      <c r="AR114" s="1">
        <v>250000</v>
      </c>
      <c r="AS114">
        <v>0</v>
      </c>
      <c r="AT114">
        <v>0</v>
      </c>
      <c r="AU114" s="1">
        <v>250000</v>
      </c>
    </row>
    <row r="115" spans="1:47" hidden="1" x14ac:dyDescent="0.35">
      <c r="A115" t="s">
        <v>812</v>
      </c>
      <c r="B115" t="s">
        <v>64</v>
      </c>
      <c r="C115" t="s">
        <v>815</v>
      </c>
      <c r="D115" t="s">
        <v>54</v>
      </c>
      <c r="E115">
        <v>1</v>
      </c>
      <c r="F115" t="s">
        <v>45</v>
      </c>
      <c r="G115">
        <v>1.3</v>
      </c>
      <c r="H115" t="s">
        <v>46</v>
      </c>
      <c r="I115" t="s">
        <v>47</v>
      </c>
      <c r="J115" t="s">
        <v>48</v>
      </c>
      <c r="K115" t="s">
        <v>65</v>
      </c>
      <c r="L115" t="s">
        <v>66</v>
      </c>
      <c r="M115" t="s">
        <v>833</v>
      </c>
      <c r="N115" t="s">
        <v>835</v>
      </c>
      <c r="O115">
        <v>5</v>
      </c>
      <c r="P115" t="s">
        <v>810</v>
      </c>
      <c r="Q115">
        <v>9</v>
      </c>
      <c r="R115" t="s">
        <v>120</v>
      </c>
      <c r="S115" t="s">
        <v>834</v>
      </c>
      <c r="T115" t="s">
        <v>836</v>
      </c>
      <c r="U115">
        <v>3000</v>
      </c>
      <c r="V115" t="s">
        <v>56</v>
      </c>
      <c r="W115">
        <v>3511</v>
      </c>
      <c r="X115" t="s">
        <v>323</v>
      </c>
      <c r="Y115">
        <v>0</v>
      </c>
      <c r="Z115" t="s">
        <v>58</v>
      </c>
      <c r="AH115" s="1">
        <v>1800000</v>
      </c>
      <c r="AI115" s="1">
        <v>1000000</v>
      </c>
      <c r="AJ115" s="1">
        <v>235248.88</v>
      </c>
      <c r="AK115" s="1">
        <v>42683.08</v>
      </c>
      <c r="AL115" s="1">
        <v>31300.94</v>
      </c>
      <c r="AM115" s="1">
        <v>31300.94</v>
      </c>
      <c r="AN115" s="1">
        <v>31300.94</v>
      </c>
      <c r="AO115" s="1">
        <v>1757316.92</v>
      </c>
      <c r="AP115" s="1">
        <v>1768699.06</v>
      </c>
      <c r="AQ115" s="1">
        <v>2500000</v>
      </c>
      <c r="AR115">
        <v>0</v>
      </c>
      <c r="AS115">
        <v>0</v>
      </c>
      <c r="AT115" s="1">
        <v>1700000</v>
      </c>
      <c r="AU115" s="1">
        <v>800000</v>
      </c>
    </row>
    <row r="116" spans="1:47" hidden="1" x14ac:dyDescent="0.35">
      <c r="A116" t="s">
        <v>812</v>
      </c>
      <c r="B116" t="s">
        <v>64</v>
      </c>
      <c r="C116" t="s">
        <v>815</v>
      </c>
      <c r="D116" t="s">
        <v>54</v>
      </c>
      <c r="E116">
        <v>1</v>
      </c>
      <c r="F116" t="s">
        <v>45</v>
      </c>
      <c r="G116">
        <v>1.3</v>
      </c>
      <c r="H116" t="s">
        <v>46</v>
      </c>
      <c r="I116" t="s">
        <v>47</v>
      </c>
      <c r="J116" t="s">
        <v>48</v>
      </c>
      <c r="K116" t="s">
        <v>65</v>
      </c>
      <c r="L116" t="s">
        <v>66</v>
      </c>
      <c r="M116" t="s">
        <v>833</v>
      </c>
      <c r="N116" t="s">
        <v>835</v>
      </c>
      <c r="O116">
        <v>5</v>
      </c>
      <c r="P116" t="s">
        <v>810</v>
      </c>
      <c r="Q116">
        <v>9</v>
      </c>
      <c r="R116" t="s">
        <v>120</v>
      </c>
      <c r="S116" t="s">
        <v>834</v>
      </c>
      <c r="T116" t="s">
        <v>836</v>
      </c>
      <c r="U116">
        <v>3000</v>
      </c>
      <c r="V116" t="s">
        <v>56</v>
      </c>
      <c r="W116">
        <v>3521</v>
      </c>
      <c r="X116" t="s">
        <v>391</v>
      </c>
      <c r="Y116">
        <v>0</v>
      </c>
      <c r="Z116" t="s">
        <v>58</v>
      </c>
      <c r="AH116" s="1">
        <v>68600</v>
      </c>
      <c r="AI116">
        <v>0</v>
      </c>
      <c r="AJ116" s="1">
        <v>61248</v>
      </c>
      <c r="AK116" s="1">
        <v>61248</v>
      </c>
      <c r="AL116">
        <v>0</v>
      </c>
      <c r="AM116">
        <v>0</v>
      </c>
      <c r="AN116">
        <v>0</v>
      </c>
      <c r="AO116" s="1">
        <v>7352</v>
      </c>
      <c r="AP116" s="1">
        <v>68600</v>
      </c>
      <c r="AQ116">
        <v>0</v>
      </c>
      <c r="AR116" s="1">
        <v>68600</v>
      </c>
      <c r="AS116">
        <v>0</v>
      </c>
      <c r="AT116">
        <v>0</v>
      </c>
      <c r="AU116" s="1">
        <v>68600</v>
      </c>
    </row>
    <row r="117" spans="1:47" hidden="1" x14ac:dyDescent="0.35">
      <c r="A117" t="s">
        <v>812</v>
      </c>
      <c r="B117" t="s">
        <v>64</v>
      </c>
      <c r="C117" t="s">
        <v>815</v>
      </c>
      <c r="D117" t="s">
        <v>54</v>
      </c>
      <c r="E117">
        <v>1</v>
      </c>
      <c r="F117" t="s">
        <v>45</v>
      </c>
      <c r="G117">
        <v>1.3</v>
      </c>
      <c r="H117" t="s">
        <v>46</v>
      </c>
      <c r="I117" t="s">
        <v>47</v>
      </c>
      <c r="J117" t="s">
        <v>48</v>
      </c>
      <c r="K117" t="s">
        <v>65</v>
      </c>
      <c r="L117" t="s">
        <v>66</v>
      </c>
      <c r="M117" t="s">
        <v>833</v>
      </c>
      <c r="N117" t="s">
        <v>835</v>
      </c>
      <c r="O117">
        <v>5</v>
      </c>
      <c r="P117" t="s">
        <v>810</v>
      </c>
      <c r="Q117">
        <v>9</v>
      </c>
      <c r="R117" t="s">
        <v>120</v>
      </c>
      <c r="S117" t="s">
        <v>834</v>
      </c>
      <c r="T117" t="s">
        <v>836</v>
      </c>
      <c r="U117">
        <v>3000</v>
      </c>
      <c r="V117" t="s">
        <v>56</v>
      </c>
      <c r="W117">
        <v>3551</v>
      </c>
      <c r="X117" t="s">
        <v>243</v>
      </c>
      <c r="Y117">
        <v>0</v>
      </c>
      <c r="Z117" t="s">
        <v>58</v>
      </c>
      <c r="AH117" s="1">
        <v>25300000</v>
      </c>
      <c r="AI117" s="1">
        <v>20000000</v>
      </c>
      <c r="AJ117" s="1">
        <v>6935718.3600000003</v>
      </c>
      <c r="AK117" s="1">
        <v>6121532.0199999996</v>
      </c>
      <c r="AL117" s="1">
        <v>5587649.0099999998</v>
      </c>
      <c r="AM117" s="1">
        <v>5171984.78</v>
      </c>
      <c r="AN117" s="1">
        <v>5062712.51</v>
      </c>
      <c r="AO117" s="1">
        <v>19178467.98</v>
      </c>
      <c r="AP117" s="1">
        <v>20237287.489999998</v>
      </c>
      <c r="AQ117" s="1">
        <v>7000000</v>
      </c>
      <c r="AR117">
        <v>0</v>
      </c>
      <c r="AS117">
        <v>0</v>
      </c>
      <c r="AT117" s="1">
        <v>1700000</v>
      </c>
      <c r="AU117" s="1">
        <v>5300000</v>
      </c>
    </row>
    <row r="118" spans="1:47" hidden="1" x14ac:dyDescent="0.35">
      <c r="A118" t="s">
        <v>812</v>
      </c>
      <c r="B118" t="s">
        <v>64</v>
      </c>
      <c r="C118" t="s">
        <v>815</v>
      </c>
      <c r="D118" t="s">
        <v>54</v>
      </c>
      <c r="E118">
        <v>1</v>
      </c>
      <c r="F118" t="s">
        <v>45</v>
      </c>
      <c r="G118">
        <v>1.3</v>
      </c>
      <c r="H118" t="s">
        <v>46</v>
      </c>
      <c r="I118" t="s">
        <v>47</v>
      </c>
      <c r="J118" t="s">
        <v>48</v>
      </c>
      <c r="K118" t="s">
        <v>65</v>
      </c>
      <c r="L118" t="s">
        <v>66</v>
      </c>
      <c r="M118" t="s">
        <v>833</v>
      </c>
      <c r="N118" t="s">
        <v>835</v>
      </c>
      <c r="O118">
        <v>5</v>
      </c>
      <c r="P118" t="s">
        <v>810</v>
      </c>
      <c r="Q118">
        <v>9</v>
      </c>
      <c r="R118" t="s">
        <v>120</v>
      </c>
      <c r="S118" t="s">
        <v>834</v>
      </c>
      <c r="T118" t="s">
        <v>836</v>
      </c>
      <c r="U118">
        <v>3000</v>
      </c>
      <c r="V118" t="s">
        <v>56</v>
      </c>
      <c r="W118">
        <v>3571</v>
      </c>
      <c r="X118" t="s">
        <v>392</v>
      </c>
      <c r="Y118">
        <v>0</v>
      </c>
      <c r="Z118" t="s">
        <v>58</v>
      </c>
      <c r="AH118" s="1">
        <v>20158794</v>
      </c>
      <c r="AI118" s="1">
        <v>20000000</v>
      </c>
      <c r="AJ118" s="1">
        <v>14762513.75</v>
      </c>
      <c r="AK118" s="1">
        <v>13972735.279999999</v>
      </c>
      <c r="AL118" s="1">
        <v>13046564.460000001</v>
      </c>
      <c r="AM118" s="1">
        <v>11543309.99</v>
      </c>
      <c r="AN118" s="1">
        <v>11239033.970000001</v>
      </c>
      <c r="AO118" s="1">
        <v>6186058.7199999997</v>
      </c>
      <c r="AP118" s="1">
        <v>8919760.0299999993</v>
      </c>
      <c r="AQ118">
        <v>0</v>
      </c>
      <c r="AR118" s="1">
        <v>158794</v>
      </c>
      <c r="AS118">
        <v>0</v>
      </c>
      <c r="AT118">
        <v>0</v>
      </c>
      <c r="AU118" s="1">
        <v>158794</v>
      </c>
    </row>
    <row r="119" spans="1:47" hidden="1" x14ac:dyDescent="0.35">
      <c r="A119" t="s">
        <v>812</v>
      </c>
      <c r="B119" t="s">
        <v>64</v>
      </c>
      <c r="C119" t="s">
        <v>815</v>
      </c>
      <c r="D119" t="s">
        <v>54</v>
      </c>
      <c r="E119">
        <v>1</v>
      </c>
      <c r="F119" t="s">
        <v>45</v>
      </c>
      <c r="G119">
        <v>1.3</v>
      </c>
      <c r="H119" t="s">
        <v>46</v>
      </c>
      <c r="I119" t="s">
        <v>47</v>
      </c>
      <c r="J119" t="s">
        <v>48</v>
      </c>
      <c r="K119" t="s">
        <v>65</v>
      </c>
      <c r="L119" t="s">
        <v>66</v>
      </c>
      <c r="M119" t="s">
        <v>833</v>
      </c>
      <c r="N119" t="s">
        <v>835</v>
      </c>
      <c r="O119">
        <v>5</v>
      </c>
      <c r="P119" t="s">
        <v>810</v>
      </c>
      <c r="Q119">
        <v>9</v>
      </c>
      <c r="R119" t="s">
        <v>120</v>
      </c>
      <c r="S119" t="s">
        <v>834</v>
      </c>
      <c r="T119" t="s">
        <v>836</v>
      </c>
      <c r="U119">
        <v>3000</v>
      </c>
      <c r="V119" t="s">
        <v>56</v>
      </c>
      <c r="W119">
        <v>3711</v>
      </c>
      <c r="X119" t="s">
        <v>278</v>
      </c>
      <c r="Y119">
        <v>0</v>
      </c>
      <c r="Z119" t="s">
        <v>58</v>
      </c>
      <c r="AH119" s="1">
        <v>10000</v>
      </c>
      <c r="AI119">
        <v>0</v>
      </c>
      <c r="AJ119" s="1">
        <v>6555.96</v>
      </c>
      <c r="AK119" s="1">
        <v>6555.96</v>
      </c>
      <c r="AL119" s="1">
        <v>6555.96</v>
      </c>
      <c r="AM119" s="1">
        <v>6555.96</v>
      </c>
      <c r="AN119" s="1">
        <v>6555.96</v>
      </c>
      <c r="AO119" s="1">
        <v>3444.04</v>
      </c>
      <c r="AP119" s="1">
        <v>3444.04</v>
      </c>
      <c r="AQ119">
        <v>0</v>
      </c>
      <c r="AR119" s="1">
        <v>10000</v>
      </c>
      <c r="AS119">
        <v>0</v>
      </c>
      <c r="AT119">
        <v>0</v>
      </c>
      <c r="AU119" s="1">
        <v>10000</v>
      </c>
    </row>
    <row r="120" spans="1:47" hidden="1" x14ac:dyDescent="0.35">
      <c r="A120" t="s">
        <v>812</v>
      </c>
      <c r="B120" t="s">
        <v>64</v>
      </c>
      <c r="C120" t="s">
        <v>815</v>
      </c>
      <c r="D120" t="s">
        <v>54</v>
      </c>
      <c r="E120">
        <v>1</v>
      </c>
      <c r="F120" t="s">
        <v>45</v>
      </c>
      <c r="G120">
        <v>1.3</v>
      </c>
      <c r="H120" t="s">
        <v>46</v>
      </c>
      <c r="I120" t="s">
        <v>47</v>
      </c>
      <c r="J120" t="s">
        <v>48</v>
      </c>
      <c r="K120" t="s">
        <v>65</v>
      </c>
      <c r="L120" t="s">
        <v>66</v>
      </c>
      <c r="M120" t="s">
        <v>833</v>
      </c>
      <c r="N120" t="s">
        <v>835</v>
      </c>
      <c r="O120">
        <v>5</v>
      </c>
      <c r="P120" t="s">
        <v>810</v>
      </c>
      <c r="Q120">
        <v>9</v>
      </c>
      <c r="R120" t="s">
        <v>120</v>
      </c>
      <c r="S120" t="s">
        <v>834</v>
      </c>
      <c r="T120" t="s">
        <v>836</v>
      </c>
      <c r="U120">
        <v>3000</v>
      </c>
      <c r="V120" t="s">
        <v>56</v>
      </c>
      <c r="W120">
        <v>3751</v>
      </c>
      <c r="X120" t="s">
        <v>279</v>
      </c>
      <c r="Y120">
        <v>0</v>
      </c>
      <c r="Z120" t="s">
        <v>58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 s="1">
        <v>10000</v>
      </c>
      <c r="AS120">
        <v>0</v>
      </c>
      <c r="AT120" s="1">
        <v>10000</v>
      </c>
      <c r="AU120">
        <v>0</v>
      </c>
    </row>
    <row r="121" spans="1:47" hidden="1" x14ac:dyDescent="0.35">
      <c r="A121" t="s">
        <v>812</v>
      </c>
      <c r="B121" t="s">
        <v>64</v>
      </c>
      <c r="C121" t="s">
        <v>815</v>
      </c>
      <c r="D121" t="s">
        <v>54</v>
      </c>
      <c r="E121">
        <v>1</v>
      </c>
      <c r="F121" t="s">
        <v>45</v>
      </c>
      <c r="G121">
        <v>1.3</v>
      </c>
      <c r="H121" t="s">
        <v>46</v>
      </c>
      <c r="I121" t="s">
        <v>47</v>
      </c>
      <c r="J121" t="s">
        <v>48</v>
      </c>
      <c r="K121" t="s">
        <v>65</v>
      </c>
      <c r="L121" t="s">
        <v>66</v>
      </c>
      <c r="M121" t="s">
        <v>833</v>
      </c>
      <c r="N121" t="s">
        <v>835</v>
      </c>
      <c r="O121">
        <v>5</v>
      </c>
      <c r="P121" t="s">
        <v>810</v>
      </c>
      <c r="Q121">
        <v>9</v>
      </c>
      <c r="R121" t="s">
        <v>120</v>
      </c>
      <c r="S121" t="s">
        <v>834</v>
      </c>
      <c r="T121" t="s">
        <v>836</v>
      </c>
      <c r="U121">
        <v>3000</v>
      </c>
      <c r="V121" t="s">
        <v>56</v>
      </c>
      <c r="W121">
        <v>3821</v>
      </c>
      <c r="X121" t="s">
        <v>228</v>
      </c>
      <c r="Y121">
        <v>0</v>
      </c>
      <c r="Z121" t="s">
        <v>58</v>
      </c>
      <c r="AH121" s="1">
        <v>460000</v>
      </c>
      <c r="AI121" s="1">
        <v>450000</v>
      </c>
      <c r="AJ121" s="1">
        <v>420496.97</v>
      </c>
      <c r="AK121" s="1">
        <v>420496.97</v>
      </c>
      <c r="AL121" s="1">
        <v>420496.97</v>
      </c>
      <c r="AM121" s="1">
        <v>420496.97</v>
      </c>
      <c r="AN121" s="1">
        <v>420496.97</v>
      </c>
      <c r="AO121" s="1">
        <v>39503.03</v>
      </c>
      <c r="AP121" s="1">
        <v>39503.03</v>
      </c>
      <c r="AQ121">
        <v>0</v>
      </c>
      <c r="AR121" s="1">
        <v>10000</v>
      </c>
      <c r="AS121">
        <v>0</v>
      </c>
      <c r="AT121">
        <v>0</v>
      </c>
      <c r="AU121" s="1">
        <v>10000</v>
      </c>
    </row>
    <row r="122" spans="1:47" hidden="1" x14ac:dyDescent="0.35">
      <c r="A122" t="s">
        <v>812</v>
      </c>
      <c r="B122" t="s">
        <v>64</v>
      </c>
      <c r="C122" t="s">
        <v>815</v>
      </c>
      <c r="D122" t="s">
        <v>54</v>
      </c>
      <c r="E122">
        <v>1</v>
      </c>
      <c r="F122" t="s">
        <v>45</v>
      </c>
      <c r="G122">
        <v>1.3</v>
      </c>
      <c r="H122" t="s">
        <v>46</v>
      </c>
      <c r="I122" t="s">
        <v>47</v>
      </c>
      <c r="J122" t="s">
        <v>48</v>
      </c>
      <c r="K122" t="s">
        <v>65</v>
      </c>
      <c r="L122" t="s">
        <v>66</v>
      </c>
      <c r="M122" t="s">
        <v>833</v>
      </c>
      <c r="N122" t="s">
        <v>835</v>
      </c>
      <c r="O122">
        <v>5</v>
      </c>
      <c r="P122" t="s">
        <v>810</v>
      </c>
      <c r="Q122">
        <v>9</v>
      </c>
      <c r="R122" t="s">
        <v>120</v>
      </c>
      <c r="S122" t="s">
        <v>834</v>
      </c>
      <c r="T122" t="s">
        <v>836</v>
      </c>
      <c r="U122">
        <v>3000</v>
      </c>
      <c r="V122" t="s">
        <v>56</v>
      </c>
      <c r="W122">
        <v>3911</v>
      </c>
      <c r="X122" t="s">
        <v>394</v>
      </c>
      <c r="Y122">
        <v>0</v>
      </c>
      <c r="Z122" t="s">
        <v>58</v>
      </c>
      <c r="AH122" s="1">
        <v>500000</v>
      </c>
      <c r="AI122" s="1">
        <v>500000</v>
      </c>
      <c r="AJ122" s="1">
        <v>430696.2</v>
      </c>
      <c r="AK122" s="1">
        <v>430696.2</v>
      </c>
      <c r="AL122" s="1">
        <v>430696.2</v>
      </c>
      <c r="AM122" s="1">
        <v>254056.8</v>
      </c>
      <c r="AN122" s="1">
        <v>254056.8</v>
      </c>
      <c r="AO122" s="1">
        <v>69303.8</v>
      </c>
      <c r="AP122" s="1">
        <v>245943.2</v>
      </c>
      <c r="AQ122">
        <v>0</v>
      </c>
      <c r="AR122">
        <v>0</v>
      </c>
      <c r="AS122">
        <v>0</v>
      </c>
      <c r="AT122">
        <v>0</v>
      </c>
      <c r="AU122">
        <v>0</v>
      </c>
    </row>
    <row r="123" spans="1:47" hidden="1" x14ac:dyDescent="0.35">
      <c r="A123" t="s">
        <v>812</v>
      </c>
      <c r="B123" t="s">
        <v>64</v>
      </c>
      <c r="C123" t="s">
        <v>815</v>
      </c>
      <c r="D123" t="s">
        <v>54</v>
      </c>
      <c r="E123">
        <v>1</v>
      </c>
      <c r="F123" t="s">
        <v>45</v>
      </c>
      <c r="G123">
        <v>1.3</v>
      </c>
      <c r="H123" t="s">
        <v>46</v>
      </c>
      <c r="I123" t="s">
        <v>47</v>
      </c>
      <c r="J123" t="s">
        <v>48</v>
      </c>
      <c r="K123" t="s">
        <v>65</v>
      </c>
      <c r="L123" t="s">
        <v>66</v>
      </c>
      <c r="M123" t="s">
        <v>833</v>
      </c>
      <c r="N123" t="s">
        <v>835</v>
      </c>
      <c r="O123">
        <v>5</v>
      </c>
      <c r="P123" t="s">
        <v>810</v>
      </c>
      <c r="Q123">
        <v>9</v>
      </c>
      <c r="R123" t="s">
        <v>120</v>
      </c>
      <c r="S123" t="s">
        <v>834</v>
      </c>
      <c r="T123" t="s">
        <v>836</v>
      </c>
      <c r="U123">
        <v>3000</v>
      </c>
      <c r="V123" t="s">
        <v>56</v>
      </c>
      <c r="W123">
        <v>3922</v>
      </c>
      <c r="X123" t="s">
        <v>258</v>
      </c>
      <c r="Y123">
        <v>0</v>
      </c>
      <c r="Z123" t="s">
        <v>58</v>
      </c>
      <c r="AH123" s="1">
        <v>1000000</v>
      </c>
      <c r="AI123" s="1">
        <v>1000000</v>
      </c>
      <c r="AJ123" s="1">
        <v>446820</v>
      </c>
      <c r="AK123" s="1">
        <v>446820</v>
      </c>
      <c r="AL123" s="1">
        <v>446820</v>
      </c>
      <c r="AM123" s="1">
        <v>376820</v>
      </c>
      <c r="AN123" s="1">
        <v>376820</v>
      </c>
      <c r="AO123" s="1">
        <v>553180</v>
      </c>
      <c r="AP123" s="1">
        <v>623180</v>
      </c>
      <c r="AQ123">
        <v>0</v>
      </c>
      <c r="AR123">
        <v>0</v>
      </c>
      <c r="AS123">
        <v>0</v>
      </c>
      <c r="AT123">
        <v>0</v>
      </c>
      <c r="AU123">
        <v>0</v>
      </c>
    </row>
    <row r="124" spans="1:47" hidden="1" x14ac:dyDescent="0.35">
      <c r="A124" t="s">
        <v>812</v>
      </c>
      <c r="B124" t="s">
        <v>64</v>
      </c>
      <c r="C124" t="s">
        <v>815</v>
      </c>
      <c r="D124" t="s">
        <v>54</v>
      </c>
      <c r="E124">
        <v>1</v>
      </c>
      <c r="F124" t="s">
        <v>45</v>
      </c>
      <c r="G124">
        <v>1.3</v>
      </c>
      <c r="H124" t="s">
        <v>46</v>
      </c>
      <c r="I124" t="s">
        <v>47</v>
      </c>
      <c r="J124" t="s">
        <v>48</v>
      </c>
      <c r="K124" t="s">
        <v>65</v>
      </c>
      <c r="L124" t="s">
        <v>66</v>
      </c>
      <c r="M124" t="s">
        <v>833</v>
      </c>
      <c r="N124" t="s">
        <v>835</v>
      </c>
      <c r="O124">
        <v>5</v>
      </c>
      <c r="P124" t="s">
        <v>810</v>
      </c>
      <c r="Q124">
        <v>9</v>
      </c>
      <c r="R124" t="s">
        <v>120</v>
      </c>
      <c r="S124" t="s">
        <v>834</v>
      </c>
      <c r="T124" t="s">
        <v>836</v>
      </c>
      <c r="U124">
        <v>3000</v>
      </c>
      <c r="V124" t="s">
        <v>56</v>
      </c>
      <c r="W124">
        <v>3941</v>
      </c>
      <c r="X124" t="s">
        <v>328</v>
      </c>
      <c r="Y124">
        <v>0</v>
      </c>
      <c r="Z124" t="s">
        <v>58</v>
      </c>
      <c r="AH124" s="1">
        <v>23430446.73</v>
      </c>
      <c r="AI124" s="1">
        <v>15000000</v>
      </c>
      <c r="AJ124" s="1">
        <v>19262099.32</v>
      </c>
      <c r="AK124" s="1">
        <v>19262099.32</v>
      </c>
      <c r="AL124" s="1">
        <v>19262099.32</v>
      </c>
      <c r="AM124" s="1">
        <v>17381406.719999999</v>
      </c>
      <c r="AN124" s="1">
        <v>17381406.719999999</v>
      </c>
      <c r="AO124" s="1">
        <v>4168347.41</v>
      </c>
      <c r="AP124" s="1">
        <v>6049040.0099999998</v>
      </c>
      <c r="AQ124" s="1">
        <v>1830446.73</v>
      </c>
      <c r="AR124" s="1">
        <v>6600000</v>
      </c>
      <c r="AS124">
        <v>0</v>
      </c>
      <c r="AT124">
        <v>0</v>
      </c>
      <c r="AU124" s="1">
        <v>8430446.7300000004</v>
      </c>
    </row>
    <row r="125" spans="1:47" hidden="1" x14ac:dyDescent="0.35">
      <c r="A125" t="s">
        <v>812</v>
      </c>
      <c r="B125" t="s">
        <v>64</v>
      </c>
      <c r="C125" t="s">
        <v>815</v>
      </c>
      <c r="D125" t="s">
        <v>54</v>
      </c>
      <c r="E125">
        <v>1</v>
      </c>
      <c r="F125" t="s">
        <v>45</v>
      </c>
      <c r="G125">
        <v>1.3</v>
      </c>
      <c r="H125" t="s">
        <v>46</v>
      </c>
      <c r="I125" t="s">
        <v>47</v>
      </c>
      <c r="J125" t="s">
        <v>48</v>
      </c>
      <c r="K125" t="s">
        <v>65</v>
      </c>
      <c r="L125" t="s">
        <v>66</v>
      </c>
      <c r="M125" t="s">
        <v>833</v>
      </c>
      <c r="N125" t="s">
        <v>835</v>
      </c>
      <c r="O125">
        <v>5</v>
      </c>
      <c r="P125" t="s">
        <v>810</v>
      </c>
      <c r="Q125">
        <v>9</v>
      </c>
      <c r="R125" t="s">
        <v>120</v>
      </c>
      <c r="S125" t="s">
        <v>834</v>
      </c>
      <c r="T125" t="s">
        <v>836</v>
      </c>
      <c r="U125">
        <v>3000</v>
      </c>
      <c r="V125" t="s">
        <v>56</v>
      </c>
      <c r="W125">
        <v>3962</v>
      </c>
      <c r="X125" t="s">
        <v>395</v>
      </c>
      <c r="Y125">
        <v>0</v>
      </c>
      <c r="Z125" t="s">
        <v>58</v>
      </c>
      <c r="AH125" s="1">
        <v>100000</v>
      </c>
      <c r="AI125" s="1">
        <v>100000</v>
      </c>
      <c r="AJ125" s="1">
        <v>21581.67</v>
      </c>
      <c r="AK125" s="1">
        <v>21581.67</v>
      </c>
      <c r="AL125" s="1">
        <v>15842.67</v>
      </c>
      <c r="AM125" s="1">
        <v>15842.67</v>
      </c>
      <c r="AN125" s="1">
        <v>15842.67</v>
      </c>
      <c r="AO125" s="1">
        <v>78418.33</v>
      </c>
      <c r="AP125" s="1">
        <v>84157.33</v>
      </c>
      <c r="AQ125">
        <v>0</v>
      </c>
      <c r="AR125">
        <v>0</v>
      </c>
      <c r="AS125">
        <v>0</v>
      </c>
      <c r="AT125">
        <v>0</v>
      </c>
      <c r="AU125">
        <v>0</v>
      </c>
    </row>
    <row r="126" spans="1:47" hidden="1" x14ac:dyDescent="0.35">
      <c r="A126" t="s">
        <v>812</v>
      </c>
      <c r="B126" t="s">
        <v>64</v>
      </c>
      <c r="C126" t="s">
        <v>815</v>
      </c>
      <c r="D126" t="s">
        <v>54</v>
      </c>
      <c r="E126">
        <v>1</v>
      </c>
      <c r="F126" t="s">
        <v>45</v>
      </c>
      <c r="G126">
        <v>1.3</v>
      </c>
      <c r="H126" t="s">
        <v>46</v>
      </c>
      <c r="I126" t="s">
        <v>47</v>
      </c>
      <c r="J126" t="s">
        <v>48</v>
      </c>
      <c r="K126" t="s">
        <v>65</v>
      </c>
      <c r="L126" t="s">
        <v>66</v>
      </c>
      <c r="M126" t="s">
        <v>833</v>
      </c>
      <c r="N126" t="s">
        <v>835</v>
      </c>
      <c r="O126">
        <v>5</v>
      </c>
      <c r="P126" t="s">
        <v>810</v>
      </c>
      <c r="Q126">
        <v>12</v>
      </c>
      <c r="R126" t="s">
        <v>71</v>
      </c>
      <c r="S126" t="s">
        <v>834</v>
      </c>
      <c r="T126" t="s">
        <v>836</v>
      </c>
      <c r="U126">
        <v>1000</v>
      </c>
      <c r="V126" t="s">
        <v>71</v>
      </c>
      <c r="W126">
        <v>1211</v>
      </c>
      <c r="X126" t="s">
        <v>122</v>
      </c>
      <c r="Y126">
        <v>2</v>
      </c>
      <c r="Z126" t="s">
        <v>683</v>
      </c>
      <c r="AH126" s="1">
        <v>949002.65</v>
      </c>
      <c r="AI126" s="1">
        <v>6052682</v>
      </c>
      <c r="AJ126" s="1">
        <v>949002.65</v>
      </c>
      <c r="AK126" s="1">
        <v>949002.65</v>
      </c>
      <c r="AL126" s="1">
        <v>949002.65</v>
      </c>
      <c r="AM126" s="1">
        <v>949002.65</v>
      </c>
      <c r="AN126" s="1">
        <v>949002.65</v>
      </c>
      <c r="AO126">
        <v>0</v>
      </c>
      <c r="AP126">
        <v>0</v>
      </c>
      <c r="AQ126">
        <v>0</v>
      </c>
      <c r="AR126">
        <v>0</v>
      </c>
      <c r="AS126">
        <v>0</v>
      </c>
      <c r="AT126" s="1">
        <v>5103679.3499999996</v>
      </c>
      <c r="AU126" s="1">
        <v>-5103679.3499999996</v>
      </c>
    </row>
    <row r="127" spans="1:47" hidden="1" x14ac:dyDescent="0.35">
      <c r="A127" t="s">
        <v>812</v>
      </c>
      <c r="B127" t="s">
        <v>64</v>
      </c>
      <c r="C127" t="s">
        <v>815</v>
      </c>
      <c r="D127" t="s">
        <v>54</v>
      </c>
      <c r="E127">
        <v>1</v>
      </c>
      <c r="F127" t="s">
        <v>45</v>
      </c>
      <c r="G127">
        <v>1.3</v>
      </c>
      <c r="H127" t="s">
        <v>46</v>
      </c>
      <c r="I127" t="s">
        <v>47</v>
      </c>
      <c r="J127" t="s">
        <v>48</v>
      </c>
      <c r="K127" t="s">
        <v>65</v>
      </c>
      <c r="L127" t="s">
        <v>66</v>
      </c>
      <c r="M127" t="s">
        <v>833</v>
      </c>
      <c r="N127" t="s">
        <v>835</v>
      </c>
      <c r="O127">
        <v>5</v>
      </c>
      <c r="P127" t="s">
        <v>810</v>
      </c>
      <c r="Q127">
        <v>12</v>
      </c>
      <c r="R127" t="s">
        <v>71</v>
      </c>
      <c r="S127" t="s">
        <v>834</v>
      </c>
      <c r="T127" t="s">
        <v>836</v>
      </c>
      <c r="U127">
        <v>1000</v>
      </c>
      <c r="V127" t="s">
        <v>71</v>
      </c>
      <c r="W127">
        <v>1221</v>
      </c>
      <c r="X127" t="s">
        <v>77</v>
      </c>
      <c r="Y127">
        <v>2</v>
      </c>
      <c r="Z127" t="s">
        <v>683</v>
      </c>
      <c r="AH127">
        <v>0</v>
      </c>
      <c r="AI127" s="1">
        <v>710868.08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 s="1">
        <v>710868.08</v>
      </c>
      <c r="AU127" s="1">
        <v>-710868.08</v>
      </c>
    </row>
    <row r="128" spans="1:47" hidden="1" x14ac:dyDescent="0.35">
      <c r="A128" t="s">
        <v>812</v>
      </c>
      <c r="B128" t="s">
        <v>64</v>
      </c>
      <c r="C128" t="s">
        <v>815</v>
      </c>
      <c r="D128" t="s">
        <v>54</v>
      </c>
      <c r="E128">
        <v>1</v>
      </c>
      <c r="F128" t="s">
        <v>45</v>
      </c>
      <c r="G128">
        <v>1.3</v>
      </c>
      <c r="H128" t="s">
        <v>46</v>
      </c>
      <c r="I128" t="s">
        <v>47</v>
      </c>
      <c r="J128" t="s">
        <v>48</v>
      </c>
      <c r="K128" t="s">
        <v>65</v>
      </c>
      <c r="L128" t="s">
        <v>66</v>
      </c>
      <c r="M128" t="s">
        <v>833</v>
      </c>
      <c r="N128" t="s">
        <v>835</v>
      </c>
      <c r="O128">
        <v>5</v>
      </c>
      <c r="P128" t="s">
        <v>810</v>
      </c>
      <c r="Q128">
        <v>12</v>
      </c>
      <c r="R128" t="s">
        <v>71</v>
      </c>
      <c r="S128" t="s">
        <v>834</v>
      </c>
      <c r="T128" t="s">
        <v>836</v>
      </c>
      <c r="U128">
        <v>1000</v>
      </c>
      <c r="V128" t="s">
        <v>71</v>
      </c>
      <c r="W128">
        <v>1231</v>
      </c>
      <c r="X128" t="s">
        <v>397</v>
      </c>
      <c r="Y128">
        <v>2</v>
      </c>
      <c r="Z128" t="s">
        <v>683</v>
      </c>
      <c r="AH128">
        <v>0</v>
      </c>
      <c r="AI128" s="1">
        <v>26400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 s="1">
        <v>26400</v>
      </c>
      <c r="AU128" s="1">
        <v>-26400</v>
      </c>
    </row>
    <row r="129" spans="1:47" hidden="1" x14ac:dyDescent="0.35">
      <c r="A129" t="s">
        <v>812</v>
      </c>
      <c r="B129" t="s">
        <v>64</v>
      </c>
      <c r="C129" t="s">
        <v>815</v>
      </c>
      <c r="D129" t="s">
        <v>54</v>
      </c>
      <c r="E129">
        <v>1</v>
      </c>
      <c r="F129" t="s">
        <v>45</v>
      </c>
      <c r="G129">
        <v>1.3</v>
      </c>
      <c r="H129" t="s">
        <v>46</v>
      </c>
      <c r="I129" t="s">
        <v>47</v>
      </c>
      <c r="J129" t="s">
        <v>48</v>
      </c>
      <c r="K129" t="s">
        <v>65</v>
      </c>
      <c r="L129" t="s">
        <v>66</v>
      </c>
      <c r="M129" t="s">
        <v>833</v>
      </c>
      <c r="N129" t="s">
        <v>835</v>
      </c>
      <c r="O129">
        <v>5</v>
      </c>
      <c r="P129" t="s">
        <v>810</v>
      </c>
      <c r="Q129">
        <v>12</v>
      </c>
      <c r="R129" t="s">
        <v>71</v>
      </c>
      <c r="S129" t="s">
        <v>834</v>
      </c>
      <c r="T129" t="s">
        <v>836</v>
      </c>
      <c r="U129">
        <v>1000</v>
      </c>
      <c r="V129" t="s">
        <v>71</v>
      </c>
      <c r="W129">
        <v>1322</v>
      </c>
      <c r="X129" t="s">
        <v>92</v>
      </c>
      <c r="Y129">
        <v>1</v>
      </c>
      <c r="Z129" t="s">
        <v>682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 s="1">
        <v>7515102</v>
      </c>
      <c r="AS129">
        <v>0</v>
      </c>
      <c r="AT129" s="1">
        <v>7515102</v>
      </c>
      <c r="AU129">
        <v>0</v>
      </c>
    </row>
    <row r="130" spans="1:47" hidden="1" x14ac:dyDescent="0.35">
      <c r="A130" t="s">
        <v>812</v>
      </c>
      <c r="B130" t="s">
        <v>64</v>
      </c>
      <c r="C130" t="s">
        <v>815</v>
      </c>
      <c r="D130" t="s">
        <v>54</v>
      </c>
      <c r="E130">
        <v>1</v>
      </c>
      <c r="F130" t="s">
        <v>45</v>
      </c>
      <c r="G130">
        <v>1.3</v>
      </c>
      <c r="H130" t="s">
        <v>46</v>
      </c>
      <c r="I130" t="s">
        <v>47</v>
      </c>
      <c r="J130" t="s">
        <v>48</v>
      </c>
      <c r="K130" t="s">
        <v>65</v>
      </c>
      <c r="L130" t="s">
        <v>66</v>
      </c>
      <c r="M130" t="s">
        <v>833</v>
      </c>
      <c r="N130" t="s">
        <v>835</v>
      </c>
      <c r="O130">
        <v>5</v>
      </c>
      <c r="P130" t="s">
        <v>810</v>
      </c>
      <c r="Q130">
        <v>12</v>
      </c>
      <c r="R130" t="s">
        <v>71</v>
      </c>
      <c r="S130" t="s">
        <v>834</v>
      </c>
      <c r="T130" t="s">
        <v>836</v>
      </c>
      <c r="U130">
        <v>1000</v>
      </c>
      <c r="V130" t="s">
        <v>71</v>
      </c>
      <c r="W130">
        <v>1322</v>
      </c>
      <c r="X130" t="s">
        <v>92</v>
      </c>
      <c r="Y130">
        <v>2</v>
      </c>
      <c r="Z130" t="s">
        <v>683</v>
      </c>
      <c r="AH130">
        <v>0</v>
      </c>
      <c r="AI130" s="1">
        <v>5719181.0800000001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3.92</v>
      </c>
      <c r="AS130">
        <v>0</v>
      </c>
      <c r="AT130" s="1">
        <v>5719185</v>
      </c>
      <c r="AU130" s="1">
        <v>-5719181.0800000001</v>
      </c>
    </row>
    <row r="131" spans="1:47" hidden="1" x14ac:dyDescent="0.35">
      <c r="A131" t="s">
        <v>812</v>
      </c>
      <c r="B131" t="s">
        <v>64</v>
      </c>
      <c r="C131" t="s">
        <v>815</v>
      </c>
      <c r="D131" t="s">
        <v>54</v>
      </c>
      <c r="E131">
        <v>1</v>
      </c>
      <c r="F131" t="s">
        <v>45</v>
      </c>
      <c r="G131">
        <v>1.3</v>
      </c>
      <c r="H131" t="s">
        <v>46</v>
      </c>
      <c r="I131" t="s">
        <v>47</v>
      </c>
      <c r="J131" t="s">
        <v>48</v>
      </c>
      <c r="K131" t="s">
        <v>65</v>
      </c>
      <c r="L131" t="s">
        <v>66</v>
      </c>
      <c r="M131" t="s">
        <v>833</v>
      </c>
      <c r="N131" t="s">
        <v>835</v>
      </c>
      <c r="O131">
        <v>5</v>
      </c>
      <c r="P131" t="s">
        <v>810</v>
      </c>
      <c r="Q131">
        <v>12</v>
      </c>
      <c r="R131" t="s">
        <v>71</v>
      </c>
      <c r="S131" t="s">
        <v>834</v>
      </c>
      <c r="T131" t="s">
        <v>836</v>
      </c>
      <c r="U131">
        <v>1000</v>
      </c>
      <c r="V131" t="s">
        <v>71</v>
      </c>
      <c r="W131">
        <v>1331</v>
      </c>
      <c r="X131" t="s">
        <v>398</v>
      </c>
      <c r="Y131">
        <v>1</v>
      </c>
      <c r="Z131" t="s">
        <v>682</v>
      </c>
      <c r="AH131" s="1">
        <v>554327.31000000006</v>
      </c>
      <c r="AI131">
        <v>0</v>
      </c>
      <c r="AJ131" s="1">
        <v>554327.31000000006</v>
      </c>
      <c r="AK131" s="1">
        <v>554327.31000000006</v>
      </c>
      <c r="AL131" s="1">
        <v>554327.31000000006</v>
      </c>
      <c r="AM131" s="1">
        <v>554327.31000000006</v>
      </c>
      <c r="AN131" s="1">
        <v>554327.31000000006</v>
      </c>
      <c r="AO131">
        <v>0</v>
      </c>
      <c r="AP131">
        <v>0</v>
      </c>
      <c r="AQ131">
        <v>0</v>
      </c>
      <c r="AR131" s="1">
        <v>730000</v>
      </c>
      <c r="AS131">
        <v>0</v>
      </c>
      <c r="AT131" s="1">
        <v>175672.69</v>
      </c>
      <c r="AU131" s="1">
        <v>554327.31000000006</v>
      </c>
    </row>
    <row r="132" spans="1:47" hidden="1" x14ac:dyDescent="0.35">
      <c r="A132" t="s">
        <v>812</v>
      </c>
      <c r="B132" t="s">
        <v>64</v>
      </c>
      <c r="C132" t="s">
        <v>815</v>
      </c>
      <c r="D132" t="s">
        <v>54</v>
      </c>
      <c r="E132">
        <v>1</v>
      </c>
      <c r="F132" t="s">
        <v>45</v>
      </c>
      <c r="G132">
        <v>1.3</v>
      </c>
      <c r="H132" t="s">
        <v>46</v>
      </c>
      <c r="I132" t="s">
        <v>47</v>
      </c>
      <c r="J132" t="s">
        <v>48</v>
      </c>
      <c r="K132" t="s">
        <v>65</v>
      </c>
      <c r="L132" t="s">
        <v>66</v>
      </c>
      <c r="M132" t="s">
        <v>833</v>
      </c>
      <c r="N132" t="s">
        <v>835</v>
      </c>
      <c r="O132">
        <v>5</v>
      </c>
      <c r="P132" t="s">
        <v>810</v>
      </c>
      <c r="Q132">
        <v>12</v>
      </c>
      <c r="R132" t="s">
        <v>71</v>
      </c>
      <c r="S132" t="s">
        <v>834</v>
      </c>
      <c r="T132" t="s">
        <v>836</v>
      </c>
      <c r="U132">
        <v>1000</v>
      </c>
      <c r="V132" t="s">
        <v>71</v>
      </c>
      <c r="W132">
        <v>1331</v>
      </c>
      <c r="X132" t="s">
        <v>398</v>
      </c>
      <c r="Y132">
        <v>2</v>
      </c>
      <c r="Z132" t="s">
        <v>683</v>
      </c>
      <c r="AH132">
        <v>0</v>
      </c>
      <c r="AI132" s="1">
        <v>730000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 s="1">
        <v>730000</v>
      </c>
      <c r="AU132" s="1">
        <v>-730000</v>
      </c>
    </row>
    <row r="133" spans="1:47" hidden="1" x14ac:dyDescent="0.35">
      <c r="A133" t="s">
        <v>812</v>
      </c>
      <c r="B133" t="s">
        <v>64</v>
      </c>
      <c r="C133" t="s">
        <v>815</v>
      </c>
      <c r="D133" t="s">
        <v>54</v>
      </c>
      <c r="E133">
        <v>1</v>
      </c>
      <c r="F133" t="s">
        <v>45</v>
      </c>
      <c r="G133">
        <v>1.3</v>
      </c>
      <c r="H133" t="s">
        <v>46</v>
      </c>
      <c r="I133" t="s">
        <v>47</v>
      </c>
      <c r="J133" t="s">
        <v>48</v>
      </c>
      <c r="K133" t="s">
        <v>65</v>
      </c>
      <c r="L133" t="s">
        <v>66</v>
      </c>
      <c r="M133" t="s">
        <v>833</v>
      </c>
      <c r="N133" t="s">
        <v>835</v>
      </c>
      <c r="O133">
        <v>5</v>
      </c>
      <c r="P133" t="s">
        <v>810</v>
      </c>
      <c r="Q133">
        <v>12</v>
      </c>
      <c r="R133" t="s">
        <v>71</v>
      </c>
      <c r="S133" t="s">
        <v>834</v>
      </c>
      <c r="T133" t="s">
        <v>836</v>
      </c>
      <c r="U133">
        <v>1000</v>
      </c>
      <c r="V133" t="s">
        <v>71</v>
      </c>
      <c r="W133">
        <v>1341</v>
      </c>
      <c r="X133" t="s">
        <v>399</v>
      </c>
      <c r="Y133">
        <v>2</v>
      </c>
      <c r="Z133" t="s">
        <v>683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</row>
    <row r="134" spans="1:47" hidden="1" x14ac:dyDescent="0.35">
      <c r="A134" t="s">
        <v>812</v>
      </c>
      <c r="B134" t="s">
        <v>64</v>
      </c>
      <c r="C134" t="s">
        <v>815</v>
      </c>
      <c r="D134" t="s">
        <v>54</v>
      </c>
      <c r="E134">
        <v>1</v>
      </c>
      <c r="F134" t="s">
        <v>45</v>
      </c>
      <c r="G134">
        <v>1.3</v>
      </c>
      <c r="H134" t="s">
        <v>46</v>
      </c>
      <c r="I134" t="s">
        <v>47</v>
      </c>
      <c r="J134" t="s">
        <v>48</v>
      </c>
      <c r="K134" t="s">
        <v>65</v>
      </c>
      <c r="L134" t="s">
        <v>66</v>
      </c>
      <c r="M134" t="s">
        <v>833</v>
      </c>
      <c r="N134" t="s">
        <v>835</v>
      </c>
      <c r="O134">
        <v>5</v>
      </c>
      <c r="P134" t="s">
        <v>810</v>
      </c>
      <c r="Q134">
        <v>12</v>
      </c>
      <c r="R134" t="s">
        <v>71</v>
      </c>
      <c r="S134" t="s">
        <v>834</v>
      </c>
      <c r="T134" t="s">
        <v>836</v>
      </c>
      <c r="U134">
        <v>1000</v>
      </c>
      <c r="V134" t="s">
        <v>71</v>
      </c>
      <c r="W134">
        <v>1432</v>
      </c>
      <c r="X134" t="s">
        <v>98</v>
      </c>
      <c r="Y134">
        <v>2</v>
      </c>
      <c r="Z134" t="s">
        <v>683</v>
      </c>
      <c r="AH134">
        <v>0</v>
      </c>
      <c r="AI134" s="1">
        <v>7515113.5599999996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 s="1">
        <v>7515113.5599999996</v>
      </c>
      <c r="AU134" s="1">
        <v>-7515113.5599999996</v>
      </c>
    </row>
    <row r="135" spans="1:47" hidden="1" x14ac:dyDescent="0.35">
      <c r="A135" t="s">
        <v>812</v>
      </c>
      <c r="B135" t="s">
        <v>64</v>
      </c>
      <c r="C135" t="s">
        <v>815</v>
      </c>
      <c r="D135" t="s">
        <v>54</v>
      </c>
      <c r="E135">
        <v>1</v>
      </c>
      <c r="F135" t="s">
        <v>45</v>
      </c>
      <c r="G135">
        <v>1.3</v>
      </c>
      <c r="H135" t="s">
        <v>46</v>
      </c>
      <c r="I135" t="s">
        <v>47</v>
      </c>
      <c r="J135" t="s">
        <v>48</v>
      </c>
      <c r="K135" t="s">
        <v>65</v>
      </c>
      <c r="L135" t="s">
        <v>66</v>
      </c>
      <c r="M135" t="s">
        <v>833</v>
      </c>
      <c r="N135" t="s">
        <v>835</v>
      </c>
      <c r="O135">
        <v>5</v>
      </c>
      <c r="P135" t="s">
        <v>810</v>
      </c>
      <c r="Q135">
        <v>12</v>
      </c>
      <c r="R135" t="s">
        <v>71</v>
      </c>
      <c r="S135" t="s">
        <v>834</v>
      </c>
      <c r="T135" t="s">
        <v>836</v>
      </c>
      <c r="U135">
        <v>1000</v>
      </c>
      <c r="V135" t="s">
        <v>71</v>
      </c>
      <c r="W135">
        <v>1441</v>
      </c>
      <c r="X135" t="s">
        <v>99</v>
      </c>
      <c r="Y135">
        <v>2</v>
      </c>
      <c r="Z135" t="s">
        <v>683</v>
      </c>
      <c r="AH135" s="1">
        <v>13356175.300000001</v>
      </c>
      <c r="AI135" s="1">
        <v>15000000</v>
      </c>
      <c r="AJ135" s="1">
        <v>13356175.300000001</v>
      </c>
      <c r="AK135" s="1">
        <v>13356175.300000001</v>
      </c>
      <c r="AL135" s="1">
        <v>13356175.300000001</v>
      </c>
      <c r="AM135" s="1">
        <v>13356175.300000001</v>
      </c>
      <c r="AN135" s="1">
        <v>13356175.300000001</v>
      </c>
      <c r="AO135">
        <v>0</v>
      </c>
      <c r="AP135">
        <v>0</v>
      </c>
      <c r="AQ135">
        <v>0</v>
      </c>
      <c r="AR135">
        <v>0</v>
      </c>
      <c r="AS135">
        <v>0</v>
      </c>
      <c r="AT135" s="1">
        <v>1643824.7</v>
      </c>
      <c r="AU135" s="1">
        <v>-1643824.7</v>
      </c>
    </row>
    <row r="136" spans="1:47" hidden="1" x14ac:dyDescent="0.35">
      <c r="A136" t="s">
        <v>812</v>
      </c>
      <c r="B136" t="s">
        <v>64</v>
      </c>
      <c r="C136" t="s">
        <v>815</v>
      </c>
      <c r="D136" t="s">
        <v>54</v>
      </c>
      <c r="E136">
        <v>1</v>
      </c>
      <c r="F136" t="s">
        <v>45</v>
      </c>
      <c r="G136">
        <v>1.3</v>
      </c>
      <c r="H136" t="s">
        <v>46</v>
      </c>
      <c r="I136" t="s">
        <v>47</v>
      </c>
      <c r="J136" t="s">
        <v>48</v>
      </c>
      <c r="K136" t="s">
        <v>65</v>
      </c>
      <c r="L136" t="s">
        <v>66</v>
      </c>
      <c r="M136" t="s">
        <v>833</v>
      </c>
      <c r="N136" t="s">
        <v>835</v>
      </c>
      <c r="O136">
        <v>5</v>
      </c>
      <c r="P136" t="s">
        <v>810</v>
      </c>
      <c r="Q136">
        <v>12</v>
      </c>
      <c r="R136" t="s">
        <v>71</v>
      </c>
      <c r="S136" t="s">
        <v>834</v>
      </c>
      <c r="T136" t="s">
        <v>836</v>
      </c>
      <c r="U136">
        <v>1000</v>
      </c>
      <c r="V136" t="s">
        <v>71</v>
      </c>
      <c r="W136">
        <v>1521</v>
      </c>
      <c r="X136" t="s">
        <v>400</v>
      </c>
      <c r="Y136">
        <v>2</v>
      </c>
      <c r="Z136" t="s">
        <v>683</v>
      </c>
      <c r="AH136">
        <v>0</v>
      </c>
      <c r="AI136" s="1">
        <v>3000000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 s="1">
        <v>3000000</v>
      </c>
      <c r="AU136" s="1">
        <v>-3000000</v>
      </c>
    </row>
    <row r="137" spans="1:47" hidden="1" x14ac:dyDescent="0.35">
      <c r="A137" t="s">
        <v>812</v>
      </c>
      <c r="B137" t="s">
        <v>64</v>
      </c>
      <c r="C137" t="s">
        <v>815</v>
      </c>
      <c r="D137" t="s">
        <v>54</v>
      </c>
      <c r="E137">
        <v>1</v>
      </c>
      <c r="F137" t="s">
        <v>45</v>
      </c>
      <c r="G137">
        <v>1.3</v>
      </c>
      <c r="H137" t="s">
        <v>46</v>
      </c>
      <c r="I137" t="s">
        <v>47</v>
      </c>
      <c r="J137" t="s">
        <v>48</v>
      </c>
      <c r="K137" t="s">
        <v>65</v>
      </c>
      <c r="L137" t="s">
        <v>66</v>
      </c>
      <c r="M137" t="s">
        <v>833</v>
      </c>
      <c r="N137" t="s">
        <v>835</v>
      </c>
      <c r="O137">
        <v>5</v>
      </c>
      <c r="P137" t="s">
        <v>810</v>
      </c>
      <c r="Q137">
        <v>12</v>
      </c>
      <c r="R137" t="s">
        <v>71</v>
      </c>
      <c r="S137" t="s">
        <v>834</v>
      </c>
      <c r="T137" t="s">
        <v>836</v>
      </c>
      <c r="U137">
        <v>1000</v>
      </c>
      <c r="V137" t="s">
        <v>71</v>
      </c>
      <c r="W137">
        <v>1591</v>
      </c>
      <c r="X137" t="s">
        <v>79</v>
      </c>
      <c r="Y137">
        <v>1</v>
      </c>
      <c r="Z137" t="s">
        <v>682</v>
      </c>
      <c r="AH137">
        <v>0</v>
      </c>
      <c r="AI137" s="1">
        <v>7502684.3600000003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 s="1">
        <v>1891846.37</v>
      </c>
      <c r="AS137">
        <v>0</v>
      </c>
      <c r="AT137" s="1">
        <v>9394530.7300000004</v>
      </c>
      <c r="AU137" s="1">
        <v>-7502684.3600000003</v>
      </c>
    </row>
    <row r="138" spans="1:47" hidden="1" x14ac:dyDescent="0.35">
      <c r="A138" t="s">
        <v>812</v>
      </c>
      <c r="B138" t="s">
        <v>64</v>
      </c>
      <c r="C138" t="s">
        <v>815</v>
      </c>
      <c r="D138" t="s">
        <v>54</v>
      </c>
      <c r="E138">
        <v>1</v>
      </c>
      <c r="F138" t="s">
        <v>45</v>
      </c>
      <c r="G138">
        <v>1.3</v>
      </c>
      <c r="H138" t="s">
        <v>46</v>
      </c>
      <c r="I138" t="s">
        <v>47</v>
      </c>
      <c r="J138" t="s">
        <v>48</v>
      </c>
      <c r="K138" t="s">
        <v>65</v>
      </c>
      <c r="L138" t="s">
        <v>66</v>
      </c>
      <c r="M138" t="s">
        <v>833</v>
      </c>
      <c r="N138" t="s">
        <v>835</v>
      </c>
      <c r="O138">
        <v>5</v>
      </c>
      <c r="P138" t="s">
        <v>810</v>
      </c>
      <c r="Q138">
        <v>66</v>
      </c>
      <c r="R138" t="s">
        <v>71</v>
      </c>
      <c r="S138" t="s">
        <v>837</v>
      </c>
      <c r="T138" t="s">
        <v>838</v>
      </c>
      <c r="U138">
        <v>1000</v>
      </c>
      <c r="V138" t="s">
        <v>71</v>
      </c>
      <c r="W138">
        <v>1111</v>
      </c>
      <c r="X138" t="s">
        <v>72</v>
      </c>
      <c r="Y138">
        <v>1</v>
      </c>
      <c r="Z138" t="s">
        <v>682</v>
      </c>
      <c r="AH138" s="1">
        <v>400000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 s="1">
        <v>400000</v>
      </c>
      <c r="AP138" s="1">
        <v>400000</v>
      </c>
      <c r="AQ138">
        <v>0</v>
      </c>
      <c r="AR138" s="1">
        <v>400000</v>
      </c>
      <c r="AS138">
        <v>0</v>
      </c>
      <c r="AT138">
        <v>0</v>
      </c>
      <c r="AU138" s="1">
        <v>400000</v>
      </c>
    </row>
    <row r="139" spans="1:47" hidden="1" x14ac:dyDescent="0.35">
      <c r="A139" t="s">
        <v>812</v>
      </c>
      <c r="B139" t="s">
        <v>64</v>
      </c>
      <c r="C139" t="s">
        <v>815</v>
      </c>
      <c r="D139" t="s">
        <v>54</v>
      </c>
      <c r="E139">
        <v>1</v>
      </c>
      <c r="F139" t="s">
        <v>45</v>
      </c>
      <c r="G139">
        <v>1.3</v>
      </c>
      <c r="H139" t="s">
        <v>46</v>
      </c>
      <c r="I139" t="s">
        <v>47</v>
      </c>
      <c r="J139" t="s">
        <v>48</v>
      </c>
      <c r="K139" t="s">
        <v>65</v>
      </c>
      <c r="L139" t="s">
        <v>66</v>
      </c>
      <c r="M139" t="s">
        <v>833</v>
      </c>
      <c r="N139" t="s">
        <v>835</v>
      </c>
      <c r="O139">
        <v>5</v>
      </c>
      <c r="P139" t="s">
        <v>810</v>
      </c>
      <c r="Q139">
        <v>66</v>
      </c>
      <c r="R139" t="s">
        <v>71</v>
      </c>
      <c r="S139" t="s">
        <v>837</v>
      </c>
      <c r="T139" t="s">
        <v>838</v>
      </c>
      <c r="U139">
        <v>1000</v>
      </c>
      <c r="V139" t="s">
        <v>71</v>
      </c>
      <c r="W139">
        <v>1131</v>
      </c>
      <c r="X139" t="s">
        <v>89</v>
      </c>
      <c r="Y139">
        <v>1</v>
      </c>
      <c r="Z139" t="s">
        <v>682</v>
      </c>
      <c r="AH139" s="1">
        <v>35000000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 s="1">
        <v>35000000</v>
      </c>
      <c r="AP139" s="1">
        <v>35000000</v>
      </c>
      <c r="AQ139">
        <v>0</v>
      </c>
      <c r="AR139" s="1">
        <v>35000000</v>
      </c>
      <c r="AS139">
        <v>0</v>
      </c>
      <c r="AT139">
        <v>0</v>
      </c>
      <c r="AU139" s="1">
        <v>35000000</v>
      </c>
    </row>
    <row r="140" spans="1:47" hidden="1" x14ac:dyDescent="0.35">
      <c r="A140" t="s">
        <v>812</v>
      </c>
      <c r="B140" t="s">
        <v>64</v>
      </c>
      <c r="C140" t="s">
        <v>815</v>
      </c>
      <c r="D140" t="s">
        <v>54</v>
      </c>
      <c r="E140">
        <v>1</v>
      </c>
      <c r="F140" t="s">
        <v>45</v>
      </c>
      <c r="G140">
        <v>1.3</v>
      </c>
      <c r="H140" t="s">
        <v>46</v>
      </c>
      <c r="I140" t="s">
        <v>47</v>
      </c>
      <c r="J140" t="s">
        <v>48</v>
      </c>
      <c r="K140" t="s">
        <v>65</v>
      </c>
      <c r="L140" t="s">
        <v>66</v>
      </c>
      <c r="M140" t="s">
        <v>833</v>
      </c>
      <c r="N140" t="s">
        <v>835</v>
      </c>
      <c r="O140">
        <v>5</v>
      </c>
      <c r="P140" t="s">
        <v>810</v>
      </c>
      <c r="Q140">
        <v>66</v>
      </c>
      <c r="R140" t="s">
        <v>71</v>
      </c>
      <c r="S140" t="s">
        <v>837</v>
      </c>
      <c r="T140" t="s">
        <v>838</v>
      </c>
      <c r="U140">
        <v>1000</v>
      </c>
      <c r="V140" t="s">
        <v>71</v>
      </c>
      <c r="W140">
        <v>1211</v>
      </c>
      <c r="X140" t="s">
        <v>122</v>
      </c>
      <c r="Y140">
        <v>2</v>
      </c>
      <c r="Z140" t="s">
        <v>683</v>
      </c>
      <c r="AH140" s="1">
        <v>7103679.3499999996</v>
      </c>
      <c r="AI140">
        <v>0</v>
      </c>
      <c r="AJ140" s="1">
        <v>804100</v>
      </c>
      <c r="AK140" s="1">
        <v>804100</v>
      </c>
      <c r="AL140" s="1">
        <v>804100</v>
      </c>
      <c r="AM140" s="1">
        <v>804100</v>
      </c>
      <c r="AN140" s="1">
        <v>804100</v>
      </c>
      <c r="AO140" s="1">
        <v>6299579.3499999996</v>
      </c>
      <c r="AP140" s="1">
        <v>6299579.3499999996</v>
      </c>
      <c r="AQ140">
        <v>0</v>
      </c>
      <c r="AR140" s="1">
        <v>7103679.3499999996</v>
      </c>
      <c r="AS140">
        <v>0</v>
      </c>
      <c r="AT140">
        <v>0</v>
      </c>
      <c r="AU140" s="1">
        <v>7103679.3499999996</v>
      </c>
    </row>
    <row r="141" spans="1:47" hidden="1" x14ac:dyDescent="0.35">
      <c r="A141" t="s">
        <v>812</v>
      </c>
      <c r="B141" t="s">
        <v>64</v>
      </c>
      <c r="C141" t="s">
        <v>815</v>
      </c>
      <c r="D141" t="s">
        <v>54</v>
      </c>
      <c r="E141">
        <v>1</v>
      </c>
      <c r="F141" t="s">
        <v>45</v>
      </c>
      <c r="G141">
        <v>1.3</v>
      </c>
      <c r="H141" t="s">
        <v>46</v>
      </c>
      <c r="I141" t="s">
        <v>47</v>
      </c>
      <c r="J141" t="s">
        <v>48</v>
      </c>
      <c r="K141" t="s">
        <v>65</v>
      </c>
      <c r="L141" t="s">
        <v>66</v>
      </c>
      <c r="M141" t="s">
        <v>833</v>
      </c>
      <c r="N141" t="s">
        <v>835</v>
      </c>
      <c r="O141">
        <v>5</v>
      </c>
      <c r="P141" t="s">
        <v>810</v>
      </c>
      <c r="Q141">
        <v>66</v>
      </c>
      <c r="R141" t="s">
        <v>71</v>
      </c>
      <c r="S141" t="s">
        <v>837</v>
      </c>
      <c r="T141" t="s">
        <v>838</v>
      </c>
      <c r="U141">
        <v>1000</v>
      </c>
      <c r="V141" t="s">
        <v>71</v>
      </c>
      <c r="W141">
        <v>1231</v>
      </c>
      <c r="X141" t="s">
        <v>397</v>
      </c>
      <c r="Y141">
        <v>2</v>
      </c>
      <c r="Z141" t="s">
        <v>683</v>
      </c>
      <c r="AH141" s="1">
        <v>26400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 s="1">
        <v>26400</v>
      </c>
      <c r="AP141" s="1">
        <v>26400</v>
      </c>
      <c r="AQ141">
        <v>0</v>
      </c>
      <c r="AR141" s="1">
        <v>26400</v>
      </c>
      <c r="AS141">
        <v>0</v>
      </c>
      <c r="AT141">
        <v>0</v>
      </c>
      <c r="AU141" s="1">
        <v>26400</v>
      </c>
    </row>
    <row r="142" spans="1:47" hidden="1" x14ac:dyDescent="0.35">
      <c r="A142" t="s">
        <v>812</v>
      </c>
      <c r="B142" t="s">
        <v>64</v>
      </c>
      <c r="C142" t="s">
        <v>815</v>
      </c>
      <c r="D142" t="s">
        <v>54</v>
      </c>
      <c r="E142">
        <v>1</v>
      </c>
      <c r="F142" t="s">
        <v>45</v>
      </c>
      <c r="G142">
        <v>1.3</v>
      </c>
      <c r="H142" t="s">
        <v>46</v>
      </c>
      <c r="I142" t="s">
        <v>47</v>
      </c>
      <c r="J142" t="s">
        <v>48</v>
      </c>
      <c r="K142" t="s">
        <v>65</v>
      </c>
      <c r="L142" t="s">
        <v>66</v>
      </c>
      <c r="M142" t="s">
        <v>833</v>
      </c>
      <c r="N142" t="s">
        <v>835</v>
      </c>
      <c r="O142">
        <v>5</v>
      </c>
      <c r="P142" t="s">
        <v>810</v>
      </c>
      <c r="Q142">
        <v>66</v>
      </c>
      <c r="R142" t="s">
        <v>71</v>
      </c>
      <c r="S142" t="s">
        <v>837</v>
      </c>
      <c r="T142" t="s">
        <v>838</v>
      </c>
      <c r="U142">
        <v>1000</v>
      </c>
      <c r="V142" t="s">
        <v>71</v>
      </c>
      <c r="W142">
        <v>1322</v>
      </c>
      <c r="X142" t="s">
        <v>92</v>
      </c>
      <c r="Y142">
        <v>2</v>
      </c>
      <c r="Z142" t="s">
        <v>683</v>
      </c>
      <c r="AH142" s="1">
        <v>1187429.69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 s="1">
        <v>1187429.69</v>
      </c>
      <c r="AP142" s="1">
        <v>1187429.69</v>
      </c>
      <c r="AQ142">
        <v>0</v>
      </c>
      <c r="AR142" s="1">
        <v>1187429.69</v>
      </c>
      <c r="AS142">
        <v>0</v>
      </c>
      <c r="AT142">
        <v>0</v>
      </c>
      <c r="AU142" s="1">
        <v>1187429.69</v>
      </c>
    </row>
    <row r="143" spans="1:47" hidden="1" x14ac:dyDescent="0.35">
      <c r="A143" t="s">
        <v>812</v>
      </c>
      <c r="B143" t="s">
        <v>64</v>
      </c>
      <c r="C143" t="s">
        <v>815</v>
      </c>
      <c r="D143" t="s">
        <v>54</v>
      </c>
      <c r="E143">
        <v>1</v>
      </c>
      <c r="F143" t="s">
        <v>45</v>
      </c>
      <c r="G143">
        <v>1.3</v>
      </c>
      <c r="H143" t="s">
        <v>46</v>
      </c>
      <c r="I143" t="s">
        <v>47</v>
      </c>
      <c r="J143" t="s">
        <v>48</v>
      </c>
      <c r="K143" t="s">
        <v>65</v>
      </c>
      <c r="L143" t="s">
        <v>66</v>
      </c>
      <c r="M143" t="s">
        <v>833</v>
      </c>
      <c r="N143" t="s">
        <v>835</v>
      </c>
      <c r="O143">
        <v>5</v>
      </c>
      <c r="P143" t="s">
        <v>810</v>
      </c>
      <c r="Q143">
        <v>66</v>
      </c>
      <c r="R143" t="s">
        <v>71</v>
      </c>
      <c r="S143" t="s">
        <v>837</v>
      </c>
      <c r="T143" t="s">
        <v>838</v>
      </c>
      <c r="U143">
        <v>1000</v>
      </c>
      <c r="V143" t="s">
        <v>71</v>
      </c>
      <c r="W143">
        <v>1331</v>
      </c>
      <c r="X143" t="s">
        <v>398</v>
      </c>
      <c r="Y143">
        <v>1</v>
      </c>
      <c r="Z143" t="s">
        <v>682</v>
      </c>
      <c r="AH143" s="1">
        <v>175672.69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 s="1">
        <v>175672.69</v>
      </c>
      <c r="AP143" s="1">
        <v>175672.69</v>
      </c>
      <c r="AQ143">
        <v>0</v>
      </c>
      <c r="AR143" s="1">
        <v>175672.69</v>
      </c>
      <c r="AS143">
        <v>0</v>
      </c>
      <c r="AT143">
        <v>0</v>
      </c>
      <c r="AU143" s="1">
        <v>175672.69</v>
      </c>
    </row>
    <row r="144" spans="1:47" hidden="1" x14ac:dyDescent="0.35">
      <c r="A144" t="s">
        <v>812</v>
      </c>
      <c r="B144" t="s">
        <v>64</v>
      </c>
      <c r="C144" t="s">
        <v>815</v>
      </c>
      <c r="D144" t="s">
        <v>54</v>
      </c>
      <c r="E144">
        <v>1</v>
      </c>
      <c r="F144" t="s">
        <v>45</v>
      </c>
      <c r="G144">
        <v>1.3</v>
      </c>
      <c r="H144" t="s">
        <v>46</v>
      </c>
      <c r="I144" t="s">
        <v>47</v>
      </c>
      <c r="J144" t="s">
        <v>48</v>
      </c>
      <c r="K144" t="s">
        <v>65</v>
      </c>
      <c r="L144" t="s">
        <v>66</v>
      </c>
      <c r="M144" t="s">
        <v>833</v>
      </c>
      <c r="N144" t="s">
        <v>835</v>
      </c>
      <c r="O144">
        <v>5</v>
      </c>
      <c r="P144" t="s">
        <v>810</v>
      </c>
      <c r="Q144">
        <v>66</v>
      </c>
      <c r="R144" t="s">
        <v>71</v>
      </c>
      <c r="S144" t="s">
        <v>837</v>
      </c>
      <c r="T144" t="s">
        <v>838</v>
      </c>
      <c r="U144">
        <v>1000</v>
      </c>
      <c r="V144" t="s">
        <v>71</v>
      </c>
      <c r="W144">
        <v>1411</v>
      </c>
      <c r="X144" t="s">
        <v>94</v>
      </c>
      <c r="Y144">
        <v>1</v>
      </c>
      <c r="Z144" t="s">
        <v>682</v>
      </c>
      <c r="AH144" s="1">
        <v>4000000</v>
      </c>
      <c r="AI144">
        <v>0</v>
      </c>
      <c r="AJ144" s="1">
        <v>115085.99</v>
      </c>
      <c r="AK144" s="1">
        <v>115085.99</v>
      </c>
      <c r="AL144" s="1">
        <v>115085.99</v>
      </c>
      <c r="AM144" s="1">
        <v>115085.99</v>
      </c>
      <c r="AN144" s="1">
        <v>115085.99</v>
      </c>
      <c r="AO144" s="1">
        <v>3884914.01</v>
      </c>
      <c r="AP144" s="1">
        <v>3884914.01</v>
      </c>
      <c r="AQ144">
        <v>0</v>
      </c>
      <c r="AR144" s="1">
        <v>4000000</v>
      </c>
      <c r="AS144">
        <v>0</v>
      </c>
      <c r="AT144">
        <v>0</v>
      </c>
      <c r="AU144" s="1">
        <v>4000000</v>
      </c>
    </row>
    <row r="145" spans="1:47" hidden="1" x14ac:dyDescent="0.35">
      <c r="A145" t="s">
        <v>812</v>
      </c>
      <c r="B145" t="s">
        <v>64</v>
      </c>
      <c r="C145" t="s">
        <v>815</v>
      </c>
      <c r="D145" t="s">
        <v>54</v>
      </c>
      <c r="E145">
        <v>1</v>
      </c>
      <c r="F145" t="s">
        <v>45</v>
      </c>
      <c r="G145">
        <v>1.3</v>
      </c>
      <c r="H145" t="s">
        <v>46</v>
      </c>
      <c r="I145" t="s">
        <v>47</v>
      </c>
      <c r="J145" t="s">
        <v>48</v>
      </c>
      <c r="K145" t="s">
        <v>65</v>
      </c>
      <c r="L145" t="s">
        <v>66</v>
      </c>
      <c r="M145" t="s">
        <v>833</v>
      </c>
      <c r="N145" t="s">
        <v>835</v>
      </c>
      <c r="O145">
        <v>5</v>
      </c>
      <c r="P145" t="s">
        <v>810</v>
      </c>
      <c r="Q145">
        <v>66</v>
      </c>
      <c r="R145" t="s">
        <v>71</v>
      </c>
      <c r="S145" t="s">
        <v>837</v>
      </c>
      <c r="T145" t="s">
        <v>838</v>
      </c>
      <c r="U145">
        <v>1000</v>
      </c>
      <c r="V145" t="s">
        <v>71</v>
      </c>
      <c r="W145">
        <v>1432</v>
      </c>
      <c r="X145" t="s">
        <v>98</v>
      </c>
      <c r="Y145">
        <v>1</v>
      </c>
      <c r="Z145" t="s">
        <v>682</v>
      </c>
      <c r="AH145" s="1">
        <v>5000000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 s="1">
        <v>5000000</v>
      </c>
      <c r="AP145" s="1">
        <v>5000000</v>
      </c>
      <c r="AQ145">
        <v>0</v>
      </c>
      <c r="AR145" s="1">
        <v>5000000</v>
      </c>
      <c r="AS145">
        <v>0</v>
      </c>
      <c r="AT145">
        <v>0</v>
      </c>
      <c r="AU145" s="1">
        <v>5000000</v>
      </c>
    </row>
    <row r="146" spans="1:47" hidden="1" x14ac:dyDescent="0.35">
      <c r="A146" t="s">
        <v>812</v>
      </c>
      <c r="B146" t="s">
        <v>64</v>
      </c>
      <c r="C146" t="s">
        <v>815</v>
      </c>
      <c r="D146" t="s">
        <v>54</v>
      </c>
      <c r="E146">
        <v>1</v>
      </c>
      <c r="F146" t="s">
        <v>45</v>
      </c>
      <c r="G146">
        <v>1.3</v>
      </c>
      <c r="H146" t="s">
        <v>46</v>
      </c>
      <c r="I146" t="s">
        <v>47</v>
      </c>
      <c r="J146" t="s">
        <v>48</v>
      </c>
      <c r="K146" t="s">
        <v>65</v>
      </c>
      <c r="L146" t="s">
        <v>66</v>
      </c>
      <c r="M146" t="s">
        <v>833</v>
      </c>
      <c r="N146" t="s">
        <v>835</v>
      </c>
      <c r="O146">
        <v>5</v>
      </c>
      <c r="P146" t="s">
        <v>810</v>
      </c>
      <c r="Q146">
        <v>66</v>
      </c>
      <c r="R146" t="s">
        <v>71</v>
      </c>
      <c r="S146" t="s">
        <v>837</v>
      </c>
      <c r="T146" t="s">
        <v>838</v>
      </c>
      <c r="U146">
        <v>1000</v>
      </c>
      <c r="V146" t="s">
        <v>71</v>
      </c>
      <c r="W146">
        <v>1521</v>
      </c>
      <c r="X146" t="s">
        <v>400</v>
      </c>
      <c r="Y146">
        <v>2</v>
      </c>
      <c r="Z146" t="s">
        <v>683</v>
      </c>
      <c r="AH146" s="1">
        <v>1000000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 s="1">
        <v>1000000</v>
      </c>
      <c r="AP146" s="1">
        <v>1000000</v>
      </c>
      <c r="AQ146">
        <v>0</v>
      </c>
      <c r="AR146" s="1">
        <v>1000000</v>
      </c>
      <c r="AS146">
        <v>0</v>
      </c>
      <c r="AT146">
        <v>0</v>
      </c>
      <c r="AU146" s="1">
        <v>1000000</v>
      </c>
    </row>
    <row r="147" spans="1:47" hidden="1" x14ac:dyDescent="0.35">
      <c r="A147" t="s">
        <v>812</v>
      </c>
      <c r="B147" t="s">
        <v>64</v>
      </c>
      <c r="C147" t="s">
        <v>815</v>
      </c>
      <c r="D147" t="s">
        <v>54</v>
      </c>
      <c r="E147">
        <v>1</v>
      </c>
      <c r="F147" t="s">
        <v>45</v>
      </c>
      <c r="G147">
        <v>1.3</v>
      </c>
      <c r="H147" t="s">
        <v>46</v>
      </c>
      <c r="I147" t="s">
        <v>47</v>
      </c>
      <c r="J147" t="s">
        <v>48</v>
      </c>
      <c r="K147" t="s">
        <v>65</v>
      </c>
      <c r="L147" t="s">
        <v>66</v>
      </c>
      <c r="M147" t="s">
        <v>833</v>
      </c>
      <c r="N147" t="s">
        <v>835</v>
      </c>
      <c r="O147">
        <v>5</v>
      </c>
      <c r="P147" t="s">
        <v>810</v>
      </c>
      <c r="Q147">
        <v>66</v>
      </c>
      <c r="R147" t="s">
        <v>71</v>
      </c>
      <c r="S147" t="s">
        <v>837</v>
      </c>
      <c r="T147" t="s">
        <v>838</v>
      </c>
      <c r="U147">
        <v>2000</v>
      </c>
      <c r="V147" t="s">
        <v>105</v>
      </c>
      <c r="W147">
        <v>2931</v>
      </c>
      <c r="X147" t="s">
        <v>649</v>
      </c>
      <c r="Y147">
        <v>0</v>
      </c>
      <c r="Z147" t="s">
        <v>58</v>
      </c>
      <c r="AH147" s="1">
        <v>10000</v>
      </c>
      <c r="AI147">
        <v>0</v>
      </c>
      <c r="AJ147" s="1">
        <v>10000</v>
      </c>
      <c r="AK147" s="1">
        <v>10000</v>
      </c>
      <c r="AL147">
        <v>0</v>
      </c>
      <c r="AM147">
        <v>0</v>
      </c>
      <c r="AN147">
        <v>0</v>
      </c>
      <c r="AO147">
        <v>0</v>
      </c>
      <c r="AP147" s="1">
        <v>10000</v>
      </c>
      <c r="AQ147">
        <v>0</v>
      </c>
      <c r="AR147" s="1">
        <v>10000</v>
      </c>
      <c r="AS147">
        <v>0</v>
      </c>
      <c r="AT147">
        <v>0</v>
      </c>
      <c r="AU147" s="1">
        <v>10000</v>
      </c>
    </row>
    <row r="148" spans="1:47" hidden="1" x14ac:dyDescent="0.35">
      <c r="A148" t="s">
        <v>812</v>
      </c>
      <c r="B148" t="s">
        <v>64</v>
      </c>
      <c r="C148" t="s">
        <v>815</v>
      </c>
      <c r="D148" t="s">
        <v>54</v>
      </c>
      <c r="E148">
        <v>1</v>
      </c>
      <c r="F148" t="s">
        <v>45</v>
      </c>
      <c r="G148">
        <v>1.3</v>
      </c>
      <c r="H148" t="s">
        <v>46</v>
      </c>
      <c r="I148" t="s">
        <v>47</v>
      </c>
      <c r="J148" t="s">
        <v>48</v>
      </c>
      <c r="K148" t="s">
        <v>65</v>
      </c>
      <c r="L148" t="s">
        <v>66</v>
      </c>
      <c r="M148" t="s">
        <v>839</v>
      </c>
      <c r="N148" t="s">
        <v>111</v>
      </c>
      <c r="O148">
        <v>5</v>
      </c>
      <c r="P148" t="s">
        <v>810</v>
      </c>
      <c r="Q148">
        <v>13</v>
      </c>
      <c r="R148" t="s">
        <v>238</v>
      </c>
      <c r="S148" t="s">
        <v>840</v>
      </c>
      <c r="T148" t="s">
        <v>841</v>
      </c>
      <c r="U148">
        <v>3000</v>
      </c>
      <c r="V148" t="s">
        <v>56</v>
      </c>
      <c r="W148">
        <v>3181</v>
      </c>
      <c r="X148" t="s">
        <v>314</v>
      </c>
      <c r="Y148">
        <v>0</v>
      </c>
      <c r="Z148" t="s">
        <v>58</v>
      </c>
      <c r="AH148" s="1">
        <v>5000</v>
      </c>
      <c r="AI148" s="1">
        <v>5000</v>
      </c>
      <c r="AJ148">
        <v>0</v>
      </c>
      <c r="AK148">
        <v>0</v>
      </c>
      <c r="AL148">
        <v>0</v>
      </c>
      <c r="AM148">
        <v>0</v>
      </c>
      <c r="AN148">
        <v>0</v>
      </c>
      <c r="AO148" s="1">
        <v>5000</v>
      </c>
      <c r="AP148" s="1">
        <v>5000</v>
      </c>
      <c r="AQ148">
        <v>0</v>
      </c>
      <c r="AR148">
        <v>0</v>
      </c>
      <c r="AS148">
        <v>0</v>
      </c>
      <c r="AT148">
        <v>0</v>
      </c>
      <c r="AU148">
        <v>0</v>
      </c>
    </row>
    <row r="149" spans="1:47" hidden="1" x14ac:dyDescent="0.35">
      <c r="A149" t="s">
        <v>812</v>
      </c>
      <c r="B149" t="s">
        <v>64</v>
      </c>
      <c r="C149" t="s">
        <v>815</v>
      </c>
      <c r="D149" t="s">
        <v>54</v>
      </c>
      <c r="E149">
        <v>1</v>
      </c>
      <c r="F149" t="s">
        <v>45</v>
      </c>
      <c r="G149">
        <v>1.3</v>
      </c>
      <c r="H149" t="s">
        <v>46</v>
      </c>
      <c r="I149" t="s">
        <v>47</v>
      </c>
      <c r="J149" t="s">
        <v>48</v>
      </c>
      <c r="K149" t="s">
        <v>65</v>
      </c>
      <c r="L149" t="s">
        <v>66</v>
      </c>
      <c r="M149" t="s">
        <v>839</v>
      </c>
      <c r="N149" t="s">
        <v>111</v>
      </c>
      <c r="O149">
        <v>5</v>
      </c>
      <c r="P149" t="s">
        <v>810</v>
      </c>
      <c r="Q149">
        <v>13</v>
      </c>
      <c r="R149" t="s">
        <v>238</v>
      </c>
      <c r="S149" t="s">
        <v>840</v>
      </c>
      <c r="T149" t="s">
        <v>841</v>
      </c>
      <c r="U149">
        <v>3000</v>
      </c>
      <c r="V149" t="s">
        <v>56</v>
      </c>
      <c r="W149">
        <v>3391</v>
      </c>
      <c r="X149" t="s">
        <v>129</v>
      </c>
      <c r="Y149">
        <v>0</v>
      </c>
      <c r="Z149" t="s">
        <v>58</v>
      </c>
      <c r="AH149" s="1">
        <v>826605</v>
      </c>
      <c r="AI149" s="1">
        <v>450000</v>
      </c>
      <c r="AJ149" s="1">
        <v>811099.99</v>
      </c>
      <c r="AK149" s="1">
        <v>811099.99</v>
      </c>
      <c r="AL149" s="1">
        <v>643427.29</v>
      </c>
      <c r="AM149" s="1">
        <v>643427.29</v>
      </c>
      <c r="AN149" s="1">
        <v>643427.29</v>
      </c>
      <c r="AO149" s="1">
        <v>15505.01</v>
      </c>
      <c r="AP149" s="1">
        <v>183177.71</v>
      </c>
      <c r="AQ149">
        <v>0</v>
      </c>
      <c r="AR149" s="1">
        <v>376605</v>
      </c>
      <c r="AS149">
        <v>0</v>
      </c>
      <c r="AT149">
        <v>0</v>
      </c>
      <c r="AU149" s="1">
        <v>376605</v>
      </c>
    </row>
    <row r="150" spans="1:47" hidden="1" x14ac:dyDescent="0.35">
      <c r="A150" t="s">
        <v>812</v>
      </c>
      <c r="B150" t="s">
        <v>64</v>
      </c>
      <c r="C150" t="s">
        <v>815</v>
      </c>
      <c r="D150" t="s">
        <v>54</v>
      </c>
      <c r="E150">
        <v>1</v>
      </c>
      <c r="F150" t="s">
        <v>45</v>
      </c>
      <c r="G150">
        <v>1.3</v>
      </c>
      <c r="H150" t="s">
        <v>46</v>
      </c>
      <c r="I150" t="s">
        <v>47</v>
      </c>
      <c r="J150" t="s">
        <v>48</v>
      </c>
      <c r="K150" t="s">
        <v>65</v>
      </c>
      <c r="L150" t="s">
        <v>66</v>
      </c>
      <c r="M150" t="s">
        <v>839</v>
      </c>
      <c r="N150" t="s">
        <v>111</v>
      </c>
      <c r="O150">
        <v>5</v>
      </c>
      <c r="P150" t="s">
        <v>810</v>
      </c>
      <c r="Q150">
        <v>13</v>
      </c>
      <c r="R150" t="s">
        <v>238</v>
      </c>
      <c r="S150" t="s">
        <v>840</v>
      </c>
      <c r="T150" t="s">
        <v>841</v>
      </c>
      <c r="U150">
        <v>3000</v>
      </c>
      <c r="V150" t="s">
        <v>56</v>
      </c>
      <c r="W150">
        <v>3611</v>
      </c>
      <c r="X150" t="s">
        <v>241</v>
      </c>
      <c r="Y150">
        <v>0</v>
      </c>
      <c r="Z150" t="s">
        <v>58</v>
      </c>
      <c r="AH150" s="1">
        <v>32506735.879999999</v>
      </c>
      <c r="AI150" s="1">
        <v>30000000</v>
      </c>
      <c r="AJ150" s="1">
        <v>31957589.579999998</v>
      </c>
      <c r="AK150" s="1">
        <v>31957589.579999998</v>
      </c>
      <c r="AL150" s="1">
        <v>12750459.779999999</v>
      </c>
      <c r="AM150" s="1">
        <v>11301299.16</v>
      </c>
      <c r="AN150" s="1">
        <v>11264935.529999999</v>
      </c>
      <c r="AO150" s="1">
        <v>549146.30000000005</v>
      </c>
      <c r="AP150" s="1">
        <v>21241800.350000001</v>
      </c>
      <c r="AQ150" s="1">
        <v>7250000</v>
      </c>
      <c r="AR150">
        <v>0</v>
      </c>
      <c r="AS150">
        <v>0</v>
      </c>
      <c r="AT150" s="1">
        <v>4743264.12</v>
      </c>
      <c r="AU150" s="1">
        <v>2506735.88</v>
      </c>
    </row>
    <row r="151" spans="1:47" hidden="1" x14ac:dyDescent="0.35">
      <c r="A151" t="s">
        <v>812</v>
      </c>
      <c r="B151" t="s">
        <v>64</v>
      </c>
      <c r="C151" t="s">
        <v>815</v>
      </c>
      <c r="D151" t="s">
        <v>54</v>
      </c>
      <c r="E151">
        <v>1</v>
      </c>
      <c r="F151" t="s">
        <v>45</v>
      </c>
      <c r="G151">
        <v>1.3</v>
      </c>
      <c r="H151" t="s">
        <v>46</v>
      </c>
      <c r="I151" t="s">
        <v>47</v>
      </c>
      <c r="J151" t="s">
        <v>48</v>
      </c>
      <c r="K151" t="s">
        <v>65</v>
      </c>
      <c r="L151" t="s">
        <v>66</v>
      </c>
      <c r="M151" t="s">
        <v>839</v>
      </c>
      <c r="N151" t="s">
        <v>111</v>
      </c>
      <c r="O151">
        <v>5</v>
      </c>
      <c r="P151" t="s">
        <v>810</v>
      </c>
      <c r="Q151">
        <v>13</v>
      </c>
      <c r="R151" t="s">
        <v>238</v>
      </c>
      <c r="S151" t="s">
        <v>840</v>
      </c>
      <c r="T151" t="s">
        <v>841</v>
      </c>
      <c r="U151">
        <v>3000</v>
      </c>
      <c r="V151" t="s">
        <v>56</v>
      </c>
      <c r="W151">
        <v>3631</v>
      </c>
      <c r="X151" t="s">
        <v>393</v>
      </c>
      <c r="Y151">
        <v>0</v>
      </c>
      <c r="Z151" t="s">
        <v>58</v>
      </c>
      <c r="AH151" s="1">
        <v>6600000</v>
      </c>
      <c r="AI151" s="1">
        <v>4870000</v>
      </c>
      <c r="AJ151" s="1">
        <v>6000000</v>
      </c>
      <c r="AK151" s="1">
        <v>6000000</v>
      </c>
      <c r="AL151" s="1">
        <v>3600000</v>
      </c>
      <c r="AM151" s="1">
        <v>3600000</v>
      </c>
      <c r="AN151" s="1">
        <v>3600000</v>
      </c>
      <c r="AO151" s="1">
        <v>600000</v>
      </c>
      <c r="AP151" s="1">
        <v>3000000</v>
      </c>
      <c r="AQ151">
        <v>0</v>
      </c>
      <c r="AR151" s="1">
        <v>1730000</v>
      </c>
      <c r="AS151">
        <v>0</v>
      </c>
      <c r="AT151">
        <v>0</v>
      </c>
      <c r="AU151" s="1">
        <v>1730000</v>
      </c>
    </row>
    <row r="152" spans="1:47" hidden="1" x14ac:dyDescent="0.35">
      <c r="A152" t="s">
        <v>812</v>
      </c>
      <c r="B152" t="s">
        <v>64</v>
      </c>
      <c r="C152" t="s">
        <v>815</v>
      </c>
      <c r="D152" t="s">
        <v>54</v>
      </c>
      <c r="E152">
        <v>1</v>
      </c>
      <c r="F152" t="s">
        <v>45</v>
      </c>
      <c r="G152">
        <v>1.3</v>
      </c>
      <c r="H152" t="s">
        <v>46</v>
      </c>
      <c r="I152" t="s">
        <v>47</v>
      </c>
      <c r="J152" t="s">
        <v>48</v>
      </c>
      <c r="K152" t="s">
        <v>65</v>
      </c>
      <c r="L152" t="s">
        <v>66</v>
      </c>
      <c r="M152" t="s">
        <v>839</v>
      </c>
      <c r="N152" t="s">
        <v>111</v>
      </c>
      <c r="O152">
        <v>5</v>
      </c>
      <c r="P152" t="s">
        <v>810</v>
      </c>
      <c r="Q152">
        <v>13</v>
      </c>
      <c r="R152" t="s">
        <v>238</v>
      </c>
      <c r="S152" t="s">
        <v>840</v>
      </c>
      <c r="T152" t="s">
        <v>841</v>
      </c>
      <c r="U152">
        <v>3000</v>
      </c>
      <c r="V152" t="s">
        <v>56</v>
      </c>
      <c r="W152">
        <v>3651</v>
      </c>
      <c r="X152" t="s">
        <v>362</v>
      </c>
      <c r="Y152">
        <v>0</v>
      </c>
      <c r="Z152" t="s">
        <v>58</v>
      </c>
      <c r="AH152" s="1">
        <v>4200000</v>
      </c>
      <c r="AI152" s="1">
        <v>3200000</v>
      </c>
      <c r="AJ152" s="1">
        <v>3818181.82</v>
      </c>
      <c r="AK152" s="1">
        <v>3818181.82</v>
      </c>
      <c r="AL152" s="1">
        <v>2290909.08</v>
      </c>
      <c r="AM152" s="1">
        <v>2290909.08</v>
      </c>
      <c r="AN152" s="1">
        <v>2290909.08</v>
      </c>
      <c r="AO152" s="1">
        <v>381818.18</v>
      </c>
      <c r="AP152" s="1">
        <v>1909090.92</v>
      </c>
      <c r="AQ152">
        <v>0</v>
      </c>
      <c r="AR152" s="1">
        <v>1000000</v>
      </c>
      <c r="AS152">
        <v>0</v>
      </c>
      <c r="AT152">
        <v>0</v>
      </c>
      <c r="AU152" s="1">
        <v>1000000</v>
      </c>
    </row>
    <row r="153" spans="1:47" hidden="1" x14ac:dyDescent="0.35">
      <c r="A153" t="s">
        <v>812</v>
      </c>
      <c r="B153" t="s">
        <v>64</v>
      </c>
      <c r="C153" t="s">
        <v>815</v>
      </c>
      <c r="D153" t="s">
        <v>54</v>
      </c>
      <c r="E153">
        <v>1</v>
      </c>
      <c r="F153" t="s">
        <v>45</v>
      </c>
      <c r="G153">
        <v>1.3</v>
      </c>
      <c r="H153" t="s">
        <v>46</v>
      </c>
      <c r="I153" t="s">
        <v>47</v>
      </c>
      <c r="J153" t="s">
        <v>48</v>
      </c>
      <c r="K153" t="s">
        <v>65</v>
      </c>
      <c r="L153" t="s">
        <v>66</v>
      </c>
      <c r="M153" t="s">
        <v>839</v>
      </c>
      <c r="N153" t="s">
        <v>111</v>
      </c>
      <c r="O153">
        <v>5</v>
      </c>
      <c r="P153" t="s">
        <v>810</v>
      </c>
      <c r="Q153">
        <v>13</v>
      </c>
      <c r="R153" t="s">
        <v>238</v>
      </c>
      <c r="S153" t="s">
        <v>840</v>
      </c>
      <c r="T153" t="s">
        <v>841</v>
      </c>
      <c r="U153">
        <v>3000</v>
      </c>
      <c r="V153" t="s">
        <v>56</v>
      </c>
      <c r="W153">
        <v>3661</v>
      </c>
      <c r="X153" t="s">
        <v>363</v>
      </c>
      <c r="Y153">
        <v>0</v>
      </c>
      <c r="Z153" t="s">
        <v>58</v>
      </c>
      <c r="AH153" s="1">
        <v>6223395</v>
      </c>
      <c r="AI153" s="1">
        <v>6200000</v>
      </c>
      <c r="AJ153" s="1">
        <v>6200000.0099999998</v>
      </c>
      <c r="AK153" s="1">
        <v>6200000.0099999998</v>
      </c>
      <c r="AL153" s="1">
        <v>3833333.35</v>
      </c>
      <c r="AM153" s="1">
        <v>3833333.35</v>
      </c>
      <c r="AN153" s="1">
        <v>3833333.35</v>
      </c>
      <c r="AO153" s="1">
        <v>23394.99</v>
      </c>
      <c r="AP153" s="1">
        <v>2390061.65</v>
      </c>
      <c r="AQ153">
        <v>0</v>
      </c>
      <c r="AR153" s="1">
        <v>400000</v>
      </c>
      <c r="AS153">
        <v>0</v>
      </c>
      <c r="AT153" s="1">
        <v>376605</v>
      </c>
      <c r="AU153" s="1">
        <v>23395</v>
      </c>
    </row>
    <row r="154" spans="1:47" hidden="1" x14ac:dyDescent="0.35">
      <c r="A154" t="s">
        <v>812</v>
      </c>
      <c r="B154" t="s">
        <v>64</v>
      </c>
      <c r="C154" t="s">
        <v>815</v>
      </c>
      <c r="D154" t="s">
        <v>116</v>
      </c>
      <c r="E154">
        <v>1</v>
      </c>
      <c r="F154" t="s">
        <v>45</v>
      </c>
      <c r="G154">
        <v>1.3</v>
      </c>
      <c r="H154" t="s">
        <v>46</v>
      </c>
      <c r="I154" t="s">
        <v>47</v>
      </c>
      <c r="J154" t="s">
        <v>48</v>
      </c>
      <c r="K154" t="s">
        <v>65</v>
      </c>
      <c r="L154" t="s">
        <v>66</v>
      </c>
      <c r="M154" t="s">
        <v>839</v>
      </c>
      <c r="N154" t="s">
        <v>111</v>
      </c>
      <c r="O154">
        <v>5</v>
      </c>
      <c r="P154" t="s">
        <v>810</v>
      </c>
      <c r="Q154">
        <v>14</v>
      </c>
      <c r="R154" t="s">
        <v>843</v>
      </c>
      <c r="S154" t="s">
        <v>842</v>
      </c>
      <c r="T154" t="s">
        <v>110</v>
      </c>
      <c r="U154">
        <v>5000</v>
      </c>
      <c r="V154" t="s">
        <v>118</v>
      </c>
      <c r="W154">
        <v>5211</v>
      </c>
      <c r="X154" t="s">
        <v>365</v>
      </c>
      <c r="Y154">
        <v>0</v>
      </c>
      <c r="Z154" t="s">
        <v>58</v>
      </c>
      <c r="AH154" s="1">
        <v>670000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 s="1">
        <v>670000</v>
      </c>
      <c r="AP154" s="1">
        <v>670000</v>
      </c>
      <c r="AQ154">
        <v>0</v>
      </c>
      <c r="AR154" s="1">
        <v>670000</v>
      </c>
      <c r="AS154">
        <v>0</v>
      </c>
      <c r="AT154">
        <v>0</v>
      </c>
      <c r="AU154" s="1">
        <v>670000</v>
      </c>
    </row>
    <row r="155" spans="1:47" hidden="1" x14ac:dyDescent="0.35">
      <c r="A155" t="s">
        <v>812</v>
      </c>
      <c r="B155" t="s">
        <v>64</v>
      </c>
      <c r="C155" t="s">
        <v>815</v>
      </c>
      <c r="D155" t="s">
        <v>54</v>
      </c>
      <c r="E155">
        <v>1</v>
      </c>
      <c r="F155" t="s">
        <v>45</v>
      </c>
      <c r="G155">
        <v>1.3</v>
      </c>
      <c r="H155" t="s">
        <v>46</v>
      </c>
      <c r="I155" t="s">
        <v>47</v>
      </c>
      <c r="J155" t="s">
        <v>48</v>
      </c>
      <c r="K155" t="s">
        <v>65</v>
      </c>
      <c r="L155" t="s">
        <v>66</v>
      </c>
      <c r="M155" t="s">
        <v>839</v>
      </c>
      <c r="N155" t="s">
        <v>111</v>
      </c>
      <c r="O155">
        <v>5</v>
      </c>
      <c r="P155" t="s">
        <v>810</v>
      </c>
      <c r="Q155">
        <v>14</v>
      </c>
      <c r="R155" t="s">
        <v>843</v>
      </c>
      <c r="S155" t="s">
        <v>842</v>
      </c>
      <c r="T155" t="s">
        <v>110</v>
      </c>
      <c r="U155">
        <v>2000</v>
      </c>
      <c r="V155" t="s">
        <v>105</v>
      </c>
      <c r="W155">
        <v>2591</v>
      </c>
      <c r="X155" t="s">
        <v>560</v>
      </c>
      <c r="Y155">
        <v>0</v>
      </c>
      <c r="Z155" t="s">
        <v>58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</row>
    <row r="156" spans="1:47" hidden="1" x14ac:dyDescent="0.35">
      <c r="A156" t="s">
        <v>812</v>
      </c>
      <c r="B156" t="s">
        <v>64</v>
      </c>
      <c r="C156" t="s">
        <v>815</v>
      </c>
      <c r="D156" t="s">
        <v>54</v>
      </c>
      <c r="E156">
        <v>1</v>
      </c>
      <c r="F156" t="s">
        <v>45</v>
      </c>
      <c r="G156">
        <v>1.3</v>
      </c>
      <c r="H156" t="s">
        <v>46</v>
      </c>
      <c r="I156" t="s">
        <v>47</v>
      </c>
      <c r="J156" t="s">
        <v>48</v>
      </c>
      <c r="K156" t="s">
        <v>65</v>
      </c>
      <c r="L156" t="s">
        <v>66</v>
      </c>
      <c r="M156" t="s">
        <v>839</v>
      </c>
      <c r="N156" t="s">
        <v>111</v>
      </c>
      <c r="O156">
        <v>5</v>
      </c>
      <c r="P156" t="s">
        <v>810</v>
      </c>
      <c r="Q156">
        <v>14</v>
      </c>
      <c r="R156" t="s">
        <v>843</v>
      </c>
      <c r="S156" t="s">
        <v>842</v>
      </c>
      <c r="T156" t="s">
        <v>110</v>
      </c>
      <c r="U156">
        <v>2000</v>
      </c>
      <c r="V156" t="s">
        <v>105</v>
      </c>
      <c r="W156">
        <v>2591</v>
      </c>
      <c r="X156" t="s">
        <v>560</v>
      </c>
      <c r="Y156">
        <v>7</v>
      </c>
      <c r="Z156" t="s">
        <v>844</v>
      </c>
      <c r="AH156" s="1">
        <v>4000000</v>
      </c>
      <c r="AI156">
        <v>0</v>
      </c>
      <c r="AJ156" s="1">
        <v>3997824</v>
      </c>
      <c r="AK156" s="1">
        <v>3997824</v>
      </c>
      <c r="AL156" s="1">
        <v>3997824</v>
      </c>
      <c r="AM156" s="1">
        <v>3997824</v>
      </c>
      <c r="AN156" s="1">
        <v>3997824</v>
      </c>
      <c r="AO156" s="1">
        <v>2176</v>
      </c>
      <c r="AP156" s="1">
        <v>2176</v>
      </c>
      <c r="AQ156">
        <v>0</v>
      </c>
      <c r="AR156" s="1">
        <v>4000000</v>
      </c>
      <c r="AS156">
        <v>0</v>
      </c>
      <c r="AT156">
        <v>0</v>
      </c>
      <c r="AU156" s="1">
        <v>4000000</v>
      </c>
    </row>
    <row r="157" spans="1:47" hidden="1" x14ac:dyDescent="0.35">
      <c r="A157" t="s">
        <v>812</v>
      </c>
      <c r="B157" t="s">
        <v>64</v>
      </c>
      <c r="C157" t="s">
        <v>815</v>
      </c>
      <c r="D157" t="s">
        <v>54</v>
      </c>
      <c r="E157">
        <v>1</v>
      </c>
      <c r="F157" t="s">
        <v>45</v>
      </c>
      <c r="G157">
        <v>1.3</v>
      </c>
      <c r="H157" t="s">
        <v>46</v>
      </c>
      <c r="I157" t="s">
        <v>47</v>
      </c>
      <c r="J157" t="s">
        <v>48</v>
      </c>
      <c r="K157" t="s">
        <v>65</v>
      </c>
      <c r="L157" t="s">
        <v>66</v>
      </c>
      <c r="M157" t="s">
        <v>839</v>
      </c>
      <c r="N157" t="s">
        <v>111</v>
      </c>
      <c r="O157">
        <v>5</v>
      </c>
      <c r="P157" t="s">
        <v>810</v>
      </c>
      <c r="Q157">
        <v>14</v>
      </c>
      <c r="R157" t="s">
        <v>843</v>
      </c>
      <c r="S157" t="s">
        <v>842</v>
      </c>
      <c r="T157" t="s">
        <v>110</v>
      </c>
      <c r="U157">
        <v>2000</v>
      </c>
      <c r="V157" t="s">
        <v>105</v>
      </c>
      <c r="W157">
        <v>2711</v>
      </c>
      <c r="X157" t="s">
        <v>106</v>
      </c>
      <c r="Y157">
        <v>0</v>
      </c>
      <c r="Z157" t="s">
        <v>58</v>
      </c>
      <c r="AH157" s="1">
        <v>3000000</v>
      </c>
      <c r="AI157" s="1">
        <v>3000000</v>
      </c>
      <c r="AJ157" s="1">
        <v>2058543.9</v>
      </c>
      <c r="AK157" s="1">
        <v>2035323.24</v>
      </c>
      <c r="AL157" s="1">
        <v>2023502.84</v>
      </c>
      <c r="AM157" s="1">
        <v>2003701.64</v>
      </c>
      <c r="AN157" s="1">
        <v>2003701.64</v>
      </c>
      <c r="AO157" s="1">
        <v>964676.76</v>
      </c>
      <c r="AP157" s="1">
        <v>996298.36</v>
      </c>
      <c r="AQ157">
        <v>0</v>
      </c>
      <c r="AR157">
        <v>0</v>
      </c>
      <c r="AS157">
        <v>0</v>
      </c>
      <c r="AT157">
        <v>0</v>
      </c>
      <c r="AU157">
        <v>0</v>
      </c>
    </row>
    <row r="158" spans="1:47" hidden="1" x14ac:dyDescent="0.35">
      <c r="A158" t="s">
        <v>812</v>
      </c>
      <c r="B158" t="s">
        <v>64</v>
      </c>
      <c r="C158" t="s">
        <v>815</v>
      </c>
      <c r="D158" t="s">
        <v>54</v>
      </c>
      <c r="E158">
        <v>1</v>
      </c>
      <c r="F158" t="s">
        <v>45</v>
      </c>
      <c r="G158">
        <v>1.3</v>
      </c>
      <c r="H158" t="s">
        <v>46</v>
      </c>
      <c r="I158" t="s">
        <v>47</v>
      </c>
      <c r="J158" t="s">
        <v>48</v>
      </c>
      <c r="K158" t="s">
        <v>65</v>
      </c>
      <c r="L158" t="s">
        <v>66</v>
      </c>
      <c r="M158" t="s">
        <v>839</v>
      </c>
      <c r="N158" t="s">
        <v>111</v>
      </c>
      <c r="O158">
        <v>5</v>
      </c>
      <c r="P158" t="s">
        <v>810</v>
      </c>
      <c r="Q158">
        <v>14</v>
      </c>
      <c r="R158" t="s">
        <v>843</v>
      </c>
      <c r="S158" t="s">
        <v>842</v>
      </c>
      <c r="T158" t="s">
        <v>110</v>
      </c>
      <c r="U158">
        <v>2000</v>
      </c>
      <c r="V158" t="s">
        <v>105</v>
      </c>
      <c r="W158">
        <v>2941</v>
      </c>
      <c r="X158" t="s">
        <v>313</v>
      </c>
      <c r="Y158">
        <v>0</v>
      </c>
      <c r="Z158" t="s">
        <v>58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</row>
    <row r="159" spans="1:47" hidden="1" x14ac:dyDescent="0.35">
      <c r="A159" t="s">
        <v>812</v>
      </c>
      <c r="B159" t="s">
        <v>64</v>
      </c>
      <c r="C159" t="s">
        <v>815</v>
      </c>
      <c r="D159" t="s">
        <v>54</v>
      </c>
      <c r="E159">
        <v>1</v>
      </c>
      <c r="F159" t="s">
        <v>45</v>
      </c>
      <c r="G159">
        <v>1.3</v>
      </c>
      <c r="H159" t="s">
        <v>46</v>
      </c>
      <c r="I159" t="s">
        <v>47</v>
      </c>
      <c r="J159" t="s">
        <v>48</v>
      </c>
      <c r="K159" t="s">
        <v>65</v>
      </c>
      <c r="L159" t="s">
        <v>66</v>
      </c>
      <c r="M159" t="s">
        <v>839</v>
      </c>
      <c r="N159" t="s">
        <v>111</v>
      </c>
      <c r="O159">
        <v>5</v>
      </c>
      <c r="P159" t="s">
        <v>810</v>
      </c>
      <c r="Q159">
        <v>14</v>
      </c>
      <c r="R159" t="s">
        <v>843</v>
      </c>
      <c r="S159" t="s">
        <v>842</v>
      </c>
      <c r="T159" t="s">
        <v>110</v>
      </c>
      <c r="U159">
        <v>3000</v>
      </c>
      <c r="V159" t="s">
        <v>56</v>
      </c>
      <c r="W159">
        <v>3361</v>
      </c>
      <c r="X159" t="s">
        <v>114</v>
      </c>
      <c r="Y159">
        <v>0</v>
      </c>
      <c r="Z159" t="s">
        <v>58</v>
      </c>
      <c r="AH159" s="1">
        <v>15000000</v>
      </c>
      <c r="AI159" s="1">
        <v>15000000</v>
      </c>
      <c r="AJ159" s="1">
        <v>7083970.7599999998</v>
      </c>
      <c r="AK159" s="1">
        <v>6960587.3600000003</v>
      </c>
      <c r="AL159" s="1">
        <v>6960587.3600000003</v>
      </c>
      <c r="AM159" s="1">
        <v>6316878.7599999998</v>
      </c>
      <c r="AN159" s="1">
        <v>6206078.1200000001</v>
      </c>
      <c r="AO159" s="1">
        <v>8039412.6399999997</v>
      </c>
      <c r="AP159" s="1">
        <v>8793921.8800000008</v>
      </c>
      <c r="AQ159">
        <v>0</v>
      </c>
      <c r="AR159">
        <v>0</v>
      </c>
      <c r="AS159">
        <v>0</v>
      </c>
      <c r="AT159">
        <v>0</v>
      </c>
      <c r="AU159">
        <v>0</v>
      </c>
    </row>
    <row r="160" spans="1:47" hidden="1" x14ac:dyDescent="0.35">
      <c r="A160" t="s">
        <v>812</v>
      </c>
      <c r="B160" t="s">
        <v>64</v>
      </c>
      <c r="C160" t="s">
        <v>815</v>
      </c>
      <c r="D160" t="s">
        <v>54</v>
      </c>
      <c r="E160">
        <v>1</v>
      </c>
      <c r="F160" t="s">
        <v>45</v>
      </c>
      <c r="G160">
        <v>1.3</v>
      </c>
      <c r="H160" t="s">
        <v>46</v>
      </c>
      <c r="I160" t="s">
        <v>47</v>
      </c>
      <c r="J160" t="s">
        <v>48</v>
      </c>
      <c r="K160" t="s">
        <v>65</v>
      </c>
      <c r="L160" t="s">
        <v>66</v>
      </c>
      <c r="M160" t="s">
        <v>839</v>
      </c>
      <c r="N160" t="s">
        <v>111</v>
      </c>
      <c r="O160">
        <v>5</v>
      </c>
      <c r="P160" t="s">
        <v>810</v>
      </c>
      <c r="Q160">
        <v>14</v>
      </c>
      <c r="R160" t="s">
        <v>843</v>
      </c>
      <c r="S160" t="s">
        <v>842</v>
      </c>
      <c r="T160" t="s">
        <v>110</v>
      </c>
      <c r="U160">
        <v>3000</v>
      </c>
      <c r="V160" t="s">
        <v>56</v>
      </c>
      <c r="W160">
        <v>3391</v>
      </c>
      <c r="X160" t="s">
        <v>129</v>
      </c>
      <c r="Y160">
        <v>0</v>
      </c>
      <c r="Z160" t="s">
        <v>58</v>
      </c>
      <c r="AH160" s="1">
        <v>3000000</v>
      </c>
      <c r="AI160">
        <v>0</v>
      </c>
      <c r="AJ160" s="1">
        <v>1044000</v>
      </c>
      <c r="AK160" s="1">
        <v>1044000</v>
      </c>
      <c r="AL160" s="1">
        <v>1044000</v>
      </c>
      <c r="AM160" s="1">
        <v>1044000</v>
      </c>
      <c r="AN160" s="1">
        <v>1044000</v>
      </c>
      <c r="AO160" s="1">
        <v>1956000</v>
      </c>
      <c r="AP160" s="1">
        <v>1956000</v>
      </c>
      <c r="AQ160" s="1">
        <v>3000000</v>
      </c>
      <c r="AR160">
        <v>0</v>
      </c>
      <c r="AS160">
        <v>0</v>
      </c>
      <c r="AT160">
        <v>0</v>
      </c>
      <c r="AU160" s="1">
        <v>3000000</v>
      </c>
    </row>
    <row r="161" spans="1:47" hidden="1" x14ac:dyDescent="0.35">
      <c r="A161" t="s">
        <v>812</v>
      </c>
      <c r="B161" t="s">
        <v>64</v>
      </c>
      <c r="C161" t="s">
        <v>815</v>
      </c>
      <c r="D161" t="s">
        <v>54</v>
      </c>
      <c r="E161">
        <v>1</v>
      </c>
      <c r="F161" t="s">
        <v>45</v>
      </c>
      <c r="G161">
        <v>1.3</v>
      </c>
      <c r="H161" t="s">
        <v>46</v>
      </c>
      <c r="I161" t="s">
        <v>47</v>
      </c>
      <c r="J161" t="s">
        <v>48</v>
      </c>
      <c r="K161" t="s">
        <v>65</v>
      </c>
      <c r="L161" t="s">
        <v>66</v>
      </c>
      <c r="M161" t="s">
        <v>839</v>
      </c>
      <c r="N161" t="s">
        <v>111</v>
      </c>
      <c r="O161">
        <v>5</v>
      </c>
      <c r="P161" t="s">
        <v>810</v>
      </c>
      <c r="Q161">
        <v>14</v>
      </c>
      <c r="R161" t="s">
        <v>843</v>
      </c>
      <c r="S161" t="s">
        <v>842</v>
      </c>
      <c r="T161" t="s">
        <v>110</v>
      </c>
      <c r="U161">
        <v>3000</v>
      </c>
      <c r="V161" t="s">
        <v>56</v>
      </c>
      <c r="W161">
        <v>3711</v>
      </c>
      <c r="X161" t="s">
        <v>278</v>
      </c>
      <c r="Y161">
        <v>0</v>
      </c>
      <c r="Z161" t="s">
        <v>58</v>
      </c>
      <c r="AH161" s="1">
        <v>25000</v>
      </c>
      <c r="AI161" s="1">
        <v>25000</v>
      </c>
      <c r="AJ161" s="1">
        <v>17900</v>
      </c>
      <c r="AK161" s="1">
        <v>17900</v>
      </c>
      <c r="AL161">
        <v>0</v>
      </c>
      <c r="AM161">
        <v>0</v>
      </c>
      <c r="AN161">
        <v>0</v>
      </c>
      <c r="AO161" s="1">
        <v>7100</v>
      </c>
      <c r="AP161" s="1">
        <v>25000</v>
      </c>
      <c r="AQ161">
        <v>0</v>
      </c>
      <c r="AR161">
        <v>0</v>
      </c>
      <c r="AS161">
        <v>0</v>
      </c>
      <c r="AT161">
        <v>0</v>
      </c>
      <c r="AU161">
        <v>0</v>
      </c>
    </row>
    <row r="162" spans="1:47" hidden="1" x14ac:dyDescent="0.35">
      <c r="A162" t="s">
        <v>812</v>
      </c>
      <c r="B162" t="s">
        <v>64</v>
      </c>
      <c r="C162" t="s">
        <v>815</v>
      </c>
      <c r="D162" t="s">
        <v>54</v>
      </c>
      <c r="E162">
        <v>1</v>
      </c>
      <c r="F162" t="s">
        <v>45</v>
      </c>
      <c r="G162">
        <v>1.3</v>
      </c>
      <c r="H162" t="s">
        <v>46</v>
      </c>
      <c r="I162" t="s">
        <v>47</v>
      </c>
      <c r="J162" t="s">
        <v>48</v>
      </c>
      <c r="K162" t="s">
        <v>65</v>
      </c>
      <c r="L162" t="s">
        <v>66</v>
      </c>
      <c r="M162" t="s">
        <v>839</v>
      </c>
      <c r="N162" t="s">
        <v>111</v>
      </c>
      <c r="O162">
        <v>5</v>
      </c>
      <c r="P162" t="s">
        <v>810</v>
      </c>
      <c r="Q162">
        <v>14</v>
      </c>
      <c r="R162" t="s">
        <v>843</v>
      </c>
      <c r="S162" t="s">
        <v>842</v>
      </c>
      <c r="T162" t="s">
        <v>110</v>
      </c>
      <c r="U162">
        <v>3000</v>
      </c>
      <c r="V162" t="s">
        <v>56</v>
      </c>
      <c r="W162">
        <v>3751</v>
      </c>
      <c r="X162" t="s">
        <v>279</v>
      </c>
      <c r="Y162">
        <v>0</v>
      </c>
      <c r="Z162" t="s">
        <v>58</v>
      </c>
      <c r="AH162" s="1">
        <v>20000</v>
      </c>
      <c r="AI162" s="1">
        <v>20000</v>
      </c>
      <c r="AJ162" s="1">
        <v>14730</v>
      </c>
      <c r="AK162" s="1">
        <v>14730</v>
      </c>
      <c r="AL162" s="1">
        <v>6630</v>
      </c>
      <c r="AM162" s="1">
        <v>6630</v>
      </c>
      <c r="AN162" s="1">
        <v>6630</v>
      </c>
      <c r="AO162" s="1">
        <v>5270</v>
      </c>
      <c r="AP162" s="1">
        <v>13370</v>
      </c>
      <c r="AQ162">
        <v>0</v>
      </c>
      <c r="AR162">
        <v>0</v>
      </c>
      <c r="AS162">
        <v>0</v>
      </c>
      <c r="AT162">
        <v>0</v>
      </c>
      <c r="AU162">
        <v>0</v>
      </c>
    </row>
    <row r="163" spans="1:47" hidden="1" x14ac:dyDescent="0.35">
      <c r="A163" t="s">
        <v>812</v>
      </c>
      <c r="B163" t="s">
        <v>64</v>
      </c>
      <c r="C163" t="s">
        <v>815</v>
      </c>
      <c r="D163" t="s">
        <v>54</v>
      </c>
      <c r="E163">
        <v>1</v>
      </c>
      <c r="F163" t="s">
        <v>45</v>
      </c>
      <c r="G163">
        <v>1.3</v>
      </c>
      <c r="H163" t="s">
        <v>46</v>
      </c>
      <c r="I163" t="s">
        <v>47</v>
      </c>
      <c r="J163" t="s">
        <v>48</v>
      </c>
      <c r="K163" t="s">
        <v>65</v>
      </c>
      <c r="L163" t="s">
        <v>66</v>
      </c>
      <c r="M163" t="s">
        <v>839</v>
      </c>
      <c r="N163" t="s">
        <v>111</v>
      </c>
      <c r="O163">
        <v>5</v>
      </c>
      <c r="P163" t="s">
        <v>810</v>
      </c>
      <c r="Q163">
        <v>14</v>
      </c>
      <c r="R163" t="s">
        <v>843</v>
      </c>
      <c r="S163" t="s">
        <v>842</v>
      </c>
      <c r="T163" t="s">
        <v>110</v>
      </c>
      <c r="U163">
        <v>4000</v>
      </c>
      <c r="V163" t="s">
        <v>233</v>
      </c>
      <c r="W163">
        <v>4451</v>
      </c>
      <c r="X163" t="s">
        <v>282</v>
      </c>
      <c r="Y163">
        <v>37</v>
      </c>
      <c r="Z163" t="s">
        <v>283</v>
      </c>
      <c r="AH163" s="1">
        <v>500000</v>
      </c>
      <c r="AI163" s="1">
        <v>500000</v>
      </c>
      <c r="AJ163">
        <v>0</v>
      </c>
      <c r="AK163">
        <v>0</v>
      </c>
      <c r="AL163">
        <v>0</v>
      </c>
      <c r="AM163">
        <v>0</v>
      </c>
      <c r="AN163">
        <v>0</v>
      </c>
      <c r="AO163" s="1">
        <v>500000</v>
      </c>
      <c r="AP163" s="1">
        <v>500000</v>
      </c>
      <c r="AQ163">
        <v>0</v>
      </c>
      <c r="AR163">
        <v>0</v>
      </c>
      <c r="AS163">
        <v>0</v>
      </c>
      <c r="AT163">
        <v>0</v>
      </c>
      <c r="AU163">
        <v>0</v>
      </c>
    </row>
    <row r="164" spans="1:47" hidden="1" x14ac:dyDescent="0.35">
      <c r="A164" t="s">
        <v>812</v>
      </c>
      <c r="B164" t="s">
        <v>64</v>
      </c>
      <c r="C164" t="s">
        <v>815</v>
      </c>
      <c r="D164" t="s">
        <v>54</v>
      </c>
      <c r="E164">
        <v>1</v>
      </c>
      <c r="F164" t="s">
        <v>45</v>
      </c>
      <c r="G164">
        <v>1.3</v>
      </c>
      <c r="H164" t="s">
        <v>46</v>
      </c>
      <c r="I164" t="s">
        <v>47</v>
      </c>
      <c r="J164" t="s">
        <v>48</v>
      </c>
      <c r="K164" t="s">
        <v>65</v>
      </c>
      <c r="L164" t="s">
        <v>66</v>
      </c>
      <c r="M164" t="s">
        <v>839</v>
      </c>
      <c r="N164" t="s">
        <v>111</v>
      </c>
      <c r="O164">
        <v>5</v>
      </c>
      <c r="P164" t="s">
        <v>810</v>
      </c>
      <c r="Q164">
        <v>15</v>
      </c>
      <c r="R164" t="s">
        <v>422</v>
      </c>
      <c r="S164" t="s">
        <v>845</v>
      </c>
      <c r="T164" t="s">
        <v>846</v>
      </c>
      <c r="U164">
        <v>3000</v>
      </c>
      <c r="V164" t="s">
        <v>56</v>
      </c>
      <c r="W164">
        <v>3391</v>
      </c>
      <c r="X164" t="s">
        <v>129</v>
      </c>
      <c r="Y164">
        <v>0</v>
      </c>
      <c r="Z164" t="s">
        <v>58</v>
      </c>
      <c r="AH164" s="1">
        <v>3613264.12</v>
      </c>
      <c r="AI164" s="1">
        <v>2000000</v>
      </c>
      <c r="AJ164" s="1">
        <v>1989476.35</v>
      </c>
      <c r="AK164" s="1">
        <v>1989476.35</v>
      </c>
      <c r="AL164">
        <v>0</v>
      </c>
      <c r="AM164">
        <v>0</v>
      </c>
      <c r="AN164">
        <v>0</v>
      </c>
      <c r="AO164" s="1">
        <v>1623787.77</v>
      </c>
      <c r="AP164" s="1">
        <v>3613264.12</v>
      </c>
      <c r="AQ164">
        <v>0</v>
      </c>
      <c r="AR164" s="1">
        <v>1613264.12</v>
      </c>
      <c r="AS164">
        <v>0</v>
      </c>
      <c r="AT164">
        <v>0</v>
      </c>
      <c r="AU164" s="1">
        <v>1613264.12</v>
      </c>
    </row>
    <row r="165" spans="1:47" hidden="1" x14ac:dyDescent="0.35">
      <c r="A165" t="s">
        <v>812</v>
      </c>
      <c r="B165" t="s">
        <v>64</v>
      </c>
      <c r="C165" t="s">
        <v>815</v>
      </c>
      <c r="D165" t="s">
        <v>116</v>
      </c>
      <c r="E165">
        <v>1</v>
      </c>
      <c r="F165" t="s">
        <v>45</v>
      </c>
      <c r="G165">
        <v>1.3</v>
      </c>
      <c r="H165" t="s">
        <v>46</v>
      </c>
      <c r="I165" t="s">
        <v>47</v>
      </c>
      <c r="J165" t="s">
        <v>48</v>
      </c>
      <c r="K165" t="s">
        <v>65</v>
      </c>
      <c r="L165" t="s">
        <v>66</v>
      </c>
      <c r="M165" t="s">
        <v>839</v>
      </c>
      <c r="N165" t="s">
        <v>111</v>
      </c>
      <c r="O165">
        <v>5</v>
      </c>
      <c r="P165" t="s">
        <v>810</v>
      </c>
      <c r="Q165">
        <v>16</v>
      </c>
      <c r="R165" t="s">
        <v>355</v>
      </c>
      <c r="S165" t="s">
        <v>847</v>
      </c>
      <c r="T165" t="s">
        <v>848</v>
      </c>
      <c r="U165">
        <v>5000</v>
      </c>
      <c r="V165" t="s">
        <v>118</v>
      </c>
      <c r="W165">
        <v>5121</v>
      </c>
      <c r="X165" t="s">
        <v>680</v>
      </c>
      <c r="Y165">
        <v>0</v>
      </c>
      <c r="Z165" t="s">
        <v>58</v>
      </c>
      <c r="AH165" s="1">
        <v>500000</v>
      </c>
      <c r="AI165" s="1">
        <v>500000</v>
      </c>
      <c r="AJ165" s="1">
        <v>452748</v>
      </c>
      <c r="AK165" s="1">
        <v>452748</v>
      </c>
      <c r="AL165" s="1">
        <v>452748</v>
      </c>
      <c r="AM165" s="1">
        <v>452748</v>
      </c>
      <c r="AN165" s="1">
        <v>452748</v>
      </c>
      <c r="AO165" s="1">
        <v>47252</v>
      </c>
      <c r="AP165" s="1">
        <v>47252</v>
      </c>
      <c r="AQ165">
        <v>0</v>
      </c>
      <c r="AR165">
        <v>0</v>
      </c>
      <c r="AS165">
        <v>0</v>
      </c>
      <c r="AT165">
        <v>0</v>
      </c>
      <c r="AU165">
        <v>0</v>
      </c>
    </row>
    <row r="166" spans="1:47" hidden="1" x14ac:dyDescent="0.35">
      <c r="A166" t="s">
        <v>812</v>
      </c>
      <c r="B166" t="s">
        <v>64</v>
      </c>
      <c r="C166" t="s">
        <v>815</v>
      </c>
      <c r="D166" t="s">
        <v>116</v>
      </c>
      <c r="E166">
        <v>1</v>
      </c>
      <c r="F166" t="s">
        <v>45</v>
      </c>
      <c r="G166">
        <v>1.3</v>
      </c>
      <c r="H166" t="s">
        <v>46</v>
      </c>
      <c r="I166" t="s">
        <v>47</v>
      </c>
      <c r="J166" t="s">
        <v>48</v>
      </c>
      <c r="K166" t="s">
        <v>65</v>
      </c>
      <c r="L166" t="s">
        <v>66</v>
      </c>
      <c r="M166" t="s">
        <v>839</v>
      </c>
      <c r="N166" t="s">
        <v>111</v>
      </c>
      <c r="O166">
        <v>5</v>
      </c>
      <c r="P166" t="s">
        <v>810</v>
      </c>
      <c r="Q166">
        <v>16</v>
      </c>
      <c r="R166" t="s">
        <v>355</v>
      </c>
      <c r="S166" t="s">
        <v>847</v>
      </c>
      <c r="T166" t="s">
        <v>848</v>
      </c>
      <c r="U166">
        <v>5000</v>
      </c>
      <c r="V166" t="s">
        <v>118</v>
      </c>
      <c r="W166">
        <v>5211</v>
      </c>
      <c r="X166" t="s">
        <v>365</v>
      </c>
      <c r="Y166">
        <v>0</v>
      </c>
      <c r="Z166" t="s">
        <v>58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 s="1">
        <v>670000</v>
      </c>
      <c r="AS166">
        <v>0</v>
      </c>
      <c r="AT166" s="1">
        <v>670000</v>
      </c>
      <c r="AU166">
        <v>0</v>
      </c>
    </row>
    <row r="167" spans="1:47" hidden="1" x14ac:dyDescent="0.35">
      <c r="A167" t="s">
        <v>812</v>
      </c>
      <c r="B167" t="s">
        <v>64</v>
      </c>
      <c r="C167" t="s">
        <v>815</v>
      </c>
      <c r="D167" t="s">
        <v>54</v>
      </c>
      <c r="E167">
        <v>1</v>
      </c>
      <c r="F167" t="s">
        <v>45</v>
      </c>
      <c r="G167">
        <v>1.3</v>
      </c>
      <c r="H167" t="s">
        <v>46</v>
      </c>
      <c r="I167" t="s">
        <v>47</v>
      </c>
      <c r="J167" t="s">
        <v>48</v>
      </c>
      <c r="K167" t="s">
        <v>65</v>
      </c>
      <c r="L167" t="s">
        <v>66</v>
      </c>
      <c r="M167" t="s">
        <v>839</v>
      </c>
      <c r="N167" t="s">
        <v>111</v>
      </c>
      <c r="O167">
        <v>5</v>
      </c>
      <c r="P167" t="s">
        <v>810</v>
      </c>
      <c r="Q167">
        <v>16</v>
      </c>
      <c r="R167" t="s">
        <v>355</v>
      </c>
      <c r="S167" t="s">
        <v>847</v>
      </c>
      <c r="T167" t="s">
        <v>848</v>
      </c>
      <c r="U167">
        <v>2000</v>
      </c>
      <c r="V167" t="s">
        <v>105</v>
      </c>
      <c r="W167">
        <v>2141</v>
      </c>
      <c r="X167" t="s">
        <v>126</v>
      </c>
      <c r="Y167">
        <v>0</v>
      </c>
      <c r="Z167" t="s">
        <v>58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</row>
    <row r="168" spans="1:47" hidden="1" x14ac:dyDescent="0.35">
      <c r="A168" t="s">
        <v>812</v>
      </c>
      <c r="B168" t="s">
        <v>64</v>
      </c>
      <c r="C168" t="s">
        <v>815</v>
      </c>
      <c r="D168" t="s">
        <v>54</v>
      </c>
      <c r="E168">
        <v>1</v>
      </c>
      <c r="F168" t="s">
        <v>45</v>
      </c>
      <c r="G168">
        <v>1.3</v>
      </c>
      <c r="H168" t="s">
        <v>46</v>
      </c>
      <c r="I168" t="s">
        <v>47</v>
      </c>
      <c r="J168" t="s">
        <v>48</v>
      </c>
      <c r="K168" t="s">
        <v>65</v>
      </c>
      <c r="L168" t="s">
        <v>66</v>
      </c>
      <c r="M168" t="s">
        <v>839</v>
      </c>
      <c r="N168" t="s">
        <v>111</v>
      </c>
      <c r="O168">
        <v>5</v>
      </c>
      <c r="P168" t="s">
        <v>810</v>
      </c>
      <c r="Q168">
        <v>16</v>
      </c>
      <c r="R168" t="s">
        <v>355</v>
      </c>
      <c r="S168" t="s">
        <v>847</v>
      </c>
      <c r="T168" t="s">
        <v>848</v>
      </c>
      <c r="U168">
        <v>2000</v>
      </c>
      <c r="V168" t="s">
        <v>105</v>
      </c>
      <c r="W168">
        <v>2211</v>
      </c>
      <c r="X168" t="s">
        <v>307</v>
      </c>
      <c r="Y168">
        <v>0</v>
      </c>
      <c r="Z168" t="s">
        <v>58</v>
      </c>
      <c r="AH168" s="1">
        <v>150000</v>
      </c>
      <c r="AI168" s="1">
        <v>180000</v>
      </c>
      <c r="AJ168" s="1">
        <v>110262.87</v>
      </c>
      <c r="AK168" s="1">
        <v>110262.87</v>
      </c>
      <c r="AL168" s="1">
        <v>110262.87</v>
      </c>
      <c r="AM168" s="1">
        <v>99401.32</v>
      </c>
      <c r="AN168" s="1">
        <v>99401.32</v>
      </c>
      <c r="AO168" s="1">
        <v>39737.129999999997</v>
      </c>
      <c r="AP168" s="1">
        <v>50598.68</v>
      </c>
      <c r="AQ168">
        <v>0</v>
      </c>
      <c r="AR168">
        <v>0</v>
      </c>
      <c r="AS168">
        <v>0</v>
      </c>
      <c r="AT168" s="1">
        <v>30000</v>
      </c>
      <c r="AU168" s="1">
        <v>-30000</v>
      </c>
    </row>
    <row r="169" spans="1:47" hidden="1" x14ac:dyDescent="0.35">
      <c r="A169" t="s">
        <v>812</v>
      </c>
      <c r="B169" t="s">
        <v>64</v>
      </c>
      <c r="C169" t="s">
        <v>815</v>
      </c>
      <c r="D169" t="s">
        <v>54</v>
      </c>
      <c r="E169">
        <v>1</v>
      </c>
      <c r="F169" t="s">
        <v>45</v>
      </c>
      <c r="G169">
        <v>1.3</v>
      </c>
      <c r="H169" t="s">
        <v>46</v>
      </c>
      <c r="I169" t="s">
        <v>47</v>
      </c>
      <c r="J169" t="s">
        <v>48</v>
      </c>
      <c r="K169" t="s">
        <v>65</v>
      </c>
      <c r="L169" t="s">
        <v>66</v>
      </c>
      <c r="M169" t="s">
        <v>839</v>
      </c>
      <c r="N169" t="s">
        <v>111</v>
      </c>
      <c r="O169">
        <v>5</v>
      </c>
      <c r="P169" t="s">
        <v>810</v>
      </c>
      <c r="Q169">
        <v>16</v>
      </c>
      <c r="R169" t="s">
        <v>355</v>
      </c>
      <c r="S169" t="s">
        <v>847</v>
      </c>
      <c r="T169" t="s">
        <v>848</v>
      </c>
      <c r="U169">
        <v>2000</v>
      </c>
      <c r="V169" t="s">
        <v>105</v>
      </c>
      <c r="W169">
        <v>2231</v>
      </c>
      <c r="X169" t="s">
        <v>308</v>
      </c>
      <c r="Y169">
        <v>0</v>
      </c>
      <c r="Z169" t="s">
        <v>58</v>
      </c>
      <c r="AH169" s="1">
        <v>5000</v>
      </c>
      <c r="AI169">
        <v>0</v>
      </c>
      <c r="AJ169" s="1">
        <v>4337.96</v>
      </c>
      <c r="AK169" s="1">
        <v>4337.96</v>
      </c>
      <c r="AL169" s="1">
        <v>4337.96</v>
      </c>
      <c r="AM169" s="1">
        <v>4337.96</v>
      </c>
      <c r="AN169" s="1">
        <v>4337.96</v>
      </c>
      <c r="AO169">
        <v>662.04</v>
      </c>
      <c r="AP169">
        <v>662.04</v>
      </c>
      <c r="AQ169">
        <v>0</v>
      </c>
      <c r="AR169" s="1">
        <v>5000</v>
      </c>
      <c r="AS169">
        <v>0</v>
      </c>
      <c r="AT169">
        <v>0</v>
      </c>
      <c r="AU169" s="1">
        <v>5000</v>
      </c>
    </row>
    <row r="170" spans="1:47" hidden="1" x14ac:dyDescent="0.35">
      <c r="A170" t="s">
        <v>812</v>
      </c>
      <c r="B170" t="s">
        <v>64</v>
      </c>
      <c r="C170" t="s">
        <v>815</v>
      </c>
      <c r="D170" t="s">
        <v>54</v>
      </c>
      <c r="E170">
        <v>1</v>
      </c>
      <c r="F170" t="s">
        <v>45</v>
      </c>
      <c r="G170">
        <v>1.3</v>
      </c>
      <c r="H170" t="s">
        <v>46</v>
      </c>
      <c r="I170" t="s">
        <v>47</v>
      </c>
      <c r="J170" t="s">
        <v>48</v>
      </c>
      <c r="K170" t="s">
        <v>65</v>
      </c>
      <c r="L170" t="s">
        <v>66</v>
      </c>
      <c r="M170" t="s">
        <v>839</v>
      </c>
      <c r="N170" t="s">
        <v>111</v>
      </c>
      <c r="O170">
        <v>5</v>
      </c>
      <c r="P170" t="s">
        <v>810</v>
      </c>
      <c r="Q170">
        <v>16</v>
      </c>
      <c r="R170" t="s">
        <v>355</v>
      </c>
      <c r="S170" t="s">
        <v>847</v>
      </c>
      <c r="T170" t="s">
        <v>848</v>
      </c>
      <c r="U170">
        <v>2000</v>
      </c>
      <c r="V170" t="s">
        <v>105</v>
      </c>
      <c r="W170">
        <v>2461</v>
      </c>
      <c r="X170" t="s">
        <v>372</v>
      </c>
      <c r="Y170">
        <v>0</v>
      </c>
      <c r="Z170" t="s">
        <v>58</v>
      </c>
      <c r="AH170" s="1">
        <v>10000</v>
      </c>
      <c r="AI170">
        <v>0</v>
      </c>
      <c r="AJ170" s="1">
        <v>5551.2</v>
      </c>
      <c r="AK170" s="1">
        <v>5551.2</v>
      </c>
      <c r="AL170" s="1">
        <v>5551.2</v>
      </c>
      <c r="AM170" s="1">
        <v>5551.2</v>
      </c>
      <c r="AN170" s="1">
        <v>5551.2</v>
      </c>
      <c r="AO170" s="1">
        <v>4448.8</v>
      </c>
      <c r="AP170" s="1">
        <v>4448.8</v>
      </c>
      <c r="AQ170">
        <v>0</v>
      </c>
      <c r="AR170" s="1">
        <v>10000</v>
      </c>
      <c r="AS170">
        <v>0</v>
      </c>
      <c r="AT170">
        <v>0</v>
      </c>
      <c r="AU170" s="1">
        <v>10000</v>
      </c>
    </row>
    <row r="171" spans="1:47" hidden="1" x14ac:dyDescent="0.35">
      <c r="A171" t="s">
        <v>812</v>
      </c>
      <c r="B171" t="s">
        <v>64</v>
      </c>
      <c r="C171" t="s">
        <v>815</v>
      </c>
      <c r="D171" t="s">
        <v>54</v>
      </c>
      <c r="E171">
        <v>1</v>
      </c>
      <c r="F171" t="s">
        <v>45</v>
      </c>
      <c r="G171">
        <v>1.3</v>
      </c>
      <c r="H171" t="s">
        <v>46</v>
      </c>
      <c r="I171" t="s">
        <v>47</v>
      </c>
      <c r="J171" t="s">
        <v>48</v>
      </c>
      <c r="K171" t="s">
        <v>65</v>
      </c>
      <c r="L171" t="s">
        <v>66</v>
      </c>
      <c r="M171" t="s">
        <v>839</v>
      </c>
      <c r="N171" t="s">
        <v>111</v>
      </c>
      <c r="O171">
        <v>5</v>
      </c>
      <c r="P171" t="s">
        <v>810</v>
      </c>
      <c r="Q171">
        <v>16</v>
      </c>
      <c r="R171" t="s">
        <v>355</v>
      </c>
      <c r="S171" t="s">
        <v>847</v>
      </c>
      <c r="T171" t="s">
        <v>848</v>
      </c>
      <c r="U171">
        <v>2000</v>
      </c>
      <c r="V171" t="s">
        <v>105</v>
      </c>
      <c r="W171">
        <v>2741</v>
      </c>
      <c r="X171" t="s">
        <v>849</v>
      </c>
      <c r="Y171">
        <v>0</v>
      </c>
      <c r="Z171" t="s">
        <v>58</v>
      </c>
      <c r="AH171" s="1">
        <v>15000</v>
      </c>
      <c r="AI171">
        <v>0</v>
      </c>
      <c r="AJ171" s="1">
        <v>14647</v>
      </c>
      <c r="AK171" s="1">
        <v>14647</v>
      </c>
      <c r="AL171" s="1">
        <v>14647</v>
      </c>
      <c r="AM171">
        <v>0</v>
      </c>
      <c r="AN171">
        <v>0</v>
      </c>
      <c r="AO171">
        <v>353</v>
      </c>
      <c r="AP171" s="1">
        <v>15000</v>
      </c>
      <c r="AQ171">
        <v>0</v>
      </c>
      <c r="AR171" s="1">
        <v>15000</v>
      </c>
      <c r="AS171">
        <v>0</v>
      </c>
      <c r="AT171">
        <v>0</v>
      </c>
      <c r="AU171" s="1">
        <v>15000</v>
      </c>
    </row>
    <row r="172" spans="1:47" hidden="1" x14ac:dyDescent="0.35">
      <c r="A172" t="s">
        <v>812</v>
      </c>
      <c r="B172" t="s">
        <v>64</v>
      </c>
      <c r="C172" t="s">
        <v>815</v>
      </c>
      <c r="D172" t="s">
        <v>54</v>
      </c>
      <c r="E172">
        <v>1</v>
      </c>
      <c r="F172" t="s">
        <v>45</v>
      </c>
      <c r="G172">
        <v>1.3</v>
      </c>
      <c r="H172" t="s">
        <v>46</v>
      </c>
      <c r="I172" t="s">
        <v>47</v>
      </c>
      <c r="J172" t="s">
        <v>48</v>
      </c>
      <c r="K172" t="s">
        <v>65</v>
      </c>
      <c r="L172" t="s">
        <v>66</v>
      </c>
      <c r="M172" t="s">
        <v>839</v>
      </c>
      <c r="N172" t="s">
        <v>111</v>
      </c>
      <c r="O172">
        <v>5</v>
      </c>
      <c r="P172" t="s">
        <v>810</v>
      </c>
      <c r="Q172">
        <v>16</v>
      </c>
      <c r="R172" t="s">
        <v>355</v>
      </c>
      <c r="S172" t="s">
        <v>847</v>
      </c>
      <c r="T172" t="s">
        <v>848</v>
      </c>
      <c r="U172">
        <v>3000</v>
      </c>
      <c r="V172" t="s">
        <v>56</v>
      </c>
      <c r="W172">
        <v>3291</v>
      </c>
      <c r="X172" t="s">
        <v>315</v>
      </c>
      <c r="Y172">
        <v>0</v>
      </c>
      <c r="Z172" t="s">
        <v>58</v>
      </c>
      <c r="AH172" s="1">
        <v>100000</v>
      </c>
      <c r="AI172" s="1">
        <v>500000</v>
      </c>
      <c r="AJ172" s="1">
        <v>46400</v>
      </c>
      <c r="AK172" s="1">
        <v>46400</v>
      </c>
      <c r="AL172" s="1">
        <v>46400</v>
      </c>
      <c r="AM172" s="1">
        <v>46400</v>
      </c>
      <c r="AN172" s="1">
        <v>46400</v>
      </c>
      <c r="AO172" s="1">
        <v>53600</v>
      </c>
      <c r="AP172" s="1">
        <v>53600</v>
      </c>
      <c r="AQ172">
        <v>0</v>
      </c>
      <c r="AR172">
        <v>0</v>
      </c>
      <c r="AS172">
        <v>0</v>
      </c>
      <c r="AT172" s="1">
        <v>400000</v>
      </c>
      <c r="AU172" s="1">
        <v>-400000</v>
      </c>
    </row>
    <row r="173" spans="1:47" hidden="1" x14ac:dyDescent="0.35">
      <c r="A173" t="s">
        <v>812</v>
      </c>
      <c r="B173" t="s">
        <v>64</v>
      </c>
      <c r="C173" t="s">
        <v>815</v>
      </c>
      <c r="D173" t="s">
        <v>54</v>
      </c>
      <c r="E173">
        <v>1</v>
      </c>
      <c r="F173" t="s">
        <v>45</v>
      </c>
      <c r="G173">
        <v>1.3</v>
      </c>
      <c r="H173" t="s">
        <v>46</v>
      </c>
      <c r="I173" t="s">
        <v>47</v>
      </c>
      <c r="J173" t="s">
        <v>48</v>
      </c>
      <c r="K173" t="s">
        <v>65</v>
      </c>
      <c r="L173" t="s">
        <v>66</v>
      </c>
      <c r="M173" t="s">
        <v>839</v>
      </c>
      <c r="N173" t="s">
        <v>111</v>
      </c>
      <c r="O173">
        <v>5</v>
      </c>
      <c r="P173" t="s">
        <v>810</v>
      </c>
      <c r="Q173">
        <v>16</v>
      </c>
      <c r="R173" t="s">
        <v>355</v>
      </c>
      <c r="S173" t="s">
        <v>847</v>
      </c>
      <c r="T173" t="s">
        <v>848</v>
      </c>
      <c r="U173">
        <v>3000</v>
      </c>
      <c r="V173" t="s">
        <v>56</v>
      </c>
      <c r="W173">
        <v>3581</v>
      </c>
      <c r="X173" t="s">
        <v>190</v>
      </c>
      <c r="Y173">
        <v>0</v>
      </c>
      <c r="Z173" t="s">
        <v>58</v>
      </c>
      <c r="AH173" s="1">
        <v>10000</v>
      </c>
      <c r="AI173" s="1">
        <v>10000</v>
      </c>
      <c r="AJ173" s="1">
        <v>2411.04</v>
      </c>
      <c r="AK173" s="1">
        <v>2411.04</v>
      </c>
      <c r="AL173" s="1">
        <v>2411.04</v>
      </c>
      <c r="AM173" s="1">
        <v>2101.5500000000002</v>
      </c>
      <c r="AN173" s="1">
        <v>2101.5500000000002</v>
      </c>
      <c r="AO173" s="1">
        <v>7588.96</v>
      </c>
      <c r="AP173" s="1">
        <v>7898.45</v>
      </c>
      <c r="AQ173">
        <v>0</v>
      </c>
      <c r="AR173">
        <v>0</v>
      </c>
      <c r="AS173">
        <v>0</v>
      </c>
      <c r="AT173">
        <v>0</v>
      </c>
      <c r="AU173">
        <v>0</v>
      </c>
    </row>
    <row r="174" spans="1:47" hidden="1" x14ac:dyDescent="0.35">
      <c r="A174" t="s">
        <v>812</v>
      </c>
      <c r="B174" t="s">
        <v>64</v>
      </c>
      <c r="C174" t="s">
        <v>815</v>
      </c>
      <c r="D174" t="s">
        <v>54</v>
      </c>
      <c r="E174">
        <v>1</v>
      </c>
      <c r="F174" t="s">
        <v>45</v>
      </c>
      <c r="G174">
        <v>1.3</v>
      </c>
      <c r="H174" t="s">
        <v>46</v>
      </c>
      <c r="I174" t="s">
        <v>47</v>
      </c>
      <c r="J174" t="s">
        <v>48</v>
      </c>
      <c r="K174" t="s">
        <v>65</v>
      </c>
      <c r="L174" t="s">
        <v>66</v>
      </c>
      <c r="M174" t="s">
        <v>839</v>
      </c>
      <c r="N174" t="s">
        <v>111</v>
      </c>
      <c r="O174">
        <v>5</v>
      </c>
      <c r="P174" t="s">
        <v>810</v>
      </c>
      <c r="Q174">
        <v>16</v>
      </c>
      <c r="R174" t="s">
        <v>355</v>
      </c>
      <c r="S174" t="s">
        <v>847</v>
      </c>
      <c r="T174" t="s">
        <v>848</v>
      </c>
      <c r="U174">
        <v>3000</v>
      </c>
      <c r="V174" t="s">
        <v>56</v>
      </c>
      <c r="W174">
        <v>3821</v>
      </c>
      <c r="X174" t="s">
        <v>228</v>
      </c>
      <c r="Y174">
        <v>0</v>
      </c>
      <c r="Z174" t="s">
        <v>58</v>
      </c>
      <c r="AH174" s="1">
        <v>2700000</v>
      </c>
      <c r="AI174" s="1">
        <v>1000009.72</v>
      </c>
      <c r="AJ174" s="1">
        <v>2678530.52</v>
      </c>
      <c r="AK174" s="1">
        <v>1503284.68</v>
      </c>
      <c r="AL174" s="1">
        <v>1153992.47</v>
      </c>
      <c r="AM174" s="1">
        <v>931342.07</v>
      </c>
      <c r="AN174" s="1">
        <v>931342.07</v>
      </c>
      <c r="AO174" s="1">
        <v>1196715.32</v>
      </c>
      <c r="AP174" s="1">
        <v>1768657.93</v>
      </c>
      <c r="AQ174">
        <v>0</v>
      </c>
      <c r="AR174" s="1">
        <v>1900000</v>
      </c>
      <c r="AS174">
        <v>0</v>
      </c>
      <c r="AT174" s="1">
        <v>200009.72</v>
      </c>
      <c r="AU174" s="1">
        <v>1699990.28</v>
      </c>
    </row>
    <row r="175" spans="1:47" hidden="1" x14ac:dyDescent="0.35">
      <c r="A175" t="s">
        <v>812</v>
      </c>
      <c r="B175" t="s">
        <v>64</v>
      </c>
      <c r="C175" t="s">
        <v>815</v>
      </c>
      <c r="D175" t="s">
        <v>54</v>
      </c>
      <c r="E175">
        <v>1</v>
      </c>
      <c r="F175" t="s">
        <v>45</v>
      </c>
      <c r="G175">
        <v>1.3</v>
      </c>
      <c r="H175" t="s">
        <v>46</v>
      </c>
      <c r="I175" t="s">
        <v>47</v>
      </c>
      <c r="J175" t="s">
        <v>48</v>
      </c>
      <c r="K175" t="s">
        <v>65</v>
      </c>
      <c r="L175" t="s">
        <v>66</v>
      </c>
      <c r="M175" t="s">
        <v>839</v>
      </c>
      <c r="N175" t="s">
        <v>111</v>
      </c>
      <c r="O175">
        <v>5</v>
      </c>
      <c r="P175" t="s">
        <v>810</v>
      </c>
      <c r="Q175">
        <v>16</v>
      </c>
      <c r="R175" t="s">
        <v>355</v>
      </c>
      <c r="S175" t="s">
        <v>847</v>
      </c>
      <c r="T175" t="s">
        <v>848</v>
      </c>
      <c r="U175">
        <v>3000</v>
      </c>
      <c r="V175" t="s">
        <v>56</v>
      </c>
      <c r="W175">
        <v>3821</v>
      </c>
      <c r="X175" t="s">
        <v>228</v>
      </c>
      <c r="Y175">
        <v>13</v>
      </c>
      <c r="Z175" t="s">
        <v>672</v>
      </c>
      <c r="AH175" s="1">
        <v>1850000</v>
      </c>
      <c r="AI175" s="1">
        <v>749980.56</v>
      </c>
      <c r="AJ175" s="1">
        <v>1797500.01</v>
      </c>
      <c r="AK175" s="1">
        <v>1797500.01</v>
      </c>
      <c r="AL175">
        <v>0</v>
      </c>
      <c r="AM175">
        <v>0</v>
      </c>
      <c r="AN175">
        <v>0</v>
      </c>
      <c r="AO175" s="1">
        <v>52499.99</v>
      </c>
      <c r="AP175" s="1">
        <v>1850000</v>
      </c>
      <c r="AQ175">
        <v>0</v>
      </c>
      <c r="AR175" s="1">
        <v>1100019.44</v>
      </c>
      <c r="AS175">
        <v>0</v>
      </c>
      <c r="AT175">
        <v>0</v>
      </c>
      <c r="AU175" s="1">
        <v>1100019.44</v>
      </c>
    </row>
    <row r="176" spans="1:47" hidden="1" x14ac:dyDescent="0.35">
      <c r="A176" t="s">
        <v>812</v>
      </c>
      <c r="B176" t="s">
        <v>64</v>
      </c>
      <c r="C176" t="s">
        <v>815</v>
      </c>
      <c r="D176" t="s">
        <v>54</v>
      </c>
      <c r="E176">
        <v>1</v>
      </c>
      <c r="F176" t="s">
        <v>45</v>
      </c>
      <c r="G176">
        <v>1.3</v>
      </c>
      <c r="H176" t="s">
        <v>46</v>
      </c>
      <c r="I176" t="s">
        <v>47</v>
      </c>
      <c r="J176" t="s">
        <v>48</v>
      </c>
      <c r="K176" t="s">
        <v>65</v>
      </c>
      <c r="L176" t="s">
        <v>66</v>
      </c>
      <c r="M176" t="s">
        <v>839</v>
      </c>
      <c r="N176" t="s">
        <v>111</v>
      </c>
      <c r="O176">
        <v>5</v>
      </c>
      <c r="P176" t="s">
        <v>810</v>
      </c>
      <c r="Q176">
        <v>16</v>
      </c>
      <c r="R176" t="s">
        <v>355</v>
      </c>
      <c r="S176" t="s">
        <v>847</v>
      </c>
      <c r="T176" t="s">
        <v>848</v>
      </c>
      <c r="U176">
        <v>3000</v>
      </c>
      <c r="V176" t="s">
        <v>56</v>
      </c>
      <c r="W176">
        <v>3821</v>
      </c>
      <c r="X176" t="s">
        <v>228</v>
      </c>
      <c r="Y176">
        <v>14</v>
      </c>
      <c r="Z176" t="s">
        <v>669</v>
      </c>
      <c r="AH176" s="1">
        <v>2500000</v>
      </c>
      <c r="AI176" s="1">
        <v>2500009.7200000002</v>
      </c>
      <c r="AJ176" s="1">
        <v>234781.68</v>
      </c>
      <c r="AK176" s="1">
        <v>234781.68</v>
      </c>
      <c r="AL176">
        <v>0</v>
      </c>
      <c r="AM176">
        <v>0</v>
      </c>
      <c r="AN176">
        <v>0</v>
      </c>
      <c r="AO176" s="1">
        <v>2265218.3199999998</v>
      </c>
      <c r="AP176" s="1">
        <v>2500000</v>
      </c>
      <c r="AQ176">
        <v>0</v>
      </c>
      <c r="AR176">
        <v>0</v>
      </c>
      <c r="AS176">
        <v>0</v>
      </c>
      <c r="AT176">
        <v>9.7200000000000006</v>
      </c>
      <c r="AU176">
        <v>-9.7200000000000006</v>
      </c>
    </row>
    <row r="177" spans="1:47" hidden="1" x14ac:dyDescent="0.35">
      <c r="A177" t="s">
        <v>812</v>
      </c>
      <c r="B177" t="s">
        <v>64</v>
      </c>
      <c r="C177" t="s">
        <v>815</v>
      </c>
      <c r="D177" t="s">
        <v>54</v>
      </c>
      <c r="E177">
        <v>1</v>
      </c>
      <c r="F177" t="s">
        <v>45</v>
      </c>
      <c r="G177">
        <v>1.3</v>
      </c>
      <c r="H177" t="s">
        <v>46</v>
      </c>
      <c r="I177" t="s">
        <v>47</v>
      </c>
      <c r="J177" t="s">
        <v>48</v>
      </c>
      <c r="K177" t="s">
        <v>65</v>
      </c>
      <c r="L177" t="s">
        <v>66</v>
      </c>
      <c r="M177" t="s">
        <v>850</v>
      </c>
      <c r="N177" t="s">
        <v>852</v>
      </c>
      <c r="O177">
        <v>5</v>
      </c>
      <c r="P177" t="s">
        <v>810</v>
      </c>
      <c r="Q177">
        <v>17</v>
      </c>
      <c r="R177" t="s">
        <v>853</v>
      </c>
      <c r="S177" t="s">
        <v>851</v>
      </c>
      <c r="T177" t="s">
        <v>854</v>
      </c>
      <c r="U177">
        <v>3000</v>
      </c>
      <c r="V177" t="s">
        <v>56</v>
      </c>
      <c r="W177">
        <v>3311</v>
      </c>
      <c r="X177" t="s">
        <v>316</v>
      </c>
      <c r="Y177">
        <v>0</v>
      </c>
      <c r="Z177" t="s">
        <v>58</v>
      </c>
      <c r="AH177" s="1">
        <v>1894499.99</v>
      </c>
      <c r="AI177" s="1">
        <v>1500000</v>
      </c>
      <c r="AJ177" s="1">
        <v>1485594.02</v>
      </c>
      <c r="AK177" s="1">
        <v>1070680</v>
      </c>
      <c r="AL177" s="1">
        <v>471540</v>
      </c>
      <c r="AM177" s="1">
        <v>401360</v>
      </c>
      <c r="AN177" s="1">
        <v>401360</v>
      </c>
      <c r="AO177" s="1">
        <v>823819.99</v>
      </c>
      <c r="AP177" s="1">
        <v>1493139.99</v>
      </c>
      <c r="AQ177">
        <v>0</v>
      </c>
      <c r="AR177" s="1">
        <v>445731.99</v>
      </c>
      <c r="AS177">
        <v>0</v>
      </c>
      <c r="AT177" s="1">
        <v>51232</v>
      </c>
      <c r="AU177" s="1">
        <v>394499.99</v>
      </c>
    </row>
    <row r="178" spans="1:47" hidden="1" x14ac:dyDescent="0.35">
      <c r="A178" t="s">
        <v>812</v>
      </c>
      <c r="B178" t="s">
        <v>64</v>
      </c>
      <c r="C178" t="s">
        <v>815</v>
      </c>
      <c r="D178" t="s">
        <v>54</v>
      </c>
      <c r="E178">
        <v>1</v>
      </c>
      <c r="F178" t="s">
        <v>45</v>
      </c>
      <c r="G178">
        <v>1.3</v>
      </c>
      <c r="H178" t="s">
        <v>46</v>
      </c>
      <c r="I178" t="s">
        <v>47</v>
      </c>
      <c r="J178" t="s">
        <v>48</v>
      </c>
      <c r="K178" t="s">
        <v>65</v>
      </c>
      <c r="L178" t="s">
        <v>66</v>
      </c>
      <c r="M178" t="s">
        <v>850</v>
      </c>
      <c r="N178" t="s">
        <v>852</v>
      </c>
      <c r="O178">
        <v>5</v>
      </c>
      <c r="P178" t="s">
        <v>810</v>
      </c>
      <c r="Q178">
        <v>17</v>
      </c>
      <c r="R178" t="s">
        <v>853</v>
      </c>
      <c r="S178" t="s">
        <v>851</v>
      </c>
      <c r="T178" t="s">
        <v>854</v>
      </c>
      <c r="U178">
        <v>3000</v>
      </c>
      <c r="V178" t="s">
        <v>56</v>
      </c>
      <c r="W178">
        <v>3341</v>
      </c>
      <c r="X178" t="s">
        <v>162</v>
      </c>
      <c r="Y178">
        <v>0</v>
      </c>
      <c r="Z178" t="s">
        <v>58</v>
      </c>
      <c r="AH178" s="1">
        <v>505500.01</v>
      </c>
      <c r="AI178" s="1">
        <v>500000</v>
      </c>
      <c r="AJ178" s="1">
        <v>505500.01</v>
      </c>
      <c r="AK178" s="1">
        <v>505500.01</v>
      </c>
      <c r="AL178" s="1">
        <v>46000.01</v>
      </c>
      <c r="AM178" s="1">
        <v>46000.01</v>
      </c>
      <c r="AN178" s="1">
        <v>46000.01</v>
      </c>
      <c r="AO178">
        <v>0</v>
      </c>
      <c r="AP178" s="1">
        <v>459500</v>
      </c>
      <c r="AQ178">
        <v>0</v>
      </c>
      <c r="AR178" s="1">
        <v>51232</v>
      </c>
      <c r="AS178">
        <v>0</v>
      </c>
      <c r="AT178" s="1">
        <v>45731.99</v>
      </c>
      <c r="AU178" s="1">
        <v>5500.01</v>
      </c>
    </row>
    <row r="179" spans="1:47" hidden="1" x14ac:dyDescent="0.35">
      <c r="A179" t="s">
        <v>812</v>
      </c>
      <c r="B179" t="s">
        <v>64</v>
      </c>
      <c r="C179" t="s">
        <v>815</v>
      </c>
      <c r="D179" t="s">
        <v>116</v>
      </c>
      <c r="E179">
        <v>1</v>
      </c>
      <c r="F179" t="s">
        <v>45</v>
      </c>
      <c r="G179">
        <v>1.3</v>
      </c>
      <c r="H179" t="s">
        <v>46</v>
      </c>
      <c r="I179" t="s">
        <v>47</v>
      </c>
      <c r="J179" t="s">
        <v>48</v>
      </c>
      <c r="K179" t="s">
        <v>65</v>
      </c>
      <c r="L179" t="s">
        <v>66</v>
      </c>
      <c r="M179" t="s">
        <v>855</v>
      </c>
      <c r="N179" t="s">
        <v>857</v>
      </c>
      <c r="O179">
        <v>2</v>
      </c>
      <c r="P179" t="s">
        <v>148</v>
      </c>
      <c r="Q179">
        <v>25</v>
      </c>
      <c r="R179" t="s">
        <v>404</v>
      </c>
      <c r="S179" t="s">
        <v>856</v>
      </c>
      <c r="T179" t="s">
        <v>858</v>
      </c>
      <c r="U179">
        <v>5000</v>
      </c>
      <c r="V179" t="s">
        <v>118</v>
      </c>
      <c r="W179">
        <v>5611</v>
      </c>
      <c r="X179" t="s">
        <v>403</v>
      </c>
      <c r="Y179">
        <v>0</v>
      </c>
      <c r="Z179" t="s">
        <v>58</v>
      </c>
      <c r="AH179" s="1">
        <v>579000</v>
      </c>
      <c r="AI179" s="1">
        <v>196000</v>
      </c>
      <c r="AJ179" s="1">
        <v>578057.02</v>
      </c>
      <c r="AK179" s="1">
        <v>308120.38</v>
      </c>
      <c r="AL179">
        <v>0</v>
      </c>
      <c r="AM179">
        <v>0</v>
      </c>
      <c r="AN179">
        <v>0</v>
      </c>
      <c r="AO179" s="1">
        <v>270879.62</v>
      </c>
      <c r="AP179" s="1">
        <v>579000</v>
      </c>
      <c r="AQ179">
        <v>0</v>
      </c>
      <c r="AR179" s="1">
        <v>383000</v>
      </c>
      <c r="AS179">
        <v>0</v>
      </c>
      <c r="AT179">
        <v>0</v>
      </c>
      <c r="AU179" s="1">
        <v>383000</v>
      </c>
    </row>
    <row r="180" spans="1:47" hidden="1" x14ac:dyDescent="0.35">
      <c r="A180" t="s">
        <v>812</v>
      </c>
      <c r="B180" t="s">
        <v>64</v>
      </c>
      <c r="C180" t="s">
        <v>815</v>
      </c>
      <c r="D180" t="s">
        <v>116</v>
      </c>
      <c r="E180">
        <v>1</v>
      </c>
      <c r="F180" t="s">
        <v>45</v>
      </c>
      <c r="G180">
        <v>1.3</v>
      </c>
      <c r="H180" t="s">
        <v>46</v>
      </c>
      <c r="I180" t="s">
        <v>47</v>
      </c>
      <c r="J180" t="s">
        <v>48</v>
      </c>
      <c r="K180" t="s">
        <v>65</v>
      </c>
      <c r="L180" t="s">
        <v>66</v>
      </c>
      <c r="M180" t="s">
        <v>855</v>
      </c>
      <c r="N180" t="s">
        <v>857</v>
      </c>
      <c r="O180">
        <v>2</v>
      </c>
      <c r="P180" t="s">
        <v>148</v>
      </c>
      <c r="Q180">
        <v>25</v>
      </c>
      <c r="R180" t="s">
        <v>404</v>
      </c>
      <c r="S180" t="s">
        <v>856</v>
      </c>
      <c r="T180" t="s">
        <v>858</v>
      </c>
      <c r="U180">
        <v>5000</v>
      </c>
      <c r="V180" t="s">
        <v>118</v>
      </c>
      <c r="W180">
        <v>5671</v>
      </c>
      <c r="X180" t="s">
        <v>407</v>
      </c>
      <c r="Y180">
        <v>0</v>
      </c>
      <c r="Z180" t="s">
        <v>58</v>
      </c>
      <c r="AH180" s="1">
        <v>4617000</v>
      </c>
      <c r="AI180" s="1">
        <v>2300000</v>
      </c>
      <c r="AJ180" s="1">
        <v>2939290</v>
      </c>
      <c r="AK180" s="1">
        <v>2939290</v>
      </c>
      <c r="AL180">
        <v>0</v>
      </c>
      <c r="AM180">
        <v>0</v>
      </c>
      <c r="AN180">
        <v>0</v>
      </c>
      <c r="AO180" s="1">
        <v>1677710</v>
      </c>
      <c r="AP180" s="1">
        <v>4617000</v>
      </c>
      <c r="AQ180" s="1">
        <v>2700000</v>
      </c>
      <c r="AR180">
        <v>0</v>
      </c>
      <c r="AS180">
        <v>0</v>
      </c>
      <c r="AT180" s="1">
        <v>383000</v>
      </c>
      <c r="AU180" s="1">
        <v>2317000</v>
      </c>
    </row>
    <row r="181" spans="1:47" hidden="1" x14ac:dyDescent="0.35">
      <c r="A181" t="s">
        <v>812</v>
      </c>
      <c r="B181" t="s">
        <v>64</v>
      </c>
      <c r="C181" t="s">
        <v>815</v>
      </c>
      <c r="D181" t="s">
        <v>54</v>
      </c>
      <c r="E181">
        <v>1</v>
      </c>
      <c r="F181" t="s">
        <v>45</v>
      </c>
      <c r="G181">
        <v>1.3</v>
      </c>
      <c r="H181" t="s">
        <v>46</v>
      </c>
      <c r="I181" t="s">
        <v>47</v>
      </c>
      <c r="J181" t="s">
        <v>48</v>
      </c>
      <c r="K181" t="s">
        <v>65</v>
      </c>
      <c r="L181" t="s">
        <v>66</v>
      </c>
      <c r="M181" t="s">
        <v>855</v>
      </c>
      <c r="N181" t="s">
        <v>857</v>
      </c>
      <c r="O181">
        <v>2</v>
      </c>
      <c r="P181" t="s">
        <v>148</v>
      </c>
      <c r="Q181">
        <v>25</v>
      </c>
      <c r="R181" t="s">
        <v>404</v>
      </c>
      <c r="S181" t="s">
        <v>856</v>
      </c>
      <c r="T181" t="s">
        <v>858</v>
      </c>
      <c r="U181">
        <v>2000</v>
      </c>
      <c r="V181" t="s">
        <v>105</v>
      </c>
      <c r="W181">
        <v>2161</v>
      </c>
      <c r="X181" t="s">
        <v>367</v>
      </c>
      <c r="Y181">
        <v>0</v>
      </c>
      <c r="Z181" t="s">
        <v>58</v>
      </c>
      <c r="AH181" s="1">
        <v>1112000</v>
      </c>
      <c r="AI181" s="1">
        <v>1000000</v>
      </c>
      <c r="AJ181" s="1">
        <v>1092359.53</v>
      </c>
      <c r="AK181" s="1">
        <v>1092359.53</v>
      </c>
      <c r="AL181" s="1">
        <v>1092359.53</v>
      </c>
      <c r="AM181">
        <v>0</v>
      </c>
      <c r="AN181">
        <v>0</v>
      </c>
      <c r="AO181" s="1">
        <v>19640.47</v>
      </c>
      <c r="AP181" s="1">
        <v>1112000</v>
      </c>
      <c r="AQ181">
        <v>0</v>
      </c>
      <c r="AR181" s="1">
        <v>112000</v>
      </c>
      <c r="AS181">
        <v>0</v>
      </c>
      <c r="AT181">
        <v>0</v>
      </c>
      <c r="AU181" s="1">
        <v>112000</v>
      </c>
    </row>
    <row r="182" spans="1:47" hidden="1" x14ac:dyDescent="0.35">
      <c r="A182" t="s">
        <v>812</v>
      </c>
      <c r="B182" t="s">
        <v>64</v>
      </c>
      <c r="C182" t="s">
        <v>815</v>
      </c>
      <c r="D182" t="s">
        <v>54</v>
      </c>
      <c r="E182">
        <v>1</v>
      </c>
      <c r="F182" t="s">
        <v>45</v>
      </c>
      <c r="G182">
        <v>1.3</v>
      </c>
      <c r="H182" t="s">
        <v>46</v>
      </c>
      <c r="I182" t="s">
        <v>47</v>
      </c>
      <c r="J182" t="s">
        <v>48</v>
      </c>
      <c r="K182" t="s">
        <v>65</v>
      </c>
      <c r="L182" t="s">
        <v>66</v>
      </c>
      <c r="M182" t="s">
        <v>855</v>
      </c>
      <c r="N182" t="s">
        <v>857</v>
      </c>
      <c r="O182">
        <v>2</v>
      </c>
      <c r="P182" t="s">
        <v>148</v>
      </c>
      <c r="Q182">
        <v>25</v>
      </c>
      <c r="R182" t="s">
        <v>404</v>
      </c>
      <c r="S182" t="s">
        <v>856</v>
      </c>
      <c r="T182" t="s">
        <v>858</v>
      </c>
      <c r="U182">
        <v>2000</v>
      </c>
      <c r="V182" t="s">
        <v>105</v>
      </c>
      <c r="W182">
        <v>2411</v>
      </c>
      <c r="X182" t="s">
        <v>369</v>
      </c>
      <c r="Y182">
        <v>0</v>
      </c>
      <c r="Z182" t="s">
        <v>58</v>
      </c>
      <c r="AH182" s="1">
        <v>1407200</v>
      </c>
      <c r="AI182" s="1">
        <v>1407200</v>
      </c>
      <c r="AJ182" s="1">
        <v>485982.81</v>
      </c>
      <c r="AK182" s="1">
        <v>485982.81</v>
      </c>
      <c r="AL182" s="1">
        <v>24766.81</v>
      </c>
      <c r="AM182" s="1">
        <v>24766.81</v>
      </c>
      <c r="AN182" s="1">
        <v>24766.81</v>
      </c>
      <c r="AO182" s="1">
        <v>921217.19</v>
      </c>
      <c r="AP182" s="1">
        <v>1382433.19</v>
      </c>
      <c r="AQ182">
        <v>0</v>
      </c>
      <c r="AR182">
        <v>0</v>
      </c>
      <c r="AS182">
        <v>0</v>
      </c>
      <c r="AT182">
        <v>0</v>
      </c>
      <c r="AU182">
        <v>0</v>
      </c>
    </row>
    <row r="183" spans="1:47" hidden="1" x14ac:dyDescent="0.35">
      <c r="A183" t="s">
        <v>812</v>
      </c>
      <c r="B183" t="s">
        <v>64</v>
      </c>
      <c r="C183" t="s">
        <v>815</v>
      </c>
      <c r="D183" t="s">
        <v>54</v>
      </c>
      <c r="E183">
        <v>1</v>
      </c>
      <c r="F183" t="s">
        <v>45</v>
      </c>
      <c r="G183">
        <v>1.3</v>
      </c>
      <c r="H183" t="s">
        <v>46</v>
      </c>
      <c r="I183" t="s">
        <v>47</v>
      </c>
      <c r="J183" t="s">
        <v>48</v>
      </c>
      <c r="K183" t="s">
        <v>65</v>
      </c>
      <c r="L183" t="s">
        <v>66</v>
      </c>
      <c r="M183" t="s">
        <v>855</v>
      </c>
      <c r="N183" t="s">
        <v>857</v>
      </c>
      <c r="O183">
        <v>2</v>
      </c>
      <c r="P183" t="s">
        <v>148</v>
      </c>
      <c r="Q183">
        <v>25</v>
      </c>
      <c r="R183" t="s">
        <v>404</v>
      </c>
      <c r="S183" t="s">
        <v>856</v>
      </c>
      <c r="T183" t="s">
        <v>858</v>
      </c>
      <c r="U183">
        <v>2000</v>
      </c>
      <c r="V183" t="s">
        <v>105</v>
      </c>
      <c r="W183">
        <v>2421</v>
      </c>
      <c r="X183" t="s">
        <v>370</v>
      </c>
      <c r="Y183">
        <v>0</v>
      </c>
      <c r="Z183" t="s">
        <v>58</v>
      </c>
      <c r="AH183" s="1">
        <v>19370000</v>
      </c>
      <c r="AI183" s="1">
        <v>20000000</v>
      </c>
      <c r="AJ183" s="1">
        <v>12771798.130000001</v>
      </c>
      <c r="AK183" s="1">
        <v>12771798.130000001</v>
      </c>
      <c r="AL183" s="1">
        <v>2474992.2400000002</v>
      </c>
      <c r="AM183" s="1">
        <v>796219.36</v>
      </c>
      <c r="AN183" s="1">
        <v>796219.36</v>
      </c>
      <c r="AO183" s="1">
        <v>6598201.8700000001</v>
      </c>
      <c r="AP183" s="1">
        <v>18573780.640000001</v>
      </c>
      <c r="AQ183">
        <v>0</v>
      </c>
      <c r="AR183">
        <v>0</v>
      </c>
      <c r="AS183">
        <v>0</v>
      </c>
      <c r="AT183" s="1">
        <v>630000</v>
      </c>
      <c r="AU183" s="1">
        <v>-630000</v>
      </c>
    </row>
    <row r="184" spans="1:47" hidden="1" x14ac:dyDescent="0.35">
      <c r="A184" t="s">
        <v>812</v>
      </c>
      <c r="B184" t="s">
        <v>64</v>
      </c>
      <c r="C184" t="s">
        <v>815</v>
      </c>
      <c r="D184" t="s">
        <v>54</v>
      </c>
      <c r="E184">
        <v>1</v>
      </c>
      <c r="F184" t="s">
        <v>45</v>
      </c>
      <c r="G184">
        <v>1.3</v>
      </c>
      <c r="H184" t="s">
        <v>46</v>
      </c>
      <c r="I184" t="s">
        <v>47</v>
      </c>
      <c r="J184" t="s">
        <v>48</v>
      </c>
      <c r="K184" t="s">
        <v>65</v>
      </c>
      <c r="L184" t="s">
        <v>66</v>
      </c>
      <c r="M184" t="s">
        <v>855</v>
      </c>
      <c r="N184" t="s">
        <v>857</v>
      </c>
      <c r="O184">
        <v>2</v>
      </c>
      <c r="P184" t="s">
        <v>148</v>
      </c>
      <c r="Q184">
        <v>25</v>
      </c>
      <c r="R184" t="s">
        <v>404</v>
      </c>
      <c r="S184" t="s">
        <v>856</v>
      </c>
      <c r="T184" t="s">
        <v>858</v>
      </c>
      <c r="U184">
        <v>2000</v>
      </c>
      <c r="V184" t="s">
        <v>105</v>
      </c>
      <c r="W184">
        <v>2471</v>
      </c>
      <c r="X184" t="s">
        <v>373</v>
      </c>
      <c r="Y184">
        <v>0</v>
      </c>
      <c r="Z184" t="s">
        <v>58</v>
      </c>
      <c r="AH184" s="1">
        <v>1300000</v>
      </c>
      <c r="AI184" s="1">
        <v>1300000</v>
      </c>
      <c r="AJ184" s="1">
        <v>610607.27</v>
      </c>
      <c r="AK184" s="1">
        <v>610607.27</v>
      </c>
      <c r="AL184" s="1">
        <v>189487.37</v>
      </c>
      <c r="AM184" s="1">
        <v>43921.43</v>
      </c>
      <c r="AN184" s="1">
        <v>43921.43</v>
      </c>
      <c r="AO184" s="1">
        <v>689392.73</v>
      </c>
      <c r="AP184" s="1">
        <v>1256078.57</v>
      </c>
      <c r="AQ184">
        <v>0</v>
      </c>
      <c r="AR184">
        <v>0</v>
      </c>
      <c r="AS184">
        <v>0</v>
      </c>
      <c r="AT184">
        <v>0</v>
      </c>
      <c r="AU184">
        <v>0</v>
      </c>
    </row>
    <row r="185" spans="1:47" hidden="1" x14ac:dyDescent="0.35">
      <c r="A185" t="s">
        <v>812</v>
      </c>
      <c r="B185" t="s">
        <v>64</v>
      </c>
      <c r="C185" t="s">
        <v>815</v>
      </c>
      <c r="D185" t="s">
        <v>54</v>
      </c>
      <c r="E185">
        <v>1</v>
      </c>
      <c r="F185" t="s">
        <v>45</v>
      </c>
      <c r="G185">
        <v>1.3</v>
      </c>
      <c r="H185" t="s">
        <v>46</v>
      </c>
      <c r="I185" t="s">
        <v>47</v>
      </c>
      <c r="J185" t="s">
        <v>48</v>
      </c>
      <c r="K185" t="s">
        <v>65</v>
      </c>
      <c r="L185" t="s">
        <v>66</v>
      </c>
      <c r="M185" t="s">
        <v>855</v>
      </c>
      <c r="N185" t="s">
        <v>857</v>
      </c>
      <c r="O185">
        <v>2</v>
      </c>
      <c r="P185" t="s">
        <v>148</v>
      </c>
      <c r="Q185">
        <v>25</v>
      </c>
      <c r="R185" t="s">
        <v>404</v>
      </c>
      <c r="S185" t="s">
        <v>856</v>
      </c>
      <c r="T185" t="s">
        <v>858</v>
      </c>
      <c r="U185">
        <v>2000</v>
      </c>
      <c r="V185" t="s">
        <v>105</v>
      </c>
      <c r="W185">
        <v>2491</v>
      </c>
      <c r="X185" t="s">
        <v>374</v>
      </c>
      <c r="Y185">
        <v>0</v>
      </c>
      <c r="Z185" t="s">
        <v>58</v>
      </c>
      <c r="AH185" s="1">
        <v>8700000</v>
      </c>
      <c r="AI185" s="1">
        <v>6500000</v>
      </c>
      <c r="AJ185" s="1">
        <v>5995315</v>
      </c>
      <c r="AK185" s="1">
        <v>5897875</v>
      </c>
      <c r="AL185" s="1">
        <v>5751280</v>
      </c>
      <c r="AM185" s="1">
        <v>5751280</v>
      </c>
      <c r="AN185" s="1">
        <v>5751280</v>
      </c>
      <c r="AO185" s="1">
        <v>2802125</v>
      </c>
      <c r="AP185" s="1">
        <v>2948720</v>
      </c>
      <c r="AQ185" s="1">
        <v>2500000</v>
      </c>
      <c r="AR185">
        <v>0</v>
      </c>
      <c r="AS185">
        <v>0</v>
      </c>
      <c r="AT185" s="1">
        <v>300000</v>
      </c>
      <c r="AU185" s="1">
        <v>2200000</v>
      </c>
    </row>
    <row r="186" spans="1:47" hidden="1" x14ac:dyDescent="0.35">
      <c r="A186" t="s">
        <v>812</v>
      </c>
      <c r="B186" t="s">
        <v>64</v>
      </c>
      <c r="C186" t="s">
        <v>815</v>
      </c>
      <c r="D186" t="s">
        <v>54</v>
      </c>
      <c r="E186">
        <v>1</v>
      </c>
      <c r="F186" t="s">
        <v>45</v>
      </c>
      <c r="G186">
        <v>1.3</v>
      </c>
      <c r="H186" t="s">
        <v>46</v>
      </c>
      <c r="I186" t="s">
        <v>47</v>
      </c>
      <c r="J186" t="s">
        <v>48</v>
      </c>
      <c r="K186" t="s">
        <v>65</v>
      </c>
      <c r="L186" t="s">
        <v>66</v>
      </c>
      <c r="M186" t="s">
        <v>855</v>
      </c>
      <c r="N186" t="s">
        <v>857</v>
      </c>
      <c r="O186">
        <v>2</v>
      </c>
      <c r="P186" t="s">
        <v>148</v>
      </c>
      <c r="Q186">
        <v>25</v>
      </c>
      <c r="R186" t="s">
        <v>404</v>
      </c>
      <c r="S186" t="s">
        <v>856</v>
      </c>
      <c r="T186" t="s">
        <v>858</v>
      </c>
      <c r="U186">
        <v>2000</v>
      </c>
      <c r="V186" t="s">
        <v>105</v>
      </c>
      <c r="W186">
        <v>2521</v>
      </c>
      <c r="X186" t="s">
        <v>375</v>
      </c>
      <c r="Y186">
        <v>0</v>
      </c>
      <c r="Z186" t="s">
        <v>58</v>
      </c>
      <c r="AH186" s="1">
        <v>200000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 s="1">
        <v>200000</v>
      </c>
      <c r="AP186" s="1">
        <v>200000</v>
      </c>
      <c r="AQ186" s="1">
        <v>200000</v>
      </c>
      <c r="AR186">
        <v>0</v>
      </c>
      <c r="AS186">
        <v>0</v>
      </c>
      <c r="AT186">
        <v>0</v>
      </c>
      <c r="AU186" s="1">
        <v>200000</v>
      </c>
    </row>
    <row r="187" spans="1:47" hidden="1" x14ac:dyDescent="0.35">
      <c r="A187" t="s">
        <v>812</v>
      </c>
      <c r="B187" t="s">
        <v>64</v>
      </c>
      <c r="C187" t="s">
        <v>815</v>
      </c>
      <c r="D187" t="s">
        <v>54</v>
      </c>
      <c r="E187">
        <v>1</v>
      </c>
      <c r="F187" t="s">
        <v>45</v>
      </c>
      <c r="G187">
        <v>1.3</v>
      </c>
      <c r="H187" t="s">
        <v>46</v>
      </c>
      <c r="I187" t="s">
        <v>47</v>
      </c>
      <c r="J187" t="s">
        <v>48</v>
      </c>
      <c r="K187" t="s">
        <v>65</v>
      </c>
      <c r="L187" t="s">
        <v>66</v>
      </c>
      <c r="M187" t="s">
        <v>855</v>
      </c>
      <c r="N187" t="s">
        <v>857</v>
      </c>
      <c r="O187">
        <v>2</v>
      </c>
      <c r="P187" t="s">
        <v>148</v>
      </c>
      <c r="Q187">
        <v>25</v>
      </c>
      <c r="R187" t="s">
        <v>404</v>
      </c>
      <c r="S187" t="s">
        <v>856</v>
      </c>
      <c r="T187" t="s">
        <v>858</v>
      </c>
      <c r="U187">
        <v>2000</v>
      </c>
      <c r="V187" t="s">
        <v>105</v>
      </c>
      <c r="W187">
        <v>2721</v>
      </c>
      <c r="X187" t="s">
        <v>377</v>
      </c>
      <c r="Y187">
        <v>0</v>
      </c>
      <c r="Z187" t="s">
        <v>58</v>
      </c>
      <c r="AH187" s="1">
        <v>1750000</v>
      </c>
      <c r="AI187" s="1">
        <v>750000</v>
      </c>
      <c r="AJ187" s="1">
        <v>655913.76</v>
      </c>
      <c r="AK187" s="1">
        <v>655913.76</v>
      </c>
      <c r="AL187" s="1">
        <v>451641.24</v>
      </c>
      <c r="AM187" s="1">
        <v>2025.24</v>
      </c>
      <c r="AN187" s="1">
        <v>2025.24</v>
      </c>
      <c r="AO187" s="1">
        <v>1094086.24</v>
      </c>
      <c r="AP187" s="1">
        <v>1747974.76</v>
      </c>
      <c r="AQ187" s="1">
        <v>1000000</v>
      </c>
      <c r="AR187">
        <v>0</v>
      </c>
      <c r="AS187">
        <v>0</v>
      </c>
      <c r="AT187">
        <v>0</v>
      </c>
      <c r="AU187" s="1">
        <v>1000000</v>
      </c>
    </row>
    <row r="188" spans="1:47" hidden="1" x14ac:dyDescent="0.35">
      <c r="A188" t="s">
        <v>812</v>
      </c>
      <c r="B188" t="s">
        <v>64</v>
      </c>
      <c r="C188" t="s">
        <v>815</v>
      </c>
      <c r="D188" t="s">
        <v>54</v>
      </c>
      <c r="E188">
        <v>1</v>
      </c>
      <c r="F188" t="s">
        <v>45</v>
      </c>
      <c r="G188">
        <v>1.3</v>
      </c>
      <c r="H188" t="s">
        <v>46</v>
      </c>
      <c r="I188" t="s">
        <v>47</v>
      </c>
      <c r="J188" t="s">
        <v>48</v>
      </c>
      <c r="K188" t="s">
        <v>65</v>
      </c>
      <c r="L188" t="s">
        <v>66</v>
      </c>
      <c r="M188" t="s">
        <v>855</v>
      </c>
      <c r="N188" t="s">
        <v>857</v>
      </c>
      <c r="O188">
        <v>2</v>
      </c>
      <c r="P188" t="s">
        <v>148</v>
      </c>
      <c r="Q188">
        <v>25</v>
      </c>
      <c r="R188" t="s">
        <v>404</v>
      </c>
      <c r="S188" t="s">
        <v>856</v>
      </c>
      <c r="T188" t="s">
        <v>858</v>
      </c>
      <c r="U188">
        <v>2000</v>
      </c>
      <c r="V188" t="s">
        <v>105</v>
      </c>
      <c r="W188">
        <v>2911</v>
      </c>
      <c r="X188" t="s">
        <v>312</v>
      </c>
      <c r="Y188">
        <v>0</v>
      </c>
      <c r="Z188" t="s">
        <v>58</v>
      </c>
      <c r="AH188" s="1">
        <v>3520000</v>
      </c>
      <c r="AI188" s="1">
        <v>1520000</v>
      </c>
      <c r="AJ188" s="1">
        <v>381894.73</v>
      </c>
      <c r="AK188" s="1">
        <v>305998.25</v>
      </c>
      <c r="AL188" s="1">
        <v>206397.75</v>
      </c>
      <c r="AM188" s="1">
        <v>17388.68</v>
      </c>
      <c r="AN188" s="1">
        <v>17388.68</v>
      </c>
      <c r="AO188" s="1">
        <v>3214001.75</v>
      </c>
      <c r="AP188" s="1">
        <v>3502611.32</v>
      </c>
      <c r="AQ188" s="1">
        <v>2000000</v>
      </c>
      <c r="AR188">
        <v>0</v>
      </c>
      <c r="AS188">
        <v>0</v>
      </c>
      <c r="AT188">
        <v>0</v>
      </c>
      <c r="AU188" s="1">
        <v>2000000</v>
      </c>
    </row>
    <row r="189" spans="1:47" hidden="1" x14ac:dyDescent="0.35">
      <c r="A189" t="s">
        <v>812</v>
      </c>
      <c r="B189" t="s">
        <v>64</v>
      </c>
      <c r="C189" t="s">
        <v>815</v>
      </c>
      <c r="D189" t="s">
        <v>54</v>
      </c>
      <c r="E189">
        <v>1</v>
      </c>
      <c r="F189" t="s">
        <v>45</v>
      </c>
      <c r="G189">
        <v>1.3</v>
      </c>
      <c r="H189" t="s">
        <v>46</v>
      </c>
      <c r="I189" t="s">
        <v>47</v>
      </c>
      <c r="J189" t="s">
        <v>48</v>
      </c>
      <c r="K189" t="s">
        <v>65</v>
      </c>
      <c r="L189" t="s">
        <v>66</v>
      </c>
      <c r="M189" t="s">
        <v>855</v>
      </c>
      <c r="N189" t="s">
        <v>857</v>
      </c>
      <c r="O189">
        <v>2</v>
      </c>
      <c r="P189" t="s">
        <v>148</v>
      </c>
      <c r="Q189">
        <v>25</v>
      </c>
      <c r="R189" t="s">
        <v>404</v>
      </c>
      <c r="S189" t="s">
        <v>856</v>
      </c>
      <c r="T189" t="s">
        <v>858</v>
      </c>
      <c r="U189">
        <v>2000</v>
      </c>
      <c r="V189" t="s">
        <v>105</v>
      </c>
      <c r="W189">
        <v>2981</v>
      </c>
      <c r="X189" t="s">
        <v>380</v>
      </c>
      <c r="Y189">
        <v>0</v>
      </c>
      <c r="Z189" t="s">
        <v>58</v>
      </c>
      <c r="AH189" s="1">
        <v>1900000</v>
      </c>
      <c r="AI189">
        <v>0</v>
      </c>
      <c r="AJ189" s="1">
        <v>1633674.4</v>
      </c>
      <c r="AK189" s="1">
        <v>1633674.4</v>
      </c>
      <c r="AL189">
        <v>0</v>
      </c>
      <c r="AM189">
        <v>0</v>
      </c>
      <c r="AN189">
        <v>0</v>
      </c>
      <c r="AO189" s="1">
        <v>266325.59999999998</v>
      </c>
      <c r="AP189" s="1">
        <v>1900000</v>
      </c>
      <c r="AQ189" s="1">
        <v>1500000</v>
      </c>
      <c r="AR189" s="1">
        <v>400000</v>
      </c>
      <c r="AS189">
        <v>0</v>
      </c>
      <c r="AT189">
        <v>0</v>
      </c>
      <c r="AU189" s="1">
        <v>1900000</v>
      </c>
    </row>
    <row r="190" spans="1:47" hidden="1" x14ac:dyDescent="0.35">
      <c r="A190" t="s">
        <v>812</v>
      </c>
      <c r="B190" t="s">
        <v>64</v>
      </c>
      <c r="C190" t="s">
        <v>815</v>
      </c>
      <c r="D190" t="s">
        <v>54</v>
      </c>
      <c r="E190">
        <v>1</v>
      </c>
      <c r="F190" t="s">
        <v>45</v>
      </c>
      <c r="G190">
        <v>1.3</v>
      </c>
      <c r="H190" t="s">
        <v>46</v>
      </c>
      <c r="I190" t="s">
        <v>47</v>
      </c>
      <c r="J190" t="s">
        <v>48</v>
      </c>
      <c r="K190" t="s">
        <v>65</v>
      </c>
      <c r="L190" t="s">
        <v>66</v>
      </c>
      <c r="M190" t="s">
        <v>855</v>
      </c>
      <c r="N190" t="s">
        <v>857</v>
      </c>
      <c r="O190">
        <v>2</v>
      </c>
      <c r="P190" t="s">
        <v>148</v>
      </c>
      <c r="Q190">
        <v>25</v>
      </c>
      <c r="R190" t="s">
        <v>404</v>
      </c>
      <c r="S190" t="s">
        <v>856</v>
      </c>
      <c r="T190" t="s">
        <v>858</v>
      </c>
      <c r="U190">
        <v>3000</v>
      </c>
      <c r="V190" t="s">
        <v>56</v>
      </c>
      <c r="W190">
        <v>3261</v>
      </c>
      <c r="X190" t="s">
        <v>409</v>
      </c>
      <c r="Y190">
        <v>0</v>
      </c>
      <c r="Z190" t="s">
        <v>58</v>
      </c>
      <c r="AH190">
        <v>0</v>
      </c>
      <c r="AI190" s="1">
        <v>20000000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 s="1">
        <v>20000000</v>
      </c>
      <c r="AU190" s="1">
        <v>-20000000</v>
      </c>
    </row>
    <row r="191" spans="1:47" hidden="1" x14ac:dyDescent="0.35">
      <c r="A191" t="s">
        <v>812</v>
      </c>
      <c r="B191" t="s">
        <v>64</v>
      </c>
      <c r="C191" t="s">
        <v>815</v>
      </c>
      <c r="D191" t="s">
        <v>54</v>
      </c>
      <c r="E191">
        <v>1</v>
      </c>
      <c r="F191" t="s">
        <v>45</v>
      </c>
      <c r="G191">
        <v>1.3</v>
      </c>
      <c r="H191" t="s">
        <v>46</v>
      </c>
      <c r="I191" t="s">
        <v>47</v>
      </c>
      <c r="J191" t="s">
        <v>48</v>
      </c>
      <c r="K191" t="s">
        <v>65</v>
      </c>
      <c r="L191" t="s">
        <v>66</v>
      </c>
      <c r="M191" t="s">
        <v>855</v>
      </c>
      <c r="N191" t="s">
        <v>857</v>
      </c>
      <c r="O191">
        <v>2</v>
      </c>
      <c r="P191" t="s">
        <v>148</v>
      </c>
      <c r="Q191">
        <v>25</v>
      </c>
      <c r="R191" t="s">
        <v>404</v>
      </c>
      <c r="S191" t="s">
        <v>856</v>
      </c>
      <c r="T191" t="s">
        <v>858</v>
      </c>
      <c r="U191">
        <v>3000</v>
      </c>
      <c r="V191" t="s">
        <v>56</v>
      </c>
      <c r="W191">
        <v>3371</v>
      </c>
      <c r="X191" t="s">
        <v>387</v>
      </c>
      <c r="Y191">
        <v>0</v>
      </c>
      <c r="Z191" t="s">
        <v>58</v>
      </c>
      <c r="AH191" s="1">
        <v>6741838.1600000001</v>
      </c>
      <c r="AI191" s="1">
        <v>5000000</v>
      </c>
      <c r="AJ191" s="1">
        <v>6556818.1600000001</v>
      </c>
      <c r="AK191" s="1">
        <v>6556818.1600000001</v>
      </c>
      <c r="AL191" s="1">
        <v>2353309.08</v>
      </c>
      <c r="AM191" s="1">
        <v>1916734.54</v>
      </c>
      <c r="AN191" s="1">
        <v>1916734.54</v>
      </c>
      <c r="AO191" s="1">
        <v>185020</v>
      </c>
      <c r="AP191" s="1">
        <v>4825103.62</v>
      </c>
      <c r="AQ191" s="1">
        <v>1000000</v>
      </c>
      <c r="AR191" s="1">
        <v>1421000</v>
      </c>
      <c r="AS191">
        <v>0</v>
      </c>
      <c r="AT191" s="1">
        <v>679161.84</v>
      </c>
      <c r="AU191" s="1">
        <v>1741838.16</v>
      </c>
    </row>
    <row r="192" spans="1:47" hidden="1" x14ac:dyDescent="0.35">
      <c r="A192" t="s">
        <v>812</v>
      </c>
      <c r="B192" t="s">
        <v>64</v>
      </c>
      <c r="C192" t="s">
        <v>815</v>
      </c>
      <c r="D192" t="s">
        <v>54</v>
      </c>
      <c r="E192">
        <v>1</v>
      </c>
      <c r="F192" t="s">
        <v>45</v>
      </c>
      <c r="G192">
        <v>1.3</v>
      </c>
      <c r="H192" t="s">
        <v>46</v>
      </c>
      <c r="I192" t="s">
        <v>47</v>
      </c>
      <c r="J192" t="s">
        <v>48</v>
      </c>
      <c r="K192" t="s">
        <v>65</v>
      </c>
      <c r="L192" t="s">
        <v>66</v>
      </c>
      <c r="M192" t="s">
        <v>855</v>
      </c>
      <c r="N192" t="s">
        <v>857</v>
      </c>
      <c r="O192">
        <v>2</v>
      </c>
      <c r="P192" t="s">
        <v>148</v>
      </c>
      <c r="Q192">
        <v>25</v>
      </c>
      <c r="R192" t="s">
        <v>404</v>
      </c>
      <c r="S192" t="s">
        <v>856</v>
      </c>
      <c r="T192" t="s">
        <v>858</v>
      </c>
      <c r="U192">
        <v>3000</v>
      </c>
      <c r="V192" t="s">
        <v>56</v>
      </c>
      <c r="W192">
        <v>3511</v>
      </c>
      <c r="X192" t="s">
        <v>323</v>
      </c>
      <c r="Y192">
        <v>0</v>
      </c>
      <c r="Z192" t="s">
        <v>58</v>
      </c>
      <c r="AH192" s="1">
        <v>2058161.84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 s="1">
        <v>2058161.84</v>
      </c>
      <c r="AP192" s="1">
        <v>2058161.84</v>
      </c>
      <c r="AQ192">
        <v>0</v>
      </c>
      <c r="AR192" s="1">
        <v>2058161.84</v>
      </c>
      <c r="AS192">
        <v>0</v>
      </c>
      <c r="AT192">
        <v>0</v>
      </c>
      <c r="AU192" s="1">
        <v>2058161.84</v>
      </c>
    </row>
    <row r="193" spans="1:47" hidden="1" x14ac:dyDescent="0.35">
      <c r="A193" t="s">
        <v>812</v>
      </c>
      <c r="B193" t="s">
        <v>64</v>
      </c>
      <c r="C193" t="s">
        <v>815</v>
      </c>
      <c r="D193" t="s">
        <v>54</v>
      </c>
      <c r="E193">
        <v>1</v>
      </c>
      <c r="F193" t="s">
        <v>45</v>
      </c>
      <c r="G193">
        <v>1.3</v>
      </c>
      <c r="H193" t="s">
        <v>46</v>
      </c>
      <c r="I193" t="s">
        <v>47</v>
      </c>
      <c r="J193" t="s">
        <v>48</v>
      </c>
      <c r="K193" t="s">
        <v>65</v>
      </c>
      <c r="L193" t="s">
        <v>66</v>
      </c>
      <c r="M193" t="s">
        <v>855</v>
      </c>
      <c r="N193" t="s">
        <v>857</v>
      </c>
      <c r="O193">
        <v>2</v>
      </c>
      <c r="P193" t="s">
        <v>148</v>
      </c>
      <c r="Q193">
        <v>25</v>
      </c>
      <c r="R193" t="s">
        <v>404</v>
      </c>
      <c r="S193" t="s">
        <v>856</v>
      </c>
      <c r="T193" t="s">
        <v>858</v>
      </c>
      <c r="U193">
        <v>3000</v>
      </c>
      <c r="V193" t="s">
        <v>56</v>
      </c>
      <c r="W193">
        <v>3591</v>
      </c>
      <c r="X193" t="s">
        <v>859</v>
      </c>
      <c r="Y193">
        <v>0</v>
      </c>
      <c r="Z193" t="s">
        <v>58</v>
      </c>
      <c r="AH193" s="1">
        <v>17993224</v>
      </c>
      <c r="AI193">
        <v>0</v>
      </c>
      <c r="AJ193" s="1">
        <v>17993224</v>
      </c>
      <c r="AK193" s="1">
        <v>17993224</v>
      </c>
      <c r="AL193">
        <v>0</v>
      </c>
      <c r="AM193">
        <v>0</v>
      </c>
      <c r="AN193">
        <v>0</v>
      </c>
      <c r="AO193">
        <v>0</v>
      </c>
      <c r="AP193" s="1">
        <v>17993224</v>
      </c>
      <c r="AQ193" s="1">
        <v>18000000</v>
      </c>
      <c r="AR193" s="1">
        <v>1000000</v>
      </c>
      <c r="AS193">
        <v>0</v>
      </c>
      <c r="AT193" s="1">
        <v>1006776</v>
      </c>
      <c r="AU193" s="1">
        <v>17993224</v>
      </c>
    </row>
    <row r="194" spans="1:47" hidden="1" x14ac:dyDescent="0.35">
      <c r="A194" t="s">
        <v>812</v>
      </c>
      <c r="B194" t="s">
        <v>64</v>
      </c>
      <c r="C194" t="s">
        <v>815</v>
      </c>
      <c r="D194" t="s">
        <v>116</v>
      </c>
      <c r="E194">
        <v>1</v>
      </c>
      <c r="F194" t="s">
        <v>45</v>
      </c>
      <c r="G194">
        <v>1.3</v>
      </c>
      <c r="H194" t="s">
        <v>46</v>
      </c>
      <c r="I194" t="s">
        <v>47</v>
      </c>
      <c r="J194" t="s">
        <v>48</v>
      </c>
      <c r="K194" t="s">
        <v>65</v>
      </c>
      <c r="L194" t="s">
        <v>66</v>
      </c>
      <c r="M194" t="s">
        <v>855</v>
      </c>
      <c r="N194" t="s">
        <v>857</v>
      </c>
      <c r="O194">
        <v>2</v>
      </c>
      <c r="P194" t="s">
        <v>148</v>
      </c>
      <c r="Q194">
        <v>28</v>
      </c>
      <c r="R194" t="s">
        <v>415</v>
      </c>
      <c r="S194" t="s">
        <v>860</v>
      </c>
      <c r="T194" t="s">
        <v>861</v>
      </c>
      <c r="U194">
        <v>5000</v>
      </c>
      <c r="V194" t="s">
        <v>118</v>
      </c>
      <c r="W194">
        <v>5621</v>
      </c>
      <c r="X194" t="s">
        <v>486</v>
      </c>
      <c r="Y194">
        <v>0</v>
      </c>
      <c r="Z194" t="s">
        <v>58</v>
      </c>
      <c r="AH194" s="1">
        <v>200000</v>
      </c>
      <c r="AI194" s="1">
        <v>200000</v>
      </c>
      <c r="AJ194" s="1">
        <v>192143.93</v>
      </c>
      <c r="AK194" s="1">
        <v>192143.93</v>
      </c>
      <c r="AL194">
        <v>0</v>
      </c>
      <c r="AM194">
        <v>0</v>
      </c>
      <c r="AN194">
        <v>0</v>
      </c>
      <c r="AO194" s="1">
        <v>7856.07</v>
      </c>
      <c r="AP194" s="1">
        <v>200000</v>
      </c>
      <c r="AQ194">
        <v>0</v>
      </c>
      <c r="AR194">
        <v>0</v>
      </c>
      <c r="AS194">
        <v>0</v>
      </c>
      <c r="AT194">
        <v>0</v>
      </c>
      <c r="AU194">
        <v>0</v>
      </c>
    </row>
    <row r="195" spans="1:47" hidden="1" x14ac:dyDescent="0.35">
      <c r="A195" t="s">
        <v>812</v>
      </c>
      <c r="B195" t="s">
        <v>64</v>
      </c>
      <c r="C195" t="s">
        <v>815</v>
      </c>
      <c r="D195" t="s">
        <v>54</v>
      </c>
      <c r="E195">
        <v>1</v>
      </c>
      <c r="F195" t="s">
        <v>45</v>
      </c>
      <c r="G195">
        <v>1.3</v>
      </c>
      <c r="H195" t="s">
        <v>46</v>
      </c>
      <c r="I195" t="s">
        <v>47</v>
      </c>
      <c r="J195" t="s">
        <v>48</v>
      </c>
      <c r="K195" t="s">
        <v>65</v>
      </c>
      <c r="L195" t="s">
        <v>66</v>
      </c>
      <c r="M195" t="s">
        <v>855</v>
      </c>
      <c r="N195" t="s">
        <v>857</v>
      </c>
      <c r="O195">
        <v>2</v>
      </c>
      <c r="P195" t="s">
        <v>148</v>
      </c>
      <c r="Q195">
        <v>28</v>
      </c>
      <c r="R195" t="s">
        <v>415</v>
      </c>
      <c r="S195" t="s">
        <v>860</v>
      </c>
      <c r="T195" t="s">
        <v>861</v>
      </c>
      <c r="U195">
        <v>2000</v>
      </c>
      <c r="V195" t="s">
        <v>105</v>
      </c>
      <c r="W195">
        <v>2161</v>
      </c>
      <c r="X195" t="s">
        <v>367</v>
      </c>
      <c r="Y195">
        <v>0</v>
      </c>
      <c r="Z195" t="s">
        <v>58</v>
      </c>
      <c r="AH195" s="1">
        <v>50000</v>
      </c>
      <c r="AI195" s="1">
        <v>50000</v>
      </c>
      <c r="AJ195" s="1">
        <v>47766.5</v>
      </c>
      <c r="AK195" s="1">
        <v>47766.5</v>
      </c>
      <c r="AL195" s="1">
        <v>47766.5</v>
      </c>
      <c r="AM195">
        <v>0</v>
      </c>
      <c r="AN195">
        <v>0</v>
      </c>
      <c r="AO195" s="1">
        <v>2233.5</v>
      </c>
      <c r="AP195" s="1">
        <v>50000</v>
      </c>
      <c r="AQ195">
        <v>0</v>
      </c>
      <c r="AR195">
        <v>0</v>
      </c>
      <c r="AS195">
        <v>0</v>
      </c>
      <c r="AT195">
        <v>0</v>
      </c>
      <c r="AU195">
        <v>0</v>
      </c>
    </row>
    <row r="196" spans="1:47" hidden="1" x14ac:dyDescent="0.35">
      <c r="A196" t="s">
        <v>812</v>
      </c>
      <c r="B196" t="s">
        <v>64</v>
      </c>
      <c r="C196" t="s">
        <v>815</v>
      </c>
      <c r="D196" t="s">
        <v>54</v>
      </c>
      <c r="E196">
        <v>1</v>
      </c>
      <c r="F196" t="s">
        <v>45</v>
      </c>
      <c r="G196">
        <v>1.3</v>
      </c>
      <c r="H196" t="s">
        <v>46</v>
      </c>
      <c r="I196" t="s">
        <v>47</v>
      </c>
      <c r="J196" t="s">
        <v>48</v>
      </c>
      <c r="K196" t="s">
        <v>65</v>
      </c>
      <c r="L196" t="s">
        <v>66</v>
      </c>
      <c r="M196" t="s">
        <v>855</v>
      </c>
      <c r="N196" t="s">
        <v>857</v>
      </c>
      <c r="O196">
        <v>2</v>
      </c>
      <c r="P196" t="s">
        <v>148</v>
      </c>
      <c r="Q196">
        <v>28</v>
      </c>
      <c r="R196" t="s">
        <v>415</v>
      </c>
      <c r="S196" t="s">
        <v>860</v>
      </c>
      <c r="T196" t="s">
        <v>861</v>
      </c>
      <c r="U196">
        <v>2000</v>
      </c>
      <c r="V196" t="s">
        <v>105</v>
      </c>
      <c r="W196">
        <v>2221</v>
      </c>
      <c r="X196" t="s">
        <v>413</v>
      </c>
      <c r="Y196">
        <v>0</v>
      </c>
      <c r="Z196" t="s">
        <v>58</v>
      </c>
      <c r="AH196" s="1">
        <v>70000</v>
      </c>
      <c r="AI196" s="1">
        <v>70000</v>
      </c>
      <c r="AJ196" s="1">
        <v>67500</v>
      </c>
      <c r="AK196">
        <v>0</v>
      </c>
      <c r="AL196">
        <v>0</v>
      </c>
      <c r="AM196">
        <v>0</v>
      </c>
      <c r="AN196">
        <v>0</v>
      </c>
      <c r="AO196" s="1">
        <v>70000</v>
      </c>
      <c r="AP196" s="1">
        <v>70000</v>
      </c>
      <c r="AQ196">
        <v>0</v>
      </c>
      <c r="AR196">
        <v>0</v>
      </c>
      <c r="AS196">
        <v>0</v>
      </c>
      <c r="AT196">
        <v>0</v>
      </c>
      <c r="AU196">
        <v>0</v>
      </c>
    </row>
    <row r="197" spans="1:47" hidden="1" x14ac:dyDescent="0.35">
      <c r="A197" t="s">
        <v>812</v>
      </c>
      <c r="B197" t="s">
        <v>64</v>
      </c>
      <c r="C197" t="s">
        <v>815</v>
      </c>
      <c r="D197" t="s">
        <v>54</v>
      </c>
      <c r="E197">
        <v>1</v>
      </c>
      <c r="F197" t="s">
        <v>45</v>
      </c>
      <c r="G197">
        <v>1.3</v>
      </c>
      <c r="H197" t="s">
        <v>46</v>
      </c>
      <c r="I197" t="s">
        <v>47</v>
      </c>
      <c r="J197" t="s">
        <v>48</v>
      </c>
      <c r="K197" t="s">
        <v>65</v>
      </c>
      <c r="L197" t="s">
        <v>66</v>
      </c>
      <c r="M197" t="s">
        <v>855</v>
      </c>
      <c r="N197" t="s">
        <v>857</v>
      </c>
      <c r="O197">
        <v>2</v>
      </c>
      <c r="P197" t="s">
        <v>148</v>
      </c>
      <c r="Q197">
        <v>28</v>
      </c>
      <c r="R197" t="s">
        <v>415</v>
      </c>
      <c r="S197" t="s">
        <v>860</v>
      </c>
      <c r="T197" t="s">
        <v>861</v>
      </c>
      <c r="U197">
        <v>2000</v>
      </c>
      <c r="V197" t="s">
        <v>105</v>
      </c>
      <c r="W197">
        <v>2521</v>
      </c>
      <c r="X197" t="s">
        <v>375</v>
      </c>
      <c r="Y197">
        <v>0</v>
      </c>
      <c r="Z197" t="s">
        <v>58</v>
      </c>
      <c r="AH197" s="1">
        <v>50000</v>
      </c>
      <c r="AI197" s="1">
        <v>50000</v>
      </c>
      <c r="AJ197">
        <v>0</v>
      </c>
      <c r="AK197">
        <v>0</v>
      </c>
      <c r="AL197">
        <v>0</v>
      </c>
      <c r="AM197">
        <v>0</v>
      </c>
      <c r="AN197">
        <v>0</v>
      </c>
      <c r="AO197" s="1">
        <v>50000</v>
      </c>
      <c r="AP197" s="1">
        <v>50000</v>
      </c>
      <c r="AQ197">
        <v>0</v>
      </c>
      <c r="AR197">
        <v>0</v>
      </c>
      <c r="AS197">
        <v>0</v>
      </c>
      <c r="AT197">
        <v>0</v>
      </c>
      <c r="AU197">
        <v>0</v>
      </c>
    </row>
    <row r="198" spans="1:47" hidden="1" x14ac:dyDescent="0.35">
      <c r="A198" t="s">
        <v>812</v>
      </c>
      <c r="B198" t="s">
        <v>64</v>
      </c>
      <c r="C198" t="s">
        <v>815</v>
      </c>
      <c r="D198" t="s">
        <v>54</v>
      </c>
      <c r="E198">
        <v>1</v>
      </c>
      <c r="F198" t="s">
        <v>45</v>
      </c>
      <c r="G198">
        <v>1.3</v>
      </c>
      <c r="H198" t="s">
        <v>46</v>
      </c>
      <c r="I198" t="s">
        <v>47</v>
      </c>
      <c r="J198" t="s">
        <v>48</v>
      </c>
      <c r="K198" t="s">
        <v>65</v>
      </c>
      <c r="L198" t="s">
        <v>66</v>
      </c>
      <c r="M198" t="s">
        <v>855</v>
      </c>
      <c r="N198" t="s">
        <v>857</v>
      </c>
      <c r="O198">
        <v>2</v>
      </c>
      <c r="P198" t="s">
        <v>148</v>
      </c>
      <c r="Q198">
        <v>28</v>
      </c>
      <c r="R198" t="s">
        <v>415</v>
      </c>
      <c r="S198" t="s">
        <v>860</v>
      </c>
      <c r="T198" t="s">
        <v>861</v>
      </c>
      <c r="U198">
        <v>2000</v>
      </c>
      <c r="V198" t="s">
        <v>105</v>
      </c>
      <c r="W198">
        <v>2721</v>
      </c>
      <c r="X198" t="s">
        <v>377</v>
      </c>
      <c r="Y198">
        <v>0</v>
      </c>
      <c r="Z198" t="s">
        <v>58</v>
      </c>
      <c r="AH198" s="1">
        <v>100000</v>
      </c>
      <c r="AI198" s="1">
        <v>100000</v>
      </c>
      <c r="AJ198">
        <v>0</v>
      </c>
      <c r="AK198">
        <v>0</v>
      </c>
      <c r="AL198">
        <v>0</v>
      </c>
      <c r="AM198">
        <v>0</v>
      </c>
      <c r="AN198">
        <v>0</v>
      </c>
      <c r="AO198" s="1">
        <v>100000</v>
      </c>
      <c r="AP198" s="1">
        <v>100000</v>
      </c>
      <c r="AQ198">
        <v>0</v>
      </c>
      <c r="AR198">
        <v>0</v>
      </c>
      <c r="AS198">
        <v>0</v>
      </c>
      <c r="AT198">
        <v>0</v>
      </c>
      <c r="AU198">
        <v>0</v>
      </c>
    </row>
    <row r="199" spans="1:47" hidden="1" x14ac:dyDescent="0.35">
      <c r="A199" t="s">
        <v>812</v>
      </c>
      <c r="B199" t="s">
        <v>64</v>
      </c>
      <c r="C199" t="s">
        <v>815</v>
      </c>
      <c r="D199" t="s">
        <v>54</v>
      </c>
      <c r="E199">
        <v>1</v>
      </c>
      <c r="F199" t="s">
        <v>45</v>
      </c>
      <c r="G199">
        <v>1.3</v>
      </c>
      <c r="H199" t="s">
        <v>46</v>
      </c>
      <c r="I199" t="s">
        <v>47</v>
      </c>
      <c r="J199" t="s">
        <v>48</v>
      </c>
      <c r="K199" t="s">
        <v>65</v>
      </c>
      <c r="L199" t="s">
        <v>66</v>
      </c>
      <c r="M199" t="s">
        <v>855</v>
      </c>
      <c r="N199" t="s">
        <v>857</v>
      </c>
      <c r="O199">
        <v>2</v>
      </c>
      <c r="P199" t="s">
        <v>148</v>
      </c>
      <c r="Q199">
        <v>28</v>
      </c>
      <c r="R199" t="s">
        <v>415</v>
      </c>
      <c r="S199" t="s">
        <v>860</v>
      </c>
      <c r="T199" t="s">
        <v>861</v>
      </c>
      <c r="U199">
        <v>2000</v>
      </c>
      <c r="V199" t="s">
        <v>105</v>
      </c>
      <c r="W199">
        <v>2911</v>
      </c>
      <c r="X199" t="s">
        <v>312</v>
      </c>
      <c r="Y199">
        <v>0</v>
      </c>
      <c r="Z199" t="s">
        <v>58</v>
      </c>
      <c r="AH199" s="1">
        <v>300000</v>
      </c>
      <c r="AI199" s="1">
        <v>300000</v>
      </c>
      <c r="AJ199" s="1">
        <v>142647.85</v>
      </c>
      <c r="AK199" s="1">
        <v>142647.85</v>
      </c>
      <c r="AL199">
        <v>0</v>
      </c>
      <c r="AM199">
        <v>0</v>
      </c>
      <c r="AN199">
        <v>0</v>
      </c>
      <c r="AO199" s="1">
        <v>157352.15</v>
      </c>
      <c r="AP199" s="1">
        <v>300000</v>
      </c>
      <c r="AQ199">
        <v>0</v>
      </c>
      <c r="AR199">
        <v>0</v>
      </c>
      <c r="AS199">
        <v>0</v>
      </c>
      <c r="AT199">
        <v>0</v>
      </c>
      <c r="AU199">
        <v>0</v>
      </c>
    </row>
    <row r="200" spans="1:47" hidden="1" x14ac:dyDescent="0.35">
      <c r="A200" t="s">
        <v>812</v>
      </c>
      <c r="B200" t="s">
        <v>64</v>
      </c>
      <c r="C200" t="s">
        <v>815</v>
      </c>
      <c r="D200" t="s">
        <v>54</v>
      </c>
      <c r="E200">
        <v>1</v>
      </c>
      <c r="F200" t="s">
        <v>45</v>
      </c>
      <c r="G200">
        <v>1.3</v>
      </c>
      <c r="H200" t="s">
        <v>46</v>
      </c>
      <c r="I200" t="s">
        <v>47</v>
      </c>
      <c r="J200" t="s">
        <v>48</v>
      </c>
      <c r="K200" t="s">
        <v>65</v>
      </c>
      <c r="L200" t="s">
        <v>66</v>
      </c>
      <c r="M200" t="s">
        <v>855</v>
      </c>
      <c r="N200" t="s">
        <v>857</v>
      </c>
      <c r="O200">
        <v>2</v>
      </c>
      <c r="P200" t="s">
        <v>148</v>
      </c>
      <c r="Q200">
        <v>28</v>
      </c>
      <c r="R200" t="s">
        <v>415</v>
      </c>
      <c r="S200" t="s">
        <v>860</v>
      </c>
      <c r="T200" t="s">
        <v>861</v>
      </c>
      <c r="U200">
        <v>3000</v>
      </c>
      <c r="V200" t="s">
        <v>56</v>
      </c>
      <c r="W200">
        <v>3571</v>
      </c>
      <c r="X200" t="s">
        <v>392</v>
      </c>
      <c r="Y200">
        <v>0</v>
      </c>
      <c r="Z200" t="s">
        <v>58</v>
      </c>
      <c r="AH200" s="1">
        <v>400000</v>
      </c>
      <c r="AI200" s="1">
        <v>400000</v>
      </c>
      <c r="AJ200" s="1">
        <v>271022.40000000002</v>
      </c>
      <c r="AK200">
        <v>0</v>
      </c>
      <c r="AL200">
        <v>0</v>
      </c>
      <c r="AM200">
        <v>0</v>
      </c>
      <c r="AN200">
        <v>0</v>
      </c>
      <c r="AO200" s="1">
        <v>400000</v>
      </c>
      <c r="AP200" s="1">
        <v>400000</v>
      </c>
      <c r="AQ200">
        <v>0</v>
      </c>
      <c r="AR200">
        <v>0</v>
      </c>
      <c r="AS200">
        <v>0</v>
      </c>
      <c r="AT200">
        <v>0</v>
      </c>
      <c r="AU200">
        <v>0</v>
      </c>
    </row>
    <row r="201" spans="1:47" hidden="1" x14ac:dyDescent="0.35">
      <c r="A201" t="s">
        <v>812</v>
      </c>
      <c r="B201" t="s">
        <v>64</v>
      </c>
      <c r="C201" t="s">
        <v>815</v>
      </c>
      <c r="D201" t="s">
        <v>116</v>
      </c>
      <c r="E201">
        <v>1</v>
      </c>
      <c r="F201" t="s">
        <v>45</v>
      </c>
      <c r="G201">
        <v>1.3</v>
      </c>
      <c r="H201" t="s">
        <v>46</v>
      </c>
      <c r="I201" t="s">
        <v>47</v>
      </c>
      <c r="J201" t="s">
        <v>48</v>
      </c>
      <c r="K201" t="s">
        <v>65</v>
      </c>
      <c r="L201" t="s">
        <v>66</v>
      </c>
      <c r="M201" t="s">
        <v>862</v>
      </c>
      <c r="N201" t="s">
        <v>864</v>
      </c>
      <c r="O201">
        <v>5</v>
      </c>
      <c r="P201" t="s">
        <v>810</v>
      </c>
      <c r="Q201">
        <v>54</v>
      </c>
      <c r="R201" t="s">
        <v>865</v>
      </c>
      <c r="S201" t="s">
        <v>863</v>
      </c>
      <c r="T201" t="s">
        <v>866</v>
      </c>
      <c r="U201">
        <v>5000</v>
      </c>
      <c r="V201" t="s">
        <v>118</v>
      </c>
      <c r="W201">
        <v>5191</v>
      </c>
      <c r="X201" t="s">
        <v>121</v>
      </c>
      <c r="Y201">
        <v>42</v>
      </c>
      <c r="Z201" t="s">
        <v>770</v>
      </c>
      <c r="AH201">
        <v>0</v>
      </c>
      <c r="AI201" s="1">
        <v>4000000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 s="1">
        <v>4000000</v>
      </c>
      <c r="AU201" s="1">
        <v>-4000000</v>
      </c>
    </row>
    <row r="202" spans="1:47" hidden="1" x14ac:dyDescent="0.35">
      <c r="A202" t="s">
        <v>812</v>
      </c>
      <c r="B202" t="s">
        <v>64</v>
      </c>
      <c r="C202" t="s">
        <v>815</v>
      </c>
      <c r="D202" t="s">
        <v>54</v>
      </c>
      <c r="E202">
        <v>1</v>
      </c>
      <c r="F202" t="s">
        <v>45</v>
      </c>
      <c r="G202">
        <v>1.7</v>
      </c>
      <c r="H202" t="s">
        <v>154</v>
      </c>
      <c r="I202" t="s">
        <v>155</v>
      </c>
      <c r="J202" t="s">
        <v>156</v>
      </c>
      <c r="K202" t="s">
        <v>157</v>
      </c>
      <c r="L202" t="s">
        <v>158</v>
      </c>
      <c r="M202" t="s">
        <v>833</v>
      </c>
      <c r="N202" t="s">
        <v>835</v>
      </c>
      <c r="O202">
        <v>6</v>
      </c>
      <c r="P202" t="s">
        <v>164</v>
      </c>
      <c r="Q202">
        <v>10</v>
      </c>
      <c r="R202" t="s">
        <v>172</v>
      </c>
      <c r="S202" t="s">
        <v>834</v>
      </c>
      <c r="T202" t="s">
        <v>836</v>
      </c>
      <c r="U202">
        <v>1000</v>
      </c>
      <c r="V202" t="s">
        <v>71</v>
      </c>
      <c r="W202">
        <v>1432</v>
      </c>
      <c r="X202" t="s">
        <v>98</v>
      </c>
      <c r="Y202">
        <v>3</v>
      </c>
      <c r="Z202" t="s">
        <v>867</v>
      </c>
      <c r="AH202" s="1">
        <v>1334545.6200000001</v>
      </c>
      <c r="AI202" s="1">
        <v>37290585</v>
      </c>
      <c r="AJ202" s="1">
        <v>1334545.6200000001</v>
      </c>
      <c r="AK202" s="1">
        <v>1334545.6200000001</v>
      </c>
      <c r="AL202" s="1">
        <v>1334545.6200000001</v>
      </c>
      <c r="AM202" s="1">
        <v>1334545.6200000001</v>
      </c>
      <c r="AN202" s="1">
        <v>1334545.6200000001</v>
      </c>
      <c r="AO202">
        <v>0</v>
      </c>
      <c r="AP202">
        <v>0</v>
      </c>
      <c r="AQ202">
        <v>0</v>
      </c>
      <c r="AR202">
        <v>0</v>
      </c>
      <c r="AS202">
        <v>0</v>
      </c>
      <c r="AT202" s="1">
        <v>35956039.380000003</v>
      </c>
      <c r="AU202" s="1">
        <v>-35956039.380000003</v>
      </c>
    </row>
    <row r="203" spans="1:47" hidden="1" x14ac:dyDescent="0.35">
      <c r="A203" t="s">
        <v>812</v>
      </c>
      <c r="B203" t="s">
        <v>64</v>
      </c>
      <c r="C203" t="s">
        <v>815</v>
      </c>
      <c r="D203" t="s">
        <v>54</v>
      </c>
      <c r="E203">
        <v>1</v>
      </c>
      <c r="F203" t="s">
        <v>45</v>
      </c>
      <c r="G203">
        <v>1.7</v>
      </c>
      <c r="H203" t="s">
        <v>154</v>
      </c>
      <c r="I203" t="s">
        <v>155</v>
      </c>
      <c r="J203" t="s">
        <v>156</v>
      </c>
      <c r="K203" t="s">
        <v>157</v>
      </c>
      <c r="L203" t="s">
        <v>158</v>
      </c>
      <c r="M203" t="s">
        <v>833</v>
      </c>
      <c r="N203" t="s">
        <v>835</v>
      </c>
      <c r="O203">
        <v>6</v>
      </c>
      <c r="P203" t="s">
        <v>164</v>
      </c>
      <c r="Q203">
        <v>10</v>
      </c>
      <c r="R203" t="s">
        <v>172</v>
      </c>
      <c r="S203" t="s">
        <v>834</v>
      </c>
      <c r="T203" t="s">
        <v>836</v>
      </c>
      <c r="U203">
        <v>1000</v>
      </c>
      <c r="V203" t="s">
        <v>71</v>
      </c>
      <c r="W203">
        <v>1441</v>
      </c>
      <c r="X203" t="s">
        <v>99</v>
      </c>
      <c r="Y203">
        <v>3</v>
      </c>
      <c r="Z203" t="s">
        <v>867</v>
      </c>
      <c r="AH203" s="1">
        <v>8306768.4900000002</v>
      </c>
      <c r="AI203" s="1">
        <v>9500000</v>
      </c>
      <c r="AJ203" s="1">
        <v>8306768.4900000002</v>
      </c>
      <c r="AK203" s="1">
        <v>8306768.4900000002</v>
      </c>
      <c r="AL203" s="1">
        <v>8306768.4900000002</v>
      </c>
      <c r="AM203" s="1">
        <v>8306768.4900000002</v>
      </c>
      <c r="AN203" s="1">
        <v>8306768.4900000002</v>
      </c>
      <c r="AO203">
        <v>0</v>
      </c>
      <c r="AP203">
        <v>0</v>
      </c>
      <c r="AQ203">
        <v>0</v>
      </c>
      <c r="AR203">
        <v>0</v>
      </c>
      <c r="AS203">
        <v>0</v>
      </c>
      <c r="AT203" s="1">
        <v>1193231.51</v>
      </c>
      <c r="AU203" s="1">
        <v>-1193231.51</v>
      </c>
    </row>
    <row r="204" spans="1:47" hidden="1" x14ac:dyDescent="0.35">
      <c r="A204" t="s">
        <v>812</v>
      </c>
      <c r="B204" t="s">
        <v>64</v>
      </c>
      <c r="C204" t="s">
        <v>815</v>
      </c>
      <c r="D204" t="s">
        <v>54</v>
      </c>
      <c r="E204">
        <v>1</v>
      </c>
      <c r="F204" t="s">
        <v>45</v>
      </c>
      <c r="G204">
        <v>1.7</v>
      </c>
      <c r="H204" t="s">
        <v>154</v>
      </c>
      <c r="I204" t="s">
        <v>155</v>
      </c>
      <c r="J204" t="s">
        <v>156</v>
      </c>
      <c r="K204" t="s">
        <v>157</v>
      </c>
      <c r="L204" t="s">
        <v>158</v>
      </c>
      <c r="M204" t="s">
        <v>833</v>
      </c>
      <c r="N204" t="s">
        <v>835</v>
      </c>
      <c r="O204">
        <v>6</v>
      </c>
      <c r="P204" t="s">
        <v>164</v>
      </c>
      <c r="Q204">
        <v>10</v>
      </c>
      <c r="R204" t="s">
        <v>172</v>
      </c>
      <c r="S204" t="s">
        <v>834</v>
      </c>
      <c r="T204" t="s">
        <v>836</v>
      </c>
      <c r="U204">
        <v>1000</v>
      </c>
      <c r="V204" t="s">
        <v>71</v>
      </c>
      <c r="W204">
        <v>1591</v>
      </c>
      <c r="X204" t="s">
        <v>79</v>
      </c>
      <c r="Y204">
        <v>3</v>
      </c>
      <c r="Z204" t="s">
        <v>867</v>
      </c>
      <c r="AH204" s="1">
        <v>7721679.2599999998</v>
      </c>
      <c r="AI204" s="1">
        <v>28471763</v>
      </c>
      <c r="AJ204" s="1">
        <v>7721679.2599999998</v>
      </c>
      <c r="AK204" s="1">
        <v>7721679.2599999998</v>
      </c>
      <c r="AL204" s="1">
        <v>7721679.2599999998</v>
      </c>
      <c r="AM204" s="1">
        <v>7721679.2599999998</v>
      </c>
      <c r="AN204" s="1">
        <v>7721679.2599999998</v>
      </c>
      <c r="AO204">
        <v>0</v>
      </c>
      <c r="AP204">
        <v>0</v>
      </c>
      <c r="AQ204">
        <v>0</v>
      </c>
      <c r="AR204">
        <v>0</v>
      </c>
      <c r="AS204">
        <v>0</v>
      </c>
      <c r="AT204" s="1">
        <v>20750083.739999998</v>
      </c>
      <c r="AU204" s="1">
        <v>-20750083.739999998</v>
      </c>
    </row>
    <row r="205" spans="1:47" hidden="1" x14ac:dyDescent="0.35">
      <c r="A205" t="s">
        <v>812</v>
      </c>
      <c r="B205" t="s">
        <v>64</v>
      </c>
      <c r="C205" t="s">
        <v>815</v>
      </c>
      <c r="D205" t="s">
        <v>54</v>
      </c>
      <c r="E205">
        <v>1</v>
      </c>
      <c r="F205" t="s">
        <v>45</v>
      </c>
      <c r="G205">
        <v>1.7</v>
      </c>
      <c r="H205" t="s">
        <v>154</v>
      </c>
      <c r="I205" t="s">
        <v>155</v>
      </c>
      <c r="J205" t="s">
        <v>156</v>
      </c>
      <c r="K205" t="s">
        <v>157</v>
      </c>
      <c r="L205" t="s">
        <v>158</v>
      </c>
      <c r="M205" t="s">
        <v>833</v>
      </c>
      <c r="N205" t="s">
        <v>835</v>
      </c>
      <c r="O205">
        <v>6</v>
      </c>
      <c r="P205" t="s">
        <v>164</v>
      </c>
      <c r="Q205">
        <v>10</v>
      </c>
      <c r="R205" t="s">
        <v>172</v>
      </c>
      <c r="S205" t="s">
        <v>834</v>
      </c>
      <c r="T205" t="s">
        <v>836</v>
      </c>
      <c r="U205">
        <v>2000</v>
      </c>
      <c r="V205" t="s">
        <v>105</v>
      </c>
      <c r="W205">
        <v>2611</v>
      </c>
      <c r="X205" t="s">
        <v>128</v>
      </c>
      <c r="Y205">
        <v>0</v>
      </c>
      <c r="Z205" t="s">
        <v>58</v>
      </c>
      <c r="AH205" s="1">
        <v>7091558.6600000001</v>
      </c>
      <c r="AI205">
        <v>0</v>
      </c>
      <c r="AJ205" s="1">
        <v>7018370.7199999997</v>
      </c>
      <c r="AK205" s="1">
        <v>7018370.7199999997</v>
      </c>
      <c r="AL205" s="1">
        <v>7018370.7199999997</v>
      </c>
      <c r="AM205" s="1">
        <v>3126812.06</v>
      </c>
      <c r="AN205" s="1">
        <v>3126812.06</v>
      </c>
      <c r="AO205" s="1">
        <v>73187.94</v>
      </c>
      <c r="AP205" s="1">
        <v>3964746.6</v>
      </c>
      <c r="AQ205" s="1">
        <v>3891558.66</v>
      </c>
      <c r="AR205" s="1">
        <v>3200000</v>
      </c>
      <c r="AS205">
        <v>0</v>
      </c>
      <c r="AT205">
        <v>0</v>
      </c>
      <c r="AU205" s="1">
        <v>7091558.6600000001</v>
      </c>
    </row>
    <row r="206" spans="1:47" hidden="1" x14ac:dyDescent="0.35">
      <c r="A206" t="s">
        <v>812</v>
      </c>
      <c r="B206" t="s">
        <v>64</v>
      </c>
      <c r="C206" t="s">
        <v>815</v>
      </c>
      <c r="D206" t="s">
        <v>54</v>
      </c>
      <c r="E206">
        <v>1</v>
      </c>
      <c r="F206" t="s">
        <v>45</v>
      </c>
      <c r="G206">
        <v>1.7</v>
      </c>
      <c r="H206" t="s">
        <v>154</v>
      </c>
      <c r="I206" t="s">
        <v>155</v>
      </c>
      <c r="J206" t="s">
        <v>156</v>
      </c>
      <c r="K206" t="s">
        <v>157</v>
      </c>
      <c r="L206" t="s">
        <v>158</v>
      </c>
      <c r="M206" t="s">
        <v>833</v>
      </c>
      <c r="N206" t="s">
        <v>835</v>
      </c>
      <c r="O206">
        <v>6</v>
      </c>
      <c r="P206" t="s">
        <v>164</v>
      </c>
      <c r="Q206">
        <v>67</v>
      </c>
      <c r="R206" t="s">
        <v>172</v>
      </c>
      <c r="S206" t="s">
        <v>837</v>
      </c>
      <c r="T206" t="s">
        <v>838</v>
      </c>
      <c r="U206">
        <v>1000</v>
      </c>
      <c r="V206" t="s">
        <v>71</v>
      </c>
      <c r="W206">
        <v>1591</v>
      </c>
      <c r="X206" t="s">
        <v>79</v>
      </c>
      <c r="Y206">
        <v>3</v>
      </c>
      <c r="Z206" t="s">
        <v>867</v>
      </c>
      <c r="AH206" s="1">
        <v>3000000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 s="1">
        <v>3000000</v>
      </c>
      <c r="AP206" s="1">
        <v>3000000</v>
      </c>
      <c r="AQ206">
        <v>0</v>
      </c>
      <c r="AR206" s="1">
        <v>3000000</v>
      </c>
      <c r="AS206">
        <v>0</v>
      </c>
      <c r="AT206">
        <v>0</v>
      </c>
      <c r="AU206" s="1">
        <v>3000000</v>
      </c>
    </row>
    <row r="207" spans="1:47" hidden="1" x14ac:dyDescent="0.35">
      <c r="A207" t="s">
        <v>812</v>
      </c>
      <c r="B207" t="s">
        <v>64</v>
      </c>
      <c r="C207" t="s">
        <v>815</v>
      </c>
      <c r="D207" t="s">
        <v>54</v>
      </c>
      <c r="E207">
        <v>1</v>
      </c>
      <c r="F207" t="s">
        <v>45</v>
      </c>
      <c r="G207">
        <v>1.7</v>
      </c>
      <c r="H207" t="s">
        <v>154</v>
      </c>
      <c r="I207" t="s">
        <v>155</v>
      </c>
      <c r="J207" t="s">
        <v>156</v>
      </c>
      <c r="K207" t="s">
        <v>157</v>
      </c>
      <c r="L207" t="s">
        <v>158</v>
      </c>
      <c r="M207" t="s">
        <v>833</v>
      </c>
      <c r="N207" t="s">
        <v>835</v>
      </c>
      <c r="O207">
        <v>6</v>
      </c>
      <c r="P207" t="s">
        <v>164</v>
      </c>
      <c r="Q207">
        <v>67</v>
      </c>
      <c r="R207" t="s">
        <v>172</v>
      </c>
      <c r="S207" t="s">
        <v>837</v>
      </c>
      <c r="T207" t="s">
        <v>838</v>
      </c>
      <c r="U207">
        <v>2000</v>
      </c>
      <c r="V207" t="s">
        <v>105</v>
      </c>
      <c r="W207">
        <v>2911</v>
      </c>
      <c r="X207" t="s">
        <v>312</v>
      </c>
      <c r="Y207">
        <v>0</v>
      </c>
      <c r="Z207" t="s">
        <v>58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</row>
    <row r="208" spans="1:47" hidden="1" x14ac:dyDescent="0.35">
      <c r="A208" t="s">
        <v>812</v>
      </c>
      <c r="B208" t="s">
        <v>64</v>
      </c>
      <c r="C208" t="s">
        <v>815</v>
      </c>
      <c r="D208" t="s">
        <v>54</v>
      </c>
      <c r="E208">
        <v>1</v>
      </c>
      <c r="F208" t="s">
        <v>45</v>
      </c>
      <c r="G208">
        <v>1.7</v>
      </c>
      <c r="H208" t="s">
        <v>154</v>
      </c>
      <c r="I208" t="s">
        <v>155</v>
      </c>
      <c r="J208" t="s">
        <v>156</v>
      </c>
      <c r="K208" t="s">
        <v>157</v>
      </c>
      <c r="L208" t="s">
        <v>158</v>
      </c>
      <c r="M208" t="s">
        <v>868</v>
      </c>
      <c r="N208" t="s">
        <v>870</v>
      </c>
      <c r="O208">
        <v>6</v>
      </c>
      <c r="P208" t="s">
        <v>164</v>
      </c>
      <c r="Q208">
        <v>18</v>
      </c>
      <c r="R208" t="s">
        <v>165</v>
      </c>
      <c r="S208" t="s">
        <v>869</v>
      </c>
      <c r="T208" t="s">
        <v>871</v>
      </c>
      <c r="U208">
        <v>3000</v>
      </c>
      <c r="V208" t="s">
        <v>56</v>
      </c>
      <c r="W208">
        <v>3341</v>
      </c>
      <c r="X208" t="s">
        <v>162</v>
      </c>
      <c r="Y208">
        <v>0</v>
      </c>
      <c r="Z208" t="s">
        <v>58</v>
      </c>
      <c r="AH208" s="1">
        <v>308540</v>
      </c>
      <c r="AI208">
        <v>0</v>
      </c>
      <c r="AJ208" s="1">
        <v>108460</v>
      </c>
      <c r="AK208" s="1">
        <v>108460</v>
      </c>
      <c r="AL208" s="1">
        <v>108460</v>
      </c>
      <c r="AM208" s="1">
        <v>108460</v>
      </c>
      <c r="AN208" s="1">
        <v>108460</v>
      </c>
      <c r="AO208" s="1">
        <v>200080</v>
      </c>
      <c r="AP208" s="1">
        <v>200080</v>
      </c>
      <c r="AQ208">
        <v>0</v>
      </c>
      <c r="AR208" s="1">
        <v>491540</v>
      </c>
      <c r="AS208">
        <v>0</v>
      </c>
      <c r="AT208" s="1">
        <v>183000</v>
      </c>
      <c r="AU208" s="1">
        <v>308540</v>
      </c>
    </row>
    <row r="209" spans="1:47" hidden="1" x14ac:dyDescent="0.35">
      <c r="A209" t="s">
        <v>812</v>
      </c>
      <c r="B209" t="s">
        <v>64</v>
      </c>
      <c r="C209" t="s">
        <v>815</v>
      </c>
      <c r="D209" t="s">
        <v>54</v>
      </c>
      <c r="E209">
        <v>1</v>
      </c>
      <c r="F209" t="s">
        <v>45</v>
      </c>
      <c r="G209">
        <v>1.7</v>
      </c>
      <c r="H209" t="s">
        <v>154</v>
      </c>
      <c r="I209" t="s">
        <v>155</v>
      </c>
      <c r="J209" t="s">
        <v>156</v>
      </c>
      <c r="K209" t="s">
        <v>157</v>
      </c>
      <c r="L209" t="s">
        <v>158</v>
      </c>
      <c r="M209" t="s">
        <v>868</v>
      </c>
      <c r="N209" t="s">
        <v>870</v>
      </c>
      <c r="O209">
        <v>6</v>
      </c>
      <c r="P209" t="s">
        <v>164</v>
      </c>
      <c r="Q209">
        <v>18</v>
      </c>
      <c r="R209" t="s">
        <v>165</v>
      </c>
      <c r="S209" t="s">
        <v>869</v>
      </c>
      <c r="T209" t="s">
        <v>871</v>
      </c>
      <c r="U209">
        <v>3000</v>
      </c>
      <c r="V209" t="s">
        <v>56</v>
      </c>
      <c r="W209">
        <v>3341</v>
      </c>
      <c r="X209" t="s">
        <v>162</v>
      </c>
      <c r="Y209">
        <v>9</v>
      </c>
      <c r="Z209" t="s">
        <v>710</v>
      </c>
      <c r="AH209" s="1">
        <v>108460</v>
      </c>
      <c r="AI209" s="1">
        <v>600000</v>
      </c>
      <c r="AJ209">
        <v>0</v>
      </c>
      <c r="AK209">
        <v>0</v>
      </c>
      <c r="AL209">
        <v>0</v>
      </c>
      <c r="AM209">
        <v>0</v>
      </c>
      <c r="AN209">
        <v>0</v>
      </c>
      <c r="AO209" s="1">
        <v>108460</v>
      </c>
      <c r="AP209" s="1">
        <v>108460</v>
      </c>
      <c r="AQ209">
        <v>0</v>
      </c>
      <c r="AR209">
        <v>0</v>
      </c>
      <c r="AS209">
        <v>0</v>
      </c>
      <c r="AT209" s="1">
        <v>491540</v>
      </c>
      <c r="AU209" s="1">
        <v>-491540</v>
      </c>
    </row>
    <row r="210" spans="1:47" hidden="1" x14ac:dyDescent="0.35">
      <c r="A210" t="s">
        <v>812</v>
      </c>
      <c r="B210" t="s">
        <v>64</v>
      </c>
      <c r="C210" t="s">
        <v>815</v>
      </c>
      <c r="D210" t="s">
        <v>54</v>
      </c>
      <c r="E210">
        <v>1</v>
      </c>
      <c r="F210" t="s">
        <v>45</v>
      </c>
      <c r="G210">
        <v>1.7</v>
      </c>
      <c r="H210" t="s">
        <v>154</v>
      </c>
      <c r="I210" t="s">
        <v>155</v>
      </c>
      <c r="J210" t="s">
        <v>156</v>
      </c>
      <c r="K210" t="s">
        <v>157</v>
      </c>
      <c r="L210" t="s">
        <v>158</v>
      </c>
      <c r="M210" t="s">
        <v>868</v>
      </c>
      <c r="N210" t="s">
        <v>870</v>
      </c>
      <c r="O210">
        <v>6</v>
      </c>
      <c r="P210" t="s">
        <v>164</v>
      </c>
      <c r="Q210">
        <v>18</v>
      </c>
      <c r="R210" t="s">
        <v>165</v>
      </c>
      <c r="S210" t="s">
        <v>869</v>
      </c>
      <c r="T210" t="s">
        <v>871</v>
      </c>
      <c r="U210">
        <v>3000</v>
      </c>
      <c r="V210" t="s">
        <v>56</v>
      </c>
      <c r="W210">
        <v>3721</v>
      </c>
      <c r="X210" t="s">
        <v>324</v>
      </c>
      <c r="Y210">
        <v>0</v>
      </c>
      <c r="Z210" t="s">
        <v>58</v>
      </c>
      <c r="AH210" s="1">
        <v>15000</v>
      </c>
      <c r="AI210" s="1">
        <v>15000</v>
      </c>
      <c r="AJ210">
        <v>0</v>
      </c>
      <c r="AK210">
        <v>0</v>
      </c>
      <c r="AL210">
        <v>0</v>
      </c>
      <c r="AM210">
        <v>0</v>
      </c>
      <c r="AN210">
        <v>0</v>
      </c>
      <c r="AO210" s="1">
        <v>15000</v>
      </c>
      <c r="AP210" s="1">
        <v>15000</v>
      </c>
      <c r="AQ210">
        <v>0</v>
      </c>
      <c r="AR210">
        <v>0</v>
      </c>
      <c r="AS210">
        <v>0</v>
      </c>
      <c r="AT210">
        <v>0</v>
      </c>
      <c r="AU210">
        <v>0</v>
      </c>
    </row>
    <row r="211" spans="1:47" hidden="1" x14ac:dyDescent="0.35">
      <c r="A211" t="s">
        <v>812</v>
      </c>
      <c r="B211" t="s">
        <v>64</v>
      </c>
      <c r="C211" t="s">
        <v>815</v>
      </c>
      <c r="D211" t="s">
        <v>54</v>
      </c>
      <c r="E211">
        <v>1</v>
      </c>
      <c r="F211" t="s">
        <v>45</v>
      </c>
      <c r="G211">
        <v>1.7</v>
      </c>
      <c r="H211" t="s">
        <v>154</v>
      </c>
      <c r="I211" t="s">
        <v>155</v>
      </c>
      <c r="J211" t="s">
        <v>156</v>
      </c>
      <c r="K211" t="s">
        <v>157</v>
      </c>
      <c r="L211" t="s">
        <v>158</v>
      </c>
      <c r="M211" t="s">
        <v>868</v>
      </c>
      <c r="N211" t="s">
        <v>870</v>
      </c>
      <c r="O211">
        <v>6</v>
      </c>
      <c r="P211" t="s">
        <v>164</v>
      </c>
      <c r="Q211">
        <v>19</v>
      </c>
      <c r="R211" t="s">
        <v>168</v>
      </c>
      <c r="S211" t="s">
        <v>869</v>
      </c>
      <c r="T211" t="s">
        <v>871</v>
      </c>
      <c r="U211">
        <v>2000</v>
      </c>
      <c r="V211" t="s">
        <v>105</v>
      </c>
      <c r="W211">
        <v>2111</v>
      </c>
      <c r="X211" t="s">
        <v>124</v>
      </c>
      <c r="Y211">
        <v>0</v>
      </c>
      <c r="Z211" t="s">
        <v>58</v>
      </c>
      <c r="AH211" s="1">
        <v>3100</v>
      </c>
      <c r="AI211">
        <v>0</v>
      </c>
      <c r="AJ211" s="1">
        <v>1673.5</v>
      </c>
      <c r="AK211" s="1">
        <v>1673.5</v>
      </c>
      <c r="AL211" s="1">
        <v>1673.5</v>
      </c>
      <c r="AM211" s="1">
        <v>1673.5</v>
      </c>
      <c r="AN211" s="1">
        <v>1673.5</v>
      </c>
      <c r="AO211" s="1">
        <v>1426.5</v>
      </c>
      <c r="AP211" s="1">
        <v>1426.5</v>
      </c>
      <c r="AQ211">
        <v>0</v>
      </c>
      <c r="AR211" s="1">
        <v>3100</v>
      </c>
      <c r="AS211">
        <v>0</v>
      </c>
      <c r="AT211">
        <v>0</v>
      </c>
      <c r="AU211" s="1">
        <v>3100</v>
      </c>
    </row>
    <row r="212" spans="1:47" hidden="1" x14ac:dyDescent="0.35">
      <c r="A212" t="s">
        <v>812</v>
      </c>
      <c r="B212" t="s">
        <v>64</v>
      </c>
      <c r="C212" t="s">
        <v>815</v>
      </c>
      <c r="D212" t="s">
        <v>54</v>
      </c>
      <c r="E212">
        <v>1</v>
      </c>
      <c r="F212" t="s">
        <v>45</v>
      </c>
      <c r="G212">
        <v>1.7</v>
      </c>
      <c r="H212" t="s">
        <v>154</v>
      </c>
      <c r="I212" t="s">
        <v>155</v>
      </c>
      <c r="J212" t="s">
        <v>156</v>
      </c>
      <c r="K212" t="s">
        <v>157</v>
      </c>
      <c r="L212" t="s">
        <v>158</v>
      </c>
      <c r="M212" t="s">
        <v>868</v>
      </c>
      <c r="N212" t="s">
        <v>870</v>
      </c>
      <c r="O212">
        <v>6</v>
      </c>
      <c r="P212" t="s">
        <v>164</v>
      </c>
      <c r="Q212">
        <v>19</v>
      </c>
      <c r="R212" t="s">
        <v>168</v>
      </c>
      <c r="S212" t="s">
        <v>869</v>
      </c>
      <c r="T212" t="s">
        <v>871</v>
      </c>
      <c r="U212">
        <v>2000</v>
      </c>
      <c r="V212" t="s">
        <v>105</v>
      </c>
      <c r="W212">
        <v>2121</v>
      </c>
      <c r="X212" t="s">
        <v>125</v>
      </c>
      <c r="Y212">
        <v>0</v>
      </c>
      <c r="Z212" t="s">
        <v>58</v>
      </c>
      <c r="AH212">
        <v>180</v>
      </c>
      <c r="AI212">
        <v>0</v>
      </c>
      <c r="AJ212">
        <v>180</v>
      </c>
      <c r="AK212">
        <v>180</v>
      </c>
      <c r="AL212">
        <v>180</v>
      </c>
      <c r="AM212">
        <v>180</v>
      </c>
      <c r="AN212">
        <v>180</v>
      </c>
      <c r="AO212">
        <v>0</v>
      </c>
      <c r="AP212">
        <v>0</v>
      </c>
      <c r="AQ212">
        <v>0</v>
      </c>
      <c r="AR212">
        <v>180</v>
      </c>
      <c r="AS212">
        <v>0</v>
      </c>
      <c r="AT212">
        <v>0</v>
      </c>
      <c r="AU212">
        <v>180</v>
      </c>
    </row>
    <row r="213" spans="1:47" hidden="1" x14ac:dyDescent="0.35">
      <c r="A213" t="s">
        <v>812</v>
      </c>
      <c r="B213" t="s">
        <v>64</v>
      </c>
      <c r="C213" t="s">
        <v>815</v>
      </c>
      <c r="D213" t="s">
        <v>54</v>
      </c>
      <c r="E213">
        <v>1</v>
      </c>
      <c r="F213" t="s">
        <v>45</v>
      </c>
      <c r="G213">
        <v>1.7</v>
      </c>
      <c r="H213" t="s">
        <v>154</v>
      </c>
      <c r="I213" t="s">
        <v>155</v>
      </c>
      <c r="J213" t="s">
        <v>156</v>
      </c>
      <c r="K213" t="s">
        <v>157</v>
      </c>
      <c r="L213" t="s">
        <v>158</v>
      </c>
      <c r="M213" t="s">
        <v>868</v>
      </c>
      <c r="N213" t="s">
        <v>870</v>
      </c>
      <c r="O213">
        <v>6</v>
      </c>
      <c r="P213" t="s">
        <v>164</v>
      </c>
      <c r="Q213">
        <v>19</v>
      </c>
      <c r="R213" t="s">
        <v>168</v>
      </c>
      <c r="S213" t="s">
        <v>869</v>
      </c>
      <c r="T213" t="s">
        <v>871</v>
      </c>
      <c r="U213">
        <v>2000</v>
      </c>
      <c r="V213" t="s">
        <v>105</v>
      </c>
      <c r="W213">
        <v>2141</v>
      </c>
      <c r="X213" t="s">
        <v>126</v>
      </c>
      <c r="Y213">
        <v>0</v>
      </c>
      <c r="Z213" t="s">
        <v>58</v>
      </c>
      <c r="AH213" s="1">
        <v>22590.32</v>
      </c>
      <c r="AI213">
        <v>0</v>
      </c>
      <c r="AJ213" s="1">
        <v>20068.93</v>
      </c>
      <c r="AK213" s="1">
        <v>20068.93</v>
      </c>
      <c r="AL213" s="1">
        <v>12785.29</v>
      </c>
      <c r="AM213">
        <v>0</v>
      </c>
      <c r="AN213">
        <v>0</v>
      </c>
      <c r="AO213" s="1">
        <v>2521.39</v>
      </c>
      <c r="AP213" s="1">
        <v>22590.32</v>
      </c>
      <c r="AQ213">
        <v>0</v>
      </c>
      <c r="AR213" s="1">
        <v>22590.32</v>
      </c>
      <c r="AS213">
        <v>0</v>
      </c>
      <c r="AT213">
        <v>0</v>
      </c>
      <c r="AU213" s="1">
        <v>22590.32</v>
      </c>
    </row>
    <row r="214" spans="1:47" hidden="1" x14ac:dyDescent="0.35">
      <c r="A214" t="s">
        <v>812</v>
      </c>
      <c r="B214" t="s">
        <v>64</v>
      </c>
      <c r="C214" t="s">
        <v>815</v>
      </c>
      <c r="D214" t="s">
        <v>54</v>
      </c>
      <c r="E214">
        <v>1</v>
      </c>
      <c r="F214" t="s">
        <v>45</v>
      </c>
      <c r="G214">
        <v>1.7</v>
      </c>
      <c r="H214" t="s">
        <v>154</v>
      </c>
      <c r="I214" t="s">
        <v>155</v>
      </c>
      <c r="J214" t="s">
        <v>156</v>
      </c>
      <c r="K214" t="s">
        <v>157</v>
      </c>
      <c r="L214" t="s">
        <v>158</v>
      </c>
      <c r="M214" t="s">
        <v>868</v>
      </c>
      <c r="N214" t="s">
        <v>870</v>
      </c>
      <c r="O214">
        <v>6</v>
      </c>
      <c r="P214" t="s">
        <v>164</v>
      </c>
      <c r="Q214">
        <v>19</v>
      </c>
      <c r="R214" t="s">
        <v>168</v>
      </c>
      <c r="S214" t="s">
        <v>869</v>
      </c>
      <c r="T214" t="s">
        <v>871</v>
      </c>
      <c r="U214">
        <v>2000</v>
      </c>
      <c r="V214" t="s">
        <v>105</v>
      </c>
      <c r="W214">
        <v>2181</v>
      </c>
      <c r="X214" t="s">
        <v>332</v>
      </c>
      <c r="Y214">
        <v>0</v>
      </c>
      <c r="Z214" t="s">
        <v>58</v>
      </c>
      <c r="AH214" s="1">
        <v>47500</v>
      </c>
      <c r="AI214" s="1">
        <v>60000</v>
      </c>
      <c r="AJ214" s="1">
        <v>42224</v>
      </c>
      <c r="AK214" s="1">
        <v>42224</v>
      </c>
      <c r="AL214" s="1">
        <v>42224</v>
      </c>
      <c r="AM214" s="1">
        <v>42224</v>
      </c>
      <c r="AN214" s="1">
        <v>42224</v>
      </c>
      <c r="AO214" s="1">
        <v>5276</v>
      </c>
      <c r="AP214" s="1">
        <v>5276</v>
      </c>
      <c r="AQ214">
        <v>0</v>
      </c>
      <c r="AR214">
        <v>0</v>
      </c>
      <c r="AS214">
        <v>0</v>
      </c>
      <c r="AT214" s="1">
        <v>12500</v>
      </c>
      <c r="AU214" s="1">
        <v>-12500</v>
      </c>
    </row>
    <row r="215" spans="1:47" hidden="1" x14ac:dyDescent="0.35">
      <c r="A215" t="s">
        <v>812</v>
      </c>
      <c r="B215" t="s">
        <v>64</v>
      </c>
      <c r="C215" t="s">
        <v>815</v>
      </c>
      <c r="D215" t="s">
        <v>54</v>
      </c>
      <c r="E215">
        <v>1</v>
      </c>
      <c r="F215" t="s">
        <v>45</v>
      </c>
      <c r="G215">
        <v>1.7</v>
      </c>
      <c r="H215" t="s">
        <v>154</v>
      </c>
      <c r="I215" t="s">
        <v>155</v>
      </c>
      <c r="J215" t="s">
        <v>156</v>
      </c>
      <c r="K215" t="s">
        <v>157</v>
      </c>
      <c r="L215" t="s">
        <v>158</v>
      </c>
      <c r="M215" t="s">
        <v>868</v>
      </c>
      <c r="N215" t="s">
        <v>870</v>
      </c>
      <c r="O215">
        <v>6</v>
      </c>
      <c r="P215" t="s">
        <v>164</v>
      </c>
      <c r="Q215">
        <v>19</v>
      </c>
      <c r="R215" t="s">
        <v>168</v>
      </c>
      <c r="S215" t="s">
        <v>869</v>
      </c>
      <c r="T215" t="s">
        <v>871</v>
      </c>
      <c r="U215">
        <v>2000</v>
      </c>
      <c r="V215" t="s">
        <v>105</v>
      </c>
      <c r="W215">
        <v>2211</v>
      </c>
      <c r="X215" t="s">
        <v>307</v>
      </c>
      <c r="Y215">
        <v>0</v>
      </c>
      <c r="Z215" t="s">
        <v>58</v>
      </c>
      <c r="AH215" s="1">
        <v>1129854.1599999999</v>
      </c>
      <c r="AI215" s="1">
        <v>390000</v>
      </c>
      <c r="AJ215" s="1">
        <v>907845.06</v>
      </c>
      <c r="AK215" s="1">
        <v>503817.06</v>
      </c>
      <c r="AL215" s="1">
        <v>405797.06</v>
      </c>
      <c r="AM215" s="1">
        <v>193255.76</v>
      </c>
      <c r="AN215" s="1">
        <v>193255.76</v>
      </c>
      <c r="AO215" s="1">
        <v>626037.1</v>
      </c>
      <c r="AP215" s="1">
        <v>936598.4</v>
      </c>
      <c r="AQ215">
        <v>0</v>
      </c>
      <c r="AR215" s="1">
        <v>739854.16</v>
      </c>
      <c r="AS215">
        <v>0</v>
      </c>
      <c r="AT215">
        <v>0</v>
      </c>
      <c r="AU215" s="1">
        <v>739854.16</v>
      </c>
    </row>
    <row r="216" spans="1:47" hidden="1" x14ac:dyDescent="0.35">
      <c r="A216" t="s">
        <v>812</v>
      </c>
      <c r="B216" t="s">
        <v>64</v>
      </c>
      <c r="C216" t="s">
        <v>815</v>
      </c>
      <c r="D216" t="s">
        <v>54</v>
      </c>
      <c r="E216">
        <v>1</v>
      </c>
      <c r="F216" t="s">
        <v>45</v>
      </c>
      <c r="G216">
        <v>1.7</v>
      </c>
      <c r="H216" t="s">
        <v>154</v>
      </c>
      <c r="I216" t="s">
        <v>155</v>
      </c>
      <c r="J216" t="s">
        <v>156</v>
      </c>
      <c r="K216" t="s">
        <v>157</v>
      </c>
      <c r="L216" t="s">
        <v>158</v>
      </c>
      <c r="M216" t="s">
        <v>868</v>
      </c>
      <c r="N216" t="s">
        <v>870</v>
      </c>
      <c r="O216">
        <v>6</v>
      </c>
      <c r="P216" t="s">
        <v>164</v>
      </c>
      <c r="Q216">
        <v>19</v>
      </c>
      <c r="R216" t="s">
        <v>168</v>
      </c>
      <c r="S216" t="s">
        <v>869</v>
      </c>
      <c r="T216" t="s">
        <v>871</v>
      </c>
      <c r="U216">
        <v>2000</v>
      </c>
      <c r="V216" t="s">
        <v>105</v>
      </c>
      <c r="W216">
        <v>2231</v>
      </c>
      <c r="X216" t="s">
        <v>308</v>
      </c>
      <c r="Y216">
        <v>0</v>
      </c>
      <c r="Z216" t="s">
        <v>58</v>
      </c>
      <c r="AH216" s="1">
        <v>2100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 s="1">
        <v>2100</v>
      </c>
      <c r="AP216" s="1">
        <v>2100</v>
      </c>
      <c r="AQ216">
        <v>0</v>
      </c>
      <c r="AR216" s="1">
        <v>2100</v>
      </c>
      <c r="AS216">
        <v>0</v>
      </c>
      <c r="AT216">
        <v>0</v>
      </c>
      <c r="AU216" s="1">
        <v>2100</v>
      </c>
    </row>
    <row r="217" spans="1:47" hidden="1" x14ac:dyDescent="0.35">
      <c r="A217" t="s">
        <v>812</v>
      </c>
      <c r="B217" t="s">
        <v>64</v>
      </c>
      <c r="C217" t="s">
        <v>815</v>
      </c>
      <c r="D217" t="s">
        <v>54</v>
      </c>
      <c r="E217">
        <v>1</v>
      </c>
      <c r="F217" t="s">
        <v>45</v>
      </c>
      <c r="G217">
        <v>1.7</v>
      </c>
      <c r="H217" t="s">
        <v>154</v>
      </c>
      <c r="I217" t="s">
        <v>155</v>
      </c>
      <c r="J217" t="s">
        <v>156</v>
      </c>
      <c r="K217" t="s">
        <v>157</v>
      </c>
      <c r="L217" t="s">
        <v>158</v>
      </c>
      <c r="M217" t="s">
        <v>868</v>
      </c>
      <c r="N217" t="s">
        <v>870</v>
      </c>
      <c r="O217">
        <v>6</v>
      </c>
      <c r="P217" t="s">
        <v>164</v>
      </c>
      <c r="Q217">
        <v>19</v>
      </c>
      <c r="R217" t="s">
        <v>168</v>
      </c>
      <c r="S217" t="s">
        <v>869</v>
      </c>
      <c r="T217" t="s">
        <v>871</v>
      </c>
      <c r="U217">
        <v>2000</v>
      </c>
      <c r="V217" t="s">
        <v>105</v>
      </c>
      <c r="W217">
        <v>2711</v>
      </c>
      <c r="X217" t="s">
        <v>106</v>
      </c>
      <c r="Y217">
        <v>0</v>
      </c>
      <c r="Z217" t="s">
        <v>58</v>
      </c>
      <c r="AH217" s="1">
        <v>5201.82</v>
      </c>
      <c r="AI217" s="1">
        <v>1200000</v>
      </c>
      <c r="AJ217">
        <v>0</v>
      </c>
      <c r="AK217">
        <v>0</v>
      </c>
      <c r="AL217">
        <v>0</v>
      </c>
      <c r="AM217">
        <v>0</v>
      </c>
      <c r="AN217">
        <v>0</v>
      </c>
      <c r="AO217" s="1">
        <v>5201.82</v>
      </c>
      <c r="AP217" s="1">
        <v>5201.82</v>
      </c>
      <c r="AQ217">
        <v>0</v>
      </c>
      <c r="AR217" s="1">
        <v>5200</v>
      </c>
      <c r="AS217">
        <v>0</v>
      </c>
      <c r="AT217" s="1">
        <v>1199998.18</v>
      </c>
      <c r="AU217" s="1">
        <v>-1194798.18</v>
      </c>
    </row>
    <row r="218" spans="1:47" hidden="1" x14ac:dyDescent="0.35">
      <c r="A218" t="s">
        <v>812</v>
      </c>
      <c r="B218" t="s">
        <v>64</v>
      </c>
      <c r="C218" t="s">
        <v>815</v>
      </c>
      <c r="D218" t="s">
        <v>54</v>
      </c>
      <c r="E218">
        <v>1</v>
      </c>
      <c r="F218" t="s">
        <v>45</v>
      </c>
      <c r="G218">
        <v>1.7</v>
      </c>
      <c r="H218" t="s">
        <v>154</v>
      </c>
      <c r="I218" t="s">
        <v>155</v>
      </c>
      <c r="J218" t="s">
        <v>156</v>
      </c>
      <c r="K218" t="s">
        <v>157</v>
      </c>
      <c r="L218" t="s">
        <v>158</v>
      </c>
      <c r="M218" t="s">
        <v>868</v>
      </c>
      <c r="N218" t="s">
        <v>870</v>
      </c>
      <c r="O218">
        <v>6</v>
      </c>
      <c r="P218" t="s">
        <v>164</v>
      </c>
      <c r="Q218">
        <v>19</v>
      </c>
      <c r="R218" t="s">
        <v>168</v>
      </c>
      <c r="S218" t="s">
        <v>869</v>
      </c>
      <c r="T218" t="s">
        <v>871</v>
      </c>
      <c r="U218">
        <v>2000</v>
      </c>
      <c r="V218" t="s">
        <v>105</v>
      </c>
      <c r="W218">
        <v>2821</v>
      </c>
      <c r="X218" t="s">
        <v>438</v>
      </c>
      <c r="Y218">
        <v>0</v>
      </c>
      <c r="Z218" t="s">
        <v>58</v>
      </c>
      <c r="AH218" s="1">
        <v>2641259.6800000002</v>
      </c>
      <c r="AI218" s="1">
        <v>300000</v>
      </c>
      <c r="AJ218" s="1">
        <v>2641241.48</v>
      </c>
      <c r="AK218" s="1">
        <v>2641241.48</v>
      </c>
      <c r="AL218" s="1">
        <v>2641241.48</v>
      </c>
      <c r="AM218" s="1">
        <v>2641241.48</v>
      </c>
      <c r="AN218" s="1">
        <v>2641241.48</v>
      </c>
      <c r="AO218">
        <v>18.2</v>
      </c>
      <c r="AP218">
        <v>18.2</v>
      </c>
      <c r="AQ218">
        <v>0</v>
      </c>
      <c r="AR218" s="1">
        <v>2700000</v>
      </c>
      <c r="AS218">
        <v>0</v>
      </c>
      <c r="AT218" s="1">
        <v>358740.32</v>
      </c>
      <c r="AU218" s="1">
        <v>2341259.6800000002</v>
      </c>
    </row>
    <row r="219" spans="1:47" hidden="1" x14ac:dyDescent="0.35">
      <c r="A219" t="s">
        <v>812</v>
      </c>
      <c r="B219" t="s">
        <v>64</v>
      </c>
      <c r="C219" t="s">
        <v>815</v>
      </c>
      <c r="D219" t="s">
        <v>54</v>
      </c>
      <c r="E219">
        <v>1</v>
      </c>
      <c r="F219" t="s">
        <v>45</v>
      </c>
      <c r="G219">
        <v>1.7</v>
      </c>
      <c r="H219" t="s">
        <v>154</v>
      </c>
      <c r="I219" t="s">
        <v>155</v>
      </c>
      <c r="J219" t="s">
        <v>156</v>
      </c>
      <c r="K219" t="s">
        <v>157</v>
      </c>
      <c r="L219" t="s">
        <v>158</v>
      </c>
      <c r="M219" t="s">
        <v>868</v>
      </c>
      <c r="N219" t="s">
        <v>870</v>
      </c>
      <c r="O219">
        <v>6</v>
      </c>
      <c r="P219" t="s">
        <v>164</v>
      </c>
      <c r="Q219">
        <v>19</v>
      </c>
      <c r="R219" t="s">
        <v>168</v>
      </c>
      <c r="S219" t="s">
        <v>869</v>
      </c>
      <c r="T219" t="s">
        <v>871</v>
      </c>
      <c r="U219">
        <v>2000</v>
      </c>
      <c r="V219" t="s">
        <v>105</v>
      </c>
      <c r="W219">
        <v>2921</v>
      </c>
      <c r="X219" t="s">
        <v>378</v>
      </c>
      <c r="Y219">
        <v>0</v>
      </c>
      <c r="Z219" t="s">
        <v>58</v>
      </c>
      <c r="AH219">
        <v>218.74</v>
      </c>
      <c r="AI219">
        <v>0</v>
      </c>
      <c r="AJ219">
        <v>218.74</v>
      </c>
      <c r="AK219">
        <v>218.74</v>
      </c>
      <c r="AL219">
        <v>218.74</v>
      </c>
      <c r="AM219">
        <v>218.74</v>
      </c>
      <c r="AN219">
        <v>218.74</v>
      </c>
      <c r="AO219">
        <v>0</v>
      </c>
      <c r="AP219">
        <v>0</v>
      </c>
      <c r="AQ219">
        <v>0</v>
      </c>
      <c r="AR219">
        <v>218.74</v>
      </c>
      <c r="AS219">
        <v>0</v>
      </c>
      <c r="AT219">
        <v>0</v>
      </c>
      <c r="AU219">
        <v>218.74</v>
      </c>
    </row>
    <row r="220" spans="1:47" hidden="1" x14ac:dyDescent="0.35">
      <c r="A220" t="s">
        <v>812</v>
      </c>
      <c r="B220" t="s">
        <v>64</v>
      </c>
      <c r="C220" t="s">
        <v>815</v>
      </c>
      <c r="D220" t="s">
        <v>54</v>
      </c>
      <c r="E220">
        <v>1</v>
      </c>
      <c r="F220" t="s">
        <v>45</v>
      </c>
      <c r="G220">
        <v>1.7</v>
      </c>
      <c r="H220" t="s">
        <v>154</v>
      </c>
      <c r="I220" t="s">
        <v>155</v>
      </c>
      <c r="J220" t="s">
        <v>156</v>
      </c>
      <c r="K220" t="s">
        <v>157</v>
      </c>
      <c r="L220" t="s">
        <v>158</v>
      </c>
      <c r="M220" t="s">
        <v>868</v>
      </c>
      <c r="N220" t="s">
        <v>870</v>
      </c>
      <c r="O220">
        <v>6</v>
      </c>
      <c r="P220" t="s">
        <v>164</v>
      </c>
      <c r="Q220">
        <v>19</v>
      </c>
      <c r="R220" t="s">
        <v>168</v>
      </c>
      <c r="S220" t="s">
        <v>869</v>
      </c>
      <c r="T220" t="s">
        <v>871</v>
      </c>
      <c r="U220">
        <v>2000</v>
      </c>
      <c r="V220" t="s">
        <v>105</v>
      </c>
      <c r="W220">
        <v>2961</v>
      </c>
      <c r="X220" t="s">
        <v>379</v>
      </c>
      <c r="Y220">
        <v>0</v>
      </c>
      <c r="Z220" t="s">
        <v>58</v>
      </c>
      <c r="AH220">
        <v>973.28</v>
      </c>
      <c r="AI220">
        <v>0</v>
      </c>
      <c r="AJ220">
        <v>967.28</v>
      </c>
      <c r="AK220">
        <v>967.28</v>
      </c>
      <c r="AL220">
        <v>967.28</v>
      </c>
      <c r="AM220">
        <v>967.28</v>
      </c>
      <c r="AN220">
        <v>967.28</v>
      </c>
      <c r="AO220">
        <v>6</v>
      </c>
      <c r="AP220">
        <v>6</v>
      </c>
      <c r="AQ220">
        <v>0</v>
      </c>
      <c r="AR220">
        <v>973.28</v>
      </c>
      <c r="AS220">
        <v>0</v>
      </c>
      <c r="AT220">
        <v>0</v>
      </c>
      <c r="AU220">
        <v>973.28</v>
      </c>
    </row>
    <row r="221" spans="1:47" hidden="1" x14ac:dyDescent="0.35">
      <c r="A221" t="s">
        <v>812</v>
      </c>
      <c r="B221" t="s">
        <v>64</v>
      </c>
      <c r="C221" t="s">
        <v>815</v>
      </c>
      <c r="D221" t="s">
        <v>54</v>
      </c>
      <c r="E221">
        <v>1</v>
      </c>
      <c r="F221" t="s">
        <v>45</v>
      </c>
      <c r="G221">
        <v>1.7</v>
      </c>
      <c r="H221" t="s">
        <v>154</v>
      </c>
      <c r="I221" t="s">
        <v>155</v>
      </c>
      <c r="J221" t="s">
        <v>156</v>
      </c>
      <c r="K221" t="s">
        <v>157</v>
      </c>
      <c r="L221" t="s">
        <v>158</v>
      </c>
      <c r="M221" t="s">
        <v>868</v>
      </c>
      <c r="N221" t="s">
        <v>870</v>
      </c>
      <c r="O221">
        <v>6</v>
      </c>
      <c r="P221" t="s">
        <v>164</v>
      </c>
      <c r="Q221">
        <v>19</v>
      </c>
      <c r="R221" t="s">
        <v>168</v>
      </c>
      <c r="S221" t="s">
        <v>869</v>
      </c>
      <c r="T221" t="s">
        <v>871</v>
      </c>
      <c r="U221">
        <v>3000</v>
      </c>
      <c r="V221" t="s">
        <v>56</v>
      </c>
      <c r="W221">
        <v>3161</v>
      </c>
      <c r="X221" t="s">
        <v>247</v>
      </c>
      <c r="Y221">
        <v>0</v>
      </c>
      <c r="Z221" t="s">
        <v>58</v>
      </c>
      <c r="AH221" s="1">
        <v>411700</v>
      </c>
      <c r="AI221" s="1">
        <v>200000</v>
      </c>
      <c r="AJ221" s="1">
        <v>411689.57</v>
      </c>
      <c r="AK221" s="1">
        <v>411689.57</v>
      </c>
      <c r="AL221" s="1">
        <v>217154.76</v>
      </c>
      <c r="AM221" s="1">
        <v>217154.76</v>
      </c>
      <c r="AN221" s="1">
        <v>217154.76</v>
      </c>
      <c r="AO221">
        <v>10.43</v>
      </c>
      <c r="AP221" s="1">
        <v>194545.24</v>
      </c>
      <c r="AQ221">
        <v>0</v>
      </c>
      <c r="AR221" s="1">
        <v>211700</v>
      </c>
      <c r="AS221">
        <v>0</v>
      </c>
      <c r="AT221">
        <v>0</v>
      </c>
      <c r="AU221" s="1">
        <v>211700</v>
      </c>
    </row>
    <row r="222" spans="1:47" hidden="1" x14ac:dyDescent="0.35">
      <c r="A222" t="s">
        <v>812</v>
      </c>
      <c r="B222" t="s">
        <v>64</v>
      </c>
      <c r="C222" t="s">
        <v>815</v>
      </c>
      <c r="D222" t="s">
        <v>54</v>
      </c>
      <c r="E222">
        <v>1</v>
      </c>
      <c r="F222" t="s">
        <v>45</v>
      </c>
      <c r="G222">
        <v>1.7</v>
      </c>
      <c r="H222" t="s">
        <v>154</v>
      </c>
      <c r="I222" t="s">
        <v>155</v>
      </c>
      <c r="J222" t="s">
        <v>156</v>
      </c>
      <c r="K222" t="s">
        <v>157</v>
      </c>
      <c r="L222" t="s">
        <v>158</v>
      </c>
      <c r="M222" t="s">
        <v>868</v>
      </c>
      <c r="N222" t="s">
        <v>870</v>
      </c>
      <c r="O222">
        <v>6</v>
      </c>
      <c r="P222" t="s">
        <v>164</v>
      </c>
      <c r="Q222">
        <v>19</v>
      </c>
      <c r="R222" t="s">
        <v>168</v>
      </c>
      <c r="S222" t="s">
        <v>869</v>
      </c>
      <c r="T222" t="s">
        <v>871</v>
      </c>
      <c r="U222">
        <v>3000</v>
      </c>
      <c r="V222" t="s">
        <v>56</v>
      </c>
      <c r="W222">
        <v>3361</v>
      </c>
      <c r="X222" t="s">
        <v>114</v>
      </c>
      <c r="Y222">
        <v>0</v>
      </c>
      <c r="Z222" t="s">
        <v>58</v>
      </c>
      <c r="AH222" s="1">
        <v>1049120</v>
      </c>
      <c r="AI222" s="1">
        <v>1300000</v>
      </c>
      <c r="AJ222" s="1">
        <v>1047257.67</v>
      </c>
      <c r="AK222" s="1">
        <v>19401</v>
      </c>
      <c r="AL222" s="1">
        <v>19401</v>
      </c>
      <c r="AM222" s="1">
        <v>19401</v>
      </c>
      <c r="AN222" s="1">
        <v>19401</v>
      </c>
      <c r="AO222" s="1">
        <v>1029719</v>
      </c>
      <c r="AP222" s="1">
        <v>1029719</v>
      </c>
      <c r="AQ222">
        <v>0</v>
      </c>
      <c r="AR222" s="1">
        <v>14620</v>
      </c>
      <c r="AS222">
        <v>0</v>
      </c>
      <c r="AT222" s="1">
        <v>265500</v>
      </c>
      <c r="AU222" s="1">
        <v>-250880</v>
      </c>
    </row>
    <row r="223" spans="1:47" hidden="1" x14ac:dyDescent="0.35">
      <c r="A223" t="s">
        <v>812</v>
      </c>
      <c r="B223" t="s">
        <v>64</v>
      </c>
      <c r="C223" t="s">
        <v>815</v>
      </c>
      <c r="D223" t="s">
        <v>54</v>
      </c>
      <c r="E223">
        <v>1</v>
      </c>
      <c r="F223" t="s">
        <v>45</v>
      </c>
      <c r="G223">
        <v>1.7</v>
      </c>
      <c r="H223" t="s">
        <v>154</v>
      </c>
      <c r="I223" t="s">
        <v>155</v>
      </c>
      <c r="J223" t="s">
        <v>156</v>
      </c>
      <c r="K223" t="s">
        <v>157</v>
      </c>
      <c r="L223" t="s">
        <v>158</v>
      </c>
      <c r="M223" t="s">
        <v>868</v>
      </c>
      <c r="N223" t="s">
        <v>870</v>
      </c>
      <c r="O223">
        <v>6</v>
      </c>
      <c r="P223" t="s">
        <v>164</v>
      </c>
      <c r="Q223">
        <v>19</v>
      </c>
      <c r="R223" t="s">
        <v>168</v>
      </c>
      <c r="S223" t="s">
        <v>869</v>
      </c>
      <c r="T223" t="s">
        <v>871</v>
      </c>
      <c r="U223">
        <v>3000</v>
      </c>
      <c r="V223" t="s">
        <v>56</v>
      </c>
      <c r="W223">
        <v>3391</v>
      </c>
      <c r="X223" t="s">
        <v>129</v>
      </c>
      <c r="Y223">
        <v>0</v>
      </c>
      <c r="Z223" t="s">
        <v>58</v>
      </c>
      <c r="AH223" s="1">
        <v>2385500</v>
      </c>
      <c r="AI223" s="1">
        <v>2000000</v>
      </c>
      <c r="AJ223" s="1">
        <v>2262480</v>
      </c>
      <c r="AK223" s="1">
        <v>2262480</v>
      </c>
      <c r="AL223" s="1">
        <v>2262480</v>
      </c>
      <c r="AM223" s="1">
        <v>1998000</v>
      </c>
      <c r="AN223" s="1">
        <v>1998000</v>
      </c>
      <c r="AO223" s="1">
        <v>123020</v>
      </c>
      <c r="AP223" s="1">
        <v>387500</v>
      </c>
      <c r="AQ223">
        <v>0</v>
      </c>
      <c r="AR223" s="1">
        <v>385500</v>
      </c>
      <c r="AS223">
        <v>0</v>
      </c>
      <c r="AT223">
        <v>0</v>
      </c>
      <c r="AU223" s="1">
        <v>385500</v>
      </c>
    </row>
    <row r="224" spans="1:47" hidden="1" x14ac:dyDescent="0.35">
      <c r="A224" t="s">
        <v>812</v>
      </c>
      <c r="B224" t="s">
        <v>64</v>
      </c>
      <c r="C224" t="s">
        <v>815</v>
      </c>
      <c r="D224" t="s">
        <v>54</v>
      </c>
      <c r="E224">
        <v>1</v>
      </c>
      <c r="F224" t="s">
        <v>45</v>
      </c>
      <c r="G224">
        <v>1.7</v>
      </c>
      <c r="H224" t="s">
        <v>154</v>
      </c>
      <c r="I224" t="s">
        <v>155</v>
      </c>
      <c r="J224" t="s">
        <v>156</v>
      </c>
      <c r="K224" t="s">
        <v>157</v>
      </c>
      <c r="L224" t="s">
        <v>158</v>
      </c>
      <c r="M224" t="s">
        <v>868</v>
      </c>
      <c r="N224" t="s">
        <v>870</v>
      </c>
      <c r="O224">
        <v>6</v>
      </c>
      <c r="P224" t="s">
        <v>164</v>
      </c>
      <c r="Q224">
        <v>19</v>
      </c>
      <c r="R224" t="s">
        <v>168</v>
      </c>
      <c r="S224" t="s">
        <v>869</v>
      </c>
      <c r="T224" t="s">
        <v>871</v>
      </c>
      <c r="U224">
        <v>3000</v>
      </c>
      <c r="V224" t="s">
        <v>56</v>
      </c>
      <c r="W224">
        <v>3711</v>
      </c>
      <c r="X224" t="s">
        <v>278</v>
      </c>
      <c r="Y224">
        <v>0</v>
      </c>
      <c r="Z224" t="s">
        <v>58</v>
      </c>
      <c r="AH224" s="1">
        <v>35000</v>
      </c>
      <c r="AI224" s="1">
        <v>35000</v>
      </c>
      <c r="AJ224" s="1">
        <v>10627</v>
      </c>
      <c r="AK224" s="1">
        <v>10627</v>
      </c>
      <c r="AL224" s="1">
        <v>10627</v>
      </c>
      <c r="AM224" s="1">
        <v>10627</v>
      </c>
      <c r="AN224" s="1">
        <v>10627</v>
      </c>
      <c r="AO224" s="1">
        <v>24373</v>
      </c>
      <c r="AP224" s="1">
        <v>24373</v>
      </c>
      <c r="AQ224">
        <v>0</v>
      </c>
      <c r="AR224">
        <v>0</v>
      </c>
      <c r="AS224">
        <v>0</v>
      </c>
      <c r="AT224">
        <v>0</v>
      </c>
      <c r="AU224">
        <v>0</v>
      </c>
    </row>
    <row r="225" spans="1:47" hidden="1" x14ac:dyDescent="0.35">
      <c r="A225" t="s">
        <v>812</v>
      </c>
      <c r="B225" t="s">
        <v>64</v>
      </c>
      <c r="C225" t="s">
        <v>815</v>
      </c>
      <c r="D225" t="s">
        <v>54</v>
      </c>
      <c r="E225">
        <v>1</v>
      </c>
      <c r="F225" t="s">
        <v>45</v>
      </c>
      <c r="G225">
        <v>1.7</v>
      </c>
      <c r="H225" t="s">
        <v>154</v>
      </c>
      <c r="I225" t="s">
        <v>155</v>
      </c>
      <c r="J225" t="s">
        <v>156</v>
      </c>
      <c r="K225" t="s">
        <v>157</v>
      </c>
      <c r="L225" t="s">
        <v>158</v>
      </c>
      <c r="M225" t="s">
        <v>868</v>
      </c>
      <c r="N225" t="s">
        <v>870</v>
      </c>
      <c r="O225">
        <v>6</v>
      </c>
      <c r="P225" t="s">
        <v>164</v>
      </c>
      <c r="Q225">
        <v>19</v>
      </c>
      <c r="R225" t="s">
        <v>168</v>
      </c>
      <c r="S225" t="s">
        <v>869</v>
      </c>
      <c r="T225" t="s">
        <v>871</v>
      </c>
      <c r="U225">
        <v>3000</v>
      </c>
      <c r="V225" t="s">
        <v>56</v>
      </c>
      <c r="W225">
        <v>3751</v>
      </c>
      <c r="X225" t="s">
        <v>279</v>
      </c>
      <c r="Y225">
        <v>0</v>
      </c>
      <c r="Z225" t="s">
        <v>58</v>
      </c>
      <c r="AH225" s="1">
        <v>35000</v>
      </c>
      <c r="AI225" s="1">
        <v>35000</v>
      </c>
      <c r="AJ225">
        <v>402</v>
      </c>
      <c r="AK225">
        <v>402</v>
      </c>
      <c r="AL225">
        <v>402</v>
      </c>
      <c r="AM225">
        <v>402</v>
      </c>
      <c r="AN225">
        <v>402</v>
      </c>
      <c r="AO225" s="1">
        <v>34598</v>
      </c>
      <c r="AP225" s="1">
        <v>34598</v>
      </c>
      <c r="AQ225">
        <v>0</v>
      </c>
      <c r="AR225">
        <v>0</v>
      </c>
      <c r="AS225">
        <v>0</v>
      </c>
      <c r="AT225">
        <v>0</v>
      </c>
      <c r="AU225">
        <v>0</v>
      </c>
    </row>
    <row r="226" spans="1:47" hidden="1" x14ac:dyDescent="0.35">
      <c r="A226" t="s">
        <v>812</v>
      </c>
      <c r="B226" t="s">
        <v>64</v>
      </c>
      <c r="C226" t="s">
        <v>815</v>
      </c>
      <c r="D226" t="s">
        <v>54</v>
      </c>
      <c r="E226">
        <v>1</v>
      </c>
      <c r="F226" t="s">
        <v>45</v>
      </c>
      <c r="G226">
        <v>1.7</v>
      </c>
      <c r="H226" t="s">
        <v>154</v>
      </c>
      <c r="I226" t="s">
        <v>155</v>
      </c>
      <c r="J226" t="s">
        <v>156</v>
      </c>
      <c r="K226" t="s">
        <v>157</v>
      </c>
      <c r="L226" t="s">
        <v>158</v>
      </c>
      <c r="M226" t="s">
        <v>868</v>
      </c>
      <c r="N226" t="s">
        <v>870</v>
      </c>
      <c r="O226">
        <v>6</v>
      </c>
      <c r="P226" t="s">
        <v>164</v>
      </c>
      <c r="Q226">
        <v>19</v>
      </c>
      <c r="R226" t="s">
        <v>168</v>
      </c>
      <c r="S226" t="s">
        <v>869</v>
      </c>
      <c r="T226" t="s">
        <v>871</v>
      </c>
      <c r="U226">
        <v>3000</v>
      </c>
      <c r="V226" t="s">
        <v>56</v>
      </c>
      <c r="W226">
        <v>3941</v>
      </c>
      <c r="X226" t="s">
        <v>328</v>
      </c>
      <c r="Y226">
        <v>0</v>
      </c>
      <c r="Z226" t="s">
        <v>58</v>
      </c>
      <c r="AH226" s="1">
        <v>88000</v>
      </c>
      <c r="AI226" s="1">
        <v>50000</v>
      </c>
      <c r="AJ226" s="1">
        <v>64240</v>
      </c>
      <c r="AK226" s="1">
        <v>64240</v>
      </c>
      <c r="AL226">
        <v>0</v>
      </c>
      <c r="AM226">
        <v>0</v>
      </c>
      <c r="AN226">
        <v>0</v>
      </c>
      <c r="AO226" s="1">
        <v>23760</v>
      </c>
      <c r="AP226" s="1">
        <v>88000</v>
      </c>
      <c r="AQ226">
        <v>0</v>
      </c>
      <c r="AR226" s="1">
        <v>38000</v>
      </c>
      <c r="AS226">
        <v>0</v>
      </c>
      <c r="AT226">
        <v>0</v>
      </c>
      <c r="AU226" s="1">
        <v>38000</v>
      </c>
    </row>
    <row r="227" spans="1:47" hidden="1" x14ac:dyDescent="0.35">
      <c r="A227" t="s">
        <v>812</v>
      </c>
      <c r="B227" t="s">
        <v>64</v>
      </c>
      <c r="C227" t="s">
        <v>815</v>
      </c>
      <c r="D227" t="s">
        <v>54</v>
      </c>
      <c r="E227">
        <v>1</v>
      </c>
      <c r="F227" t="s">
        <v>45</v>
      </c>
      <c r="G227">
        <v>1.7</v>
      </c>
      <c r="H227" t="s">
        <v>154</v>
      </c>
      <c r="I227" t="s">
        <v>155</v>
      </c>
      <c r="J227" t="s">
        <v>156</v>
      </c>
      <c r="K227" t="s">
        <v>157</v>
      </c>
      <c r="L227" t="s">
        <v>158</v>
      </c>
      <c r="M227" t="s">
        <v>868</v>
      </c>
      <c r="N227" t="s">
        <v>870</v>
      </c>
      <c r="O227">
        <v>6</v>
      </c>
      <c r="P227" t="s">
        <v>164</v>
      </c>
      <c r="Q227">
        <v>19</v>
      </c>
      <c r="R227" t="s">
        <v>168</v>
      </c>
      <c r="S227" t="s">
        <v>869</v>
      </c>
      <c r="T227" t="s">
        <v>871</v>
      </c>
      <c r="U227">
        <v>3000</v>
      </c>
      <c r="V227" t="s">
        <v>56</v>
      </c>
      <c r="W227">
        <v>3962</v>
      </c>
      <c r="X227" t="s">
        <v>395</v>
      </c>
      <c r="Y227">
        <v>0</v>
      </c>
      <c r="Z227" t="s">
        <v>58</v>
      </c>
      <c r="AH227" s="1">
        <v>98680</v>
      </c>
      <c r="AI227" s="1">
        <v>300000</v>
      </c>
      <c r="AJ227" s="1">
        <v>46132.14</v>
      </c>
      <c r="AK227" s="1">
        <v>46132.14</v>
      </c>
      <c r="AL227" s="1">
        <v>3417</v>
      </c>
      <c r="AM227" s="1">
        <v>3417</v>
      </c>
      <c r="AN227" s="1">
        <v>3417</v>
      </c>
      <c r="AO227" s="1">
        <v>52547.86</v>
      </c>
      <c r="AP227" s="1">
        <v>95263</v>
      </c>
      <c r="AQ227">
        <v>0</v>
      </c>
      <c r="AR227" s="1">
        <v>25000</v>
      </c>
      <c r="AS227">
        <v>0</v>
      </c>
      <c r="AT227" s="1">
        <v>226320</v>
      </c>
      <c r="AU227" s="1">
        <v>-201320</v>
      </c>
    </row>
    <row r="228" spans="1:47" hidden="1" x14ac:dyDescent="0.35">
      <c r="A228" t="s">
        <v>812</v>
      </c>
      <c r="B228" t="s">
        <v>64</v>
      </c>
      <c r="C228" t="s">
        <v>815</v>
      </c>
      <c r="D228" t="s">
        <v>54</v>
      </c>
      <c r="E228">
        <v>1</v>
      </c>
      <c r="F228" t="s">
        <v>45</v>
      </c>
      <c r="G228">
        <v>1.7</v>
      </c>
      <c r="H228" t="s">
        <v>154</v>
      </c>
      <c r="I228" t="s">
        <v>173</v>
      </c>
      <c r="J228" t="s">
        <v>174</v>
      </c>
      <c r="K228" t="s">
        <v>157</v>
      </c>
      <c r="L228" t="s">
        <v>158</v>
      </c>
      <c r="M228" t="s">
        <v>833</v>
      </c>
      <c r="N228" t="s">
        <v>835</v>
      </c>
      <c r="O228">
        <v>6</v>
      </c>
      <c r="P228" t="s">
        <v>164</v>
      </c>
      <c r="Q228">
        <v>11</v>
      </c>
      <c r="R228" t="s">
        <v>182</v>
      </c>
      <c r="S228" t="s">
        <v>834</v>
      </c>
      <c r="T228" t="s">
        <v>836</v>
      </c>
      <c r="U228">
        <v>2000</v>
      </c>
      <c r="V228" t="s">
        <v>105</v>
      </c>
      <c r="W228">
        <v>2611</v>
      </c>
      <c r="X228" t="s">
        <v>128</v>
      </c>
      <c r="Y228">
        <v>0</v>
      </c>
      <c r="Z228" t="s">
        <v>58</v>
      </c>
      <c r="AH228" s="1">
        <v>6500000</v>
      </c>
      <c r="AI228" s="1">
        <v>6500000</v>
      </c>
      <c r="AJ228" s="1">
        <v>3140105.09</v>
      </c>
      <c r="AK228" s="1">
        <v>3140105.09</v>
      </c>
      <c r="AL228" s="1">
        <v>3140105.09</v>
      </c>
      <c r="AM228" s="1">
        <v>2565591.7799999998</v>
      </c>
      <c r="AN228" s="1">
        <v>2565591.7799999998</v>
      </c>
      <c r="AO228" s="1">
        <v>3359894.91</v>
      </c>
      <c r="AP228" s="1">
        <v>3934408.22</v>
      </c>
      <c r="AQ228">
        <v>0</v>
      </c>
      <c r="AR228">
        <v>0</v>
      </c>
      <c r="AS228">
        <v>0</v>
      </c>
      <c r="AT228">
        <v>0</v>
      </c>
      <c r="AU228">
        <v>0</v>
      </c>
    </row>
    <row r="229" spans="1:47" hidden="1" x14ac:dyDescent="0.35">
      <c r="A229" t="s">
        <v>812</v>
      </c>
      <c r="B229" t="s">
        <v>64</v>
      </c>
      <c r="C229" t="s">
        <v>815</v>
      </c>
      <c r="D229" t="s">
        <v>54</v>
      </c>
      <c r="E229">
        <v>1</v>
      </c>
      <c r="F229" t="s">
        <v>45</v>
      </c>
      <c r="G229">
        <v>1.7</v>
      </c>
      <c r="H229" t="s">
        <v>154</v>
      </c>
      <c r="I229" t="s">
        <v>173</v>
      </c>
      <c r="J229" t="s">
        <v>174</v>
      </c>
      <c r="K229" t="s">
        <v>65</v>
      </c>
      <c r="L229" t="s">
        <v>66</v>
      </c>
      <c r="M229" t="s">
        <v>868</v>
      </c>
      <c r="N229" t="s">
        <v>870</v>
      </c>
      <c r="O229">
        <v>6</v>
      </c>
      <c r="P229" t="s">
        <v>164</v>
      </c>
      <c r="Q229">
        <v>21</v>
      </c>
      <c r="R229" t="s">
        <v>440</v>
      </c>
      <c r="S229" t="s">
        <v>872</v>
      </c>
      <c r="T229" t="s">
        <v>873</v>
      </c>
      <c r="U229">
        <v>2000</v>
      </c>
      <c r="V229" t="s">
        <v>105</v>
      </c>
      <c r="W229">
        <v>2131</v>
      </c>
      <c r="X229" t="s">
        <v>701</v>
      </c>
      <c r="Y229">
        <v>0</v>
      </c>
      <c r="Z229" t="s">
        <v>58</v>
      </c>
      <c r="AH229" s="1">
        <v>110000</v>
      </c>
      <c r="AI229" s="1">
        <v>2200000</v>
      </c>
      <c r="AJ229">
        <v>0</v>
      </c>
      <c r="AK229">
        <v>0</v>
      </c>
      <c r="AL229">
        <v>0</v>
      </c>
      <c r="AM229">
        <v>0</v>
      </c>
      <c r="AN229">
        <v>0</v>
      </c>
      <c r="AO229" s="1">
        <v>110000</v>
      </c>
      <c r="AP229" s="1">
        <v>110000</v>
      </c>
      <c r="AQ229">
        <v>0</v>
      </c>
      <c r="AR229">
        <v>0</v>
      </c>
      <c r="AS229">
        <v>0</v>
      </c>
      <c r="AT229" s="1">
        <v>2090000</v>
      </c>
      <c r="AU229" s="1">
        <v>-2090000</v>
      </c>
    </row>
    <row r="230" spans="1:47" hidden="1" x14ac:dyDescent="0.35">
      <c r="A230" t="s">
        <v>812</v>
      </c>
      <c r="B230" t="s">
        <v>64</v>
      </c>
      <c r="C230" t="s">
        <v>815</v>
      </c>
      <c r="D230" t="s">
        <v>54</v>
      </c>
      <c r="E230">
        <v>1</v>
      </c>
      <c r="F230" t="s">
        <v>45</v>
      </c>
      <c r="G230">
        <v>1.7</v>
      </c>
      <c r="H230" t="s">
        <v>154</v>
      </c>
      <c r="I230" t="s">
        <v>173</v>
      </c>
      <c r="J230" t="s">
        <v>174</v>
      </c>
      <c r="K230" t="s">
        <v>65</v>
      </c>
      <c r="L230" t="s">
        <v>66</v>
      </c>
      <c r="M230" t="s">
        <v>868</v>
      </c>
      <c r="N230" t="s">
        <v>870</v>
      </c>
      <c r="O230">
        <v>6</v>
      </c>
      <c r="P230" t="s">
        <v>164</v>
      </c>
      <c r="Q230">
        <v>21</v>
      </c>
      <c r="R230" t="s">
        <v>440</v>
      </c>
      <c r="S230" t="s">
        <v>872</v>
      </c>
      <c r="T230" t="s">
        <v>873</v>
      </c>
      <c r="U230">
        <v>2000</v>
      </c>
      <c r="V230" t="s">
        <v>105</v>
      </c>
      <c r="W230">
        <v>2211</v>
      </c>
      <c r="X230" t="s">
        <v>307</v>
      </c>
      <c r="Y230">
        <v>0</v>
      </c>
      <c r="Z230" t="s">
        <v>58</v>
      </c>
      <c r="AH230" s="1">
        <v>390000</v>
      </c>
      <c r="AI230" s="1">
        <v>390000</v>
      </c>
      <c r="AJ230" s="1">
        <v>374708.6</v>
      </c>
      <c r="AK230" s="1">
        <v>119508.6</v>
      </c>
      <c r="AL230" s="1">
        <v>89882.2</v>
      </c>
      <c r="AM230" s="1">
        <v>6362.2</v>
      </c>
      <c r="AN230" s="1">
        <v>6362.2</v>
      </c>
      <c r="AO230" s="1">
        <v>270491.40000000002</v>
      </c>
      <c r="AP230" s="1">
        <v>383637.8</v>
      </c>
      <c r="AQ230">
        <v>0</v>
      </c>
      <c r="AR230">
        <v>0</v>
      </c>
      <c r="AS230">
        <v>0</v>
      </c>
      <c r="AT230">
        <v>0</v>
      </c>
      <c r="AU230">
        <v>0</v>
      </c>
    </row>
    <row r="231" spans="1:47" hidden="1" x14ac:dyDescent="0.35">
      <c r="A231" t="s">
        <v>812</v>
      </c>
      <c r="B231" t="s">
        <v>64</v>
      </c>
      <c r="C231" t="s">
        <v>815</v>
      </c>
      <c r="D231" t="s">
        <v>54</v>
      </c>
      <c r="E231">
        <v>1</v>
      </c>
      <c r="F231" t="s">
        <v>45</v>
      </c>
      <c r="G231">
        <v>1.7</v>
      </c>
      <c r="H231" t="s">
        <v>154</v>
      </c>
      <c r="I231" t="s">
        <v>173</v>
      </c>
      <c r="J231" t="s">
        <v>174</v>
      </c>
      <c r="K231" t="s">
        <v>65</v>
      </c>
      <c r="L231" t="s">
        <v>66</v>
      </c>
      <c r="M231" t="s">
        <v>868</v>
      </c>
      <c r="N231" t="s">
        <v>870</v>
      </c>
      <c r="O231">
        <v>6</v>
      </c>
      <c r="P231" t="s">
        <v>164</v>
      </c>
      <c r="Q231">
        <v>21</v>
      </c>
      <c r="R231" t="s">
        <v>440</v>
      </c>
      <c r="S231" t="s">
        <v>872</v>
      </c>
      <c r="T231" t="s">
        <v>873</v>
      </c>
      <c r="U231">
        <v>2000</v>
      </c>
      <c r="V231" t="s">
        <v>105</v>
      </c>
      <c r="W231">
        <v>2231</v>
      </c>
      <c r="X231" t="s">
        <v>308</v>
      </c>
      <c r="Y231">
        <v>0</v>
      </c>
      <c r="Z231" t="s">
        <v>58</v>
      </c>
      <c r="AH231" s="1">
        <v>5000</v>
      </c>
      <c r="AI231" s="1">
        <v>5000</v>
      </c>
      <c r="AJ231" s="1">
        <v>4897.5200000000004</v>
      </c>
      <c r="AK231">
        <v>0</v>
      </c>
      <c r="AL231">
        <v>0</v>
      </c>
      <c r="AM231">
        <v>0</v>
      </c>
      <c r="AN231">
        <v>0</v>
      </c>
      <c r="AO231" s="1">
        <v>5000</v>
      </c>
      <c r="AP231" s="1">
        <v>5000</v>
      </c>
      <c r="AQ231">
        <v>0</v>
      </c>
      <c r="AR231">
        <v>0</v>
      </c>
      <c r="AS231">
        <v>0</v>
      </c>
      <c r="AT231">
        <v>0</v>
      </c>
      <c r="AU231">
        <v>0</v>
      </c>
    </row>
    <row r="232" spans="1:47" hidden="1" x14ac:dyDescent="0.35">
      <c r="A232" t="s">
        <v>812</v>
      </c>
      <c r="B232" t="s">
        <v>64</v>
      </c>
      <c r="C232" t="s">
        <v>815</v>
      </c>
      <c r="D232" t="s">
        <v>54</v>
      </c>
      <c r="E232">
        <v>1</v>
      </c>
      <c r="F232" t="s">
        <v>45</v>
      </c>
      <c r="G232">
        <v>1.7</v>
      </c>
      <c r="H232" t="s">
        <v>154</v>
      </c>
      <c r="I232" t="s">
        <v>173</v>
      </c>
      <c r="J232" t="s">
        <v>174</v>
      </c>
      <c r="K232" t="s">
        <v>65</v>
      </c>
      <c r="L232" t="s">
        <v>66</v>
      </c>
      <c r="M232" t="s">
        <v>868</v>
      </c>
      <c r="N232" t="s">
        <v>870</v>
      </c>
      <c r="O232">
        <v>6</v>
      </c>
      <c r="P232" t="s">
        <v>164</v>
      </c>
      <c r="Q232">
        <v>21</v>
      </c>
      <c r="R232" t="s">
        <v>440</v>
      </c>
      <c r="S232" t="s">
        <v>872</v>
      </c>
      <c r="T232" t="s">
        <v>873</v>
      </c>
      <c r="U232">
        <v>2000</v>
      </c>
      <c r="V232" t="s">
        <v>105</v>
      </c>
      <c r="W232">
        <v>2711</v>
      </c>
      <c r="X232" t="s">
        <v>106</v>
      </c>
      <c r="Y232">
        <v>0</v>
      </c>
      <c r="Z232" t="s">
        <v>58</v>
      </c>
      <c r="AH232" s="1">
        <v>2000000</v>
      </c>
      <c r="AI232" s="1">
        <v>2000000</v>
      </c>
      <c r="AJ232" s="1">
        <v>1754836.4</v>
      </c>
      <c r="AK232" s="1">
        <v>1754836.4</v>
      </c>
      <c r="AL232">
        <v>0</v>
      </c>
      <c r="AM232">
        <v>0</v>
      </c>
      <c r="AN232">
        <v>0</v>
      </c>
      <c r="AO232" s="1">
        <v>245163.6</v>
      </c>
      <c r="AP232" s="1">
        <v>2000000</v>
      </c>
      <c r="AQ232">
        <v>0</v>
      </c>
      <c r="AR232">
        <v>0</v>
      </c>
      <c r="AS232">
        <v>0</v>
      </c>
      <c r="AT232">
        <v>0</v>
      </c>
      <c r="AU232">
        <v>0</v>
      </c>
    </row>
    <row r="233" spans="1:47" hidden="1" x14ac:dyDescent="0.35">
      <c r="A233" t="s">
        <v>812</v>
      </c>
      <c r="B233" t="s">
        <v>64</v>
      </c>
      <c r="C233" t="s">
        <v>815</v>
      </c>
      <c r="D233" t="s">
        <v>54</v>
      </c>
      <c r="E233">
        <v>1</v>
      </c>
      <c r="F233" t="s">
        <v>45</v>
      </c>
      <c r="G233">
        <v>1.7</v>
      </c>
      <c r="H233" t="s">
        <v>154</v>
      </c>
      <c r="I233" t="s">
        <v>173</v>
      </c>
      <c r="J233" t="s">
        <v>174</v>
      </c>
      <c r="K233" t="s">
        <v>65</v>
      </c>
      <c r="L233" t="s">
        <v>66</v>
      </c>
      <c r="M233" t="s">
        <v>868</v>
      </c>
      <c r="N233" t="s">
        <v>870</v>
      </c>
      <c r="O233">
        <v>6</v>
      </c>
      <c r="P233" t="s">
        <v>164</v>
      </c>
      <c r="Q233">
        <v>21</v>
      </c>
      <c r="R233" t="s">
        <v>440</v>
      </c>
      <c r="S233" t="s">
        <v>872</v>
      </c>
      <c r="T233" t="s">
        <v>873</v>
      </c>
      <c r="U233">
        <v>2000</v>
      </c>
      <c r="V233" t="s">
        <v>105</v>
      </c>
      <c r="W233">
        <v>2961</v>
      </c>
      <c r="X233" t="s">
        <v>379</v>
      </c>
      <c r="Y233">
        <v>0</v>
      </c>
      <c r="Z233" t="s">
        <v>58</v>
      </c>
      <c r="AH233" s="1">
        <v>50000</v>
      </c>
      <c r="AI233" s="1">
        <v>50000</v>
      </c>
      <c r="AJ233" s="1">
        <v>13474.85</v>
      </c>
      <c r="AK233" s="1">
        <v>13474.85</v>
      </c>
      <c r="AL233" s="1">
        <v>13474.85</v>
      </c>
      <c r="AM233" s="1">
        <v>13474.85</v>
      </c>
      <c r="AN233" s="1">
        <v>13474.85</v>
      </c>
      <c r="AO233" s="1">
        <v>36525.15</v>
      </c>
      <c r="AP233" s="1">
        <v>36525.15</v>
      </c>
      <c r="AQ233">
        <v>0</v>
      </c>
      <c r="AR233">
        <v>0</v>
      </c>
      <c r="AS233">
        <v>0</v>
      </c>
      <c r="AT233">
        <v>0</v>
      </c>
      <c r="AU233">
        <v>0</v>
      </c>
    </row>
    <row r="234" spans="1:47" hidden="1" x14ac:dyDescent="0.35">
      <c r="A234" t="s">
        <v>812</v>
      </c>
      <c r="B234" t="s">
        <v>64</v>
      </c>
      <c r="C234" t="s">
        <v>815</v>
      </c>
      <c r="D234" t="s">
        <v>54</v>
      </c>
      <c r="E234">
        <v>1</v>
      </c>
      <c r="F234" t="s">
        <v>45</v>
      </c>
      <c r="G234">
        <v>1.7</v>
      </c>
      <c r="H234" t="s">
        <v>154</v>
      </c>
      <c r="I234" t="s">
        <v>173</v>
      </c>
      <c r="J234" t="s">
        <v>174</v>
      </c>
      <c r="K234" t="s">
        <v>65</v>
      </c>
      <c r="L234" t="s">
        <v>66</v>
      </c>
      <c r="M234" t="s">
        <v>868</v>
      </c>
      <c r="N234" t="s">
        <v>870</v>
      </c>
      <c r="O234">
        <v>6</v>
      </c>
      <c r="P234" t="s">
        <v>164</v>
      </c>
      <c r="Q234">
        <v>21</v>
      </c>
      <c r="R234" t="s">
        <v>440</v>
      </c>
      <c r="S234" t="s">
        <v>872</v>
      </c>
      <c r="T234" t="s">
        <v>873</v>
      </c>
      <c r="U234">
        <v>3000</v>
      </c>
      <c r="V234" t="s">
        <v>56</v>
      </c>
      <c r="W234">
        <v>3521</v>
      </c>
      <c r="X234" t="s">
        <v>391</v>
      </c>
      <c r="Y234">
        <v>0</v>
      </c>
      <c r="Z234" t="s">
        <v>58</v>
      </c>
      <c r="AH234" s="1">
        <v>40000</v>
      </c>
      <c r="AI234" s="1">
        <v>40000</v>
      </c>
      <c r="AJ234" s="1">
        <v>10579.2</v>
      </c>
      <c r="AK234">
        <v>0</v>
      </c>
      <c r="AL234">
        <v>0</v>
      </c>
      <c r="AM234">
        <v>0</v>
      </c>
      <c r="AN234">
        <v>0</v>
      </c>
      <c r="AO234" s="1">
        <v>40000</v>
      </c>
      <c r="AP234" s="1">
        <v>40000</v>
      </c>
      <c r="AQ234">
        <v>0</v>
      </c>
      <c r="AR234">
        <v>0</v>
      </c>
      <c r="AS234">
        <v>0</v>
      </c>
      <c r="AT234">
        <v>0</v>
      </c>
      <c r="AU234">
        <v>0</v>
      </c>
    </row>
    <row r="235" spans="1:47" hidden="1" x14ac:dyDescent="0.35">
      <c r="A235" t="s">
        <v>812</v>
      </c>
      <c r="B235" t="s">
        <v>64</v>
      </c>
      <c r="C235" t="s">
        <v>815</v>
      </c>
      <c r="D235" t="s">
        <v>54</v>
      </c>
      <c r="E235">
        <v>1</v>
      </c>
      <c r="F235" t="s">
        <v>45</v>
      </c>
      <c r="G235">
        <v>1.7</v>
      </c>
      <c r="H235" t="s">
        <v>154</v>
      </c>
      <c r="I235" t="s">
        <v>173</v>
      </c>
      <c r="J235" t="s">
        <v>174</v>
      </c>
      <c r="K235" t="s">
        <v>65</v>
      </c>
      <c r="L235" t="s">
        <v>66</v>
      </c>
      <c r="M235" t="s">
        <v>868</v>
      </c>
      <c r="N235" t="s">
        <v>870</v>
      </c>
      <c r="O235">
        <v>6</v>
      </c>
      <c r="P235" t="s">
        <v>164</v>
      </c>
      <c r="Q235">
        <v>21</v>
      </c>
      <c r="R235" t="s">
        <v>440</v>
      </c>
      <c r="S235" t="s">
        <v>872</v>
      </c>
      <c r="T235" t="s">
        <v>873</v>
      </c>
      <c r="U235">
        <v>3000</v>
      </c>
      <c r="V235" t="s">
        <v>56</v>
      </c>
      <c r="W235">
        <v>3571</v>
      </c>
      <c r="X235" t="s">
        <v>392</v>
      </c>
      <c r="Y235">
        <v>0</v>
      </c>
      <c r="Z235" t="s">
        <v>58</v>
      </c>
      <c r="AH235" s="1">
        <v>100000</v>
      </c>
      <c r="AI235" s="1">
        <v>100000</v>
      </c>
      <c r="AJ235" s="1">
        <v>69659.100000000006</v>
      </c>
      <c r="AK235" s="1">
        <v>69659.100000000006</v>
      </c>
      <c r="AL235" s="1">
        <v>69659.100000000006</v>
      </c>
      <c r="AM235" s="1">
        <v>69659.100000000006</v>
      </c>
      <c r="AN235" s="1">
        <v>69659.100000000006</v>
      </c>
      <c r="AO235" s="1">
        <v>30340.9</v>
      </c>
      <c r="AP235" s="1">
        <v>30340.9</v>
      </c>
      <c r="AQ235">
        <v>0</v>
      </c>
      <c r="AR235">
        <v>0</v>
      </c>
      <c r="AS235">
        <v>0</v>
      </c>
      <c r="AT235">
        <v>0</v>
      </c>
      <c r="AU235">
        <v>0</v>
      </c>
    </row>
    <row r="236" spans="1:47" hidden="1" x14ac:dyDescent="0.35">
      <c r="A236" t="s">
        <v>812</v>
      </c>
      <c r="B236" t="s">
        <v>64</v>
      </c>
      <c r="C236" t="s">
        <v>815</v>
      </c>
      <c r="D236" t="s">
        <v>54</v>
      </c>
      <c r="E236">
        <v>1</v>
      </c>
      <c r="F236" t="s">
        <v>45</v>
      </c>
      <c r="G236">
        <v>1.7</v>
      </c>
      <c r="H236" t="s">
        <v>154</v>
      </c>
      <c r="I236" t="s">
        <v>173</v>
      </c>
      <c r="J236" t="s">
        <v>174</v>
      </c>
      <c r="K236" t="s">
        <v>65</v>
      </c>
      <c r="L236" t="s">
        <v>66</v>
      </c>
      <c r="M236" t="s">
        <v>868</v>
      </c>
      <c r="N236" t="s">
        <v>870</v>
      </c>
      <c r="O236">
        <v>6</v>
      </c>
      <c r="P236" t="s">
        <v>164</v>
      </c>
      <c r="Q236">
        <v>21</v>
      </c>
      <c r="R236" t="s">
        <v>440</v>
      </c>
      <c r="S236" t="s">
        <v>872</v>
      </c>
      <c r="T236" t="s">
        <v>873</v>
      </c>
      <c r="U236">
        <v>3000</v>
      </c>
      <c r="V236" t="s">
        <v>56</v>
      </c>
      <c r="W236">
        <v>3711</v>
      </c>
      <c r="X236" t="s">
        <v>278</v>
      </c>
      <c r="Y236">
        <v>0</v>
      </c>
      <c r="Z236" t="s">
        <v>58</v>
      </c>
      <c r="AH236" s="1">
        <v>54400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 s="1">
        <v>54400</v>
      </c>
      <c r="AP236" s="1">
        <v>54400</v>
      </c>
      <c r="AQ236">
        <v>0</v>
      </c>
      <c r="AR236" s="1">
        <v>54400</v>
      </c>
      <c r="AS236">
        <v>0</v>
      </c>
      <c r="AT236">
        <v>0</v>
      </c>
      <c r="AU236" s="1">
        <v>54400</v>
      </c>
    </row>
    <row r="237" spans="1:47" hidden="1" x14ac:dyDescent="0.35">
      <c r="A237" t="s">
        <v>812</v>
      </c>
      <c r="B237" t="s">
        <v>64</v>
      </c>
      <c r="C237" t="s">
        <v>815</v>
      </c>
      <c r="D237" t="s">
        <v>54</v>
      </c>
      <c r="E237">
        <v>1</v>
      </c>
      <c r="F237" t="s">
        <v>45</v>
      </c>
      <c r="G237">
        <v>1.7</v>
      </c>
      <c r="H237" t="s">
        <v>154</v>
      </c>
      <c r="I237" t="s">
        <v>173</v>
      </c>
      <c r="J237" t="s">
        <v>174</v>
      </c>
      <c r="K237" t="s">
        <v>65</v>
      </c>
      <c r="L237" t="s">
        <v>66</v>
      </c>
      <c r="M237" t="s">
        <v>868</v>
      </c>
      <c r="N237" t="s">
        <v>870</v>
      </c>
      <c r="O237">
        <v>6</v>
      </c>
      <c r="P237" t="s">
        <v>164</v>
      </c>
      <c r="Q237">
        <v>21</v>
      </c>
      <c r="R237" t="s">
        <v>440</v>
      </c>
      <c r="S237" t="s">
        <v>872</v>
      </c>
      <c r="T237" t="s">
        <v>873</v>
      </c>
      <c r="U237">
        <v>3000</v>
      </c>
      <c r="V237" t="s">
        <v>56</v>
      </c>
      <c r="W237">
        <v>3751</v>
      </c>
      <c r="X237" t="s">
        <v>279</v>
      </c>
      <c r="Y237">
        <v>0</v>
      </c>
      <c r="Z237" t="s">
        <v>58</v>
      </c>
      <c r="AH237" s="1">
        <v>50000</v>
      </c>
      <c r="AI237" s="1">
        <v>50000</v>
      </c>
      <c r="AJ237">
        <v>0</v>
      </c>
      <c r="AK237">
        <v>0</v>
      </c>
      <c r="AL237">
        <v>0</v>
      </c>
      <c r="AM237">
        <v>0</v>
      </c>
      <c r="AN237">
        <v>0</v>
      </c>
      <c r="AO237" s="1">
        <v>50000</v>
      </c>
      <c r="AP237" s="1">
        <v>50000</v>
      </c>
      <c r="AQ237">
        <v>0</v>
      </c>
      <c r="AR237">
        <v>0</v>
      </c>
      <c r="AS237">
        <v>0</v>
      </c>
      <c r="AT237">
        <v>0</v>
      </c>
      <c r="AU237">
        <v>0</v>
      </c>
    </row>
    <row r="238" spans="1:47" hidden="1" x14ac:dyDescent="0.35">
      <c r="A238" t="s">
        <v>812</v>
      </c>
      <c r="B238" t="s">
        <v>64</v>
      </c>
      <c r="C238" t="s">
        <v>815</v>
      </c>
      <c r="D238" t="s">
        <v>54</v>
      </c>
      <c r="E238">
        <v>1</v>
      </c>
      <c r="F238" t="s">
        <v>45</v>
      </c>
      <c r="G238">
        <v>1.7</v>
      </c>
      <c r="H238" t="s">
        <v>154</v>
      </c>
      <c r="I238" t="s">
        <v>173</v>
      </c>
      <c r="J238" t="s">
        <v>174</v>
      </c>
      <c r="K238" t="s">
        <v>65</v>
      </c>
      <c r="L238" t="s">
        <v>66</v>
      </c>
      <c r="M238" t="s">
        <v>868</v>
      </c>
      <c r="N238" t="s">
        <v>870</v>
      </c>
      <c r="O238">
        <v>6</v>
      </c>
      <c r="P238" t="s">
        <v>164</v>
      </c>
      <c r="Q238">
        <v>21</v>
      </c>
      <c r="R238" t="s">
        <v>440</v>
      </c>
      <c r="S238" t="s">
        <v>872</v>
      </c>
      <c r="T238" t="s">
        <v>873</v>
      </c>
      <c r="U238">
        <v>3000</v>
      </c>
      <c r="V238" t="s">
        <v>56</v>
      </c>
      <c r="W238">
        <v>3761</v>
      </c>
      <c r="X238" t="s">
        <v>702</v>
      </c>
      <c r="Y238">
        <v>0</v>
      </c>
      <c r="Z238" t="s">
        <v>58</v>
      </c>
      <c r="AH238" s="1">
        <v>33879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 s="1">
        <v>33879</v>
      </c>
      <c r="AP238" s="1">
        <v>33879</v>
      </c>
      <c r="AQ238">
        <v>0</v>
      </c>
      <c r="AR238" s="1">
        <v>33879</v>
      </c>
      <c r="AS238">
        <v>0</v>
      </c>
      <c r="AT238">
        <v>0</v>
      </c>
      <c r="AU238" s="1">
        <v>33879</v>
      </c>
    </row>
    <row r="239" spans="1:47" hidden="1" x14ac:dyDescent="0.35">
      <c r="A239" t="s">
        <v>812</v>
      </c>
      <c r="B239" t="s">
        <v>64</v>
      </c>
      <c r="C239" t="s">
        <v>815</v>
      </c>
      <c r="D239" t="s">
        <v>54</v>
      </c>
      <c r="E239">
        <v>1</v>
      </c>
      <c r="F239" t="s">
        <v>45</v>
      </c>
      <c r="G239">
        <v>1.7</v>
      </c>
      <c r="H239" t="s">
        <v>154</v>
      </c>
      <c r="I239" t="s">
        <v>173</v>
      </c>
      <c r="J239" t="s">
        <v>174</v>
      </c>
      <c r="K239" t="s">
        <v>65</v>
      </c>
      <c r="L239" t="s">
        <v>66</v>
      </c>
      <c r="M239" t="s">
        <v>868</v>
      </c>
      <c r="N239" t="s">
        <v>870</v>
      </c>
      <c r="O239">
        <v>6</v>
      </c>
      <c r="P239" t="s">
        <v>164</v>
      </c>
      <c r="Q239">
        <v>21</v>
      </c>
      <c r="R239" t="s">
        <v>440</v>
      </c>
      <c r="S239" t="s">
        <v>872</v>
      </c>
      <c r="T239" t="s">
        <v>873</v>
      </c>
      <c r="U239">
        <v>3000</v>
      </c>
      <c r="V239" t="s">
        <v>56</v>
      </c>
      <c r="W239">
        <v>3821</v>
      </c>
      <c r="X239" t="s">
        <v>228</v>
      </c>
      <c r="Y239">
        <v>0</v>
      </c>
      <c r="Z239" t="s">
        <v>58</v>
      </c>
      <c r="AH239" s="1">
        <v>250000</v>
      </c>
      <c r="AI239" s="1">
        <v>250000</v>
      </c>
      <c r="AJ239" s="1">
        <v>249284</v>
      </c>
      <c r="AK239" s="1">
        <v>249284</v>
      </c>
      <c r="AL239">
        <v>0</v>
      </c>
      <c r="AM239">
        <v>0</v>
      </c>
      <c r="AN239">
        <v>0</v>
      </c>
      <c r="AO239">
        <v>716</v>
      </c>
      <c r="AP239" s="1">
        <v>250000</v>
      </c>
      <c r="AQ239">
        <v>0</v>
      </c>
      <c r="AR239">
        <v>0</v>
      </c>
      <c r="AS239">
        <v>0</v>
      </c>
      <c r="AT239">
        <v>0</v>
      </c>
      <c r="AU239">
        <v>0</v>
      </c>
    </row>
    <row r="240" spans="1:47" hidden="1" x14ac:dyDescent="0.35">
      <c r="A240" t="s">
        <v>812</v>
      </c>
      <c r="B240" t="s">
        <v>64</v>
      </c>
      <c r="C240" t="s">
        <v>815</v>
      </c>
      <c r="D240" t="s">
        <v>54</v>
      </c>
      <c r="E240">
        <v>1</v>
      </c>
      <c r="F240" t="s">
        <v>45</v>
      </c>
      <c r="G240">
        <v>1.7</v>
      </c>
      <c r="H240" t="s">
        <v>154</v>
      </c>
      <c r="I240" t="s">
        <v>173</v>
      </c>
      <c r="J240" t="s">
        <v>174</v>
      </c>
      <c r="K240" t="s">
        <v>65</v>
      </c>
      <c r="L240" t="s">
        <v>66</v>
      </c>
      <c r="M240" t="s">
        <v>868</v>
      </c>
      <c r="N240" t="s">
        <v>870</v>
      </c>
      <c r="O240">
        <v>6</v>
      </c>
      <c r="P240" t="s">
        <v>164</v>
      </c>
      <c r="Q240">
        <v>21</v>
      </c>
      <c r="R240" t="s">
        <v>440</v>
      </c>
      <c r="S240" t="s">
        <v>872</v>
      </c>
      <c r="T240" t="s">
        <v>873</v>
      </c>
      <c r="U240">
        <v>3000</v>
      </c>
      <c r="V240" t="s">
        <v>56</v>
      </c>
      <c r="W240">
        <v>3921</v>
      </c>
      <c r="X240" t="s">
        <v>57</v>
      </c>
      <c r="Y240">
        <v>58</v>
      </c>
      <c r="Z240" t="s">
        <v>874</v>
      </c>
      <c r="AH240" s="1">
        <v>400000</v>
      </c>
      <c r="AI240">
        <v>0</v>
      </c>
      <c r="AJ240" s="1">
        <v>329531.86</v>
      </c>
      <c r="AK240" s="1">
        <v>329531.86</v>
      </c>
      <c r="AL240" s="1">
        <v>329531.86</v>
      </c>
      <c r="AM240">
        <v>0</v>
      </c>
      <c r="AN240">
        <v>0</v>
      </c>
      <c r="AO240" s="1">
        <v>70468.14</v>
      </c>
      <c r="AP240" s="1">
        <v>400000</v>
      </c>
      <c r="AQ240">
        <v>0</v>
      </c>
      <c r="AR240" s="1">
        <v>400000</v>
      </c>
      <c r="AS240">
        <v>0</v>
      </c>
      <c r="AT240">
        <v>0</v>
      </c>
      <c r="AU240" s="1">
        <v>400000</v>
      </c>
    </row>
    <row r="241" spans="1:47" hidden="1" x14ac:dyDescent="0.35">
      <c r="A241" t="s">
        <v>812</v>
      </c>
      <c r="B241" t="s">
        <v>64</v>
      </c>
      <c r="C241" t="s">
        <v>815</v>
      </c>
      <c r="D241" t="s">
        <v>116</v>
      </c>
      <c r="E241">
        <v>1</v>
      </c>
      <c r="F241" t="s">
        <v>45</v>
      </c>
      <c r="G241">
        <v>1.7</v>
      </c>
      <c r="H241" t="s">
        <v>154</v>
      </c>
      <c r="I241" t="s">
        <v>173</v>
      </c>
      <c r="J241" t="s">
        <v>174</v>
      </c>
      <c r="K241" t="s">
        <v>65</v>
      </c>
      <c r="L241" t="s">
        <v>66</v>
      </c>
      <c r="M241" t="s">
        <v>868</v>
      </c>
      <c r="N241" t="s">
        <v>870</v>
      </c>
      <c r="O241">
        <v>6</v>
      </c>
      <c r="P241" t="s">
        <v>164</v>
      </c>
      <c r="Q241">
        <v>22</v>
      </c>
      <c r="R241" t="s">
        <v>443</v>
      </c>
      <c r="S241" t="s">
        <v>872</v>
      </c>
      <c r="T241" t="s">
        <v>873</v>
      </c>
      <c r="U241">
        <v>5000</v>
      </c>
      <c r="V241" t="s">
        <v>118</v>
      </c>
      <c r="W241">
        <v>5691</v>
      </c>
      <c r="X241" t="s">
        <v>210</v>
      </c>
      <c r="Y241">
        <v>0</v>
      </c>
      <c r="Z241" t="s">
        <v>58</v>
      </c>
      <c r="AH241" s="1">
        <v>2000000</v>
      </c>
      <c r="AI241" s="1">
        <v>2000000</v>
      </c>
      <c r="AJ241" s="1">
        <v>1983720</v>
      </c>
      <c r="AK241" s="1">
        <v>1983720</v>
      </c>
      <c r="AL241" s="1">
        <v>1983720</v>
      </c>
      <c r="AM241">
        <v>0</v>
      </c>
      <c r="AN241">
        <v>0</v>
      </c>
      <c r="AO241" s="1">
        <v>16280</v>
      </c>
      <c r="AP241" s="1">
        <v>2000000</v>
      </c>
      <c r="AQ241">
        <v>0</v>
      </c>
      <c r="AR241">
        <v>0</v>
      </c>
      <c r="AS241">
        <v>0</v>
      </c>
      <c r="AT241">
        <v>0</v>
      </c>
      <c r="AU241">
        <v>0</v>
      </c>
    </row>
    <row r="242" spans="1:47" hidden="1" x14ac:dyDescent="0.35">
      <c r="A242" t="s">
        <v>812</v>
      </c>
      <c r="B242" t="s">
        <v>64</v>
      </c>
      <c r="C242" t="s">
        <v>815</v>
      </c>
      <c r="D242" t="s">
        <v>54</v>
      </c>
      <c r="E242">
        <v>1</v>
      </c>
      <c r="F242" t="s">
        <v>45</v>
      </c>
      <c r="G242">
        <v>1.7</v>
      </c>
      <c r="H242" t="s">
        <v>154</v>
      </c>
      <c r="I242" t="s">
        <v>173</v>
      </c>
      <c r="J242" t="s">
        <v>174</v>
      </c>
      <c r="K242" t="s">
        <v>65</v>
      </c>
      <c r="L242" t="s">
        <v>66</v>
      </c>
      <c r="M242" t="s">
        <v>868</v>
      </c>
      <c r="N242" t="s">
        <v>870</v>
      </c>
      <c r="O242">
        <v>6</v>
      </c>
      <c r="P242" t="s">
        <v>164</v>
      </c>
      <c r="Q242">
        <v>22</v>
      </c>
      <c r="R242" t="s">
        <v>443</v>
      </c>
      <c r="S242" t="s">
        <v>872</v>
      </c>
      <c r="T242" t="s">
        <v>873</v>
      </c>
      <c r="U242">
        <v>2000</v>
      </c>
      <c r="V242" t="s">
        <v>105</v>
      </c>
      <c r="W242">
        <v>2531</v>
      </c>
      <c r="X242" t="s">
        <v>444</v>
      </c>
      <c r="Y242">
        <v>0</v>
      </c>
      <c r="Z242" t="s">
        <v>58</v>
      </c>
      <c r="AH242" s="1">
        <v>40000</v>
      </c>
      <c r="AI242" s="1">
        <v>40000</v>
      </c>
      <c r="AJ242" s="1">
        <v>38783.199999999997</v>
      </c>
      <c r="AK242">
        <v>0</v>
      </c>
      <c r="AL242">
        <v>0</v>
      </c>
      <c r="AM242">
        <v>0</v>
      </c>
      <c r="AN242">
        <v>0</v>
      </c>
      <c r="AO242" s="1">
        <v>40000</v>
      </c>
      <c r="AP242" s="1">
        <v>40000</v>
      </c>
      <c r="AQ242">
        <v>0</v>
      </c>
      <c r="AR242">
        <v>0</v>
      </c>
      <c r="AS242">
        <v>0</v>
      </c>
      <c r="AT242">
        <v>0</v>
      </c>
      <c r="AU242">
        <v>0</v>
      </c>
    </row>
    <row r="243" spans="1:47" hidden="1" x14ac:dyDescent="0.35">
      <c r="A243" t="s">
        <v>812</v>
      </c>
      <c r="B243" t="s">
        <v>64</v>
      </c>
      <c r="C243" t="s">
        <v>815</v>
      </c>
      <c r="D243" t="s">
        <v>54</v>
      </c>
      <c r="E243">
        <v>1</v>
      </c>
      <c r="F243" t="s">
        <v>45</v>
      </c>
      <c r="G243">
        <v>1.7</v>
      </c>
      <c r="H243" t="s">
        <v>154</v>
      </c>
      <c r="I243" t="s">
        <v>173</v>
      </c>
      <c r="J243" t="s">
        <v>174</v>
      </c>
      <c r="K243" t="s">
        <v>65</v>
      </c>
      <c r="L243" t="s">
        <v>66</v>
      </c>
      <c r="M243" t="s">
        <v>868</v>
      </c>
      <c r="N243" t="s">
        <v>870</v>
      </c>
      <c r="O243">
        <v>6</v>
      </c>
      <c r="P243" t="s">
        <v>164</v>
      </c>
      <c r="Q243">
        <v>22</v>
      </c>
      <c r="R243" t="s">
        <v>443</v>
      </c>
      <c r="S243" t="s">
        <v>872</v>
      </c>
      <c r="T243" t="s">
        <v>873</v>
      </c>
      <c r="U243">
        <v>2000</v>
      </c>
      <c r="V243" t="s">
        <v>105</v>
      </c>
      <c r="W243">
        <v>2541</v>
      </c>
      <c r="X243" t="s">
        <v>310</v>
      </c>
      <c r="Y243">
        <v>0</v>
      </c>
      <c r="Z243" t="s">
        <v>58</v>
      </c>
      <c r="AH243" s="1">
        <v>40000</v>
      </c>
      <c r="AI243" s="1">
        <v>40000</v>
      </c>
      <c r="AJ243" s="1">
        <v>39429.56</v>
      </c>
      <c r="AK243">
        <v>0</v>
      </c>
      <c r="AL243">
        <v>0</v>
      </c>
      <c r="AM243">
        <v>0</v>
      </c>
      <c r="AN243">
        <v>0</v>
      </c>
      <c r="AO243" s="1">
        <v>40000</v>
      </c>
      <c r="AP243" s="1">
        <v>40000</v>
      </c>
      <c r="AQ243">
        <v>0</v>
      </c>
      <c r="AR243">
        <v>0</v>
      </c>
      <c r="AS243">
        <v>0</v>
      </c>
      <c r="AT243">
        <v>0</v>
      </c>
      <c r="AU243">
        <v>0</v>
      </c>
    </row>
    <row r="244" spans="1:47" hidden="1" x14ac:dyDescent="0.35">
      <c r="A244" t="s">
        <v>812</v>
      </c>
      <c r="B244" t="s">
        <v>64</v>
      </c>
      <c r="C244" t="s">
        <v>815</v>
      </c>
      <c r="D244" t="s">
        <v>54</v>
      </c>
      <c r="E244">
        <v>1</v>
      </c>
      <c r="F244" t="s">
        <v>45</v>
      </c>
      <c r="G244">
        <v>1.7</v>
      </c>
      <c r="H244" t="s">
        <v>154</v>
      </c>
      <c r="I244" t="s">
        <v>173</v>
      </c>
      <c r="J244" t="s">
        <v>174</v>
      </c>
      <c r="K244" t="s">
        <v>65</v>
      </c>
      <c r="L244" t="s">
        <v>66</v>
      </c>
      <c r="M244" t="s">
        <v>868</v>
      </c>
      <c r="N244" t="s">
        <v>870</v>
      </c>
      <c r="O244">
        <v>6</v>
      </c>
      <c r="P244" t="s">
        <v>164</v>
      </c>
      <c r="Q244">
        <v>22</v>
      </c>
      <c r="R244" t="s">
        <v>443</v>
      </c>
      <c r="S244" t="s">
        <v>872</v>
      </c>
      <c r="T244" t="s">
        <v>873</v>
      </c>
      <c r="U244">
        <v>2000</v>
      </c>
      <c r="V244" t="s">
        <v>105</v>
      </c>
      <c r="W244">
        <v>2721</v>
      </c>
      <c r="X244" t="s">
        <v>377</v>
      </c>
      <c r="Y244">
        <v>0</v>
      </c>
      <c r="Z244" t="s">
        <v>58</v>
      </c>
      <c r="AH244" s="1">
        <v>2500000</v>
      </c>
      <c r="AI244" s="1">
        <v>2500000</v>
      </c>
      <c r="AJ244" s="1">
        <v>2223883.56</v>
      </c>
      <c r="AK244" s="1">
        <v>2223883.56</v>
      </c>
      <c r="AL244">
        <v>0</v>
      </c>
      <c r="AM244">
        <v>0</v>
      </c>
      <c r="AN244">
        <v>0</v>
      </c>
      <c r="AO244" s="1">
        <v>276116.44</v>
      </c>
      <c r="AP244" s="1">
        <v>2500000</v>
      </c>
      <c r="AQ244">
        <v>0</v>
      </c>
      <c r="AR244">
        <v>0</v>
      </c>
      <c r="AS244">
        <v>0</v>
      </c>
      <c r="AT244">
        <v>0</v>
      </c>
      <c r="AU244">
        <v>0</v>
      </c>
    </row>
    <row r="245" spans="1:47" hidden="1" x14ac:dyDescent="0.35">
      <c r="A245" t="s">
        <v>812</v>
      </c>
      <c r="B245" t="s">
        <v>64</v>
      </c>
      <c r="C245" t="s">
        <v>815</v>
      </c>
      <c r="D245" t="s">
        <v>54</v>
      </c>
      <c r="E245">
        <v>1</v>
      </c>
      <c r="F245" t="s">
        <v>45</v>
      </c>
      <c r="G245">
        <v>1.7</v>
      </c>
      <c r="H245" t="s">
        <v>154</v>
      </c>
      <c r="I245" t="s">
        <v>173</v>
      </c>
      <c r="J245" t="s">
        <v>174</v>
      </c>
      <c r="K245" t="s">
        <v>65</v>
      </c>
      <c r="L245" t="s">
        <v>66</v>
      </c>
      <c r="M245" t="s">
        <v>868</v>
      </c>
      <c r="N245" t="s">
        <v>870</v>
      </c>
      <c r="O245">
        <v>6</v>
      </c>
      <c r="P245" t="s">
        <v>164</v>
      </c>
      <c r="Q245">
        <v>22</v>
      </c>
      <c r="R245" t="s">
        <v>443</v>
      </c>
      <c r="S245" t="s">
        <v>872</v>
      </c>
      <c r="T245" t="s">
        <v>873</v>
      </c>
      <c r="U245">
        <v>2000</v>
      </c>
      <c r="V245" t="s">
        <v>105</v>
      </c>
      <c r="W245">
        <v>2911</v>
      </c>
      <c r="X245" t="s">
        <v>312</v>
      </c>
      <c r="Y245">
        <v>0</v>
      </c>
      <c r="Z245" t="s">
        <v>58</v>
      </c>
      <c r="AH245" s="1">
        <v>50000</v>
      </c>
      <c r="AI245" s="1">
        <v>50000</v>
      </c>
      <c r="AJ245" s="1">
        <v>49416</v>
      </c>
      <c r="AK245">
        <v>0</v>
      </c>
      <c r="AL245">
        <v>0</v>
      </c>
      <c r="AM245">
        <v>0</v>
      </c>
      <c r="AN245">
        <v>0</v>
      </c>
      <c r="AO245" s="1">
        <v>50000</v>
      </c>
      <c r="AP245" s="1">
        <v>50000</v>
      </c>
      <c r="AQ245">
        <v>0</v>
      </c>
      <c r="AR245">
        <v>0</v>
      </c>
      <c r="AS245">
        <v>0</v>
      </c>
      <c r="AT245">
        <v>0</v>
      </c>
      <c r="AU245">
        <v>0</v>
      </c>
    </row>
    <row r="246" spans="1:47" hidden="1" x14ac:dyDescent="0.35">
      <c r="A246" t="s">
        <v>812</v>
      </c>
      <c r="B246" t="s">
        <v>64</v>
      </c>
      <c r="C246" t="s">
        <v>815</v>
      </c>
      <c r="D246" t="s">
        <v>54</v>
      </c>
      <c r="E246">
        <v>1</v>
      </c>
      <c r="F246" t="s">
        <v>45</v>
      </c>
      <c r="G246">
        <v>1.7</v>
      </c>
      <c r="H246" t="s">
        <v>154</v>
      </c>
      <c r="I246" t="s">
        <v>875</v>
      </c>
      <c r="J246" t="s">
        <v>876</v>
      </c>
      <c r="K246" t="s">
        <v>157</v>
      </c>
      <c r="L246" t="s">
        <v>158</v>
      </c>
      <c r="M246" t="s">
        <v>868</v>
      </c>
      <c r="N246" t="s">
        <v>870</v>
      </c>
      <c r="O246">
        <v>6</v>
      </c>
      <c r="P246" t="s">
        <v>164</v>
      </c>
      <c r="Q246">
        <v>20</v>
      </c>
      <c r="R246" t="s">
        <v>878</v>
      </c>
      <c r="S246" t="s">
        <v>877</v>
      </c>
      <c r="T246" t="s">
        <v>879</v>
      </c>
      <c r="U246">
        <v>2000</v>
      </c>
      <c r="V246" t="s">
        <v>105</v>
      </c>
      <c r="W246">
        <v>2831</v>
      </c>
      <c r="X246" t="s">
        <v>170</v>
      </c>
      <c r="Y246">
        <v>0</v>
      </c>
      <c r="Z246" t="s">
        <v>58</v>
      </c>
      <c r="AH246">
        <v>0</v>
      </c>
      <c r="AI246" s="1">
        <v>500000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 s="1">
        <v>500000</v>
      </c>
      <c r="AU246" s="1">
        <v>-500000</v>
      </c>
    </row>
    <row r="247" spans="1:47" hidden="1" x14ac:dyDescent="0.35">
      <c r="A247" t="s">
        <v>812</v>
      </c>
      <c r="B247" t="s">
        <v>64</v>
      </c>
      <c r="C247" t="s">
        <v>815</v>
      </c>
      <c r="D247" t="s">
        <v>54</v>
      </c>
      <c r="E247">
        <v>1</v>
      </c>
      <c r="F247" t="s">
        <v>45</v>
      </c>
      <c r="G247">
        <v>1.7</v>
      </c>
      <c r="H247" t="s">
        <v>154</v>
      </c>
      <c r="I247" t="s">
        <v>875</v>
      </c>
      <c r="J247" t="s">
        <v>876</v>
      </c>
      <c r="K247" t="s">
        <v>157</v>
      </c>
      <c r="L247" t="s">
        <v>158</v>
      </c>
      <c r="M247" t="s">
        <v>868</v>
      </c>
      <c r="N247" t="s">
        <v>870</v>
      </c>
      <c r="O247">
        <v>6</v>
      </c>
      <c r="P247" t="s">
        <v>164</v>
      </c>
      <c r="Q247">
        <v>20</v>
      </c>
      <c r="R247" t="s">
        <v>878</v>
      </c>
      <c r="S247" t="s">
        <v>877</v>
      </c>
      <c r="T247" t="s">
        <v>879</v>
      </c>
      <c r="U247">
        <v>3000</v>
      </c>
      <c r="V247" t="s">
        <v>56</v>
      </c>
      <c r="W247">
        <v>3341</v>
      </c>
      <c r="X247" t="s">
        <v>162</v>
      </c>
      <c r="Y247">
        <v>0</v>
      </c>
      <c r="Z247" t="s">
        <v>58</v>
      </c>
      <c r="AH247">
        <v>0</v>
      </c>
      <c r="AI247" s="1">
        <v>500000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 s="1">
        <v>500000</v>
      </c>
      <c r="AU247" s="1">
        <v>-500000</v>
      </c>
    </row>
    <row r="248" spans="1:47" hidden="1" x14ac:dyDescent="0.35">
      <c r="A248" t="s">
        <v>812</v>
      </c>
      <c r="B248" t="s">
        <v>64</v>
      </c>
      <c r="C248" t="s">
        <v>815</v>
      </c>
      <c r="D248" t="s">
        <v>54</v>
      </c>
      <c r="E248">
        <v>2</v>
      </c>
      <c r="F248" t="s">
        <v>183</v>
      </c>
      <c r="G248">
        <v>2.1</v>
      </c>
      <c r="H248" t="s">
        <v>184</v>
      </c>
      <c r="I248" t="s">
        <v>185</v>
      </c>
      <c r="J248" t="s">
        <v>186</v>
      </c>
      <c r="K248" t="s">
        <v>65</v>
      </c>
      <c r="L248" t="s">
        <v>66</v>
      </c>
      <c r="M248" t="s">
        <v>855</v>
      </c>
      <c r="N248" t="s">
        <v>857</v>
      </c>
      <c r="O248">
        <v>2</v>
      </c>
      <c r="P248" t="s">
        <v>148</v>
      </c>
      <c r="Q248">
        <v>27</v>
      </c>
      <c r="R248" t="s">
        <v>881</v>
      </c>
      <c r="S248" t="s">
        <v>880</v>
      </c>
      <c r="T248" t="s">
        <v>192</v>
      </c>
      <c r="U248">
        <v>2000</v>
      </c>
      <c r="V248" t="s">
        <v>105</v>
      </c>
      <c r="W248">
        <v>2161</v>
      </c>
      <c r="X248" t="s">
        <v>367</v>
      </c>
      <c r="Y248">
        <v>0</v>
      </c>
      <c r="Z248" t="s">
        <v>58</v>
      </c>
      <c r="AH248" s="1">
        <v>170000</v>
      </c>
      <c r="AI248" s="1">
        <v>170000</v>
      </c>
      <c r="AJ248" s="1">
        <v>166632.63</v>
      </c>
      <c r="AK248" s="1">
        <v>166632.63</v>
      </c>
      <c r="AL248" s="1">
        <v>166632.63</v>
      </c>
      <c r="AM248">
        <v>0</v>
      </c>
      <c r="AN248">
        <v>0</v>
      </c>
      <c r="AO248" s="1">
        <v>3367.37</v>
      </c>
      <c r="AP248" s="1">
        <v>170000</v>
      </c>
      <c r="AQ248">
        <v>0</v>
      </c>
      <c r="AR248">
        <v>0</v>
      </c>
      <c r="AS248">
        <v>0</v>
      </c>
      <c r="AT248">
        <v>0</v>
      </c>
      <c r="AU248">
        <v>0</v>
      </c>
    </row>
    <row r="249" spans="1:47" hidden="1" x14ac:dyDescent="0.35">
      <c r="A249" t="s">
        <v>812</v>
      </c>
      <c r="B249" t="s">
        <v>64</v>
      </c>
      <c r="C249" t="s">
        <v>815</v>
      </c>
      <c r="D249" t="s">
        <v>54</v>
      </c>
      <c r="E249">
        <v>2</v>
      </c>
      <c r="F249" t="s">
        <v>183</v>
      </c>
      <c r="G249">
        <v>2.1</v>
      </c>
      <c r="H249" t="s">
        <v>184</v>
      </c>
      <c r="I249" t="s">
        <v>185</v>
      </c>
      <c r="J249" t="s">
        <v>186</v>
      </c>
      <c r="K249" t="s">
        <v>65</v>
      </c>
      <c r="L249" t="s">
        <v>66</v>
      </c>
      <c r="M249" t="s">
        <v>855</v>
      </c>
      <c r="N249" t="s">
        <v>857</v>
      </c>
      <c r="O249">
        <v>2</v>
      </c>
      <c r="P249" t="s">
        <v>148</v>
      </c>
      <c r="Q249">
        <v>27</v>
      </c>
      <c r="R249" t="s">
        <v>881</v>
      </c>
      <c r="S249" t="s">
        <v>880</v>
      </c>
      <c r="T249" t="s">
        <v>192</v>
      </c>
      <c r="U249">
        <v>2000</v>
      </c>
      <c r="V249" t="s">
        <v>105</v>
      </c>
      <c r="W249">
        <v>2721</v>
      </c>
      <c r="X249" t="s">
        <v>377</v>
      </c>
      <c r="Y249">
        <v>0</v>
      </c>
      <c r="Z249" t="s">
        <v>58</v>
      </c>
      <c r="AH249" s="1">
        <v>100000</v>
      </c>
      <c r="AI249" s="1">
        <v>100000</v>
      </c>
      <c r="AJ249">
        <v>0</v>
      </c>
      <c r="AK249">
        <v>0</v>
      </c>
      <c r="AL249">
        <v>0</v>
      </c>
      <c r="AM249">
        <v>0</v>
      </c>
      <c r="AN249">
        <v>0</v>
      </c>
      <c r="AO249" s="1">
        <v>100000</v>
      </c>
      <c r="AP249" s="1">
        <v>100000</v>
      </c>
      <c r="AQ249">
        <v>0</v>
      </c>
      <c r="AR249">
        <v>0</v>
      </c>
      <c r="AS249">
        <v>0</v>
      </c>
      <c r="AT249">
        <v>0</v>
      </c>
      <c r="AU249">
        <v>0</v>
      </c>
    </row>
    <row r="250" spans="1:47" hidden="1" x14ac:dyDescent="0.35">
      <c r="A250" t="s">
        <v>812</v>
      </c>
      <c r="B250" t="s">
        <v>64</v>
      </c>
      <c r="C250" t="s">
        <v>815</v>
      </c>
      <c r="D250" t="s">
        <v>54</v>
      </c>
      <c r="E250">
        <v>2</v>
      </c>
      <c r="F250" t="s">
        <v>183</v>
      </c>
      <c r="G250">
        <v>2.1</v>
      </c>
      <c r="H250" t="s">
        <v>184</v>
      </c>
      <c r="I250" t="s">
        <v>185</v>
      </c>
      <c r="J250" t="s">
        <v>186</v>
      </c>
      <c r="K250" t="s">
        <v>65</v>
      </c>
      <c r="L250" t="s">
        <v>66</v>
      </c>
      <c r="M250" t="s">
        <v>855</v>
      </c>
      <c r="N250" t="s">
        <v>857</v>
      </c>
      <c r="O250">
        <v>2</v>
      </c>
      <c r="P250" t="s">
        <v>148</v>
      </c>
      <c r="Q250">
        <v>27</v>
      </c>
      <c r="R250" t="s">
        <v>881</v>
      </c>
      <c r="S250" t="s">
        <v>880</v>
      </c>
      <c r="T250" t="s">
        <v>192</v>
      </c>
      <c r="U250">
        <v>2000</v>
      </c>
      <c r="V250" t="s">
        <v>105</v>
      </c>
      <c r="W250">
        <v>2911</v>
      </c>
      <c r="X250" t="s">
        <v>312</v>
      </c>
      <c r="Y250">
        <v>0</v>
      </c>
      <c r="Z250" t="s">
        <v>58</v>
      </c>
      <c r="AH250" s="1">
        <v>50000</v>
      </c>
      <c r="AI250" s="1">
        <v>50000</v>
      </c>
      <c r="AJ250">
        <v>0</v>
      </c>
      <c r="AK250">
        <v>0</v>
      </c>
      <c r="AL250">
        <v>0</v>
      </c>
      <c r="AM250">
        <v>0</v>
      </c>
      <c r="AN250">
        <v>0</v>
      </c>
      <c r="AO250" s="1">
        <v>50000</v>
      </c>
      <c r="AP250" s="1">
        <v>50000</v>
      </c>
      <c r="AQ250">
        <v>0</v>
      </c>
      <c r="AR250">
        <v>0</v>
      </c>
      <c r="AS250">
        <v>0</v>
      </c>
      <c r="AT250">
        <v>0</v>
      </c>
      <c r="AU250">
        <v>0</v>
      </c>
    </row>
    <row r="251" spans="1:47" hidden="1" x14ac:dyDescent="0.35">
      <c r="A251" t="s">
        <v>812</v>
      </c>
      <c r="B251" t="s">
        <v>64</v>
      </c>
      <c r="C251" t="s">
        <v>815</v>
      </c>
      <c r="D251" t="s">
        <v>54</v>
      </c>
      <c r="E251">
        <v>2</v>
      </c>
      <c r="F251" t="s">
        <v>183</v>
      </c>
      <c r="G251">
        <v>2.1</v>
      </c>
      <c r="H251" t="s">
        <v>184</v>
      </c>
      <c r="I251" t="s">
        <v>185</v>
      </c>
      <c r="J251" t="s">
        <v>186</v>
      </c>
      <c r="K251" t="s">
        <v>65</v>
      </c>
      <c r="L251" t="s">
        <v>66</v>
      </c>
      <c r="M251" t="s">
        <v>855</v>
      </c>
      <c r="N251" t="s">
        <v>857</v>
      </c>
      <c r="O251">
        <v>2</v>
      </c>
      <c r="P251" t="s">
        <v>148</v>
      </c>
      <c r="Q251">
        <v>27</v>
      </c>
      <c r="R251" t="s">
        <v>881</v>
      </c>
      <c r="S251" t="s">
        <v>880</v>
      </c>
      <c r="T251" t="s">
        <v>192</v>
      </c>
      <c r="U251">
        <v>3000</v>
      </c>
      <c r="V251" t="s">
        <v>56</v>
      </c>
      <c r="W251">
        <v>3581</v>
      </c>
      <c r="X251" t="s">
        <v>190</v>
      </c>
      <c r="Y251">
        <v>0</v>
      </c>
      <c r="Z251" t="s">
        <v>58</v>
      </c>
      <c r="AH251" s="1">
        <v>7596074.7300000004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 s="1">
        <v>7596074.7300000004</v>
      </c>
      <c r="AP251" s="1">
        <v>7596074.7300000004</v>
      </c>
      <c r="AQ251" s="1">
        <v>5059309.97</v>
      </c>
      <c r="AR251" s="1">
        <v>2536764.7599999998</v>
      </c>
      <c r="AS251">
        <v>0</v>
      </c>
      <c r="AT251">
        <v>0</v>
      </c>
      <c r="AU251" s="1">
        <v>7596074.7300000004</v>
      </c>
    </row>
    <row r="252" spans="1:47" hidden="1" x14ac:dyDescent="0.35">
      <c r="A252" t="s">
        <v>812</v>
      </c>
      <c r="B252" t="s">
        <v>64</v>
      </c>
      <c r="C252" t="s">
        <v>815</v>
      </c>
      <c r="D252" t="s">
        <v>116</v>
      </c>
      <c r="E252">
        <v>2</v>
      </c>
      <c r="F252" t="s">
        <v>183</v>
      </c>
      <c r="G252">
        <v>2.1</v>
      </c>
      <c r="H252" t="s">
        <v>184</v>
      </c>
      <c r="I252" t="s">
        <v>445</v>
      </c>
      <c r="J252" t="s">
        <v>446</v>
      </c>
      <c r="K252" t="s">
        <v>157</v>
      </c>
      <c r="L252" t="s">
        <v>158</v>
      </c>
      <c r="M252" t="s">
        <v>855</v>
      </c>
      <c r="N252" t="s">
        <v>857</v>
      </c>
      <c r="O252">
        <v>3</v>
      </c>
      <c r="P252" t="s">
        <v>453</v>
      </c>
      <c r="Q252">
        <v>30</v>
      </c>
      <c r="R252" t="s">
        <v>454</v>
      </c>
      <c r="S252" t="s">
        <v>882</v>
      </c>
      <c r="T252" t="s">
        <v>883</v>
      </c>
      <c r="U252">
        <v>5000</v>
      </c>
      <c r="V252" t="s">
        <v>118</v>
      </c>
      <c r="W252">
        <v>5191</v>
      </c>
      <c r="X252" t="s">
        <v>121</v>
      </c>
      <c r="Y252">
        <v>0</v>
      </c>
      <c r="Z252" t="s">
        <v>58</v>
      </c>
      <c r="AH252" s="1">
        <v>30000</v>
      </c>
      <c r="AI252" s="1">
        <v>30000</v>
      </c>
      <c r="AJ252">
        <v>0</v>
      </c>
      <c r="AK252">
        <v>0</v>
      </c>
      <c r="AL252">
        <v>0</v>
      </c>
      <c r="AM252">
        <v>0</v>
      </c>
      <c r="AN252">
        <v>0</v>
      </c>
      <c r="AO252" s="1">
        <v>30000</v>
      </c>
      <c r="AP252" s="1">
        <v>30000</v>
      </c>
      <c r="AQ252">
        <v>0</v>
      </c>
      <c r="AR252">
        <v>0</v>
      </c>
      <c r="AS252">
        <v>0</v>
      </c>
      <c r="AT252">
        <v>0</v>
      </c>
      <c r="AU252">
        <v>0</v>
      </c>
    </row>
    <row r="253" spans="1:47" hidden="1" x14ac:dyDescent="0.35">
      <c r="A253" t="s">
        <v>812</v>
      </c>
      <c r="B253" t="s">
        <v>64</v>
      </c>
      <c r="C253" t="s">
        <v>815</v>
      </c>
      <c r="D253" t="s">
        <v>116</v>
      </c>
      <c r="E253">
        <v>2</v>
      </c>
      <c r="F253" t="s">
        <v>183</v>
      </c>
      <c r="G253">
        <v>2.1</v>
      </c>
      <c r="H253" t="s">
        <v>184</v>
      </c>
      <c r="I253" t="s">
        <v>445</v>
      </c>
      <c r="J253" t="s">
        <v>446</v>
      </c>
      <c r="K253" t="s">
        <v>157</v>
      </c>
      <c r="L253" t="s">
        <v>158</v>
      </c>
      <c r="M253" t="s">
        <v>855</v>
      </c>
      <c r="N253" t="s">
        <v>857</v>
      </c>
      <c r="O253">
        <v>3</v>
      </c>
      <c r="P253" t="s">
        <v>453</v>
      </c>
      <c r="Q253">
        <v>30</v>
      </c>
      <c r="R253" t="s">
        <v>454</v>
      </c>
      <c r="S253" t="s">
        <v>882</v>
      </c>
      <c r="T253" t="s">
        <v>883</v>
      </c>
      <c r="U253">
        <v>5000</v>
      </c>
      <c r="V253" t="s">
        <v>118</v>
      </c>
      <c r="W253">
        <v>5311</v>
      </c>
      <c r="X253" t="s">
        <v>451</v>
      </c>
      <c r="Y253">
        <v>0</v>
      </c>
      <c r="Z253" t="s">
        <v>58</v>
      </c>
      <c r="AH253" s="1">
        <v>507000</v>
      </c>
      <c r="AI253" s="1">
        <v>500000</v>
      </c>
      <c r="AJ253" s="1">
        <v>505551.2</v>
      </c>
      <c r="AK253">
        <v>0</v>
      </c>
      <c r="AL253">
        <v>0</v>
      </c>
      <c r="AM253">
        <v>0</v>
      </c>
      <c r="AN253">
        <v>0</v>
      </c>
      <c r="AO253" s="1">
        <v>507000</v>
      </c>
      <c r="AP253" s="1">
        <v>507000</v>
      </c>
      <c r="AQ253">
        <v>0</v>
      </c>
      <c r="AR253" s="1">
        <v>7000</v>
      </c>
      <c r="AS253">
        <v>0</v>
      </c>
      <c r="AT253">
        <v>0</v>
      </c>
      <c r="AU253" s="1">
        <v>7000</v>
      </c>
    </row>
    <row r="254" spans="1:47" hidden="1" x14ac:dyDescent="0.35">
      <c r="A254" t="s">
        <v>812</v>
      </c>
      <c r="B254" t="s">
        <v>64</v>
      </c>
      <c r="C254" t="s">
        <v>815</v>
      </c>
      <c r="D254" t="s">
        <v>116</v>
      </c>
      <c r="E254">
        <v>2</v>
      </c>
      <c r="F254" t="s">
        <v>183</v>
      </c>
      <c r="G254">
        <v>2.1</v>
      </c>
      <c r="H254" t="s">
        <v>184</v>
      </c>
      <c r="I254" t="s">
        <v>445</v>
      </c>
      <c r="J254" t="s">
        <v>446</v>
      </c>
      <c r="K254" t="s">
        <v>157</v>
      </c>
      <c r="L254" t="s">
        <v>158</v>
      </c>
      <c r="M254" t="s">
        <v>855</v>
      </c>
      <c r="N254" t="s">
        <v>857</v>
      </c>
      <c r="O254">
        <v>3</v>
      </c>
      <c r="P254" t="s">
        <v>453</v>
      </c>
      <c r="Q254">
        <v>30</v>
      </c>
      <c r="R254" t="s">
        <v>454</v>
      </c>
      <c r="S254" t="s">
        <v>882</v>
      </c>
      <c r="T254" t="s">
        <v>883</v>
      </c>
      <c r="U254">
        <v>5000</v>
      </c>
      <c r="V254" t="s">
        <v>118</v>
      </c>
      <c r="W254">
        <v>5321</v>
      </c>
      <c r="X254" t="s">
        <v>456</v>
      </c>
      <c r="Y254">
        <v>0</v>
      </c>
      <c r="Z254" t="s">
        <v>58</v>
      </c>
      <c r="AH254" s="1">
        <v>93000</v>
      </c>
      <c r="AI254" s="1">
        <v>100000</v>
      </c>
      <c r="AJ254">
        <v>0</v>
      </c>
      <c r="AK254">
        <v>0</v>
      </c>
      <c r="AL254">
        <v>0</v>
      </c>
      <c r="AM254">
        <v>0</v>
      </c>
      <c r="AN254">
        <v>0</v>
      </c>
      <c r="AO254" s="1">
        <v>93000</v>
      </c>
      <c r="AP254" s="1">
        <v>93000</v>
      </c>
      <c r="AQ254">
        <v>0</v>
      </c>
      <c r="AR254">
        <v>0</v>
      </c>
      <c r="AS254">
        <v>0</v>
      </c>
      <c r="AT254" s="1">
        <v>7000</v>
      </c>
      <c r="AU254" s="1">
        <v>-7000</v>
      </c>
    </row>
    <row r="255" spans="1:47" hidden="1" x14ac:dyDescent="0.35">
      <c r="A255" t="s">
        <v>812</v>
      </c>
      <c r="B255" t="s">
        <v>64</v>
      </c>
      <c r="C255" t="s">
        <v>815</v>
      </c>
      <c r="D255" t="s">
        <v>116</v>
      </c>
      <c r="E255">
        <v>2</v>
      </c>
      <c r="F255" t="s">
        <v>183</v>
      </c>
      <c r="G255">
        <v>2.1</v>
      </c>
      <c r="H255" t="s">
        <v>184</v>
      </c>
      <c r="I255" t="s">
        <v>445</v>
      </c>
      <c r="J255" t="s">
        <v>446</v>
      </c>
      <c r="K255" t="s">
        <v>157</v>
      </c>
      <c r="L255" t="s">
        <v>158</v>
      </c>
      <c r="M255" t="s">
        <v>855</v>
      </c>
      <c r="N255" t="s">
        <v>857</v>
      </c>
      <c r="O255">
        <v>3</v>
      </c>
      <c r="P255" t="s">
        <v>453</v>
      </c>
      <c r="Q255">
        <v>30</v>
      </c>
      <c r="R255" t="s">
        <v>454</v>
      </c>
      <c r="S255" t="s">
        <v>882</v>
      </c>
      <c r="T255" t="s">
        <v>883</v>
      </c>
      <c r="U255">
        <v>5000</v>
      </c>
      <c r="V255" t="s">
        <v>118</v>
      </c>
      <c r="W255">
        <v>5691</v>
      </c>
      <c r="X255" t="s">
        <v>210</v>
      </c>
      <c r="Y255">
        <v>0</v>
      </c>
      <c r="Z255" t="s">
        <v>58</v>
      </c>
      <c r="AH255" s="1">
        <v>200000</v>
      </c>
      <c r="AI255" s="1">
        <v>200000</v>
      </c>
      <c r="AJ255">
        <v>0</v>
      </c>
      <c r="AK255">
        <v>0</v>
      </c>
      <c r="AL255">
        <v>0</v>
      </c>
      <c r="AM255">
        <v>0</v>
      </c>
      <c r="AN255">
        <v>0</v>
      </c>
      <c r="AO255" s="1">
        <v>200000</v>
      </c>
      <c r="AP255" s="1">
        <v>200000</v>
      </c>
      <c r="AQ255">
        <v>0</v>
      </c>
      <c r="AR255">
        <v>0</v>
      </c>
      <c r="AS255">
        <v>0</v>
      </c>
      <c r="AT255">
        <v>0</v>
      </c>
      <c r="AU255">
        <v>0</v>
      </c>
    </row>
    <row r="256" spans="1:47" hidden="1" x14ac:dyDescent="0.35">
      <c r="A256" t="s">
        <v>812</v>
      </c>
      <c r="B256" t="s">
        <v>64</v>
      </c>
      <c r="C256" t="s">
        <v>815</v>
      </c>
      <c r="D256" t="s">
        <v>54</v>
      </c>
      <c r="E256">
        <v>2</v>
      </c>
      <c r="F256" t="s">
        <v>183</v>
      </c>
      <c r="G256">
        <v>2.1</v>
      </c>
      <c r="H256" t="s">
        <v>184</v>
      </c>
      <c r="I256" t="s">
        <v>445</v>
      </c>
      <c r="J256" t="s">
        <v>446</v>
      </c>
      <c r="K256" t="s">
        <v>157</v>
      </c>
      <c r="L256" t="s">
        <v>158</v>
      </c>
      <c r="M256" t="s">
        <v>855</v>
      </c>
      <c r="N256" t="s">
        <v>857</v>
      </c>
      <c r="O256">
        <v>3</v>
      </c>
      <c r="P256" t="s">
        <v>453</v>
      </c>
      <c r="Q256">
        <v>30</v>
      </c>
      <c r="R256" t="s">
        <v>454</v>
      </c>
      <c r="S256" t="s">
        <v>882</v>
      </c>
      <c r="T256" t="s">
        <v>883</v>
      </c>
      <c r="U256">
        <v>2000</v>
      </c>
      <c r="V256" t="s">
        <v>105</v>
      </c>
      <c r="W256">
        <v>2221</v>
      </c>
      <c r="X256" t="s">
        <v>413</v>
      </c>
      <c r="Y256">
        <v>0</v>
      </c>
      <c r="Z256" t="s">
        <v>58</v>
      </c>
      <c r="AH256" s="1">
        <v>800000</v>
      </c>
      <c r="AI256" s="1">
        <v>800000</v>
      </c>
      <c r="AJ256" s="1">
        <v>799916.94</v>
      </c>
      <c r="AK256" s="1">
        <v>245794</v>
      </c>
      <c r="AL256" s="1">
        <v>245794</v>
      </c>
      <c r="AM256" s="1">
        <v>245794</v>
      </c>
      <c r="AN256" s="1">
        <v>245794</v>
      </c>
      <c r="AO256" s="1">
        <v>554206</v>
      </c>
      <c r="AP256" s="1">
        <v>554206</v>
      </c>
      <c r="AQ256">
        <v>0</v>
      </c>
      <c r="AR256">
        <v>0</v>
      </c>
      <c r="AS256">
        <v>0</v>
      </c>
      <c r="AT256">
        <v>0</v>
      </c>
      <c r="AU256">
        <v>0</v>
      </c>
    </row>
    <row r="257" spans="1:47" hidden="1" x14ac:dyDescent="0.35">
      <c r="A257" t="s">
        <v>812</v>
      </c>
      <c r="B257" t="s">
        <v>64</v>
      </c>
      <c r="C257" t="s">
        <v>815</v>
      </c>
      <c r="D257" t="s">
        <v>54</v>
      </c>
      <c r="E257">
        <v>2</v>
      </c>
      <c r="F257" t="s">
        <v>183</v>
      </c>
      <c r="G257">
        <v>2.1</v>
      </c>
      <c r="H257" t="s">
        <v>184</v>
      </c>
      <c r="I257" t="s">
        <v>445</v>
      </c>
      <c r="J257" t="s">
        <v>446</v>
      </c>
      <c r="K257" t="s">
        <v>157</v>
      </c>
      <c r="L257" t="s">
        <v>158</v>
      </c>
      <c r="M257" t="s">
        <v>855</v>
      </c>
      <c r="N257" t="s">
        <v>857</v>
      </c>
      <c r="O257">
        <v>3</v>
      </c>
      <c r="P257" t="s">
        <v>453</v>
      </c>
      <c r="Q257">
        <v>30</v>
      </c>
      <c r="R257" t="s">
        <v>454</v>
      </c>
      <c r="S257" t="s">
        <v>882</v>
      </c>
      <c r="T257" t="s">
        <v>883</v>
      </c>
      <c r="U257">
        <v>2000</v>
      </c>
      <c r="V257" t="s">
        <v>105</v>
      </c>
      <c r="W257">
        <v>2531</v>
      </c>
      <c r="X257" t="s">
        <v>444</v>
      </c>
      <c r="Y257">
        <v>0</v>
      </c>
      <c r="Z257" t="s">
        <v>58</v>
      </c>
      <c r="AH257" s="1">
        <v>1800000</v>
      </c>
      <c r="AI257" s="1">
        <v>1800000</v>
      </c>
      <c r="AJ257" s="1">
        <v>908375.84</v>
      </c>
      <c r="AK257" s="1">
        <v>308950</v>
      </c>
      <c r="AL257" s="1">
        <v>308950</v>
      </c>
      <c r="AM257" s="1">
        <v>308950</v>
      </c>
      <c r="AN257" s="1">
        <v>308950</v>
      </c>
      <c r="AO257" s="1">
        <v>1491050</v>
      </c>
      <c r="AP257" s="1">
        <v>1491050</v>
      </c>
      <c r="AQ257">
        <v>0</v>
      </c>
      <c r="AR257">
        <v>0</v>
      </c>
      <c r="AS257">
        <v>0</v>
      </c>
      <c r="AT257">
        <v>0</v>
      </c>
      <c r="AU257">
        <v>0</v>
      </c>
    </row>
    <row r="258" spans="1:47" hidden="1" x14ac:dyDescent="0.35">
      <c r="A258" t="s">
        <v>812</v>
      </c>
      <c r="B258" t="s">
        <v>64</v>
      </c>
      <c r="C258" t="s">
        <v>815</v>
      </c>
      <c r="D258" t="s">
        <v>54</v>
      </c>
      <c r="E258">
        <v>2</v>
      </c>
      <c r="F258" t="s">
        <v>183</v>
      </c>
      <c r="G258">
        <v>2.1</v>
      </c>
      <c r="H258" t="s">
        <v>184</v>
      </c>
      <c r="I258" t="s">
        <v>445</v>
      </c>
      <c r="J258" t="s">
        <v>446</v>
      </c>
      <c r="K258" t="s">
        <v>157</v>
      </c>
      <c r="L258" t="s">
        <v>158</v>
      </c>
      <c r="M258" t="s">
        <v>855</v>
      </c>
      <c r="N258" t="s">
        <v>857</v>
      </c>
      <c r="O258">
        <v>3</v>
      </c>
      <c r="P258" t="s">
        <v>453</v>
      </c>
      <c r="Q258">
        <v>30</v>
      </c>
      <c r="R258" t="s">
        <v>454</v>
      </c>
      <c r="S258" t="s">
        <v>882</v>
      </c>
      <c r="T258" t="s">
        <v>883</v>
      </c>
      <c r="U258">
        <v>2000</v>
      </c>
      <c r="V258" t="s">
        <v>105</v>
      </c>
      <c r="W258">
        <v>2541</v>
      </c>
      <c r="X258" t="s">
        <v>310</v>
      </c>
      <c r="Y258">
        <v>0</v>
      </c>
      <c r="Z258" t="s">
        <v>58</v>
      </c>
      <c r="AH258" s="1">
        <v>1000000</v>
      </c>
      <c r="AI258" s="1">
        <v>1000000</v>
      </c>
      <c r="AJ258" s="1">
        <v>133921.98000000001</v>
      </c>
      <c r="AK258" s="1">
        <v>133921.98000000001</v>
      </c>
      <c r="AL258" s="1">
        <v>131683.19</v>
      </c>
      <c r="AM258" s="1">
        <v>131683.19</v>
      </c>
      <c r="AN258" s="1">
        <v>131683.19</v>
      </c>
      <c r="AO258" s="1">
        <v>866078.02</v>
      </c>
      <c r="AP258" s="1">
        <v>868316.81</v>
      </c>
      <c r="AQ258">
        <v>0</v>
      </c>
      <c r="AR258">
        <v>0</v>
      </c>
      <c r="AS258">
        <v>0</v>
      </c>
      <c r="AT258">
        <v>0</v>
      </c>
      <c r="AU258">
        <v>0</v>
      </c>
    </row>
    <row r="259" spans="1:47" hidden="1" x14ac:dyDescent="0.35">
      <c r="A259" t="s">
        <v>812</v>
      </c>
      <c r="B259" t="s">
        <v>64</v>
      </c>
      <c r="C259" t="s">
        <v>815</v>
      </c>
      <c r="D259" t="s">
        <v>54</v>
      </c>
      <c r="E259">
        <v>2</v>
      </c>
      <c r="F259" t="s">
        <v>183</v>
      </c>
      <c r="G259">
        <v>2.1</v>
      </c>
      <c r="H259" t="s">
        <v>184</v>
      </c>
      <c r="I259" t="s">
        <v>445</v>
      </c>
      <c r="J259" t="s">
        <v>446</v>
      </c>
      <c r="K259" t="s">
        <v>157</v>
      </c>
      <c r="L259" t="s">
        <v>158</v>
      </c>
      <c r="M259" t="s">
        <v>855</v>
      </c>
      <c r="N259" t="s">
        <v>857</v>
      </c>
      <c r="O259">
        <v>3</v>
      </c>
      <c r="P259" t="s">
        <v>453</v>
      </c>
      <c r="Q259">
        <v>30</v>
      </c>
      <c r="R259" t="s">
        <v>454</v>
      </c>
      <c r="S259" t="s">
        <v>882</v>
      </c>
      <c r="T259" t="s">
        <v>883</v>
      </c>
      <c r="U259">
        <v>2000</v>
      </c>
      <c r="V259" t="s">
        <v>105</v>
      </c>
      <c r="W259">
        <v>2721</v>
      </c>
      <c r="X259" t="s">
        <v>377</v>
      </c>
      <c r="Y259">
        <v>0</v>
      </c>
      <c r="Z259" t="s">
        <v>58</v>
      </c>
      <c r="AH259" s="1">
        <v>100000</v>
      </c>
      <c r="AI259" s="1">
        <v>100000</v>
      </c>
      <c r="AJ259" s="1">
        <v>39779.81</v>
      </c>
      <c r="AK259">
        <v>0</v>
      </c>
      <c r="AL259">
        <v>0</v>
      </c>
      <c r="AM259">
        <v>0</v>
      </c>
      <c r="AN259">
        <v>0</v>
      </c>
      <c r="AO259" s="1">
        <v>100000</v>
      </c>
      <c r="AP259" s="1">
        <v>100000</v>
      </c>
      <c r="AQ259">
        <v>0</v>
      </c>
      <c r="AR259">
        <v>0</v>
      </c>
      <c r="AS259">
        <v>0</v>
      </c>
      <c r="AT259">
        <v>0</v>
      </c>
      <c r="AU259">
        <v>0</v>
      </c>
    </row>
    <row r="260" spans="1:47" hidden="1" x14ac:dyDescent="0.35">
      <c r="A260" t="s">
        <v>812</v>
      </c>
      <c r="B260" t="s">
        <v>64</v>
      </c>
      <c r="C260" t="s">
        <v>815</v>
      </c>
      <c r="D260" t="s">
        <v>54</v>
      </c>
      <c r="E260">
        <v>2</v>
      </c>
      <c r="F260" t="s">
        <v>183</v>
      </c>
      <c r="G260">
        <v>2.1</v>
      </c>
      <c r="H260" t="s">
        <v>184</v>
      </c>
      <c r="I260" t="s">
        <v>445</v>
      </c>
      <c r="J260" t="s">
        <v>446</v>
      </c>
      <c r="K260" t="s">
        <v>157</v>
      </c>
      <c r="L260" t="s">
        <v>158</v>
      </c>
      <c r="M260" t="s">
        <v>855</v>
      </c>
      <c r="N260" t="s">
        <v>857</v>
      </c>
      <c r="O260">
        <v>3</v>
      </c>
      <c r="P260" t="s">
        <v>453</v>
      </c>
      <c r="Q260">
        <v>30</v>
      </c>
      <c r="R260" t="s">
        <v>454</v>
      </c>
      <c r="S260" t="s">
        <v>882</v>
      </c>
      <c r="T260" t="s">
        <v>883</v>
      </c>
      <c r="U260">
        <v>2000</v>
      </c>
      <c r="V260" t="s">
        <v>105</v>
      </c>
      <c r="W260">
        <v>2911</v>
      </c>
      <c r="X260" t="s">
        <v>312</v>
      </c>
      <c r="Y260">
        <v>0</v>
      </c>
      <c r="Z260" t="s">
        <v>58</v>
      </c>
      <c r="AH260" s="1">
        <v>150000</v>
      </c>
      <c r="AI260" s="1">
        <v>150000</v>
      </c>
      <c r="AJ260">
        <v>0</v>
      </c>
      <c r="AK260">
        <v>0</v>
      </c>
      <c r="AL260">
        <v>0</v>
      </c>
      <c r="AM260">
        <v>0</v>
      </c>
      <c r="AN260">
        <v>0</v>
      </c>
      <c r="AO260" s="1">
        <v>150000</v>
      </c>
      <c r="AP260" s="1">
        <v>150000</v>
      </c>
      <c r="AQ260">
        <v>0</v>
      </c>
      <c r="AR260">
        <v>0</v>
      </c>
      <c r="AS260">
        <v>0</v>
      </c>
      <c r="AT260">
        <v>0</v>
      </c>
      <c r="AU260">
        <v>0</v>
      </c>
    </row>
    <row r="261" spans="1:47" hidden="1" x14ac:dyDescent="0.35">
      <c r="A261" t="s">
        <v>812</v>
      </c>
      <c r="B261" t="s">
        <v>64</v>
      </c>
      <c r="C261" t="s">
        <v>815</v>
      </c>
      <c r="D261" t="s">
        <v>54</v>
      </c>
      <c r="E261">
        <v>2</v>
      </c>
      <c r="F261" t="s">
        <v>183</v>
      </c>
      <c r="G261">
        <v>2.1</v>
      </c>
      <c r="H261" t="s">
        <v>184</v>
      </c>
      <c r="I261" t="s">
        <v>445</v>
      </c>
      <c r="J261" t="s">
        <v>446</v>
      </c>
      <c r="K261" t="s">
        <v>157</v>
      </c>
      <c r="L261" t="s">
        <v>158</v>
      </c>
      <c r="M261" t="s">
        <v>855</v>
      </c>
      <c r="N261" t="s">
        <v>857</v>
      </c>
      <c r="O261">
        <v>3</v>
      </c>
      <c r="P261" t="s">
        <v>453</v>
      </c>
      <c r="Q261">
        <v>30</v>
      </c>
      <c r="R261" t="s">
        <v>454</v>
      </c>
      <c r="S261" t="s">
        <v>882</v>
      </c>
      <c r="T261" t="s">
        <v>883</v>
      </c>
      <c r="U261">
        <v>3000</v>
      </c>
      <c r="V261" t="s">
        <v>56</v>
      </c>
      <c r="W261">
        <v>3721</v>
      </c>
      <c r="X261" t="s">
        <v>324</v>
      </c>
      <c r="Y261">
        <v>0</v>
      </c>
      <c r="Z261" t="s">
        <v>58</v>
      </c>
      <c r="AH261" s="1">
        <v>3000</v>
      </c>
      <c r="AI261" s="1">
        <v>3000</v>
      </c>
      <c r="AJ261">
        <v>0</v>
      </c>
      <c r="AK261">
        <v>0</v>
      </c>
      <c r="AL261">
        <v>0</v>
      </c>
      <c r="AM261">
        <v>0</v>
      </c>
      <c r="AN261">
        <v>0</v>
      </c>
      <c r="AO261" s="1">
        <v>3000</v>
      </c>
      <c r="AP261" s="1">
        <v>3000</v>
      </c>
      <c r="AQ261">
        <v>0</v>
      </c>
      <c r="AR261">
        <v>0</v>
      </c>
      <c r="AS261">
        <v>0</v>
      </c>
      <c r="AT261">
        <v>0</v>
      </c>
      <c r="AU261">
        <v>0</v>
      </c>
    </row>
    <row r="262" spans="1:47" hidden="1" x14ac:dyDescent="0.35">
      <c r="A262" t="s">
        <v>812</v>
      </c>
      <c r="B262" t="s">
        <v>64</v>
      </c>
      <c r="C262" t="s">
        <v>815</v>
      </c>
      <c r="D262" t="s">
        <v>54</v>
      </c>
      <c r="E262">
        <v>2</v>
      </c>
      <c r="F262" t="s">
        <v>183</v>
      </c>
      <c r="G262">
        <v>2.1</v>
      </c>
      <c r="H262" t="s">
        <v>184</v>
      </c>
      <c r="I262" t="s">
        <v>445</v>
      </c>
      <c r="J262" t="s">
        <v>446</v>
      </c>
      <c r="K262" t="s">
        <v>157</v>
      </c>
      <c r="L262" t="s">
        <v>158</v>
      </c>
      <c r="M262" t="s">
        <v>855</v>
      </c>
      <c r="N262" t="s">
        <v>857</v>
      </c>
      <c r="O262">
        <v>3</v>
      </c>
      <c r="P262" t="s">
        <v>453</v>
      </c>
      <c r="Q262">
        <v>30</v>
      </c>
      <c r="R262" t="s">
        <v>454</v>
      </c>
      <c r="S262" t="s">
        <v>882</v>
      </c>
      <c r="T262" t="s">
        <v>883</v>
      </c>
      <c r="U262">
        <v>3000</v>
      </c>
      <c r="V262" t="s">
        <v>56</v>
      </c>
      <c r="W262">
        <v>3821</v>
      </c>
      <c r="X262" t="s">
        <v>228</v>
      </c>
      <c r="Y262">
        <v>0</v>
      </c>
      <c r="Z262" t="s">
        <v>58</v>
      </c>
      <c r="AH262" s="1">
        <v>200000</v>
      </c>
      <c r="AI262" s="1">
        <v>200000</v>
      </c>
      <c r="AJ262" s="1">
        <v>199993.28</v>
      </c>
      <c r="AK262">
        <v>0</v>
      </c>
      <c r="AL262">
        <v>0</v>
      </c>
      <c r="AM262">
        <v>0</v>
      </c>
      <c r="AN262">
        <v>0</v>
      </c>
      <c r="AO262" s="1">
        <v>200000</v>
      </c>
      <c r="AP262" s="1">
        <v>200000</v>
      </c>
      <c r="AQ262">
        <v>0</v>
      </c>
      <c r="AR262">
        <v>0</v>
      </c>
      <c r="AS262">
        <v>0</v>
      </c>
      <c r="AT262">
        <v>0</v>
      </c>
      <c r="AU262">
        <v>0</v>
      </c>
    </row>
    <row r="263" spans="1:47" hidden="1" x14ac:dyDescent="0.35">
      <c r="A263" t="s">
        <v>812</v>
      </c>
      <c r="B263" t="s">
        <v>64</v>
      </c>
      <c r="C263" t="s">
        <v>815</v>
      </c>
      <c r="D263" t="s">
        <v>54</v>
      </c>
      <c r="E263">
        <v>2</v>
      </c>
      <c r="F263" t="s">
        <v>183</v>
      </c>
      <c r="G263">
        <v>2.2000000000000002</v>
      </c>
      <c r="H263" t="s">
        <v>193</v>
      </c>
      <c r="I263" t="s">
        <v>459</v>
      </c>
      <c r="J263" t="s">
        <v>460</v>
      </c>
      <c r="K263" t="s">
        <v>65</v>
      </c>
      <c r="L263" t="s">
        <v>66</v>
      </c>
      <c r="M263" t="s">
        <v>855</v>
      </c>
      <c r="N263" t="s">
        <v>857</v>
      </c>
      <c r="O263">
        <v>1</v>
      </c>
      <c r="P263" t="s">
        <v>472</v>
      </c>
      <c r="Q263">
        <v>29</v>
      </c>
      <c r="R263" t="s">
        <v>473</v>
      </c>
      <c r="S263" t="s">
        <v>884</v>
      </c>
      <c r="T263" t="s">
        <v>885</v>
      </c>
      <c r="U263">
        <v>2000</v>
      </c>
      <c r="V263" t="s">
        <v>105</v>
      </c>
      <c r="W263">
        <v>2411</v>
      </c>
      <c r="X263" t="s">
        <v>369</v>
      </c>
      <c r="Y263">
        <v>0</v>
      </c>
      <c r="Z263" t="s">
        <v>58</v>
      </c>
      <c r="AH263" s="1">
        <v>2204</v>
      </c>
      <c r="AI263" s="1">
        <v>100000</v>
      </c>
      <c r="AJ263" s="1">
        <v>2204</v>
      </c>
      <c r="AK263" s="1">
        <v>2204</v>
      </c>
      <c r="AL263" s="1">
        <v>2204</v>
      </c>
      <c r="AM263" s="1">
        <v>2204</v>
      </c>
      <c r="AN263" s="1">
        <v>2204</v>
      </c>
      <c r="AO263">
        <v>0</v>
      </c>
      <c r="AP263">
        <v>0</v>
      </c>
      <c r="AQ263">
        <v>0</v>
      </c>
      <c r="AR263">
        <v>0</v>
      </c>
      <c r="AS263">
        <v>0</v>
      </c>
      <c r="AT263" s="1">
        <v>97796</v>
      </c>
      <c r="AU263" s="1">
        <v>-97796</v>
      </c>
    </row>
    <row r="264" spans="1:47" hidden="1" x14ac:dyDescent="0.35">
      <c r="A264" t="s">
        <v>812</v>
      </c>
      <c r="B264" t="s">
        <v>64</v>
      </c>
      <c r="C264" t="s">
        <v>815</v>
      </c>
      <c r="D264" t="s">
        <v>54</v>
      </c>
      <c r="E264">
        <v>2</v>
      </c>
      <c r="F264" t="s">
        <v>183</v>
      </c>
      <c r="G264">
        <v>2.2000000000000002</v>
      </c>
      <c r="H264" t="s">
        <v>193</v>
      </c>
      <c r="I264" t="s">
        <v>459</v>
      </c>
      <c r="J264" t="s">
        <v>460</v>
      </c>
      <c r="K264" t="s">
        <v>65</v>
      </c>
      <c r="L264" t="s">
        <v>66</v>
      </c>
      <c r="M264" t="s">
        <v>855</v>
      </c>
      <c r="N264" t="s">
        <v>857</v>
      </c>
      <c r="O264">
        <v>1</v>
      </c>
      <c r="P264" t="s">
        <v>472</v>
      </c>
      <c r="Q264">
        <v>29</v>
      </c>
      <c r="R264" t="s">
        <v>473</v>
      </c>
      <c r="S264" t="s">
        <v>884</v>
      </c>
      <c r="T264" t="s">
        <v>885</v>
      </c>
      <c r="U264">
        <v>2000</v>
      </c>
      <c r="V264" t="s">
        <v>105</v>
      </c>
      <c r="W264">
        <v>2421</v>
      </c>
      <c r="X264" t="s">
        <v>370</v>
      </c>
      <c r="Y264">
        <v>0</v>
      </c>
      <c r="Z264" t="s">
        <v>58</v>
      </c>
      <c r="AH264" s="1">
        <v>853185.8</v>
      </c>
      <c r="AI264" s="1">
        <v>1000000</v>
      </c>
      <c r="AJ264" s="1">
        <v>853185.8</v>
      </c>
      <c r="AK264" s="1">
        <v>75690</v>
      </c>
      <c r="AL264" s="1">
        <v>75690</v>
      </c>
      <c r="AM264" s="1">
        <v>75690</v>
      </c>
      <c r="AN264" s="1">
        <v>75690</v>
      </c>
      <c r="AO264" s="1">
        <v>777495.8</v>
      </c>
      <c r="AP264" s="1">
        <v>777495.8</v>
      </c>
      <c r="AQ264">
        <v>0</v>
      </c>
      <c r="AR264">
        <v>0</v>
      </c>
      <c r="AS264">
        <v>0</v>
      </c>
      <c r="AT264" s="1">
        <v>146814.20000000001</v>
      </c>
      <c r="AU264" s="1">
        <v>-146814.20000000001</v>
      </c>
    </row>
    <row r="265" spans="1:47" hidden="1" x14ac:dyDescent="0.35">
      <c r="A265" t="s">
        <v>812</v>
      </c>
      <c r="B265" t="s">
        <v>64</v>
      </c>
      <c r="C265" t="s">
        <v>815</v>
      </c>
      <c r="D265" t="s">
        <v>54</v>
      </c>
      <c r="E265">
        <v>2</v>
      </c>
      <c r="F265" t="s">
        <v>183</v>
      </c>
      <c r="G265">
        <v>2.2000000000000002</v>
      </c>
      <c r="H265" t="s">
        <v>193</v>
      </c>
      <c r="I265" t="s">
        <v>459</v>
      </c>
      <c r="J265" t="s">
        <v>460</v>
      </c>
      <c r="K265" t="s">
        <v>65</v>
      </c>
      <c r="L265" t="s">
        <v>66</v>
      </c>
      <c r="M265" t="s">
        <v>855</v>
      </c>
      <c r="N265" t="s">
        <v>857</v>
      </c>
      <c r="O265">
        <v>1</v>
      </c>
      <c r="P265" t="s">
        <v>472</v>
      </c>
      <c r="Q265">
        <v>29</v>
      </c>
      <c r="R265" t="s">
        <v>473</v>
      </c>
      <c r="S265" t="s">
        <v>884</v>
      </c>
      <c r="T265" t="s">
        <v>885</v>
      </c>
      <c r="U265">
        <v>2000</v>
      </c>
      <c r="V265" t="s">
        <v>105</v>
      </c>
      <c r="W265">
        <v>2461</v>
      </c>
      <c r="X265" t="s">
        <v>372</v>
      </c>
      <c r="Y265">
        <v>0</v>
      </c>
      <c r="Z265" t="s">
        <v>58</v>
      </c>
      <c r="AH265" s="1">
        <v>4238</v>
      </c>
      <c r="AI265" s="1">
        <v>800000</v>
      </c>
      <c r="AJ265" s="1">
        <v>4238</v>
      </c>
      <c r="AK265" s="1">
        <v>4238</v>
      </c>
      <c r="AL265" s="1">
        <v>4238</v>
      </c>
      <c r="AM265" s="1">
        <v>4238</v>
      </c>
      <c r="AN265" s="1">
        <v>4238</v>
      </c>
      <c r="AO265">
        <v>0</v>
      </c>
      <c r="AP265">
        <v>0</v>
      </c>
      <c r="AQ265">
        <v>0</v>
      </c>
      <c r="AR265">
        <v>0</v>
      </c>
      <c r="AS265">
        <v>0</v>
      </c>
      <c r="AT265" s="1">
        <v>795762</v>
      </c>
      <c r="AU265" s="1">
        <v>-795762</v>
      </c>
    </row>
    <row r="266" spans="1:47" hidden="1" x14ac:dyDescent="0.35">
      <c r="A266" t="s">
        <v>812</v>
      </c>
      <c r="B266" t="s">
        <v>64</v>
      </c>
      <c r="C266" t="s">
        <v>815</v>
      </c>
      <c r="D266" t="s">
        <v>54</v>
      </c>
      <c r="E266">
        <v>2</v>
      </c>
      <c r="F266" t="s">
        <v>183</v>
      </c>
      <c r="G266">
        <v>2.2000000000000002</v>
      </c>
      <c r="H266" t="s">
        <v>193</v>
      </c>
      <c r="I266" t="s">
        <v>459</v>
      </c>
      <c r="J266" t="s">
        <v>460</v>
      </c>
      <c r="K266" t="s">
        <v>65</v>
      </c>
      <c r="L266" t="s">
        <v>66</v>
      </c>
      <c r="M266" t="s">
        <v>855</v>
      </c>
      <c r="N266" t="s">
        <v>857</v>
      </c>
      <c r="O266">
        <v>1</v>
      </c>
      <c r="P266" t="s">
        <v>472</v>
      </c>
      <c r="Q266">
        <v>29</v>
      </c>
      <c r="R266" t="s">
        <v>473</v>
      </c>
      <c r="S266" t="s">
        <v>884</v>
      </c>
      <c r="T266" t="s">
        <v>885</v>
      </c>
      <c r="U266">
        <v>2000</v>
      </c>
      <c r="V266" t="s">
        <v>105</v>
      </c>
      <c r="W266">
        <v>2471</v>
      </c>
      <c r="X266" t="s">
        <v>373</v>
      </c>
      <c r="Y266">
        <v>0</v>
      </c>
      <c r="Z266" t="s">
        <v>58</v>
      </c>
      <c r="AH266" s="1">
        <v>3348651.45</v>
      </c>
      <c r="AI266" s="1">
        <v>3000000</v>
      </c>
      <c r="AJ266" s="1">
        <v>3348651.45</v>
      </c>
      <c r="AK266" s="1">
        <v>393445.33</v>
      </c>
      <c r="AL266" s="1">
        <v>393445.33</v>
      </c>
      <c r="AM266" s="1">
        <v>393445.33</v>
      </c>
      <c r="AN266" s="1">
        <v>393445.33</v>
      </c>
      <c r="AO266" s="1">
        <v>2955206.12</v>
      </c>
      <c r="AP266" s="1">
        <v>2955206.12</v>
      </c>
      <c r="AQ266">
        <v>0</v>
      </c>
      <c r="AR266" s="1">
        <v>359396</v>
      </c>
      <c r="AS266">
        <v>0</v>
      </c>
      <c r="AT266" s="1">
        <v>10744.55</v>
      </c>
      <c r="AU266" s="1">
        <v>348651.45</v>
      </c>
    </row>
    <row r="267" spans="1:47" hidden="1" x14ac:dyDescent="0.35">
      <c r="A267" t="s">
        <v>812</v>
      </c>
      <c r="B267" t="s">
        <v>64</v>
      </c>
      <c r="C267" t="s">
        <v>815</v>
      </c>
      <c r="D267" t="s">
        <v>54</v>
      </c>
      <c r="E267">
        <v>2</v>
      </c>
      <c r="F267" t="s">
        <v>183</v>
      </c>
      <c r="G267">
        <v>2.2000000000000002</v>
      </c>
      <c r="H267" t="s">
        <v>193</v>
      </c>
      <c r="I267" t="s">
        <v>459</v>
      </c>
      <c r="J267" t="s">
        <v>460</v>
      </c>
      <c r="K267" t="s">
        <v>65</v>
      </c>
      <c r="L267" t="s">
        <v>66</v>
      </c>
      <c r="M267" t="s">
        <v>855</v>
      </c>
      <c r="N267" t="s">
        <v>857</v>
      </c>
      <c r="O267">
        <v>1</v>
      </c>
      <c r="P267" t="s">
        <v>472</v>
      </c>
      <c r="Q267">
        <v>29</v>
      </c>
      <c r="R267" t="s">
        <v>473</v>
      </c>
      <c r="S267" t="s">
        <v>884</v>
      </c>
      <c r="T267" t="s">
        <v>885</v>
      </c>
      <c r="U267">
        <v>2000</v>
      </c>
      <c r="V267" t="s">
        <v>105</v>
      </c>
      <c r="W267">
        <v>2491</v>
      </c>
      <c r="X267" t="s">
        <v>374</v>
      </c>
      <c r="Y267">
        <v>0</v>
      </c>
      <c r="Z267" t="s">
        <v>58</v>
      </c>
      <c r="AH267">
        <v>0</v>
      </c>
      <c r="AI267" s="1">
        <v>9000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 s="1">
        <v>9000</v>
      </c>
      <c r="AU267" s="1">
        <v>-9000</v>
      </c>
    </row>
    <row r="268" spans="1:47" hidden="1" x14ac:dyDescent="0.35">
      <c r="A268" t="s">
        <v>812</v>
      </c>
      <c r="B268" t="s">
        <v>64</v>
      </c>
      <c r="C268" t="s">
        <v>815</v>
      </c>
      <c r="D268" t="s">
        <v>54</v>
      </c>
      <c r="E268">
        <v>2</v>
      </c>
      <c r="F268" t="s">
        <v>183</v>
      </c>
      <c r="G268">
        <v>2.2000000000000002</v>
      </c>
      <c r="H268" t="s">
        <v>193</v>
      </c>
      <c r="I268" t="s">
        <v>459</v>
      </c>
      <c r="J268" t="s">
        <v>460</v>
      </c>
      <c r="K268" t="s">
        <v>65</v>
      </c>
      <c r="L268" t="s">
        <v>66</v>
      </c>
      <c r="M268" t="s">
        <v>855</v>
      </c>
      <c r="N268" t="s">
        <v>857</v>
      </c>
      <c r="O268">
        <v>1</v>
      </c>
      <c r="P268" t="s">
        <v>472</v>
      </c>
      <c r="Q268">
        <v>29</v>
      </c>
      <c r="R268" t="s">
        <v>473</v>
      </c>
      <c r="S268" t="s">
        <v>884</v>
      </c>
      <c r="T268" t="s">
        <v>885</v>
      </c>
      <c r="U268">
        <v>2000</v>
      </c>
      <c r="V268" t="s">
        <v>105</v>
      </c>
      <c r="W268">
        <v>2511</v>
      </c>
      <c r="X268" t="s">
        <v>475</v>
      </c>
      <c r="Y268">
        <v>0</v>
      </c>
      <c r="Z268" t="s">
        <v>58</v>
      </c>
      <c r="AH268" s="1">
        <v>2195010</v>
      </c>
      <c r="AI268" s="1">
        <v>2500000</v>
      </c>
      <c r="AJ268" s="1">
        <v>2195010</v>
      </c>
      <c r="AK268" s="1">
        <v>2195010</v>
      </c>
      <c r="AL268" s="1">
        <v>354481.5</v>
      </c>
      <c r="AM268" s="1">
        <v>354481.5</v>
      </c>
      <c r="AN268" s="1">
        <v>262392</v>
      </c>
      <c r="AO268">
        <v>0</v>
      </c>
      <c r="AP268" s="1">
        <v>1932618</v>
      </c>
      <c r="AQ268">
        <v>0</v>
      </c>
      <c r="AR268">
        <v>0</v>
      </c>
      <c r="AS268">
        <v>0</v>
      </c>
      <c r="AT268" s="1">
        <v>304990</v>
      </c>
      <c r="AU268" s="1">
        <v>-304990</v>
      </c>
    </row>
    <row r="269" spans="1:47" hidden="1" x14ac:dyDescent="0.35">
      <c r="A269" t="s">
        <v>812</v>
      </c>
      <c r="B269" t="s">
        <v>64</v>
      </c>
      <c r="C269" t="s">
        <v>815</v>
      </c>
      <c r="D269" t="s">
        <v>54</v>
      </c>
      <c r="E269">
        <v>2</v>
      </c>
      <c r="F269" t="s">
        <v>183</v>
      </c>
      <c r="G269">
        <v>2.2000000000000002</v>
      </c>
      <c r="H269" t="s">
        <v>193</v>
      </c>
      <c r="I269" t="s">
        <v>459</v>
      </c>
      <c r="J269" t="s">
        <v>460</v>
      </c>
      <c r="K269" t="s">
        <v>65</v>
      </c>
      <c r="L269" t="s">
        <v>66</v>
      </c>
      <c r="M269" t="s">
        <v>855</v>
      </c>
      <c r="N269" t="s">
        <v>857</v>
      </c>
      <c r="O269">
        <v>1</v>
      </c>
      <c r="P269" t="s">
        <v>472</v>
      </c>
      <c r="Q269">
        <v>29</v>
      </c>
      <c r="R269" t="s">
        <v>473</v>
      </c>
      <c r="S269" t="s">
        <v>884</v>
      </c>
      <c r="T269" t="s">
        <v>885</v>
      </c>
      <c r="U269">
        <v>2000</v>
      </c>
      <c r="V269" t="s">
        <v>105</v>
      </c>
      <c r="W269">
        <v>2551</v>
      </c>
      <c r="X269" t="s">
        <v>476</v>
      </c>
      <c r="Y269">
        <v>0</v>
      </c>
      <c r="Z269" t="s">
        <v>58</v>
      </c>
      <c r="AH269">
        <v>0</v>
      </c>
      <c r="AI269" s="1">
        <v>400000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 s="1">
        <v>400000</v>
      </c>
      <c r="AU269" s="1">
        <v>-400000</v>
      </c>
    </row>
    <row r="270" spans="1:47" hidden="1" x14ac:dyDescent="0.35">
      <c r="A270" t="s">
        <v>812</v>
      </c>
      <c r="B270" t="s">
        <v>64</v>
      </c>
      <c r="C270" t="s">
        <v>815</v>
      </c>
      <c r="D270" t="s">
        <v>54</v>
      </c>
      <c r="E270">
        <v>2</v>
      </c>
      <c r="F270" t="s">
        <v>183</v>
      </c>
      <c r="G270">
        <v>2.2000000000000002</v>
      </c>
      <c r="H270" t="s">
        <v>193</v>
      </c>
      <c r="I270" t="s">
        <v>459</v>
      </c>
      <c r="J270" t="s">
        <v>460</v>
      </c>
      <c r="K270" t="s">
        <v>65</v>
      </c>
      <c r="L270" t="s">
        <v>66</v>
      </c>
      <c r="M270" t="s">
        <v>855</v>
      </c>
      <c r="N270" t="s">
        <v>857</v>
      </c>
      <c r="O270">
        <v>1</v>
      </c>
      <c r="P270" t="s">
        <v>472</v>
      </c>
      <c r="Q270">
        <v>29</v>
      </c>
      <c r="R270" t="s">
        <v>473</v>
      </c>
      <c r="S270" t="s">
        <v>884</v>
      </c>
      <c r="T270" t="s">
        <v>885</v>
      </c>
      <c r="U270">
        <v>2000</v>
      </c>
      <c r="V270" t="s">
        <v>105</v>
      </c>
      <c r="W270">
        <v>2561</v>
      </c>
      <c r="X270" t="s">
        <v>376</v>
      </c>
      <c r="Y270">
        <v>0</v>
      </c>
      <c r="Z270" t="s">
        <v>58</v>
      </c>
      <c r="AH270" s="1">
        <v>2881952.43</v>
      </c>
      <c r="AI270" s="1">
        <v>2500000</v>
      </c>
      <c r="AJ270" s="1">
        <v>2881952.43</v>
      </c>
      <c r="AK270" s="1">
        <v>9957.44</v>
      </c>
      <c r="AL270" s="1">
        <v>9957.44</v>
      </c>
      <c r="AM270" s="1">
        <v>9957.44</v>
      </c>
      <c r="AN270" s="1">
        <v>9957.44</v>
      </c>
      <c r="AO270" s="1">
        <v>2871994.99</v>
      </c>
      <c r="AP270" s="1">
        <v>2871994.99</v>
      </c>
      <c r="AQ270">
        <v>0</v>
      </c>
      <c r="AR270" s="1">
        <v>816050.51</v>
      </c>
      <c r="AS270">
        <v>0</v>
      </c>
      <c r="AT270" s="1">
        <v>434098.08</v>
      </c>
      <c r="AU270" s="1">
        <v>381952.43</v>
      </c>
    </row>
    <row r="271" spans="1:47" hidden="1" x14ac:dyDescent="0.35">
      <c r="A271" t="s">
        <v>812</v>
      </c>
      <c r="B271" t="s">
        <v>64</v>
      </c>
      <c r="C271" t="s">
        <v>815</v>
      </c>
      <c r="D271" t="s">
        <v>54</v>
      </c>
      <c r="E271">
        <v>2</v>
      </c>
      <c r="F271" t="s">
        <v>183</v>
      </c>
      <c r="G271">
        <v>2.2000000000000002</v>
      </c>
      <c r="H271" t="s">
        <v>193</v>
      </c>
      <c r="I271" t="s">
        <v>459</v>
      </c>
      <c r="J271" t="s">
        <v>460</v>
      </c>
      <c r="K271" t="s">
        <v>65</v>
      </c>
      <c r="L271" t="s">
        <v>66</v>
      </c>
      <c r="M271" t="s">
        <v>855</v>
      </c>
      <c r="N271" t="s">
        <v>857</v>
      </c>
      <c r="O271">
        <v>1</v>
      </c>
      <c r="P271" t="s">
        <v>472</v>
      </c>
      <c r="Q271">
        <v>29</v>
      </c>
      <c r="R271" t="s">
        <v>473</v>
      </c>
      <c r="S271" t="s">
        <v>884</v>
      </c>
      <c r="T271" t="s">
        <v>885</v>
      </c>
      <c r="U271">
        <v>2000</v>
      </c>
      <c r="V271" t="s">
        <v>105</v>
      </c>
      <c r="W271">
        <v>2721</v>
      </c>
      <c r="X271" t="s">
        <v>377</v>
      </c>
      <c r="Y271">
        <v>0</v>
      </c>
      <c r="Z271" t="s">
        <v>58</v>
      </c>
      <c r="AH271" s="1">
        <v>350390</v>
      </c>
      <c r="AI271" s="1">
        <v>580000</v>
      </c>
      <c r="AJ271" s="1">
        <v>350390</v>
      </c>
      <c r="AK271" s="1">
        <v>350390</v>
      </c>
      <c r="AL271">
        <v>0</v>
      </c>
      <c r="AM271">
        <v>0</v>
      </c>
      <c r="AN271">
        <v>0</v>
      </c>
      <c r="AO271">
        <v>0</v>
      </c>
      <c r="AP271" s="1">
        <v>350390</v>
      </c>
      <c r="AQ271" s="1">
        <v>300000</v>
      </c>
      <c r="AR271">
        <v>0</v>
      </c>
      <c r="AS271">
        <v>0</v>
      </c>
      <c r="AT271" s="1">
        <v>529610</v>
      </c>
      <c r="AU271" s="1">
        <v>-229610</v>
      </c>
    </row>
    <row r="272" spans="1:47" hidden="1" x14ac:dyDescent="0.35">
      <c r="A272" t="s">
        <v>812</v>
      </c>
      <c r="B272" t="s">
        <v>64</v>
      </c>
      <c r="C272" t="s">
        <v>815</v>
      </c>
      <c r="D272" t="s">
        <v>54</v>
      </c>
      <c r="E272">
        <v>2</v>
      </c>
      <c r="F272" t="s">
        <v>183</v>
      </c>
      <c r="G272">
        <v>2.2000000000000002</v>
      </c>
      <c r="H272" t="s">
        <v>193</v>
      </c>
      <c r="I272" t="s">
        <v>459</v>
      </c>
      <c r="J272" t="s">
        <v>460</v>
      </c>
      <c r="K272" t="s">
        <v>65</v>
      </c>
      <c r="L272" t="s">
        <v>66</v>
      </c>
      <c r="M272" t="s">
        <v>855</v>
      </c>
      <c r="N272" t="s">
        <v>857</v>
      </c>
      <c r="O272">
        <v>1</v>
      </c>
      <c r="P272" t="s">
        <v>472</v>
      </c>
      <c r="Q272">
        <v>29</v>
      </c>
      <c r="R272" t="s">
        <v>473</v>
      </c>
      <c r="S272" t="s">
        <v>884</v>
      </c>
      <c r="T272" t="s">
        <v>885</v>
      </c>
      <c r="U272">
        <v>2000</v>
      </c>
      <c r="V272" t="s">
        <v>105</v>
      </c>
      <c r="W272">
        <v>2911</v>
      </c>
      <c r="X272" t="s">
        <v>312</v>
      </c>
      <c r="Y272">
        <v>0</v>
      </c>
      <c r="Z272" t="s">
        <v>58</v>
      </c>
      <c r="AH272">
        <v>0</v>
      </c>
      <c r="AI272" s="1">
        <v>2300000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 s="1">
        <v>2300000</v>
      </c>
      <c r="AU272" s="1">
        <v>-2300000</v>
      </c>
    </row>
    <row r="273" spans="1:47" hidden="1" x14ac:dyDescent="0.35">
      <c r="A273" t="s">
        <v>812</v>
      </c>
      <c r="B273" t="s">
        <v>64</v>
      </c>
      <c r="C273" t="s">
        <v>815</v>
      </c>
      <c r="D273" t="s">
        <v>54</v>
      </c>
      <c r="E273">
        <v>2</v>
      </c>
      <c r="F273" t="s">
        <v>183</v>
      </c>
      <c r="G273">
        <v>2.2000000000000002</v>
      </c>
      <c r="H273" t="s">
        <v>193</v>
      </c>
      <c r="I273" t="s">
        <v>459</v>
      </c>
      <c r="J273" t="s">
        <v>460</v>
      </c>
      <c r="K273" t="s">
        <v>65</v>
      </c>
      <c r="L273" t="s">
        <v>66</v>
      </c>
      <c r="M273" t="s">
        <v>855</v>
      </c>
      <c r="N273" t="s">
        <v>857</v>
      </c>
      <c r="O273">
        <v>1</v>
      </c>
      <c r="P273" t="s">
        <v>472</v>
      </c>
      <c r="Q273">
        <v>29</v>
      </c>
      <c r="R273" t="s">
        <v>473</v>
      </c>
      <c r="S273" t="s">
        <v>884</v>
      </c>
      <c r="T273" t="s">
        <v>885</v>
      </c>
      <c r="U273">
        <v>2000</v>
      </c>
      <c r="V273" t="s">
        <v>105</v>
      </c>
      <c r="W273">
        <v>2981</v>
      </c>
      <c r="X273" t="s">
        <v>380</v>
      </c>
      <c r="Y273">
        <v>0</v>
      </c>
      <c r="Z273" t="s">
        <v>58</v>
      </c>
      <c r="AH273" s="1">
        <v>812000</v>
      </c>
      <c r="AI273" s="1">
        <v>264000</v>
      </c>
      <c r="AJ273" s="1">
        <v>812000</v>
      </c>
      <c r="AK273" s="1">
        <v>812000</v>
      </c>
      <c r="AL273" s="1">
        <v>812000</v>
      </c>
      <c r="AM273" s="1">
        <v>812000</v>
      </c>
      <c r="AN273" s="1">
        <v>812000</v>
      </c>
      <c r="AO273">
        <v>0</v>
      </c>
      <c r="AP273">
        <v>0</v>
      </c>
      <c r="AQ273">
        <v>0</v>
      </c>
      <c r="AR273" s="1">
        <v>581839</v>
      </c>
      <c r="AS273">
        <v>0</v>
      </c>
      <c r="AT273" s="1">
        <v>33839</v>
      </c>
      <c r="AU273" s="1">
        <v>548000</v>
      </c>
    </row>
    <row r="274" spans="1:47" hidden="1" x14ac:dyDescent="0.35">
      <c r="A274" t="s">
        <v>812</v>
      </c>
      <c r="B274" t="s">
        <v>64</v>
      </c>
      <c r="C274" t="s">
        <v>815</v>
      </c>
      <c r="D274" t="s">
        <v>54</v>
      </c>
      <c r="E274">
        <v>2</v>
      </c>
      <c r="F274" t="s">
        <v>183</v>
      </c>
      <c r="G274">
        <v>2.2000000000000002</v>
      </c>
      <c r="H274" t="s">
        <v>193</v>
      </c>
      <c r="I274" t="s">
        <v>459</v>
      </c>
      <c r="J274" t="s">
        <v>460</v>
      </c>
      <c r="K274" t="s">
        <v>65</v>
      </c>
      <c r="L274" t="s">
        <v>66</v>
      </c>
      <c r="M274" t="s">
        <v>855</v>
      </c>
      <c r="N274" t="s">
        <v>857</v>
      </c>
      <c r="O274">
        <v>1</v>
      </c>
      <c r="P274" t="s">
        <v>472</v>
      </c>
      <c r="Q274">
        <v>29</v>
      </c>
      <c r="R274" t="s">
        <v>473</v>
      </c>
      <c r="S274" t="s">
        <v>884</v>
      </c>
      <c r="T274" t="s">
        <v>885</v>
      </c>
      <c r="U274">
        <v>3000</v>
      </c>
      <c r="V274" t="s">
        <v>56</v>
      </c>
      <c r="W274">
        <v>3111</v>
      </c>
      <c r="X274" t="s">
        <v>199</v>
      </c>
      <c r="Y274">
        <v>0</v>
      </c>
      <c r="Z274" t="s">
        <v>58</v>
      </c>
      <c r="AH274" s="1">
        <v>146580205.30000001</v>
      </c>
      <c r="AI274" s="1">
        <v>248334549.97</v>
      </c>
      <c r="AJ274" s="1">
        <v>146580205.30000001</v>
      </c>
      <c r="AK274" s="1">
        <v>146580205.30000001</v>
      </c>
      <c r="AL274" s="1">
        <v>146580205.30000001</v>
      </c>
      <c r="AM274" s="1">
        <v>146580205.30000001</v>
      </c>
      <c r="AN274" s="1">
        <v>146580205.30000001</v>
      </c>
      <c r="AO274">
        <v>0</v>
      </c>
      <c r="AP274">
        <v>0</v>
      </c>
      <c r="AQ274">
        <v>0</v>
      </c>
      <c r="AR274">
        <v>0</v>
      </c>
      <c r="AS274">
        <v>0</v>
      </c>
      <c r="AT274" s="1">
        <v>101754344.67</v>
      </c>
      <c r="AU274" s="1">
        <v>-101754344.67</v>
      </c>
    </row>
    <row r="275" spans="1:47" hidden="1" x14ac:dyDescent="0.35">
      <c r="A275" t="s">
        <v>812</v>
      </c>
      <c r="B275" t="s">
        <v>64</v>
      </c>
      <c r="C275" t="s">
        <v>815</v>
      </c>
      <c r="D275" t="s">
        <v>54</v>
      </c>
      <c r="E275">
        <v>2</v>
      </c>
      <c r="F275" t="s">
        <v>183</v>
      </c>
      <c r="G275">
        <v>2.2000000000000002</v>
      </c>
      <c r="H275" t="s">
        <v>193</v>
      </c>
      <c r="I275" t="s">
        <v>459</v>
      </c>
      <c r="J275" t="s">
        <v>460</v>
      </c>
      <c r="K275" t="s">
        <v>65</v>
      </c>
      <c r="L275" t="s">
        <v>66</v>
      </c>
      <c r="M275" t="s">
        <v>855</v>
      </c>
      <c r="N275" t="s">
        <v>857</v>
      </c>
      <c r="O275">
        <v>1</v>
      </c>
      <c r="P275" t="s">
        <v>472</v>
      </c>
      <c r="Q275">
        <v>29</v>
      </c>
      <c r="R275" t="s">
        <v>473</v>
      </c>
      <c r="S275" t="s">
        <v>884</v>
      </c>
      <c r="T275" t="s">
        <v>885</v>
      </c>
      <c r="U275">
        <v>3000</v>
      </c>
      <c r="V275" t="s">
        <v>56</v>
      </c>
      <c r="W275">
        <v>3261</v>
      </c>
      <c r="X275" t="s">
        <v>409</v>
      </c>
      <c r="Y275">
        <v>0</v>
      </c>
      <c r="Z275" t="s">
        <v>58</v>
      </c>
      <c r="AH275" s="1">
        <v>45922462.799999997</v>
      </c>
      <c r="AI275" s="1">
        <v>50000000</v>
      </c>
      <c r="AJ275" s="1">
        <v>45922462.799999997</v>
      </c>
      <c r="AK275" s="1">
        <v>45922462.799999997</v>
      </c>
      <c r="AL275" s="1">
        <v>45922462.799999997</v>
      </c>
      <c r="AM275" s="1">
        <v>45922462.799999997</v>
      </c>
      <c r="AN275" s="1">
        <v>45922462.799999997</v>
      </c>
      <c r="AO275">
        <v>0</v>
      </c>
      <c r="AP275">
        <v>0</v>
      </c>
      <c r="AQ275">
        <v>0</v>
      </c>
      <c r="AR275">
        <v>0</v>
      </c>
      <c r="AS275">
        <v>0</v>
      </c>
      <c r="AT275" s="1">
        <v>4077537.2</v>
      </c>
      <c r="AU275" s="1">
        <v>-4077537.2</v>
      </c>
    </row>
    <row r="276" spans="1:47" hidden="1" x14ac:dyDescent="0.35">
      <c r="A276" t="s">
        <v>812</v>
      </c>
      <c r="B276" t="s">
        <v>64</v>
      </c>
      <c r="C276" t="s">
        <v>815</v>
      </c>
      <c r="D276" t="s">
        <v>54</v>
      </c>
      <c r="E276">
        <v>2</v>
      </c>
      <c r="F276" t="s">
        <v>183</v>
      </c>
      <c r="G276">
        <v>2.2000000000000002</v>
      </c>
      <c r="H276" t="s">
        <v>193</v>
      </c>
      <c r="I276" t="s">
        <v>459</v>
      </c>
      <c r="J276" t="s">
        <v>460</v>
      </c>
      <c r="K276" t="s">
        <v>65</v>
      </c>
      <c r="L276" t="s">
        <v>66</v>
      </c>
      <c r="M276" t="s">
        <v>855</v>
      </c>
      <c r="N276" t="s">
        <v>857</v>
      </c>
      <c r="O276">
        <v>1</v>
      </c>
      <c r="P276" t="s">
        <v>472</v>
      </c>
      <c r="Q276">
        <v>29</v>
      </c>
      <c r="R276" t="s">
        <v>473</v>
      </c>
      <c r="S276" t="s">
        <v>884</v>
      </c>
      <c r="T276" t="s">
        <v>885</v>
      </c>
      <c r="U276">
        <v>3000</v>
      </c>
      <c r="V276" t="s">
        <v>56</v>
      </c>
      <c r="W276">
        <v>3311</v>
      </c>
      <c r="X276" t="s">
        <v>316</v>
      </c>
      <c r="Y276">
        <v>0</v>
      </c>
      <c r="Z276" t="s">
        <v>58</v>
      </c>
      <c r="AH276">
        <v>0</v>
      </c>
      <c r="AI276" s="1">
        <v>3150000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 s="1">
        <v>3150000</v>
      </c>
      <c r="AU276" s="1">
        <v>-3150000</v>
      </c>
    </row>
    <row r="277" spans="1:47" hidden="1" x14ac:dyDescent="0.35">
      <c r="A277" t="s">
        <v>812</v>
      </c>
      <c r="B277" t="s">
        <v>64</v>
      </c>
      <c r="C277" t="s">
        <v>815</v>
      </c>
      <c r="D277" t="s">
        <v>54</v>
      </c>
      <c r="E277">
        <v>2</v>
      </c>
      <c r="F277" t="s">
        <v>183</v>
      </c>
      <c r="G277">
        <v>2.2000000000000002</v>
      </c>
      <c r="H277" t="s">
        <v>193</v>
      </c>
      <c r="I277" t="s">
        <v>459</v>
      </c>
      <c r="J277" t="s">
        <v>460</v>
      </c>
      <c r="K277" t="s">
        <v>65</v>
      </c>
      <c r="L277" t="s">
        <v>66</v>
      </c>
      <c r="M277" t="s">
        <v>855</v>
      </c>
      <c r="N277" t="s">
        <v>857</v>
      </c>
      <c r="O277">
        <v>1</v>
      </c>
      <c r="P277" t="s">
        <v>472</v>
      </c>
      <c r="Q277">
        <v>29</v>
      </c>
      <c r="R277" t="s">
        <v>473</v>
      </c>
      <c r="S277" t="s">
        <v>884</v>
      </c>
      <c r="T277" t="s">
        <v>885</v>
      </c>
      <c r="U277">
        <v>3000</v>
      </c>
      <c r="V277" t="s">
        <v>56</v>
      </c>
      <c r="W277">
        <v>3321</v>
      </c>
      <c r="X277" t="s">
        <v>245</v>
      </c>
      <c r="Y277">
        <v>0</v>
      </c>
      <c r="Z277" t="s">
        <v>58</v>
      </c>
      <c r="AH277" s="1">
        <v>17536580</v>
      </c>
      <c r="AI277" s="1">
        <v>5400000</v>
      </c>
      <c r="AJ277" s="1">
        <v>17536579.559999999</v>
      </c>
      <c r="AK277" s="1">
        <v>8356292</v>
      </c>
      <c r="AL277">
        <v>0</v>
      </c>
      <c r="AM277">
        <v>0</v>
      </c>
      <c r="AN277">
        <v>0</v>
      </c>
      <c r="AO277" s="1">
        <v>9180288</v>
      </c>
      <c r="AP277" s="1">
        <v>17536580</v>
      </c>
      <c r="AQ277">
        <v>0</v>
      </c>
      <c r="AR277" s="1">
        <v>12136580</v>
      </c>
      <c r="AS277">
        <v>0</v>
      </c>
      <c r="AT277">
        <v>0</v>
      </c>
      <c r="AU277" s="1">
        <v>12136580</v>
      </c>
    </row>
    <row r="278" spans="1:47" hidden="1" x14ac:dyDescent="0.35">
      <c r="A278" t="s">
        <v>812</v>
      </c>
      <c r="B278" t="s">
        <v>64</v>
      </c>
      <c r="C278" t="s">
        <v>815</v>
      </c>
      <c r="D278" t="s">
        <v>54</v>
      </c>
      <c r="E278">
        <v>2</v>
      </c>
      <c r="F278" t="s">
        <v>183</v>
      </c>
      <c r="G278">
        <v>2.2000000000000002</v>
      </c>
      <c r="H278" t="s">
        <v>193</v>
      </c>
      <c r="I278" t="s">
        <v>459</v>
      </c>
      <c r="J278" t="s">
        <v>460</v>
      </c>
      <c r="K278" t="s">
        <v>65</v>
      </c>
      <c r="L278" t="s">
        <v>66</v>
      </c>
      <c r="M278" t="s">
        <v>855</v>
      </c>
      <c r="N278" t="s">
        <v>857</v>
      </c>
      <c r="O278">
        <v>1</v>
      </c>
      <c r="P278" t="s">
        <v>472</v>
      </c>
      <c r="Q278">
        <v>29</v>
      </c>
      <c r="R278" t="s">
        <v>473</v>
      </c>
      <c r="S278" t="s">
        <v>884</v>
      </c>
      <c r="T278" t="s">
        <v>885</v>
      </c>
      <c r="U278">
        <v>3000</v>
      </c>
      <c r="V278" t="s">
        <v>56</v>
      </c>
      <c r="W278">
        <v>3381</v>
      </c>
      <c r="X278" t="s">
        <v>478</v>
      </c>
      <c r="Y278">
        <v>0</v>
      </c>
      <c r="Z278" t="s">
        <v>58</v>
      </c>
      <c r="AH278" s="1">
        <v>11101338.060000001</v>
      </c>
      <c r="AI278" s="1">
        <v>20000000</v>
      </c>
      <c r="AJ278" s="1">
        <v>11101328.07</v>
      </c>
      <c r="AK278" s="1">
        <v>11101328.07</v>
      </c>
      <c r="AL278" s="1">
        <v>11101328.07</v>
      </c>
      <c r="AM278" s="1">
        <v>11101328.07</v>
      </c>
      <c r="AN278" s="1">
        <v>11101328.07</v>
      </c>
      <c r="AO278">
        <v>9.99</v>
      </c>
      <c r="AP278">
        <v>9.99</v>
      </c>
      <c r="AQ278">
        <v>0</v>
      </c>
      <c r="AR278">
        <v>10</v>
      </c>
      <c r="AS278">
        <v>0</v>
      </c>
      <c r="AT278" s="1">
        <v>8898671.9399999995</v>
      </c>
      <c r="AU278" s="1">
        <v>-8898661.9399999995</v>
      </c>
    </row>
    <row r="279" spans="1:47" hidden="1" x14ac:dyDescent="0.35">
      <c r="A279" t="s">
        <v>812</v>
      </c>
      <c r="B279" t="s">
        <v>64</v>
      </c>
      <c r="C279" t="s">
        <v>815</v>
      </c>
      <c r="D279" t="s">
        <v>54</v>
      </c>
      <c r="E279">
        <v>2</v>
      </c>
      <c r="F279" t="s">
        <v>183</v>
      </c>
      <c r="G279">
        <v>2.2000000000000002</v>
      </c>
      <c r="H279" t="s">
        <v>193</v>
      </c>
      <c r="I279" t="s">
        <v>459</v>
      </c>
      <c r="J279" t="s">
        <v>460</v>
      </c>
      <c r="K279" t="s">
        <v>65</v>
      </c>
      <c r="L279" t="s">
        <v>66</v>
      </c>
      <c r="M279" t="s">
        <v>855</v>
      </c>
      <c r="N279" t="s">
        <v>857</v>
      </c>
      <c r="O279">
        <v>1</v>
      </c>
      <c r="P279" t="s">
        <v>472</v>
      </c>
      <c r="Q279">
        <v>29</v>
      </c>
      <c r="R279" t="s">
        <v>473</v>
      </c>
      <c r="S279" t="s">
        <v>884</v>
      </c>
      <c r="T279" t="s">
        <v>885</v>
      </c>
      <c r="U279">
        <v>3000</v>
      </c>
      <c r="V279" t="s">
        <v>56</v>
      </c>
      <c r="W279">
        <v>3571</v>
      </c>
      <c r="X279" t="s">
        <v>392</v>
      </c>
      <c r="Y279">
        <v>11</v>
      </c>
      <c r="Z279" t="s">
        <v>886</v>
      </c>
      <c r="AH279">
        <v>0</v>
      </c>
      <c r="AI279" s="1">
        <v>99999994.560000002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5.44</v>
      </c>
      <c r="AS279">
        <v>0</v>
      </c>
      <c r="AT279" s="1">
        <v>100000000</v>
      </c>
      <c r="AU279" s="1">
        <v>-99999994.560000002</v>
      </c>
    </row>
    <row r="280" spans="1:47" hidden="1" x14ac:dyDescent="0.35">
      <c r="A280" t="s">
        <v>812</v>
      </c>
      <c r="B280" t="s">
        <v>64</v>
      </c>
      <c r="C280" t="s">
        <v>815</v>
      </c>
      <c r="D280" t="s">
        <v>54</v>
      </c>
      <c r="E280">
        <v>2</v>
      </c>
      <c r="F280" t="s">
        <v>183</v>
      </c>
      <c r="G280">
        <v>2.2000000000000002</v>
      </c>
      <c r="H280" t="s">
        <v>193</v>
      </c>
      <c r="I280" t="s">
        <v>459</v>
      </c>
      <c r="J280" t="s">
        <v>460</v>
      </c>
      <c r="K280" t="s">
        <v>65</v>
      </c>
      <c r="L280" t="s">
        <v>66</v>
      </c>
      <c r="M280" t="s">
        <v>855</v>
      </c>
      <c r="N280" t="s">
        <v>857</v>
      </c>
      <c r="O280">
        <v>1</v>
      </c>
      <c r="P280" t="s">
        <v>472</v>
      </c>
      <c r="Q280">
        <v>29</v>
      </c>
      <c r="R280" t="s">
        <v>473</v>
      </c>
      <c r="S280" t="s">
        <v>884</v>
      </c>
      <c r="T280" t="s">
        <v>885</v>
      </c>
      <c r="U280">
        <v>3000</v>
      </c>
      <c r="V280" t="s">
        <v>56</v>
      </c>
      <c r="W280">
        <v>3571</v>
      </c>
      <c r="X280" t="s">
        <v>392</v>
      </c>
      <c r="Y280">
        <v>12</v>
      </c>
      <c r="Z280" t="s">
        <v>887</v>
      </c>
      <c r="AH280">
        <v>0</v>
      </c>
      <c r="AI280" s="1">
        <v>100000005.44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 s="1">
        <v>100000005.44</v>
      </c>
      <c r="AU280" s="1">
        <v>-100000005.44</v>
      </c>
    </row>
    <row r="281" spans="1:47" hidden="1" x14ac:dyDescent="0.35">
      <c r="A281" t="s">
        <v>812</v>
      </c>
      <c r="B281" t="s">
        <v>64</v>
      </c>
      <c r="C281" t="s">
        <v>815</v>
      </c>
      <c r="D281" t="s">
        <v>54</v>
      </c>
      <c r="E281">
        <v>2</v>
      </c>
      <c r="F281" t="s">
        <v>183</v>
      </c>
      <c r="G281">
        <v>2.2000000000000002</v>
      </c>
      <c r="H281" t="s">
        <v>193</v>
      </c>
      <c r="I281" t="s">
        <v>459</v>
      </c>
      <c r="J281" t="s">
        <v>460</v>
      </c>
      <c r="K281" t="s">
        <v>65</v>
      </c>
      <c r="L281" t="s">
        <v>66</v>
      </c>
      <c r="M281" t="s">
        <v>855</v>
      </c>
      <c r="N281" t="s">
        <v>857</v>
      </c>
      <c r="O281">
        <v>1</v>
      </c>
      <c r="P281" t="s">
        <v>472</v>
      </c>
      <c r="Q281">
        <v>29</v>
      </c>
      <c r="R281" t="s">
        <v>473</v>
      </c>
      <c r="S281" t="s">
        <v>884</v>
      </c>
      <c r="T281" t="s">
        <v>885</v>
      </c>
      <c r="U281">
        <v>3000</v>
      </c>
      <c r="V281" t="s">
        <v>56</v>
      </c>
      <c r="W281">
        <v>3922</v>
      </c>
      <c r="X281" t="s">
        <v>258</v>
      </c>
      <c r="Y281">
        <v>0</v>
      </c>
      <c r="Z281" t="s">
        <v>58</v>
      </c>
      <c r="AH281" s="1">
        <v>2578444</v>
      </c>
      <c r="AI281" s="1">
        <v>11000000</v>
      </c>
      <c r="AJ281" s="1">
        <v>2578444</v>
      </c>
      <c r="AK281" s="1">
        <v>2578444</v>
      </c>
      <c r="AL281" s="1">
        <v>2578444</v>
      </c>
      <c r="AM281" s="1">
        <v>2578444</v>
      </c>
      <c r="AN281" s="1">
        <v>2578444</v>
      </c>
      <c r="AO281">
        <v>0</v>
      </c>
      <c r="AP281">
        <v>0</v>
      </c>
      <c r="AQ281">
        <v>0</v>
      </c>
      <c r="AR281">
        <v>0</v>
      </c>
      <c r="AS281">
        <v>0</v>
      </c>
      <c r="AT281" s="1">
        <v>8421556</v>
      </c>
      <c r="AU281" s="1">
        <v>-8421556</v>
      </c>
    </row>
    <row r="282" spans="1:47" hidden="1" x14ac:dyDescent="0.35">
      <c r="A282" t="s">
        <v>812</v>
      </c>
      <c r="B282" t="s">
        <v>64</v>
      </c>
      <c r="C282" t="s">
        <v>815</v>
      </c>
      <c r="D282" t="s">
        <v>116</v>
      </c>
      <c r="E282">
        <v>2</v>
      </c>
      <c r="F282" t="s">
        <v>183</v>
      </c>
      <c r="G282">
        <v>2.2000000000000002</v>
      </c>
      <c r="H282" t="s">
        <v>193</v>
      </c>
      <c r="I282" t="s">
        <v>459</v>
      </c>
      <c r="J282" t="s">
        <v>460</v>
      </c>
      <c r="K282" t="s">
        <v>65</v>
      </c>
      <c r="L282" t="s">
        <v>66</v>
      </c>
      <c r="M282" t="s">
        <v>822</v>
      </c>
      <c r="N282" t="s">
        <v>824</v>
      </c>
      <c r="O282">
        <v>1</v>
      </c>
      <c r="P282" t="s">
        <v>472</v>
      </c>
      <c r="Q282">
        <v>63</v>
      </c>
      <c r="R282" t="s">
        <v>890</v>
      </c>
      <c r="S282" t="s">
        <v>888</v>
      </c>
      <c r="T282" t="s">
        <v>891</v>
      </c>
      <c r="U282">
        <v>5000</v>
      </c>
      <c r="V282" t="s">
        <v>118</v>
      </c>
      <c r="W282">
        <v>5691</v>
      </c>
      <c r="X282" t="s">
        <v>210</v>
      </c>
      <c r="Y282">
        <v>50</v>
      </c>
      <c r="Z282" t="s">
        <v>889</v>
      </c>
      <c r="AH282" s="1">
        <v>900000</v>
      </c>
      <c r="AI282">
        <v>0</v>
      </c>
      <c r="AJ282" s="1">
        <v>706213.93</v>
      </c>
      <c r="AK282" s="1">
        <v>706213.93</v>
      </c>
      <c r="AL282">
        <v>0</v>
      </c>
      <c r="AM282">
        <v>0</v>
      </c>
      <c r="AN282">
        <v>0</v>
      </c>
      <c r="AO282" s="1">
        <v>193786.07</v>
      </c>
      <c r="AP282" s="1">
        <v>900000</v>
      </c>
      <c r="AQ282" s="1">
        <v>7000000</v>
      </c>
      <c r="AR282">
        <v>0</v>
      </c>
      <c r="AS282">
        <v>0</v>
      </c>
      <c r="AT282" s="1">
        <v>6100000</v>
      </c>
      <c r="AU282" s="1">
        <v>900000</v>
      </c>
    </row>
    <row r="283" spans="1:47" hidden="1" x14ac:dyDescent="0.35">
      <c r="A283" t="s">
        <v>812</v>
      </c>
      <c r="B283" t="s">
        <v>64</v>
      </c>
      <c r="C283" t="s">
        <v>815</v>
      </c>
      <c r="D283" t="s">
        <v>116</v>
      </c>
      <c r="E283">
        <v>2</v>
      </c>
      <c r="F283" t="s">
        <v>183</v>
      </c>
      <c r="G283">
        <v>2.2000000000000002</v>
      </c>
      <c r="H283" t="s">
        <v>193</v>
      </c>
      <c r="I283" t="s">
        <v>459</v>
      </c>
      <c r="J283" t="s">
        <v>460</v>
      </c>
      <c r="K283" t="s">
        <v>65</v>
      </c>
      <c r="L283" t="s">
        <v>66</v>
      </c>
      <c r="M283" t="s">
        <v>822</v>
      </c>
      <c r="N283" t="s">
        <v>824</v>
      </c>
      <c r="O283">
        <v>1</v>
      </c>
      <c r="P283" t="s">
        <v>472</v>
      </c>
      <c r="Q283">
        <v>63</v>
      </c>
      <c r="R283" t="s">
        <v>890</v>
      </c>
      <c r="S283" t="s">
        <v>888</v>
      </c>
      <c r="T283" t="s">
        <v>891</v>
      </c>
      <c r="U283">
        <v>5000</v>
      </c>
      <c r="V283" t="s">
        <v>118</v>
      </c>
      <c r="W283">
        <v>5691</v>
      </c>
      <c r="X283" t="s">
        <v>210</v>
      </c>
      <c r="Y283">
        <v>56</v>
      </c>
      <c r="Z283" t="s">
        <v>826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s="1">
        <v>20000000</v>
      </c>
      <c r="AR283">
        <v>0</v>
      </c>
      <c r="AS283">
        <v>0</v>
      </c>
      <c r="AT283" s="1">
        <v>20000000</v>
      </c>
      <c r="AU283">
        <v>0</v>
      </c>
    </row>
    <row r="284" spans="1:47" hidden="1" x14ac:dyDescent="0.35">
      <c r="A284" t="s">
        <v>812</v>
      </c>
      <c r="B284" t="s">
        <v>64</v>
      </c>
      <c r="C284" t="s">
        <v>815</v>
      </c>
      <c r="D284" t="s">
        <v>54</v>
      </c>
      <c r="E284">
        <v>2</v>
      </c>
      <c r="F284" t="s">
        <v>183</v>
      </c>
      <c r="G284">
        <v>2.2000000000000002</v>
      </c>
      <c r="H284" t="s">
        <v>193</v>
      </c>
      <c r="I284" t="s">
        <v>459</v>
      </c>
      <c r="J284" t="s">
        <v>460</v>
      </c>
      <c r="K284" t="s">
        <v>65</v>
      </c>
      <c r="L284" t="s">
        <v>66</v>
      </c>
      <c r="M284" t="s">
        <v>822</v>
      </c>
      <c r="N284" t="s">
        <v>824</v>
      </c>
      <c r="O284">
        <v>1</v>
      </c>
      <c r="P284" t="s">
        <v>472</v>
      </c>
      <c r="Q284">
        <v>63</v>
      </c>
      <c r="R284" t="s">
        <v>890</v>
      </c>
      <c r="S284" t="s">
        <v>888</v>
      </c>
      <c r="T284" t="s">
        <v>891</v>
      </c>
      <c r="U284">
        <v>2000</v>
      </c>
      <c r="V284" t="s">
        <v>105</v>
      </c>
      <c r="W284">
        <v>2511</v>
      </c>
      <c r="X284" t="s">
        <v>475</v>
      </c>
      <c r="Y284">
        <v>0</v>
      </c>
      <c r="Z284" t="s">
        <v>58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</row>
    <row r="285" spans="1:47" hidden="1" x14ac:dyDescent="0.35">
      <c r="A285" t="s">
        <v>812</v>
      </c>
      <c r="B285" t="s">
        <v>64</v>
      </c>
      <c r="C285" t="s">
        <v>815</v>
      </c>
      <c r="D285" t="s">
        <v>54</v>
      </c>
      <c r="E285">
        <v>2</v>
      </c>
      <c r="F285" t="s">
        <v>183</v>
      </c>
      <c r="G285">
        <v>2.2000000000000002</v>
      </c>
      <c r="H285" t="s">
        <v>193</v>
      </c>
      <c r="I285" t="s">
        <v>459</v>
      </c>
      <c r="J285" t="s">
        <v>460</v>
      </c>
      <c r="K285" t="s">
        <v>65</v>
      </c>
      <c r="L285" t="s">
        <v>66</v>
      </c>
      <c r="M285" t="s">
        <v>822</v>
      </c>
      <c r="N285" t="s">
        <v>824</v>
      </c>
      <c r="O285">
        <v>1</v>
      </c>
      <c r="P285" t="s">
        <v>472</v>
      </c>
      <c r="Q285">
        <v>63</v>
      </c>
      <c r="R285" t="s">
        <v>890</v>
      </c>
      <c r="S285" t="s">
        <v>888</v>
      </c>
      <c r="T285" t="s">
        <v>891</v>
      </c>
      <c r="U285">
        <v>2000</v>
      </c>
      <c r="V285" t="s">
        <v>105</v>
      </c>
      <c r="W285">
        <v>2551</v>
      </c>
      <c r="X285" t="s">
        <v>476</v>
      </c>
      <c r="Y285">
        <v>0</v>
      </c>
      <c r="Z285" t="s">
        <v>58</v>
      </c>
      <c r="AH285" s="1">
        <v>200000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 s="1">
        <v>200000</v>
      </c>
      <c r="AP285" s="1">
        <v>200000</v>
      </c>
      <c r="AQ285" s="1">
        <v>200000</v>
      </c>
      <c r="AR285">
        <v>0</v>
      </c>
      <c r="AS285">
        <v>0</v>
      </c>
      <c r="AT285">
        <v>0</v>
      </c>
      <c r="AU285" s="1">
        <v>200000</v>
      </c>
    </row>
    <row r="286" spans="1:47" hidden="1" x14ac:dyDescent="0.35">
      <c r="A286" t="s">
        <v>812</v>
      </c>
      <c r="B286" t="s">
        <v>64</v>
      </c>
      <c r="C286" t="s">
        <v>815</v>
      </c>
      <c r="D286" t="s">
        <v>54</v>
      </c>
      <c r="E286">
        <v>2</v>
      </c>
      <c r="F286" t="s">
        <v>183</v>
      </c>
      <c r="G286">
        <v>2.2000000000000002</v>
      </c>
      <c r="H286" t="s">
        <v>193</v>
      </c>
      <c r="I286" t="s">
        <v>459</v>
      </c>
      <c r="J286" t="s">
        <v>460</v>
      </c>
      <c r="K286" t="s">
        <v>65</v>
      </c>
      <c r="L286" t="s">
        <v>66</v>
      </c>
      <c r="M286" t="s">
        <v>822</v>
      </c>
      <c r="N286" t="s">
        <v>824</v>
      </c>
      <c r="O286">
        <v>1</v>
      </c>
      <c r="P286" t="s">
        <v>472</v>
      </c>
      <c r="Q286">
        <v>63</v>
      </c>
      <c r="R286" t="s">
        <v>890</v>
      </c>
      <c r="S286" t="s">
        <v>888</v>
      </c>
      <c r="T286" t="s">
        <v>891</v>
      </c>
      <c r="U286">
        <v>2000</v>
      </c>
      <c r="V286" t="s">
        <v>105</v>
      </c>
      <c r="W286">
        <v>2721</v>
      </c>
      <c r="X286" t="s">
        <v>377</v>
      </c>
      <c r="Y286">
        <v>0</v>
      </c>
      <c r="Z286" t="s">
        <v>58</v>
      </c>
      <c r="AH286" s="1">
        <v>300000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 s="1">
        <v>300000</v>
      </c>
      <c r="AP286" s="1">
        <v>300000</v>
      </c>
      <c r="AQ286" s="1">
        <v>300000</v>
      </c>
      <c r="AR286">
        <v>0</v>
      </c>
      <c r="AS286">
        <v>0</v>
      </c>
      <c r="AT286">
        <v>0</v>
      </c>
      <c r="AU286" s="1">
        <v>300000</v>
      </c>
    </row>
    <row r="287" spans="1:47" hidden="1" x14ac:dyDescent="0.35">
      <c r="A287" t="s">
        <v>812</v>
      </c>
      <c r="B287" t="s">
        <v>64</v>
      </c>
      <c r="C287" t="s">
        <v>815</v>
      </c>
      <c r="D287" t="s">
        <v>54</v>
      </c>
      <c r="E287">
        <v>2</v>
      </c>
      <c r="F287" t="s">
        <v>183</v>
      </c>
      <c r="G287">
        <v>2.2000000000000002</v>
      </c>
      <c r="H287" t="s">
        <v>193</v>
      </c>
      <c r="I287" t="s">
        <v>459</v>
      </c>
      <c r="J287" t="s">
        <v>460</v>
      </c>
      <c r="K287" t="s">
        <v>65</v>
      </c>
      <c r="L287" t="s">
        <v>66</v>
      </c>
      <c r="M287" t="s">
        <v>822</v>
      </c>
      <c r="N287" t="s">
        <v>824</v>
      </c>
      <c r="O287">
        <v>1</v>
      </c>
      <c r="P287" t="s">
        <v>472</v>
      </c>
      <c r="Q287">
        <v>63</v>
      </c>
      <c r="R287" t="s">
        <v>890</v>
      </c>
      <c r="S287" t="s">
        <v>888</v>
      </c>
      <c r="T287" t="s">
        <v>891</v>
      </c>
      <c r="U287">
        <v>2000</v>
      </c>
      <c r="V287" t="s">
        <v>105</v>
      </c>
      <c r="W287">
        <v>2911</v>
      </c>
      <c r="X287" t="s">
        <v>312</v>
      </c>
      <c r="Y287">
        <v>0</v>
      </c>
      <c r="Z287" t="s">
        <v>58</v>
      </c>
      <c r="AH287" s="1">
        <v>100000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 s="1">
        <v>100000</v>
      </c>
      <c r="AP287" s="1">
        <v>100000</v>
      </c>
      <c r="AQ287" s="1">
        <v>500000</v>
      </c>
      <c r="AR287">
        <v>0</v>
      </c>
      <c r="AS287">
        <v>0</v>
      </c>
      <c r="AT287" s="1">
        <v>400000</v>
      </c>
      <c r="AU287" s="1">
        <v>100000</v>
      </c>
    </row>
    <row r="288" spans="1:47" hidden="1" x14ac:dyDescent="0.35">
      <c r="A288" t="s">
        <v>812</v>
      </c>
      <c r="B288" t="s">
        <v>64</v>
      </c>
      <c r="C288" t="s">
        <v>815</v>
      </c>
      <c r="D288" t="s">
        <v>54</v>
      </c>
      <c r="E288">
        <v>2</v>
      </c>
      <c r="F288" t="s">
        <v>183</v>
      </c>
      <c r="G288">
        <v>2.2000000000000002</v>
      </c>
      <c r="H288" t="s">
        <v>193</v>
      </c>
      <c r="I288" t="s">
        <v>459</v>
      </c>
      <c r="J288" t="s">
        <v>460</v>
      </c>
      <c r="K288" t="s">
        <v>65</v>
      </c>
      <c r="L288" t="s">
        <v>66</v>
      </c>
      <c r="M288" t="s">
        <v>822</v>
      </c>
      <c r="N288" t="s">
        <v>824</v>
      </c>
      <c r="O288">
        <v>1</v>
      </c>
      <c r="P288" t="s">
        <v>472</v>
      </c>
      <c r="Q288">
        <v>63</v>
      </c>
      <c r="R288" t="s">
        <v>890</v>
      </c>
      <c r="S288" t="s">
        <v>888</v>
      </c>
      <c r="T288" t="s">
        <v>891</v>
      </c>
      <c r="U288">
        <v>2000</v>
      </c>
      <c r="V288" t="s">
        <v>105</v>
      </c>
      <c r="W288">
        <v>2981</v>
      </c>
      <c r="X288" t="s">
        <v>380</v>
      </c>
      <c r="Y288">
        <v>0</v>
      </c>
      <c r="Z288" t="s">
        <v>58</v>
      </c>
      <c r="AH288" s="1">
        <v>1000000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 s="1">
        <v>1000000</v>
      </c>
      <c r="AP288" s="1">
        <v>1000000</v>
      </c>
      <c r="AQ288" s="1">
        <v>2000000</v>
      </c>
      <c r="AR288">
        <v>0</v>
      </c>
      <c r="AS288">
        <v>0</v>
      </c>
      <c r="AT288" s="1">
        <v>1000000</v>
      </c>
      <c r="AU288" s="1">
        <v>1000000</v>
      </c>
    </row>
    <row r="289" spans="1:47" hidden="1" x14ac:dyDescent="0.35">
      <c r="A289" t="s">
        <v>812</v>
      </c>
      <c r="B289" t="s">
        <v>64</v>
      </c>
      <c r="C289" t="s">
        <v>815</v>
      </c>
      <c r="D289" t="s">
        <v>54</v>
      </c>
      <c r="E289">
        <v>2</v>
      </c>
      <c r="F289" t="s">
        <v>183</v>
      </c>
      <c r="G289">
        <v>2.2000000000000002</v>
      </c>
      <c r="H289" t="s">
        <v>193</v>
      </c>
      <c r="I289" t="s">
        <v>459</v>
      </c>
      <c r="J289" t="s">
        <v>460</v>
      </c>
      <c r="K289" t="s">
        <v>65</v>
      </c>
      <c r="L289" t="s">
        <v>66</v>
      </c>
      <c r="M289" t="s">
        <v>822</v>
      </c>
      <c r="N289" t="s">
        <v>824</v>
      </c>
      <c r="O289">
        <v>1</v>
      </c>
      <c r="P289" t="s">
        <v>472</v>
      </c>
      <c r="Q289">
        <v>63</v>
      </c>
      <c r="R289" t="s">
        <v>890</v>
      </c>
      <c r="S289" t="s">
        <v>888</v>
      </c>
      <c r="T289" t="s">
        <v>891</v>
      </c>
      <c r="U289">
        <v>3000</v>
      </c>
      <c r="V289" t="s">
        <v>56</v>
      </c>
      <c r="W289">
        <v>3261</v>
      </c>
      <c r="X289" t="s">
        <v>409</v>
      </c>
      <c r="Y289">
        <v>0</v>
      </c>
      <c r="Z289" t="s">
        <v>58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</row>
    <row r="290" spans="1:47" hidden="1" x14ac:dyDescent="0.35">
      <c r="A290" t="s">
        <v>812</v>
      </c>
      <c r="B290" t="s">
        <v>64</v>
      </c>
      <c r="C290" t="s">
        <v>815</v>
      </c>
      <c r="D290" t="s">
        <v>54</v>
      </c>
      <c r="E290">
        <v>2</v>
      </c>
      <c r="F290" t="s">
        <v>183</v>
      </c>
      <c r="G290">
        <v>2.2000000000000002</v>
      </c>
      <c r="H290" t="s">
        <v>193</v>
      </c>
      <c r="I290" t="s">
        <v>459</v>
      </c>
      <c r="J290" t="s">
        <v>460</v>
      </c>
      <c r="K290" t="s">
        <v>65</v>
      </c>
      <c r="L290" t="s">
        <v>66</v>
      </c>
      <c r="M290" t="s">
        <v>822</v>
      </c>
      <c r="N290" t="s">
        <v>824</v>
      </c>
      <c r="O290">
        <v>1</v>
      </c>
      <c r="P290" t="s">
        <v>472</v>
      </c>
      <c r="Q290">
        <v>63</v>
      </c>
      <c r="R290" t="s">
        <v>890</v>
      </c>
      <c r="S290" t="s">
        <v>888</v>
      </c>
      <c r="T290" t="s">
        <v>891</v>
      </c>
      <c r="U290">
        <v>3000</v>
      </c>
      <c r="V290" t="s">
        <v>56</v>
      </c>
      <c r="W290">
        <v>3311</v>
      </c>
      <c r="X290" t="s">
        <v>316</v>
      </c>
      <c r="Y290">
        <v>0</v>
      </c>
      <c r="Z290" t="s">
        <v>58</v>
      </c>
      <c r="AH290" s="1">
        <v>2000000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 s="1">
        <v>2000000</v>
      </c>
      <c r="AP290" s="1">
        <v>2000000</v>
      </c>
      <c r="AQ290">
        <v>0</v>
      </c>
      <c r="AR290" s="1">
        <v>2000000</v>
      </c>
      <c r="AS290">
        <v>0</v>
      </c>
      <c r="AT290">
        <v>0</v>
      </c>
      <c r="AU290" s="1">
        <v>2000000</v>
      </c>
    </row>
    <row r="291" spans="1:47" hidden="1" x14ac:dyDescent="0.35">
      <c r="A291" t="s">
        <v>812</v>
      </c>
      <c r="B291" t="s">
        <v>64</v>
      </c>
      <c r="C291" t="s">
        <v>815</v>
      </c>
      <c r="D291" t="s">
        <v>54</v>
      </c>
      <c r="E291">
        <v>2</v>
      </c>
      <c r="F291" t="s">
        <v>183</v>
      </c>
      <c r="G291">
        <v>2.2000000000000002</v>
      </c>
      <c r="H291" t="s">
        <v>193</v>
      </c>
      <c r="I291" t="s">
        <v>459</v>
      </c>
      <c r="J291" t="s">
        <v>460</v>
      </c>
      <c r="K291" t="s">
        <v>65</v>
      </c>
      <c r="L291" t="s">
        <v>66</v>
      </c>
      <c r="M291" t="s">
        <v>822</v>
      </c>
      <c r="N291" t="s">
        <v>824</v>
      </c>
      <c r="O291">
        <v>1</v>
      </c>
      <c r="P291" t="s">
        <v>472</v>
      </c>
      <c r="Q291">
        <v>63</v>
      </c>
      <c r="R291" t="s">
        <v>890</v>
      </c>
      <c r="S291" t="s">
        <v>888</v>
      </c>
      <c r="T291" t="s">
        <v>891</v>
      </c>
      <c r="U291">
        <v>3000</v>
      </c>
      <c r="V291" t="s">
        <v>56</v>
      </c>
      <c r="W291">
        <v>3321</v>
      </c>
      <c r="X291" t="s">
        <v>245</v>
      </c>
      <c r="Y291">
        <v>0</v>
      </c>
      <c r="Z291" t="s">
        <v>58</v>
      </c>
      <c r="AH291" s="1">
        <v>6000000</v>
      </c>
      <c r="AI291">
        <v>0</v>
      </c>
      <c r="AJ291" s="1">
        <v>2615564.5099999998</v>
      </c>
      <c r="AK291">
        <v>0</v>
      </c>
      <c r="AL291">
        <v>0</v>
      </c>
      <c r="AM291">
        <v>0</v>
      </c>
      <c r="AN291">
        <v>0</v>
      </c>
      <c r="AO291" s="1">
        <v>6000000</v>
      </c>
      <c r="AP291" s="1">
        <v>6000000</v>
      </c>
      <c r="AQ291" s="1">
        <v>1000000</v>
      </c>
      <c r="AR291" s="1">
        <v>5000000</v>
      </c>
      <c r="AS291">
        <v>0</v>
      </c>
      <c r="AT291">
        <v>0</v>
      </c>
      <c r="AU291" s="1">
        <v>6000000</v>
      </c>
    </row>
    <row r="292" spans="1:47" hidden="1" x14ac:dyDescent="0.35">
      <c r="A292" t="s">
        <v>812</v>
      </c>
      <c r="B292" t="s">
        <v>64</v>
      </c>
      <c r="C292" t="s">
        <v>815</v>
      </c>
      <c r="D292" t="s">
        <v>54</v>
      </c>
      <c r="E292">
        <v>2</v>
      </c>
      <c r="F292" t="s">
        <v>183</v>
      </c>
      <c r="G292">
        <v>2.2000000000000002</v>
      </c>
      <c r="H292" t="s">
        <v>193</v>
      </c>
      <c r="I292" t="s">
        <v>459</v>
      </c>
      <c r="J292" t="s">
        <v>460</v>
      </c>
      <c r="K292" t="s">
        <v>65</v>
      </c>
      <c r="L292" t="s">
        <v>66</v>
      </c>
      <c r="M292" t="s">
        <v>822</v>
      </c>
      <c r="N292" t="s">
        <v>824</v>
      </c>
      <c r="O292">
        <v>1</v>
      </c>
      <c r="P292" t="s">
        <v>472</v>
      </c>
      <c r="Q292">
        <v>63</v>
      </c>
      <c r="R292" t="s">
        <v>890</v>
      </c>
      <c r="S292" t="s">
        <v>888</v>
      </c>
      <c r="T292" t="s">
        <v>891</v>
      </c>
      <c r="U292">
        <v>3000</v>
      </c>
      <c r="V292" t="s">
        <v>56</v>
      </c>
      <c r="W292">
        <v>3381</v>
      </c>
      <c r="X292" t="s">
        <v>478</v>
      </c>
      <c r="Y292">
        <v>0</v>
      </c>
      <c r="Z292" t="s">
        <v>58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</row>
    <row r="293" spans="1:47" hidden="1" x14ac:dyDescent="0.35">
      <c r="A293" t="s">
        <v>812</v>
      </c>
      <c r="B293" t="s">
        <v>64</v>
      </c>
      <c r="C293" t="s">
        <v>815</v>
      </c>
      <c r="D293" t="s">
        <v>54</v>
      </c>
      <c r="E293">
        <v>2</v>
      </c>
      <c r="F293" t="s">
        <v>183</v>
      </c>
      <c r="G293">
        <v>2.2000000000000002</v>
      </c>
      <c r="H293" t="s">
        <v>193</v>
      </c>
      <c r="I293" t="s">
        <v>459</v>
      </c>
      <c r="J293" t="s">
        <v>460</v>
      </c>
      <c r="K293" t="s">
        <v>65</v>
      </c>
      <c r="L293" t="s">
        <v>66</v>
      </c>
      <c r="M293" t="s">
        <v>822</v>
      </c>
      <c r="N293" t="s">
        <v>824</v>
      </c>
      <c r="O293">
        <v>1</v>
      </c>
      <c r="P293" t="s">
        <v>472</v>
      </c>
      <c r="Q293">
        <v>63</v>
      </c>
      <c r="R293" t="s">
        <v>890</v>
      </c>
      <c r="S293" t="s">
        <v>888</v>
      </c>
      <c r="T293" t="s">
        <v>891</v>
      </c>
      <c r="U293">
        <v>3000</v>
      </c>
      <c r="V293" t="s">
        <v>56</v>
      </c>
      <c r="W293">
        <v>3571</v>
      </c>
      <c r="X293" t="s">
        <v>392</v>
      </c>
      <c r="Y293">
        <v>0</v>
      </c>
      <c r="Z293" t="s">
        <v>58</v>
      </c>
      <c r="AH293" s="1">
        <v>200000000</v>
      </c>
      <c r="AI293">
        <v>0</v>
      </c>
      <c r="AJ293" s="1">
        <v>62848782.700000003</v>
      </c>
      <c r="AK293" s="1">
        <v>62848782.700000003</v>
      </c>
      <c r="AL293" s="1">
        <v>62848782.689999998</v>
      </c>
      <c r="AM293" s="1">
        <v>40125540.82</v>
      </c>
      <c r="AN293" s="1">
        <v>40125540.82</v>
      </c>
      <c r="AO293" s="1">
        <v>137151217.30000001</v>
      </c>
      <c r="AP293" s="1">
        <v>159874459.18000001</v>
      </c>
      <c r="AQ293">
        <v>0</v>
      </c>
      <c r="AR293" s="1">
        <v>200000000</v>
      </c>
      <c r="AS293">
        <v>0</v>
      </c>
      <c r="AT293">
        <v>0</v>
      </c>
      <c r="AU293" s="1">
        <v>200000000</v>
      </c>
    </row>
    <row r="294" spans="1:47" hidden="1" x14ac:dyDescent="0.35">
      <c r="A294" t="s">
        <v>812</v>
      </c>
      <c r="B294" t="s">
        <v>64</v>
      </c>
      <c r="C294" t="s">
        <v>815</v>
      </c>
      <c r="D294" t="s">
        <v>54</v>
      </c>
      <c r="E294">
        <v>2</v>
      </c>
      <c r="F294" t="s">
        <v>183</v>
      </c>
      <c r="G294">
        <v>2.2000000000000002</v>
      </c>
      <c r="H294" t="s">
        <v>193</v>
      </c>
      <c r="I294" t="s">
        <v>459</v>
      </c>
      <c r="J294" t="s">
        <v>460</v>
      </c>
      <c r="K294" t="s">
        <v>65</v>
      </c>
      <c r="L294" t="s">
        <v>66</v>
      </c>
      <c r="M294" t="s">
        <v>822</v>
      </c>
      <c r="N294" t="s">
        <v>824</v>
      </c>
      <c r="O294">
        <v>1</v>
      </c>
      <c r="P294" t="s">
        <v>472</v>
      </c>
      <c r="Q294">
        <v>63</v>
      </c>
      <c r="R294" t="s">
        <v>890</v>
      </c>
      <c r="S294" t="s">
        <v>888</v>
      </c>
      <c r="T294" t="s">
        <v>891</v>
      </c>
      <c r="U294">
        <v>3000</v>
      </c>
      <c r="V294" t="s">
        <v>56</v>
      </c>
      <c r="W294">
        <v>3922</v>
      </c>
      <c r="X294" t="s">
        <v>258</v>
      </c>
      <c r="Y294">
        <v>53</v>
      </c>
      <c r="Z294" t="s">
        <v>892</v>
      </c>
      <c r="AH294" s="1">
        <v>8421546</v>
      </c>
      <c r="AI294">
        <v>0</v>
      </c>
      <c r="AJ294" s="1">
        <v>5394275</v>
      </c>
      <c r="AK294" s="1">
        <v>5394275</v>
      </c>
      <c r="AL294" s="1">
        <v>5394275</v>
      </c>
      <c r="AM294" s="1">
        <v>5394275</v>
      </c>
      <c r="AN294" s="1">
        <v>5394275</v>
      </c>
      <c r="AO294" s="1">
        <v>3027271</v>
      </c>
      <c r="AP294" s="1">
        <v>3027271</v>
      </c>
      <c r="AQ294" s="1">
        <v>8421546</v>
      </c>
      <c r="AR294">
        <v>0</v>
      </c>
      <c r="AS294">
        <v>0</v>
      </c>
      <c r="AT294">
        <v>0</v>
      </c>
      <c r="AU294" s="1">
        <v>8421546</v>
      </c>
    </row>
    <row r="295" spans="1:47" hidden="1" x14ac:dyDescent="0.35">
      <c r="A295" t="s">
        <v>812</v>
      </c>
      <c r="B295" t="s">
        <v>64</v>
      </c>
      <c r="C295" t="s">
        <v>815</v>
      </c>
      <c r="D295" t="s">
        <v>54</v>
      </c>
      <c r="E295">
        <v>2</v>
      </c>
      <c r="F295" t="s">
        <v>183</v>
      </c>
      <c r="G295">
        <v>2.2000000000000002</v>
      </c>
      <c r="H295" t="s">
        <v>193</v>
      </c>
      <c r="I295" t="s">
        <v>459</v>
      </c>
      <c r="J295" t="s">
        <v>460</v>
      </c>
      <c r="K295" t="s">
        <v>65</v>
      </c>
      <c r="L295" t="s">
        <v>66</v>
      </c>
      <c r="M295" t="s">
        <v>822</v>
      </c>
      <c r="N295" t="s">
        <v>824</v>
      </c>
      <c r="O295">
        <v>1</v>
      </c>
      <c r="P295" t="s">
        <v>472</v>
      </c>
      <c r="Q295">
        <v>68</v>
      </c>
      <c r="R295" t="s">
        <v>473</v>
      </c>
      <c r="S295" t="s">
        <v>893</v>
      </c>
      <c r="T295" t="s">
        <v>1132</v>
      </c>
      <c r="U295">
        <v>2000</v>
      </c>
      <c r="V295" t="s">
        <v>105</v>
      </c>
      <c r="W295">
        <v>2411</v>
      </c>
      <c r="X295" t="s">
        <v>369</v>
      </c>
      <c r="Y295">
        <v>0</v>
      </c>
      <c r="Z295" t="s">
        <v>58</v>
      </c>
      <c r="AH295" s="1">
        <v>97796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 s="1">
        <v>97796</v>
      </c>
      <c r="AP295" s="1">
        <v>97796</v>
      </c>
      <c r="AQ295">
        <v>0</v>
      </c>
      <c r="AR295" s="1">
        <v>97796</v>
      </c>
      <c r="AS295">
        <v>0</v>
      </c>
      <c r="AT295">
        <v>0</v>
      </c>
      <c r="AU295" s="1">
        <v>97796</v>
      </c>
    </row>
    <row r="296" spans="1:47" hidden="1" x14ac:dyDescent="0.35">
      <c r="A296" t="s">
        <v>812</v>
      </c>
      <c r="B296" t="s">
        <v>64</v>
      </c>
      <c r="C296" t="s">
        <v>815</v>
      </c>
      <c r="D296" t="s">
        <v>54</v>
      </c>
      <c r="E296">
        <v>2</v>
      </c>
      <c r="F296" t="s">
        <v>183</v>
      </c>
      <c r="G296">
        <v>2.2000000000000002</v>
      </c>
      <c r="H296" t="s">
        <v>193</v>
      </c>
      <c r="I296" t="s">
        <v>459</v>
      </c>
      <c r="J296" t="s">
        <v>460</v>
      </c>
      <c r="K296" t="s">
        <v>65</v>
      </c>
      <c r="L296" t="s">
        <v>66</v>
      </c>
      <c r="M296" t="s">
        <v>822</v>
      </c>
      <c r="N296" t="s">
        <v>824</v>
      </c>
      <c r="O296">
        <v>1</v>
      </c>
      <c r="P296" t="s">
        <v>472</v>
      </c>
      <c r="Q296">
        <v>68</v>
      </c>
      <c r="R296" t="s">
        <v>473</v>
      </c>
      <c r="S296" t="s">
        <v>893</v>
      </c>
      <c r="T296" t="s">
        <v>1132</v>
      </c>
      <c r="U296">
        <v>2000</v>
      </c>
      <c r="V296" t="s">
        <v>105</v>
      </c>
      <c r="W296">
        <v>2421</v>
      </c>
      <c r="X296" t="s">
        <v>370</v>
      </c>
      <c r="Y296">
        <v>0</v>
      </c>
      <c r="Z296" t="s">
        <v>58</v>
      </c>
      <c r="AH296" s="1">
        <v>146814.20000000001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 s="1">
        <v>146814.20000000001</v>
      </c>
      <c r="AP296" s="1">
        <v>146814.20000000001</v>
      </c>
      <c r="AQ296">
        <v>0</v>
      </c>
      <c r="AR296" s="1">
        <v>146814.20000000001</v>
      </c>
      <c r="AS296">
        <v>0</v>
      </c>
      <c r="AT296">
        <v>0</v>
      </c>
      <c r="AU296" s="1">
        <v>146814.20000000001</v>
      </c>
    </row>
    <row r="297" spans="1:47" hidden="1" x14ac:dyDescent="0.35">
      <c r="A297" t="s">
        <v>812</v>
      </c>
      <c r="B297" t="s">
        <v>64</v>
      </c>
      <c r="C297" t="s">
        <v>815</v>
      </c>
      <c r="D297" t="s">
        <v>54</v>
      </c>
      <c r="E297">
        <v>2</v>
      </c>
      <c r="F297" t="s">
        <v>183</v>
      </c>
      <c r="G297">
        <v>2.2000000000000002</v>
      </c>
      <c r="H297" t="s">
        <v>193</v>
      </c>
      <c r="I297" t="s">
        <v>459</v>
      </c>
      <c r="J297" t="s">
        <v>460</v>
      </c>
      <c r="K297" t="s">
        <v>65</v>
      </c>
      <c r="L297" t="s">
        <v>66</v>
      </c>
      <c r="M297" t="s">
        <v>822</v>
      </c>
      <c r="N297" t="s">
        <v>824</v>
      </c>
      <c r="O297">
        <v>1</v>
      </c>
      <c r="P297" t="s">
        <v>472</v>
      </c>
      <c r="Q297">
        <v>68</v>
      </c>
      <c r="R297" t="s">
        <v>473</v>
      </c>
      <c r="S297" t="s">
        <v>893</v>
      </c>
      <c r="T297" t="s">
        <v>1132</v>
      </c>
      <c r="U297">
        <v>2000</v>
      </c>
      <c r="V297" t="s">
        <v>105</v>
      </c>
      <c r="W297">
        <v>2461</v>
      </c>
      <c r="X297" t="s">
        <v>372</v>
      </c>
      <c r="Y297">
        <v>0</v>
      </c>
      <c r="Z297" t="s">
        <v>58</v>
      </c>
      <c r="AH297" s="1">
        <v>795762</v>
      </c>
      <c r="AI297">
        <v>0</v>
      </c>
      <c r="AJ297" s="1">
        <v>2204</v>
      </c>
      <c r="AK297" s="1">
        <v>2204</v>
      </c>
      <c r="AL297" s="1">
        <v>2204</v>
      </c>
      <c r="AM297">
        <v>0</v>
      </c>
      <c r="AN297">
        <v>0</v>
      </c>
      <c r="AO297" s="1">
        <v>793558</v>
      </c>
      <c r="AP297" s="1">
        <v>795762</v>
      </c>
      <c r="AQ297">
        <v>0</v>
      </c>
      <c r="AR297" s="1">
        <v>795762</v>
      </c>
      <c r="AS297">
        <v>0</v>
      </c>
      <c r="AT297">
        <v>0</v>
      </c>
      <c r="AU297" s="1">
        <v>795762</v>
      </c>
    </row>
    <row r="298" spans="1:47" hidden="1" x14ac:dyDescent="0.35">
      <c r="A298" t="s">
        <v>812</v>
      </c>
      <c r="B298" t="s">
        <v>64</v>
      </c>
      <c r="C298" t="s">
        <v>815</v>
      </c>
      <c r="D298" t="s">
        <v>54</v>
      </c>
      <c r="E298">
        <v>2</v>
      </c>
      <c r="F298" t="s">
        <v>183</v>
      </c>
      <c r="G298">
        <v>2.2000000000000002</v>
      </c>
      <c r="H298" t="s">
        <v>193</v>
      </c>
      <c r="I298" t="s">
        <v>459</v>
      </c>
      <c r="J298" t="s">
        <v>460</v>
      </c>
      <c r="K298" t="s">
        <v>65</v>
      </c>
      <c r="L298" t="s">
        <v>66</v>
      </c>
      <c r="M298" t="s">
        <v>822</v>
      </c>
      <c r="N298" t="s">
        <v>824</v>
      </c>
      <c r="O298">
        <v>1</v>
      </c>
      <c r="P298" t="s">
        <v>472</v>
      </c>
      <c r="Q298">
        <v>68</v>
      </c>
      <c r="R298" t="s">
        <v>473</v>
      </c>
      <c r="S298" t="s">
        <v>893</v>
      </c>
      <c r="T298" t="s">
        <v>1132</v>
      </c>
      <c r="U298">
        <v>2000</v>
      </c>
      <c r="V298" t="s">
        <v>105</v>
      </c>
      <c r="W298">
        <v>2471</v>
      </c>
      <c r="X298" t="s">
        <v>373</v>
      </c>
      <c r="Y298">
        <v>0</v>
      </c>
      <c r="Z298" t="s">
        <v>58</v>
      </c>
      <c r="AH298" s="1">
        <v>10744.55</v>
      </c>
      <c r="AI298">
        <v>0</v>
      </c>
      <c r="AJ298" s="1">
        <v>9901.1200000000008</v>
      </c>
      <c r="AK298" s="1">
        <v>9901.1200000000008</v>
      </c>
      <c r="AL298" s="1">
        <v>9901.1200000000008</v>
      </c>
      <c r="AM298">
        <v>0</v>
      </c>
      <c r="AN298">
        <v>0</v>
      </c>
      <c r="AO298">
        <v>843.43</v>
      </c>
      <c r="AP298" s="1">
        <v>10744.55</v>
      </c>
      <c r="AQ298">
        <v>0</v>
      </c>
      <c r="AR298" s="1">
        <v>10744.55</v>
      </c>
      <c r="AS298">
        <v>0</v>
      </c>
      <c r="AT298">
        <v>0</v>
      </c>
      <c r="AU298" s="1">
        <v>10744.55</v>
      </c>
    </row>
    <row r="299" spans="1:47" hidden="1" x14ac:dyDescent="0.35">
      <c r="A299" t="s">
        <v>812</v>
      </c>
      <c r="B299" t="s">
        <v>64</v>
      </c>
      <c r="C299" t="s">
        <v>815</v>
      </c>
      <c r="D299" t="s">
        <v>54</v>
      </c>
      <c r="E299">
        <v>2</v>
      </c>
      <c r="F299" t="s">
        <v>183</v>
      </c>
      <c r="G299">
        <v>2.2000000000000002</v>
      </c>
      <c r="H299" t="s">
        <v>193</v>
      </c>
      <c r="I299" t="s">
        <v>459</v>
      </c>
      <c r="J299" t="s">
        <v>460</v>
      </c>
      <c r="K299" t="s">
        <v>65</v>
      </c>
      <c r="L299" t="s">
        <v>66</v>
      </c>
      <c r="M299" t="s">
        <v>822</v>
      </c>
      <c r="N299" t="s">
        <v>824</v>
      </c>
      <c r="O299">
        <v>1</v>
      </c>
      <c r="P299" t="s">
        <v>472</v>
      </c>
      <c r="Q299">
        <v>68</v>
      </c>
      <c r="R299" t="s">
        <v>473</v>
      </c>
      <c r="S299" t="s">
        <v>893</v>
      </c>
      <c r="T299" t="s">
        <v>1132</v>
      </c>
      <c r="U299">
        <v>2000</v>
      </c>
      <c r="V299" t="s">
        <v>105</v>
      </c>
      <c r="W299">
        <v>2561</v>
      </c>
      <c r="X299" t="s">
        <v>376</v>
      </c>
      <c r="Y299">
        <v>0</v>
      </c>
      <c r="Z299" t="s">
        <v>58</v>
      </c>
      <c r="AH299" s="1">
        <v>434098.08</v>
      </c>
      <c r="AI299">
        <v>0</v>
      </c>
      <c r="AJ299" s="1">
        <v>5713.88</v>
      </c>
      <c r="AK299" s="1">
        <v>5713.88</v>
      </c>
      <c r="AL299" s="1">
        <v>5713.88</v>
      </c>
      <c r="AM299">
        <v>0</v>
      </c>
      <c r="AN299">
        <v>0</v>
      </c>
      <c r="AO299" s="1">
        <v>428384.2</v>
      </c>
      <c r="AP299" s="1">
        <v>434098.08</v>
      </c>
      <c r="AQ299">
        <v>0</v>
      </c>
      <c r="AR299" s="1">
        <v>434098.08</v>
      </c>
      <c r="AS299">
        <v>0</v>
      </c>
      <c r="AT299">
        <v>0</v>
      </c>
      <c r="AU299" s="1">
        <v>434098.08</v>
      </c>
    </row>
    <row r="300" spans="1:47" hidden="1" x14ac:dyDescent="0.35">
      <c r="A300" t="s">
        <v>812</v>
      </c>
      <c r="B300" t="s">
        <v>64</v>
      </c>
      <c r="C300" t="s">
        <v>815</v>
      </c>
      <c r="D300" t="s">
        <v>54</v>
      </c>
      <c r="E300">
        <v>2</v>
      </c>
      <c r="F300" t="s">
        <v>183</v>
      </c>
      <c r="G300">
        <v>2.2000000000000002</v>
      </c>
      <c r="H300" t="s">
        <v>193</v>
      </c>
      <c r="I300" t="s">
        <v>459</v>
      </c>
      <c r="J300" t="s">
        <v>460</v>
      </c>
      <c r="K300" t="s">
        <v>65</v>
      </c>
      <c r="L300" t="s">
        <v>66</v>
      </c>
      <c r="M300" t="s">
        <v>822</v>
      </c>
      <c r="N300" t="s">
        <v>824</v>
      </c>
      <c r="O300">
        <v>1</v>
      </c>
      <c r="P300" t="s">
        <v>472</v>
      </c>
      <c r="Q300">
        <v>68</v>
      </c>
      <c r="R300" t="s">
        <v>473</v>
      </c>
      <c r="S300" t="s">
        <v>893</v>
      </c>
      <c r="T300" t="s">
        <v>1132</v>
      </c>
      <c r="U300">
        <v>2000</v>
      </c>
      <c r="V300" t="s">
        <v>105</v>
      </c>
      <c r="W300">
        <v>2721</v>
      </c>
      <c r="X300" t="s">
        <v>377</v>
      </c>
      <c r="Y300">
        <v>0</v>
      </c>
      <c r="Z300" t="s">
        <v>58</v>
      </c>
      <c r="AH300" s="1">
        <v>529610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 s="1">
        <v>529610</v>
      </c>
      <c r="AP300" s="1">
        <v>529610</v>
      </c>
      <c r="AQ300">
        <v>0</v>
      </c>
      <c r="AR300" s="1">
        <v>529610</v>
      </c>
      <c r="AS300">
        <v>0</v>
      </c>
      <c r="AT300">
        <v>0</v>
      </c>
      <c r="AU300" s="1">
        <v>529610</v>
      </c>
    </row>
    <row r="301" spans="1:47" hidden="1" x14ac:dyDescent="0.35">
      <c r="A301" t="s">
        <v>812</v>
      </c>
      <c r="B301" t="s">
        <v>64</v>
      </c>
      <c r="C301" t="s">
        <v>815</v>
      </c>
      <c r="D301" t="s">
        <v>54</v>
      </c>
      <c r="E301">
        <v>2</v>
      </c>
      <c r="F301" t="s">
        <v>183</v>
      </c>
      <c r="G301">
        <v>2.2000000000000002</v>
      </c>
      <c r="H301" t="s">
        <v>193</v>
      </c>
      <c r="I301" t="s">
        <v>459</v>
      </c>
      <c r="J301" t="s">
        <v>460</v>
      </c>
      <c r="K301" t="s">
        <v>65</v>
      </c>
      <c r="L301" t="s">
        <v>66</v>
      </c>
      <c r="M301" t="s">
        <v>822</v>
      </c>
      <c r="N301" t="s">
        <v>824</v>
      </c>
      <c r="O301">
        <v>1</v>
      </c>
      <c r="P301" t="s">
        <v>472</v>
      </c>
      <c r="Q301">
        <v>68</v>
      </c>
      <c r="R301" t="s">
        <v>473</v>
      </c>
      <c r="S301" t="s">
        <v>893</v>
      </c>
      <c r="T301" t="s">
        <v>1132</v>
      </c>
      <c r="U301">
        <v>2000</v>
      </c>
      <c r="V301" t="s">
        <v>105</v>
      </c>
      <c r="W301">
        <v>2911</v>
      </c>
      <c r="X301" t="s">
        <v>312</v>
      </c>
      <c r="Y301">
        <v>0</v>
      </c>
      <c r="Z301" t="s">
        <v>58</v>
      </c>
      <c r="AH301" s="1">
        <v>1290543.49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 s="1">
        <v>1290543.49</v>
      </c>
      <c r="AP301" s="1">
        <v>1290543.49</v>
      </c>
      <c r="AQ301">
        <v>0</v>
      </c>
      <c r="AR301" s="1">
        <v>1290543.49</v>
      </c>
      <c r="AS301">
        <v>0</v>
      </c>
      <c r="AT301">
        <v>0</v>
      </c>
      <c r="AU301" s="1">
        <v>1290543.49</v>
      </c>
    </row>
    <row r="302" spans="1:47" hidden="1" x14ac:dyDescent="0.35">
      <c r="A302" t="s">
        <v>812</v>
      </c>
      <c r="B302" t="s">
        <v>64</v>
      </c>
      <c r="C302" t="s">
        <v>815</v>
      </c>
      <c r="D302" t="s">
        <v>54</v>
      </c>
      <c r="E302">
        <v>2</v>
      </c>
      <c r="F302" t="s">
        <v>183</v>
      </c>
      <c r="G302">
        <v>2.2000000000000002</v>
      </c>
      <c r="H302" t="s">
        <v>193</v>
      </c>
      <c r="I302" t="s">
        <v>459</v>
      </c>
      <c r="J302" t="s">
        <v>460</v>
      </c>
      <c r="K302" t="s">
        <v>65</v>
      </c>
      <c r="L302" t="s">
        <v>66</v>
      </c>
      <c r="M302" t="s">
        <v>822</v>
      </c>
      <c r="N302" t="s">
        <v>824</v>
      </c>
      <c r="O302">
        <v>1</v>
      </c>
      <c r="P302" t="s">
        <v>472</v>
      </c>
      <c r="Q302">
        <v>68</v>
      </c>
      <c r="R302" t="s">
        <v>473</v>
      </c>
      <c r="S302" t="s">
        <v>893</v>
      </c>
      <c r="T302" t="s">
        <v>1132</v>
      </c>
      <c r="U302">
        <v>3000</v>
      </c>
      <c r="V302" t="s">
        <v>56</v>
      </c>
      <c r="W302">
        <v>3111</v>
      </c>
      <c r="X302" t="s">
        <v>199</v>
      </c>
      <c r="Y302">
        <v>0</v>
      </c>
      <c r="Z302" t="s">
        <v>58</v>
      </c>
      <c r="AH302" s="1">
        <v>18725946.16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 s="1">
        <v>18725946.16</v>
      </c>
      <c r="AP302" s="1">
        <v>18725946.16</v>
      </c>
      <c r="AQ302" s="1">
        <v>18725946.16</v>
      </c>
      <c r="AR302">
        <v>0</v>
      </c>
      <c r="AS302">
        <v>0</v>
      </c>
      <c r="AT302">
        <v>0</v>
      </c>
      <c r="AU302" s="1">
        <v>18725946.16</v>
      </c>
    </row>
    <row r="303" spans="1:47" hidden="1" x14ac:dyDescent="0.35">
      <c r="A303" t="s">
        <v>812</v>
      </c>
      <c r="B303" t="s">
        <v>64</v>
      </c>
      <c r="C303" t="s">
        <v>815</v>
      </c>
      <c r="D303" t="s">
        <v>54</v>
      </c>
      <c r="E303">
        <v>2</v>
      </c>
      <c r="F303" t="s">
        <v>183</v>
      </c>
      <c r="G303">
        <v>2.2000000000000002</v>
      </c>
      <c r="H303" t="s">
        <v>193</v>
      </c>
      <c r="I303" t="s">
        <v>459</v>
      </c>
      <c r="J303" t="s">
        <v>460</v>
      </c>
      <c r="K303" t="s">
        <v>65</v>
      </c>
      <c r="L303" t="s">
        <v>66</v>
      </c>
      <c r="M303" t="s">
        <v>822</v>
      </c>
      <c r="N303" t="s">
        <v>824</v>
      </c>
      <c r="O303">
        <v>1</v>
      </c>
      <c r="P303" t="s">
        <v>472</v>
      </c>
      <c r="Q303">
        <v>68</v>
      </c>
      <c r="R303" t="s">
        <v>473</v>
      </c>
      <c r="S303" t="s">
        <v>893</v>
      </c>
      <c r="T303" t="s">
        <v>1132</v>
      </c>
      <c r="U303">
        <v>3000</v>
      </c>
      <c r="V303" t="s">
        <v>56</v>
      </c>
      <c r="W303">
        <v>3261</v>
      </c>
      <c r="X303" t="s">
        <v>409</v>
      </c>
      <c r="Y303">
        <v>0</v>
      </c>
      <c r="Z303" t="s">
        <v>58</v>
      </c>
      <c r="AH303" s="1">
        <v>29077537.199999999</v>
      </c>
      <c r="AI303">
        <v>0</v>
      </c>
      <c r="AJ303" s="1">
        <v>13608319.6</v>
      </c>
      <c r="AK303" s="1">
        <v>3683197.2</v>
      </c>
      <c r="AL303">
        <v>0</v>
      </c>
      <c r="AM303">
        <v>0</v>
      </c>
      <c r="AN303">
        <v>0</v>
      </c>
      <c r="AO303" s="1">
        <v>25394340</v>
      </c>
      <c r="AP303" s="1">
        <v>29077537.199999999</v>
      </c>
      <c r="AQ303" s="1">
        <v>28370805.600000001</v>
      </c>
      <c r="AR303" s="1">
        <v>706731.6</v>
      </c>
      <c r="AS303">
        <v>0</v>
      </c>
      <c r="AT303">
        <v>0</v>
      </c>
      <c r="AU303" s="1">
        <v>29077537.199999999</v>
      </c>
    </row>
    <row r="304" spans="1:47" hidden="1" x14ac:dyDescent="0.35">
      <c r="A304" t="s">
        <v>812</v>
      </c>
      <c r="B304" t="s">
        <v>64</v>
      </c>
      <c r="C304" t="s">
        <v>815</v>
      </c>
      <c r="D304" t="s">
        <v>54</v>
      </c>
      <c r="E304">
        <v>2</v>
      </c>
      <c r="F304" t="s">
        <v>183</v>
      </c>
      <c r="G304">
        <v>2.2000000000000002</v>
      </c>
      <c r="H304" t="s">
        <v>193</v>
      </c>
      <c r="I304" t="s">
        <v>459</v>
      </c>
      <c r="J304" t="s">
        <v>460</v>
      </c>
      <c r="K304" t="s">
        <v>65</v>
      </c>
      <c r="L304" t="s">
        <v>66</v>
      </c>
      <c r="M304" t="s">
        <v>822</v>
      </c>
      <c r="N304" t="s">
        <v>824</v>
      </c>
      <c r="O304">
        <v>1</v>
      </c>
      <c r="P304" t="s">
        <v>472</v>
      </c>
      <c r="Q304">
        <v>68</v>
      </c>
      <c r="R304" t="s">
        <v>473</v>
      </c>
      <c r="S304" t="s">
        <v>893</v>
      </c>
      <c r="T304" t="s">
        <v>1132</v>
      </c>
      <c r="U304">
        <v>3000</v>
      </c>
      <c r="V304" t="s">
        <v>56</v>
      </c>
      <c r="W304">
        <v>3571</v>
      </c>
      <c r="X304" t="s">
        <v>392</v>
      </c>
      <c r="Y304">
        <v>11</v>
      </c>
      <c r="Z304" t="s">
        <v>886</v>
      </c>
      <c r="AH304" s="1">
        <v>9000000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 s="1">
        <v>9000000</v>
      </c>
      <c r="AP304" s="1">
        <v>9000000</v>
      </c>
      <c r="AQ304">
        <v>0</v>
      </c>
      <c r="AR304" s="1">
        <v>9000000</v>
      </c>
      <c r="AS304">
        <v>0</v>
      </c>
      <c r="AT304">
        <v>0</v>
      </c>
      <c r="AU304" s="1">
        <v>9000000</v>
      </c>
    </row>
    <row r="305" spans="1:47" hidden="1" x14ac:dyDescent="0.35">
      <c r="A305" t="s">
        <v>812</v>
      </c>
      <c r="B305" t="s">
        <v>64</v>
      </c>
      <c r="C305" t="s">
        <v>815</v>
      </c>
      <c r="D305" t="s">
        <v>54</v>
      </c>
      <c r="E305">
        <v>2</v>
      </c>
      <c r="F305" t="s">
        <v>183</v>
      </c>
      <c r="G305">
        <v>2.2000000000000002</v>
      </c>
      <c r="H305" t="s">
        <v>193</v>
      </c>
      <c r="I305" t="s">
        <v>194</v>
      </c>
      <c r="J305" t="s">
        <v>195</v>
      </c>
      <c r="K305" t="s">
        <v>65</v>
      </c>
      <c r="L305" t="s">
        <v>66</v>
      </c>
      <c r="M305" t="s">
        <v>855</v>
      </c>
      <c r="N305" t="s">
        <v>857</v>
      </c>
      <c r="O305">
        <v>2</v>
      </c>
      <c r="P305" t="s">
        <v>148</v>
      </c>
      <c r="Q305">
        <v>26</v>
      </c>
      <c r="R305" t="s">
        <v>200</v>
      </c>
      <c r="S305" t="s">
        <v>894</v>
      </c>
      <c r="T305" t="s">
        <v>201</v>
      </c>
      <c r="U305">
        <v>2000</v>
      </c>
      <c r="V305" t="s">
        <v>105</v>
      </c>
      <c r="W305">
        <v>2461</v>
      </c>
      <c r="X305" t="s">
        <v>372</v>
      </c>
      <c r="Y305">
        <v>0</v>
      </c>
      <c r="Z305" t="s">
        <v>58</v>
      </c>
      <c r="AH305" s="1">
        <v>11000000</v>
      </c>
      <c r="AI305" s="1">
        <v>12000000</v>
      </c>
      <c r="AJ305" s="1">
        <v>10831416.119999999</v>
      </c>
      <c r="AK305" s="1">
        <v>10831416.119999999</v>
      </c>
      <c r="AL305" s="1">
        <v>10831416.119999999</v>
      </c>
      <c r="AM305" s="1">
        <v>10550217.9</v>
      </c>
      <c r="AN305" s="1">
        <v>10550217.9</v>
      </c>
      <c r="AO305" s="1">
        <v>168583.88</v>
      </c>
      <c r="AP305" s="1">
        <v>449782.1</v>
      </c>
      <c r="AQ305">
        <v>0</v>
      </c>
      <c r="AR305">
        <v>0</v>
      </c>
      <c r="AS305">
        <v>0</v>
      </c>
      <c r="AT305" s="1">
        <v>1000000</v>
      </c>
      <c r="AU305" s="1">
        <v>-1000000</v>
      </c>
    </row>
    <row r="306" spans="1:47" hidden="1" x14ac:dyDescent="0.35">
      <c r="A306" t="s">
        <v>812</v>
      </c>
      <c r="B306" t="s">
        <v>64</v>
      </c>
      <c r="C306" t="s">
        <v>815</v>
      </c>
      <c r="D306" t="s">
        <v>54</v>
      </c>
      <c r="E306">
        <v>2</v>
      </c>
      <c r="F306" t="s">
        <v>183</v>
      </c>
      <c r="G306">
        <v>2.2000000000000002</v>
      </c>
      <c r="H306" t="s">
        <v>193</v>
      </c>
      <c r="I306" t="s">
        <v>194</v>
      </c>
      <c r="J306" t="s">
        <v>195</v>
      </c>
      <c r="K306" t="s">
        <v>65</v>
      </c>
      <c r="L306" t="s">
        <v>66</v>
      </c>
      <c r="M306" t="s">
        <v>855</v>
      </c>
      <c r="N306" t="s">
        <v>857</v>
      </c>
      <c r="O306">
        <v>2</v>
      </c>
      <c r="P306" t="s">
        <v>148</v>
      </c>
      <c r="Q306">
        <v>26</v>
      </c>
      <c r="R306" t="s">
        <v>200</v>
      </c>
      <c r="S306" t="s">
        <v>894</v>
      </c>
      <c r="T306" t="s">
        <v>201</v>
      </c>
      <c r="U306">
        <v>2000</v>
      </c>
      <c r="V306" t="s">
        <v>105</v>
      </c>
      <c r="W306">
        <v>2461</v>
      </c>
      <c r="X306" t="s">
        <v>372</v>
      </c>
      <c r="Y306">
        <v>45</v>
      </c>
      <c r="Z306" t="s">
        <v>895</v>
      </c>
      <c r="AH306" s="1">
        <v>251000000</v>
      </c>
      <c r="AI306" s="1">
        <v>250000000</v>
      </c>
      <c r="AJ306" s="1">
        <v>250893546.40000001</v>
      </c>
      <c r="AK306" s="1">
        <v>250893546.40000001</v>
      </c>
      <c r="AL306" s="1">
        <v>250893546.40000001</v>
      </c>
      <c r="AM306" s="1">
        <v>221313743.59999999</v>
      </c>
      <c r="AN306" s="1">
        <v>221313743.59999999</v>
      </c>
      <c r="AO306" s="1">
        <v>106453.6</v>
      </c>
      <c r="AP306" s="1">
        <v>29686256.399999999</v>
      </c>
      <c r="AQ306">
        <v>0</v>
      </c>
      <c r="AR306" s="1">
        <v>1000000</v>
      </c>
      <c r="AS306">
        <v>0</v>
      </c>
      <c r="AT306">
        <v>0</v>
      </c>
      <c r="AU306" s="1">
        <v>1000000</v>
      </c>
    </row>
    <row r="307" spans="1:47" hidden="1" x14ac:dyDescent="0.35">
      <c r="A307" t="s">
        <v>812</v>
      </c>
      <c r="B307" t="s">
        <v>64</v>
      </c>
      <c r="C307" t="s">
        <v>815</v>
      </c>
      <c r="D307" t="s">
        <v>54</v>
      </c>
      <c r="E307">
        <v>2</v>
      </c>
      <c r="F307" t="s">
        <v>183</v>
      </c>
      <c r="G307">
        <v>2.2000000000000002</v>
      </c>
      <c r="H307" t="s">
        <v>193</v>
      </c>
      <c r="I307" t="s">
        <v>194</v>
      </c>
      <c r="J307" t="s">
        <v>195</v>
      </c>
      <c r="K307" t="s">
        <v>65</v>
      </c>
      <c r="L307" t="s">
        <v>66</v>
      </c>
      <c r="M307" t="s">
        <v>855</v>
      </c>
      <c r="N307" t="s">
        <v>857</v>
      </c>
      <c r="O307">
        <v>2</v>
      </c>
      <c r="P307" t="s">
        <v>148</v>
      </c>
      <c r="Q307">
        <v>26</v>
      </c>
      <c r="R307" t="s">
        <v>200</v>
      </c>
      <c r="S307" t="s">
        <v>894</v>
      </c>
      <c r="T307" t="s">
        <v>201</v>
      </c>
      <c r="U307">
        <v>2000</v>
      </c>
      <c r="V307" t="s">
        <v>105</v>
      </c>
      <c r="W307">
        <v>2721</v>
      </c>
      <c r="X307" t="s">
        <v>377</v>
      </c>
      <c r="Y307">
        <v>0</v>
      </c>
      <c r="Z307" t="s">
        <v>58</v>
      </c>
      <c r="AH307" s="1">
        <v>90000</v>
      </c>
      <c r="AI307" s="1">
        <v>90000</v>
      </c>
      <c r="AJ307" s="1">
        <v>51635.3</v>
      </c>
      <c r="AK307" s="1">
        <v>51635.3</v>
      </c>
      <c r="AL307">
        <v>0</v>
      </c>
      <c r="AM307">
        <v>0</v>
      </c>
      <c r="AN307">
        <v>0</v>
      </c>
      <c r="AO307" s="1">
        <v>38364.699999999997</v>
      </c>
      <c r="AP307" s="1">
        <v>90000</v>
      </c>
      <c r="AQ307">
        <v>0</v>
      </c>
      <c r="AR307">
        <v>0</v>
      </c>
      <c r="AS307">
        <v>0</v>
      </c>
      <c r="AT307">
        <v>0</v>
      </c>
      <c r="AU307">
        <v>0</v>
      </c>
    </row>
    <row r="308" spans="1:47" hidden="1" x14ac:dyDescent="0.35">
      <c r="A308" t="s">
        <v>812</v>
      </c>
      <c r="B308" t="s">
        <v>64</v>
      </c>
      <c r="C308" t="s">
        <v>815</v>
      </c>
      <c r="D308" t="s">
        <v>54</v>
      </c>
      <c r="E308">
        <v>2</v>
      </c>
      <c r="F308" t="s">
        <v>183</v>
      </c>
      <c r="G308">
        <v>2.2000000000000002</v>
      </c>
      <c r="H308" t="s">
        <v>193</v>
      </c>
      <c r="I308" t="s">
        <v>194</v>
      </c>
      <c r="J308" t="s">
        <v>195</v>
      </c>
      <c r="K308" t="s">
        <v>65</v>
      </c>
      <c r="L308" t="s">
        <v>66</v>
      </c>
      <c r="M308" t="s">
        <v>855</v>
      </c>
      <c r="N308" t="s">
        <v>857</v>
      </c>
      <c r="O308">
        <v>2</v>
      </c>
      <c r="P308" t="s">
        <v>148</v>
      </c>
      <c r="Q308">
        <v>26</v>
      </c>
      <c r="R308" t="s">
        <v>200</v>
      </c>
      <c r="S308" t="s">
        <v>894</v>
      </c>
      <c r="T308" t="s">
        <v>201</v>
      </c>
      <c r="U308">
        <v>2000</v>
      </c>
      <c r="V308" t="s">
        <v>105</v>
      </c>
      <c r="W308">
        <v>2911</v>
      </c>
      <c r="X308" t="s">
        <v>312</v>
      </c>
      <c r="Y308">
        <v>0</v>
      </c>
      <c r="Z308" t="s">
        <v>58</v>
      </c>
      <c r="AH308" s="1">
        <v>261000</v>
      </c>
      <c r="AI308" s="1">
        <v>225000</v>
      </c>
      <c r="AJ308">
        <v>0</v>
      </c>
      <c r="AK308">
        <v>0</v>
      </c>
      <c r="AL308">
        <v>0</v>
      </c>
      <c r="AM308">
        <v>0</v>
      </c>
      <c r="AN308">
        <v>0</v>
      </c>
      <c r="AO308" s="1">
        <v>261000</v>
      </c>
      <c r="AP308" s="1">
        <v>261000</v>
      </c>
      <c r="AQ308">
        <v>0</v>
      </c>
      <c r="AR308" s="1">
        <v>36000</v>
      </c>
      <c r="AS308">
        <v>0</v>
      </c>
      <c r="AT308">
        <v>0</v>
      </c>
      <c r="AU308" s="1">
        <v>36000</v>
      </c>
    </row>
    <row r="309" spans="1:47" hidden="1" x14ac:dyDescent="0.35">
      <c r="A309" t="s">
        <v>812</v>
      </c>
      <c r="B309" t="s">
        <v>64</v>
      </c>
      <c r="C309" t="s">
        <v>815</v>
      </c>
      <c r="D309" t="s">
        <v>54</v>
      </c>
      <c r="E309">
        <v>2</v>
      </c>
      <c r="F309" t="s">
        <v>183</v>
      </c>
      <c r="G309">
        <v>2.2000000000000002</v>
      </c>
      <c r="H309" t="s">
        <v>193</v>
      </c>
      <c r="I309" t="s">
        <v>194</v>
      </c>
      <c r="J309" t="s">
        <v>195</v>
      </c>
      <c r="K309" t="s">
        <v>65</v>
      </c>
      <c r="L309" t="s">
        <v>66</v>
      </c>
      <c r="M309" t="s">
        <v>855</v>
      </c>
      <c r="N309" t="s">
        <v>857</v>
      </c>
      <c r="O309">
        <v>2</v>
      </c>
      <c r="P309" t="s">
        <v>148</v>
      </c>
      <c r="Q309">
        <v>26</v>
      </c>
      <c r="R309" t="s">
        <v>200</v>
      </c>
      <c r="S309" t="s">
        <v>894</v>
      </c>
      <c r="T309" t="s">
        <v>201</v>
      </c>
      <c r="U309">
        <v>3000</v>
      </c>
      <c r="V309" t="s">
        <v>56</v>
      </c>
      <c r="W309">
        <v>3111</v>
      </c>
      <c r="X309" t="s">
        <v>199</v>
      </c>
      <c r="Y309">
        <v>0</v>
      </c>
      <c r="Z309" t="s">
        <v>58</v>
      </c>
      <c r="AH309" s="1">
        <v>205288</v>
      </c>
      <c r="AI309">
        <v>0</v>
      </c>
      <c r="AJ309" s="1">
        <v>131392</v>
      </c>
      <c r="AK309" s="1">
        <v>131392</v>
      </c>
      <c r="AL309" s="1">
        <v>131392</v>
      </c>
      <c r="AM309" s="1">
        <v>131392</v>
      </c>
      <c r="AN309" s="1">
        <v>131392</v>
      </c>
      <c r="AO309" s="1">
        <v>73896</v>
      </c>
      <c r="AP309" s="1">
        <v>73896</v>
      </c>
      <c r="AQ309">
        <v>0</v>
      </c>
      <c r="AR309" s="1">
        <v>205288</v>
      </c>
      <c r="AS309">
        <v>0</v>
      </c>
      <c r="AT309">
        <v>0</v>
      </c>
      <c r="AU309" s="1">
        <v>205288</v>
      </c>
    </row>
    <row r="310" spans="1:47" hidden="1" x14ac:dyDescent="0.35">
      <c r="A310" t="s">
        <v>812</v>
      </c>
      <c r="B310" t="s">
        <v>64</v>
      </c>
      <c r="C310" t="s">
        <v>815</v>
      </c>
      <c r="D310" t="s">
        <v>54</v>
      </c>
      <c r="E310">
        <v>2</v>
      </c>
      <c r="F310" t="s">
        <v>183</v>
      </c>
      <c r="G310">
        <v>2.2000000000000002</v>
      </c>
      <c r="H310" t="s">
        <v>193</v>
      </c>
      <c r="I310" t="s">
        <v>194</v>
      </c>
      <c r="J310" t="s">
        <v>195</v>
      </c>
      <c r="K310" t="s">
        <v>65</v>
      </c>
      <c r="L310" t="s">
        <v>66</v>
      </c>
      <c r="M310" t="s">
        <v>855</v>
      </c>
      <c r="N310" t="s">
        <v>857</v>
      </c>
      <c r="O310">
        <v>2</v>
      </c>
      <c r="P310" t="s">
        <v>148</v>
      </c>
      <c r="Q310">
        <v>26</v>
      </c>
      <c r="R310" t="s">
        <v>200</v>
      </c>
      <c r="S310" t="s">
        <v>894</v>
      </c>
      <c r="T310" t="s">
        <v>201</v>
      </c>
      <c r="U310">
        <v>3000</v>
      </c>
      <c r="V310" t="s">
        <v>56</v>
      </c>
      <c r="W310">
        <v>3291</v>
      </c>
      <c r="X310" t="s">
        <v>315</v>
      </c>
      <c r="Y310">
        <v>0</v>
      </c>
      <c r="Z310" t="s">
        <v>58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</row>
    <row r="311" spans="1:47" hidden="1" x14ac:dyDescent="0.35">
      <c r="A311" t="s">
        <v>812</v>
      </c>
      <c r="B311" t="s">
        <v>64</v>
      </c>
      <c r="C311" t="s">
        <v>815</v>
      </c>
      <c r="D311" t="s">
        <v>116</v>
      </c>
      <c r="E311">
        <v>2</v>
      </c>
      <c r="F311" t="s">
        <v>183</v>
      </c>
      <c r="G311">
        <v>2.2999999999999998</v>
      </c>
      <c r="H311" t="s">
        <v>479</v>
      </c>
      <c r="I311" t="s">
        <v>480</v>
      </c>
      <c r="J311" t="s">
        <v>481</v>
      </c>
      <c r="K311" t="s">
        <v>65</v>
      </c>
      <c r="L311" t="s">
        <v>66</v>
      </c>
      <c r="M311" t="s">
        <v>868</v>
      </c>
      <c r="N311" t="s">
        <v>870</v>
      </c>
      <c r="O311">
        <v>2</v>
      </c>
      <c r="P311" t="s">
        <v>148</v>
      </c>
      <c r="Q311">
        <v>24</v>
      </c>
      <c r="R311" t="s">
        <v>484</v>
      </c>
      <c r="S311" t="s">
        <v>896</v>
      </c>
      <c r="T311" t="s">
        <v>897</v>
      </c>
      <c r="U311">
        <v>5000</v>
      </c>
      <c r="V311" t="s">
        <v>118</v>
      </c>
      <c r="W311">
        <v>5111</v>
      </c>
      <c r="X311" t="s">
        <v>119</v>
      </c>
      <c r="Y311">
        <v>0</v>
      </c>
      <c r="Z311" t="s">
        <v>58</v>
      </c>
      <c r="AH311" s="1">
        <v>500000</v>
      </c>
      <c r="AI311" s="1">
        <v>500000</v>
      </c>
      <c r="AJ311">
        <v>0</v>
      </c>
      <c r="AK311">
        <v>0</v>
      </c>
      <c r="AL311">
        <v>0</v>
      </c>
      <c r="AM311">
        <v>0</v>
      </c>
      <c r="AN311">
        <v>0</v>
      </c>
      <c r="AO311" s="1">
        <v>500000</v>
      </c>
      <c r="AP311" s="1">
        <v>500000</v>
      </c>
      <c r="AQ311">
        <v>0</v>
      </c>
      <c r="AR311">
        <v>0</v>
      </c>
      <c r="AS311">
        <v>0</v>
      </c>
      <c r="AT311">
        <v>0</v>
      </c>
      <c r="AU311">
        <v>0</v>
      </c>
    </row>
    <row r="312" spans="1:47" hidden="1" x14ac:dyDescent="0.35">
      <c r="A312" t="s">
        <v>812</v>
      </c>
      <c r="B312" t="s">
        <v>64</v>
      </c>
      <c r="C312" t="s">
        <v>815</v>
      </c>
      <c r="D312" t="s">
        <v>116</v>
      </c>
      <c r="E312">
        <v>2</v>
      </c>
      <c r="F312" t="s">
        <v>183</v>
      </c>
      <c r="G312">
        <v>2.2999999999999998</v>
      </c>
      <c r="H312" t="s">
        <v>479</v>
      </c>
      <c r="I312" t="s">
        <v>480</v>
      </c>
      <c r="J312" t="s">
        <v>481</v>
      </c>
      <c r="K312" t="s">
        <v>65</v>
      </c>
      <c r="L312" t="s">
        <v>66</v>
      </c>
      <c r="M312" t="s">
        <v>868</v>
      </c>
      <c r="N312" t="s">
        <v>870</v>
      </c>
      <c r="O312">
        <v>2</v>
      </c>
      <c r="P312" t="s">
        <v>148</v>
      </c>
      <c r="Q312">
        <v>24</v>
      </c>
      <c r="R312" t="s">
        <v>484</v>
      </c>
      <c r="S312" t="s">
        <v>896</v>
      </c>
      <c r="T312" t="s">
        <v>897</v>
      </c>
      <c r="U312">
        <v>5000</v>
      </c>
      <c r="V312" t="s">
        <v>118</v>
      </c>
      <c r="W312">
        <v>5311</v>
      </c>
      <c r="X312" t="s">
        <v>451</v>
      </c>
      <c r="Y312">
        <v>0</v>
      </c>
      <c r="Z312" t="s">
        <v>58</v>
      </c>
      <c r="AH312" s="1">
        <v>4000000</v>
      </c>
      <c r="AI312" s="1">
        <v>4000000</v>
      </c>
      <c r="AJ312" s="1">
        <v>5100.43</v>
      </c>
      <c r="AK312" s="1">
        <v>5100.43</v>
      </c>
      <c r="AL312" s="1">
        <v>5100.43</v>
      </c>
      <c r="AM312" s="1">
        <v>5100.43</v>
      </c>
      <c r="AN312" s="1">
        <v>5100.43</v>
      </c>
      <c r="AO312" s="1">
        <v>3994899.57</v>
      </c>
      <c r="AP312" s="1">
        <v>3994899.57</v>
      </c>
      <c r="AQ312">
        <v>0</v>
      </c>
      <c r="AR312">
        <v>0</v>
      </c>
      <c r="AS312">
        <v>0</v>
      </c>
      <c r="AT312">
        <v>0</v>
      </c>
      <c r="AU312">
        <v>0</v>
      </c>
    </row>
    <row r="313" spans="1:47" hidden="1" x14ac:dyDescent="0.35">
      <c r="A313" t="s">
        <v>812</v>
      </c>
      <c r="B313" t="s">
        <v>64</v>
      </c>
      <c r="C313" t="s">
        <v>815</v>
      </c>
      <c r="D313" t="s">
        <v>116</v>
      </c>
      <c r="E313">
        <v>2</v>
      </c>
      <c r="F313" t="s">
        <v>183</v>
      </c>
      <c r="G313">
        <v>2.2999999999999998</v>
      </c>
      <c r="H313" t="s">
        <v>479</v>
      </c>
      <c r="I313" t="s">
        <v>480</v>
      </c>
      <c r="J313" t="s">
        <v>481</v>
      </c>
      <c r="K313" t="s">
        <v>65</v>
      </c>
      <c r="L313" t="s">
        <v>66</v>
      </c>
      <c r="M313" t="s">
        <v>868</v>
      </c>
      <c r="N313" t="s">
        <v>870</v>
      </c>
      <c r="O313">
        <v>2</v>
      </c>
      <c r="P313" t="s">
        <v>148</v>
      </c>
      <c r="Q313">
        <v>24</v>
      </c>
      <c r="R313" t="s">
        <v>484</v>
      </c>
      <c r="S313" t="s">
        <v>896</v>
      </c>
      <c r="T313" t="s">
        <v>897</v>
      </c>
      <c r="U313">
        <v>5000</v>
      </c>
      <c r="V313" t="s">
        <v>118</v>
      </c>
      <c r="W313">
        <v>5321</v>
      </c>
      <c r="X313" t="s">
        <v>456</v>
      </c>
      <c r="Y313">
        <v>0</v>
      </c>
      <c r="Z313" t="s">
        <v>58</v>
      </c>
      <c r="AH313" s="1">
        <v>1000000</v>
      </c>
      <c r="AI313" s="1">
        <v>1000000</v>
      </c>
      <c r="AJ313" s="1">
        <v>34800</v>
      </c>
      <c r="AK313" s="1">
        <v>34800</v>
      </c>
      <c r="AL313" s="1">
        <v>34800</v>
      </c>
      <c r="AM313" s="1">
        <v>34800</v>
      </c>
      <c r="AN313" s="1">
        <v>34800</v>
      </c>
      <c r="AO313" s="1">
        <v>965200</v>
      </c>
      <c r="AP313" s="1">
        <v>965200</v>
      </c>
      <c r="AQ313">
        <v>0</v>
      </c>
      <c r="AR313">
        <v>0</v>
      </c>
      <c r="AS313">
        <v>0</v>
      </c>
      <c r="AT313">
        <v>0</v>
      </c>
      <c r="AU313">
        <v>0</v>
      </c>
    </row>
    <row r="314" spans="1:47" hidden="1" x14ac:dyDescent="0.35">
      <c r="A314" t="s">
        <v>812</v>
      </c>
      <c r="B314" t="s">
        <v>64</v>
      </c>
      <c r="C314" t="s">
        <v>815</v>
      </c>
      <c r="D314" t="s">
        <v>116</v>
      </c>
      <c r="E314">
        <v>2</v>
      </c>
      <c r="F314" t="s">
        <v>183</v>
      </c>
      <c r="G314">
        <v>2.2999999999999998</v>
      </c>
      <c r="H314" t="s">
        <v>479</v>
      </c>
      <c r="I314" t="s">
        <v>480</v>
      </c>
      <c r="J314" t="s">
        <v>481</v>
      </c>
      <c r="K314" t="s">
        <v>65</v>
      </c>
      <c r="L314" t="s">
        <v>66</v>
      </c>
      <c r="M314" t="s">
        <v>868</v>
      </c>
      <c r="N314" t="s">
        <v>870</v>
      </c>
      <c r="O314">
        <v>2</v>
      </c>
      <c r="P314" t="s">
        <v>148</v>
      </c>
      <c r="Q314">
        <v>24</v>
      </c>
      <c r="R314" t="s">
        <v>484</v>
      </c>
      <c r="S314" t="s">
        <v>896</v>
      </c>
      <c r="T314" t="s">
        <v>897</v>
      </c>
      <c r="U314">
        <v>5000</v>
      </c>
      <c r="V314" t="s">
        <v>118</v>
      </c>
      <c r="W314">
        <v>5641</v>
      </c>
      <c r="X314" t="s">
        <v>244</v>
      </c>
      <c r="Y314">
        <v>0</v>
      </c>
      <c r="Z314" t="s">
        <v>58</v>
      </c>
      <c r="AH314" s="1">
        <v>100000</v>
      </c>
      <c r="AI314" s="1">
        <v>100000</v>
      </c>
      <c r="AJ314">
        <v>0</v>
      </c>
      <c r="AK314">
        <v>0</v>
      </c>
      <c r="AL314">
        <v>0</v>
      </c>
      <c r="AM314">
        <v>0</v>
      </c>
      <c r="AN314">
        <v>0</v>
      </c>
      <c r="AO314" s="1">
        <v>100000</v>
      </c>
      <c r="AP314" s="1">
        <v>100000</v>
      </c>
      <c r="AQ314">
        <v>0</v>
      </c>
      <c r="AR314">
        <v>0</v>
      </c>
      <c r="AS314">
        <v>0</v>
      </c>
      <c r="AT314">
        <v>0</v>
      </c>
      <c r="AU314">
        <v>0</v>
      </c>
    </row>
    <row r="315" spans="1:47" hidden="1" x14ac:dyDescent="0.35">
      <c r="A315" t="s">
        <v>812</v>
      </c>
      <c r="B315" t="s">
        <v>64</v>
      </c>
      <c r="C315" t="s">
        <v>815</v>
      </c>
      <c r="D315" t="s">
        <v>116</v>
      </c>
      <c r="E315">
        <v>2</v>
      </c>
      <c r="F315" t="s">
        <v>183</v>
      </c>
      <c r="G315">
        <v>2.2999999999999998</v>
      </c>
      <c r="H315" t="s">
        <v>479</v>
      </c>
      <c r="I315" t="s">
        <v>480</v>
      </c>
      <c r="J315" t="s">
        <v>481</v>
      </c>
      <c r="K315" t="s">
        <v>65</v>
      </c>
      <c r="L315" t="s">
        <v>66</v>
      </c>
      <c r="M315" t="s">
        <v>868</v>
      </c>
      <c r="N315" t="s">
        <v>870</v>
      </c>
      <c r="O315">
        <v>2</v>
      </c>
      <c r="P315" t="s">
        <v>148</v>
      </c>
      <c r="Q315">
        <v>24</v>
      </c>
      <c r="R315" t="s">
        <v>484</v>
      </c>
      <c r="S315" t="s">
        <v>896</v>
      </c>
      <c r="T315" t="s">
        <v>897</v>
      </c>
      <c r="U315">
        <v>5000</v>
      </c>
      <c r="V315" t="s">
        <v>118</v>
      </c>
      <c r="W315">
        <v>5661</v>
      </c>
      <c r="X315" t="s">
        <v>487</v>
      </c>
      <c r="Y315">
        <v>0</v>
      </c>
      <c r="Z315" t="s">
        <v>58</v>
      </c>
      <c r="AH315" s="1">
        <v>500000</v>
      </c>
      <c r="AI315" s="1">
        <v>500000</v>
      </c>
      <c r="AJ315" s="1">
        <v>499944.75</v>
      </c>
      <c r="AK315" s="1">
        <v>499944.75</v>
      </c>
      <c r="AL315">
        <v>0</v>
      </c>
      <c r="AM315">
        <v>0</v>
      </c>
      <c r="AN315">
        <v>0</v>
      </c>
      <c r="AO315">
        <v>55.25</v>
      </c>
      <c r="AP315" s="1">
        <v>500000</v>
      </c>
      <c r="AQ315">
        <v>0</v>
      </c>
      <c r="AR315">
        <v>0</v>
      </c>
      <c r="AS315">
        <v>0</v>
      </c>
      <c r="AT315">
        <v>0</v>
      </c>
      <c r="AU315">
        <v>0</v>
      </c>
    </row>
    <row r="316" spans="1:47" hidden="1" x14ac:dyDescent="0.35">
      <c r="A316" t="s">
        <v>812</v>
      </c>
      <c r="B316" t="s">
        <v>64</v>
      </c>
      <c r="C316" t="s">
        <v>815</v>
      </c>
      <c r="D316" t="s">
        <v>116</v>
      </c>
      <c r="E316">
        <v>2</v>
      </c>
      <c r="F316" t="s">
        <v>183</v>
      </c>
      <c r="G316">
        <v>2.2999999999999998</v>
      </c>
      <c r="H316" t="s">
        <v>479</v>
      </c>
      <c r="I316" t="s">
        <v>480</v>
      </c>
      <c r="J316" t="s">
        <v>481</v>
      </c>
      <c r="K316" t="s">
        <v>65</v>
      </c>
      <c r="L316" t="s">
        <v>66</v>
      </c>
      <c r="M316" t="s">
        <v>868</v>
      </c>
      <c r="N316" t="s">
        <v>870</v>
      </c>
      <c r="O316">
        <v>2</v>
      </c>
      <c r="P316" t="s">
        <v>148</v>
      </c>
      <c r="Q316">
        <v>24</v>
      </c>
      <c r="R316" t="s">
        <v>484</v>
      </c>
      <c r="S316" t="s">
        <v>896</v>
      </c>
      <c r="T316" t="s">
        <v>897</v>
      </c>
      <c r="U316">
        <v>5000</v>
      </c>
      <c r="V316" t="s">
        <v>118</v>
      </c>
      <c r="W316">
        <v>5691</v>
      </c>
      <c r="X316" t="s">
        <v>210</v>
      </c>
      <c r="Y316">
        <v>0</v>
      </c>
      <c r="Z316" t="s">
        <v>58</v>
      </c>
      <c r="AH316" s="1">
        <v>50000</v>
      </c>
      <c r="AI316" s="1">
        <v>50000</v>
      </c>
      <c r="AJ316">
        <v>0</v>
      </c>
      <c r="AK316">
        <v>0</v>
      </c>
      <c r="AL316">
        <v>0</v>
      </c>
      <c r="AM316">
        <v>0</v>
      </c>
      <c r="AN316">
        <v>0</v>
      </c>
      <c r="AO316" s="1">
        <v>50000</v>
      </c>
      <c r="AP316" s="1">
        <v>50000</v>
      </c>
      <c r="AQ316">
        <v>0</v>
      </c>
      <c r="AR316">
        <v>0</v>
      </c>
      <c r="AS316">
        <v>0</v>
      </c>
      <c r="AT316">
        <v>0</v>
      </c>
      <c r="AU316">
        <v>0</v>
      </c>
    </row>
    <row r="317" spans="1:47" hidden="1" x14ac:dyDescent="0.35">
      <c r="A317" t="s">
        <v>812</v>
      </c>
      <c r="B317" t="s">
        <v>64</v>
      </c>
      <c r="C317" t="s">
        <v>815</v>
      </c>
      <c r="D317" t="s">
        <v>54</v>
      </c>
      <c r="E317">
        <v>2</v>
      </c>
      <c r="F317" t="s">
        <v>183</v>
      </c>
      <c r="G317">
        <v>2.2999999999999998</v>
      </c>
      <c r="H317" t="s">
        <v>479</v>
      </c>
      <c r="I317" t="s">
        <v>480</v>
      </c>
      <c r="J317" t="s">
        <v>481</v>
      </c>
      <c r="K317" t="s">
        <v>65</v>
      </c>
      <c r="L317" t="s">
        <v>66</v>
      </c>
      <c r="M317" t="s">
        <v>868</v>
      </c>
      <c r="N317" t="s">
        <v>870</v>
      </c>
      <c r="O317">
        <v>2</v>
      </c>
      <c r="P317" t="s">
        <v>148</v>
      </c>
      <c r="Q317">
        <v>24</v>
      </c>
      <c r="R317" t="s">
        <v>484</v>
      </c>
      <c r="S317" t="s">
        <v>896</v>
      </c>
      <c r="T317" t="s">
        <v>897</v>
      </c>
      <c r="U317">
        <v>2000</v>
      </c>
      <c r="V317" t="s">
        <v>105</v>
      </c>
      <c r="W317">
        <v>2161</v>
      </c>
      <c r="X317" t="s">
        <v>367</v>
      </c>
      <c r="Y317">
        <v>0</v>
      </c>
      <c r="Z317" t="s">
        <v>58</v>
      </c>
      <c r="AH317" s="1">
        <v>350000</v>
      </c>
      <c r="AI317" s="1">
        <v>350000</v>
      </c>
      <c r="AJ317" s="1">
        <v>344000.4</v>
      </c>
      <c r="AK317" s="1">
        <v>344000.4</v>
      </c>
      <c r="AL317" s="1">
        <v>344000.4</v>
      </c>
      <c r="AM317">
        <v>369</v>
      </c>
      <c r="AN317">
        <v>369</v>
      </c>
      <c r="AO317" s="1">
        <v>5999.6</v>
      </c>
      <c r="AP317" s="1">
        <v>349631</v>
      </c>
      <c r="AQ317">
        <v>0</v>
      </c>
      <c r="AR317">
        <v>0</v>
      </c>
      <c r="AS317">
        <v>0</v>
      </c>
      <c r="AT317">
        <v>0</v>
      </c>
      <c r="AU317">
        <v>0</v>
      </c>
    </row>
    <row r="318" spans="1:47" hidden="1" x14ac:dyDescent="0.35">
      <c r="A318" t="s">
        <v>812</v>
      </c>
      <c r="B318" t="s">
        <v>64</v>
      </c>
      <c r="C318" t="s">
        <v>815</v>
      </c>
      <c r="D318" t="s">
        <v>54</v>
      </c>
      <c r="E318">
        <v>2</v>
      </c>
      <c r="F318" t="s">
        <v>183</v>
      </c>
      <c r="G318">
        <v>2.2999999999999998</v>
      </c>
      <c r="H318" t="s">
        <v>479</v>
      </c>
      <c r="I318" t="s">
        <v>480</v>
      </c>
      <c r="J318" t="s">
        <v>481</v>
      </c>
      <c r="K318" t="s">
        <v>65</v>
      </c>
      <c r="L318" t="s">
        <v>66</v>
      </c>
      <c r="M318" t="s">
        <v>868</v>
      </c>
      <c r="N318" t="s">
        <v>870</v>
      </c>
      <c r="O318">
        <v>2</v>
      </c>
      <c r="P318" t="s">
        <v>148</v>
      </c>
      <c r="Q318">
        <v>24</v>
      </c>
      <c r="R318" t="s">
        <v>484</v>
      </c>
      <c r="S318" t="s">
        <v>896</v>
      </c>
      <c r="T318" t="s">
        <v>897</v>
      </c>
      <c r="U318">
        <v>2000</v>
      </c>
      <c r="V318" t="s">
        <v>105</v>
      </c>
      <c r="W318">
        <v>2421</v>
      </c>
      <c r="X318" t="s">
        <v>370</v>
      </c>
      <c r="Y318">
        <v>0</v>
      </c>
      <c r="Z318" t="s">
        <v>58</v>
      </c>
      <c r="AH318" s="1">
        <v>10000</v>
      </c>
      <c r="AI318" s="1">
        <v>10000</v>
      </c>
      <c r="AJ318">
        <v>0</v>
      </c>
      <c r="AK318">
        <v>0</v>
      </c>
      <c r="AL318">
        <v>0</v>
      </c>
      <c r="AM318">
        <v>0</v>
      </c>
      <c r="AN318">
        <v>0</v>
      </c>
      <c r="AO318" s="1">
        <v>10000</v>
      </c>
      <c r="AP318" s="1">
        <v>10000</v>
      </c>
      <c r="AQ318">
        <v>0</v>
      </c>
      <c r="AR318">
        <v>0</v>
      </c>
      <c r="AS318">
        <v>0</v>
      </c>
      <c r="AT318">
        <v>0</v>
      </c>
      <c r="AU318">
        <v>0</v>
      </c>
    </row>
    <row r="319" spans="1:47" hidden="1" x14ac:dyDescent="0.35">
      <c r="A319" t="s">
        <v>812</v>
      </c>
      <c r="B319" t="s">
        <v>64</v>
      </c>
      <c r="C319" t="s">
        <v>815</v>
      </c>
      <c r="D319" t="s">
        <v>54</v>
      </c>
      <c r="E319">
        <v>2</v>
      </c>
      <c r="F319" t="s">
        <v>183</v>
      </c>
      <c r="G319">
        <v>2.2999999999999998</v>
      </c>
      <c r="H319" t="s">
        <v>479</v>
      </c>
      <c r="I319" t="s">
        <v>480</v>
      </c>
      <c r="J319" t="s">
        <v>481</v>
      </c>
      <c r="K319" t="s">
        <v>65</v>
      </c>
      <c r="L319" t="s">
        <v>66</v>
      </c>
      <c r="M319" t="s">
        <v>868</v>
      </c>
      <c r="N319" t="s">
        <v>870</v>
      </c>
      <c r="O319">
        <v>2</v>
      </c>
      <c r="P319" t="s">
        <v>148</v>
      </c>
      <c r="Q319">
        <v>24</v>
      </c>
      <c r="R319" t="s">
        <v>484</v>
      </c>
      <c r="S319" t="s">
        <v>896</v>
      </c>
      <c r="T319" t="s">
        <v>897</v>
      </c>
      <c r="U319">
        <v>2000</v>
      </c>
      <c r="V319" t="s">
        <v>105</v>
      </c>
      <c r="W319">
        <v>2461</v>
      </c>
      <c r="X319" t="s">
        <v>372</v>
      </c>
      <c r="Y319">
        <v>0</v>
      </c>
      <c r="Z319" t="s">
        <v>58</v>
      </c>
      <c r="AH319" s="1">
        <v>50000</v>
      </c>
      <c r="AI319" s="1">
        <v>50000</v>
      </c>
      <c r="AJ319" s="1">
        <v>5296.08</v>
      </c>
      <c r="AK319" s="1">
        <v>5296.08</v>
      </c>
      <c r="AL319" s="1">
        <v>5296.08</v>
      </c>
      <c r="AM319" s="1">
        <v>5296.08</v>
      </c>
      <c r="AN319" s="1">
        <v>5296.08</v>
      </c>
      <c r="AO319" s="1">
        <v>44703.92</v>
      </c>
      <c r="AP319" s="1">
        <v>44703.92</v>
      </c>
      <c r="AQ319">
        <v>0</v>
      </c>
      <c r="AR319">
        <v>0</v>
      </c>
      <c r="AS319">
        <v>0</v>
      </c>
      <c r="AT319">
        <v>0</v>
      </c>
      <c r="AU319">
        <v>0</v>
      </c>
    </row>
    <row r="320" spans="1:47" hidden="1" x14ac:dyDescent="0.35">
      <c r="A320" t="s">
        <v>812</v>
      </c>
      <c r="B320" t="s">
        <v>64</v>
      </c>
      <c r="C320" t="s">
        <v>815</v>
      </c>
      <c r="D320" t="s">
        <v>54</v>
      </c>
      <c r="E320">
        <v>2</v>
      </c>
      <c r="F320" t="s">
        <v>183</v>
      </c>
      <c r="G320">
        <v>2.2999999999999998</v>
      </c>
      <c r="H320" t="s">
        <v>479</v>
      </c>
      <c r="I320" t="s">
        <v>480</v>
      </c>
      <c r="J320" t="s">
        <v>481</v>
      </c>
      <c r="K320" t="s">
        <v>65</v>
      </c>
      <c r="L320" t="s">
        <v>66</v>
      </c>
      <c r="M320" t="s">
        <v>868</v>
      </c>
      <c r="N320" t="s">
        <v>870</v>
      </c>
      <c r="O320">
        <v>2</v>
      </c>
      <c r="P320" t="s">
        <v>148</v>
      </c>
      <c r="Q320">
        <v>24</v>
      </c>
      <c r="R320" t="s">
        <v>484</v>
      </c>
      <c r="S320" t="s">
        <v>896</v>
      </c>
      <c r="T320" t="s">
        <v>897</v>
      </c>
      <c r="U320">
        <v>2000</v>
      </c>
      <c r="V320" t="s">
        <v>105</v>
      </c>
      <c r="W320">
        <v>2481</v>
      </c>
      <c r="X320" t="s">
        <v>488</v>
      </c>
      <c r="Y320">
        <v>0</v>
      </c>
      <c r="Z320" t="s">
        <v>58</v>
      </c>
      <c r="AH320" s="1">
        <v>10000</v>
      </c>
      <c r="AI320" s="1">
        <v>10000</v>
      </c>
      <c r="AJ320" s="1">
        <v>3079.5</v>
      </c>
      <c r="AK320" s="1">
        <v>3079.5</v>
      </c>
      <c r="AL320" s="1">
        <v>3079.5</v>
      </c>
      <c r="AM320" s="1">
        <v>3079.5</v>
      </c>
      <c r="AN320" s="1">
        <v>3079.5</v>
      </c>
      <c r="AO320" s="1">
        <v>6920.5</v>
      </c>
      <c r="AP320" s="1">
        <v>6920.5</v>
      </c>
      <c r="AQ320">
        <v>0</v>
      </c>
      <c r="AR320">
        <v>0</v>
      </c>
      <c r="AS320">
        <v>0</v>
      </c>
      <c r="AT320">
        <v>0</v>
      </c>
      <c r="AU320">
        <v>0</v>
      </c>
    </row>
    <row r="321" spans="1:47" hidden="1" x14ac:dyDescent="0.35">
      <c r="A321" t="s">
        <v>812</v>
      </c>
      <c r="B321" t="s">
        <v>64</v>
      </c>
      <c r="C321" t="s">
        <v>815</v>
      </c>
      <c r="D321" t="s">
        <v>54</v>
      </c>
      <c r="E321">
        <v>2</v>
      </c>
      <c r="F321" t="s">
        <v>183</v>
      </c>
      <c r="G321">
        <v>2.2999999999999998</v>
      </c>
      <c r="H321" t="s">
        <v>479</v>
      </c>
      <c r="I321" t="s">
        <v>480</v>
      </c>
      <c r="J321" t="s">
        <v>481</v>
      </c>
      <c r="K321" t="s">
        <v>65</v>
      </c>
      <c r="L321" t="s">
        <v>66</v>
      </c>
      <c r="M321" t="s">
        <v>868</v>
      </c>
      <c r="N321" t="s">
        <v>870</v>
      </c>
      <c r="O321">
        <v>2</v>
      </c>
      <c r="P321" t="s">
        <v>148</v>
      </c>
      <c r="Q321">
        <v>24</v>
      </c>
      <c r="R321" t="s">
        <v>484</v>
      </c>
      <c r="S321" t="s">
        <v>896</v>
      </c>
      <c r="T321" t="s">
        <v>897</v>
      </c>
      <c r="U321">
        <v>2000</v>
      </c>
      <c r="V321" t="s">
        <v>105</v>
      </c>
      <c r="W321">
        <v>2491</v>
      </c>
      <c r="X321" t="s">
        <v>374</v>
      </c>
      <c r="Y321">
        <v>0</v>
      </c>
      <c r="Z321" t="s">
        <v>58</v>
      </c>
      <c r="AH321" s="1">
        <v>100000</v>
      </c>
      <c r="AI321" s="1">
        <v>100000</v>
      </c>
      <c r="AJ321" s="1">
        <v>11234.03</v>
      </c>
      <c r="AK321" s="1">
        <v>11234.03</v>
      </c>
      <c r="AL321" s="1">
        <v>11234.03</v>
      </c>
      <c r="AM321" s="1">
        <v>8885.0300000000007</v>
      </c>
      <c r="AN321" s="1">
        <v>8885.0300000000007</v>
      </c>
      <c r="AO321" s="1">
        <v>88765.97</v>
      </c>
      <c r="AP321" s="1">
        <v>91114.97</v>
      </c>
      <c r="AQ321">
        <v>0</v>
      </c>
      <c r="AR321">
        <v>0</v>
      </c>
      <c r="AS321">
        <v>0</v>
      </c>
      <c r="AT321">
        <v>0</v>
      </c>
      <c r="AU321">
        <v>0</v>
      </c>
    </row>
    <row r="322" spans="1:47" hidden="1" x14ac:dyDescent="0.35">
      <c r="A322" t="s">
        <v>812</v>
      </c>
      <c r="B322" t="s">
        <v>64</v>
      </c>
      <c r="C322" t="s">
        <v>815</v>
      </c>
      <c r="D322" t="s">
        <v>54</v>
      </c>
      <c r="E322">
        <v>2</v>
      </c>
      <c r="F322" t="s">
        <v>183</v>
      </c>
      <c r="G322">
        <v>2.2999999999999998</v>
      </c>
      <c r="H322" t="s">
        <v>479</v>
      </c>
      <c r="I322" t="s">
        <v>480</v>
      </c>
      <c r="J322" t="s">
        <v>481</v>
      </c>
      <c r="K322" t="s">
        <v>65</v>
      </c>
      <c r="L322" t="s">
        <v>66</v>
      </c>
      <c r="M322" t="s">
        <v>868</v>
      </c>
      <c r="N322" t="s">
        <v>870</v>
      </c>
      <c r="O322">
        <v>2</v>
      </c>
      <c r="P322" t="s">
        <v>148</v>
      </c>
      <c r="Q322">
        <v>24</v>
      </c>
      <c r="R322" t="s">
        <v>484</v>
      </c>
      <c r="S322" t="s">
        <v>896</v>
      </c>
      <c r="T322" t="s">
        <v>897</v>
      </c>
      <c r="U322">
        <v>2000</v>
      </c>
      <c r="V322" t="s">
        <v>105</v>
      </c>
      <c r="W322">
        <v>2521</v>
      </c>
      <c r="X322" t="s">
        <v>375</v>
      </c>
      <c r="Y322">
        <v>0</v>
      </c>
      <c r="Z322" t="s">
        <v>58</v>
      </c>
      <c r="AH322" s="1">
        <v>782000</v>
      </c>
      <c r="AI322" s="1">
        <v>700000</v>
      </c>
      <c r="AJ322" s="1">
        <v>754173.34</v>
      </c>
      <c r="AK322" s="1">
        <v>754173.34</v>
      </c>
      <c r="AL322" s="1">
        <v>754173.34</v>
      </c>
      <c r="AM322" s="1">
        <v>672813.34</v>
      </c>
      <c r="AN322" s="1">
        <v>672813.34</v>
      </c>
      <c r="AO322" s="1">
        <v>27826.66</v>
      </c>
      <c r="AP322" s="1">
        <v>109186.66</v>
      </c>
      <c r="AQ322">
        <v>0</v>
      </c>
      <c r="AR322" s="1">
        <v>82000</v>
      </c>
      <c r="AS322">
        <v>0</v>
      </c>
      <c r="AT322">
        <v>0</v>
      </c>
      <c r="AU322" s="1">
        <v>82000</v>
      </c>
    </row>
    <row r="323" spans="1:47" hidden="1" x14ac:dyDescent="0.35">
      <c r="A323" t="s">
        <v>812</v>
      </c>
      <c r="B323" t="s">
        <v>64</v>
      </c>
      <c r="C323" t="s">
        <v>815</v>
      </c>
      <c r="D323" t="s">
        <v>54</v>
      </c>
      <c r="E323">
        <v>2</v>
      </c>
      <c r="F323" t="s">
        <v>183</v>
      </c>
      <c r="G323">
        <v>2.2999999999999998</v>
      </c>
      <c r="H323" t="s">
        <v>479</v>
      </c>
      <c r="I323" t="s">
        <v>480</v>
      </c>
      <c r="J323" t="s">
        <v>481</v>
      </c>
      <c r="K323" t="s">
        <v>65</v>
      </c>
      <c r="L323" t="s">
        <v>66</v>
      </c>
      <c r="M323" t="s">
        <v>868</v>
      </c>
      <c r="N323" t="s">
        <v>870</v>
      </c>
      <c r="O323">
        <v>2</v>
      </c>
      <c r="P323" t="s">
        <v>148</v>
      </c>
      <c r="Q323">
        <v>24</v>
      </c>
      <c r="R323" t="s">
        <v>484</v>
      </c>
      <c r="S323" t="s">
        <v>896</v>
      </c>
      <c r="T323" t="s">
        <v>897</v>
      </c>
      <c r="U323">
        <v>2000</v>
      </c>
      <c r="V323" t="s">
        <v>105</v>
      </c>
      <c r="W323">
        <v>2531</v>
      </c>
      <c r="X323" t="s">
        <v>444</v>
      </c>
      <c r="Y323">
        <v>0</v>
      </c>
      <c r="Z323" t="s">
        <v>58</v>
      </c>
      <c r="AH323" s="1">
        <v>9000000</v>
      </c>
      <c r="AI323" s="1">
        <v>6000000</v>
      </c>
      <c r="AJ323" s="1">
        <v>8491001.9100000001</v>
      </c>
      <c r="AK323" s="1">
        <v>8491001.9100000001</v>
      </c>
      <c r="AL323" s="1">
        <v>428009.23</v>
      </c>
      <c r="AM323" s="1">
        <v>404753.08</v>
      </c>
      <c r="AN323" s="1">
        <v>404753.08</v>
      </c>
      <c r="AO323" s="1">
        <v>508998.09</v>
      </c>
      <c r="AP323" s="1">
        <v>8595246.9199999999</v>
      </c>
      <c r="AQ323">
        <v>0</v>
      </c>
      <c r="AR323" s="1">
        <v>3000000</v>
      </c>
      <c r="AS323">
        <v>0</v>
      </c>
      <c r="AT323">
        <v>0</v>
      </c>
      <c r="AU323" s="1">
        <v>3000000</v>
      </c>
    </row>
    <row r="324" spans="1:47" hidden="1" x14ac:dyDescent="0.35">
      <c r="A324" t="s">
        <v>812</v>
      </c>
      <c r="B324" t="s">
        <v>64</v>
      </c>
      <c r="C324" t="s">
        <v>815</v>
      </c>
      <c r="D324" t="s">
        <v>54</v>
      </c>
      <c r="E324">
        <v>2</v>
      </c>
      <c r="F324" t="s">
        <v>183</v>
      </c>
      <c r="G324">
        <v>2.2999999999999998</v>
      </c>
      <c r="H324" t="s">
        <v>479</v>
      </c>
      <c r="I324" t="s">
        <v>480</v>
      </c>
      <c r="J324" t="s">
        <v>481</v>
      </c>
      <c r="K324" t="s">
        <v>65</v>
      </c>
      <c r="L324" t="s">
        <v>66</v>
      </c>
      <c r="M324" t="s">
        <v>868</v>
      </c>
      <c r="N324" t="s">
        <v>870</v>
      </c>
      <c r="O324">
        <v>2</v>
      </c>
      <c r="P324" t="s">
        <v>148</v>
      </c>
      <c r="Q324">
        <v>24</v>
      </c>
      <c r="R324" t="s">
        <v>484</v>
      </c>
      <c r="S324" t="s">
        <v>896</v>
      </c>
      <c r="T324" t="s">
        <v>897</v>
      </c>
      <c r="U324">
        <v>2000</v>
      </c>
      <c r="V324" t="s">
        <v>105</v>
      </c>
      <c r="W324">
        <v>2541</v>
      </c>
      <c r="X324" t="s">
        <v>310</v>
      </c>
      <c r="Y324">
        <v>0</v>
      </c>
      <c r="Z324" t="s">
        <v>58</v>
      </c>
      <c r="AH324" s="1">
        <v>5200000</v>
      </c>
      <c r="AI324" s="1">
        <v>7000000</v>
      </c>
      <c r="AJ324" s="1">
        <v>4863450.12</v>
      </c>
      <c r="AK324" s="1">
        <v>4856930.32</v>
      </c>
      <c r="AL324" s="1">
        <v>1581971.26</v>
      </c>
      <c r="AM324" s="1">
        <v>1579501.26</v>
      </c>
      <c r="AN324" s="1">
        <v>1579501.26</v>
      </c>
      <c r="AO324" s="1">
        <v>343069.68</v>
      </c>
      <c r="AP324" s="1">
        <v>3620498.74</v>
      </c>
      <c r="AQ324">
        <v>0</v>
      </c>
      <c r="AR324">
        <v>0</v>
      </c>
      <c r="AS324">
        <v>0</v>
      </c>
      <c r="AT324" s="1">
        <v>1800000</v>
      </c>
      <c r="AU324" s="1">
        <v>-1800000</v>
      </c>
    </row>
    <row r="325" spans="1:47" hidden="1" x14ac:dyDescent="0.35">
      <c r="A325" t="s">
        <v>812</v>
      </c>
      <c r="B325" t="s">
        <v>64</v>
      </c>
      <c r="C325" t="s">
        <v>815</v>
      </c>
      <c r="D325" t="s">
        <v>54</v>
      </c>
      <c r="E325">
        <v>2</v>
      </c>
      <c r="F325" t="s">
        <v>183</v>
      </c>
      <c r="G325">
        <v>2.2999999999999998</v>
      </c>
      <c r="H325" t="s">
        <v>479</v>
      </c>
      <c r="I325" t="s">
        <v>480</v>
      </c>
      <c r="J325" t="s">
        <v>481</v>
      </c>
      <c r="K325" t="s">
        <v>65</v>
      </c>
      <c r="L325" t="s">
        <v>66</v>
      </c>
      <c r="M325" t="s">
        <v>868</v>
      </c>
      <c r="N325" t="s">
        <v>870</v>
      </c>
      <c r="O325">
        <v>2</v>
      </c>
      <c r="P325" t="s">
        <v>148</v>
      </c>
      <c r="Q325">
        <v>24</v>
      </c>
      <c r="R325" t="s">
        <v>484</v>
      </c>
      <c r="S325" t="s">
        <v>896</v>
      </c>
      <c r="T325" t="s">
        <v>897</v>
      </c>
      <c r="U325">
        <v>2000</v>
      </c>
      <c r="V325" t="s">
        <v>105</v>
      </c>
      <c r="W325">
        <v>2561</v>
      </c>
      <c r="X325" t="s">
        <v>376</v>
      </c>
      <c r="Y325">
        <v>0</v>
      </c>
      <c r="Z325" t="s">
        <v>58</v>
      </c>
      <c r="AH325" s="1">
        <v>30000</v>
      </c>
      <c r="AI325" s="1">
        <v>30000</v>
      </c>
      <c r="AJ325">
        <v>0</v>
      </c>
      <c r="AK325">
        <v>0</v>
      </c>
      <c r="AL325">
        <v>0</v>
      </c>
      <c r="AM325">
        <v>0</v>
      </c>
      <c r="AN325">
        <v>0</v>
      </c>
      <c r="AO325" s="1">
        <v>30000</v>
      </c>
      <c r="AP325" s="1">
        <v>30000</v>
      </c>
      <c r="AQ325">
        <v>0</v>
      </c>
      <c r="AR325">
        <v>0</v>
      </c>
      <c r="AS325">
        <v>0</v>
      </c>
      <c r="AT325">
        <v>0</v>
      </c>
      <c r="AU325">
        <v>0</v>
      </c>
    </row>
    <row r="326" spans="1:47" hidden="1" x14ac:dyDescent="0.35">
      <c r="A326" t="s">
        <v>812</v>
      </c>
      <c r="B326" t="s">
        <v>64</v>
      </c>
      <c r="C326" t="s">
        <v>815</v>
      </c>
      <c r="D326" t="s">
        <v>54</v>
      </c>
      <c r="E326">
        <v>2</v>
      </c>
      <c r="F326" t="s">
        <v>183</v>
      </c>
      <c r="G326">
        <v>2.2999999999999998</v>
      </c>
      <c r="H326" t="s">
        <v>479</v>
      </c>
      <c r="I326" t="s">
        <v>480</v>
      </c>
      <c r="J326" t="s">
        <v>481</v>
      </c>
      <c r="K326" t="s">
        <v>65</v>
      </c>
      <c r="L326" t="s">
        <v>66</v>
      </c>
      <c r="M326" t="s">
        <v>868</v>
      </c>
      <c r="N326" t="s">
        <v>870</v>
      </c>
      <c r="O326">
        <v>2</v>
      </c>
      <c r="P326" t="s">
        <v>148</v>
      </c>
      <c r="Q326">
        <v>24</v>
      </c>
      <c r="R326" t="s">
        <v>484</v>
      </c>
      <c r="S326" t="s">
        <v>896</v>
      </c>
      <c r="T326" t="s">
        <v>897</v>
      </c>
      <c r="U326">
        <v>2000</v>
      </c>
      <c r="V326" t="s">
        <v>105</v>
      </c>
      <c r="W326">
        <v>2711</v>
      </c>
      <c r="X326" t="s">
        <v>106</v>
      </c>
      <c r="Y326">
        <v>0</v>
      </c>
      <c r="Z326" t="s">
        <v>58</v>
      </c>
      <c r="AH326" s="1">
        <v>87022</v>
      </c>
      <c r="AI326" s="1">
        <v>1200000</v>
      </c>
      <c r="AJ326" s="1">
        <v>36656</v>
      </c>
      <c r="AK326" s="1">
        <v>36656</v>
      </c>
      <c r="AL326" s="1">
        <v>36656</v>
      </c>
      <c r="AM326" s="1">
        <v>36656</v>
      </c>
      <c r="AN326" s="1">
        <v>36656</v>
      </c>
      <c r="AO326" s="1">
        <v>50366</v>
      </c>
      <c r="AP326" s="1">
        <v>50366</v>
      </c>
      <c r="AQ326">
        <v>0</v>
      </c>
      <c r="AR326">
        <v>0</v>
      </c>
      <c r="AS326">
        <v>0</v>
      </c>
      <c r="AT326" s="1">
        <v>1112978</v>
      </c>
      <c r="AU326" s="1">
        <v>-1112978</v>
      </c>
    </row>
    <row r="327" spans="1:47" hidden="1" x14ac:dyDescent="0.35">
      <c r="A327" t="s">
        <v>812</v>
      </c>
      <c r="B327" t="s">
        <v>64</v>
      </c>
      <c r="C327" t="s">
        <v>815</v>
      </c>
      <c r="D327" t="s">
        <v>54</v>
      </c>
      <c r="E327">
        <v>2</v>
      </c>
      <c r="F327" t="s">
        <v>183</v>
      </c>
      <c r="G327">
        <v>2.2999999999999998</v>
      </c>
      <c r="H327" t="s">
        <v>479</v>
      </c>
      <c r="I327" t="s">
        <v>480</v>
      </c>
      <c r="J327" t="s">
        <v>481</v>
      </c>
      <c r="K327" t="s">
        <v>65</v>
      </c>
      <c r="L327" t="s">
        <v>66</v>
      </c>
      <c r="M327" t="s">
        <v>868</v>
      </c>
      <c r="N327" t="s">
        <v>870</v>
      </c>
      <c r="O327">
        <v>2</v>
      </c>
      <c r="P327" t="s">
        <v>148</v>
      </c>
      <c r="Q327">
        <v>24</v>
      </c>
      <c r="R327" t="s">
        <v>484</v>
      </c>
      <c r="S327" t="s">
        <v>896</v>
      </c>
      <c r="T327" t="s">
        <v>897</v>
      </c>
      <c r="U327">
        <v>2000</v>
      </c>
      <c r="V327" t="s">
        <v>105</v>
      </c>
      <c r="W327">
        <v>2721</v>
      </c>
      <c r="X327" t="s">
        <v>377</v>
      </c>
      <c r="Y327">
        <v>0</v>
      </c>
      <c r="Z327" t="s">
        <v>58</v>
      </c>
      <c r="AH327" s="1">
        <v>300000</v>
      </c>
      <c r="AI327" s="1">
        <v>300000</v>
      </c>
      <c r="AJ327" s="1">
        <v>183494.6</v>
      </c>
      <c r="AK327" s="1">
        <v>183494.6</v>
      </c>
      <c r="AL327" s="1">
        <v>47101.8</v>
      </c>
      <c r="AM327">
        <v>0</v>
      </c>
      <c r="AN327">
        <v>0</v>
      </c>
      <c r="AO327" s="1">
        <v>116505.4</v>
      </c>
      <c r="AP327" s="1">
        <v>300000</v>
      </c>
      <c r="AQ327">
        <v>0</v>
      </c>
      <c r="AR327">
        <v>0</v>
      </c>
      <c r="AS327">
        <v>0</v>
      </c>
      <c r="AT327">
        <v>0</v>
      </c>
      <c r="AU327">
        <v>0</v>
      </c>
    </row>
    <row r="328" spans="1:47" hidden="1" x14ac:dyDescent="0.35">
      <c r="A328" t="s">
        <v>812</v>
      </c>
      <c r="B328" t="s">
        <v>64</v>
      </c>
      <c r="C328" t="s">
        <v>815</v>
      </c>
      <c r="D328" t="s">
        <v>54</v>
      </c>
      <c r="E328">
        <v>2</v>
      </c>
      <c r="F328" t="s">
        <v>183</v>
      </c>
      <c r="G328">
        <v>2.2999999999999998</v>
      </c>
      <c r="H328" t="s">
        <v>479</v>
      </c>
      <c r="I328" t="s">
        <v>480</v>
      </c>
      <c r="J328" t="s">
        <v>481</v>
      </c>
      <c r="K328" t="s">
        <v>65</v>
      </c>
      <c r="L328" t="s">
        <v>66</v>
      </c>
      <c r="M328" t="s">
        <v>868</v>
      </c>
      <c r="N328" t="s">
        <v>870</v>
      </c>
      <c r="O328">
        <v>2</v>
      </c>
      <c r="P328" t="s">
        <v>148</v>
      </c>
      <c r="Q328">
        <v>24</v>
      </c>
      <c r="R328" t="s">
        <v>484</v>
      </c>
      <c r="S328" t="s">
        <v>896</v>
      </c>
      <c r="T328" t="s">
        <v>897</v>
      </c>
      <c r="U328">
        <v>2000</v>
      </c>
      <c r="V328" t="s">
        <v>105</v>
      </c>
      <c r="W328">
        <v>2911</v>
      </c>
      <c r="X328" t="s">
        <v>312</v>
      </c>
      <c r="Y328">
        <v>0</v>
      </c>
      <c r="Z328" t="s">
        <v>58</v>
      </c>
      <c r="AH328" s="1">
        <v>250000</v>
      </c>
      <c r="AI328" s="1">
        <v>250000</v>
      </c>
      <c r="AJ328" s="1">
        <v>1725</v>
      </c>
      <c r="AK328" s="1">
        <v>1725</v>
      </c>
      <c r="AL328" s="1">
        <v>1725</v>
      </c>
      <c r="AM328" s="1">
        <v>1725</v>
      </c>
      <c r="AN328" s="1">
        <v>1725</v>
      </c>
      <c r="AO328" s="1">
        <v>248275</v>
      </c>
      <c r="AP328" s="1">
        <v>248275</v>
      </c>
      <c r="AQ328">
        <v>0</v>
      </c>
      <c r="AR328">
        <v>0</v>
      </c>
      <c r="AS328">
        <v>0</v>
      </c>
      <c r="AT328">
        <v>0</v>
      </c>
      <c r="AU328">
        <v>0</v>
      </c>
    </row>
    <row r="329" spans="1:47" hidden="1" x14ac:dyDescent="0.35">
      <c r="A329" t="s">
        <v>812</v>
      </c>
      <c r="B329" t="s">
        <v>64</v>
      </c>
      <c r="C329" t="s">
        <v>815</v>
      </c>
      <c r="D329" t="s">
        <v>54</v>
      </c>
      <c r="E329">
        <v>2</v>
      </c>
      <c r="F329" t="s">
        <v>183</v>
      </c>
      <c r="G329">
        <v>2.2999999999999998</v>
      </c>
      <c r="H329" t="s">
        <v>479</v>
      </c>
      <c r="I329" t="s">
        <v>480</v>
      </c>
      <c r="J329" t="s">
        <v>481</v>
      </c>
      <c r="K329" t="s">
        <v>65</v>
      </c>
      <c r="L329" t="s">
        <v>66</v>
      </c>
      <c r="M329" t="s">
        <v>868</v>
      </c>
      <c r="N329" t="s">
        <v>870</v>
      </c>
      <c r="O329">
        <v>2</v>
      </c>
      <c r="P329" t="s">
        <v>148</v>
      </c>
      <c r="Q329">
        <v>24</v>
      </c>
      <c r="R329" t="s">
        <v>484</v>
      </c>
      <c r="S329" t="s">
        <v>896</v>
      </c>
      <c r="T329" t="s">
        <v>897</v>
      </c>
      <c r="U329">
        <v>3000</v>
      </c>
      <c r="V329" t="s">
        <v>56</v>
      </c>
      <c r="W329">
        <v>3391</v>
      </c>
      <c r="X329" t="s">
        <v>129</v>
      </c>
      <c r="Y329">
        <v>0</v>
      </c>
      <c r="Z329" t="s">
        <v>58</v>
      </c>
      <c r="AH329" s="1">
        <v>11500000</v>
      </c>
      <c r="AI329" s="1">
        <v>12000000</v>
      </c>
      <c r="AJ329" s="1">
        <v>9744758.9600000009</v>
      </c>
      <c r="AK329" s="1">
        <v>9508642.1199999992</v>
      </c>
      <c r="AL329" s="1">
        <v>4916126.72</v>
      </c>
      <c r="AM329" s="1">
        <v>1887717.19</v>
      </c>
      <c r="AN329" s="1">
        <v>1887717.19</v>
      </c>
      <c r="AO329" s="1">
        <v>1991357.88</v>
      </c>
      <c r="AP329" s="1">
        <v>9612282.8100000005</v>
      </c>
      <c r="AQ329">
        <v>0</v>
      </c>
      <c r="AR329">
        <v>0</v>
      </c>
      <c r="AS329">
        <v>0</v>
      </c>
      <c r="AT329" s="1">
        <v>500000</v>
      </c>
      <c r="AU329" s="1">
        <v>-500000</v>
      </c>
    </row>
    <row r="330" spans="1:47" hidden="1" x14ac:dyDescent="0.35">
      <c r="A330" t="s">
        <v>812</v>
      </c>
      <c r="B330" t="s">
        <v>64</v>
      </c>
      <c r="C330" t="s">
        <v>815</v>
      </c>
      <c r="D330" t="s">
        <v>54</v>
      </c>
      <c r="E330">
        <v>2</v>
      </c>
      <c r="F330" t="s">
        <v>183</v>
      </c>
      <c r="G330">
        <v>2.2999999999999998</v>
      </c>
      <c r="H330" t="s">
        <v>479</v>
      </c>
      <c r="I330" t="s">
        <v>480</v>
      </c>
      <c r="J330" t="s">
        <v>481</v>
      </c>
      <c r="K330" t="s">
        <v>65</v>
      </c>
      <c r="L330" t="s">
        <v>66</v>
      </c>
      <c r="M330" t="s">
        <v>868</v>
      </c>
      <c r="N330" t="s">
        <v>870</v>
      </c>
      <c r="O330">
        <v>2</v>
      </c>
      <c r="P330" t="s">
        <v>148</v>
      </c>
      <c r="Q330">
        <v>24</v>
      </c>
      <c r="R330" t="s">
        <v>484</v>
      </c>
      <c r="S330" t="s">
        <v>896</v>
      </c>
      <c r="T330" t="s">
        <v>897</v>
      </c>
      <c r="U330">
        <v>3000</v>
      </c>
      <c r="V330" t="s">
        <v>56</v>
      </c>
      <c r="W330">
        <v>3541</v>
      </c>
      <c r="X330" t="s">
        <v>489</v>
      </c>
      <c r="Y330">
        <v>0</v>
      </c>
      <c r="Z330" t="s">
        <v>58</v>
      </c>
      <c r="AH330" s="1">
        <v>1200000</v>
      </c>
      <c r="AI330" s="1">
        <v>700000</v>
      </c>
      <c r="AJ330" s="1">
        <v>907861.36</v>
      </c>
      <c r="AK330" s="1">
        <v>907861.36</v>
      </c>
      <c r="AL330" s="1">
        <v>280974.15999999997</v>
      </c>
      <c r="AM330" s="1">
        <v>155596.72</v>
      </c>
      <c r="AN330" s="1">
        <v>155596.72</v>
      </c>
      <c r="AO330" s="1">
        <v>292138.64</v>
      </c>
      <c r="AP330" s="1">
        <v>1044403.28</v>
      </c>
      <c r="AQ330">
        <v>0</v>
      </c>
      <c r="AR330" s="1">
        <v>500000</v>
      </c>
      <c r="AS330">
        <v>0</v>
      </c>
      <c r="AT330">
        <v>0</v>
      </c>
      <c r="AU330" s="1">
        <v>500000</v>
      </c>
    </row>
    <row r="331" spans="1:47" hidden="1" x14ac:dyDescent="0.35">
      <c r="A331" t="s">
        <v>812</v>
      </c>
      <c r="B331" t="s">
        <v>64</v>
      </c>
      <c r="C331" t="s">
        <v>815</v>
      </c>
      <c r="D331" t="s">
        <v>54</v>
      </c>
      <c r="E331">
        <v>2</v>
      </c>
      <c r="F331" t="s">
        <v>183</v>
      </c>
      <c r="G331">
        <v>2.2999999999999998</v>
      </c>
      <c r="H331" t="s">
        <v>479</v>
      </c>
      <c r="I331" t="s">
        <v>480</v>
      </c>
      <c r="J331" t="s">
        <v>481</v>
      </c>
      <c r="K331" t="s">
        <v>65</v>
      </c>
      <c r="L331" t="s">
        <v>66</v>
      </c>
      <c r="M331" t="s">
        <v>868</v>
      </c>
      <c r="N331" t="s">
        <v>870</v>
      </c>
      <c r="O331">
        <v>2</v>
      </c>
      <c r="P331" t="s">
        <v>148</v>
      </c>
      <c r="Q331">
        <v>24</v>
      </c>
      <c r="R331" t="s">
        <v>484</v>
      </c>
      <c r="S331" t="s">
        <v>896</v>
      </c>
      <c r="T331" t="s">
        <v>897</v>
      </c>
      <c r="U331">
        <v>3000</v>
      </c>
      <c r="V331" t="s">
        <v>56</v>
      </c>
      <c r="W331">
        <v>3561</v>
      </c>
      <c r="X331" t="s">
        <v>490</v>
      </c>
      <c r="Y331">
        <v>0</v>
      </c>
      <c r="Z331" t="s">
        <v>58</v>
      </c>
      <c r="AH331" s="1">
        <v>50000</v>
      </c>
      <c r="AI331" s="1">
        <v>50000</v>
      </c>
      <c r="AJ331" s="1">
        <v>1624</v>
      </c>
      <c r="AK331" s="1">
        <v>1624</v>
      </c>
      <c r="AL331" s="1">
        <v>1624</v>
      </c>
      <c r="AM331" s="1">
        <v>1624</v>
      </c>
      <c r="AN331" s="1">
        <v>1624</v>
      </c>
      <c r="AO331" s="1">
        <v>48376</v>
      </c>
      <c r="AP331" s="1">
        <v>48376</v>
      </c>
      <c r="AQ331">
        <v>0</v>
      </c>
      <c r="AR331">
        <v>0</v>
      </c>
      <c r="AS331">
        <v>0</v>
      </c>
      <c r="AT331">
        <v>0</v>
      </c>
      <c r="AU331">
        <v>0</v>
      </c>
    </row>
    <row r="332" spans="1:47" hidden="1" x14ac:dyDescent="0.35">
      <c r="A332" t="s">
        <v>812</v>
      </c>
      <c r="B332" t="s">
        <v>64</v>
      </c>
      <c r="C332" t="s">
        <v>815</v>
      </c>
      <c r="D332" t="s">
        <v>54</v>
      </c>
      <c r="E332">
        <v>2</v>
      </c>
      <c r="F332" t="s">
        <v>183</v>
      </c>
      <c r="G332">
        <v>2.2999999999999998</v>
      </c>
      <c r="H332" t="s">
        <v>479</v>
      </c>
      <c r="I332" t="s">
        <v>480</v>
      </c>
      <c r="J332" t="s">
        <v>481</v>
      </c>
      <c r="K332" t="s">
        <v>65</v>
      </c>
      <c r="L332" t="s">
        <v>66</v>
      </c>
      <c r="M332" t="s">
        <v>868</v>
      </c>
      <c r="N332" t="s">
        <v>870</v>
      </c>
      <c r="O332">
        <v>2</v>
      </c>
      <c r="P332" t="s">
        <v>148</v>
      </c>
      <c r="Q332">
        <v>24</v>
      </c>
      <c r="R332" t="s">
        <v>484</v>
      </c>
      <c r="S332" t="s">
        <v>896</v>
      </c>
      <c r="T332" t="s">
        <v>897</v>
      </c>
      <c r="U332">
        <v>3000</v>
      </c>
      <c r="V332" t="s">
        <v>56</v>
      </c>
      <c r="W332">
        <v>3581</v>
      </c>
      <c r="X332" t="s">
        <v>190</v>
      </c>
      <c r="Y332">
        <v>0</v>
      </c>
      <c r="Z332" t="s">
        <v>58</v>
      </c>
      <c r="AH332" s="1">
        <v>1700000</v>
      </c>
      <c r="AI332" s="1">
        <v>1200000</v>
      </c>
      <c r="AJ332" s="1">
        <v>1435933.67</v>
      </c>
      <c r="AK332" s="1">
        <v>1435933.67</v>
      </c>
      <c r="AL332" s="1">
        <v>487843.33</v>
      </c>
      <c r="AM332" s="1">
        <v>329418.06</v>
      </c>
      <c r="AN332" s="1">
        <v>329418.06</v>
      </c>
      <c r="AO332" s="1">
        <v>264066.33</v>
      </c>
      <c r="AP332" s="1">
        <v>1370581.94</v>
      </c>
      <c r="AQ332">
        <v>0</v>
      </c>
      <c r="AR332" s="1">
        <v>500000</v>
      </c>
      <c r="AS332">
        <v>0</v>
      </c>
      <c r="AT332">
        <v>0</v>
      </c>
      <c r="AU332" s="1">
        <v>500000</v>
      </c>
    </row>
    <row r="333" spans="1:47" hidden="1" x14ac:dyDescent="0.35">
      <c r="A333" t="s">
        <v>812</v>
      </c>
      <c r="B333" t="s">
        <v>64</v>
      </c>
      <c r="C333" t="s">
        <v>815</v>
      </c>
      <c r="D333" t="s">
        <v>54</v>
      </c>
      <c r="E333">
        <v>2</v>
      </c>
      <c r="F333" t="s">
        <v>183</v>
      </c>
      <c r="G333">
        <v>2.4</v>
      </c>
      <c r="H333" t="s">
        <v>491</v>
      </c>
      <c r="I333" t="s">
        <v>492</v>
      </c>
      <c r="J333" t="s">
        <v>493</v>
      </c>
      <c r="K333" t="s">
        <v>270</v>
      </c>
      <c r="L333" t="s">
        <v>271</v>
      </c>
      <c r="M333" t="s">
        <v>898</v>
      </c>
      <c r="N333" t="s">
        <v>900</v>
      </c>
      <c r="O333">
        <v>0</v>
      </c>
      <c r="P333" t="s">
        <v>255</v>
      </c>
      <c r="Q333">
        <v>37</v>
      </c>
      <c r="R333" t="s">
        <v>496</v>
      </c>
      <c r="S333" t="s">
        <v>899</v>
      </c>
      <c r="T333" t="s">
        <v>901</v>
      </c>
      <c r="U333">
        <v>2000</v>
      </c>
      <c r="V333" t="s">
        <v>105</v>
      </c>
      <c r="W333">
        <v>2541</v>
      </c>
      <c r="X333" t="s">
        <v>310</v>
      </c>
      <c r="Y333">
        <v>0</v>
      </c>
      <c r="Z333" t="s">
        <v>58</v>
      </c>
      <c r="AH333" s="1">
        <v>2500</v>
      </c>
      <c r="AI333" s="1">
        <v>2500</v>
      </c>
      <c r="AJ333">
        <v>0</v>
      </c>
      <c r="AK333">
        <v>0</v>
      </c>
      <c r="AL333">
        <v>0</v>
      </c>
      <c r="AM333">
        <v>0</v>
      </c>
      <c r="AN333">
        <v>0</v>
      </c>
      <c r="AO333" s="1">
        <v>2500</v>
      </c>
      <c r="AP333" s="1">
        <v>2500</v>
      </c>
      <c r="AQ333">
        <v>0</v>
      </c>
      <c r="AR333">
        <v>0</v>
      </c>
      <c r="AS333">
        <v>0</v>
      </c>
      <c r="AT333">
        <v>0</v>
      </c>
      <c r="AU333">
        <v>0</v>
      </c>
    </row>
    <row r="334" spans="1:47" hidden="1" x14ac:dyDescent="0.35">
      <c r="A334" t="s">
        <v>812</v>
      </c>
      <c r="B334" t="s">
        <v>64</v>
      </c>
      <c r="C334" t="s">
        <v>815</v>
      </c>
      <c r="D334" t="s">
        <v>54</v>
      </c>
      <c r="E334">
        <v>2</v>
      </c>
      <c r="F334" t="s">
        <v>183</v>
      </c>
      <c r="G334">
        <v>2.4</v>
      </c>
      <c r="H334" t="s">
        <v>491</v>
      </c>
      <c r="I334" t="s">
        <v>492</v>
      </c>
      <c r="J334" t="s">
        <v>493</v>
      </c>
      <c r="K334" t="s">
        <v>270</v>
      </c>
      <c r="L334" t="s">
        <v>271</v>
      </c>
      <c r="M334" t="s">
        <v>898</v>
      </c>
      <c r="N334" t="s">
        <v>900</v>
      </c>
      <c r="O334">
        <v>0</v>
      </c>
      <c r="P334" t="s">
        <v>255</v>
      </c>
      <c r="Q334">
        <v>37</v>
      </c>
      <c r="R334" t="s">
        <v>496</v>
      </c>
      <c r="S334" t="s">
        <v>899</v>
      </c>
      <c r="T334" t="s">
        <v>901</v>
      </c>
      <c r="U334">
        <v>2000</v>
      </c>
      <c r="V334" t="s">
        <v>105</v>
      </c>
      <c r="W334">
        <v>2911</v>
      </c>
      <c r="X334" t="s">
        <v>312</v>
      </c>
      <c r="Y334">
        <v>0</v>
      </c>
      <c r="Z334" t="s">
        <v>58</v>
      </c>
      <c r="AH334" s="1">
        <v>3500</v>
      </c>
      <c r="AI334" s="1">
        <v>3500</v>
      </c>
      <c r="AJ334">
        <v>0</v>
      </c>
      <c r="AK334">
        <v>0</v>
      </c>
      <c r="AL334">
        <v>0</v>
      </c>
      <c r="AM334">
        <v>0</v>
      </c>
      <c r="AN334">
        <v>0</v>
      </c>
      <c r="AO334" s="1">
        <v>3500</v>
      </c>
      <c r="AP334" s="1">
        <v>3500</v>
      </c>
      <c r="AQ334">
        <v>0</v>
      </c>
      <c r="AR334">
        <v>0</v>
      </c>
      <c r="AS334">
        <v>0</v>
      </c>
      <c r="AT334">
        <v>0</v>
      </c>
      <c r="AU334">
        <v>0</v>
      </c>
    </row>
    <row r="335" spans="1:47" hidden="1" x14ac:dyDescent="0.35">
      <c r="A335" t="s">
        <v>812</v>
      </c>
      <c r="B335" t="s">
        <v>64</v>
      </c>
      <c r="C335" t="s">
        <v>815</v>
      </c>
      <c r="D335" t="s">
        <v>54</v>
      </c>
      <c r="E335">
        <v>2</v>
      </c>
      <c r="F335" t="s">
        <v>183</v>
      </c>
      <c r="G335">
        <v>2.4</v>
      </c>
      <c r="H335" t="s">
        <v>491</v>
      </c>
      <c r="I335" t="s">
        <v>492</v>
      </c>
      <c r="J335" t="s">
        <v>493</v>
      </c>
      <c r="K335" t="s">
        <v>270</v>
      </c>
      <c r="L335" t="s">
        <v>271</v>
      </c>
      <c r="M335" t="s">
        <v>898</v>
      </c>
      <c r="N335" t="s">
        <v>900</v>
      </c>
      <c r="O335">
        <v>0</v>
      </c>
      <c r="P335" t="s">
        <v>255</v>
      </c>
      <c r="Q335">
        <v>37</v>
      </c>
      <c r="R335" t="s">
        <v>496</v>
      </c>
      <c r="S335" t="s">
        <v>899</v>
      </c>
      <c r="T335" t="s">
        <v>901</v>
      </c>
      <c r="U335">
        <v>3000</v>
      </c>
      <c r="V335" t="s">
        <v>56</v>
      </c>
      <c r="W335">
        <v>3341</v>
      </c>
      <c r="X335" t="s">
        <v>162</v>
      </c>
      <c r="Y335">
        <v>0</v>
      </c>
      <c r="Z335" t="s">
        <v>58</v>
      </c>
      <c r="AH335" s="1">
        <v>212976.68</v>
      </c>
      <c r="AI335">
        <v>0</v>
      </c>
      <c r="AJ335" s="1">
        <v>212976.09</v>
      </c>
      <c r="AK335" s="1">
        <v>212976.09</v>
      </c>
      <c r="AL335">
        <v>0</v>
      </c>
      <c r="AM335">
        <v>0</v>
      </c>
      <c r="AN335">
        <v>0</v>
      </c>
      <c r="AO335">
        <v>0.59</v>
      </c>
      <c r="AP335" s="1">
        <v>212976.68</v>
      </c>
      <c r="AQ335">
        <v>0</v>
      </c>
      <c r="AR335" s="1">
        <v>212976.68</v>
      </c>
      <c r="AS335">
        <v>0</v>
      </c>
      <c r="AT335">
        <v>0</v>
      </c>
      <c r="AU335" s="1">
        <v>212976.68</v>
      </c>
    </row>
    <row r="336" spans="1:47" hidden="1" x14ac:dyDescent="0.35">
      <c r="A336" t="s">
        <v>812</v>
      </c>
      <c r="B336" t="s">
        <v>64</v>
      </c>
      <c r="C336" t="s">
        <v>815</v>
      </c>
      <c r="D336" t="s">
        <v>54</v>
      </c>
      <c r="E336">
        <v>2</v>
      </c>
      <c r="F336" t="s">
        <v>183</v>
      </c>
      <c r="G336">
        <v>2.4</v>
      </c>
      <c r="H336" t="s">
        <v>491</v>
      </c>
      <c r="I336" t="s">
        <v>492</v>
      </c>
      <c r="J336" t="s">
        <v>493</v>
      </c>
      <c r="K336" t="s">
        <v>270</v>
      </c>
      <c r="L336" t="s">
        <v>271</v>
      </c>
      <c r="M336" t="s">
        <v>898</v>
      </c>
      <c r="N336" t="s">
        <v>900</v>
      </c>
      <c r="O336">
        <v>0</v>
      </c>
      <c r="P336" t="s">
        <v>255</v>
      </c>
      <c r="Q336">
        <v>37</v>
      </c>
      <c r="R336" t="s">
        <v>496</v>
      </c>
      <c r="S336" t="s">
        <v>899</v>
      </c>
      <c r="T336" t="s">
        <v>901</v>
      </c>
      <c r="U336">
        <v>3000</v>
      </c>
      <c r="V336" t="s">
        <v>56</v>
      </c>
      <c r="W336">
        <v>3821</v>
      </c>
      <c r="X336" t="s">
        <v>228</v>
      </c>
      <c r="Y336">
        <v>0</v>
      </c>
      <c r="Z336" t="s">
        <v>58</v>
      </c>
      <c r="AH336" s="1">
        <v>186983.32</v>
      </c>
      <c r="AI336" s="1">
        <v>332000</v>
      </c>
      <c r="AJ336" s="1">
        <v>135024</v>
      </c>
      <c r="AK336" s="1">
        <v>135024</v>
      </c>
      <c r="AL336" s="1">
        <v>18560</v>
      </c>
      <c r="AM336" s="1">
        <v>18560</v>
      </c>
      <c r="AN336" s="1">
        <v>18560</v>
      </c>
      <c r="AO336" s="1">
        <v>51959.32</v>
      </c>
      <c r="AP336" s="1">
        <v>168423.32</v>
      </c>
      <c r="AQ336">
        <v>0</v>
      </c>
      <c r="AR336" s="1">
        <v>50000</v>
      </c>
      <c r="AS336">
        <v>0</v>
      </c>
      <c r="AT336" s="1">
        <v>195016.68</v>
      </c>
      <c r="AU336" s="1">
        <v>-145016.68</v>
      </c>
    </row>
    <row r="337" spans="1:47" hidden="1" x14ac:dyDescent="0.35">
      <c r="A337" t="s">
        <v>812</v>
      </c>
      <c r="B337" t="s">
        <v>64</v>
      </c>
      <c r="C337" t="s">
        <v>815</v>
      </c>
      <c r="D337" t="s">
        <v>54</v>
      </c>
      <c r="E337">
        <v>2</v>
      </c>
      <c r="F337" t="s">
        <v>183</v>
      </c>
      <c r="G337">
        <v>2.4</v>
      </c>
      <c r="H337" t="s">
        <v>491</v>
      </c>
      <c r="I337" t="s">
        <v>492</v>
      </c>
      <c r="J337" t="s">
        <v>493</v>
      </c>
      <c r="K337" t="s">
        <v>270</v>
      </c>
      <c r="L337" t="s">
        <v>271</v>
      </c>
      <c r="M337" t="s">
        <v>898</v>
      </c>
      <c r="N337" t="s">
        <v>900</v>
      </c>
      <c r="O337">
        <v>0</v>
      </c>
      <c r="P337" t="s">
        <v>255</v>
      </c>
      <c r="Q337">
        <v>37</v>
      </c>
      <c r="R337" t="s">
        <v>496</v>
      </c>
      <c r="S337" t="s">
        <v>899</v>
      </c>
      <c r="T337" t="s">
        <v>901</v>
      </c>
      <c r="U337">
        <v>3000</v>
      </c>
      <c r="V337" t="s">
        <v>56</v>
      </c>
      <c r="W337">
        <v>3821</v>
      </c>
      <c r="X337" t="s">
        <v>228</v>
      </c>
      <c r="Y337">
        <v>21</v>
      </c>
      <c r="Z337" t="s">
        <v>498</v>
      </c>
      <c r="AH337" s="1">
        <v>600000</v>
      </c>
      <c r="AI337" s="1">
        <v>1500000</v>
      </c>
      <c r="AJ337">
        <v>0</v>
      </c>
      <c r="AK337">
        <v>0</v>
      </c>
      <c r="AL337">
        <v>0</v>
      </c>
      <c r="AM337">
        <v>0</v>
      </c>
      <c r="AN337">
        <v>0</v>
      </c>
      <c r="AO337" s="1">
        <v>600000</v>
      </c>
      <c r="AP337" s="1">
        <v>600000</v>
      </c>
      <c r="AQ337">
        <v>0</v>
      </c>
      <c r="AR337">
        <v>0</v>
      </c>
      <c r="AS337">
        <v>0</v>
      </c>
      <c r="AT337" s="1">
        <v>900000</v>
      </c>
      <c r="AU337" s="1">
        <v>-900000</v>
      </c>
    </row>
    <row r="338" spans="1:47" hidden="1" x14ac:dyDescent="0.35">
      <c r="A338" t="s">
        <v>812</v>
      </c>
      <c r="B338" t="s">
        <v>64</v>
      </c>
      <c r="C338" t="s">
        <v>815</v>
      </c>
      <c r="D338" t="s">
        <v>54</v>
      </c>
      <c r="E338">
        <v>2</v>
      </c>
      <c r="F338" t="s">
        <v>183</v>
      </c>
      <c r="G338">
        <v>2.4</v>
      </c>
      <c r="H338" t="s">
        <v>491</v>
      </c>
      <c r="I338" t="s">
        <v>492</v>
      </c>
      <c r="J338" t="s">
        <v>493</v>
      </c>
      <c r="K338" t="s">
        <v>270</v>
      </c>
      <c r="L338" t="s">
        <v>271</v>
      </c>
      <c r="M338" t="s">
        <v>898</v>
      </c>
      <c r="N338" t="s">
        <v>900</v>
      </c>
      <c r="O338">
        <v>0</v>
      </c>
      <c r="P338" t="s">
        <v>255</v>
      </c>
      <c r="Q338">
        <v>37</v>
      </c>
      <c r="R338" t="s">
        <v>496</v>
      </c>
      <c r="S338" t="s">
        <v>899</v>
      </c>
      <c r="T338" t="s">
        <v>901</v>
      </c>
      <c r="U338">
        <v>3000</v>
      </c>
      <c r="V338" t="s">
        <v>56</v>
      </c>
      <c r="W338">
        <v>3821</v>
      </c>
      <c r="X338" t="s">
        <v>228</v>
      </c>
      <c r="Y338">
        <v>22</v>
      </c>
      <c r="Z338" t="s">
        <v>499</v>
      </c>
      <c r="AH338" s="1">
        <v>1432040</v>
      </c>
      <c r="AI338" s="1">
        <v>600000</v>
      </c>
      <c r="AJ338" s="1">
        <v>1140473.33</v>
      </c>
      <c r="AK338" s="1">
        <v>1140473.33</v>
      </c>
      <c r="AL338" s="1">
        <v>1140473.33</v>
      </c>
      <c r="AM338" s="1">
        <v>1140473.33</v>
      </c>
      <c r="AN338" s="1">
        <v>1140473.33</v>
      </c>
      <c r="AO338" s="1">
        <v>291566.67</v>
      </c>
      <c r="AP338" s="1">
        <v>291566.67</v>
      </c>
      <c r="AQ338">
        <v>0</v>
      </c>
      <c r="AR338" s="1">
        <v>900000</v>
      </c>
      <c r="AS338">
        <v>0</v>
      </c>
      <c r="AT338" s="1">
        <v>67960</v>
      </c>
      <c r="AU338" s="1">
        <v>832040</v>
      </c>
    </row>
    <row r="339" spans="1:47" hidden="1" x14ac:dyDescent="0.35">
      <c r="A339" t="s">
        <v>812</v>
      </c>
      <c r="B339" t="s">
        <v>64</v>
      </c>
      <c r="C339" t="s">
        <v>815</v>
      </c>
      <c r="D339" t="s">
        <v>54</v>
      </c>
      <c r="E339">
        <v>2</v>
      </c>
      <c r="F339" t="s">
        <v>183</v>
      </c>
      <c r="G339">
        <v>2.4</v>
      </c>
      <c r="H339" t="s">
        <v>491</v>
      </c>
      <c r="I339" t="s">
        <v>492</v>
      </c>
      <c r="J339" t="s">
        <v>493</v>
      </c>
      <c r="K339" t="s">
        <v>270</v>
      </c>
      <c r="L339" t="s">
        <v>271</v>
      </c>
      <c r="M339" t="s">
        <v>898</v>
      </c>
      <c r="N339" t="s">
        <v>900</v>
      </c>
      <c r="O339">
        <v>0</v>
      </c>
      <c r="P339" t="s">
        <v>255</v>
      </c>
      <c r="Q339">
        <v>37</v>
      </c>
      <c r="R339" t="s">
        <v>496</v>
      </c>
      <c r="S339" t="s">
        <v>899</v>
      </c>
      <c r="T339" t="s">
        <v>901</v>
      </c>
      <c r="U339">
        <v>3000</v>
      </c>
      <c r="V339" t="s">
        <v>56</v>
      </c>
      <c r="W339">
        <v>3841</v>
      </c>
      <c r="X339" t="s">
        <v>500</v>
      </c>
      <c r="Y339">
        <v>0</v>
      </c>
      <c r="Z339" t="s">
        <v>58</v>
      </c>
      <c r="AH339" s="1">
        <v>566000</v>
      </c>
      <c r="AI339" s="1">
        <v>566000</v>
      </c>
      <c r="AJ339">
        <v>0</v>
      </c>
      <c r="AK339">
        <v>0</v>
      </c>
      <c r="AL339">
        <v>0</v>
      </c>
      <c r="AM339">
        <v>0</v>
      </c>
      <c r="AN339">
        <v>0</v>
      </c>
      <c r="AO339" s="1">
        <v>566000</v>
      </c>
      <c r="AP339" s="1">
        <v>566000</v>
      </c>
      <c r="AQ339">
        <v>0</v>
      </c>
      <c r="AR339">
        <v>0</v>
      </c>
      <c r="AS339">
        <v>0</v>
      </c>
      <c r="AT339">
        <v>0</v>
      </c>
      <c r="AU339">
        <v>0</v>
      </c>
    </row>
    <row r="340" spans="1:47" hidden="1" x14ac:dyDescent="0.35">
      <c r="A340" t="s">
        <v>812</v>
      </c>
      <c r="B340" t="s">
        <v>64</v>
      </c>
      <c r="C340" t="s">
        <v>815</v>
      </c>
      <c r="D340" t="s">
        <v>54</v>
      </c>
      <c r="E340">
        <v>2</v>
      </c>
      <c r="F340" t="s">
        <v>183</v>
      </c>
      <c r="G340">
        <v>2.4</v>
      </c>
      <c r="H340" t="s">
        <v>491</v>
      </c>
      <c r="I340" t="s">
        <v>501</v>
      </c>
      <c r="J340" t="s">
        <v>502</v>
      </c>
      <c r="K340" t="s">
        <v>157</v>
      </c>
      <c r="L340" t="s">
        <v>158</v>
      </c>
      <c r="M340" t="s">
        <v>898</v>
      </c>
      <c r="N340" t="s">
        <v>900</v>
      </c>
      <c r="O340">
        <v>4</v>
      </c>
      <c r="P340" t="s">
        <v>224</v>
      </c>
      <c r="Q340">
        <v>32</v>
      </c>
      <c r="R340" t="s">
        <v>507</v>
      </c>
      <c r="S340" t="s">
        <v>902</v>
      </c>
      <c r="T340" t="s">
        <v>506</v>
      </c>
      <c r="U340">
        <v>4000</v>
      </c>
      <c r="V340" t="s">
        <v>233</v>
      </c>
      <c r="W340">
        <v>4211</v>
      </c>
      <c r="X340" t="s">
        <v>291</v>
      </c>
      <c r="Y340">
        <v>0</v>
      </c>
      <c r="Z340" t="s">
        <v>58</v>
      </c>
      <c r="AH340">
        <v>0</v>
      </c>
      <c r="AI340" s="1">
        <v>19813000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 s="1">
        <v>19813000</v>
      </c>
      <c r="AU340" s="1">
        <v>-19813000</v>
      </c>
    </row>
    <row r="341" spans="1:47" hidden="1" x14ac:dyDescent="0.35">
      <c r="A341" t="s">
        <v>812</v>
      </c>
      <c r="B341" t="s">
        <v>64</v>
      </c>
      <c r="C341" t="s">
        <v>815</v>
      </c>
      <c r="D341" t="s">
        <v>54</v>
      </c>
      <c r="E341">
        <v>2</v>
      </c>
      <c r="F341" t="s">
        <v>183</v>
      </c>
      <c r="G341">
        <v>2.4</v>
      </c>
      <c r="H341" t="s">
        <v>491</v>
      </c>
      <c r="I341" t="s">
        <v>501</v>
      </c>
      <c r="J341" t="s">
        <v>502</v>
      </c>
      <c r="K341" t="s">
        <v>157</v>
      </c>
      <c r="L341" t="s">
        <v>158</v>
      </c>
      <c r="M341" t="s">
        <v>903</v>
      </c>
      <c r="N341" t="s">
        <v>905</v>
      </c>
      <c r="O341">
        <v>4</v>
      </c>
      <c r="P341" t="s">
        <v>224</v>
      </c>
      <c r="Q341">
        <v>59</v>
      </c>
      <c r="R341" t="s">
        <v>507</v>
      </c>
      <c r="S341" t="s">
        <v>904</v>
      </c>
      <c r="T341" t="s">
        <v>905</v>
      </c>
      <c r="U341">
        <v>4000</v>
      </c>
      <c r="V341" t="s">
        <v>233</v>
      </c>
      <c r="W341">
        <v>4211</v>
      </c>
      <c r="X341" t="s">
        <v>291</v>
      </c>
      <c r="Y341">
        <v>0</v>
      </c>
      <c r="Z341" t="s">
        <v>58</v>
      </c>
      <c r="AH341" s="1">
        <v>19813000</v>
      </c>
      <c r="AI341">
        <v>0</v>
      </c>
      <c r="AJ341" s="1">
        <v>15203790.970000001</v>
      </c>
      <c r="AK341" s="1">
        <v>15203790.970000001</v>
      </c>
      <c r="AL341" s="1">
        <v>15203790.970000001</v>
      </c>
      <c r="AM341" s="1">
        <v>15203790.970000001</v>
      </c>
      <c r="AN341" s="1">
        <v>15203790.970000001</v>
      </c>
      <c r="AO341" s="1">
        <v>4609209.03</v>
      </c>
      <c r="AP341" s="1">
        <v>4609209.03</v>
      </c>
      <c r="AQ341">
        <v>0</v>
      </c>
      <c r="AR341" s="1">
        <v>19813000</v>
      </c>
      <c r="AS341">
        <v>0</v>
      </c>
      <c r="AT341">
        <v>0</v>
      </c>
      <c r="AU341" s="1">
        <v>19813000</v>
      </c>
    </row>
    <row r="342" spans="1:47" hidden="1" x14ac:dyDescent="0.35">
      <c r="A342" t="s">
        <v>812</v>
      </c>
      <c r="B342" t="s">
        <v>64</v>
      </c>
      <c r="C342" t="s">
        <v>815</v>
      </c>
      <c r="D342" t="s">
        <v>116</v>
      </c>
      <c r="E342">
        <v>2</v>
      </c>
      <c r="F342" t="s">
        <v>183</v>
      </c>
      <c r="G342">
        <v>2.5</v>
      </c>
      <c r="H342" t="s">
        <v>216</v>
      </c>
      <c r="I342" t="s">
        <v>906</v>
      </c>
      <c r="J342" t="s">
        <v>907</v>
      </c>
      <c r="K342" t="s">
        <v>217</v>
      </c>
      <c r="L342" t="s">
        <v>218</v>
      </c>
      <c r="M342" t="s">
        <v>898</v>
      </c>
      <c r="N342" t="s">
        <v>900</v>
      </c>
      <c r="O342">
        <v>0</v>
      </c>
      <c r="P342" t="s">
        <v>255</v>
      </c>
      <c r="Q342">
        <v>40</v>
      </c>
      <c r="R342" t="s">
        <v>225</v>
      </c>
      <c r="S342" t="s">
        <v>908</v>
      </c>
      <c r="T342" t="s">
        <v>909</v>
      </c>
      <c r="U342">
        <v>5000</v>
      </c>
      <c r="V342" t="s">
        <v>118</v>
      </c>
      <c r="W342">
        <v>5671</v>
      </c>
      <c r="X342" t="s">
        <v>407</v>
      </c>
      <c r="Y342">
        <v>0</v>
      </c>
      <c r="Z342" t="s">
        <v>58</v>
      </c>
      <c r="AH342" s="1">
        <v>200000</v>
      </c>
      <c r="AI342" s="1">
        <v>500000</v>
      </c>
      <c r="AJ342">
        <v>0</v>
      </c>
      <c r="AK342">
        <v>0</v>
      </c>
      <c r="AL342">
        <v>0</v>
      </c>
      <c r="AM342">
        <v>0</v>
      </c>
      <c r="AN342">
        <v>0</v>
      </c>
      <c r="AO342" s="1">
        <v>200000</v>
      </c>
      <c r="AP342" s="1">
        <v>200000</v>
      </c>
      <c r="AQ342">
        <v>0</v>
      </c>
      <c r="AR342">
        <v>0</v>
      </c>
      <c r="AS342">
        <v>0</v>
      </c>
      <c r="AT342" s="1">
        <v>300000</v>
      </c>
      <c r="AU342" s="1">
        <v>-300000</v>
      </c>
    </row>
    <row r="343" spans="1:47" hidden="1" x14ac:dyDescent="0.35">
      <c r="A343" t="s">
        <v>812</v>
      </c>
      <c r="B343" t="s">
        <v>64</v>
      </c>
      <c r="C343" t="s">
        <v>815</v>
      </c>
      <c r="D343" t="s">
        <v>54</v>
      </c>
      <c r="E343">
        <v>2</v>
      </c>
      <c r="F343" t="s">
        <v>183</v>
      </c>
      <c r="G343">
        <v>2.5</v>
      </c>
      <c r="H343" t="s">
        <v>216</v>
      </c>
      <c r="I343" t="s">
        <v>906</v>
      </c>
      <c r="J343" t="s">
        <v>907</v>
      </c>
      <c r="K343" t="s">
        <v>217</v>
      </c>
      <c r="L343" t="s">
        <v>218</v>
      </c>
      <c r="M343" t="s">
        <v>898</v>
      </c>
      <c r="N343" t="s">
        <v>900</v>
      </c>
      <c r="O343">
        <v>0</v>
      </c>
      <c r="P343" t="s">
        <v>255</v>
      </c>
      <c r="Q343">
        <v>40</v>
      </c>
      <c r="R343" t="s">
        <v>225</v>
      </c>
      <c r="S343" t="s">
        <v>908</v>
      </c>
      <c r="T343" t="s">
        <v>909</v>
      </c>
      <c r="U343">
        <v>2000</v>
      </c>
      <c r="V343" t="s">
        <v>105</v>
      </c>
      <c r="W343">
        <v>2491</v>
      </c>
      <c r="X343" t="s">
        <v>374</v>
      </c>
      <c r="Y343">
        <v>0</v>
      </c>
      <c r="Z343" t="s">
        <v>58</v>
      </c>
      <c r="AH343" s="1">
        <v>250000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 s="1">
        <v>250000</v>
      </c>
      <c r="AP343" s="1">
        <v>250000</v>
      </c>
      <c r="AQ343">
        <v>0</v>
      </c>
      <c r="AR343" s="1">
        <v>250000</v>
      </c>
      <c r="AS343">
        <v>0</v>
      </c>
      <c r="AT343">
        <v>0</v>
      </c>
      <c r="AU343" s="1">
        <v>250000</v>
      </c>
    </row>
    <row r="344" spans="1:47" hidden="1" x14ac:dyDescent="0.35">
      <c r="A344" t="s">
        <v>812</v>
      </c>
      <c r="B344" t="s">
        <v>64</v>
      </c>
      <c r="C344" t="s">
        <v>815</v>
      </c>
      <c r="D344" t="s">
        <v>54</v>
      </c>
      <c r="E344">
        <v>2</v>
      </c>
      <c r="F344" t="s">
        <v>183</v>
      </c>
      <c r="G344">
        <v>2.5</v>
      </c>
      <c r="H344" t="s">
        <v>216</v>
      </c>
      <c r="I344" t="s">
        <v>906</v>
      </c>
      <c r="J344" t="s">
        <v>907</v>
      </c>
      <c r="K344" t="s">
        <v>217</v>
      </c>
      <c r="L344" t="s">
        <v>218</v>
      </c>
      <c r="M344" t="s">
        <v>898</v>
      </c>
      <c r="N344" t="s">
        <v>900</v>
      </c>
      <c r="O344">
        <v>0</v>
      </c>
      <c r="P344" t="s">
        <v>255</v>
      </c>
      <c r="Q344">
        <v>40</v>
      </c>
      <c r="R344" t="s">
        <v>225</v>
      </c>
      <c r="S344" t="s">
        <v>908</v>
      </c>
      <c r="T344" t="s">
        <v>909</v>
      </c>
      <c r="U344">
        <v>2000</v>
      </c>
      <c r="V344" t="s">
        <v>105</v>
      </c>
      <c r="W344">
        <v>2521</v>
      </c>
      <c r="X344" t="s">
        <v>375</v>
      </c>
      <c r="Y344">
        <v>0</v>
      </c>
      <c r="Z344" t="s">
        <v>58</v>
      </c>
      <c r="AH344" s="1">
        <v>50000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 s="1">
        <v>50000</v>
      </c>
      <c r="AP344" s="1">
        <v>50000</v>
      </c>
      <c r="AQ344">
        <v>0</v>
      </c>
      <c r="AR344" s="1">
        <v>50000</v>
      </c>
      <c r="AS344">
        <v>0</v>
      </c>
      <c r="AT344">
        <v>0</v>
      </c>
      <c r="AU344" s="1">
        <v>50000</v>
      </c>
    </row>
    <row r="345" spans="1:47" hidden="1" x14ac:dyDescent="0.35">
      <c r="A345" t="s">
        <v>812</v>
      </c>
      <c r="B345" t="s">
        <v>64</v>
      </c>
      <c r="C345" t="s">
        <v>815</v>
      </c>
      <c r="D345" t="s">
        <v>54</v>
      </c>
      <c r="E345">
        <v>2</v>
      </c>
      <c r="F345" t="s">
        <v>183</v>
      </c>
      <c r="G345">
        <v>2.5</v>
      </c>
      <c r="H345" t="s">
        <v>216</v>
      </c>
      <c r="I345" t="s">
        <v>906</v>
      </c>
      <c r="J345" t="s">
        <v>907</v>
      </c>
      <c r="K345" t="s">
        <v>217</v>
      </c>
      <c r="L345" t="s">
        <v>218</v>
      </c>
      <c r="M345" t="s">
        <v>898</v>
      </c>
      <c r="N345" t="s">
        <v>900</v>
      </c>
      <c r="O345">
        <v>0</v>
      </c>
      <c r="P345" t="s">
        <v>255</v>
      </c>
      <c r="Q345">
        <v>40</v>
      </c>
      <c r="R345" t="s">
        <v>225</v>
      </c>
      <c r="S345" t="s">
        <v>908</v>
      </c>
      <c r="T345" t="s">
        <v>909</v>
      </c>
      <c r="U345">
        <v>4000</v>
      </c>
      <c r="V345" t="s">
        <v>233</v>
      </c>
      <c r="W345">
        <v>4431</v>
      </c>
      <c r="X345" t="s">
        <v>508</v>
      </c>
      <c r="Y345">
        <v>0</v>
      </c>
      <c r="Z345" t="s">
        <v>58</v>
      </c>
      <c r="AH345" s="1">
        <v>3900000</v>
      </c>
      <c r="AI345" s="1">
        <v>3900000</v>
      </c>
      <c r="AJ345">
        <v>0</v>
      </c>
      <c r="AK345">
        <v>0</v>
      </c>
      <c r="AL345">
        <v>0</v>
      </c>
      <c r="AM345">
        <v>0</v>
      </c>
      <c r="AN345">
        <v>0</v>
      </c>
      <c r="AO345" s="1">
        <v>3900000</v>
      </c>
      <c r="AP345" s="1">
        <v>3900000</v>
      </c>
      <c r="AQ345">
        <v>0</v>
      </c>
      <c r="AR345">
        <v>0</v>
      </c>
      <c r="AS345">
        <v>0</v>
      </c>
      <c r="AT345">
        <v>0</v>
      </c>
      <c r="AU345">
        <v>0</v>
      </c>
    </row>
    <row r="346" spans="1:47" hidden="1" x14ac:dyDescent="0.35">
      <c r="A346" t="s">
        <v>812</v>
      </c>
      <c r="B346" t="s">
        <v>64</v>
      </c>
      <c r="C346" t="s">
        <v>815</v>
      </c>
      <c r="D346" t="s">
        <v>54</v>
      </c>
      <c r="E346">
        <v>2</v>
      </c>
      <c r="F346" t="s">
        <v>183</v>
      </c>
      <c r="G346">
        <v>2.6</v>
      </c>
      <c r="H346" t="s">
        <v>513</v>
      </c>
      <c r="I346" t="s">
        <v>514</v>
      </c>
      <c r="J346" t="s">
        <v>515</v>
      </c>
      <c r="K346" t="s">
        <v>157</v>
      </c>
      <c r="L346" t="s">
        <v>158</v>
      </c>
      <c r="M346" t="s">
        <v>898</v>
      </c>
      <c r="N346" t="s">
        <v>900</v>
      </c>
      <c r="O346">
        <v>0</v>
      </c>
      <c r="P346" t="s">
        <v>255</v>
      </c>
      <c r="Q346">
        <v>31</v>
      </c>
      <c r="R346" t="s">
        <v>293</v>
      </c>
      <c r="S346" t="s">
        <v>910</v>
      </c>
      <c r="T346" t="s">
        <v>294</v>
      </c>
      <c r="U346">
        <v>4000</v>
      </c>
      <c r="V346" t="s">
        <v>233</v>
      </c>
      <c r="W346">
        <v>4211</v>
      </c>
      <c r="X346" t="s">
        <v>291</v>
      </c>
      <c r="Y346">
        <v>0</v>
      </c>
      <c r="Z346" t="s">
        <v>58</v>
      </c>
      <c r="AH346">
        <v>0</v>
      </c>
      <c r="AI346" s="1">
        <v>14064137.279999999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 s="1">
        <v>14064137.279999999</v>
      </c>
      <c r="AU346" s="1">
        <v>-14064137.279999999</v>
      </c>
    </row>
    <row r="347" spans="1:47" hidden="1" x14ac:dyDescent="0.35">
      <c r="A347" t="s">
        <v>812</v>
      </c>
      <c r="B347" t="s">
        <v>64</v>
      </c>
      <c r="C347" t="s">
        <v>815</v>
      </c>
      <c r="D347" t="s">
        <v>54</v>
      </c>
      <c r="E347">
        <v>2</v>
      </c>
      <c r="F347" t="s">
        <v>183</v>
      </c>
      <c r="G347">
        <v>2.6</v>
      </c>
      <c r="H347" t="s">
        <v>513</v>
      </c>
      <c r="I347" t="s">
        <v>514</v>
      </c>
      <c r="J347" t="s">
        <v>515</v>
      </c>
      <c r="K347" t="s">
        <v>157</v>
      </c>
      <c r="L347" t="s">
        <v>158</v>
      </c>
      <c r="M347" t="s">
        <v>898</v>
      </c>
      <c r="N347" t="s">
        <v>900</v>
      </c>
      <c r="O347">
        <v>0</v>
      </c>
      <c r="P347" t="s">
        <v>255</v>
      </c>
      <c r="Q347">
        <v>34</v>
      </c>
      <c r="R347" t="s">
        <v>520</v>
      </c>
      <c r="S347" t="s">
        <v>911</v>
      </c>
      <c r="T347" t="s">
        <v>521</v>
      </c>
      <c r="U347">
        <v>4000</v>
      </c>
      <c r="V347" t="s">
        <v>233</v>
      </c>
      <c r="W347">
        <v>4211</v>
      </c>
      <c r="X347" t="s">
        <v>291</v>
      </c>
      <c r="Y347">
        <v>0</v>
      </c>
      <c r="Z347" t="s">
        <v>58</v>
      </c>
      <c r="AH347">
        <v>0</v>
      </c>
      <c r="AI347" s="1">
        <v>6380968.3300000001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 s="1">
        <v>6380968.3300000001</v>
      </c>
      <c r="AU347" s="1">
        <v>-6380968.3300000001</v>
      </c>
    </row>
    <row r="348" spans="1:47" x14ac:dyDescent="0.35">
      <c r="A348" t="s">
        <v>812</v>
      </c>
      <c r="B348" t="s">
        <v>64</v>
      </c>
      <c r="C348" t="s">
        <v>815</v>
      </c>
      <c r="D348" t="s">
        <v>54</v>
      </c>
      <c r="E348">
        <v>2</v>
      </c>
      <c r="F348" t="s">
        <v>183</v>
      </c>
      <c r="G348">
        <v>2.6</v>
      </c>
      <c r="H348" t="s">
        <v>513</v>
      </c>
      <c r="I348" t="s">
        <v>514</v>
      </c>
      <c r="J348" t="s">
        <v>515</v>
      </c>
      <c r="K348" t="s">
        <v>157</v>
      </c>
      <c r="L348" t="s">
        <v>158</v>
      </c>
      <c r="M348" t="s">
        <v>912</v>
      </c>
      <c r="N348" t="s">
        <v>292</v>
      </c>
      <c r="O348">
        <v>0</v>
      </c>
      <c r="P348" t="s">
        <v>255</v>
      </c>
      <c r="Q348">
        <v>58</v>
      </c>
      <c r="R348" t="s">
        <v>293</v>
      </c>
      <c r="S348" t="s">
        <v>913</v>
      </c>
      <c r="T348" t="s">
        <v>294</v>
      </c>
      <c r="U348">
        <v>4000</v>
      </c>
      <c r="V348" t="s">
        <v>233</v>
      </c>
      <c r="W348">
        <v>4211</v>
      </c>
      <c r="X348" t="s">
        <v>291</v>
      </c>
      <c r="Y348">
        <v>0</v>
      </c>
      <c r="Z348" t="s">
        <v>58</v>
      </c>
      <c r="AH348" s="1">
        <v>14064137.279999999</v>
      </c>
      <c r="AI348">
        <v>0</v>
      </c>
      <c r="AJ348" s="1">
        <v>9204080.0800000001</v>
      </c>
      <c r="AK348" s="1">
        <v>9204080.0800000001</v>
      </c>
      <c r="AL348" s="1">
        <v>9204080.0800000001</v>
      </c>
      <c r="AM348" s="1">
        <v>8204080.0800000001</v>
      </c>
      <c r="AN348" s="1">
        <v>8204080.0800000001</v>
      </c>
      <c r="AO348" s="1">
        <v>4860057.2</v>
      </c>
      <c r="AP348" s="1">
        <v>5860057.2000000002</v>
      </c>
      <c r="AQ348">
        <v>0</v>
      </c>
      <c r="AR348" s="1">
        <v>14064137.279999999</v>
      </c>
      <c r="AS348">
        <v>0</v>
      </c>
      <c r="AT348">
        <v>0</v>
      </c>
      <c r="AU348" s="1">
        <v>14064137.279999999</v>
      </c>
    </row>
    <row r="349" spans="1:47" hidden="1" x14ac:dyDescent="0.35">
      <c r="A349" t="s">
        <v>812</v>
      </c>
      <c r="B349" t="s">
        <v>64</v>
      </c>
      <c r="C349" t="s">
        <v>815</v>
      </c>
      <c r="D349" t="s">
        <v>54</v>
      </c>
      <c r="E349">
        <v>2</v>
      </c>
      <c r="F349" t="s">
        <v>183</v>
      </c>
      <c r="G349">
        <v>2.6</v>
      </c>
      <c r="H349" t="s">
        <v>513</v>
      </c>
      <c r="I349" t="s">
        <v>514</v>
      </c>
      <c r="J349" t="s">
        <v>515</v>
      </c>
      <c r="K349" t="s">
        <v>157</v>
      </c>
      <c r="L349" t="s">
        <v>158</v>
      </c>
      <c r="M349" t="s">
        <v>914</v>
      </c>
      <c r="N349" t="s">
        <v>916</v>
      </c>
      <c r="O349">
        <v>0</v>
      </c>
      <c r="P349" t="s">
        <v>255</v>
      </c>
      <c r="Q349">
        <v>61</v>
      </c>
      <c r="R349" t="s">
        <v>520</v>
      </c>
      <c r="S349" t="s">
        <v>915</v>
      </c>
      <c r="T349" t="s">
        <v>521</v>
      </c>
      <c r="U349">
        <v>4000</v>
      </c>
      <c r="V349" t="s">
        <v>233</v>
      </c>
      <c r="W349">
        <v>4211</v>
      </c>
      <c r="X349" t="s">
        <v>291</v>
      </c>
      <c r="Y349">
        <v>0</v>
      </c>
      <c r="Z349" t="s">
        <v>58</v>
      </c>
      <c r="AH349" s="1">
        <v>7380968.3300000001</v>
      </c>
      <c r="AI349">
        <v>0</v>
      </c>
      <c r="AJ349" s="1">
        <v>4950304.87</v>
      </c>
      <c r="AK349" s="1">
        <v>4950304.87</v>
      </c>
      <c r="AL349" s="1">
        <v>4950304.87</v>
      </c>
      <c r="AM349" s="1">
        <v>4950304.87</v>
      </c>
      <c r="AN349" s="1">
        <v>4950304.87</v>
      </c>
      <c r="AO349" s="1">
        <v>2430663.46</v>
      </c>
      <c r="AP349" s="1">
        <v>2430663.46</v>
      </c>
      <c r="AQ349">
        <v>0</v>
      </c>
      <c r="AR349" s="1">
        <v>7380968.3300000001</v>
      </c>
      <c r="AS349">
        <v>0</v>
      </c>
      <c r="AT349">
        <v>0</v>
      </c>
      <c r="AU349" s="1">
        <v>7380968.3300000001</v>
      </c>
    </row>
    <row r="350" spans="1:47" hidden="1" x14ac:dyDescent="0.35">
      <c r="A350" t="s">
        <v>812</v>
      </c>
      <c r="B350" t="s">
        <v>64</v>
      </c>
      <c r="C350" t="s">
        <v>815</v>
      </c>
      <c r="D350" t="s">
        <v>54</v>
      </c>
      <c r="E350">
        <v>2</v>
      </c>
      <c r="F350" t="s">
        <v>183</v>
      </c>
      <c r="G350">
        <v>2.6</v>
      </c>
      <c r="H350" t="s">
        <v>513</v>
      </c>
      <c r="I350" t="s">
        <v>522</v>
      </c>
      <c r="J350" t="s">
        <v>523</v>
      </c>
      <c r="K350" t="s">
        <v>157</v>
      </c>
      <c r="L350" t="s">
        <v>158</v>
      </c>
      <c r="M350" t="s">
        <v>898</v>
      </c>
      <c r="N350" t="s">
        <v>900</v>
      </c>
      <c r="O350">
        <v>0</v>
      </c>
      <c r="P350" t="s">
        <v>255</v>
      </c>
      <c r="Q350">
        <v>35</v>
      </c>
      <c r="R350" t="s">
        <v>528</v>
      </c>
      <c r="S350" t="s">
        <v>917</v>
      </c>
      <c r="T350" t="s">
        <v>529</v>
      </c>
      <c r="U350">
        <v>4000</v>
      </c>
      <c r="V350" t="s">
        <v>233</v>
      </c>
      <c r="W350">
        <v>4211</v>
      </c>
      <c r="X350" t="s">
        <v>291</v>
      </c>
      <c r="Y350">
        <v>0</v>
      </c>
      <c r="Z350" t="s">
        <v>58</v>
      </c>
      <c r="AH350">
        <v>0</v>
      </c>
      <c r="AI350" s="1">
        <v>95000000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 s="1">
        <v>95000000</v>
      </c>
      <c r="AU350" s="1">
        <v>-95000000</v>
      </c>
    </row>
    <row r="351" spans="1:47" hidden="1" x14ac:dyDescent="0.35">
      <c r="A351" t="s">
        <v>812</v>
      </c>
      <c r="B351" t="s">
        <v>64</v>
      </c>
      <c r="C351" t="s">
        <v>815</v>
      </c>
      <c r="D351" t="s">
        <v>54</v>
      </c>
      <c r="E351">
        <v>2</v>
      </c>
      <c r="F351" t="s">
        <v>183</v>
      </c>
      <c r="G351">
        <v>2.6</v>
      </c>
      <c r="H351" t="s">
        <v>513</v>
      </c>
      <c r="I351" t="s">
        <v>522</v>
      </c>
      <c r="J351" t="s">
        <v>523</v>
      </c>
      <c r="K351" t="s">
        <v>157</v>
      </c>
      <c r="L351" t="s">
        <v>158</v>
      </c>
      <c r="M351" t="s">
        <v>918</v>
      </c>
      <c r="N351" t="s">
        <v>920</v>
      </c>
      <c r="O351">
        <v>0</v>
      </c>
      <c r="P351" t="s">
        <v>255</v>
      </c>
      <c r="Q351">
        <v>62</v>
      </c>
      <c r="R351" t="s">
        <v>528</v>
      </c>
      <c r="S351" t="s">
        <v>919</v>
      </c>
      <c r="T351" t="s">
        <v>529</v>
      </c>
      <c r="U351">
        <v>4000</v>
      </c>
      <c r="V351" t="s">
        <v>233</v>
      </c>
      <c r="W351">
        <v>4211</v>
      </c>
      <c r="X351" t="s">
        <v>291</v>
      </c>
      <c r="Y351">
        <v>0</v>
      </c>
      <c r="Z351" t="s">
        <v>58</v>
      </c>
      <c r="AH351" s="1">
        <v>95000000</v>
      </c>
      <c r="AI351">
        <v>0</v>
      </c>
      <c r="AJ351" s="1">
        <v>70000000</v>
      </c>
      <c r="AK351" s="1">
        <v>70000000</v>
      </c>
      <c r="AL351" s="1">
        <v>70000000</v>
      </c>
      <c r="AM351" s="1">
        <v>70000000</v>
      </c>
      <c r="AN351" s="1">
        <v>70000000</v>
      </c>
      <c r="AO351" s="1">
        <v>25000000</v>
      </c>
      <c r="AP351" s="1">
        <v>25000000</v>
      </c>
      <c r="AQ351">
        <v>0</v>
      </c>
      <c r="AR351" s="1">
        <v>95000000</v>
      </c>
      <c r="AS351">
        <v>0</v>
      </c>
      <c r="AT351">
        <v>0</v>
      </c>
      <c r="AU351" s="1">
        <v>95000000</v>
      </c>
    </row>
    <row r="352" spans="1:47" hidden="1" x14ac:dyDescent="0.35">
      <c r="A352" t="s">
        <v>812</v>
      </c>
      <c r="B352" t="s">
        <v>64</v>
      </c>
      <c r="C352" t="s">
        <v>815</v>
      </c>
      <c r="D352" t="s">
        <v>54</v>
      </c>
      <c r="E352">
        <v>2</v>
      </c>
      <c r="F352" t="s">
        <v>183</v>
      </c>
      <c r="G352">
        <v>2.7</v>
      </c>
      <c r="H352" t="s">
        <v>530</v>
      </c>
      <c r="I352" t="s">
        <v>531</v>
      </c>
      <c r="J352" t="s">
        <v>530</v>
      </c>
      <c r="K352" t="s">
        <v>157</v>
      </c>
      <c r="L352" t="s">
        <v>158</v>
      </c>
      <c r="M352" t="s">
        <v>898</v>
      </c>
      <c r="N352" t="s">
        <v>900</v>
      </c>
      <c r="O352">
        <v>4</v>
      </c>
      <c r="P352" t="s">
        <v>224</v>
      </c>
      <c r="Q352">
        <v>33</v>
      </c>
      <c r="R352" t="s">
        <v>536</v>
      </c>
      <c r="S352" t="s">
        <v>921</v>
      </c>
      <c r="T352" t="s">
        <v>537</v>
      </c>
      <c r="U352">
        <v>4000</v>
      </c>
      <c r="V352" t="s">
        <v>233</v>
      </c>
      <c r="W352">
        <v>4211</v>
      </c>
      <c r="X352" t="s">
        <v>291</v>
      </c>
      <c r="Y352">
        <v>0</v>
      </c>
      <c r="Z352" t="s">
        <v>58</v>
      </c>
      <c r="AH352">
        <v>0</v>
      </c>
      <c r="AI352" s="1">
        <v>9360000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 s="1">
        <v>9360000</v>
      </c>
      <c r="AU352" s="1">
        <v>-9360000</v>
      </c>
    </row>
    <row r="353" spans="1:47" hidden="1" x14ac:dyDescent="0.35">
      <c r="A353" t="s">
        <v>812</v>
      </c>
      <c r="B353" t="s">
        <v>64</v>
      </c>
      <c r="C353" t="s">
        <v>815</v>
      </c>
      <c r="D353" t="s">
        <v>54</v>
      </c>
      <c r="E353">
        <v>2</v>
      </c>
      <c r="F353" t="s">
        <v>183</v>
      </c>
      <c r="G353">
        <v>2.7</v>
      </c>
      <c r="H353" t="s">
        <v>530</v>
      </c>
      <c r="I353" t="s">
        <v>531</v>
      </c>
      <c r="J353" t="s">
        <v>530</v>
      </c>
      <c r="K353" t="s">
        <v>157</v>
      </c>
      <c r="L353" t="s">
        <v>158</v>
      </c>
      <c r="M353" t="s">
        <v>922</v>
      </c>
      <c r="N353" t="s">
        <v>924</v>
      </c>
      <c r="O353">
        <v>4</v>
      </c>
      <c r="P353" t="s">
        <v>224</v>
      </c>
      <c r="Q353">
        <v>60</v>
      </c>
      <c r="R353" t="s">
        <v>536</v>
      </c>
      <c r="S353" t="s">
        <v>923</v>
      </c>
      <c r="T353" t="s">
        <v>537</v>
      </c>
      <c r="U353">
        <v>4000</v>
      </c>
      <c r="V353" t="s">
        <v>233</v>
      </c>
      <c r="W353">
        <v>4211</v>
      </c>
      <c r="X353" t="s">
        <v>291</v>
      </c>
      <c r="Y353">
        <v>0</v>
      </c>
      <c r="Z353" t="s">
        <v>58</v>
      </c>
      <c r="AH353" s="1">
        <v>9360000</v>
      </c>
      <c r="AI353">
        <v>0</v>
      </c>
      <c r="AJ353" s="1">
        <v>6348395.8499999996</v>
      </c>
      <c r="AK353" s="1">
        <v>6348395.8499999996</v>
      </c>
      <c r="AL353" s="1">
        <v>6348395.8499999996</v>
      </c>
      <c r="AM353" s="1">
        <v>6348395.8499999996</v>
      </c>
      <c r="AN353" s="1">
        <v>6348395.8499999996</v>
      </c>
      <c r="AO353" s="1">
        <v>3011604.15</v>
      </c>
      <c r="AP353" s="1">
        <v>3011604.15</v>
      </c>
      <c r="AQ353">
        <v>0</v>
      </c>
      <c r="AR353" s="1">
        <v>9360000</v>
      </c>
      <c r="AS353">
        <v>0</v>
      </c>
      <c r="AT353">
        <v>0</v>
      </c>
      <c r="AU353" s="1">
        <v>9360000</v>
      </c>
    </row>
    <row r="354" spans="1:47" hidden="1" x14ac:dyDescent="0.35">
      <c r="A354" t="s">
        <v>812</v>
      </c>
      <c r="B354" t="s">
        <v>64</v>
      </c>
      <c r="C354" t="s">
        <v>815</v>
      </c>
      <c r="D354" t="s">
        <v>116</v>
      </c>
      <c r="E354">
        <v>2</v>
      </c>
      <c r="F354" t="s">
        <v>183</v>
      </c>
      <c r="G354">
        <v>2.7</v>
      </c>
      <c r="H354" t="s">
        <v>530</v>
      </c>
      <c r="I354" t="s">
        <v>531</v>
      </c>
      <c r="J354" t="s">
        <v>530</v>
      </c>
      <c r="K354" t="s">
        <v>217</v>
      </c>
      <c r="L354" t="s">
        <v>218</v>
      </c>
      <c r="M354" t="s">
        <v>898</v>
      </c>
      <c r="N354" t="s">
        <v>900</v>
      </c>
      <c r="O354">
        <v>0</v>
      </c>
      <c r="P354" t="s">
        <v>255</v>
      </c>
      <c r="Q354">
        <v>41</v>
      </c>
      <c r="R354" t="s">
        <v>925</v>
      </c>
      <c r="S354" t="s">
        <v>908</v>
      </c>
      <c r="T354" t="s">
        <v>909</v>
      </c>
      <c r="U354">
        <v>5000</v>
      </c>
      <c r="V354" t="s">
        <v>118</v>
      </c>
      <c r="W354">
        <v>5111</v>
      </c>
      <c r="X354" t="s">
        <v>119</v>
      </c>
      <c r="Y354">
        <v>0</v>
      </c>
      <c r="Z354" t="s">
        <v>58</v>
      </c>
      <c r="AH354" s="1">
        <v>17000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 s="1">
        <v>17000</v>
      </c>
      <c r="AP354" s="1">
        <v>17000</v>
      </c>
      <c r="AQ354" s="1">
        <v>17000</v>
      </c>
      <c r="AR354">
        <v>0</v>
      </c>
      <c r="AS354">
        <v>0</v>
      </c>
      <c r="AT354">
        <v>0</v>
      </c>
      <c r="AU354" s="1">
        <v>17000</v>
      </c>
    </row>
    <row r="355" spans="1:47" hidden="1" x14ac:dyDescent="0.35">
      <c r="A355" t="s">
        <v>812</v>
      </c>
      <c r="B355" t="s">
        <v>64</v>
      </c>
      <c r="C355" t="s">
        <v>815</v>
      </c>
      <c r="D355" t="s">
        <v>116</v>
      </c>
      <c r="E355">
        <v>2</v>
      </c>
      <c r="F355" t="s">
        <v>183</v>
      </c>
      <c r="G355">
        <v>2.7</v>
      </c>
      <c r="H355" t="s">
        <v>530</v>
      </c>
      <c r="I355" t="s">
        <v>531</v>
      </c>
      <c r="J355" t="s">
        <v>530</v>
      </c>
      <c r="K355" t="s">
        <v>217</v>
      </c>
      <c r="L355" t="s">
        <v>218</v>
      </c>
      <c r="M355" t="s">
        <v>898</v>
      </c>
      <c r="N355" t="s">
        <v>900</v>
      </c>
      <c r="O355">
        <v>0</v>
      </c>
      <c r="P355" t="s">
        <v>255</v>
      </c>
      <c r="Q355">
        <v>41</v>
      </c>
      <c r="R355" t="s">
        <v>925</v>
      </c>
      <c r="S355" t="s">
        <v>908</v>
      </c>
      <c r="T355" t="s">
        <v>909</v>
      </c>
      <c r="U355">
        <v>5000</v>
      </c>
      <c r="V355" t="s">
        <v>118</v>
      </c>
      <c r="W355">
        <v>5191</v>
      </c>
      <c r="X355" t="s">
        <v>121</v>
      </c>
      <c r="Y355">
        <v>0</v>
      </c>
      <c r="Z355" t="s">
        <v>58</v>
      </c>
      <c r="AH355" s="1">
        <v>13000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 s="1">
        <v>13000</v>
      </c>
      <c r="AP355" s="1">
        <v>13000</v>
      </c>
      <c r="AQ355" s="1">
        <v>13000</v>
      </c>
      <c r="AR355">
        <v>0</v>
      </c>
      <c r="AS355">
        <v>0</v>
      </c>
      <c r="AT355">
        <v>0</v>
      </c>
      <c r="AU355" s="1">
        <v>13000</v>
      </c>
    </row>
    <row r="356" spans="1:47" hidden="1" x14ac:dyDescent="0.35">
      <c r="A356" t="s">
        <v>812</v>
      </c>
      <c r="B356" t="s">
        <v>64</v>
      </c>
      <c r="C356" t="s">
        <v>815</v>
      </c>
      <c r="D356" t="s">
        <v>116</v>
      </c>
      <c r="E356">
        <v>2</v>
      </c>
      <c r="F356" t="s">
        <v>183</v>
      </c>
      <c r="G356">
        <v>2.7</v>
      </c>
      <c r="H356" t="s">
        <v>530</v>
      </c>
      <c r="I356" t="s">
        <v>531</v>
      </c>
      <c r="J356" t="s">
        <v>530</v>
      </c>
      <c r="K356" t="s">
        <v>217</v>
      </c>
      <c r="L356" t="s">
        <v>218</v>
      </c>
      <c r="M356" t="s">
        <v>898</v>
      </c>
      <c r="N356" t="s">
        <v>900</v>
      </c>
      <c r="O356">
        <v>0</v>
      </c>
      <c r="P356" t="s">
        <v>255</v>
      </c>
      <c r="Q356">
        <v>41</v>
      </c>
      <c r="R356" t="s">
        <v>925</v>
      </c>
      <c r="S356" t="s">
        <v>908</v>
      </c>
      <c r="T356" t="s">
        <v>909</v>
      </c>
      <c r="U356">
        <v>5000</v>
      </c>
      <c r="V356" t="s">
        <v>118</v>
      </c>
      <c r="W356">
        <v>5211</v>
      </c>
      <c r="X356" t="s">
        <v>365</v>
      </c>
      <c r="Y356">
        <v>0</v>
      </c>
      <c r="Z356" t="s">
        <v>58</v>
      </c>
      <c r="AH356" s="1">
        <v>3000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 s="1">
        <v>3000</v>
      </c>
      <c r="AP356" s="1">
        <v>3000</v>
      </c>
      <c r="AQ356" s="1">
        <v>3000</v>
      </c>
      <c r="AR356">
        <v>0</v>
      </c>
      <c r="AS356">
        <v>0</v>
      </c>
      <c r="AT356">
        <v>0</v>
      </c>
      <c r="AU356" s="1">
        <v>3000</v>
      </c>
    </row>
    <row r="357" spans="1:47" hidden="1" x14ac:dyDescent="0.35">
      <c r="A357" t="s">
        <v>812</v>
      </c>
      <c r="B357" t="s">
        <v>64</v>
      </c>
      <c r="C357" t="s">
        <v>815</v>
      </c>
      <c r="D357" t="s">
        <v>116</v>
      </c>
      <c r="E357">
        <v>2</v>
      </c>
      <c r="F357" t="s">
        <v>183</v>
      </c>
      <c r="G357">
        <v>2.7</v>
      </c>
      <c r="H357" t="s">
        <v>530</v>
      </c>
      <c r="I357" t="s">
        <v>531</v>
      </c>
      <c r="J357" t="s">
        <v>530</v>
      </c>
      <c r="K357" t="s">
        <v>217</v>
      </c>
      <c r="L357" t="s">
        <v>218</v>
      </c>
      <c r="M357" t="s">
        <v>898</v>
      </c>
      <c r="N357" t="s">
        <v>900</v>
      </c>
      <c r="O357">
        <v>0</v>
      </c>
      <c r="P357" t="s">
        <v>255</v>
      </c>
      <c r="Q357">
        <v>41</v>
      </c>
      <c r="R357" t="s">
        <v>925</v>
      </c>
      <c r="S357" t="s">
        <v>908</v>
      </c>
      <c r="T357" t="s">
        <v>909</v>
      </c>
      <c r="U357">
        <v>5000</v>
      </c>
      <c r="V357" t="s">
        <v>118</v>
      </c>
      <c r="W357">
        <v>5671</v>
      </c>
      <c r="X357" t="s">
        <v>407</v>
      </c>
      <c r="Y357">
        <v>0</v>
      </c>
      <c r="Z357" t="s">
        <v>58</v>
      </c>
      <c r="AH357" s="1">
        <v>332500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 s="1">
        <v>332500</v>
      </c>
      <c r="AP357" s="1">
        <v>332500</v>
      </c>
      <c r="AQ357" s="1">
        <v>332500</v>
      </c>
      <c r="AR357">
        <v>0</v>
      </c>
      <c r="AS357">
        <v>0</v>
      </c>
      <c r="AT357">
        <v>0</v>
      </c>
      <c r="AU357" s="1">
        <v>332500</v>
      </c>
    </row>
    <row r="358" spans="1:47" hidden="1" x14ac:dyDescent="0.35">
      <c r="A358" t="s">
        <v>812</v>
      </c>
      <c r="B358" t="s">
        <v>64</v>
      </c>
      <c r="C358" t="s">
        <v>815</v>
      </c>
      <c r="D358" t="s">
        <v>54</v>
      </c>
      <c r="E358">
        <v>2</v>
      </c>
      <c r="F358" t="s">
        <v>183</v>
      </c>
      <c r="G358">
        <v>2.7</v>
      </c>
      <c r="H358" t="s">
        <v>530</v>
      </c>
      <c r="I358" t="s">
        <v>531</v>
      </c>
      <c r="J358" t="s">
        <v>530</v>
      </c>
      <c r="K358" t="s">
        <v>217</v>
      </c>
      <c r="L358" t="s">
        <v>218</v>
      </c>
      <c r="M358" t="s">
        <v>898</v>
      </c>
      <c r="N358" t="s">
        <v>900</v>
      </c>
      <c r="O358">
        <v>0</v>
      </c>
      <c r="P358" t="s">
        <v>255</v>
      </c>
      <c r="Q358">
        <v>41</v>
      </c>
      <c r="R358" t="s">
        <v>925</v>
      </c>
      <c r="S358" t="s">
        <v>908</v>
      </c>
      <c r="T358" t="s">
        <v>909</v>
      </c>
      <c r="U358">
        <v>2000</v>
      </c>
      <c r="V358" t="s">
        <v>105</v>
      </c>
      <c r="W358">
        <v>2111</v>
      </c>
      <c r="X358" t="s">
        <v>124</v>
      </c>
      <c r="Y358">
        <v>0</v>
      </c>
      <c r="Z358" t="s">
        <v>58</v>
      </c>
      <c r="AH358" s="1">
        <v>14000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 s="1">
        <v>14000</v>
      </c>
      <c r="AP358" s="1">
        <v>14000</v>
      </c>
      <c r="AQ358" s="1">
        <v>14000</v>
      </c>
      <c r="AR358">
        <v>0</v>
      </c>
      <c r="AS358">
        <v>0</v>
      </c>
      <c r="AT358">
        <v>0</v>
      </c>
      <c r="AU358" s="1">
        <v>14000</v>
      </c>
    </row>
    <row r="359" spans="1:47" hidden="1" x14ac:dyDescent="0.35">
      <c r="A359" t="s">
        <v>812</v>
      </c>
      <c r="B359" t="s">
        <v>64</v>
      </c>
      <c r="C359" t="s">
        <v>815</v>
      </c>
      <c r="D359" t="s">
        <v>54</v>
      </c>
      <c r="E359">
        <v>2</v>
      </c>
      <c r="F359" t="s">
        <v>183</v>
      </c>
      <c r="G359">
        <v>2.7</v>
      </c>
      <c r="H359" t="s">
        <v>530</v>
      </c>
      <c r="I359" t="s">
        <v>531</v>
      </c>
      <c r="J359" t="s">
        <v>530</v>
      </c>
      <c r="K359" t="s">
        <v>217</v>
      </c>
      <c r="L359" t="s">
        <v>218</v>
      </c>
      <c r="M359" t="s">
        <v>898</v>
      </c>
      <c r="N359" t="s">
        <v>900</v>
      </c>
      <c r="O359">
        <v>0</v>
      </c>
      <c r="P359" t="s">
        <v>255</v>
      </c>
      <c r="Q359">
        <v>41</v>
      </c>
      <c r="R359" t="s">
        <v>925</v>
      </c>
      <c r="S359" t="s">
        <v>908</v>
      </c>
      <c r="T359" t="s">
        <v>909</v>
      </c>
      <c r="U359">
        <v>2000</v>
      </c>
      <c r="V359" t="s">
        <v>105</v>
      </c>
      <c r="W359">
        <v>2161</v>
      </c>
      <c r="X359" t="s">
        <v>367</v>
      </c>
      <c r="Y359">
        <v>0</v>
      </c>
      <c r="Z359" t="s">
        <v>58</v>
      </c>
      <c r="AH359" s="1">
        <v>425000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 s="1">
        <v>425000</v>
      </c>
      <c r="AP359" s="1">
        <v>425000</v>
      </c>
      <c r="AQ359" s="1">
        <v>425000</v>
      </c>
      <c r="AR359">
        <v>0</v>
      </c>
      <c r="AS359">
        <v>0</v>
      </c>
      <c r="AT359">
        <v>0</v>
      </c>
      <c r="AU359" s="1">
        <v>425000</v>
      </c>
    </row>
    <row r="360" spans="1:47" hidden="1" x14ac:dyDescent="0.35">
      <c r="A360" t="s">
        <v>812</v>
      </c>
      <c r="B360" t="s">
        <v>64</v>
      </c>
      <c r="C360" t="s">
        <v>815</v>
      </c>
      <c r="D360" t="s">
        <v>54</v>
      </c>
      <c r="E360">
        <v>2</v>
      </c>
      <c r="F360" t="s">
        <v>183</v>
      </c>
      <c r="G360">
        <v>2.7</v>
      </c>
      <c r="H360" t="s">
        <v>530</v>
      </c>
      <c r="I360" t="s">
        <v>531</v>
      </c>
      <c r="J360" t="s">
        <v>530</v>
      </c>
      <c r="K360" t="s">
        <v>217</v>
      </c>
      <c r="L360" t="s">
        <v>218</v>
      </c>
      <c r="M360" t="s">
        <v>898</v>
      </c>
      <c r="N360" t="s">
        <v>900</v>
      </c>
      <c r="O360">
        <v>0</v>
      </c>
      <c r="P360" t="s">
        <v>255</v>
      </c>
      <c r="Q360">
        <v>41</v>
      </c>
      <c r="R360" t="s">
        <v>925</v>
      </c>
      <c r="S360" t="s">
        <v>908</v>
      </c>
      <c r="T360" t="s">
        <v>909</v>
      </c>
      <c r="U360">
        <v>2000</v>
      </c>
      <c r="V360" t="s">
        <v>105</v>
      </c>
      <c r="W360">
        <v>2491</v>
      </c>
      <c r="X360" t="s">
        <v>374</v>
      </c>
      <c r="Y360">
        <v>0</v>
      </c>
      <c r="Z360" t="s">
        <v>58</v>
      </c>
      <c r="AH360" s="1">
        <v>7132500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 s="1">
        <v>7132500</v>
      </c>
      <c r="AP360" s="1">
        <v>7132500</v>
      </c>
      <c r="AQ360" s="1">
        <v>632500</v>
      </c>
      <c r="AR360" s="1">
        <v>6500000</v>
      </c>
      <c r="AS360">
        <v>0</v>
      </c>
      <c r="AT360">
        <v>0</v>
      </c>
      <c r="AU360" s="1">
        <v>7132500</v>
      </c>
    </row>
    <row r="361" spans="1:47" hidden="1" x14ac:dyDescent="0.35">
      <c r="A361" t="s">
        <v>812</v>
      </c>
      <c r="B361" t="s">
        <v>64</v>
      </c>
      <c r="C361" t="s">
        <v>815</v>
      </c>
      <c r="D361" t="s">
        <v>54</v>
      </c>
      <c r="E361">
        <v>2</v>
      </c>
      <c r="F361" t="s">
        <v>183</v>
      </c>
      <c r="G361">
        <v>2.7</v>
      </c>
      <c r="H361" t="s">
        <v>530</v>
      </c>
      <c r="I361" t="s">
        <v>531</v>
      </c>
      <c r="J361" t="s">
        <v>530</v>
      </c>
      <c r="K361" t="s">
        <v>217</v>
      </c>
      <c r="L361" t="s">
        <v>218</v>
      </c>
      <c r="M361" t="s">
        <v>898</v>
      </c>
      <c r="N361" t="s">
        <v>900</v>
      </c>
      <c r="O361">
        <v>0</v>
      </c>
      <c r="P361" t="s">
        <v>255</v>
      </c>
      <c r="Q361">
        <v>41</v>
      </c>
      <c r="R361" t="s">
        <v>925</v>
      </c>
      <c r="S361" t="s">
        <v>908</v>
      </c>
      <c r="T361" t="s">
        <v>909</v>
      </c>
      <c r="U361">
        <v>2000</v>
      </c>
      <c r="V361" t="s">
        <v>105</v>
      </c>
      <c r="W361">
        <v>2721</v>
      </c>
      <c r="X361" t="s">
        <v>377</v>
      </c>
      <c r="Y361">
        <v>0</v>
      </c>
      <c r="Z361" t="s">
        <v>58</v>
      </c>
      <c r="AH361" s="1">
        <v>290000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 s="1">
        <v>290000</v>
      </c>
      <c r="AP361" s="1">
        <v>290000</v>
      </c>
      <c r="AQ361" s="1">
        <v>290000</v>
      </c>
      <c r="AR361">
        <v>0</v>
      </c>
      <c r="AS361">
        <v>0</v>
      </c>
      <c r="AT361">
        <v>0</v>
      </c>
      <c r="AU361" s="1">
        <v>290000</v>
      </c>
    </row>
    <row r="362" spans="1:47" hidden="1" x14ac:dyDescent="0.35">
      <c r="A362" t="s">
        <v>812</v>
      </c>
      <c r="B362" t="s">
        <v>64</v>
      </c>
      <c r="C362" t="s">
        <v>815</v>
      </c>
      <c r="D362" t="s">
        <v>54</v>
      </c>
      <c r="E362">
        <v>2</v>
      </c>
      <c r="F362" t="s">
        <v>183</v>
      </c>
      <c r="G362">
        <v>2.7</v>
      </c>
      <c r="H362" t="s">
        <v>530</v>
      </c>
      <c r="I362" t="s">
        <v>531</v>
      </c>
      <c r="J362" t="s">
        <v>530</v>
      </c>
      <c r="K362" t="s">
        <v>217</v>
      </c>
      <c r="L362" t="s">
        <v>218</v>
      </c>
      <c r="M362" t="s">
        <v>898</v>
      </c>
      <c r="N362" t="s">
        <v>900</v>
      </c>
      <c r="O362">
        <v>0</v>
      </c>
      <c r="P362" t="s">
        <v>255</v>
      </c>
      <c r="Q362">
        <v>41</v>
      </c>
      <c r="R362" t="s">
        <v>925</v>
      </c>
      <c r="S362" t="s">
        <v>908</v>
      </c>
      <c r="T362" t="s">
        <v>909</v>
      </c>
      <c r="U362">
        <v>2000</v>
      </c>
      <c r="V362" t="s">
        <v>105</v>
      </c>
      <c r="W362">
        <v>2911</v>
      </c>
      <c r="X362" t="s">
        <v>312</v>
      </c>
      <c r="Y362">
        <v>0</v>
      </c>
      <c r="Z362" t="s">
        <v>58</v>
      </c>
      <c r="AH362" s="1">
        <v>200000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 s="1">
        <v>200000</v>
      </c>
      <c r="AP362" s="1">
        <v>200000</v>
      </c>
      <c r="AQ362" s="1">
        <v>200000</v>
      </c>
      <c r="AR362">
        <v>0</v>
      </c>
      <c r="AS362">
        <v>0</v>
      </c>
      <c r="AT362">
        <v>0</v>
      </c>
      <c r="AU362" s="1">
        <v>200000</v>
      </c>
    </row>
    <row r="363" spans="1:47" hidden="1" x14ac:dyDescent="0.35">
      <c r="A363" t="s">
        <v>812</v>
      </c>
      <c r="B363" t="s">
        <v>64</v>
      </c>
      <c r="C363" t="s">
        <v>815</v>
      </c>
      <c r="D363" t="s">
        <v>54</v>
      </c>
      <c r="E363">
        <v>2</v>
      </c>
      <c r="F363" t="s">
        <v>183</v>
      </c>
      <c r="G363">
        <v>2.7</v>
      </c>
      <c r="H363" t="s">
        <v>530</v>
      </c>
      <c r="I363" t="s">
        <v>531</v>
      </c>
      <c r="J363" t="s">
        <v>530</v>
      </c>
      <c r="K363" t="s">
        <v>217</v>
      </c>
      <c r="L363" t="s">
        <v>218</v>
      </c>
      <c r="M363" t="s">
        <v>898</v>
      </c>
      <c r="N363" t="s">
        <v>900</v>
      </c>
      <c r="O363">
        <v>0</v>
      </c>
      <c r="P363" t="s">
        <v>255</v>
      </c>
      <c r="Q363">
        <v>41</v>
      </c>
      <c r="R363" t="s">
        <v>925</v>
      </c>
      <c r="S363" t="s">
        <v>908</v>
      </c>
      <c r="T363" t="s">
        <v>909</v>
      </c>
      <c r="U363">
        <v>4000</v>
      </c>
      <c r="V363" t="s">
        <v>233</v>
      </c>
      <c r="W363">
        <v>4411</v>
      </c>
      <c r="X363" t="s">
        <v>231</v>
      </c>
      <c r="Y363">
        <v>0</v>
      </c>
      <c r="Z363" t="s">
        <v>58</v>
      </c>
      <c r="AH363" s="1">
        <v>22320394.5</v>
      </c>
      <c r="AI363" s="1">
        <v>55000000</v>
      </c>
      <c r="AJ363" s="1">
        <v>14232000</v>
      </c>
      <c r="AK363" s="1">
        <v>14232000</v>
      </c>
      <c r="AL363" s="1">
        <v>14232000</v>
      </c>
      <c r="AM363" s="1">
        <v>12192000</v>
      </c>
      <c r="AN363" s="1">
        <v>12000000</v>
      </c>
      <c r="AO363" s="1">
        <v>8088394.5</v>
      </c>
      <c r="AP363" s="1">
        <v>10320394.5</v>
      </c>
      <c r="AQ363">
        <v>0</v>
      </c>
      <c r="AR363">
        <v>0</v>
      </c>
      <c r="AS363">
        <v>0</v>
      </c>
      <c r="AT363" s="1">
        <v>32679605.5</v>
      </c>
      <c r="AU363" s="1">
        <v>-32679605.5</v>
      </c>
    </row>
    <row r="364" spans="1:47" hidden="1" x14ac:dyDescent="0.35">
      <c r="A364" t="s">
        <v>812</v>
      </c>
      <c r="B364" t="s">
        <v>64</v>
      </c>
      <c r="C364" t="s">
        <v>815</v>
      </c>
      <c r="D364" t="s">
        <v>54</v>
      </c>
      <c r="E364">
        <v>2</v>
      </c>
      <c r="F364" t="s">
        <v>183</v>
      </c>
      <c r="G364">
        <v>2.7</v>
      </c>
      <c r="H364" t="s">
        <v>530</v>
      </c>
      <c r="I364" t="s">
        <v>531</v>
      </c>
      <c r="J364" t="s">
        <v>530</v>
      </c>
      <c r="K364" t="s">
        <v>217</v>
      </c>
      <c r="L364" t="s">
        <v>218</v>
      </c>
      <c r="M364" t="s">
        <v>898</v>
      </c>
      <c r="N364" t="s">
        <v>900</v>
      </c>
      <c r="O364">
        <v>0</v>
      </c>
      <c r="P364" t="s">
        <v>255</v>
      </c>
      <c r="Q364">
        <v>41</v>
      </c>
      <c r="R364" t="s">
        <v>925</v>
      </c>
      <c r="S364" t="s">
        <v>908</v>
      </c>
      <c r="T364" t="s">
        <v>909</v>
      </c>
      <c r="U364">
        <v>5000</v>
      </c>
      <c r="V364" t="s">
        <v>118</v>
      </c>
      <c r="W364">
        <v>5151</v>
      </c>
      <c r="X364" t="s">
        <v>326</v>
      </c>
      <c r="Y364">
        <v>0</v>
      </c>
      <c r="Z364" t="s">
        <v>58</v>
      </c>
      <c r="AH364" s="1">
        <v>14000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 s="1">
        <v>14000</v>
      </c>
      <c r="AP364" s="1">
        <v>14000</v>
      </c>
      <c r="AQ364" s="1">
        <v>14000</v>
      </c>
      <c r="AR364">
        <v>0</v>
      </c>
      <c r="AS364">
        <v>0</v>
      </c>
      <c r="AT364">
        <v>0</v>
      </c>
      <c r="AU364" s="1">
        <v>14000</v>
      </c>
    </row>
    <row r="365" spans="1:47" hidden="1" x14ac:dyDescent="0.35">
      <c r="A365" t="s">
        <v>812</v>
      </c>
      <c r="B365" t="s">
        <v>64</v>
      </c>
      <c r="C365" t="s">
        <v>815</v>
      </c>
      <c r="D365" t="s">
        <v>54</v>
      </c>
      <c r="E365">
        <v>2</v>
      </c>
      <c r="F365" t="s">
        <v>183</v>
      </c>
      <c r="G365">
        <v>2.7</v>
      </c>
      <c r="H365" t="s">
        <v>530</v>
      </c>
      <c r="I365" t="s">
        <v>531</v>
      </c>
      <c r="J365" t="s">
        <v>530</v>
      </c>
      <c r="K365" t="s">
        <v>217</v>
      </c>
      <c r="L365" t="s">
        <v>218</v>
      </c>
      <c r="M365" t="s">
        <v>898</v>
      </c>
      <c r="N365" t="s">
        <v>900</v>
      </c>
      <c r="O365">
        <v>0</v>
      </c>
      <c r="P365" t="s">
        <v>255</v>
      </c>
      <c r="Q365">
        <v>42</v>
      </c>
      <c r="R365" t="s">
        <v>512</v>
      </c>
      <c r="S365" t="s">
        <v>908</v>
      </c>
      <c r="T365" t="s">
        <v>909</v>
      </c>
      <c r="U365">
        <v>4000</v>
      </c>
      <c r="V365" t="s">
        <v>233</v>
      </c>
      <c r="W365">
        <v>4421</v>
      </c>
      <c r="X365" t="s">
        <v>511</v>
      </c>
      <c r="Y365">
        <v>0</v>
      </c>
      <c r="Z365" t="s">
        <v>58</v>
      </c>
      <c r="AH365" s="1">
        <v>200000</v>
      </c>
      <c r="AI365" s="1">
        <v>200000</v>
      </c>
      <c r="AJ365" s="1">
        <v>63500</v>
      </c>
      <c r="AK365" s="1">
        <v>63500</v>
      </c>
      <c r="AL365" s="1">
        <v>63500</v>
      </c>
      <c r="AM365" s="1">
        <v>63500</v>
      </c>
      <c r="AN365" s="1">
        <v>63500</v>
      </c>
      <c r="AO365" s="1">
        <v>136500</v>
      </c>
      <c r="AP365" s="1">
        <v>136500</v>
      </c>
      <c r="AQ365">
        <v>0</v>
      </c>
      <c r="AR365">
        <v>0</v>
      </c>
      <c r="AS365">
        <v>0</v>
      </c>
      <c r="AT365">
        <v>0</v>
      </c>
      <c r="AU365">
        <v>0</v>
      </c>
    </row>
    <row r="366" spans="1:47" hidden="1" x14ac:dyDescent="0.35">
      <c r="A366" t="s">
        <v>812</v>
      </c>
      <c r="B366" t="s">
        <v>64</v>
      </c>
      <c r="C366" t="s">
        <v>815</v>
      </c>
      <c r="D366" t="s">
        <v>54</v>
      </c>
      <c r="E366">
        <v>2</v>
      </c>
      <c r="F366" t="s">
        <v>183</v>
      </c>
      <c r="G366">
        <v>2.7</v>
      </c>
      <c r="H366" t="s">
        <v>530</v>
      </c>
      <c r="I366" t="s">
        <v>531</v>
      </c>
      <c r="J366" t="s">
        <v>530</v>
      </c>
      <c r="K366" t="s">
        <v>217</v>
      </c>
      <c r="L366" t="s">
        <v>218</v>
      </c>
      <c r="M366" t="s">
        <v>898</v>
      </c>
      <c r="N366" t="s">
        <v>900</v>
      </c>
      <c r="O366">
        <v>0</v>
      </c>
      <c r="P366" t="s">
        <v>255</v>
      </c>
      <c r="Q366">
        <v>43</v>
      </c>
      <c r="R366" t="s">
        <v>926</v>
      </c>
      <c r="S366" t="s">
        <v>908</v>
      </c>
      <c r="T366" t="s">
        <v>909</v>
      </c>
      <c r="U366">
        <v>3000</v>
      </c>
      <c r="V366" t="s">
        <v>56</v>
      </c>
      <c r="W366">
        <v>3351</v>
      </c>
      <c r="X366" t="s">
        <v>545</v>
      </c>
      <c r="Y366">
        <v>0</v>
      </c>
      <c r="Z366" t="s">
        <v>58</v>
      </c>
      <c r="AH366">
        <v>0</v>
      </c>
      <c r="AI366" s="1">
        <v>516780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 s="1">
        <v>516780</v>
      </c>
      <c r="AU366" s="1">
        <v>-516780</v>
      </c>
    </row>
    <row r="367" spans="1:47" hidden="1" x14ac:dyDescent="0.35">
      <c r="A367" t="s">
        <v>812</v>
      </c>
      <c r="B367" t="s">
        <v>64</v>
      </c>
      <c r="C367" t="s">
        <v>815</v>
      </c>
      <c r="D367" t="s">
        <v>54</v>
      </c>
      <c r="E367">
        <v>2</v>
      </c>
      <c r="F367" t="s">
        <v>183</v>
      </c>
      <c r="G367">
        <v>2.7</v>
      </c>
      <c r="H367" t="s">
        <v>530</v>
      </c>
      <c r="I367" t="s">
        <v>531</v>
      </c>
      <c r="J367" t="s">
        <v>530</v>
      </c>
      <c r="K367" t="s">
        <v>217</v>
      </c>
      <c r="L367" t="s">
        <v>218</v>
      </c>
      <c r="M367" t="s">
        <v>898</v>
      </c>
      <c r="N367" t="s">
        <v>900</v>
      </c>
      <c r="O367">
        <v>0</v>
      </c>
      <c r="P367" t="s">
        <v>255</v>
      </c>
      <c r="Q367">
        <v>43</v>
      </c>
      <c r="R367" t="s">
        <v>926</v>
      </c>
      <c r="S367" t="s">
        <v>908</v>
      </c>
      <c r="T367" t="s">
        <v>909</v>
      </c>
      <c r="U367">
        <v>3000</v>
      </c>
      <c r="V367" t="s">
        <v>56</v>
      </c>
      <c r="W367">
        <v>3821</v>
      </c>
      <c r="X367" t="s">
        <v>228</v>
      </c>
      <c r="Y367">
        <v>0</v>
      </c>
      <c r="Z367" t="s">
        <v>58</v>
      </c>
      <c r="AH367" s="1">
        <v>591780</v>
      </c>
      <c r="AI367" s="1">
        <v>75000</v>
      </c>
      <c r="AJ367">
        <v>0</v>
      </c>
      <c r="AK367">
        <v>0</v>
      </c>
      <c r="AL367">
        <v>0</v>
      </c>
      <c r="AM367">
        <v>0</v>
      </c>
      <c r="AN367">
        <v>0</v>
      </c>
      <c r="AO367" s="1">
        <v>591780</v>
      </c>
      <c r="AP367" s="1">
        <v>591780</v>
      </c>
      <c r="AQ367">
        <v>0</v>
      </c>
      <c r="AR367" s="1">
        <v>516780</v>
      </c>
      <c r="AS367">
        <v>0</v>
      </c>
      <c r="AT367">
        <v>0</v>
      </c>
      <c r="AU367" s="1">
        <v>516780</v>
      </c>
    </row>
    <row r="368" spans="1:47" hidden="1" x14ac:dyDescent="0.35">
      <c r="A368" t="s">
        <v>812</v>
      </c>
      <c r="B368" t="s">
        <v>64</v>
      </c>
      <c r="C368" t="s">
        <v>815</v>
      </c>
      <c r="D368" t="s">
        <v>54</v>
      </c>
      <c r="E368">
        <v>2</v>
      </c>
      <c r="F368" t="s">
        <v>183</v>
      </c>
      <c r="G368">
        <v>2.7</v>
      </c>
      <c r="H368" t="s">
        <v>530</v>
      </c>
      <c r="I368" t="s">
        <v>531</v>
      </c>
      <c r="J368" t="s">
        <v>530</v>
      </c>
      <c r="K368" t="s">
        <v>217</v>
      </c>
      <c r="L368" t="s">
        <v>218</v>
      </c>
      <c r="M368" t="s">
        <v>898</v>
      </c>
      <c r="N368" t="s">
        <v>900</v>
      </c>
      <c r="O368">
        <v>0</v>
      </c>
      <c r="P368" t="s">
        <v>255</v>
      </c>
      <c r="Q368">
        <v>43</v>
      </c>
      <c r="R368" t="s">
        <v>926</v>
      </c>
      <c r="S368" t="s">
        <v>908</v>
      </c>
      <c r="T368" t="s">
        <v>909</v>
      </c>
      <c r="U368">
        <v>4000</v>
      </c>
      <c r="V368" t="s">
        <v>233</v>
      </c>
      <c r="W368">
        <v>4411</v>
      </c>
      <c r="X368" t="s">
        <v>231</v>
      </c>
      <c r="Y368">
        <v>0</v>
      </c>
      <c r="Z368" t="s">
        <v>58</v>
      </c>
      <c r="AH368" s="1">
        <v>12000000</v>
      </c>
      <c r="AI368" s="1">
        <v>12000000</v>
      </c>
      <c r="AJ368" s="1">
        <v>11999999.99</v>
      </c>
      <c r="AK368">
        <v>0</v>
      </c>
      <c r="AL368">
        <v>0</v>
      </c>
      <c r="AM368">
        <v>0</v>
      </c>
      <c r="AN368">
        <v>0</v>
      </c>
      <c r="AO368" s="1">
        <v>12000000</v>
      </c>
      <c r="AP368" s="1">
        <v>12000000</v>
      </c>
      <c r="AQ368">
        <v>0</v>
      </c>
      <c r="AR368">
        <v>0</v>
      </c>
      <c r="AS368">
        <v>0</v>
      </c>
      <c r="AT368">
        <v>0</v>
      </c>
      <c r="AU368">
        <v>0</v>
      </c>
    </row>
    <row r="369" spans="1:47" hidden="1" x14ac:dyDescent="0.35">
      <c r="A369" t="s">
        <v>812</v>
      </c>
      <c r="B369" t="s">
        <v>64</v>
      </c>
      <c r="C369" t="s">
        <v>815</v>
      </c>
      <c r="D369" t="s">
        <v>54</v>
      </c>
      <c r="E369">
        <v>2</v>
      </c>
      <c r="F369" t="s">
        <v>183</v>
      </c>
      <c r="G369">
        <v>2.7</v>
      </c>
      <c r="H369" t="s">
        <v>530</v>
      </c>
      <c r="I369" t="s">
        <v>531</v>
      </c>
      <c r="J369" t="s">
        <v>530</v>
      </c>
      <c r="K369" t="s">
        <v>217</v>
      </c>
      <c r="L369" t="s">
        <v>218</v>
      </c>
      <c r="M369" t="s">
        <v>898</v>
      </c>
      <c r="N369" t="s">
        <v>900</v>
      </c>
      <c r="O369">
        <v>0</v>
      </c>
      <c r="P369" t="s">
        <v>255</v>
      </c>
      <c r="Q369">
        <v>44</v>
      </c>
      <c r="R369" t="s">
        <v>928</v>
      </c>
      <c r="S369" t="s">
        <v>908</v>
      </c>
      <c r="T369" t="s">
        <v>909</v>
      </c>
      <c r="U369">
        <v>3000</v>
      </c>
      <c r="V369" t="s">
        <v>56</v>
      </c>
      <c r="W369">
        <v>3461</v>
      </c>
      <c r="X369" t="s">
        <v>927</v>
      </c>
      <c r="Y369">
        <v>0</v>
      </c>
      <c r="Z369" t="s">
        <v>58</v>
      </c>
      <c r="AH369" s="1">
        <v>17016040</v>
      </c>
      <c r="AI369">
        <v>0</v>
      </c>
      <c r="AJ369" s="1">
        <v>17016040</v>
      </c>
      <c r="AK369" s="1">
        <v>17016040</v>
      </c>
      <c r="AL369" s="1">
        <v>17016040</v>
      </c>
      <c r="AM369" s="1">
        <v>8508020</v>
      </c>
      <c r="AN369" s="1">
        <v>8508020</v>
      </c>
      <c r="AO369">
        <v>0</v>
      </c>
      <c r="AP369" s="1">
        <v>8508020</v>
      </c>
      <c r="AQ369">
        <v>0</v>
      </c>
      <c r="AR369" s="1">
        <v>17016040</v>
      </c>
      <c r="AS369">
        <v>0</v>
      </c>
      <c r="AT369">
        <v>0</v>
      </c>
      <c r="AU369" s="1">
        <v>17016040</v>
      </c>
    </row>
    <row r="370" spans="1:47" hidden="1" x14ac:dyDescent="0.35">
      <c r="A370" t="s">
        <v>812</v>
      </c>
      <c r="B370" t="s">
        <v>64</v>
      </c>
      <c r="C370" t="s">
        <v>815</v>
      </c>
      <c r="D370" t="s">
        <v>54</v>
      </c>
      <c r="E370">
        <v>2</v>
      </c>
      <c r="F370" t="s">
        <v>183</v>
      </c>
      <c r="G370">
        <v>2.7</v>
      </c>
      <c r="H370" t="s">
        <v>530</v>
      </c>
      <c r="I370" t="s">
        <v>531</v>
      </c>
      <c r="J370" t="s">
        <v>530</v>
      </c>
      <c r="K370" t="s">
        <v>217</v>
      </c>
      <c r="L370" t="s">
        <v>218</v>
      </c>
      <c r="M370" t="s">
        <v>898</v>
      </c>
      <c r="N370" t="s">
        <v>900</v>
      </c>
      <c r="O370">
        <v>0</v>
      </c>
      <c r="P370" t="s">
        <v>255</v>
      </c>
      <c r="Q370">
        <v>44</v>
      </c>
      <c r="R370" t="s">
        <v>928</v>
      </c>
      <c r="S370" t="s">
        <v>908</v>
      </c>
      <c r="T370" t="s">
        <v>909</v>
      </c>
      <c r="U370">
        <v>4000</v>
      </c>
      <c r="V370" t="s">
        <v>233</v>
      </c>
      <c r="W370">
        <v>4411</v>
      </c>
      <c r="X370" t="s">
        <v>231</v>
      </c>
      <c r="Y370">
        <v>0</v>
      </c>
      <c r="Z370" t="s">
        <v>58</v>
      </c>
      <c r="AH370" s="1">
        <v>100738605.5</v>
      </c>
      <c r="AI370" s="1">
        <v>71000000</v>
      </c>
      <c r="AJ370" s="1">
        <v>100738501.97</v>
      </c>
      <c r="AK370" s="1">
        <v>100494992.3</v>
      </c>
      <c r="AL370" s="1">
        <v>73747765.180000007</v>
      </c>
      <c r="AM370" s="1">
        <v>73747765.180000007</v>
      </c>
      <c r="AN370" s="1">
        <v>73747765.180000007</v>
      </c>
      <c r="AO370" s="1">
        <v>243613.2</v>
      </c>
      <c r="AP370" s="1">
        <v>26990840.32</v>
      </c>
      <c r="AQ370">
        <v>0</v>
      </c>
      <c r="AR370" s="1">
        <v>29738605.5</v>
      </c>
      <c r="AS370">
        <v>0</v>
      </c>
      <c r="AT370">
        <v>0</v>
      </c>
      <c r="AU370" s="1">
        <v>29738605.5</v>
      </c>
    </row>
    <row r="371" spans="1:47" hidden="1" x14ac:dyDescent="0.35">
      <c r="A371" t="s">
        <v>812</v>
      </c>
      <c r="B371" t="s">
        <v>64</v>
      </c>
      <c r="C371" t="s">
        <v>815</v>
      </c>
      <c r="D371" t="s">
        <v>54</v>
      </c>
      <c r="E371">
        <v>2</v>
      </c>
      <c r="F371" t="s">
        <v>183</v>
      </c>
      <c r="G371">
        <v>2.7</v>
      </c>
      <c r="H371" t="s">
        <v>530</v>
      </c>
      <c r="I371" t="s">
        <v>531</v>
      </c>
      <c r="J371" t="s">
        <v>530</v>
      </c>
      <c r="K371" t="s">
        <v>217</v>
      </c>
      <c r="L371" t="s">
        <v>218</v>
      </c>
      <c r="M371" t="s">
        <v>898</v>
      </c>
      <c r="N371" t="s">
        <v>900</v>
      </c>
      <c r="O371">
        <v>0</v>
      </c>
      <c r="P371" t="s">
        <v>255</v>
      </c>
      <c r="Q371">
        <v>45</v>
      </c>
      <c r="R371" t="s">
        <v>463</v>
      </c>
      <c r="S371" t="s">
        <v>908</v>
      </c>
      <c r="T371" t="s">
        <v>909</v>
      </c>
      <c r="U371">
        <v>4000</v>
      </c>
      <c r="V371" t="s">
        <v>233</v>
      </c>
      <c r="W371">
        <v>4411</v>
      </c>
      <c r="X371" t="s">
        <v>231</v>
      </c>
      <c r="Y371">
        <v>0</v>
      </c>
      <c r="Z371" t="s">
        <v>58</v>
      </c>
      <c r="AH371" s="1">
        <v>2000000</v>
      </c>
      <c r="AI371" s="1">
        <v>3500000</v>
      </c>
      <c r="AJ371">
        <v>0</v>
      </c>
      <c r="AK371">
        <v>0</v>
      </c>
      <c r="AL371">
        <v>0</v>
      </c>
      <c r="AM371">
        <v>0</v>
      </c>
      <c r="AN371">
        <v>0</v>
      </c>
      <c r="AO371" s="1">
        <v>2000000</v>
      </c>
      <c r="AP371" s="1">
        <v>2000000</v>
      </c>
      <c r="AQ371">
        <v>0</v>
      </c>
      <c r="AR371">
        <v>0</v>
      </c>
      <c r="AS371">
        <v>0</v>
      </c>
      <c r="AT371" s="1">
        <v>1500000</v>
      </c>
      <c r="AU371" s="1">
        <v>-1500000</v>
      </c>
    </row>
    <row r="372" spans="1:47" hidden="1" x14ac:dyDescent="0.35">
      <c r="A372" t="s">
        <v>812</v>
      </c>
      <c r="B372" t="s">
        <v>64</v>
      </c>
      <c r="C372" t="s">
        <v>815</v>
      </c>
      <c r="D372" t="s">
        <v>54</v>
      </c>
      <c r="E372">
        <v>2</v>
      </c>
      <c r="F372" t="s">
        <v>183</v>
      </c>
      <c r="G372">
        <v>2.7</v>
      </c>
      <c r="H372" t="s">
        <v>530</v>
      </c>
      <c r="I372" t="s">
        <v>531</v>
      </c>
      <c r="J372" t="s">
        <v>530</v>
      </c>
      <c r="K372" t="s">
        <v>217</v>
      </c>
      <c r="L372" t="s">
        <v>218</v>
      </c>
      <c r="M372" t="s">
        <v>898</v>
      </c>
      <c r="N372" t="s">
        <v>900</v>
      </c>
      <c r="O372">
        <v>0</v>
      </c>
      <c r="P372" t="s">
        <v>255</v>
      </c>
      <c r="Q372">
        <v>57</v>
      </c>
      <c r="R372" t="s">
        <v>929</v>
      </c>
      <c r="S372" t="s">
        <v>908</v>
      </c>
      <c r="T372" t="s">
        <v>909</v>
      </c>
      <c r="U372">
        <v>4000</v>
      </c>
      <c r="V372" t="s">
        <v>233</v>
      </c>
      <c r="W372">
        <v>4411</v>
      </c>
      <c r="X372" t="s">
        <v>231</v>
      </c>
      <c r="Y372">
        <v>0</v>
      </c>
      <c r="Z372" t="s">
        <v>58</v>
      </c>
      <c r="AH372" s="1">
        <v>1500000</v>
      </c>
      <c r="AI372">
        <v>0</v>
      </c>
      <c r="AJ372" s="1">
        <v>735000</v>
      </c>
      <c r="AK372" s="1">
        <v>735000</v>
      </c>
      <c r="AL372" s="1">
        <v>735000</v>
      </c>
      <c r="AM372" s="1">
        <v>735000</v>
      </c>
      <c r="AN372" s="1">
        <v>735000</v>
      </c>
      <c r="AO372" s="1">
        <v>765000</v>
      </c>
      <c r="AP372" s="1">
        <v>765000</v>
      </c>
      <c r="AQ372">
        <v>0</v>
      </c>
      <c r="AR372" s="1">
        <v>1500000</v>
      </c>
      <c r="AS372">
        <v>0</v>
      </c>
      <c r="AT372">
        <v>0</v>
      </c>
      <c r="AU372" s="1">
        <v>1500000</v>
      </c>
    </row>
    <row r="373" spans="1:47" hidden="1" x14ac:dyDescent="0.35">
      <c r="A373" t="s">
        <v>812</v>
      </c>
      <c r="B373" t="s">
        <v>64</v>
      </c>
      <c r="C373" t="s">
        <v>815</v>
      </c>
      <c r="D373" t="s">
        <v>116</v>
      </c>
      <c r="E373">
        <v>2</v>
      </c>
      <c r="F373" t="s">
        <v>183</v>
      </c>
      <c r="G373">
        <v>2.7</v>
      </c>
      <c r="H373" t="s">
        <v>530</v>
      </c>
      <c r="I373" t="s">
        <v>531</v>
      </c>
      <c r="J373" t="s">
        <v>530</v>
      </c>
      <c r="K373" t="s">
        <v>270</v>
      </c>
      <c r="L373" t="s">
        <v>271</v>
      </c>
      <c r="M373" t="s">
        <v>898</v>
      </c>
      <c r="N373" t="s">
        <v>900</v>
      </c>
      <c r="O373">
        <v>0</v>
      </c>
      <c r="P373" t="s">
        <v>255</v>
      </c>
      <c r="Q373">
        <v>36</v>
      </c>
      <c r="R373" t="s">
        <v>931</v>
      </c>
      <c r="S373" t="s">
        <v>930</v>
      </c>
      <c r="T373" t="s">
        <v>932</v>
      </c>
      <c r="U373">
        <v>5000</v>
      </c>
      <c r="V373" t="s">
        <v>118</v>
      </c>
      <c r="W373">
        <v>5611</v>
      </c>
      <c r="X373" t="s">
        <v>403</v>
      </c>
      <c r="Y373">
        <v>0</v>
      </c>
      <c r="Z373" t="s">
        <v>58</v>
      </c>
      <c r="AH373" s="1">
        <v>19000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 s="1">
        <v>19000</v>
      </c>
      <c r="AP373" s="1">
        <v>19000</v>
      </c>
      <c r="AQ373">
        <v>0</v>
      </c>
      <c r="AR373" s="1">
        <v>19000</v>
      </c>
      <c r="AS373">
        <v>0</v>
      </c>
      <c r="AT373">
        <v>0</v>
      </c>
      <c r="AU373" s="1">
        <v>19000</v>
      </c>
    </row>
    <row r="374" spans="1:47" hidden="1" x14ac:dyDescent="0.35">
      <c r="A374" t="s">
        <v>812</v>
      </c>
      <c r="B374" t="s">
        <v>64</v>
      </c>
      <c r="C374" t="s">
        <v>815</v>
      </c>
      <c r="D374" t="s">
        <v>116</v>
      </c>
      <c r="E374">
        <v>2</v>
      </c>
      <c r="F374" t="s">
        <v>183</v>
      </c>
      <c r="G374">
        <v>2.7</v>
      </c>
      <c r="H374" t="s">
        <v>530</v>
      </c>
      <c r="I374" t="s">
        <v>531</v>
      </c>
      <c r="J374" t="s">
        <v>530</v>
      </c>
      <c r="K374" t="s">
        <v>270</v>
      </c>
      <c r="L374" t="s">
        <v>271</v>
      </c>
      <c r="M374" t="s">
        <v>898</v>
      </c>
      <c r="N374" t="s">
        <v>900</v>
      </c>
      <c r="O374">
        <v>0</v>
      </c>
      <c r="P374" t="s">
        <v>255</v>
      </c>
      <c r="Q374">
        <v>36</v>
      </c>
      <c r="R374" t="s">
        <v>931</v>
      </c>
      <c r="S374" t="s">
        <v>930</v>
      </c>
      <c r="T374" t="s">
        <v>932</v>
      </c>
      <c r="U374">
        <v>5000</v>
      </c>
      <c r="V374" t="s">
        <v>118</v>
      </c>
      <c r="W374">
        <v>5671</v>
      </c>
      <c r="X374" t="s">
        <v>407</v>
      </c>
      <c r="Y374">
        <v>0</v>
      </c>
      <c r="Z374" t="s">
        <v>58</v>
      </c>
      <c r="AH374" s="1">
        <v>31000</v>
      </c>
      <c r="AI374" s="1">
        <v>50000</v>
      </c>
      <c r="AJ374" s="1">
        <v>18369.93</v>
      </c>
      <c r="AK374" s="1">
        <v>15974.99</v>
      </c>
      <c r="AL374">
        <v>0</v>
      </c>
      <c r="AM374">
        <v>0</v>
      </c>
      <c r="AN374">
        <v>0</v>
      </c>
      <c r="AO374" s="1">
        <v>15025.01</v>
      </c>
      <c r="AP374" s="1">
        <v>31000</v>
      </c>
      <c r="AQ374">
        <v>0</v>
      </c>
      <c r="AR374">
        <v>0</v>
      </c>
      <c r="AS374">
        <v>0</v>
      </c>
      <c r="AT374" s="1">
        <v>19000</v>
      </c>
      <c r="AU374" s="1">
        <v>-19000</v>
      </c>
    </row>
    <row r="375" spans="1:47" hidden="1" x14ac:dyDescent="0.35">
      <c r="A375" t="s">
        <v>812</v>
      </c>
      <c r="B375" t="s">
        <v>64</v>
      </c>
      <c r="C375" t="s">
        <v>815</v>
      </c>
      <c r="D375" t="s">
        <v>54</v>
      </c>
      <c r="E375">
        <v>2</v>
      </c>
      <c r="F375" t="s">
        <v>183</v>
      </c>
      <c r="G375">
        <v>2.7</v>
      </c>
      <c r="H375" t="s">
        <v>530</v>
      </c>
      <c r="I375" t="s">
        <v>531</v>
      </c>
      <c r="J375" t="s">
        <v>530</v>
      </c>
      <c r="K375" t="s">
        <v>270</v>
      </c>
      <c r="L375" t="s">
        <v>271</v>
      </c>
      <c r="M375" t="s">
        <v>898</v>
      </c>
      <c r="N375" t="s">
        <v>900</v>
      </c>
      <c r="O375">
        <v>0</v>
      </c>
      <c r="P375" t="s">
        <v>255</v>
      </c>
      <c r="Q375">
        <v>36</v>
      </c>
      <c r="R375" t="s">
        <v>931</v>
      </c>
      <c r="S375" t="s">
        <v>930</v>
      </c>
      <c r="T375" t="s">
        <v>932</v>
      </c>
      <c r="U375">
        <v>2000</v>
      </c>
      <c r="V375" t="s">
        <v>105</v>
      </c>
      <c r="W375">
        <v>2171</v>
      </c>
      <c r="X375" t="s">
        <v>127</v>
      </c>
      <c r="Y375">
        <v>0</v>
      </c>
      <c r="Z375" t="s">
        <v>58</v>
      </c>
      <c r="AH375" s="1">
        <v>640667.56999999995</v>
      </c>
      <c r="AI375" s="1">
        <v>300000</v>
      </c>
      <c r="AJ375" s="1">
        <v>625147.19999999995</v>
      </c>
      <c r="AK375" s="1">
        <v>625147.19999999995</v>
      </c>
      <c r="AL375">
        <v>0</v>
      </c>
      <c r="AM375">
        <v>0</v>
      </c>
      <c r="AN375">
        <v>0</v>
      </c>
      <c r="AO375" s="1">
        <v>15520.37</v>
      </c>
      <c r="AP375" s="1">
        <v>640667.56999999995</v>
      </c>
      <c r="AQ375">
        <v>0</v>
      </c>
      <c r="AR375" s="1">
        <v>340667.57</v>
      </c>
      <c r="AS375">
        <v>0</v>
      </c>
      <c r="AT375">
        <v>0</v>
      </c>
      <c r="AU375" s="1">
        <v>340667.57</v>
      </c>
    </row>
    <row r="376" spans="1:47" hidden="1" x14ac:dyDescent="0.35">
      <c r="A376" t="s">
        <v>812</v>
      </c>
      <c r="B376" t="s">
        <v>64</v>
      </c>
      <c r="C376" t="s">
        <v>815</v>
      </c>
      <c r="D376" t="s">
        <v>54</v>
      </c>
      <c r="E376">
        <v>2</v>
      </c>
      <c r="F376" t="s">
        <v>183</v>
      </c>
      <c r="G376">
        <v>2.7</v>
      </c>
      <c r="H376" t="s">
        <v>530</v>
      </c>
      <c r="I376" t="s">
        <v>531</v>
      </c>
      <c r="J376" t="s">
        <v>530</v>
      </c>
      <c r="K376" t="s">
        <v>270</v>
      </c>
      <c r="L376" t="s">
        <v>271</v>
      </c>
      <c r="M376" t="s">
        <v>898</v>
      </c>
      <c r="N376" t="s">
        <v>900</v>
      </c>
      <c r="O376">
        <v>0</v>
      </c>
      <c r="P376" t="s">
        <v>255</v>
      </c>
      <c r="Q376">
        <v>36</v>
      </c>
      <c r="R376" t="s">
        <v>931</v>
      </c>
      <c r="S376" t="s">
        <v>930</v>
      </c>
      <c r="T376" t="s">
        <v>932</v>
      </c>
      <c r="U376">
        <v>2000</v>
      </c>
      <c r="V376" t="s">
        <v>105</v>
      </c>
      <c r="W376">
        <v>2411</v>
      </c>
      <c r="X376" t="s">
        <v>369</v>
      </c>
      <c r="Y376">
        <v>0</v>
      </c>
      <c r="Z376" t="s">
        <v>58</v>
      </c>
      <c r="AH376">
        <v>0</v>
      </c>
      <c r="AI376" s="1">
        <v>40000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 s="1">
        <v>40000</v>
      </c>
      <c r="AU376" s="1">
        <v>-40000</v>
      </c>
    </row>
    <row r="377" spans="1:47" hidden="1" x14ac:dyDescent="0.35">
      <c r="A377" t="s">
        <v>812</v>
      </c>
      <c r="B377" t="s">
        <v>64</v>
      </c>
      <c r="C377" t="s">
        <v>815</v>
      </c>
      <c r="D377" t="s">
        <v>54</v>
      </c>
      <c r="E377">
        <v>2</v>
      </c>
      <c r="F377" t="s">
        <v>183</v>
      </c>
      <c r="G377">
        <v>2.7</v>
      </c>
      <c r="H377" t="s">
        <v>530</v>
      </c>
      <c r="I377" t="s">
        <v>531</v>
      </c>
      <c r="J377" t="s">
        <v>530</v>
      </c>
      <c r="K377" t="s">
        <v>270</v>
      </c>
      <c r="L377" t="s">
        <v>271</v>
      </c>
      <c r="M377" t="s">
        <v>898</v>
      </c>
      <c r="N377" t="s">
        <v>900</v>
      </c>
      <c r="O377">
        <v>0</v>
      </c>
      <c r="P377" t="s">
        <v>255</v>
      </c>
      <c r="Q377">
        <v>36</v>
      </c>
      <c r="R377" t="s">
        <v>931</v>
      </c>
      <c r="S377" t="s">
        <v>930</v>
      </c>
      <c r="T377" t="s">
        <v>932</v>
      </c>
      <c r="U377">
        <v>2000</v>
      </c>
      <c r="V377" t="s">
        <v>105</v>
      </c>
      <c r="W377">
        <v>2421</v>
      </c>
      <c r="X377" t="s">
        <v>370</v>
      </c>
      <c r="Y377">
        <v>0</v>
      </c>
      <c r="Z377" t="s">
        <v>58</v>
      </c>
      <c r="AH377" s="1">
        <v>3000</v>
      </c>
      <c r="AI377" s="1">
        <v>80000</v>
      </c>
      <c r="AJ377">
        <v>0</v>
      </c>
      <c r="AK377">
        <v>0</v>
      </c>
      <c r="AL377">
        <v>0</v>
      </c>
      <c r="AM377">
        <v>0</v>
      </c>
      <c r="AN377">
        <v>0</v>
      </c>
      <c r="AO377" s="1">
        <v>3000</v>
      </c>
      <c r="AP377" s="1">
        <v>3000</v>
      </c>
      <c r="AQ377">
        <v>0</v>
      </c>
      <c r="AR377">
        <v>0</v>
      </c>
      <c r="AS377">
        <v>0</v>
      </c>
      <c r="AT377" s="1">
        <v>77000</v>
      </c>
      <c r="AU377" s="1">
        <v>-77000</v>
      </c>
    </row>
    <row r="378" spans="1:47" hidden="1" x14ac:dyDescent="0.35">
      <c r="A378" t="s">
        <v>812</v>
      </c>
      <c r="B378" t="s">
        <v>64</v>
      </c>
      <c r="C378" t="s">
        <v>815</v>
      </c>
      <c r="D378" t="s">
        <v>54</v>
      </c>
      <c r="E378">
        <v>2</v>
      </c>
      <c r="F378" t="s">
        <v>183</v>
      </c>
      <c r="G378">
        <v>2.7</v>
      </c>
      <c r="H378" t="s">
        <v>530</v>
      </c>
      <c r="I378" t="s">
        <v>531</v>
      </c>
      <c r="J378" t="s">
        <v>530</v>
      </c>
      <c r="K378" t="s">
        <v>270</v>
      </c>
      <c r="L378" t="s">
        <v>271</v>
      </c>
      <c r="M378" t="s">
        <v>898</v>
      </c>
      <c r="N378" t="s">
        <v>900</v>
      </c>
      <c r="O378">
        <v>0</v>
      </c>
      <c r="P378" t="s">
        <v>255</v>
      </c>
      <c r="Q378">
        <v>36</v>
      </c>
      <c r="R378" t="s">
        <v>931</v>
      </c>
      <c r="S378" t="s">
        <v>930</v>
      </c>
      <c r="T378" t="s">
        <v>932</v>
      </c>
      <c r="U378">
        <v>2000</v>
      </c>
      <c r="V378" t="s">
        <v>105</v>
      </c>
      <c r="W378">
        <v>2441</v>
      </c>
      <c r="X378" t="s">
        <v>662</v>
      </c>
      <c r="Y378">
        <v>0</v>
      </c>
      <c r="Z378" t="s">
        <v>58</v>
      </c>
      <c r="AH378" s="1">
        <v>23000</v>
      </c>
      <c r="AI378" s="1">
        <v>23000</v>
      </c>
      <c r="AJ378">
        <v>0</v>
      </c>
      <c r="AK378">
        <v>0</v>
      </c>
      <c r="AL378">
        <v>0</v>
      </c>
      <c r="AM378">
        <v>0</v>
      </c>
      <c r="AN378">
        <v>0</v>
      </c>
      <c r="AO378" s="1">
        <v>23000</v>
      </c>
      <c r="AP378" s="1">
        <v>23000</v>
      </c>
      <c r="AQ378">
        <v>0</v>
      </c>
      <c r="AR378">
        <v>0</v>
      </c>
      <c r="AS378">
        <v>0</v>
      </c>
      <c r="AT378">
        <v>0</v>
      </c>
      <c r="AU378">
        <v>0</v>
      </c>
    </row>
    <row r="379" spans="1:47" hidden="1" x14ac:dyDescent="0.35">
      <c r="A379" t="s">
        <v>812</v>
      </c>
      <c r="B379" t="s">
        <v>64</v>
      </c>
      <c r="C379" t="s">
        <v>815</v>
      </c>
      <c r="D379" t="s">
        <v>54</v>
      </c>
      <c r="E379">
        <v>2</v>
      </c>
      <c r="F379" t="s">
        <v>183</v>
      </c>
      <c r="G379">
        <v>2.7</v>
      </c>
      <c r="H379" t="s">
        <v>530</v>
      </c>
      <c r="I379" t="s">
        <v>531</v>
      </c>
      <c r="J379" t="s">
        <v>530</v>
      </c>
      <c r="K379" t="s">
        <v>270</v>
      </c>
      <c r="L379" t="s">
        <v>271</v>
      </c>
      <c r="M379" t="s">
        <v>898</v>
      </c>
      <c r="N379" t="s">
        <v>900</v>
      </c>
      <c r="O379">
        <v>0</v>
      </c>
      <c r="P379" t="s">
        <v>255</v>
      </c>
      <c r="Q379">
        <v>36</v>
      </c>
      <c r="R379" t="s">
        <v>931</v>
      </c>
      <c r="S379" t="s">
        <v>930</v>
      </c>
      <c r="T379" t="s">
        <v>932</v>
      </c>
      <c r="U379">
        <v>2000</v>
      </c>
      <c r="V379" t="s">
        <v>105</v>
      </c>
      <c r="W379">
        <v>2461</v>
      </c>
      <c r="X379" t="s">
        <v>372</v>
      </c>
      <c r="Y379">
        <v>0</v>
      </c>
      <c r="Z379" t="s">
        <v>58</v>
      </c>
      <c r="AH379" s="1">
        <v>5000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 s="1">
        <v>5000</v>
      </c>
      <c r="AP379" s="1">
        <v>5000</v>
      </c>
      <c r="AQ379">
        <v>0</v>
      </c>
      <c r="AR379" s="1">
        <v>5000</v>
      </c>
      <c r="AS379">
        <v>0</v>
      </c>
      <c r="AT379">
        <v>0</v>
      </c>
      <c r="AU379" s="1">
        <v>5000</v>
      </c>
    </row>
    <row r="380" spans="1:47" hidden="1" x14ac:dyDescent="0.35">
      <c r="A380" t="s">
        <v>812</v>
      </c>
      <c r="B380" t="s">
        <v>64</v>
      </c>
      <c r="C380" t="s">
        <v>815</v>
      </c>
      <c r="D380" t="s">
        <v>54</v>
      </c>
      <c r="E380">
        <v>2</v>
      </c>
      <c r="F380" t="s">
        <v>183</v>
      </c>
      <c r="G380">
        <v>2.7</v>
      </c>
      <c r="H380" t="s">
        <v>530</v>
      </c>
      <c r="I380" t="s">
        <v>531</v>
      </c>
      <c r="J380" t="s">
        <v>530</v>
      </c>
      <c r="K380" t="s">
        <v>270</v>
      </c>
      <c r="L380" t="s">
        <v>271</v>
      </c>
      <c r="M380" t="s">
        <v>898</v>
      </c>
      <c r="N380" t="s">
        <v>900</v>
      </c>
      <c r="O380">
        <v>0</v>
      </c>
      <c r="P380" t="s">
        <v>255</v>
      </c>
      <c r="Q380">
        <v>36</v>
      </c>
      <c r="R380" t="s">
        <v>931</v>
      </c>
      <c r="S380" t="s">
        <v>930</v>
      </c>
      <c r="T380" t="s">
        <v>932</v>
      </c>
      <c r="U380">
        <v>2000</v>
      </c>
      <c r="V380" t="s">
        <v>105</v>
      </c>
      <c r="W380">
        <v>2471</v>
      </c>
      <c r="X380" t="s">
        <v>373</v>
      </c>
      <c r="Y380">
        <v>0</v>
      </c>
      <c r="Z380" t="s">
        <v>58</v>
      </c>
      <c r="AH380" s="1">
        <v>5000</v>
      </c>
      <c r="AI380" s="1">
        <v>20000</v>
      </c>
      <c r="AJ380">
        <v>0</v>
      </c>
      <c r="AK380">
        <v>0</v>
      </c>
      <c r="AL380">
        <v>0</v>
      </c>
      <c r="AM380">
        <v>0</v>
      </c>
      <c r="AN380">
        <v>0</v>
      </c>
      <c r="AO380" s="1">
        <v>5000</v>
      </c>
      <c r="AP380" s="1">
        <v>5000</v>
      </c>
      <c r="AQ380">
        <v>0</v>
      </c>
      <c r="AR380">
        <v>0</v>
      </c>
      <c r="AS380">
        <v>0</v>
      </c>
      <c r="AT380" s="1">
        <v>15000</v>
      </c>
      <c r="AU380" s="1">
        <v>-15000</v>
      </c>
    </row>
    <row r="381" spans="1:47" hidden="1" x14ac:dyDescent="0.35">
      <c r="A381" t="s">
        <v>812</v>
      </c>
      <c r="B381" t="s">
        <v>64</v>
      </c>
      <c r="C381" t="s">
        <v>815</v>
      </c>
      <c r="D381" t="s">
        <v>54</v>
      </c>
      <c r="E381">
        <v>2</v>
      </c>
      <c r="F381" t="s">
        <v>183</v>
      </c>
      <c r="G381">
        <v>2.7</v>
      </c>
      <c r="H381" t="s">
        <v>530</v>
      </c>
      <c r="I381" t="s">
        <v>531</v>
      </c>
      <c r="J381" t="s">
        <v>530</v>
      </c>
      <c r="K381" t="s">
        <v>270</v>
      </c>
      <c r="L381" t="s">
        <v>271</v>
      </c>
      <c r="M381" t="s">
        <v>898</v>
      </c>
      <c r="N381" t="s">
        <v>900</v>
      </c>
      <c r="O381">
        <v>0</v>
      </c>
      <c r="P381" t="s">
        <v>255</v>
      </c>
      <c r="Q381">
        <v>36</v>
      </c>
      <c r="R381" t="s">
        <v>931</v>
      </c>
      <c r="S381" t="s">
        <v>930</v>
      </c>
      <c r="T381" t="s">
        <v>932</v>
      </c>
      <c r="U381">
        <v>2000</v>
      </c>
      <c r="V381" t="s">
        <v>105</v>
      </c>
      <c r="W381">
        <v>2491</v>
      </c>
      <c r="X381" t="s">
        <v>374</v>
      </c>
      <c r="Y381">
        <v>0</v>
      </c>
      <c r="Z381" t="s">
        <v>58</v>
      </c>
      <c r="AH381">
        <v>0</v>
      </c>
      <c r="AI381" s="1">
        <v>260000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s="1">
        <v>300000</v>
      </c>
      <c r="AR381">
        <v>0</v>
      </c>
      <c r="AS381">
        <v>0</v>
      </c>
      <c r="AT381" s="1">
        <v>560000</v>
      </c>
      <c r="AU381" s="1">
        <v>-260000</v>
      </c>
    </row>
    <row r="382" spans="1:47" hidden="1" x14ac:dyDescent="0.35">
      <c r="A382" t="s">
        <v>812</v>
      </c>
      <c r="B382" t="s">
        <v>64</v>
      </c>
      <c r="C382" t="s">
        <v>815</v>
      </c>
      <c r="D382" t="s">
        <v>54</v>
      </c>
      <c r="E382">
        <v>2</v>
      </c>
      <c r="F382" t="s">
        <v>183</v>
      </c>
      <c r="G382">
        <v>2.7</v>
      </c>
      <c r="H382" t="s">
        <v>530</v>
      </c>
      <c r="I382" t="s">
        <v>531</v>
      </c>
      <c r="J382" t="s">
        <v>530</v>
      </c>
      <c r="K382" t="s">
        <v>270</v>
      </c>
      <c r="L382" t="s">
        <v>271</v>
      </c>
      <c r="M382" t="s">
        <v>898</v>
      </c>
      <c r="N382" t="s">
        <v>900</v>
      </c>
      <c r="O382">
        <v>0</v>
      </c>
      <c r="P382" t="s">
        <v>255</v>
      </c>
      <c r="Q382">
        <v>36</v>
      </c>
      <c r="R382" t="s">
        <v>931</v>
      </c>
      <c r="S382" t="s">
        <v>930</v>
      </c>
      <c r="T382" t="s">
        <v>932</v>
      </c>
      <c r="U382">
        <v>2000</v>
      </c>
      <c r="V382" t="s">
        <v>105</v>
      </c>
      <c r="W382">
        <v>2521</v>
      </c>
      <c r="X382" t="s">
        <v>375</v>
      </c>
      <c r="Y382">
        <v>0</v>
      </c>
      <c r="Z382" t="s">
        <v>58</v>
      </c>
      <c r="AH382" s="1">
        <v>7500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 s="1">
        <v>7500</v>
      </c>
      <c r="AP382" s="1">
        <v>7500</v>
      </c>
      <c r="AQ382">
        <v>0</v>
      </c>
      <c r="AR382" s="1">
        <v>7500</v>
      </c>
      <c r="AS382">
        <v>0</v>
      </c>
      <c r="AT382">
        <v>0</v>
      </c>
      <c r="AU382" s="1">
        <v>7500</v>
      </c>
    </row>
    <row r="383" spans="1:47" hidden="1" x14ac:dyDescent="0.35">
      <c r="A383" t="s">
        <v>812</v>
      </c>
      <c r="B383" t="s">
        <v>64</v>
      </c>
      <c r="C383" t="s">
        <v>815</v>
      </c>
      <c r="D383" t="s">
        <v>54</v>
      </c>
      <c r="E383">
        <v>2</v>
      </c>
      <c r="F383" t="s">
        <v>183</v>
      </c>
      <c r="G383">
        <v>2.7</v>
      </c>
      <c r="H383" t="s">
        <v>530</v>
      </c>
      <c r="I383" t="s">
        <v>531</v>
      </c>
      <c r="J383" t="s">
        <v>530</v>
      </c>
      <c r="K383" t="s">
        <v>270</v>
      </c>
      <c r="L383" t="s">
        <v>271</v>
      </c>
      <c r="M383" t="s">
        <v>898</v>
      </c>
      <c r="N383" t="s">
        <v>900</v>
      </c>
      <c r="O383">
        <v>0</v>
      </c>
      <c r="P383" t="s">
        <v>255</v>
      </c>
      <c r="Q383">
        <v>36</v>
      </c>
      <c r="R383" t="s">
        <v>931</v>
      </c>
      <c r="S383" t="s">
        <v>930</v>
      </c>
      <c r="T383" t="s">
        <v>932</v>
      </c>
      <c r="U383">
        <v>2000</v>
      </c>
      <c r="V383" t="s">
        <v>105</v>
      </c>
      <c r="W383">
        <v>2561</v>
      </c>
      <c r="X383" t="s">
        <v>376</v>
      </c>
      <c r="Y383">
        <v>0</v>
      </c>
      <c r="Z383" t="s">
        <v>58</v>
      </c>
      <c r="AH383" s="1">
        <v>3500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 s="1">
        <v>3500</v>
      </c>
      <c r="AP383" s="1">
        <v>3500</v>
      </c>
      <c r="AQ383">
        <v>0</v>
      </c>
      <c r="AR383" s="1">
        <v>3500</v>
      </c>
      <c r="AS383">
        <v>0</v>
      </c>
      <c r="AT383">
        <v>0</v>
      </c>
      <c r="AU383" s="1">
        <v>3500</v>
      </c>
    </row>
    <row r="384" spans="1:47" hidden="1" x14ac:dyDescent="0.35">
      <c r="A384" t="s">
        <v>812</v>
      </c>
      <c r="B384" t="s">
        <v>64</v>
      </c>
      <c r="C384" t="s">
        <v>815</v>
      </c>
      <c r="D384" t="s">
        <v>54</v>
      </c>
      <c r="E384">
        <v>2</v>
      </c>
      <c r="F384" t="s">
        <v>183</v>
      </c>
      <c r="G384">
        <v>2.7</v>
      </c>
      <c r="H384" t="s">
        <v>530</v>
      </c>
      <c r="I384" t="s">
        <v>531</v>
      </c>
      <c r="J384" t="s">
        <v>530</v>
      </c>
      <c r="K384" t="s">
        <v>270</v>
      </c>
      <c r="L384" t="s">
        <v>271</v>
      </c>
      <c r="M384" t="s">
        <v>898</v>
      </c>
      <c r="N384" t="s">
        <v>900</v>
      </c>
      <c r="O384">
        <v>0</v>
      </c>
      <c r="P384" t="s">
        <v>255</v>
      </c>
      <c r="Q384">
        <v>36</v>
      </c>
      <c r="R384" t="s">
        <v>931</v>
      </c>
      <c r="S384" t="s">
        <v>930</v>
      </c>
      <c r="T384" t="s">
        <v>932</v>
      </c>
      <c r="U384">
        <v>2000</v>
      </c>
      <c r="V384" t="s">
        <v>105</v>
      </c>
      <c r="W384">
        <v>2721</v>
      </c>
      <c r="X384" t="s">
        <v>377</v>
      </c>
      <c r="Y384">
        <v>0</v>
      </c>
      <c r="Z384" t="s">
        <v>58</v>
      </c>
      <c r="AH384" s="1">
        <v>8832.43</v>
      </c>
      <c r="AI384">
        <v>0</v>
      </c>
      <c r="AJ384" s="1">
        <v>8832.43</v>
      </c>
      <c r="AK384" s="1">
        <v>8832.43</v>
      </c>
      <c r="AL384" s="1">
        <v>8832.43</v>
      </c>
      <c r="AM384" s="1">
        <v>8832.43</v>
      </c>
      <c r="AN384" s="1">
        <v>8832.43</v>
      </c>
      <c r="AO384">
        <v>0</v>
      </c>
      <c r="AP384">
        <v>0</v>
      </c>
      <c r="AQ384">
        <v>0</v>
      </c>
      <c r="AR384" s="1">
        <v>8832.43</v>
      </c>
      <c r="AS384">
        <v>0</v>
      </c>
      <c r="AT384">
        <v>0</v>
      </c>
      <c r="AU384" s="1">
        <v>8832.43</v>
      </c>
    </row>
    <row r="385" spans="1:47" hidden="1" x14ac:dyDescent="0.35">
      <c r="A385" t="s">
        <v>812</v>
      </c>
      <c r="B385" t="s">
        <v>64</v>
      </c>
      <c r="C385" t="s">
        <v>815</v>
      </c>
      <c r="D385" t="s">
        <v>54</v>
      </c>
      <c r="E385">
        <v>2</v>
      </c>
      <c r="F385" t="s">
        <v>183</v>
      </c>
      <c r="G385">
        <v>2.7</v>
      </c>
      <c r="H385" t="s">
        <v>530</v>
      </c>
      <c r="I385" t="s">
        <v>531</v>
      </c>
      <c r="J385" t="s">
        <v>530</v>
      </c>
      <c r="K385" t="s">
        <v>270</v>
      </c>
      <c r="L385" t="s">
        <v>271</v>
      </c>
      <c r="M385" t="s">
        <v>898</v>
      </c>
      <c r="N385" t="s">
        <v>900</v>
      </c>
      <c r="O385">
        <v>0</v>
      </c>
      <c r="P385" t="s">
        <v>255</v>
      </c>
      <c r="Q385">
        <v>36</v>
      </c>
      <c r="R385" t="s">
        <v>931</v>
      </c>
      <c r="S385" t="s">
        <v>930</v>
      </c>
      <c r="T385" t="s">
        <v>932</v>
      </c>
      <c r="U385">
        <v>2000</v>
      </c>
      <c r="V385" t="s">
        <v>105</v>
      </c>
      <c r="W385">
        <v>2731</v>
      </c>
      <c r="X385" t="s">
        <v>222</v>
      </c>
      <c r="Y385">
        <v>0</v>
      </c>
      <c r="Z385" t="s">
        <v>58</v>
      </c>
      <c r="AH385">
        <v>0</v>
      </c>
      <c r="AI385" s="1">
        <v>20000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 s="1">
        <v>20000</v>
      </c>
      <c r="AU385" s="1">
        <v>-20000</v>
      </c>
    </row>
    <row r="386" spans="1:47" hidden="1" x14ac:dyDescent="0.35">
      <c r="A386" t="s">
        <v>812</v>
      </c>
      <c r="B386" t="s">
        <v>64</v>
      </c>
      <c r="C386" t="s">
        <v>815</v>
      </c>
      <c r="D386" t="s">
        <v>54</v>
      </c>
      <c r="E386">
        <v>2</v>
      </c>
      <c r="F386" t="s">
        <v>183</v>
      </c>
      <c r="G386">
        <v>2.7</v>
      </c>
      <c r="H386" t="s">
        <v>530</v>
      </c>
      <c r="I386" t="s">
        <v>531</v>
      </c>
      <c r="J386" t="s">
        <v>530</v>
      </c>
      <c r="K386" t="s">
        <v>270</v>
      </c>
      <c r="L386" t="s">
        <v>271</v>
      </c>
      <c r="M386" t="s">
        <v>898</v>
      </c>
      <c r="N386" t="s">
        <v>900</v>
      </c>
      <c r="O386">
        <v>0</v>
      </c>
      <c r="P386" t="s">
        <v>255</v>
      </c>
      <c r="Q386">
        <v>36</v>
      </c>
      <c r="R386" t="s">
        <v>931</v>
      </c>
      <c r="S386" t="s">
        <v>930</v>
      </c>
      <c r="T386" t="s">
        <v>932</v>
      </c>
      <c r="U386">
        <v>2000</v>
      </c>
      <c r="V386" t="s">
        <v>105</v>
      </c>
      <c r="W386">
        <v>2911</v>
      </c>
      <c r="X386" t="s">
        <v>312</v>
      </c>
      <c r="Y386">
        <v>0</v>
      </c>
      <c r="Z386" t="s">
        <v>58</v>
      </c>
      <c r="AH386" s="1">
        <v>53000</v>
      </c>
      <c r="AI386" s="1">
        <v>15000</v>
      </c>
      <c r="AJ386">
        <v>0</v>
      </c>
      <c r="AK386">
        <v>0</v>
      </c>
      <c r="AL386">
        <v>0</v>
      </c>
      <c r="AM386">
        <v>0</v>
      </c>
      <c r="AN386">
        <v>0</v>
      </c>
      <c r="AO386" s="1">
        <v>53000</v>
      </c>
      <c r="AP386" s="1">
        <v>53000</v>
      </c>
      <c r="AQ386">
        <v>0</v>
      </c>
      <c r="AR386" s="1">
        <v>38000</v>
      </c>
      <c r="AS386">
        <v>0</v>
      </c>
      <c r="AT386">
        <v>0</v>
      </c>
      <c r="AU386" s="1">
        <v>38000</v>
      </c>
    </row>
    <row r="387" spans="1:47" hidden="1" x14ac:dyDescent="0.35">
      <c r="A387" t="s">
        <v>812</v>
      </c>
      <c r="B387" t="s">
        <v>64</v>
      </c>
      <c r="C387" t="s">
        <v>815</v>
      </c>
      <c r="D387" t="s">
        <v>54</v>
      </c>
      <c r="E387">
        <v>2</v>
      </c>
      <c r="F387" t="s">
        <v>183</v>
      </c>
      <c r="G387">
        <v>2.7</v>
      </c>
      <c r="H387" t="s">
        <v>530</v>
      </c>
      <c r="I387" t="s">
        <v>531</v>
      </c>
      <c r="J387" t="s">
        <v>530</v>
      </c>
      <c r="K387" t="s">
        <v>270</v>
      </c>
      <c r="L387" t="s">
        <v>271</v>
      </c>
      <c r="M387" t="s">
        <v>898</v>
      </c>
      <c r="N387" t="s">
        <v>900</v>
      </c>
      <c r="O387">
        <v>0</v>
      </c>
      <c r="P387" t="s">
        <v>255</v>
      </c>
      <c r="Q387">
        <v>36</v>
      </c>
      <c r="R387" t="s">
        <v>931</v>
      </c>
      <c r="S387" t="s">
        <v>930</v>
      </c>
      <c r="T387" t="s">
        <v>932</v>
      </c>
      <c r="U387">
        <v>2000</v>
      </c>
      <c r="V387" t="s">
        <v>105</v>
      </c>
      <c r="W387">
        <v>2921</v>
      </c>
      <c r="X387" t="s">
        <v>378</v>
      </c>
      <c r="Y387">
        <v>0</v>
      </c>
      <c r="Z387" t="s">
        <v>58</v>
      </c>
      <c r="AH387" s="1">
        <v>4500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 s="1">
        <v>4500</v>
      </c>
      <c r="AP387" s="1">
        <v>4500</v>
      </c>
      <c r="AQ387">
        <v>0</v>
      </c>
      <c r="AR387" s="1">
        <v>4500</v>
      </c>
      <c r="AS387">
        <v>0</v>
      </c>
      <c r="AT387">
        <v>0</v>
      </c>
      <c r="AU387" s="1">
        <v>4500</v>
      </c>
    </row>
    <row r="388" spans="1:47" hidden="1" x14ac:dyDescent="0.35">
      <c r="A388" t="s">
        <v>812</v>
      </c>
      <c r="B388" t="s">
        <v>64</v>
      </c>
      <c r="C388" t="s">
        <v>815</v>
      </c>
      <c r="D388" t="s">
        <v>54</v>
      </c>
      <c r="E388">
        <v>2</v>
      </c>
      <c r="F388" t="s">
        <v>183</v>
      </c>
      <c r="G388">
        <v>2.7</v>
      </c>
      <c r="H388" t="s">
        <v>530</v>
      </c>
      <c r="I388" t="s">
        <v>531</v>
      </c>
      <c r="J388" t="s">
        <v>530</v>
      </c>
      <c r="K388" t="s">
        <v>270</v>
      </c>
      <c r="L388" t="s">
        <v>271</v>
      </c>
      <c r="M388" t="s">
        <v>898</v>
      </c>
      <c r="N388" t="s">
        <v>900</v>
      </c>
      <c r="O388">
        <v>0</v>
      </c>
      <c r="P388" t="s">
        <v>255</v>
      </c>
      <c r="Q388">
        <v>36</v>
      </c>
      <c r="R388" t="s">
        <v>931</v>
      </c>
      <c r="S388" t="s">
        <v>930</v>
      </c>
      <c r="T388" t="s">
        <v>932</v>
      </c>
      <c r="U388">
        <v>2000</v>
      </c>
      <c r="V388" t="s">
        <v>105</v>
      </c>
      <c r="W388">
        <v>2941</v>
      </c>
      <c r="X388" t="s">
        <v>313</v>
      </c>
      <c r="Y388">
        <v>0</v>
      </c>
      <c r="Z388" t="s">
        <v>58</v>
      </c>
      <c r="AH388" s="1">
        <v>4000</v>
      </c>
      <c r="AI388">
        <v>0</v>
      </c>
      <c r="AJ388" s="1">
        <v>3938</v>
      </c>
      <c r="AK388" s="1">
        <v>3938</v>
      </c>
      <c r="AL388">
        <v>0</v>
      </c>
      <c r="AM388">
        <v>0</v>
      </c>
      <c r="AN388">
        <v>0</v>
      </c>
      <c r="AO388">
        <v>62</v>
      </c>
      <c r="AP388" s="1">
        <v>4000</v>
      </c>
      <c r="AQ388">
        <v>0</v>
      </c>
      <c r="AR388" s="1">
        <v>4000</v>
      </c>
      <c r="AS388">
        <v>0</v>
      </c>
      <c r="AT388">
        <v>0</v>
      </c>
      <c r="AU388" s="1">
        <v>4000</v>
      </c>
    </row>
    <row r="389" spans="1:47" hidden="1" x14ac:dyDescent="0.35">
      <c r="A389" t="s">
        <v>812</v>
      </c>
      <c r="B389" t="s">
        <v>64</v>
      </c>
      <c r="C389" t="s">
        <v>815</v>
      </c>
      <c r="D389" t="s">
        <v>54</v>
      </c>
      <c r="E389">
        <v>2</v>
      </c>
      <c r="F389" t="s">
        <v>183</v>
      </c>
      <c r="G389">
        <v>2.7</v>
      </c>
      <c r="H389" t="s">
        <v>530</v>
      </c>
      <c r="I389" t="s">
        <v>531</v>
      </c>
      <c r="J389" t="s">
        <v>530</v>
      </c>
      <c r="K389" t="s">
        <v>270</v>
      </c>
      <c r="L389" t="s">
        <v>271</v>
      </c>
      <c r="M389" t="s">
        <v>898</v>
      </c>
      <c r="N389" t="s">
        <v>900</v>
      </c>
      <c r="O389">
        <v>0</v>
      </c>
      <c r="P389" t="s">
        <v>255</v>
      </c>
      <c r="Q389">
        <v>36</v>
      </c>
      <c r="R389" t="s">
        <v>931</v>
      </c>
      <c r="S389" t="s">
        <v>930</v>
      </c>
      <c r="T389" t="s">
        <v>932</v>
      </c>
      <c r="U389">
        <v>3000</v>
      </c>
      <c r="V389" t="s">
        <v>56</v>
      </c>
      <c r="W389">
        <v>3381</v>
      </c>
      <c r="X389" t="s">
        <v>478</v>
      </c>
      <c r="Y389">
        <v>0</v>
      </c>
      <c r="Z389" t="s">
        <v>58</v>
      </c>
      <c r="AH389">
        <v>0</v>
      </c>
      <c r="AI389" s="1">
        <v>5000000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 s="1">
        <v>5000000</v>
      </c>
      <c r="AU389" s="1">
        <v>-5000000</v>
      </c>
    </row>
    <row r="390" spans="1:47" hidden="1" x14ac:dyDescent="0.35">
      <c r="A390" t="s">
        <v>812</v>
      </c>
      <c r="B390" t="s">
        <v>64</v>
      </c>
      <c r="C390" t="s">
        <v>815</v>
      </c>
      <c r="D390" t="s">
        <v>54</v>
      </c>
      <c r="E390">
        <v>2</v>
      </c>
      <c r="F390" t="s">
        <v>183</v>
      </c>
      <c r="G390">
        <v>2.7</v>
      </c>
      <c r="H390" t="s">
        <v>530</v>
      </c>
      <c r="I390" t="s">
        <v>531</v>
      </c>
      <c r="J390" t="s">
        <v>530</v>
      </c>
      <c r="K390" t="s">
        <v>270</v>
      </c>
      <c r="L390" t="s">
        <v>271</v>
      </c>
      <c r="M390" t="s">
        <v>898</v>
      </c>
      <c r="N390" t="s">
        <v>900</v>
      </c>
      <c r="O390">
        <v>0</v>
      </c>
      <c r="P390" t="s">
        <v>255</v>
      </c>
      <c r="Q390">
        <v>36</v>
      </c>
      <c r="R390" t="s">
        <v>931</v>
      </c>
      <c r="S390" t="s">
        <v>930</v>
      </c>
      <c r="T390" t="s">
        <v>932</v>
      </c>
      <c r="U390">
        <v>3000</v>
      </c>
      <c r="V390" t="s">
        <v>56</v>
      </c>
      <c r="W390">
        <v>3391</v>
      </c>
      <c r="X390" t="s">
        <v>129</v>
      </c>
      <c r="Y390">
        <v>0</v>
      </c>
      <c r="Z390" t="s">
        <v>58</v>
      </c>
      <c r="AH390" s="1">
        <v>2950000</v>
      </c>
      <c r="AI390" s="1">
        <v>1400000</v>
      </c>
      <c r="AJ390" s="1">
        <v>2890908.69</v>
      </c>
      <c r="AK390">
        <v>0</v>
      </c>
      <c r="AL390">
        <v>0</v>
      </c>
      <c r="AM390">
        <v>0</v>
      </c>
      <c r="AN390">
        <v>0</v>
      </c>
      <c r="AO390" s="1">
        <v>2950000</v>
      </c>
      <c r="AP390" s="1">
        <v>2950000</v>
      </c>
      <c r="AQ390">
        <v>0</v>
      </c>
      <c r="AR390" s="1">
        <v>1550000</v>
      </c>
      <c r="AS390">
        <v>0</v>
      </c>
      <c r="AT390">
        <v>0</v>
      </c>
      <c r="AU390" s="1">
        <v>1550000</v>
      </c>
    </row>
    <row r="391" spans="1:47" hidden="1" x14ac:dyDescent="0.35">
      <c r="A391" t="s">
        <v>812</v>
      </c>
      <c r="B391" t="s">
        <v>64</v>
      </c>
      <c r="C391" t="s">
        <v>815</v>
      </c>
      <c r="D391" t="s">
        <v>54</v>
      </c>
      <c r="E391">
        <v>2</v>
      </c>
      <c r="F391" t="s">
        <v>183</v>
      </c>
      <c r="G391">
        <v>2.7</v>
      </c>
      <c r="H391" t="s">
        <v>530</v>
      </c>
      <c r="I391" t="s">
        <v>531</v>
      </c>
      <c r="J391" t="s">
        <v>530</v>
      </c>
      <c r="K391" t="s">
        <v>270</v>
      </c>
      <c r="L391" t="s">
        <v>271</v>
      </c>
      <c r="M391" t="s">
        <v>898</v>
      </c>
      <c r="N391" t="s">
        <v>900</v>
      </c>
      <c r="O391">
        <v>0</v>
      </c>
      <c r="P391" t="s">
        <v>255</v>
      </c>
      <c r="Q391">
        <v>36</v>
      </c>
      <c r="R391" t="s">
        <v>931</v>
      </c>
      <c r="S391" t="s">
        <v>930</v>
      </c>
      <c r="T391" t="s">
        <v>932</v>
      </c>
      <c r="U391">
        <v>3000</v>
      </c>
      <c r="V391" t="s">
        <v>56</v>
      </c>
      <c r="W391">
        <v>3821</v>
      </c>
      <c r="X391" t="s">
        <v>228</v>
      </c>
      <c r="Y391">
        <v>0</v>
      </c>
      <c r="Z391" t="s">
        <v>58</v>
      </c>
      <c r="AH391" s="1">
        <v>2800000</v>
      </c>
      <c r="AI391" s="1">
        <v>2800000</v>
      </c>
      <c r="AJ391" s="1">
        <v>2728320</v>
      </c>
      <c r="AK391" s="1">
        <v>2728320</v>
      </c>
      <c r="AL391">
        <v>0</v>
      </c>
      <c r="AM391">
        <v>0</v>
      </c>
      <c r="AN391">
        <v>0</v>
      </c>
      <c r="AO391" s="1">
        <v>71680</v>
      </c>
      <c r="AP391" s="1">
        <v>2800000</v>
      </c>
      <c r="AQ391">
        <v>0</v>
      </c>
      <c r="AR391">
        <v>0</v>
      </c>
      <c r="AS391">
        <v>0</v>
      </c>
      <c r="AT391">
        <v>0</v>
      </c>
      <c r="AU391">
        <v>0</v>
      </c>
    </row>
    <row r="392" spans="1:47" hidden="1" x14ac:dyDescent="0.35">
      <c r="A392" t="s">
        <v>812</v>
      </c>
      <c r="B392" t="s">
        <v>64</v>
      </c>
      <c r="C392" t="s">
        <v>815</v>
      </c>
      <c r="D392" t="s">
        <v>54</v>
      </c>
      <c r="E392">
        <v>2</v>
      </c>
      <c r="F392" t="s">
        <v>183</v>
      </c>
      <c r="G392">
        <v>2.7</v>
      </c>
      <c r="H392" t="s">
        <v>530</v>
      </c>
      <c r="I392" t="s">
        <v>531</v>
      </c>
      <c r="J392" t="s">
        <v>530</v>
      </c>
      <c r="K392" t="s">
        <v>270</v>
      </c>
      <c r="L392" t="s">
        <v>271</v>
      </c>
      <c r="M392" t="s">
        <v>898</v>
      </c>
      <c r="N392" t="s">
        <v>900</v>
      </c>
      <c r="O392">
        <v>0</v>
      </c>
      <c r="P392" t="s">
        <v>255</v>
      </c>
      <c r="Q392">
        <v>38</v>
      </c>
      <c r="R392" t="s">
        <v>539</v>
      </c>
      <c r="S392" t="s">
        <v>933</v>
      </c>
      <c r="T392" t="s">
        <v>934</v>
      </c>
      <c r="U392">
        <v>3000</v>
      </c>
      <c r="V392" t="s">
        <v>56</v>
      </c>
      <c r="W392">
        <v>3821</v>
      </c>
      <c r="X392" t="s">
        <v>228</v>
      </c>
      <c r="Y392">
        <v>0</v>
      </c>
      <c r="Z392" t="s">
        <v>58</v>
      </c>
      <c r="AH392" s="1">
        <v>4000000</v>
      </c>
      <c r="AI392" s="1">
        <v>4000000</v>
      </c>
      <c r="AJ392" s="1">
        <v>3997360</v>
      </c>
      <c r="AK392" s="1">
        <v>3997360</v>
      </c>
      <c r="AL392">
        <v>0</v>
      </c>
      <c r="AM392">
        <v>0</v>
      </c>
      <c r="AN392">
        <v>0</v>
      </c>
      <c r="AO392" s="1">
        <v>2640</v>
      </c>
      <c r="AP392" s="1">
        <v>4000000</v>
      </c>
      <c r="AQ392">
        <v>0</v>
      </c>
      <c r="AR392">
        <v>0</v>
      </c>
      <c r="AS392">
        <v>0</v>
      </c>
      <c r="AT392">
        <v>0</v>
      </c>
      <c r="AU392">
        <v>0</v>
      </c>
    </row>
    <row r="393" spans="1:47" hidden="1" x14ac:dyDescent="0.35">
      <c r="A393" t="s">
        <v>812</v>
      </c>
      <c r="B393" t="s">
        <v>64</v>
      </c>
      <c r="C393" t="s">
        <v>815</v>
      </c>
      <c r="D393" t="s">
        <v>54</v>
      </c>
      <c r="E393">
        <v>2</v>
      </c>
      <c r="F393" t="s">
        <v>183</v>
      </c>
      <c r="G393">
        <v>2.7</v>
      </c>
      <c r="H393" t="s">
        <v>530</v>
      </c>
      <c r="I393" t="s">
        <v>531</v>
      </c>
      <c r="J393" t="s">
        <v>530</v>
      </c>
      <c r="K393" t="s">
        <v>424</v>
      </c>
      <c r="L393" t="s">
        <v>425</v>
      </c>
      <c r="M393" t="s">
        <v>935</v>
      </c>
      <c r="N393" t="s">
        <v>109</v>
      </c>
      <c r="O393">
        <v>4</v>
      </c>
      <c r="P393" t="s">
        <v>224</v>
      </c>
      <c r="Q393">
        <v>2</v>
      </c>
      <c r="R393" t="s">
        <v>428</v>
      </c>
      <c r="S393" t="s">
        <v>936</v>
      </c>
      <c r="T393" t="s">
        <v>344</v>
      </c>
      <c r="U393">
        <v>4000</v>
      </c>
      <c r="V393" t="s">
        <v>233</v>
      </c>
      <c r="W393">
        <v>4481</v>
      </c>
      <c r="X393" t="s">
        <v>427</v>
      </c>
      <c r="Y393">
        <v>0</v>
      </c>
      <c r="Z393" t="s">
        <v>58</v>
      </c>
      <c r="AH393" s="1">
        <v>1000000</v>
      </c>
      <c r="AI393" s="1">
        <v>1000000</v>
      </c>
      <c r="AJ393">
        <v>0</v>
      </c>
      <c r="AK393">
        <v>0</v>
      </c>
      <c r="AL393">
        <v>0</v>
      </c>
      <c r="AM393">
        <v>0</v>
      </c>
      <c r="AN393">
        <v>0</v>
      </c>
      <c r="AO393" s="1">
        <v>1000000</v>
      </c>
      <c r="AP393" s="1">
        <v>1000000</v>
      </c>
      <c r="AQ393">
        <v>0</v>
      </c>
      <c r="AR393">
        <v>0</v>
      </c>
      <c r="AS393">
        <v>0</v>
      </c>
      <c r="AT393">
        <v>0</v>
      </c>
      <c r="AU393">
        <v>0</v>
      </c>
    </row>
    <row r="394" spans="1:47" hidden="1" x14ac:dyDescent="0.35">
      <c r="A394" t="s">
        <v>812</v>
      </c>
      <c r="B394" t="s">
        <v>64</v>
      </c>
      <c r="C394" t="s">
        <v>815</v>
      </c>
      <c r="D394" t="s">
        <v>54</v>
      </c>
      <c r="E394">
        <v>2</v>
      </c>
      <c r="F394" t="s">
        <v>183</v>
      </c>
      <c r="G394">
        <v>2.7</v>
      </c>
      <c r="H394" t="s">
        <v>530</v>
      </c>
      <c r="I394" t="s">
        <v>531</v>
      </c>
      <c r="J394" t="s">
        <v>530</v>
      </c>
      <c r="K394" t="s">
        <v>65</v>
      </c>
      <c r="L394" t="s">
        <v>66</v>
      </c>
      <c r="M394" t="s">
        <v>935</v>
      </c>
      <c r="N394" t="s">
        <v>109</v>
      </c>
      <c r="O394">
        <v>4</v>
      </c>
      <c r="P394" t="s">
        <v>224</v>
      </c>
      <c r="Q394">
        <v>1</v>
      </c>
      <c r="R394" t="s">
        <v>343</v>
      </c>
      <c r="S394" t="s">
        <v>936</v>
      </c>
      <c r="T394" t="s">
        <v>344</v>
      </c>
      <c r="U394">
        <v>4000</v>
      </c>
      <c r="V394" t="s">
        <v>233</v>
      </c>
      <c r="W394">
        <v>4411</v>
      </c>
      <c r="X394" t="s">
        <v>231</v>
      </c>
      <c r="Y394">
        <v>0</v>
      </c>
      <c r="Z394" t="s">
        <v>58</v>
      </c>
      <c r="AH394" s="1">
        <v>5799000</v>
      </c>
      <c r="AI394" s="1">
        <v>3799000</v>
      </c>
      <c r="AJ394" s="1">
        <v>2014607</v>
      </c>
      <c r="AK394" s="1">
        <v>2014607</v>
      </c>
      <c r="AL394" s="1">
        <v>2014607</v>
      </c>
      <c r="AM394" s="1">
        <v>1909607</v>
      </c>
      <c r="AN394" s="1">
        <v>1844607</v>
      </c>
      <c r="AO394" s="1">
        <v>3784393</v>
      </c>
      <c r="AP394" s="1">
        <v>3954393</v>
      </c>
      <c r="AQ394" s="1">
        <v>2000000</v>
      </c>
      <c r="AR394">
        <v>0</v>
      </c>
      <c r="AS394">
        <v>0</v>
      </c>
      <c r="AT394">
        <v>0</v>
      </c>
      <c r="AU394" s="1">
        <v>2000000</v>
      </c>
    </row>
    <row r="395" spans="1:47" hidden="1" x14ac:dyDescent="0.35">
      <c r="A395" t="s">
        <v>812</v>
      </c>
      <c r="B395" t="s">
        <v>64</v>
      </c>
      <c r="C395" t="s">
        <v>815</v>
      </c>
      <c r="D395" t="s">
        <v>54</v>
      </c>
      <c r="E395">
        <v>2</v>
      </c>
      <c r="F395" t="s">
        <v>183</v>
      </c>
      <c r="G395">
        <v>2.7</v>
      </c>
      <c r="H395" t="s">
        <v>530</v>
      </c>
      <c r="I395" t="s">
        <v>531</v>
      </c>
      <c r="J395" t="s">
        <v>530</v>
      </c>
      <c r="K395" t="s">
        <v>65</v>
      </c>
      <c r="L395" t="s">
        <v>66</v>
      </c>
      <c r="M395" t="s">
        <v>935</v>
      </c>
      <c r="N395" t="s">
        <v>109</v>
      </c>
      <c r="O395">
        <v>4</v>
      </c>
      <c r="P395" t="s">
        <v>224</v>
      </c>
      <c r="Q395">
        <v>1</v>
      </c>
      <c r="R395" t="s">
        <v>343</v>
      </c>
      <c r="S395" t="s">
        <v>936</v>
      </c>
      <c r="T395" t="s">
        <v>344</v>
      </c>
      <c r="U395">
        <v>4000</v>
      </c>
      <c r="V395" t="s">
        <v>233</v>
      </c>
      <c r="W395">
        <v>4451</v>
      </c>
      <c r="X395" t="s">
        <v>282</v>
      </c>
      <c r="Y395">
        <v>0</v>
      </c>
      <c r="Z395" t="s">
        <v>58</v>
      </c>
      <c r="AH395" s="1">
        <v>850000</v>
      </c>
      <c r="AI395" s="1">
        <v>910011.2</v>
      </c>
      <c r="AJ395" s="1">
        <v>120000</v>
      </c>
      <c r="AK395" s="1">
        <v>120000</v>
      </c>
      <c r="AL395" s="1">
        <v>120000</v>
      </c>
      <c r="AM395" s="1">
        <v>120000</v>
      </c>
      <c r="AN395" s="1">
        <v>120000</v>
      </c>
      <c r="AO395" s="1">
        <v>730000</v>
      </c>
      <c r="AP395" s="1">
        <v>730000</v>
      </c>
      <c r="AQ395">
        <v>0</v>
      </c>
      <c r="AR395">
        <v>11.2</v>
      </c>
      <c r="AS395">
        <v>0</v>
      </c>
      <c r="AT395" s="1">
        <v>60022.400000000001</v>
      </c>
      <c r="AU395" s="1">
        <v>-60011.199999999997</v>
      </c>
    </row>
    <row r="396" spans="1:47" hidden="1" x14ac:dyDescent="0.35">
      <c r="A396" t="s">
        <v>812</v>
      </c>
      <c r="B396" t="s">
        <v>64</v>
      </c>
      <c r="C396" t="s">
        <v>815</v>
      </c>
      <c r="D396" t="s">
        <v>54</v>
      </c>
      <c r="E396">
        <v>2</v>
      </c>
      <c r="F396" t="s">
        <v>183</v>
      </c>
      <c r="G396">
        <v>2.7</v>
      </c>
      <c r="H396" t="s">
        <v>530</v>
      </c>
      <c r="I396" t="s">
        <v>531</v>
      </c>
      <c r="J396" t="s">
        <v>530</v>
      </c>
      <c r="K396" t="s">
        <v>65</v>
      </c>
      <c r="L396" t="s">
        <v>66</v>
      </c>
      <c r="M396" t="s">
        <v>935</v>
      </c>
      <c r="N396" t="s">
        <v>109</v>
      </c>
      <c r="O396">
        <v>4</v>
      </c>
      <c r="P396" t="s">
        <v>224</v>
      </c>
      <c r="Q396">
        <v>1</v>
      </c>
      <c r="R396" t="s">
        <v>343</v>
      </c>
      <c r="S396" t="s">
        <v>936</v>
      </c>
      <c r="T396" t="s">
        <v>344</v>
      </c>
      <c r="U396">
        <v>4000</v>
      </c>
      <c r="V396" t="s">
        <v>233</v>
      </c>
      <c r="W396">
        <v>4451</v>
      </c>
      <c r="X396" t="s">
        <v>282</v>
      </c>
      <c r="Y396">
        <v>38</v>
      </c>
      <c r="Z396" t="s">
        <v>348</v>
      </c>
      <c r="AH396" s="1">
        <v>240000</v>
      </c>
      <c r="AI396" s="1">
        <v>179977.60000000001</v>
      </c>
      <c r="AJ396" s="1">
        <v>180000</v>
      </c>
      <c r="AK396" s="1">
        <v>180000</v>
      </c>
      <c r="AL396" s="1">
        <v>180000</v>
      </c>
      <c r="AM396" s="1">
        <v>180000</v>
      </c>
      <c r="AN396" s="1">
        <v>180000</v>
      </c>
      <c r="AO396" s="1">
        <v>60000</v>
      </c>
      <c r="AP396" s="1">
        <v>60000</v>
      </c>
      <c r="AQ396">
        <v>0</v>
      </c>
      <c r="AR396" s="1">
        <v>60022.400000000001</v>
      </c>
      <c r="AS396">
        <v>0</v>
      </c>
      <c r="AT396">
        <v>0</v>
      </c>
      <c r="AU396" s="1">
        <v>60022.400000000001</v>
      </c>
    </row>
    <row r="397" spans="1:47" hidden="1" x14ac:dyDescent="0.35">
      <c r="A397" t="s">
        <v>812</v>
      </c>
      <c r="B397" t="s">
        <v>64</v>
      </c>
      <c r="C397" t="s">
        <v>815</v>
      </c>
      <c r="D397" t="s">
        <v>54</v>
      </c>
      <c r="E397">
        <v>2</v>
      </c>
      <c r="F397" t="s">
        <v>183</v>
      </c>
      <c r="G397">
        <v>2.7</v>
      </c>
      <c r="H397" t="s">
        <v>530</v>
      </c>
      <c r="I397" t="s">
        <v>531</v>
      </c>
      <c r="J397" t="s">
        <v>530</v>
      </c>
      <c r="K397" t="s">
        <v>65</v>
      </c>
      <c r="L397" t="s">
        <v>66</v>
      </c>
      <c r="M397" t="s">
        <v>935</v>
      </c>
      <c r="N397" t="s">
        <v>109</v>
      </c>
      <c r="O397">
        <v>4</v>
      </c>
      <c r="P397" t="s">
        <v>224</v>
      </c>
      <c r="Q397">
        <v>1</v>
      </c>
      <c r="R397" t="s">
        <v>343</v>
      </c>
      <c r="S397" t="s">
        <v>936</v>
      </c>
      <c r="T397" t="s">
        <v>344</v>
      </c>
      <c r="U397">
        <v>4000</v>
      </c>
      <c r="V397" t="s">
        <v>233</v>
      </c>
      <c r="W397">
        <v>4451</v>
      </c>
      <c r="X397" t="s">
        <v>282</v>
      </c>
      <c r="Y397">
        <v>39</v>
      </c>
      <c r="Z397" t="s">
        <v>349</v>
      </c>
      <c r="AH397" s="1">
        <v>300000</v>
      </c>
      <c r="AI397" s="1">
        <v>300000</v>
      </c>
      <c r="AJ397">
        <v>0</v>
      </c>
      <c r="AK397">
        <v>0</v>
      </c>
      <c r="AL397">
        <v>0</v>
      </c>
      <c r="AM397">
        <v>0</v>
      </c>
      <c r="AN397">
        <v>0</v>
      </c>
      <c r="AO397" s="1">
        <v>300000</v>
      </c>
      <c r="AP397" s="1">
        <v>300000</v>
      </c>
      <c r="AQ397">
        <v>0</v>
      </c>
      <c r="AR397">
        <v>0</v>
      </c>
      <c r="AS397">
        <v>0</v>
      </c>
      <c r="AT397">
        <v>0</v>
      </c>
      <c r="AU397">
        <v>0</v>
      </c>
    </row>
    <row r="398" spans="1:47" hidden="1" x14ac:dyDescent="0.35">
      <c r="A398" t="s">
        <v>812</v>
      </c>
      <c r="B398" t="s">
        <v>64</v>
      </c>
      <c r="C398" t="s">
        <v>815</v>
      </c>
      <c r="D398" t="s">
        <v>54</v>
      </c>
      <c r="E398">
        <v>2</v>
      </c>
      <c r="F398" t="s">
        <v>183</v>
      </c>
      <c r="G398">
        <v>2.7</v>
      </c>
      <c r="H398" t="s">
        <v>530</v>
      </c>
      <c r="I398" t="s">
        <v>531</v>
      </c>
      <c r="J398" t="s">
        <v>530</v>
      </c>
      <c r="K398" t="s">
        <v>65</v>
      </c>
      <c r="L398" t="s">
        <v>66</v>
      </c>
      <c r="M398" t="s">
        <v>935</v>
      </c>
      <c r="N398" t="s">
        <v>109</v>
      </c>
      <c r="O398">
        <v>4</v>
      </c>
      <c r="P398" t="s">
        <v>224</v>
      </c>
      <c r="Q398">
        <v>1</v>
      </c>
      <c r="R398" t="s">
        <v>343</v>
      </c>
      <c r="S398" t="s">
        <v>936</v>
      </c>
      <c r="T398" t="s">
        <v>344</v>
      </c>
      <c r="U398">
        <v>4000</v>
      </c>
      <c r="V398" t="s">
        <v>233</v>
      </c>
      <c r="W398">
        <v>4451</v>
      </c>
      <c r="X398" t="s">
        <v>282</v>
      </c>
      <c r="Y398">
        <v>40</v>
      </c>
      <c r="Z398" t="s">
        <v>350</v>
      </c>
      <c r="AH398" s="1">
        <v>1000000</v>
      </c>
      <c r="AI398" s="1">
        <v>1000011.2</v>
      </c>
      <c r="AJ398">
        <v>0</v>
      </c>
      <c r="AK398">
        <v>0</v>
      </c>
      <c r="AL398">
        <v>0</v>
      </c>
      <c r="AM398">
        <v>0</v>
      </c>
      <c r="AN398">
        <v>0</v>
      </c>
      <c r="AO398" s="1">
        <v>1000000</v>
      </c>
      <c r="AP398" s="1">
        <v>1000000</v>
      </c>
      <c r="AQ398">
        <v>0</v>
      </c>
      <c r="AR398">
        <v>0</v>
      </c>
      <c r="AS398">
        <v>0</v>
      </c>
      <c r="AT398">
        <v>11.2</v>
      </c>
      <c r="AU398">
        <v>-11.2</v>
      </c>
    </row>
    <row r="399" spans="1:47" hidden="1" x14ac:dyDescent="0.35">
      <c r="A399" t="s">
        <v>812</v>
      </c>
      <c r="B399" t="s">
        <v>64</v>
      </c>
      <c r="C399" t="s">
        <v>815</v>
      </c>
      <c r="D399" t="s">
        <v>54</v>
      </c>
      <c r="E399">
        <v>2</v>
      </c>
      <c r="F399" t="s">
        <v>183</v>
      </c>
      <c r="G399">
        <v>2.7</v>
      </c>
      <c r="H399" t="s">
        <v>530</v>
      </c>
      <c r="I399" t="s">
        <v>531</v>
      </c>
      <c r="J399" t="s">
        <v>530</v>
      </c>
      <c r="K399" t="s">
        <v>65</v>
      </c>
      <c r="L399" t="s">
        <v>66</v>
      </c>
      <c r="M399" t="s">
        <v>935</v>
      </c>
      <c r="N399" t="s">
        <v>109</v>
      </c>
      <c r="O399">
        <v>4</v>
      </c>
      <c r="P399" t="s">
        <v>224</v>
      </c>
      <c r="Q399">
        <v>1</v>
      </c>
      <c r="R399" t="s">
        <v>343</v>
      </c>
      <c r="S399" t="s">
        <v>936</v>
      </c>
      <c r="T399" t="s">
        <v>344</v>
      </c>
      <c r="U399">
        <v>4000</v>
      </c>
      <c r="V399" t="s">
        <v>233</v>
      </c>
      <c r="W399">
        <v>4451</v>
      </c>
      <c r="X399" t="s">
        <v>282</v>
      </c>
      <c r="Y399">
        <v>55</v>
      </c>
      <c r="Z399" t="s">
        <v>937</v>
      </c>
      <c r="AH399" s="1">
        <v>60000</v>
      </c>
      <c r="AI399">
        <v>0</v>
      </c>
      <c r="AJ399" s="1">
        <v>60000</v>
      </c>
      <c r="AK399" s="1">
        <v>60000</v>
      </c>
      <c r="AL399" s="1">
        <v>60000</v>
      </c>
      <c r="AM399" s="1">
        <v>60000</v>
      </c>
      <c r="AN399" s="1">
        <v>60000</v>
      </c>
      <c r="AO399">
        <v>0</v>
      </c>
      <c r="AP399">
        <v>0</v>
      </c>
      <c r="AQ399" s="1">
        <v>60000</v>
      </c>
      <c r="AR399">
        <v>0</v>
      </c>
      <c r="AS399">
        <v>0</v>
      </c>
      <c r="AT399">
        <v>0</v>
      </c>
      <c r="AU399" s="1">
        <v>60000</v>
      </c>
    </row>
    <row r="400" spans="1:47" hidden="1" x14ac:dyDescent="0.35">
      <c r="A400" t="s">
        <v>812</v>
      </c>
      <c r="B400" t="s">
        <v>64</v>
      </c>
      <c r="C400" t="s">
        <v>815</v>
      </c>
      <c r="D400" t="s">
        <v>54</v>
      </c>
      <c r="E400">
        <v>2</v>
      </c>
      <c r="F400" t="s">
        <v>183</v>
      </c>
      <c r="G400">
        <v>2.7</v>
      </c>
      <c r="H400" t="s">
        <v>530</v>
      </c>
      <c r="I400" t="s">
        <v>531</v>
      </c>
      <c r="J400" t="s">
        <v>530</v>
      </c>
      <c r="K400" t="s">
        <v>65</v>
      </c>
      <c r="L400" t="s">
        <v>66</v>
      </c>
      <c r="M400" t="s">
        <v>935</v>
      </c>
      <c r="N400" t="s">
        <v>109</v>
      </c>
      <c r="O400">
        <v>4</v>
      </c>
      <c r="P400" t="s">
        <v>224</v>
      </c>
      <c r="Q400">
        <v>1</v>
      </c>
      <c r="R400" t="s">
        <v>343</v>
      </c>
      <c r="S400" t="s">
        <v>936</v>
      </c>
      <c r="T400" t="s">
        <v>344</v>
      </c>
      <c r="U400">
        <v>4000</v>
      </c>
      <c r="V400" t="s">
        <v>233</v>
      </c>
      <c r="W400">
        <v>4451</v>
      </c>
      <c r="X400" t="s">
        <v>282</v>
      </c>
      <c r="Y400">
        <v>63</v>
      </c>
      <c r="Z400" t="s">
        <v>938</v>
      </c>
      <c r="AH400" s="1">
        <v>500000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 s="1">
        <v>500000</v>
      </c>
      <c r="AP400" s="1">
        <v>500000</v>
      </c>
      <c r="AQ400">
        <v>0</v>
      </c>
      <c r="AR400" s="1">
        <v>500000</v>
      </c>
      <c r="AS400">
        <v>0</v>
      </c>
      <c r="AT400">
        <v>0</v>
      </c>
      <c r="AU400" s="1">
        <v>500000</v>
      </c>
    </row>
    <row r="401" spans="1:47" hidden="1" x14ac:dyDescent="0.35">
      <c r="A401" t="s">
        <v>812</v>
      </c>
      <c r="B401" t="s">
        <v>64</v>
      </c>
      <c r="C401" t="s">
        <v>815</v>
      </c>
      <c r="D401" t="s">
        <v>54</v>
      </c>
      <c r="E401">
        <v>2</v>
      </c>
      <c r="F401" t="s">
        <v>183</v>
      </c>
      <c r="G401">
        <v>2.7</v>
      </c>
      <c r="H401" t="s">
        <v>530</v>
      </c>
      <c r="I401" t="s">
        <v>531</v>
      </c>
      <c r="J401" t="s">
        <v>530</v>
      </c>
      <c r="K401" t="s">
        <v>65</v>
      </c>
      <c r="L401" t="s">
        <v>66</v>
      </c>
      <c r="M401" t="s">
        <v>898</v>
      </c>
      <c r="N401" t="s">
        <v>900</v>
      </c>
      <c r="O401">
        <v>0</v>
      </c>
      <c r="P401" t="s">
        <v>255</v>
      </c>
      <c r="Q401">
        <v>39</v>
      </c>
      <c r="R401" t="s">
        <v>939</v>
      </c>
      <c r="S401" t="s">
        <v>933</v>
      </c>
      <c r="T401" t="s">
        <v>934</v>
      </c>
      <c r="U401">
        <v>3000</v>
      </c>
      <c r="V401" t="s">
        <v>56</v>
      </c>
      <c r="W401">
        <v>3511</v>
      </c>
      <c r="X401" t="s">
        <v>323</v>
      </c>
      <c r="Y401">
        <v>0</v>
      </c>
      <c r="Z401" t="s">
        <v>58</v>
      </c>
      <c r="AH401" s="1">
        <v>30226080</v>
      </c>
      <c r="AI401" s="1">
        <v>30226080</v>
      </c>
      <c r="AJ401" s="1">
        <v>17052000</v>
      </c>
      <c r="AK401" s="1">
        <v>17052000</v>
      </c>
      <c r="AL401" s="1">
        <v>17052000</v>
      </c>
      <c r="AM401" s="1">
        <v>14616000</v>
      </c>
      <c r="AN401" s="1">
        <v>14616000</v>
      </c>
      <c r="AO401" s="1">
        <v>13174080</v>
      </c>
      <c r="AP401" s="1">
        <v>15610080</v>
      </c>
      <c r="AQ401">
        <v>0</v>
      </c>
      <c r="AR401">
        <v>0</v>
      </c>
      <c r="AS401">
        <v>0</v>
      </c>
      <c r="AT401">
        <v>0</v>
      </c>
      <c r="AU401">
        <v>0</v>
      </c>
    </row>
    <row r="402" spans="1:47" hidden="1" x14ac:dyDescent="0.35">
      <c r="A402" t="s">
        <v>812</v>
      </c>
      <c r="B402" t="s">
        <v>64</v>
      </c>
      <c r="C402" t="s">
        <v>815</v>
      </c>
      <c r="D402" t="s">
        <v>116</v>
      </c>
      <c r="E402">
        <v>2</v>
      </c>
      <c r="F402" t="s">
        <v>183</v>
      </c>
      <c r="G402">
        <v>2.7</v>
      </c>
      <c r="H402" t="s">
        <v>530</v>
      </c>
      <c r="I402" t="s">
        <v>531</v>
      </c>
      <c r="J402" t="s">
        <v>530</v>
      </c>
      <c r="K402" t="s">
        <v>65</v>
      </c>
      <c r="L402" t="s">
        <v>66</v>
      </c>
      <c r="M402" t="s">
        <v>822</v>
      </c>
      <c r="N402" t="s">
        <v>824</v>
      </c>
      <c r="O402">
        <v>3</v>
      </c>
      <c r="P402" t="s">
        <v>453</v>
      </c>
      <c r="Q402">
        <v>46</v>
      </c>
      <c r="R402" t="s">
        <v>941</v>
      </c>
      <c r="S402" t="s">
        <v>940</v>
      </c>
      <c r="T402" t="s">
        <v>942</v>
      </c>
      <c r="U402">
        <v>5000</v>
      </c>
      <c r="V402" t="s">
        <v>118</v>
      </c>
      <c r="W402">
        <v>5781</v>
      </c>
      <c r="X402" t="s">
        <v>559</v>
      </c>
      <c r="Y402">
        <v>0</v>
      </c>
      <c r="Z402" t="s">
        <v>58</v>
      </c>
      <c r="AH402" s="1">
        <v>200000</v>
      </c>
      <c r="AI402" s="1">
        <v>200000</v>
      </c>
      <c r="AJ402">
        <v>0</v>
      </c>
      <c r="AK402">
        <v>0</v>
      </c>
      <c r="AL402">
        <v>0</v>
      </c>
      <c r="AM402">
        <v>0</v>
      </c>
      <c r="AN402">
        <v>0</v>
      </c>
      <c r="AO402" s="1">
        <v>200000</v>
      </c>
      <c r="AP402" s="1">
        <v>200000</v>
      </c>
      <c r="AQ402">
        <v>0</v>
      </c>
      <c r="AR402">
        <v>0</v>
      </c>
      <c r="AS402">
        <v>0</v>
      </c>
      <c r="AT402">
        <v>0</v>
      </c>
      <c r="AU402">
        <v>0</v>
      </c>
    </row>
    <row r="403" spans="1:47" hidden="1" x14ac:dyDescent="0.35">
      <c r="A403" t="s">
        <v>812</v>
      </c>
      <c r="B403" t="s">
        <v>64</v>
      </c>
      <c r="C403" t="s">
        <v>815</v>
      </c>
      <c r="D403" t="s">
        <v>54</v>
      </c>
      <c r="E403">
        <v>2</v>
      </c>
      <c r="F403" t="s">
        <v>183</v>
      </c>
      <c r="G403">
        <v>2.7</v>
      </c>
      <c r="H403" t="s">
        <v>530</v>
      </c>
      <c r="I403" t="s">
        <v>531</v>
      </c>
      <c r="J403" t="s">
        <v>530</v>
      </c>
      <c r="K403" t="s">
        <v>65</v>
      </c>
      <c r="L403" t="s">
        <v>66</v>
      </c>
      <c r="M403" t="s">
        <v>822</v>
      </c>
      <c r="N403" t="s">
        <v>824</v>
      </c>
      <c r="O403">
        <v>3</v>
      </c>
      <c r="P403" t="s">
        <v>453</v>
      </c>
      <c r="Q403">
        <v>46</v>
      </c>
      <c r="R403" t="s">
        <v>941</v>
      </c>
      <c r="S403" t="s">
        <v>940</v>
      </c>
      <c r="T403" t="s">
        <v>942</v>
      </c>
      <c r="U403">
        <v>2000</v>
      </c>
      <c r="V403" t="s">
        <v>105</v>
      </c>
      <c r="W403">
        <v>2591</v>
      </c>
      <c r="X403" t="s">
        <v>560</v>
      </c>
      <c r="Y403">
        <v>7</v>
      </c>
      <c r="Z403" t="s">
        <v>844</v>
      </c>
      <c r="AH403">
        <v>0</v>
      </c>
      <c r="AI403" s="1">
        <v>4000000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 s="1">
        <v>4000000</v>
      </c>
      <c r="AU403" s="1">
        <v>-4000000</v>
      </c>
    </row>
    <row r="404" spans="1:47" hidden="1" x14ac:dyDescent="0.35">
      <c r="A404" t="s">
        <v>812</v>
      </c>
      <c r="B404" t="s">
        <v>64</v>
      </c>
      <c r="C404" t="s">
        <v>815</v>
      </c>
      <c r="D404" t="s">
        <v>54</v>
      </c>
      <c r="E404">
        <v>2</v>
      </c>
      <c r="F404" t="s">
        <v>183</v>
      </c>
      <c r="G404">
        <v>2.7</v>
      </c>
      <c r="H404" t="s">
        <v>530</v>
      </c>
      <c r="I404" t="s">
        <v>531</v>
      </c>
      <c r="J404" t="s">
        <v>530</v>
      </c>
      <c r="K404" t="s">
        <v>65</v>
      </c>
      <c r="L404" t="s">
        <v>66</v>
      </c>
      <c r="M404" t="s">
        <v>822</v>
      </c>
      <c r="N404" t="s">
        <v>824</v>
      </c>
      <c r="O404">
        <v>3</v>
      </c>
      <c r="P404" t="s">
        <v>453</v>
      </c>
      <c r="Q404">
        <v>46</v>
      </c>
      <c r="R404" t="s">
        <v>941</v>
      </c>
      <c r="S404" t="s">
        <v>940</v>
      </c>
      <c r="T404" t="s">
        <v>942</v>
      </c>
      <c r="U404">
        <v>4000</v>
      </c>
      <c r="V404" t="s">
        <v>233</v>
      </c>
      <c r="W404">
        <v>4211</v>
      </c>
      <c r="X404" t="s">
        <v>291</v>
      </c>
      <c r="Y404">
        <v>0</v>
      </c>
      <c r="Z404" t="s">
        <v>58</v>
      </c>
      <c r="AH404" s="1">
        <v>200000</v>
      </c>
      <c r="AI404" s="1">
        <v>200000</v>
      </c>
      <c r="AJ404">
        <v>0</v>
      </c>
      <c r="AK404">
        <v>0</v>
      </c>
      <c r="AL404">
        <v>0</v>
      </c>
      <c r="AM404">
        <v>0</v>
      </c>
      <c r="AN404">
        <v>0</v>
      </c>
      <c r="AO404" s="1">
        <v>200000</v>
      </c>
      <c r="AP404" s="1">
        <v>200000</v>
      </c>
      <c r="AQ404">
        <v>0</v>
      </c>
      <c r="AR404">
        <v>0</v>
      </c>
      <c r="AS404">
        <v>0</v>
      </c>
      <c r="AT404">
        <v>0</v>
      </c>
      <c r="AU404">
        <v>0</v>
      </c>
    </row>
    <row r="405" spans="1:47" hidden="1" x14ac:dyDescent="0.35">
      <c r="A405" t="s">
        <v>812</v>
      </c>
      <c r="B405" t="s">
        <v>64</v>
      </c>
      <c r="C405" t="s">
        <v>815</v>
      </c>
      <c r="D405" t="s">
        <v>54</v>
      </c>
      <c r="E405">
        <v>2</v>
      </c>
      <c r="F405" t="s">
        <v>183</v>
      </c>
      <c r="G405">
        <v>2.7</v>
      </c>
      <c r="H405" t="s">
        <v>530</v>
      </c>
      <c r="I405" t="s">
        <v>531</v>
      </c>
      <c r="J405" t="s">
        <v>530</v>
      </c>
      <c r="K405" t="s">
        <v>65</v>
      </c>
      <c r="L405" t="s">
        <v>66</v>
      </c>
      <c r="M405" t="s">
        <v>822</v>
      </c>
      <c r="N405" t="s">
        <v>824</v>
      </c>
      <c r="O405">
        <v>3</v>
      </c>
      <c r="P405" t="s">
        <v>453</v>
      </c>
      <c r="Q405">
        <v>46</v>
      </c>
      <c r="R405" t="s">
        <v>941</v>
      </c>
      <c r="S405" t="s">
        <v>940</v>
      </c>
      <c r="T405" t="s">
        <v>942</v>
      </c>
      <c r="U405">
        <v>4000</v>
      </c>
      <c r="V405" t="s">
        <v>233</v>
      </c>
      <c r="W405">
        <v>4411</v>
      </c>
      <c r="X405" t="s">
        <v>231</v>
      </c>
      <c r="Y405">
        <v>28</v>
      </c>
      <c r="Z405" t="s">
        <v>561</v>
      </c>
      <c r="AH405" s="1">
        <v>450000</v>
      </c>
      <c r="AI405" s="1">
        <v>300000</v>
      </c>
      <c r="AJ405" s="1">
        <v>357335.68</v>
      </c>
      <c r="AK405" s="1">
        <v>357335.68</v>
      </c>
      <c r="AL405">
        <v>0</v>
      </c>
      <c r="AM405">
        <v>0</v>
      </c>
      <c r="AN405">
        <v>0</v>
      </c>
      <c r="AO405" s="1">
        <v>92664.320000000007</v>
      </c>
      <c r="AP405" s="1">
        <v>450000</v>
      </c>
      <c r="AQ405">
        <v>0</v>
      </c>
      <c r="AR405" s="1">
        <v>150000</v>
      </c>
      <c r="AS405">
        <v>0</v>
      </c>
      <c r="AT405">
        <v>0</v>
      </c>
      <c r="AU405" s="1">
        <v>150000</v>
      </c>
    </row>
    <row r="406" spans="1:47" hidden="1" x14ac:dyDescent="0.35">
      <c r="A406" t="s">
        <v>812</v>
      </c>
      <c r="B406" t="s">
        <v>64</v>
      </c>
      <c r="C406" t="s">
        <v>815</v>
      </c>
      <c r="D406" t="s">
        <v>54</v>
      </c>
      <c r="E406">
        <v>2</v>
      </c>
      <c r="F406" t="s">
        <v>183</v>
      </c>
      <c r="G406">
        <v>2.7</v>
      </c>
      <c r="H406" t="s">
        <v>530</v>
      </c>
      <c r="I406" t="s">
        <v>531</v>
      </c>
      <c r="J406" t="s">
        <v>530</v>
      </c>
      <c r="K406" t="s">
        <v>65</v>
      </c>
      <c r="L406" t="s">
        <v>66</v>
      </c>
      <c r="M406" t="s">
        <v>822</v>
      </c>
      <c r="N406" t="s">
        <v>824</v>
      </c>
      <c r="O406">
        <v>3</v>
      </c>
      <c r="P406" t="s">
        <v>453</v>
      </c>
      <c r="Q406">
        <v>64</v>
      </c>
      <c r="R406" t="s">
        <v>944</v>
      </c>
      <c r="S406" t="s">
        <v>943</v>
      </c>
      <c r="T406" t="s">
        <v>945</v>
      </c>
      <c r="U406">
        <v>3000</v>
      </c>
      <c r="V406" t="s">
        <v>56</v>
      </c>
      <c r="W406">
        <v>3331</v>
      </c>
      <c r="X406" t="s">
        <v>317</v>
      </c>
      <c r="Y406">
        <v>0</v>
      </c>
      <c r="Z406" t="s">
        <v>58</v>
      </c>
      <c r="AH406" s="1">
        <v>3770000</v>
      </c>
      <c r="AI406">
        <v>0</v>
      </c>
      <c r="AJ406" s="1">
        <v>3767435.24</v>
      </c>
      <c r="AK406" s="1">
        <v>3767435.24</v>
      </c>
      <c r="AL406" s="1">
        <v>1724183.25</v>
      </c>
      <c r="AM406">
        <v>0</v>
      </c>
      <c r="AN406">
        <v>0</v>
      </c>
      <c r="AO406" s="1">
        <v>2564.7600000000002</v>
      </c>
      <c r="AP406" s="1">
        <v>3770000</v>
      </c>
      <c r="AQ406">
        <v>0</v>
      </c>
      <c r="AR406" s="1">
        <v>3770000</v>
      </c>
      <c r="AS406">
        <v>0</v>
      </c>
      <c r="AT406">
        <v>0</v>
      </c>
      <c r="AU406" s="1">
        <v>3770000</v>
      </c>
    </row>
    <row r="407" spans="1:47" hidden="1" x14ac:dyDescent="0.35">
      <c r="A407" t="s">
        <v>812</v>
      </c>
      <c r="B407" t="s">
        <v>64</v>
      </c>
      <c r="C407" t="s">
        <v>815</v>
      </c>
      <c r="D407" t="s">
        <v>54</v>
      </c>
      <c r="E407">
        <v>2</v>
      </c>
      <c r="F407" t="s">
        <v>183</v>
      </c>
      <c r="G407">
        <v>2.7</v>
      </c>
      <c r="H407" t="s">
        <v>530</v>
      </c>
      <c r="I407" t="s">
        <v>531</v>
      </c>
      <c r="J407" t="s">
        <v>530</v>
      </c>
      <c r="K407" t="s">
        <v>65</v>
      </c>
      <c r="L407" t="s">
        <v>66</v>
      </c>
      <c r="M407" t="s">
        <v>822</v>
      </c>
      <c r="N407" t="s">
        <v>824</v>
      </c>
      <c r="O407">
        <v>3</v>
      </c>
      <c r="P407" t="s">
        <v>453</v>
      </c>
      <c r="Q407">
        <v>64</v>
      </c>
      <c r="R407" t="s">
        <v>944</v>
      </c>
      <c r="S407" t="s">
        <v>943</v>
      </c>
      <c r="T407" t="s">
        <v>945</v>
      </c>
      <c r="U407">
        <v>3000</v>
      </c>
      <c r="V407" t="s">
        <v>56</v>
      </c>
      <c r="W407">
        <v>3391</v>
      </c>
      <c r="X407" t="s">
        <v>129</v>
      </c>
      <c r="Y407">
        <v>0</v>
      </c>
      <c r="Z407" t="s">
        <v>58</v>
      </c>
      <c r="AH407" s="1">
        <v>5200000</v>
      </c>
      <c r="AI407">
        <v>0</v>
      </c>
      <c r="AJ407" s="1">
        <v>5100468.96</v>
      </c>
      <c r="AK407" s="1">
        <v>5100468.96</v>
      </c>
      <c r="AL407" s="1">
        <v>1682000</v>
      </c>
      <c r="AM407">
        <v>0</v>
      </c>
      <c r="AN407">
        <v>0</v>
      </c>
      <c r="AO407" s="1">
        <v>99531.04</v>
      </c>
      <c r="AP407" s="1">
        <v>5200000</v>
      </c>
      <c r="AQ407">
        <v>0</v>
      </c>
      <c r="AR407" s="1">
        <v>5200000</v>
      </c>
      <c r="AS407">
        <v>0</v>
      </c>
      <c r="AT407">
        <v>0</v>
      </c>
      <c r="AU407" s="1">
        <v>5200000</v>
      </c>
    </row>
    <row r="408" spans="1:47" hidden="1" x14ac:dyDescent="0.35">
      <c r="A408" t="s">
        <v>812</v>
      </c>
      <c r="B408" t="s">
        <v>64</v>
      </c>
      <c r="C408" t="s">
        <v>815</v>
      </c>
      <c r="D408" t="s">
        <v>116</v>
      </c>
      <c r="E408">
        <v>3</v>
      </c>
      <c r="F408" t="s">
        <v>202</v>
      </c>
      <c r="G408">
        <v>3.1</v>
      </c>
      <c r="H408" t="s">
        <v>562</v>
      </c>
      <c r="I408" t="s">
        <v>563</v>
      </c>
      <c r="J408" t="s">
        <v>564</v>
      </c>
      <c r="K408" t="s">
        <v>65</v>
      </c>
      <c r="L408" t="s">
        <v>66</v>
      </c>
      <c r="M408" t="s">
        <v>946</v>
      </c>
      <c r="N408" t="s">
        <v>948</v>
      </c>
      <c r="O408">
        <v>7</v>
      </c>
      <c r="P408" t="s">
        <v>567</v>
      </c>
      <c r="Q408">
        <v>50</v>
      </c>
      <c r="R408" t="s">
        <v>949</v>
      </c>
      <c r="S408" t="s">
        <v>947</v>
      </c>
      <c r="T408" t="s">
        <v>879</v>
      </c>
      <c r="U408">
        <v>5000</v>
      </c>
      <c r="V408" t="s">
        <v>118</v>
      </c>
      <c r="W408">
        <v>5671</v>
      </c>
      <c r="X408" t="s">
        <v>407</v>
      </c>
      <c r="Y408">
        <v>0</v>
      </c>
      <c r="Z408" t="s">
        <v>58</v>
      </c>
      <c r="AH408" s="1">
        <v>50000</v>
      </c>
      <c r="AI408" s="1">
        <v>170000</v>
      </c>
      <c r="AJ408" s="1">
        <v>43916.25</v>
      </c>
      <c r="AK408">
        <v>0</v>
      </c>
      <c r="AL408">
        <v>0</v>
      </c>
      <c r="AM408">
        <v>0</v>
      </c>
      <c r="AN408">
        <v>0</v>
      </c>
      <c r="AO408" s="1">
        <v>50000</v>
      </c>
      <c r="AP408" s="1">
        <v>50000</v>
      </c>
      <c r="AQ408">
        <v>0</v>
      </c>
      <c r="AR408">
        <v>0</v>
      </c>
      <c r="AS408">
        <v>0</v>
      </c>
      <c r="AT408" s="1">
        <v>120000</v>
      </c>
      <c r="AU408" s="1">
        <v>-120000</v>
      </c>
    </row>
    <row r="409" spans="1:47" hidden="1" x14ac:dyDescent="0.35">
      <c r="A409" t="s">
        <v>812</v>
      </c>
      <c r="B409" t="s">
        <v>64</v>
      </c>
      <c r="C409" t="s">
        <v>815</v>
      </c>
      <c r="D409" t="s">
        <v>54</v>
      </c>
      <c r="E409">
        <v>3</v>
      </c>
      <c r="F409" t="s">
        <v>202</v>
      </c>
      <c r="G409">
        <v>3.1</v>
      </c>
      <c r="H409" t="s">
        <v>562</v>
      </c>
      <c r="I409" t="s">
        <v>563</v>
      </c>
      <c r="J409" t="s">
        <v>564</v>
      </c>
      <c r="K409" t="s">
        <v>65</v>
      </c>
      <c r="L409" t="s">
        <v>66</v>
      </c>
      <c r="M409" t="s">
        <v>946</v>
      </c>
      <c r="N409" t="s">
        <v>948</v>
      </c>
      <c r="O409">
        <v>7</v>
      </c>
      <c r="P409" t="s">
        <v>567</v>
      </c>
      <c r="Q409">
        <v>50</v>
      </c>
      <c r="R409" t="s">
        <v>949</v>
      </c>
      <c r="S409" t="s">
        <v>947</v>
      </c>
      <c r="T409" t="s">
        <v>879</v>
      </c>
      <c r="U409">
        <v>3000</v>
      </c>
      <c r="V409" t="s">
        <v>56</v>
      </c>
      <c r="W409">
        <v>3751</v>
      </c>
      <c r="X409" t="s">
        <v>279</v>
      </c>
      <c r="Y409">
        <v>0</v>
      </c>
      <c r="Z409" t="s">
        <v>58</v>
      </c>
      <c r="AH409" s="1">
        <v>30000</v>
      </c>
      <c r="AI409" s="1">
        <v>30000</v>
      </c>
      <c r="AJ409">
        <v>0</v>
      </c>
      <c r="AK409">
        <v>0</v>
      </c>
      <c r="AL409">
        <v>0</v>
      </c>
      <c r="AM409">
        <v>0</v>
      </c>
      <c r="AN409">
        <v>0</v>
      </c>
      <c r="AO409" s="1">
        <v>30000</v>
      </c>
      <c r="AP409" s="1">
        <v>30000</v>
      </c>
      <c r="AQ409">
        <v>0</v>
      </c>
      <c r="AR409">
        <v>0</v>
      </c>
      <c r="AS409">
        <v>0</v>
      </c>
      <c r="AT409">
        <v>0</v>
      </c>
      <c r="AU409">
        <v>0</v>
      </c>
    </row>
    <row r="410" spans="1:47" hidden="1" x14ac:dyDescent="0.35">
      <c r="A410" t="s">
        <v>812</v>
      </c>
      <c r="B410" t="s">
        <v>64</v>
      </c>
      <c r="C410" t="s">
        <v>815</v>
      </c>
      <c r="D410" t="s">
        <v>54</v>
      </c>
      <c r="E410">
        <v>3</v>
      </c>
      <c r="F410" t="s">
        <v>202</v>
      </c>
      <c r="G410">
        <v>3.1</v>
      </c>
      <c r="H410" t="s">
        <v>562</v>
      </c>
      <c r="I410" t="s">
        <v>563</v>
      </c>
      <c r="J410" t="s">
        <v>564</v>
      </c>
      <c r="K410" t="s">
        <v>65</v>
      </c>
      <c r="L410" t="s">
        <v>66</v>
      </c>
      <c r="M410" t="s">
        <v>946</v>
      </c>
      <c r="N410" t="s">
        <v>948</v>
      </c>
      <c r="O410">
        <v>7</v>
      </c>
      <c r="P410" t="s">
        <v>567</v>
      </c>
      <c r="Q410">
        <v>50</v>
      </c>
      <c r="R410" t="s">
        <v>949</v>
      </c>
      <c r="S410" t="s">
        <v>947</v>
      </c>
      <c r="T410" t="s">
        <v>879</v>
      </c>
      <c r="U410">
        <v>3000</v>
      </c>
      <c r="V410" t="s">
        <v>56</v>
      </c>
      <c r="W410">
        <v>3821</v>
      </c>
      <c r="X410" t="s">
        <v>228</v>
      </c>
      <c r="Y410">
        <v>0</v>
      </c>
      <c r="Z410" t="s">
        <v>58</v>
      </c>
      <c r="AH410" s="1">
        <v>170000</v>
      </c>
      <c r="AI410" s="1">
        <v>49990.2</v>
      </c>
      <c r="AJ410">
        <v>0</v>
      </c>
      <c r="AK410">
        <v>0</v>
      </c>
      <c r="AL410">
        <v>0</v>
      </c>
      <c r="AM410">
        <v>0</v>
      </c>
      <c r="AN410">
        <v>0</v>
      </c>
      <c r="AO410" s="1">
        <v>170000</v>
      </c>
      <c r="AP410" s="1">
        <v>170000</v>
      </c>
      <c r="AQ410">
        <v>0</v>
      </c>
      <c r="AR410" s="1">
        <v>120009.8</v>
      </c>
      <c r="AS410">
        <v>0</v>
      </c>
      <c r="AT410">
        <v>0</v>
      </c>
      <c r="AU410" s="1">
        <v>120009.8</v>
      </c>
    </row>
    <row r="411" spans="1:47" hidden="1" x14ac:dyDescent="0.35">
      <c r="A411" t="s">
        <v>812</v>
      </c>
      <c r="B411" t="s">
        <v>64</v>
      </c>
      <c r="C411" t="s">
        <v>815</v>
      </c>
      <c r="D411" t="s">
        <v>54</v>
      </c>
      <c r="E411">
        <v>3</v>
      </c>
      <c r="F411" t="s">
        <v>202</v>
      </c>
      <c r="G411">
        <v>3.1</v>
      </c>
      <c r="H411" t="s">
        <v>562</v>
      </c>
      <c r="I411" t="s">
        <v>563</v>
      </c>
      <c r="J411" t="s">
        <v>564</v>
      </c>
      <c r="K411" t="s">
        <v>65</v>
      </c>
      <c r="L411" t="s">
        <v>66</v>
      </c>
      <c r="M411" t="s">
        <v>946</v>
      </c>
      <c r="N411" t="s">
        <v>948</v>
      </c>
      <c r="O411">
        <v>7</v>
      </c>
      <c r="P411" t="s">
        <v>567</v>
      </c>
      <c r="Q411">
        <v>50</v>
      </c>
      <c r="R411" t="s">
        <v>949</v>
      </c>
      <c r="S411" t="s">
        <v>947</v>
      </c>
      <c r="T411" t="s">
        <v>879</v>
      </c>
      <c r="U411">
        <v>3000</v>
      </c>
      <c r="V411" t="s">
        <v>56</v>
      </c>
      <c r="W411">
        <v>3821</v>
      </c>
      <c r="X411" t="s">
        <v>228</v>
      </c>
      <c r="Y411">
        <v>19</v>
      </c>
      <c r="Z411" t="s">
        <v>950</v>
      </c>
      <c r="AH411" s="1">
        <v>300000</v>
      </c>
      <c r="AI411" s="1">
        <v>300009.8</v>
      </c>
      <c r="AJ411" s="1">
        <v>270000</v>
      </c>
      <c r="AK411">
        <v>0</v>
      </c>
      <c r="AL411">
        <v>0</v>
      </c>
      <c r="AM411">
        <v>0</v>
      </c>
      <c r="AN411">
        <v>0</v>
      </c>
      <c r="AO411" s="1">
        <v>300000</v>
      </c>
      <c r="AP411" s="1">
        <v>300000</v>
      </c>
      <c r="AQ411">
        <v>0</v>
      </c>
      <c r="AR411">
        <v>0</v>
      </c>
      <c r="AS411">
        <v>0</v>
      </c>
      <c r="AT411">
        <v>9.8000000000000007</v>
      </c>
      <c r="AU411">
        <v>-9.8000000000000007</v>
      </c>
    </row>
    <row r="412" spans="1:47" hidden="1" x14ac:dyDescent="0.35">
      <c r="A412" t="s">
        <v>812</v>
      </c>
      <c r="B412" t="s">
        <v>64</v>
      </c>
      <c r="C412" t="s">
        <v>815</v>
      </c>
      <c r="D412" t="s">
        <v>54</v>
      </c>
      <c r="E412">
        <v>3</v>
      </c>
      <c r="F412" t="s">
        <v>202</v>
      </c>
      <c r="G412">
        <v>3.1</v>
      </c>
      <c r="H412" t="s">
        <v>562</v>
      </c>
      <c r="I412" t="s">
        <v>563</v>
      </c>
      <c r="J412" t="s">
        <v>564</v>
      </c>
      <c r="K412" t="s">
        <v>65</v>
      </c>
      <c r="L412" t="s">
        <v>66</v>
      </c>
      <c r="M412" t="s">
        <v>946</v>
      </c>
      <c r="N412" t="s">
        <v>948</v>
      </c>
      <c r="O412">
        <v>7</v>
      </c>
      <c r="P412" t="s">
        <v>567</v>
      </c>
      <c r="Q412">
        <v>52</v>
      </c>
      <c r="R412" t="s">
        <v>954</v>
      </c>
      <c r="S412" t="s">
        <v>951</v>
      </c>
      <c r="T412" t="s">
        <v>955</v>
      </c>
      <c r="U412">
        <v>4000</v>
      </c>
      <c r="V412" t="s">
        <v>233</v>
      </c>
      <c r="W412">
        <v>4351</v>
      </c>
      <c r="X412" t="s">
        <v>952</v>
      </c>
      <c r="Y412">
        <v>27</v>
      </c>
      <c r="Z412" t="s">
        <v>953</v>
      </c>
      <c r="AH412" s="1">
        <v>10000000</v>
      </c>
      <c r="AI412" s="1">
        <v>10000000</v>
      </c>
      <c r="AJ412">
        <v>0</v>
      </c>
      <c r="AK412">
        <v>0</v>
      </c>
      <c r="AL412">
        <v>0</v>
      </c>
      <c r="AM412">
        <v>0</v>
      </c>
      <c r="AN412">
        <v>0</v>
      </c>
      <c r="AO412" s="1">
        <v>10000000</v>
      </c>
      <c r="AP412" s="1">
        <v>10000000</v>
      </c>
      <c r="AQ412">
        <v>0</v>
      </c>
      <c r="AR412">
        <v>0</v>
      </c>
      <c r="AS412">
        <v>0</v>
      </c>
      <c r="AT412">
        <v>0</v>
      </c>
      <c r="AU412">
        <v>0</v>
      </c>
    </row>
    <row r="413" spans="1:47" hidden="1" x14ac:dyDescent="0.35">
      <c r="A413" t="s">
        <v>812</v>
      </c>
      <c r="B413" t="s">
        <v>64</v>
      </c>
      <c r="C413" t="s">
        <v>815</v>
      </c>
      <c r="D413" t="s">
        <v>54</v>
      </c>
      <c r="E413">
        <v>3</v>
      </c>
      <c r="F413" t="s">
        <v>202</v>
      </c>
      <c r="G413">
        <v>3.1</v>
      </c>
      <c r="H413" t="s">
        <v>562</v>
      </c>
      <c r="I413" t="s">
        <v>563</v>
      </c>
      <c r="J413" t="s">
        <v>564</v>
      </c>
      <c r="K413" t="s">
        <v>65</v>
      </c>
      <c r="L413" t="s">
        <v>66</v>
      </c>
      <c r="M413" t="s">
        <v>946</v>
      </c>
      <c r="N413" t="s">
        <v>948</v>
      </c>
      <c r="O413">
        <v>7</v>
      </c>
      <c r="P413" t="s">
        <v>567</v>
      </c>
      <c r="Q413">
        <v>52</v>
      </c>
      <c r="R413" t="s">
        <v>954</v>
      </c>
      <c r="S413" t="s">
        <v>951</v>
      </c>
      <c r="T413" t="s">
        <v>955</v>
      </c>
      <c r="U413">
        <v>4000</v>
      </c>
      <c r="V413" t="s">
        <v>233</v>
      </c>
      <c r="W413">
        <v>4391</v>
      </c>
      <c r="X413" t="s">
        <v>956</v>
      </c>
      <c r="Y413">
        <v>26</v>
      </c>
      <c r="Z413" t="s">
        <v>957</v>
      </c>
      <c r="AH413" s="1">
        <v>500000</v>
      </c>
      <c r="AI413" s="1">
        <v>500000</v>
      </c>
      <c r="AJ413" s="1">
        <v>496480</v>
      </c>
      <c r="AK413" s="1">
        <v>496480</v>
      </c>
      <c r="AL413">
        <v>0</v>
      </c>
      <c r="AM413">
        <v>0</v>
      </c>
      <c r="AN413">
        <v>0</v>
      </c>
      <c r="AO413" s="1">
        <v>3520</v>
      </c>
      <c r="AP413" s="1">
        <v>500000</v>
      </c>
      <c r="AQ413">
        <v>0</v>
      </c>
      <c r="AR413">
        <v>0</v>
      </c>
      <c r="AS413">
        <v>0</v>
      </c>
      <c r="AT413">
        <v>0</v>
      </c>
      <c r="AU413">
        <v>0</v>
      </c>
    </row>
    <row r="414" spans="1:47" hidden="1" x14ac:dyDescent="0.35">
      <c r="A414" t="s">
        <v>812</v>
      </c>
      <c r="B414" t="s">
        <v>64</v>
      </c>
      <c r="C414" t="s">
        <v>815</v>
      </c>
      <c r="D414" t="s">
        <v>116</v>
      </c>
      <c r="E414">
        <v>3</v>
      </c>
      <c r="F414" t="s">
        <v>202</v>
      </c>
      <c r="G414">
        <v>3.2</v>
      </c>
      <c r="H414" t="s">
        <v>958</v>
      </c>
      <c r="I414" t="s">
        <v>959</v>
      </c>
      <c r="J414" t="s">
        <v>960</v>
      </c>
      <c r="K414" t="s">
        <v>217</v>
      </c>
      <c r="L414" t="s">
        <v>218</v>
      </c>
      <c r="M414" t="s">
        <v>946</v>
      </c>
      <c r="N414" t="s">
        <v>948</v>
      </c>
      <c r="O414">
        <v>7</v>
      </c>
      <c r="P414" t="s">
        <v>567</v>
      </c>
      <c r="Q414">
        <v>51</v>
      </c>
      <c r="R414" t="s">
        <v>962</v>
      </c>
      <c r="S414" t="s">
        <v>961</v>
      </c>
      <c r="T414" t="s">
        <v>963</v>
      </c>
      <c r="U414">
        <v>5000</v>
      </c>
      <c r="V414" t="s">
        <v>118</v>
      </c>
      <c r="W414">
        <v>5211</v>
      </c>
      <c r="X414" t="s">
        <v>365</v>
      </c>
      <c r="Y414">
        <v>0</v>
      </c>
      <c r="Z414" t="s">
        <v>58</v>
      </c>
      <c r="AH414" s="1">
        <v>250000</v>
      </c>
      <c r="AI414">
        <v>0</v>
      </c>
      <c r="AJ414" s="1">
        <v>230000</v>
      </c>
      <c r="AK414" s="1">
        <v>230000</v>
      </c>
      <c r="AL414" s="1">
        <v>230000</v>
      </c>
      <c r="AM414">
        <v>0</v>
      </c>
      <c r="AN414">
        <v>0</v>
      </c>
      <c r="AO414" s="1">
        <v>20000</v>
      </c>
      <c r="AP414" s="1">
        <v>250000</v>
      </c>
      <c r="AQ414">
        <v>0</v>
      </c>
      <c r="AR414" s="1">
        <v>250000</v>
      </c>
      <c r="AS414">
        <v>0</v>
      </c>
      <c r="AT414">
        <v>0</v>
      </c>
      <c r="AU414" s="1">
        <v>250000</v>
      </c>
    </row>
    <row r="415" spans="1:47" hidden="1" x14ac:dyDescent="0.35">
      <c r="A415" t="s">
        <v>812</v>
      </c>
      <c r="B415" t="s">
        <v>64</v>
      </c>
      <c r="C415" t="s">
        <v>815</v>
      </c>
      <c r="D415" t="s">
        <v>116</v>
      </c>
      <c r="E415">
        <v>3</v>
      </c>
      <c r="F415" t="s">
        <v>202</v>
      </c>
      <c r="G415">
        <v>3.2</v>
      </c>
      <c r="H415" t="s">
        <v>958</v>
      </c>
      <c r="I415" t="s">
        <v>959</v>
      </c>
      <c r="J415" t="s">
        <v>960</v>
      </c>
      <c r="K415" t="s">
        <v>217</v>
      </c>
      <c r="L415" t="s">
        <v>218</v>
      </c>
      <c r="M415" t="s">
        <v>946</v>
      </c>
      <c r="N415" t="s">
        <v>948</v>
      </c>
      <c r="O415">
        <v>7</v>
      </c>
      <c r="P415" t="s">
        <v>567</v>
      </c>
      <c r="Q415">
        <v>51</v>
      </c>
      <c r="R415" t="s">
        <v>962</v>
      </c>
      <c r="S415" t="s">
        <v>961</v>
      </c>
      <c r="T415" t="s">
        <v>963</v>
      </c>
      <c r="U415">
        <v>5000</v>
      </c>
      <c r="V415" t="s">
        <v>118</v>
      </c>
      <c r="W415">
        <v>5311</v>
      </c>
      <c r="X415" t="s">
        <v>451</v>
      </c>
      <c r="Y415">
        <v>0</v>
      </c>
      <c r="Z415" t="s">
        <v>58</v>
      </c>
      <c r="AH415">
        <v>0</v>
      </c>
      <c r="AI415" s="1">
        <v>150000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 s="1">
        <v>150000</v>
      </c>
      <c r="AU415" s="1">
        <v>-150000</v>
      </c>
    </row>
    <row r="416" spans="1:47" hidden="1" x14ac:dyDescent="0.35">
      <c r="A416" t="s">
        <v>812</v>
      </c>
      <c r="B416" t="s">
        <v>64</v>
      </c>
      <c r="C416" t="s">
        <v>815</v>
      </c>
      <c r="D416" t="s">
        <v>54</v>
      </c>
      <c r="E416">
        <v>3</v>
      </c>
      <c r="F416" t="s">
        <v>202</v>
      </c>
      <c r="G416">
        <v>3.2</v>
      </c>
      <c r="H416" t="s">
        <v>958</v>
      </c>
      <c r="I416" t="s">
        <v>959</v>
      </c>
      <c r="J416" t="s">
        <v>960</v>
      </c>
      <c r="K416" t="s">
        <v>217</v>
      </c>
      <c r="L416" t="s">
        <v>218</v>
      </c>
      <c r="M416" t="s">
        <v>946</v>
      </c>
      <c r="N416" t="s">
        <v>948</v>
      </c>
      <c r="O416">
        <v>7</v>
      </c>
      <c r="P416" t="s">
        <v>567</v>
      </c>
      <c r="Q416">
        <v>51</v>
      </c>
      <c r="R416" t="s">
        <v>962</v>
      </c>
      <c r="S416" t="s">
        <v>961</v>
      </c>
      <c r="T416" t="s">
        <v>963</v>
      </c>
      <c r="U416">
        <v>2000</v>
      </c>
      <c r="V416" t="s">
        <v>105</v>
      </c>
      <c r="W416">
        <v>2351</v>
      </c>
      <c r="X416" t="s">
        <v>458</v>
      </c>
      <c r="Y416">
        <v>0</v>
      </c>
      <c r="Z416" t="s">
        <v>58</v>
      </c>
      <c r="AH416" s="1">
        <v>500000</v>
      </c>
      <c r="AI416" s="1">
        <v>500000</v>
      </c>
      <c r="AJ416" s="1">
        <v>313641.15000000002</v>
      </c>
      <c r="AK416" s="1">
        <v>231907.20000000001</v>
      </c>
      <c r="AL416" s="1">
        <v>197407.2</v>
      </c>
      <c r="AM416">
        <v>0</v>
      </c>
      <c r="AN416">
        <v>0</v>
      </c>
      <c r="AO416" s="1">
        <v>268092.79999999999</v>
      </c>
      <c r="AP416" s="1">
        <v>500000</v>
      </c>
      <c r="AQ416">
        <v>0</v>
      </c>
      <c r="AR416">
        <v>0</v>
      </c>
      <c r="AS416">
        <v>0</v>
      </c>
      <c r="AT416">
        <v>0</v>
      </c>
      <c r="AU416">
        <v>0</v>
      </c>
    </row>
    <row r="417" spans="1:47" hidden="1" x14ac:dyDescent="0.35">
      <c r="A417" t="s">
        <v>812</v>
      </c>
      <c r="B417" t="s">
        <v>64</v>
      </c>
      <c r="C417" t="s">
        <v>815</v>
      </c>
      <c r="D417" t="s">
        <v>54</v>
      </c>
      <c r="E417">
        <v>3</v>
      </c>
      <c r="F417" t="s">
        <v>202</v>
      </c>
      <c r="G417">
        <v>3.2</v>
      </c>
      <c r="H417" t="s">
        <v>958</v>
      </c>
      <c r="I417" t="s">
        <v>959</v>
      </c>
      <c r="J417" t="s">
        <v>960</v>
      </c>
      <c r="K417" t="s">
        <v>217</v>
      </c>
      <c r="L417" t="s">
        <v>218</v>
      </c>
      <c r="M417" t="s">
        <v>946</v>
      </c>
      <c r="N417" t="s">
        <v>948</v>
      </c>
      <c r="O417">
        <v>7</v>
      </c>
      <c r="P417" t="s">
        <v>567</v>
      </c>
      <c r="Q417">
        <v>51</v>
      </c>
      <c r="R417" t="s">
        <v>962</v>
      </c>
      <c r="S417" t="s">
        <v>961</v>
      </c>
      <c r="T417" t="s">
        <v>963</v>
      </c>
      <c r="U417">
        <v>2000</v>
      </c>
      <c r="V417" t="s">
        <v>105</v>
      </c>
      <c r="W417">
        <v>2391</v>
      </c>
      <c r="X417" t="s">
        <v>577</v>
      </c>
      <c r="Y417">
        <v>0</v>
      </c>
      <c r="Z417" t="s">
        <v>58</v>
      </c>
      <c r="AH417" s="1">
        <v>700000</v>
      </c>
      <c r="AI417" s="1">
        <v>700000</v>
      </c>
      <c r="AJ417" s="1">
        <v>692750</v>
      </c>
      <c r="AK417" s="1">
        <v>692750</v>
      </c>
      <c r="AL417" s="1">
        <v>692750</v>
      </c>
      <c r="AM417" s="1">
        <v>692750</v>
      </c>
      <c r="AN417" s="1">
        <v>692750</v>
      </c>
      <c r="AO417" s="1">
        <v>7250</v>
      </c>
      <c r="AP417" s="1">
        <v>7250</v>
      </c>
      <c r="AQ417">
        <v>0</v>
      </c>
      <c r="AR417">
        <v>0</v>
      </c>
      <c r="AS417">
        <v>0</v>
      </c>
      <c r="AT417">
        <v>0</v>
      </c>
      <c r="AU417">
        <v>0</v>
      </c>
    </row>
    <row r="418" spans="1:47" hidden="1" x14ac:dyDescent="0.35">
      <c r="A418" t="s">
        <v>812</v>
      </c>
      <c r="B418" t="s">
        <v>64</v>
      </c>
      <c r="C418" t="s">
        <v>815</v>
      </c>
      <c r="D418" t="s">
        <v>54</v>
      </c>
      <c r="E418">
        <v>3</v>
      </c>
      <c r="F418" t="s">
        <v>202</v>
      </c>
      <c r="G418">
        <v>3.2</v>
      </c>
      <c r="H418" t="s">
        <v>958</v>
      </c>
      <c r="I418" t="s">
        <v>959</v>
      </c>
      <c r="J418" t="s">
        <v>960</v>
      </c>
      <c r="K418" t="s">
        <v>217</v>
      </c>
      <c r="L418" t="s">
        <v>218</v>
      </c>
      <c r="M418" t="s">
        <v>946</v>
      </c>
      <c r="N418" t="s">
        <v>948</v>
      </c>
      <c r="O418">
        <v>7</v>
      </c>
      <c r="P418" t="s">
        <v>567</v>
      </c>
      <c r="Q418">
        <v>51</v>
      </c>
      <c r="R418" t="s">
        <v>962</v>
      </c>
      <c r="S418" t="s">
        <v>961</v>
      </c>
      <c r="T418" t="s">
        <v>963</v>
      </c>
      <c r="U418">
        <v>2000</v>
      </c>
      <c r="V418" t="s">
        <v>105</v>
      </c>
      <c r="W418">
        <v>2721</v>
      </c>
      <c r="X418" t="s">
        <v>377</v>
      </c>
      <c r="Y418">
        <v>0</v>
      </c>
      <c r="Z418" t="s">
        <v>58</v>
      </c>
      <c r="AH418" s="1">
        <v>200000</v>
      </c>
      <c r="AI418">
        <v>0</v>
      </c>
      <c r="AJ418" s="1">
        <v>116057.8</v>
      </c>
      <c r="AK418" s="1">
        <v>27739.08</v>
      </c>
      <c r="AL418" s="1">
        <v>27739.08</v>
      </c>
      <c r="AM418" s="1">
        <v>27739.08</v>
      </c>
      <c r="AN418" s="1">
        <v>27739.08</v>
      </c>
      <c r="AO418" s="1">
        <v>172260.92</v>
      </c>
      <c r="AP418" s="1">
        <v>172260.92</v>
      </c>
      <c r="AQ418">
        <v>0</v>
      </c>
      <c r="AR418" s="1">
        <v>200000</v>
      </c>
      <c r="AS418">
        <v>0</v>
      </c>
      <c r="AT418">
        <v>0</v>
      </c>
      <c r="AU418" s="1">
        <v>200000</v>
      </c>
    </row>
    <row r="419" spans="1:47" hidden="1" x14ac:dyDescent="0.35">
      <c r="A419" t="s">
        <v>812</v>
      </c>
      <c r="B419" t="s">
        <v>64</v>
      </c>
      <c r="C419" t="s">
        <v>815</v>
      </c>
      <c r="D419" t="s">
        <v>54</v>
      </c>
      <c r="E419">
        <v>3</v>
      </c>
      <c r="F419" t="s">
        <v>202</v>
      </c>
      <c r="G419">
        <v>3.2</v>
      </c>
      <c r="H419" t="s">
        <v>958</v>
      </c>
      <c r="I419" t="s">
        <v>959</v>
      </c>
      <c r="J419" t="s">
        <v>960</v>
      </c>
      <c r="K419" t="s">
        <v>217</v>
      </c>
      <c r="L419" t="s">
        <v>218</v>
      </c>
      <c r="M419" t="s">
        <v>946</v>
      </c>
      <c r="N419" t="s">
        <v>948</v>
      </c>
      <c r="O419">
        <v>7</v>
      </c>
      <c r="P419" t="s">
        <v>567</v>
      </c>
      <c r="Q419">
        <v>51</v>
      </c>
      <c r="R419" t="s">
        <v>962</v>
      </c>
      <c r="S419" t="s">
        <v>961</v>
      </c>
      <c r="T419" t="s">
        <v>963</v>
      </c>
      <c r="U419">
        <v>2000</v>
      </c>
      <c r="V419" t="s">
        <v>105</v>
      </c>
      <c r="W419">
        <v>2911</v>
      </c>
      <c r="X419" t="s">
        <v>312</v>
      </c>
      <c r="Y419">
        <v>0</v>
      </c>
      <c r="Z419" t="s">
        <v>58</v>
      </c>
      <c r="AH419" s="1">
        <v>222000</v>
      </c>
      <c r="AI419" s="1">
        <v>150000</v>
      </c>
      <c r="AJ419">
        <v>0</v>
      </c>
      <c r="AK419">
        <v>0</v>
      </c>
      <c r="AL419">
        <v>0</v>
      </c>
      <c r="AM419">
        <v>0</v>
      </c>
      <c r="AN419">
        <v>0</v>
      </c>
      <c r="AO419" s="1">
        <v>222000</v>
      </c>
      <c r="AP419" s="1">
        <v>222000</v>
      </c>
      <c r="AQ419" s="1">
        <v>150000</v>
      </c>
      <c r="AR419" s="1">
        <v>72000</v>
      </c>
      <c r="AS419">
        <v>0</v>
      </c>
      <c r="AT419" s="1">
        <v>150000</v>
      </c>
      <c r="AU419" s="1">
        <v>72000</v>
      </c>
    </row>
    <row r="420" spans="1:47" hidden="1" x14ac:dyDescent="0.35">
      <c r="A420" t="s">
        <v>812</v>
      </c>
      <c r="B420" t="s">
        <v>64</v>
      </c>
      <c r="C420" t="s">
        <v>815</v>
      </c>
      <c r="D420" t="s">
        <v>54</v>
      </c>
      <c r="E420">
        <v>3</v>
      </c>
      <c r="F420" t="s">
        <v>202</v>
      </c>
      <c r="G420">
        <v>3.2</v>
      </c>
      <c r="H420" t="s">
        <v>958</v>
      </c>
      <c r="I420" t="s">
        <v>959</v>
      </c>
      <c r="J420" t="s">
        <v>960</v>
      </c>
      <c r="K420" t="s">
        <v>217</v>
      </c>
      <c r="L420" t="s">
        <v>218</v>
      </c>
      <c r="M420" t="s">
        <v>946</v>
      </c>
      <c r="N420" t="s">
        <v>948</v>
      </c>
      <c r="O420">
        <v>7</v>
      </c>
      <c r="P420" t="s">
        <v>567</v>
      </c>
      <c r="Q420">
        <v>51</v>
      </c>
      <c r="R420" t="s">
        <v>962</v>
      </c>
      <c r="S420" t="s">
        <v>961</v>
      </c>
      <c r="T420" t="s">
        <v>963</v>
      </c>
      <c r="U420">
        <v>3000</v>
      </c>
      <c r="V420" t="s">
        <v>56</v>
      </c>
      <c r="W420">
        <v>3821</v>
      </c>
      <c r="X420" t="s">
        <v>228</v>
      </c>
      <c r="Y420">
        <v>16</v>
      </c>
      <c r="Z420" t="s">
        <v>582</v>
      </c>
      <c r="AH420" s="1">
        <v>500000</v>
      </c>
      <c r="AI420" s="1">
        <v>500000</v>
      </c>
      <c r="AJ420" s="1">
        <v>498499.99</v>
      </c>
      <c r="AK420" s="1">
        <v>498499.99</v>
      </c>
      <c r="AL420" s="1">
        <v>498499.99</v>
      </c>
      <c r="AM420">
        <v>0</v>
      </c>
      <c r="AN420">
        <v>0</v>
      </c>
      <c r="AO420" s="1">
        <v>1500.01</v>
      </c>
      <c r="AP420" s="1">
        <v>500000</v>
      </c>
      <c r="AQ420">
        <v>0</v>
      </c>
      <c r="AR420">
        <v>0</v>
      </c>
      <c r="AS420">
        <v>0</v>
      </c>
      <c r="AT420">
        <v>0</v>
      </c>
      <c r="AU420">
        <v>0</v>
      </c>
    </row>
    <row r="421" spans="1:47" hidden="1" x14ac:dyDescent="0.35">
      <c r="A421" t="s">
        <v>812</v>
      </c>
      <c r="B421" t="s">
        <v>64</v>
      </c>
      <c r="C421" t="s">
        <v>815</v>
      </c>
      <c r="D421" t="s">
        <v>54</v>
      </c>
      <c r="E421">
        <v>3</v>
      </c>
      <c r="F421" t="s">
        <v>202</v>
      </c>
      <c r="G421">
        <v>3.2</v>
      </c>
      <c r="H421" t="s">
        <v>958</v>
      </c>
      <c r="I421" t="s">
        <v>959</v>
      </c>
      <c r="J421" t="s">
        <v>960</v>
      </c>
      <c r="K421" t="s">
        <v>217</v>
      </c>
      <c r="L421" t="s">
        <v>218</v>
      </c>
      <c r="M421" t="s">
        <v>946</v>
      </c>
      <c r="N421" t="s">
        <v>948</v>
      </c>
      <c r="O421">
        <v>7</v>
      </c>
      <c r="P421" t="s">
        <v>567</v>
      </c>
      <c r="Q421">
        <v>51</v>
      </c>
      <c r="R421" t="s">
        <v>962</v>
      </c>
      <c r="S421" t="s">
        <v>961</v>
      </c>
      <c r="T421" t="s">
        <v>963</v>
      </c>
      <c r="U421">
        <v>4000</v>
      </c>
      <c r="V421" t="s">
        <v>233</v>
      </c>
      <c r="W421">
        <v>4311</v>
      </c>
      <c r="X421" t="s">
        <v>340</v>
      </c>
      <c r="Y421">
        <v>6</v>
      </c>
      <c r="Z421" t="s">
        <v>964</v>
      </c>
      <c r="AH421" s="1">
        <v>3500000</v>
      </c>
      <c r="AI421" s="1">
        <v>3499989.56</v>
      </c>
      <c r="AJ421">
        <v>0</v>
      </c>
      <c r="AK421">
        <v>0</v>
      </c>
      <c r="AL421">
        <v>0</v>
      </c>
      <c r="AM421">
        <v>0</v>
      </c>
      <c r="AN421">
        <v>0</v>
      </c>
      <c r="AO421" s="1">
        <v>3500000</v>
      </c>
      <c r="AP421" s="1">
        <v>3500000</v>
      </c>
      <c r="AQ421">
        <v>0</v>
      </c>
      <c r="AR421">
        <v>10.44</v>
      </c>
      <c r="AS421">
        <v>0</v>
      </c>
      <c r="AT421">
        <v>0</v>
      </c>
      <c r="AU421">
        <v>10.44</v>
      </c>
    </row>
    <row r="422" spans="1:47" hidden="1" x14ac:dyDescent="0.35">
      <c r="A422" t="s">
        <v>812</v>
      </c>
      <c r="B422" t="s">
        <v>64</v>
      </c>
      <c r="C422" t="s">
        <v>815</v>
      </c>
      <c r="D422" t="s">
        <v>54</v>
      </c>
      <c r="E422">
        <v>3</v>
      </c>
      <c r="F422" t="s">
        <v>202</v>
      </c>
      <c r="G422">
        <v>3.2</v>
      </c>
      <c r="H422" t="s">
        <v>958</v>
      </c>
      <c r="I422" t="s">
        <v>959</v>
      </c>
      <c r="J422" t="s">
        <v>960</v>
      </c>
      <c r="K422" t="s">
        <v>217</v>
      </c>
      <c r="L422" t="s">
        <v>218</v>
      </c>
      <c r="M422" t="s">
        <v>946</v>
      </c>
      <c r="N422" t="s">
        <v>948</v>
      </c>
      <c r="O422">
        <v>7</v>
      </c>
      <c r="P422" t="s">
        <v>567</v>
      </c>
      <c r="Q422">
        <v>51</v>
      </c>
      <c r="R422" t="s">
        <v>962</v>
      </c>
      <c r="S422" t="s">
        <v>961</v>
      </c>
      <c r="T422" t="s">
        <v>963</v>
      </c>
      <c r="U422">
        <v>4000</v>
      </c>
      <c r="V422" t="s">
        <v>233</v>
      </c>
      <c r="W422">
        <v>4311</v>
      </c>
      <c r="X422" t="s">
        <v>340</v>
      </c>
      <c r="Y422">
        <v>23</v>
      </c>
      <c r="Z422" t="s">
        <v>965</v>
      </c>
      <c r="AH422" s="1">
        <v>2728000</v>
      </c>
      <c r="AI422" s="1">
        <v>3199989.56</v>
      </c>
      <c r="AJ422" s="1">
        <v>2727812.5</v>
      </c>
      <c r="AK422" s="1">
        <v>2727812.5</v>
      </c>
      <c r="AL422" s="1">
        <v>2727812.5</v>
      </c>
      <c r="AM422" s="1">
        <v>2727812.5</v>
      </c>
      <c r="AN422" s="1">
        <v>2727812.5</v>
      </c>
      <c r="AO422">
        <v>187.5</v>
      </c>
      <c r="AP422">
        <v>187.5</v>
      </c>
      <c r="AQ422">
        <v>0</v>
      </c>
      <c r="AR422">
        <v>10.44</v>
      </c>
      <c r="AS422">
        <v>0</v>
      </c>
      <c r="AT422" s="1">
        <v>472000</v>
      </c>
      <c r="AU422" s="1">
        <v>-471989.56</v>
      </c>
    </row>
    <row r="423" spans="1:47" hidden="1" x14ac:dyDescent="0.35">
      <c r="A423" t="s">
        <v>812</v>
      </c>
      <c r="B423" t="s">
        <v>64</v>
      </c>
      <c r="C423" t="s">
        <v>815</v>
      </c>
      <c r="D423" t="s">
        <v>54</v>
      </c>
      <c r="E423">
        <v>3</v>
      </c>
      <c r="F423" t="s">
        <v>202</v>
      </c>
      <c r="G423">
        <v>3.2</v>
      </c>
      <c r="H423" t="s">
        <v>958</v>
      </c>
      <c r="I423" t="s">
        <v>959</v>
      </c>
      <c r="J423" t="s">
        <v>960</v>
      </c>
      <c r="K423" t="s">
        <v>217</v>
      </c>
      <c r="L423" t="s">
        <v>218</v>
      </c>
      <c r="M423" t="s">
        <v>946</v>
      </c>
      <c r="N423" t="s">
        <v>948</v>
      </c>
      <c r="O423">
        <v>7</v>
      </c>
      <c r="P423" t="s">
        <v>567</v>
      </c>
      <c r="Q423">
        <v>51</v>
      </c>
      <c r="R423" t="s">
        <v>962</v>
      </c>
      <c r="S423" t="s">
        <v>961</v>
      </c>
      <c r="T423" t="s">
        <v>963</v>
      </c>
      <c r="U423">
        <v>4000</v>
      </c>
      <c r="V423" t="s">
        <v>233</v>
      </c>
      <c r="W423">
        <v>4311</v>
      </c>
      <c r="X423" t="s">
        <v>340</v>
      </c>
      <c r="Y423">
        <v>24</v>
      </c>
      <c r="Z423" t="s">
        <v>966</v>
      </c>
      <c r="AH423" s="1">
        <v>300000</v>
      </c>
      <c r="AI423" s="1">
        <v>350031.32</v>
      </c>
      <c r="AJ423" s="1">
        <v>153000</v>
      </c>
      <c r="AK423" s="1">
        <v>153000</v>
      </c>
      <c r="AL423" s="1">
        <v>153000</v>
      </c>
      <c r="AM423" s="1">
        <v>73000</v>
      </c>
      <c r="AN423" s="1">
        <v>73000</v>
      </c>
      <c r="AO423" s="1">
        <v>147000</v>
      </c>
      <c r="AP423" s="1">
        <v>227000</v>
      </c>
      <c r="AQ423">
        <v>0</v>
      </c>
      <c r="AR423">
        <v>0</v>
      </c>
      <c r="AS423">
        <v>0</v>
      </c>
      <c r="AT423" s="1">
        <v>50031.32</v>
      </c>
      <c r="AU423" s="1">
        <v>-50031.32</v>
      </c>
    </row>
    <row r="424" spans="1:47" hidden="1" x14ac:dyDescent="0.35">
      <c r="A424" t="s">
        <v>812</v>
      </c>
      <c r="B424" t="s">
        <v>64</v>
      </c>
      <c r="C424" t="s">
        <v>815</v>
      </c>
      <c r="D424" t="s">
        <v>54</v>
      </c>
      <c r="E424">
        <v>3</v>
      </c>
      <c r="F424" t="s">
        <v>202</v>
      </c>
      <c r="G424">
        <v>3.2</v>
      </c>
      <c r="H424" t="s">
        <v>958</v>
      </c>
      <c r="I424" t="s">
        <v>959</v>
      </c>
      <c r="J424" t="s">
        <v>960</v>
      </c>
      <c r="K424" t="s">
        <v>217</v>
      </c>
      <c r="L424" t="s">
        <v>218</v>
      </c>
      <c r="M424" t="s">
        <v>946</v>
      </c>
      <c r="N424" t="s">
        <v>948</v>
      </c>
      <c r="O424">
        <v>7</v>
      </c>
      <c r="P424" t="s">
        <v>567</v>
      </c>
      <c r="Q424">
        <v>51</v>
      </c>
      <c r="R424" t="s">
        <v>962</v>
      </c>
      <c r="S424" t="s">
        <v>961</v>
      </c>
      <c r="T424" t="s">
        <v>963</v>
      </c>
      <c r="U424">
        <v>4000</v>
      </c>
      <c r="V424" t="s">
        <v>233</v>
      </c>
      <c r="W424">
        <v>4311</v>
      </c>
      <c r="X424" t="s">
        <v>340</v>
      </c>
      <c r="Y424">
        <v>25</v>
      </c>
      <c r="Z424" t="s">
        <v>967</v>
      </c>
      <c r="AH424" s="1">
        <v>200000</v>
      </c>
      <c r="AI424" s="1">
        <v>199989.56</v>
      </c>
      <c r="AJ424" s="1">
        <v>170000</v>
      </c>
      <c r="AK424" s="1">
        <v>170000</v>
      </c>
      <c r="AL424" s="1">
        <v>170000</v>
      </c>
      <c r="AM424" s="1">
        <v>170000</v>
      </c>
      <c r="AN424" s="1">
        <v>170000</v>
      </c>
      <c r="AO424" s="1">
        <v>30000</v>
      </c>
      <c r="AP424" s="1">
        <v>30000</v>
      </c>
      <c r="AQ424">
        <v>0</v>
      </c>
      <c r="AR424" s="1">
        <v>50010.44</v>
      </c>
      <c r="AS424">
        <v>0</v>
      </c>
      <c r="AT424" s="1">
        <v>50000</v>
      </c>
      <c r="AU424">
        <v>10.44</v>
      </c>
    </row>
    <row r="425" spans="1:47" hidden="1" x14ac:dyDescent="0.35">
      <c r="A425" t="s">
        <v>812</v>
      </c>
      <c r="B425" t="s">
        <v>64</v>
      </c>
      <c r="C425" t="s">
        <v>815</v>
      </c>
      <c r="D425" t="s">
        <v>54</v>
      </c>
      <c r="E425">
        <v>3</v>
      </c>
      <c r="F425" t="s">
        <v>202</v>
      </c>
      <c r="G425">
        <v>3.2</v>
      </c>
      <c r="H425" t="s">
        <v>958</v>
      </c>
      <c r="I425" t="s">
        <v>959</v>
      </c>
      <c r="J425" t="s">
        <v>960</v>
      </c>
      <c r="K425" t="s">
        <v>217</v>
      </c>
      <c r="L425" t="s">
        <v>218</v>
      </c>
      <c r="M425" t="s">
        <v>946</v>
      </c>
      <c r="N425" t="s">
        <v>948</v>
      </c>
      <c r="O425">
        <v>7</v>
      </c>
      <c r="P425" t="s">
        <v>567</v>
      </c>
      <c r="Q425">
        <v>51</v>
      </c>
      <c r="R425" t="s">
        <v>962</v>
      </c>
      <c r="S425" t="s">
        <v>961</v>
      </c>
      <c r="T425" t="s">
        <v>963</v>
      </c>
      <c r="U425">
        <v>4000</v>
      </c>
      <c r="V425" t="s">
        <v>233</v>
      </c>
      <c r="W425">
        <v>4411</v>
      </c>
      <c r="X425" t="s">
        <v>231</v>
      </c>
      <c r="Y425">
        <v>57</v>
      </c>
      <c r="Z425" t="s">
        <v>968</v>
      </c>
      <c r="AH425" s="1">
        <v>2200000</v>
      </c>
      <c r="AI425">
        <v>0</v>
      </c>
      <c r="AJ425" s="1">
        <v>255000</v>
      </c>
      <c r="AK425" s="1">
        <v>255000</v>
      </c>
      <c r="AL425" s="1">
        <v>255000</v>
      </c>
      <c r="AM425" s="1">
        <v>255000</v>
      </c>
      <c r="AN425" s="1">
        <v>255000</v>
      </c>
      <c r="AO425" s="1">
        <v>1945000</v>
      </c>
      <c r="AP425" s="1">
        <v>1945000</v>
      </c>
      <c r="AQ425">
        <v>0</v>
      </c>
      <c r="AR425" s="1">
        <v>3000000</v>
      </c>
      <c r="AS425">
        <v>0</v>
      </c>
      <c r="AT425" s="1">
        <v>800000</v>
      </c>
      <c r="AU425" s="1">
        <v>2200000</v>
      </c>
    </row>
    <row r="426" spans="1:47" hidden="1" x14ac:dyDescent="0.35">
      <c r="A426" t="s">
        <v>812</v>
      </c>
      <c r="B426" t="s">
        <v>64</v>
      </c>
      <c r="C426" t="s">
        <v>815</v>
      </c>
      <c r="D426" t="s">
        <v>116</v>
      </c>
      <c r="E426">
        <v>3</v>
      </c>
      <c r="F426" t="s">
        <v>202</v>
      </c>
      <c r="G426">
        <v>3.7</v>
      </c>
      <c r="H426" t="s">
        <v>591</v>
      </c>
      <c r="I426" t="s">
        <v>592</v>
      </c>
      <c r="J426" t="s">
        <v>591</v>
      </c>
      <c r="K426" t="s">
        <v>65</v>
      </c>
      <c r="L426" t="s">
        <v>66</v>
      </c>
      <c r="M426" t="s">
        <v>946</v>
      </c>
      <c r="N426" t="s">
        <v>948</v>
      </c>
      <c r="O426">
        <v>7</v>
      </c>
      <c r="P426" t="s">
        <v>567</v>
      </c>
      <c r="Q426">
        <v>53</v>
      </c>
      <c r="R426" t="s">
        <v>970</v>
      </c>
      <c r="S426" t="s">
        <v>969</v>
      </c>
      <c r="T426" t="s">
        <v>971</v>
      </c>
      <c r="U426">
        <v>5000</v>
      </c>
      <c r="V426" t="s">
        <v>118</v>
      </c>
      <c r="W426">
        <v>5231</v>
      </c>
      <c r="X426" t="s">
        <v>602</v>
      </c>
      <c r="Y426">
        <v>0</v>
      </c>
      <c r="Z426" t="s">
        <v>58</v>
      </c>
      <c r="AH426" s="1">
        <v>50000</v>
      </c>
      <c r="AI426" s="1">
        <v>50000</v>
      </c>
      <c r="AJ426" s="1">
        <v>49532</v>
      </c>
      <c r="AK426">
        <v>0</v>
      </c>
      <c r="AL426">
        <v>0</v>
      </c>
      <c r="AM426">
        <v>0</v>
      </c>
      <c r="AN426">
        <v>0</v>
      </c>
      <c r="AO426" s="1">
        <v>50000</v>
      </c>
      <c r="AP426" s="1">
        <v>50000</v>
      </c>
      <c r="AQ426">
        <v>0</v>
      </c>
      <c r="AR426">
        <v>0</v>
      </c>
      <c r="AS426">
        <v>0</v>
      </c>
      <c r="AT426">
        <v>0</v>
      </c>
      <c r="AU426">
        <v>0</v>
      </c>
    </row>
    <row r="427" spans="1:47" hidden="1" x14ac:dyDescent="0.35">
      <c r="A427" t="s">
        <v>812</v>
      </c>
      <c r="B427" t="s">
        <v>64</v>
      </c>
      <c r="C427" t="s">
        <v>815</v>
      </c>
      <c r="D427" t="s">
        <v>116</v>
      </c>
      <c r="E427">
        <v>3</v>
      </c>
      <c r="F427" t="s">
        <v>202</v>
      </c>
      <c r="G427">
        <v>3.7</v>
      </c>
      <c r="H427" t="s">
        <v>591</v>
      </c>
      <c r="I427" t="s">
        <v>592</v>
      </c>
      <c r="J427" t="s">
        <v>591</v>
      </c>
      <c r="K427" t="s">
        <v>65</v>
      </c>
      <c r="L427" t="s">
        <v>66</v>
      </c>
      <c r="M427" t="s">
        <v>946</v>
      </c>
      <c r="N427" t="s">
        <v>948</v>
      </c>
      <c r="O427">
        <v>7</v>
      </c>
      <c r="P427" t="s">
        <v>567</v>
      </c>
      <c r="Q427">
        <v>53</v>
      </c>
      <c r="R427" t="s">
        <v>970</v>
      </c>
      <c r="S427" t="s">
        <v>969</v>
      </c>
      <c r="T427" t="s">
        <v>971</v>
      </c>
      <c r="U427">
        <v>5000</v>
      </c>
      <c r="V427" t="s">
        <v>118</v>
      </c>
      <c r="W427">
        <v>5311</v>
      </c>
      <c r="X427" t="s">
        <v>451</v>
      </c>
      <c r="Y427">
        <v>0</v>
      </c>
      <c r="Z427" t="s">
        <v>58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</row>
    <row r="428" spans="1:47" hidden="1" x14ac:dyDescent="0.35">
      <c r="A428" t="s">
        <v>812</v>
      </c>
      <c r="B428" t="s">
        <v>64</v>
      </c>
      <c r="C428" t="s">
        <v>815</v>
      </c>
      <c r="D428" t="s">
        <v>54</v>
      </c>
      <c r="E428">
        <v>3</v>
      </c>
      <c r="F428" t="s">
        <v>202</v>
      </c>
      <c r="G428">
        <v>3.7</v>
      </c>
      <c r="H428" t="s">
        <v>591</v>
      </c>
      <c r="I428" t="s">
        <v>592</v>
      </c>
      <c r="J428" t="s">
        <v>591</v>
      </c>
      <c r="K428" t="s">
        <v>65</v>
      </c>
      <c r="L428" t="s">
        <v>66</v>
      </c>
      <c r="M428" t="s">
        <v>946</v>
      </c>
      <c r="N428" t="s">
        <v>948</v>
      </c>
      <c r="O428">
        <v>7</v>
      </c>
      <c r="P428" t="s">
        <v>567</v>
      </c>
      <c r="Q428">
        <v>53</v>
      </c>
      <c r="R428" t="s">
        <v>970</v>
      </c>
      <c r="S428" t="s">
        <v>969</v>
      </c>
      <c r="T428" t="s">
        <v>971</v>
      </c>
      <c r="U428">
        <v>2000</v>
      </c>
      <c r="V428" t="s">
        <v>105</v>
      </c>
      <c r="W428">
        <v>2211</v>
      </c>
      <c r="X428" t="s">
        <v>307</v>
      </c>
      <c r="Y428">
        <v>4</v>
      </c>
      <c r="Z428" t="s">
        <v>972</v>
      </c>
      <c r="AH428" s="1">
        <v>600000</v>
      </c>
      <c r="AI428" s="1">
        <v>600000</v>
      </c>
      <c r="AJ428" s="1">
        <v>572668.80000000005</v>
      </c>
      <c r="AK428" s="1">
        <v>572668.80000000005</v>
      </c>
      <c r="AL428" s="1">
        <v>572668.80000000005</v>
      </c>
      <c r="AM428" s="1">
        <v>572668.80000000005</v>
      </c>
      <c r="AN428" s="1">
        <v>572668.80000000005</v>
      </c>
      <c r="AO428" s="1">
        <v>27331.200000000001</v>
      </c>
      <c r="AP428" s="1">
        <v>27331.200000000001</v>
      </c>
      <c r="AQ428">
        <v>0</v>
      </c>
      <c r="AR428">
        <v>0</v>
      </c>
      <c r="AS428">
        <v>0</v>
      </c>
      <c r="AT428">
        <v>0</v>
      </c>
      <c r="AU428">
        <v>0</v>
      </c>
    </row>
    <row r="429" spans="1:47" hidden="1" x14ac:dyDescent="0.35">
      <c r="A429" t="s">
        <v>812</v>
      </c>
      <c r="B429" t="s">
        <v>64</v>
      </c>
      <c r="C429" t="s">
        <v>815</v>
      </c>
      <c r="D429" t="s">
        <v>54</v>
      </c>
      <c r="E429">
        <v>3</v>
      </c>
      <c r="F429" t="s">
        <v>202</v>
      </c>
      <c r="G429">
        <v>3.7</v>
      </c>
      <c r="H429" t="s">
        <v>591</v>
      </c>
      <c r="I429" t="s">
        <v>592</v>
      </c>
      <c r="J429" t="s">
        <v>591</v>
      </c>
      <c r="K429" t="s">
        <v>65</v>
      </c>
      <c r="L429" t="s">
        <v>66</v>
      </c>
      <c r="M429" t="s">
        <v>946</v>
      </c>
      <c r="N429" t="s">
        <v>948</v>
      </c>
      <c r="O429">
        <v>7</v>
      </c>
      <c r="P429" t="s">
        <v>567</v>
      </c>
      <c r="Q429">
        <v>53</v>
      </c>
      <c r="R429" t="s">
        <v>970</v>
      </c>
      <c r="S429" t="s">
        <v>969</v>
      </c>
      <c r="T429" t="s">
        <v>971</v>
      </c>
      <c r="U429">
        <v>2000</v>
      </c>
      <c r="V429" t="s">
        <v>105</v>
      </c>
      <c r="W429">
        <v>2221</v>
      </c>
      <c r="X429" t="s">
        <v>413</v>
      </c>
      <c r="Y429">
        <v>5</v>
      </c>
      <c r="Z429" t="s">
        <v>973</v>
      </c>
      <c r="AH429" s="1">
        <v>150000</v>
      </c>
      <c r="AI429" s="1">
        <v>150000</v>
      </c>
      <c r="AJ429" s="1">
        <v>140400</v>
      </c>
      <c r="AK429" s="1">
        <v>140400</v>
      </c>
      <c r="AL429" s="1">
        <v>140400</v>
      </c>
      <c r="AM429" s="1">
        <v>140400</v>
      </c>
      <c r="AN429" s="1">
        <v>140400</v>
      </c>
      <c r="AO429" s="1">
        <v>9600</v>
      </c>
      <c r="AP429" s="1">
        <v>9600</v>
      </c>
      <c r="AQ429">
        <v>0</v>
      </c>
      <c r="AR429">
        <v>0</v>
      </c>
      <c r="AS429">
        <v>0</v>
      </c>
      <c r="AT429">
        <v>0</v>
      </c>
      <c r="AU429">
        <v>0</v>
      </c>
    </row>
    <row r="430" spans="1:47" hidden="1" x14ac:dyDescent="0.35">
      <c r="A430" t="s">
        <v>812</v>
      </c>
      <c r="B430" t="s">
        <v>64</v>
      </c>
      <c r="C430" t="s">
        <v>815</v>
      </c>
      <c r="D430" t="s">
        <v>54</v>
      </c>
      <c r="E430">
        <v>3</v>
      </c>
      <c r="F430" t="s">
        <v>202</v>
      </c>
      <c r="G430">
        <v>3.7</v>
      </c>
      <c r="H430" t="s">
        <v>591</v>
      </c>
      <c r="I430" t="s">
        <v>592</v>
      </c>
      <c r="J430" t="s">
        <v>591</v>
      </c>
      <c r="K430" t="s">
        <v>65</v>
      </c>
      <c r="L430" t="s">
        <v>66</v>
      </c>
      <c r="M430" t="s">
        <v>946</v>
      </c>
      <c r="N430" t="s">
        <v>948</v>
      </c>
      <c r="O430">
        <v>7</v>
      </c>
      <c r="P430" t="s">
        <v>567</v>
      </c>
      <c r="Q430">
        <v>53</v>
      </c>
      <c r="R430" t="s">
        <v>970</v>
      </c>
      <c r="S430" t="s">
        <v>969</v>
      </c>
      <c r="T430" t="s">
        <v>971</v>
      </c>
      <c r="U430">
        <v>2000</v>
      </c>
      <c r="V430" t="s">
        <v>105</v>
      </c>
      <c r="W430">
        <v>2351</v>
      </c>
      <c r="X430" t="s">
        <v>458</v>
      </c>
      <c r="Y430">
        <v>0</v>
      </c>
      <c r="Z430" t="s">
        <v>58</v>
      </c>
      <c r="AH430" s="1">
        <v>200000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 s="1">
        <v>200000</v>
      </c>
      <c r="AP430" s="1">
        <v>200000</v>
      </c>
      <c r="AQ430">
        <v>0</v>
      </c>
      <c r="AR430" s="1">
        <v>200000</v>
      </c>
      <c r="AS430">
        <v>0</v>
      </c>
      <c r="AT430">
        <v>0</v>
      </c>
      <c r="AU430" s="1">
        <v>200000</v>
      </c>
    </row>
    <row r="431" spans="1:47" hidden="1" x14ac:dyDescent="0.35">
      <c r="A431" t="s">
        <v>812</v>
      </c>
      <c r="B431" t="s">
        <v>64</v>
      </c>
      <c r="C431" t="s">
        <v>815</v>
      </c>
      <c r="D431" t="s">
        <v>54</v>
      </c>
      <c r="E431">
        <v>3</v>
      </c>
      <c r="F431" t="s">
        <v>202</v>
      </c>
      <c r="G431">
        <v>3.7</v>
      </c>
      <c r="H431" t="s">
        <v>591</v>
      </c>
      <c r="I431" t="s">
        <v>592</v>
      </c>
      <c r="J431" t="s">
        <v>591</v>
      </c>
      <c r="K431" t="s">
        <v>65</v>
      </c>
      <c r="L431" t="s">
        <v>66</v>
      </c>
      <c r="M431" t="s">
        <v>946</v>
      </c>
      <c r="N431" t="s">
        <v>948</v>
      </c>
      <c r="O431">
        <v>7</v>
      </c>
      <c r="P431" t="s">
        <v>567</v>
      </c>
      <c r="Q431">
        <v>53</v>
      </c>
      <c r="R431" t="s">
        <v>970</v>
      </c>
      <c r="S431" t="s">
        <v>969</v>
      </c>
      <c r="T431" t="s">
        <v>971</v>
      </c>
      <c r="U431">
        <v>3000</v>
      </c>
      <c r="V431" t="s">
        <v>56</v>
      </c>
      <c r="W431">
        <v>3261</v>
      </c>
      <c r="X431" t="s">
        <v>409</v>
      </c>
      <c r="Y431">
        <v>8</v>
      </c>
      <c r="Z431" t="s">
        <v>580</v>
      </c>
      <c r="AH431" s="1">
        <v>600000</v>
      </c>
      <c r="AI431" s="1">
        <v>600000</v>
      </c>
      <c r="AJ431" s="1">
        <v>556568</v>
      </c>
      <c r="AK431" s="1">
        <v>556568</v>
      </c>
      <c r="AL431" s="1">
        <v>556568</v>
      </c>
      <c r="AM431" s="1">
        <v>556568</v>
      </c>
      <c r="AN431" s="1">
        <v>556568</v>
      </c>
      <c r="AO431" s="1">
        <v>43432</v>
      </c>
      <c r="AP431" s="1">
        <v>43432</v>
      </c>
      <c r="AQ431">
        <v>0</v>
      </c>
      <c r="AR431">
        <v>0</v>
      </c>
      <c r="AS431">
        <v>0</v>
      </c>
      <c r="AT431">
        <v>0</v>
      </c>
      <c r="AU431">
        <v>0</v>
      </c>
    </row>
    <row r="432" spans="1:47" hidden="1" x14ac:dyDescent="0.35">
      <c r="A432" t="s">
        <v>812</v>
      </c>
      <c r="B432" t="s">
        <v>64</v>
      </c>
      <c r="C432" t="s">
        <v>815</v>
      </c>
      <c r="D432" t="s">
        <v>54</v>
      </c>
      <c r="E432">
        <v>3</v>
      </c>
      <c r="F432" t="s">
        <v>202</v>
      </c>
      <c r="G432">
        <v>3.7</v>
      </c>
      <c r="H432" t="s">
        <v>591</v>
      </c>
      <c r="I432" t="s">
        <v>592</v>
      </c>
      <c r="J432" t="s">
        <v>591</v>
      </c>
      <c r="K432" t="s">
        <v>65</v>
      </c>
      <c r="L432" t="s">
        <v>66</v>
      </c>
      <c r="M432" t="s">
        <v>946</v>
      </c>
      <c r="N432" t="s">
        <v>948</v>
      </c>
      <c r="O432">
        <v>7</v>
      </c>
      <c r="P432" t="s">
        <v>567</v>
      </c>
      <c r="Q432">
        <v>53</v>
      </c>
      <c r="R432" t="s">
        <v>970</v>
      </c>
      <c r="S432" t="s">
        <v>969</v>
      </c>
      <c r="T432" t="s">
        <v>971</v>
      </c>
      <c r="U432">
        <v>3000</v>
      </c>
      <c r="V432" t="s">
        <v>56</v>
      </c>
      <c r="W432">
        <v>3821</v>
      </c>
      <c r="X432" t="s">
        <v>228</v>
      </c>
      <c r="Y432">
        <v>15</v>
      </c>
      <c r="Z432" t="s">
        <v>581</v>
      </c>
      <c r="AH432" s="1">
        <v>500000</v>
      </c>
      <c r="AI432" s="1">
        <v>750000</v>
      </c>
      <c r="AJ432" s="1">
        <v>481400</v>
      </c>
      <c r="AK432" s="1">
        <v>481400</v>
      </c>
      <c r="AL432" s="1">
        <v>481400</v>
      </c>
      <c r="AM432" s="1">
        <v>481400</v>
      </c>
      <c r="AN432" s="1">
        <v>481400</v>
      </c>
      <c r="AO432" s="1">
        <v>18600</v>
      </c>
      <c r="AP432" s="1">
        <v>18600</v>
      </c>
      <c r="AQ432">
        <v>0</v>
      </c>
      <c r="AR432">
        <v>0</v>
      </c>
      <c r="AS432">
        <v>0</v>
      </c>
      <c r="AT432" s="1">
        <v>250000</v>
      </c>
      <c r="AU432" s="1">
        <v>-250000</v>
      </c>
    </row>
    <row r="433" spans="1:47" hidden="1" x14ac:dyDescent="0.35">
      <c r="A433" t="s">
        <v>812</v>
      </c>
      <c r="B433" t="s">
        <v>64</v>
      </c>
      <c r="C433" t="s">
        <v>815</v>
      </c>
      <c r="D433" t="s">
        <v>54</v>
      </c>
      <c r="E433">
        <v>3</v>
      </c>
      <c r="F433" t="s">
        <v>202</v>
      </c>
      <c r="G433">
        <v>3.7</v>
      </c>
      <c r="H433" t="s">
        <v>591</v>
      </c>
      <c r="I433" t="s">
        <v>592</v>
      </c>
      <c r="J433" t="s">
        <v>591</v>
      </c>
      <c r="K433" t="s">
        <v>65</v>
      </c>
      <c r="L433" t="s">
        <v>66</v>
      </c>
      <c r="M433" t="s">
        <v>946</v>
      </c>
      <c r="N433" t="s">
        <v>948</v>
      </c>
      <c r="O433">
        <v>7</v>
      </c>
      <c r="P433" t="s">
        <v>567</v>
      </c>
      <c r="Q433">
        <v>53</v>
      </c>
      <c r="R433" t="s">
        <v>970</v>
      </c>
      <c r="S433" t="s">
        <v>969</v>
      </c>
      <c r="T433" t="s">
        <v>971</v>
      </c>
      <c r="U433">
        <v>3000</v>
      </c>
      <c r="V433" t="s">
        <v>56</v>
      </c>
      <c r="W433">
        <v>3821</v>
      </c>
      <c r="X433" t="s">
        <v>228</v>
      </c>
      <c r="Y433">
        <v>17</v>
      </c>
      <c r="Z433" t="s">
        <v>974</v>
      </c>
      <c r="AH433" s="1">
        <v>250000</v>
      </c>
      <c r="AI433" s="1">
        <v>250009.68</v>
      </c>
      <c r="AJ433" s="1">
        <v>240000.01</v>
      </c>
      <c r="AK433" s="1">
        <v>240000.01</v>
      </c>
      <c r="AL433" s="1">
        <v>240000.01</v>
      </c>
      <c r="AM433">
        <v>0</v>
      </c>
      <c r="AN433">
        <v>0</v>
      </c>
      <c r="AO433" s="1">
        <v>9999.99</v>
      </c>
      <c r="AP433" s="1">
        <v>250000</v>
      </c>
      <c r="AQ433">
        <v>0</v>
      </c>
      <c r="AR433">
        <v>0</v>
      </c>
      <c r="AS433">
        <v>0</v>
      </c>
      <c r="AT433">
        <v>9.68</v>
      </c>
      <c r="AU433">
        <v>-9.68</v>
      </c>
    </row>
    <row r="434" spans="1:47" hidden="1" x14ac:dyDescent="0.35">
      <c r="A434" t="s">
        <v>812</v>
      </c>
      <c r="B434" t="s">
        <v>64</v>
      </c>
      <c r="C434" t="s">
        <v>815</v>
      </c>
      <c r="D434" t="s">
        <v>54</v>
      </c>
      <c r="E434">
        <v>3</v>
      </c>
      <c r="F434" t="s">
        <v>202</v>
      </c>
      <c r="G434">
        <v>3.7</v>
      </c>
      <c r="H434" t="s">
        <v>591</v>
      </c>
      <c r="I434" t="s">
        <v>592</v>
      </c>
      <c r="J434" t="s">
        <v>591</v>
      </c>
      <c r="K434" t="s">
        <v>65</v>
      </c>
      <c r="L434" t="s">
        <v>66</v>
      </c>
      <c r="M434" t="s">
        <v>946</v>
      </c>
      <c r="N434" t="s">
        <v>948</v>
      </c>
      <c r="O434">
        <v>7</v>
      </c>
      <c r="P434" t="s">
        <v>567</v>
      </c>
      <c r="Q434">
        <v>53</v>
      </c>
      <c r="R434" t="s">
        <v>970</v>
      </c>
      <c r="S434" t="s">
        <v>969</v>
      </c>
      <c r="T434" t="s">
        <v>971</v>
      </c>
      <c r="U434">
        <v>3000</v>
      </c>
      <c r="V434" t="s">
        <v>56</v>
      </c>
      <c r="W434">
        <v>3821</v>
      </c>
      <c r="X434" t="s">
        <v>228</v>
      </c>
      <c r="Y434">
        <v>18</v>
      </c>
      <c r="Z434" t="s">
        <v>975</v>
      </c>
      <c r="AH434">
        <v>0</v>
      </c>
      <c r="AI434" s="1">
        <v>199990.32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9.68</v>
      </c>
      <c r="AS434">
        <v>0</v>
      </c>
      <c r="AT434" s="1">
        <v>200000</v>
      </c>
      <c r="AU434" s="1">
        <v>-199990.32</v>
      </c>
    </row>
    <row r="435" spans="1:47" hidden="1" x14ac:dyDescent="0.35">
      <c r="A435" t="s">
        <v>812</v>
      </c>
      <c r="B435" t="s">
        <v>64</v>
      </c>
      <c r="C435" t="s">
        <v>815</v>
      </c>
      <c r="D435" t="s">
        <v>54</v>
      </c>
      <c r="E435">
        <v>3</v>
      </c>
      <c r="F435" t="s">
        <v>202</v>
      </c>
      <c r="G435">
        <v>3.7</v>
      </c>
      <c r="H435" t="s">
        <v>591</v>
      </c>
      <c r="I435" t="s">
        <v>592</v>
      </c>
      <c r="J435" t="s">
        <v>591</v>
      </c>
      <c r="K435" t="s">
        <v>65</v>
      </c>
      <c r="L435" t="s">
        <v>66</v>
      </c>
      <c r="M435" t="s">
        <v>946</v>
      </c>
      <c r="N435" t="s">
        <v>948</v>
      </c>
      <c r="O435">
        <v>7</v>
      </c>
      <c r="P435" t="s">
        <v>567</v>
      </c>
      <c r="Q435">
        <v>53</v>
      </c>
      <c r="R435" t="s">
        <v>970</v>
      </c>
      <c r="S435" t="s">
        <v>969</v>
      </c>
      <c r="T435" t="s">
        <v>971</v>
      </c>
      <c r="U435">
        <v>3000</v>
      </c>
      <c r="V435" t="s">
        <v>56</v>
      </c>
      <c r="W435">
        <v>3821</v>
      </c>
      <c r="X435" t="s">
        <v>228</v>
      </c>
      <c r="Y435">
        <v>20</v>
      </c>
      <c r="Z435" t="s">
        <v>976</v>
      </c>
      <c r="AH435" s="1">
        <v>500000</v>
      </c>
      <c r="AI435" s="1">
        <v>300000</v>
      </c>
      <c r="AJ435" s="1">
        <v>494799.16</v>
      </c>
      <c r="AK435" s="1">
        <v>494799.16</v>
      </c>
      <c r="AL435">
        <v>0</v>
      </c>
      <c r="AM435">
        <v>0</v>
      </c>
      <c r="AN435">
        <v>0</v>
      </c>
      <c r="AO435" s="1">
        <v>5200.84</v>
      </c>
      <c r="AP435" s="1">
        <v>500000</v>
      </c>
      <c r="AQ435">
        <v>0</v>
      </c>
      <c r="AR435" s="1">
        <v>200000</v>
      </c>
      <c r="AS435">
        <v>0</v>
      </c>
      <c r="AT435">
        <v>0</v>
      </c>
      <c r="AU435" s="1">
        <v>200000</v>
      </c>
    </row>
    <row r="436" spans="1:47" hidden="1" x14ac:dyDescent="0.35">
      <c r="A436" t="s">
        <v>812</v>
      </c>
      <c r="B436" t="s">
        <v>64</v>
      </c>
      <c r="C436" t="s">
        <v>815</v>
      </c>
      <c r="D436" t="s">
        <v>54</v>
      </c>
      <c r="E436">
        <v>3</v>
      </c>
      <c r="F436" t="s">
        <v>202</v>
      </c>
      <c r="G436">
        <v>3.7</v>
      </c>
      <c r="H436" t="s">
        <v>591</v>
      </c>
      <c r="I436" t="s">
        <v>592</v>
      </c>
      <c r="J436" t="s">
        <v>591</v>
      </c>
      <c r="K436" t="s">
        <v>65</v>
      </c>
      <c r="L436" t="s">
        <v>66</v>
      </c>
      <c r="M436" t="s">
        <v>946</v>
      </c>
      <c r="N436" t="s">
        <v>948</v>
      </c>
      <c r="O436">
        <v>7</v>
      </c>
      <c r="P436" t="s">
        <v>567</v>
      </c>
      <c r="Q436">
        <v>53</v>
      </c>
      <c r="R436" t="s">
        <v>970</v>
      </c>
      <c r="S436" t="s">
        <v>969</v>
      </c>
      <c r="T436" t="s">
        <v>971</v>
      </c>
      <c r="U436">
        <v>3000</v>
      </c>
      <c r="V436" t="s">
        <v>56</v>
      </c>
      <c r="W436">
        <v>3821</v>
      </c>
      <c r="X436" t="s">
        <v>228</v>
      </c>
      <c r="Y436">
        <v>29</v>
      </c>
      <c r="Z436" t="s">
        <v>977</v>
      </c>
      <c r="AH436" s="1">
        <v>200000</v>
      </c>
      <c r="AI436" s="1">
        <v>199990.32</v>
      </c>
      <c r="AJ436" s="1">
        <v>195360.99</v>
      </c>
      <c r="AK436" s="1">
        <v>195360.99</v>
      </c>
      <c r="AL436" s="1">
        <v>195360.99</v>
      </c>
      <c r="AM436">
        <v>0</v>
      </c>
      <c r="AN436">
        <v>0</v>
      </c>
      <c r="AO436" s="1">
        <v>4639.01</v>
      </c>
      <c r="AP436" s="1">
        <v>200000</v>
      </c>
      <c r="AQ436">
        <v>0</v>
      </c>
      <c r="AR436">
        <v>9.68</v>
      </c>
      <c r="AS436">
        <v>0</v>
      </c>
      <c r="AT436">
        <v>0</v>
      </c>
      <c r="AU436">
        <v>9.68</v>
      </c>
    </row>
    <row r="437" spans="1:47" hidden="1" x14ac:dyDescent="0.35">
      <c r="A437" t="s">
        <v>812</v>
      </c>
      <c r="B437" t="s">
        <v>64</v>
      </c>
      <c r="C437" t="s">
        <v>815</v>
      </c>
      <c r="D437" t="s">
        <v>54</v>
      </c>
      <c r="E437">
        <v>3</v>
      </c>
      <c r="F437" t="s">
        <v>202</v>
      </c>
      <c r="G437">
        <v>3.7</v>
      </c>
      <c r="H437" t="s">
        <v>591</v>
      </c>
      <c r="I437" t="s">
        <v>592</v>
      </c>
      <c r="J437" t="s">
        <v>591</v>
      </c>
      <c r="K437" t="s">
        <v>65</v>
      </c>
      <c r="L437" t="s">
        <v>66</v>
      </c>
      <c r="M437" t="s">
        <v>946</v>
      </c>
      <c r="N437" t="s">
        <v>948</v>
      </c>
      <c r="O437">
        <v>7</v>
      </c>
      <c r="P437" t="s">
        <v>567</v>
      </c>
      <c r="Q437">
        <v>53</v>
      </c>
      <c r="R437" t="s">
        <v>970</v>
      </c>
      <c r="S437" t="s">
        <v>969</v>
      </c>
      <c r="T437" t="s">
        <v>971</v>
      </c>
      <c r="U437">
        <v>3000</v>
      </c>
      <c r="V437" t="s">
        <v>56</v>
      </c>
      <c r="W437">
        <v>3821</v>
      </c>
      <c r="X437" t="s">
        <v>228</v>
      </c>
      <c r="Y437">
        <v>30</v>
      </c>
      <c r="Z437" t="s">
        <v>978</v>
      </c>
      <c r="AH437" s="1">
        <v>150000</v>
      </c>
      <c r="AI437" s="1">
        <v>150000</v>
      </c>
      <c r="AJ437">
        <v>0</v>
      </c>
      <c r="AK437">
        <v>0</v>
      </c>
      <c r="AL437">
        <v>0</v>
      </c>
      <c r="AM437">
        <v>0</v>
      </c>
      <c r="AN437">
        <v>0</v>
      </c>
      <c r="AO437" s="1">
        <v>150000</v>
      </c>
      <c r="AP437" s="1">
        <v>150000</v>
      </c>
      <c r="AQ437">
        <v>0</v>
      </c>
      <c r="AR437">
        <v>0</v>
      </c>
      <c r="AS437">
        <v>0</v>
      </c>
      <c r="AT437">
        <v>0</v>
      </c>
      <c r="AU437">
        <v>0</v>
      </c>
    </row>
    <row r="438" spans="1:47" hidden="1" x14ac:dyDescent="0.35">
      <c r="A438" t="s">
        <v>812</v>
      </c>
      <c r="B438" t="s">
        <v>64</v>
      </c>
      <c r="C438" t="s">
        <v>815</v>
      </c>
      <c r="D438" t="s">
        <v>54</v>
      </c>
      <c r="E438">
        <v>3</v>
      </c>
      <c r="F438" t="s">
        <v>202</v>
      </c>
      <c r="G438">
        <v>3.7</v>
      </c>
      <c r="H438" t="s">
        <v>591</v>
      </c>
      <c r="I438" t="s">
        <v>592</v>
      </c>
      <c r="J438" t="s">
        <v>591</v>
      </c>
      <c r="K438" t="s">
        <v>65</v>
      </c>
      <c r="L438" t="s">
        <v>66</v>
      </c>
      <c r="M438" t="s">
        <v>946</v>
      </c>
      <c r="N438" t="s">
        <v>948</v>
      </c>
      <c r="O438">
        <v>7</v>
      </c>
      <c r="P438" t="s">
        <v>567</v>
      </c>
      <c r="Q438">
        <v>53</v>
      </c>
      <c r="R438" t="s">
        <v>970</v>
      </c>
      <c r="S438" t="s">
        <v>969</v>
      </c>
      <c r="T438" t="s">
        <v>971</v>
      </c>
      <c r="U438">
        <v>3000</v>
      </c>
      <c r="V438" t="s">
        <v>56</v>
      </c>
      <c r="W438">
        <v>3821</v>
      </c>
      <c r="X438" t="s">
        <v>228</v>
      </c>
      <c r="Y438">
        <v>31</v>
      </c>
      <c r="Z438" t="s">
        <v>979</v>
      </c>
      <c r="AH438" s="1">
        <v>100000</v>
      </c>
      <c r="AI438" s="1">
        <v>100009.68</v>
      </c>
      <c r="AJ438">
        <v>0</v>
      </c>
      <c r="AK438">
        <v>0</v>
      </c>
      <c r="AL438">
        <v>0</v>
      </c>
      <c r="AM438">
        <v>0</v>
      </c>
      <c r="AN438">
        <v>0</v>
      </c>
      <c r="AO438" s="1">
        <v>100000</v>
      </c>
      <c r="AP438" s="1">
        <v>100000</v>
      </c>
      <c r="AQ438">
        <v>0</v>
      </c>
      <c r="AR438">
        <v>0</v>
      </c>
      <c r="AS438">
        <v>0</v>
      </c>
      <c r="AT438">
        <v>9.68</v>
      </c>
      <c r="AU438">
        <v>-9.68</v>
      </c>
    </row>
    <row r="439" spans="1:47" hidden="1" x14ac:dyDescent="0.35">
      <c r="A439" t="s">
        <v>812</v>
      </c>
      <c r="B439" t="s">
        <v>64</v>
      </c>
      <c r="C439" t="s">
        <v>815</v>
      </c>
      <c r="D439" t="s">
        <v>54</v>
      </c>
      <c r="E439">
        <v>3</v>
      </c>
      <c r="F439" t="s">
        <v>202</v>
      </c>
      <c r="G439">
        <v>3.7</v>
      </c>
      <c r="H439" t="s">
        <v>591</v>
      </c>
      <c r="I439" t="s">
        <v>592</v>
      </c>
      <c r="J439" t="s">
        <v>591</v>
      </c>
      <c r="K439" t="s">
        <v>65</v>
      </c>
      <c r="L439" t="s">
        <v>66</v>
      </c>
      <c r="M439" t="s">
        <v>946</v>
      </c>
      <c r="N439" t="s">
        <v>948</v>
      </c>
      <c r="O439">
        <v>7</v>
      </c>
      <c r="P439" t="s">
        <v>567</v>
      </c>
      <c r="Q439">
        <v>53</v>
      </c>
      <c r="R439" t="s">
        <v>970</v>
      </c>
      <c r="S439" t="s">
        <v>969</v>
      </c>
      <c r="T439" t="s">
        <v>971</v>
      </c>
      <c r="U439">
        <v>3000</v>
      </c>
      <c r="V439" t="s">
        <v>56</v>
      </c>
      <c r="W439">
        <v>3821</v>
      </c>
      <c r="X439" t="s">
        <v>228</v>
      </c>
      <c r="Y439">
        <v>32</v>
      </c>
      <c r="Z439" t="s">
        <v>585</v>
      </c>
      <c r="AH439" s="1">
        <v>500000</v>
      </c>
      <c r="AI439" s="1">
        <v>500000</v>
      </c>
      <c r="AJ439">
        <v>0</v>
      </c>
      <c r="AK439">
        <v>0</v>
      </c>
      <c r="AL439">
        <v>0</v>
      </c>
      <c r="AM439">
        <v>0</v>
      </c>
      <c r="AN439">
        <v>0</v>
      </c>
      <c r="AO439" s="1">
        <v>500000</v>
      </c>
      <c r="AP439" s="1">
        <v>500000</v>
      </c>
      <c r="AQ439">
        <v>0</v>
      </c>
      <c r="AR439">
        <v>0</v>
      </c>
      <c r="AS439">
        <v>0</v>
      </c>
      <c r="AT439">
        <v>0</v>
      </c>
      <c r="AU439">
        <v>0</v>
      </c>
    </row>
    <row r="440" spans="1:47" hidden="1" x14ac:dyDescent="0.35">
      <c r="A440" t="s">
        <v>812</v>
      </c>
      <c r="B440" t="s">
        <v>64</v>
      </c>
      <c r="C440" t="s">
        <v>815</v>
      </c>
      <c r="D440" t="s">
        <v>54</v>
      </c>
      <c r="E440">
        <v>3</v>
      </c>
      <c r="F440" t="s">
        <v>202</v>
      </c>
      <c r="G440">
        <v>3.7</v>
      </c>
      <c r="H440" t="s">
        <v>591</v>
      </c>
      <c r="I440" t="s">
        <v>592</v>
      </c>
      <c r="J440" t="s">
        <v>591</v>
      </c>
      <c r="K440" t="s">
        <v>65</v>
      </c>
      <c r="L440" t="s">
        <v>66</v>
      </c>
      <c r="M440" t="s">
        <v>946</v>
      </c>
      <c r="N440" t="s">
        <v>948</v>
      </c>
      <c r="O440">
        <v>7</v>
      </c>
      <c r="P440" t="s">
        <v>567</v>
      </c>
      <c r="Q440">
        <v>53</v>
      </c>
      <c r="R440" t="s">
        <v>970</v>
      </c>
      <c r="S440" t="s">
        <v>969</v>
      </c>
      <c r="T440" t="s">
        <v>971</v>
      </c>
      <c r="U440">
        <v>3000</v>
      </c>
      <c r="V440" t="s">
        <v>56</v>
      </c>
      <c r="W440">
        <v>3821</v>
      </c>
      <c r="X440" t="s">
        <v>228</v>
      </c>
      <c r="Y440">
        <v>33</v>
      </c>
      <c r="Z440" t="s">
        <v>583</v>
      </c>
      <c r="AH440" s="1">
        <v>1300000</v>
      </c>
      <c r="AI440" s="1">
        <v>1300009.68</v>
      </c>
      <c r="AJ440" s="1">
        <v>1183200</v>
      </c>
      <c r="AK440">
        <v>0</v>
      </c>
      <c r="AL440">
        <v>0</v>
      </c>
      <c r="AM440">
        <v>0</v>
      </c>
      <c r="AN440">
        <v>0</v>
      </c>
      <c r="AO440" s="1">
        <v>1300000</v>
      </c>
      <c r="AP440" s="1">
        <v>1300000</v>
      </c>
      <c r="AQ440">
        <v>0</v>
      </c>
      <c r="AR440">
        <v>0</v>
      </c>
      <c r="AS440">
        <v>0</v>
      </c>
      <c r="AT440">
        <v>9.68</v>
      </c>
      <c r="AU440">
        <v>-9.68</v>
      </c>
    </row>
    <row r="441" spans="1:47" hidden="1" x14ac:dyDescent="0.35">
      <c r="A441" t="s">
        <v>812</v>
      </c>
      <c r="B441" t="s">
        <v>64</v>
      </c>
      <c r="C441" t="s">
        <v>815</v>
      </c>
      <c r="D441" t="s">
        <v>54</v>
      </c>
      <c r="E441">
        <v>3</v>
      </c>
      <c r="F441" t="s">
        <v>202</v>
      </c>
      <c r="G441">
        <v>3.7</v>
      </c>
      <c r="H441" t="s">
        <v>591</v>
      </c>
      <c r="I441" t="s">
        <v>592</v>
      </c>
      <c r="J441" t="s">
        <v>591</v>
      </c>
      <c r="K441" t="s">
        <v>65</v>
      </c>
      <c r="L441" t="s">
        <v>66</v>
      </c>
      <c r="M441" t="s">
        <v>946</v>
      </c>
      <c r="N441" t="s">
        <v>948</v>
      </c>
      <c r="O441">
        <v>7</v>
      </c>
      <c r="P441" t="s">
        <v>567</v>
      </c>
      <c r="Q441">
        <v>53</v>
      </c>
      <c r="R441" t="s">
        <v>970</v>
      </c>
      <c r="S441" t="s">
        <v>969</v>
      </c>
      <c r="T441" t="s">
        <v>971</v>
      </c>
      <c r="U441">
        <v>3000</v>
      </c>
      <c r="V441" t="s">
        <v>56</v>
      </c>
      <c r="W441">
        <v>3821</v>
      </c>
      <c r="X441" t="s">
        <v>228</v>
      </c>
      <c r="Y441">
        <v>34</v>
      </c>
      <c r="Z441" t="s">
        <v>584</v>
      </c>
      <c r="AH441" s="1">
        <v>1250000</v>
      </c>
      <c r="AI441" s="1">
        <v>1500000</v>
      </c>
      <c r="AJ441">
        <v>0</v>
      </c>
      <c r="AK441">
        <v>0</v>
      </c>
      <c r="AL441">
        <v>0</v>
      </c>
      <c r="AM441">
        <v>0</v>
      </c>
      <c r="AN441">
        <v>0</v>
      </c>
      <c r="AO441" s="1">
        <v>1250000</v>
      </c>
      <c r="AP441" s="1">
        <v>1250000</v>
      </c>
      <c r="AQ441">
        <v>0</v>
      </c>
      <c r="AR441">
        <v>0</v>
      </c>
      <c r="AS441">
        <v>0</v>
      </c>
      <c r="AT441" s="1">
        <v>250000</v>
      </c>
      <c r="AU441" s="1">
        <v>-250000</v>
      </c>
    </row>
    <row r="442" spans="1:47" hidden="1" x14ac:dyDescent="0.35">
      <c r="A442" t="s">
        <v>812</v>
      </c>
      <c r="B442" t="s">
        <v>64</v>
      </c>
      <c r="C442" t="s">
        <v>815</v>
      </c>
      <c r="D442" t="s">
        <v>54</v>
      </c>
      <c r="E442">
        <v>3</v>
      </c>
      <c r="F442" t="s">
        <v>202</v>
      </c>
      <c r="G442">
        <v>3.7</v>
      </c>
      <c r="H442" t="s">
        <v>591</v>
      </c>
      <c r="I442" t="s">
        <v>592</v>
      </c>
      <c r="J442" t="s">
        <v>591</v>
      </c>
      <c r="K442" t="s">
        <v>65</v>
      </c>
      <c r="L442" t="s">
        <v>66</v>
      </c>
      <c r="M442" t="s">
        <v>946</v>
      </c>
      <c r="N442" t="s">
        <v>948</v>
      </c>
      <c r="O442">
        <v>7</v>
      </c>
      <c r="P442" t="s">
        <v>567</v>
      </c>
      <c r="Q442">
        <v>53</v>
      </c>
      <c r="R442" t="s">
        <v>970</v>
      </c>
      <c r="S442" t="s">
        <v>969</v>
      </c>
      <c r="T442" t="s">
        <v>971</v>
      </c>
      <c r="U442">
        <v>3000</v>
      </c>
      <c r="V442" t="s">
        <v>56</v>
      </c>
      <c r="W442">
        <v>3821</v>
      </c>
      <c r="X442" t="s">
        <v>228</v>
      </c>
      <c r="Y442">
        <v>35</v>
      </c>
      <c r="Z442" t="s">
        <v>588</v>
      </c>
      <c r="AH442" s="1">
        <v>200000</v>
      </c>
      <c r="AI442" s="1">
        <v>199990.32</v>
      </c>
      <c r="AJ442" s="1">
        <v>200000</v>
      </c>
      <c r="AK442" s="1">
        <v>200000</v>
      </c>
      <c r="AL442" s="1">
        <v>200000</v>
      </c>
      <c r="AM442" s="1">
        <v>200000</v>
      </c>
      <c r="AN442" s="1">
        <v>200000</v>
      </c>
      <c r="AO442">
        <v>0</v>
      </c>
      <c r="AP442">
        <v>0</v>
      </c>
      <c r="AQ442">
        <v>0</v>
      </c>
      <c r="AR442">
        <v>9.68</v>
      </c>
      <c r="AS442">
        <v>0</v>
      </c>
      <c r="AT442">
        <v>0</v>
      </c>
      <c r="AU442">
        <v>9.68</v>
      </c>
    </row>
    <row r="443" spans="1:47" hidden="1" x14ac:dyDescent="0.35">
      <c r="A443" t="s">
        <v>812</v>
      </c>
      <c r="B443" t="s">
        <v>64</v>
      </c>
      <c r="C443" t="s">
        <v>815</v>
      </c>
      <c r="D443" t="s">
        <v>54</v>
      </c>
      <c r="E443">
        <v>3</v>
      </c>
      <c r="F443" t="s">
        <v>202</v>
      </c>
      <c r="G443">
        <v>3.7</v>
      </c>
      <c r="H443" t="s">
        <v>591</v>
      </c>
      <c r="I443" t="s">
        <v>592</v>
      </c>
      <c r="J443" t="s">
        <v>591</v>
      </c>
      <c r="K443" t="s">
        <v>65</v>
      </c>
      <c r="L443" t="s">
        <v>66</v>
      </c>
      <c r="M443" t="s">
        <v>946</v>
      </c>
      <c r="N443" t="s">
        <v>948</v>
      </c>
      <c r="O443">
        <v>7</v>
      </c>
      <c r="P443" t="s">
        <v>567</v>
      </c>
      <c r="Q443">
        <v>53</v>
      </c>
      <c r="R443" t="s">
        <v>970</v>
      </c>
      <c r="S443" t="s">
        <v>969</v>
      </c>
      <c r="T443" t="s">
        <v>971</v>
      </c>
      <c r="U443">
        <v>3000</v>
      </c>
      <c r="V443" t="s">
        <v>56</v>
      </c>
      <c r="W443">
        <v>3821</v>
      </c>
      <c r="X443" t="s">
        <v>228</v>
      </c>
      <c r="Y443">
        <v>47</v>
      </c>
      <c r="Z443" t="s">
        <v>980</v>
      </c>
      <c r="AH443" s="1">
        <v>200000</v>
      </c>
      <c r="AI443">
        <v>0</v>
      </c>
      <c r="AJ443" s="1">
        <v>198599.99</v>
      </c>
      <c r="AK443" s="1">
        <v>198599.99</v>
      </c>
      <c r="AL443" s="1">
        <v>198599.99</v>
      </c>
      <c r="AM443" s="1">
        <v>198599.99</v>
      </c>
      <c r="AN443" s="1">
        <v>198599.99</v>
      </c>
      <c r="AO443" s="1">
        <v>1400.01</v>
      </c>
      <c r="AP443" s="1">
        <v>1400.01</v>
      </c>
      <c r="AQ443">
        <v>0</v>
      </c>
      <c r="AR443" s="1">
        <v>200000</v>
      </c>
      <c r="AS443">
        <v>0</v>
      </c>
      <c r="AT443">
        <v>0</v>
      </c>
      <c r="AU443" s="1">
        <v>200000</v>
      </c>
    </row>
    <row r="444" spans="1:47" hidden="1" x14ac:dyDescent="0.35">
      <c r="A444" t="s">
        <v>812</v>
      </c>
      <c r="B444" t="s">
        <v>64</v>
      </c>
      <c r="C444" t="s">
        <v>815</v>
      </c>
      <c r="D444" t="s">
        <v>54</v>
      </c>
      <c r="E444">
        <v>3</v>
      </c>
      <c r="F444" t="s">
        <v>202</v>
      </c>
      <c r="G444">
        <v>3.7</v>
      </c>
      <c r="H444" t="s">
        <v>591</v>
      </c>
      <c r="I444" t="s">
        <v>592</v>
      </c>
      <c r="J444" t="s">
        <v>591</v>
      </c>
      <c r="K444" t="s">
        <v>65</v>
      </c>
      <c r="L444" t="s">
        <v>66</v>
      </c>
      <c r="M444" t="s">
        <v>946</v>
      </c>
      <c r="N444" t="s">
        <v>948</v>
      </c>
      <c r="O444">
        <v>7</v>
      </c>
      <c r="P444" t="s">
        <v>567</v>
      </c>
      <c r="Q444">
        <v>53</v>
      </c>
      <c r="R444" t="s">
        <v>970</v>
      </c>
      <c r="S444" t="s">
        <v>969</v>
      </c>
      <c r="T444" t="s">
        <v>971</v>
      </c>
      <c r="U444">
        <v>4000</v>
      </c>
      <c r="V444" t="s">
        <v>233</v>
      </c>
      <c r="W444">
        <v>4211</v>
      </c>
      <c r="X444" t="s">
        <v>291</v>
      </c>
      <c r="Y444">
        <v>0</v>
      </c>
      <c r="Z444" t="s">
        <v>58</v>
      </c>
      <c r="AH444" s="1">
        <v>2000000</v>
      </c>
      <c r="AI444">
        <v>0</v>
      </c>
      <c r="AJ444" s="1">
        <v>2000000</v>
      </c>
      <c r="AK444" s="1">
        <v>2000000</v>
      </c>
      <c r="AL444" s="1">
        <v>2000000</v>
      </c>
      <c r="AM444" s="1">
        <v>2000000</v>
      </c>
      <c r="AN444" s="1">
        <v>2000000</v>
      </c>
      <c r="AO444">
        <v>0</v>
      </c>
      <c r="AP444">
        <v>0</v>
      </c>
      <c r="AQ444" s="1">
        <v>1000000</v>
      </c>
      <c r="AR444" s="1">
        <v>3000000</v>
      </c>
      <c r="AS444">
        <v>0</v>
      </c>
      <c r="AT444" s="1">
        <v>2000000</v>
      </c>
      <c r="AU444" s="1">
        <v>2000000</v>
      </c>
    </row>
    <row r="445" spans="1:47" hidden="1" x14ac:dyDescent="0.35">
      <c r="A445" t="s">
        <v>812</v>
      </c>
      <c r="B445" t="s">
        <v>64</v>
      </c>
      <c r="C445" t="s">
        <v>815</v>
      </c>
      <c r="D445" t="s">
        <v>54</v>
      </c>
      <c r="E445">
        <v>3</v>
      </c>
      <c r="F445" t="s">
        <v>202</v>
      </c>
      <c r="G445">
        <v>3.7</v>
      </c>
      <c r="H445" t="s">
        <v>591</v>
      </c>
      <c r="I445" t="s">
        <v>592</v>
      </c>
      <c r="J445" t="s">
        <v>591</v>
      </c>
      <c r="K445" t="s">
        <v>65</v>
      </c>
      <c r="L445" t="s">
        <v>66</v>
      </c>
      <c r="M445" t="s">
        <v>946</v>
      </c>
      <c r="N445" t="s">
        <v>948</v>
      </c>
      <c r="O445">
        <v>7</v>
      </c>
      <c r="P445" t="s">
        <v>567</v>
      </c>
      <c r="Q445">
        <v>53</v>
      </c>
      <c r="R445" t="s">
        <v>970</v>
      </c>
      <c r="S445" t="s">
        <v>969</v>
      </c>
      <c r="T445" t="s">
        <v>971</v>
      </c>
      <c r="U445">
        <v>4000</v>
      </c>
      <c r="V445" t="s">
        <v>233</v>
      </c>
      <c r="W445">
        <v>4411</v>
      </c>
      <c r="X445" t="s">
        <v>231</v>
      </c>
      <c r="Y445">
        <v>36</v>
      </c>
      <c r="Z445" t="s">
        <v>981</v>
      </c>
      <c r="AH445" s="1">
        <v>100000</v>
      </c>
      <c r="AI445" s="1">
        <v>100000</v>
      </c>
      <c r="AJ445">
        <v>0</v>
      </c>
      <c r="AK445">
        <v>0</v>
      </c>
      <c r="AL445">
        <v>0</v>
      </c>
      <c r="AM445">
        <v>0</v>
      </c>
      <c r="AN445">
        <v>0</v>
      </c>
      <c r="AO445" s="1">
        <v>100000</v>
      </c>
      <c r="AP445" s="1">
        <v>100000</v>
      </c>
      <c r="AQ445">
        <v>0</v>
      </c>
      <c r="AR445">
        <v>0</v>
      </c>
      <c r="AS445">
        <v>0</v>
      </c>
      <c r="AT445">
        <v>0</v>
      </c>
      <c r="AU445">
        <v>0</v>
      </c>
    </row>
    <row r="446" spans="1:47" hidden="1" x14ac:dyDescent="0.35">
      <c r="A446" t="s">
        <v>812</v>
      </c>
      <c r="B446" t="s">
        <v>64</v>
      </c>
      <c r="C446" t="s">
        <v>815</v>
      </c>
      <c r="D446" t="s">
        <v>116</v>
      </c>
      <c r="E446">
        <v>3</v>
      </c>
      <c r="F446" t="s">
        <v>202</v>
      </c>
      <c r="G446">
        <v>3.8</v>
      </c>
      <c r="H446" t="s">
        <v>203</v>
      </c>
      <c r="I446" t="s">
        <v>204</v>
      </c>
      <c r="J446" t="s">
        <v>205</v>
      </c>
      <c r="K446" t="s">
        <v>65</v>
      </c>
      <c r="L446" t="s">
        <v>66</v>
      </c>
      <c r="M446" t="s">
        <v>982</v>
      </c>
      <c r="N446" t="s">
        <v>984</v>
      </c>
      <c r="O446">
        <v>5</v>
      </c>
      <c r="P446" t="s">
        <v>810</v>
      </c>
      <c r="Q446">
        <v>55</v>
      </c>
      <c r="R446" t="s">
        <v>601</v>
      </c>
      <c r="S446" t="s">
        <v>983</v>
      </c>
      <c r="T446" t="s">
        <v>985</v>
      </c>
      <c r="U446">
        <v>5000</v>
      </c>
      <c r="V446" t="s">
        <v>118</v>
      </c>
      <c r="W446">
        <v>5191</v>
      </c>
      <c r="X446" t="s">
        <v>121</v>
      </c>
      <c r="Y446">
        <v>0</v>
      </c>
      <c r="Z446" t="s">
        <v>58</v>
      </c>
      <c r="AH446" s="1">
        <v>850000</v>
      </c>
      <c r="AI446" s="1">
        <v>450000</v>
      </c>
      <c r="AJ446" s="1">
        <v>413214.06</v>
      </c>
      <c r="AK446" s="1">
        <v>413214.06</v>
      </c>
      <c r="AL446">
        <v>0</v>
      </c>
      <c r="AM446">
        <v>0</v>
      </c>
      <c r="AN446">
        <v>0</v>
      </c>
      <c r="AO446" s="1">
        <v>436785.94</v>
      </c>
      <c r="AP446" s="1">
        <v>850000</v>
      </c>
      <c r="AQ446">
        <v>0</v>
      </c>
      <c r="AR446" s="1">
        <v>400000</v>
      </c>
      <c r="AS446">
        <v>0</v>
      </c>
      <c r="AT446">
        <v>0</v>
      </c>
      <c r="AU446" s="1">
        <v>400000</v>
      </c>
    </row>
    <row r="447" spans="1:47" hidden="1" x14ac:dyDescent="0.35">
      <c r="A447" t="s">
        <v>812</v>
      </c>
      <c r="B447" t="s">
        <v>64</v>
      </c>
      <c r="C447" t="s">
        <v>815</v>
      </c>
      <c r="D447" t="s">
        <v>116</v>
      </c>
      <c r="E447">
        <v>3</v>
      </c>
      <c r="F447" t="s">
        <v>202</v>
      </c>
      <c r="G447">
        <v>3.8</v>
      </c>
      <c r="H447" t="s">
        <v>203</v>
      </c>
      <c r="I447" t="s">
        <v>204</v>
      </c>
      <c r="J447" t="s">
        <v>205</v>
      </c>
      <c r="K447" t="s">
        <v>65</v>
      </c>
      <c r="L447" t="s">
        <v>66</v>
      </c>
      <c r="M447" t="s">
        <v>982</v>
      </c>
      <c r="N447" t="s">
        <v>984</v>
      </c>
      <c r="O447">
        <v>5</v>
      </c>
      <c r="P447" t="s">
        <v>810</v>
      </c>
      <c r="Q447">
        <v>55</v>
      </c>
      <c r="R447" t="s">
        <v>601</v>
      </c>
      <c r="S447" t="s">
        <v>983</v>
      </c>
      <c r="T447" t="s">
        <v>985</v>
      </c>
      <c r="U447">
        <v>5000</v>
      </c>
      <c r="V447" t="s">
        <v>118</v>
      </c>
      <c r="W447">
        <v>5211</v>
      </c>
      <c r="X447" t="s">
        <v>365</v>
      </c>
      <c r="Y447">
        <v>0</v>
      </c>
      <c r="Z447" t="s">
        <v>58</v>
      </c>
      <c r="AH447" s="1">
        <v>700000</v>
      </c>
      <c r="AI447" s="1">
        <v>1000000</v>
      </c>
      <c r="AJ447" s="1">
        <v>689152.93</v>
      </c>
      <c r="AK447" s="1">
        <v>689152.93</v>
      </c>
      <c r="AL447" s="1">
        <v>689152.93</v>
      </c>
      <c r="AM447">
        <v>0</v>
      </c>
      <c r="AN447">
        <v>0</v>
      </c>
      <c r="AO447" s="1">
        <v>10847.07</v>
      </c>
      <c r="AP447" s="1">
        <v>700000</v>
      </c>
      <c r="AQ447">
        <v>0</v>
      </c>
      <c r="AR447">
        <v>0</v>
      </c>
      <c r="AS447">
        <v>0</v>
      </c>
      <c r="AT447" s="1">
        <v>300000</v>
      </c>
      <c r="AU447" s="1">
        <v>-300000</v>
      </c>
    </row>
    <row r="448" spans="1:47" hidden="1" x14ac:dyDescent="0.35">
      <c r="A448" t="s">
        <v>812</v>
      </c>
      <c r="B448" t="s">
        <v>64</v>
      </c>
      <c r="C448" t="s">
        <v>815</v>
      </c>
      <c r="D448" t="s">
        <v>116</v>
      </c>
      <c r="E448">
        <v>3</v>
      </c>
      <c r="F448" t="s">
        <v>202</v>
      </c>
      <c r="G448">
        <v>3.8</v>
      </c>
      <c r="H448" t="s">
        <v>203</v>
      </c>
      <c r="I448" t="s">
        <v>204</v>
      </c>
      <c r="J448" t="s">
        <v>205</v>
      </c>
      <c r="K448" t="s">
        <v>65</v>
      </c>
      <c r="L448" t="s">
        <v>66</v>
      </c>
      <c r="M448" t="s">
        <v>982</v>
      </c>
      <c r="N448" t="s">
        <v>984</v>
      </c>
      <c r="O448">
        <v>5</v>
      </c>
      <c r="P448" t="s">
        <v>810</v>
      </c>
      <c r="Q448">
        <v>55</v>
      </c>
      <c r="R448" t="s">
        <v>601</v>
      </c>
      <c r="S448" t="s">
        <v>983</v>
      </c>
      <c r="T448" t="s">
        <v>985</v>
      </c>
      <c r="U448">
        <v>5000</v>
      </c>
      <c r="V448" t="s">
        <v>118</v>
      </c>
      <c r="W448">
        <v>5231</v>
      </c>
      <c r="X448" t="s">
        <v>602</v>
      </c>
      <c r="Y448">
        <v>0</v>
      </c>
      <c r="Z448" t="s">
        <v>58</v>
      </c>
      <c r="AH448" s="1">
        <v>100000</v>
      </c>
      <c r="AI448" s="1">
        <v>200000</v>
      </c>
      <c r="AJ448">
        <v>0</v>
      </c>
      <c r="AK448">
        <v>0</v>
      </c>
      <c r="AL448">
        <v>0</v>
      </c>
      <c r="AM448">
        <v>0</v>
      </c>
      <c r="AN448">
        <v>0</v>
      </c>
      <c r="AO448" s="1">
        <v>100000</v>
      </c>
      <c r="AP448" s="1">
        <v>100000</v>
      </c>
      <c r="AQ448">
        <v>0</v>
      </c>
      <c r="AR448">
        <v>0</v>
      </c>
      <c r="AS448">
        <v>0</v>
      </c>
      <c r="AT448" s="1">
        <v>100000</v>
      </c>
      <c r="AU448" s="1">
        <v>-100000</v>
      </c>
    </row>
    <row r="449" spans="1:47" hidden="1" x14ac:dyDescent="0.35">
      <c r="A449" t="s">
        <v>812</v>
      </c>
      <c r="B449" t="s">
        <v>64</v>
      </c>
      <c r="C449" t="s">
        <v>815</v>
      </c>
      <c r="D449" t="s">
        <v>116</v>
      </c>
      <c r="E449">
        <v>3</v>
      </c>
      <c r="F449" t="s">
        <v>202</v>
      </c>
      <c r="G449">
        <v>3.8</v>
      </c>
      <c r="H449" t="s">
        <v>203</v>
      </c>
      <c r="I449" t="s">
        <v>204</v>
      </c>
      <c r="J449" t="s">
        <v>205</v>
      </c>
      <c r="K449" t="s">
        <v>65</v>
      </c>
      <c r="L449" t="s">
        <v>66</v>
      </c>
      <c r="M449" t="s">
        <v>982</v>
      </c>
      <c r="N449" t="s">
        <v>984</v>
      </c>
      <c r="O449">
        <v>5</v>
      </c>
      <c r="P449" t="s">
        <v>810</v>
      </c>
      <c r="Q449">
        <v>55</v>
      </c>
      <c r="R449" t="s">
        <v>601</v>
      </c>
      <c r="S449" t="s">
        <v>983</v>
      </c>
      <c r="T449" t="s">
        <v>985</v>
      </c>
      <c r="U449">
        <v>5000</v>
      </c>
      <c r="V449" t="s">
        <v>118</v>
      </c>
      <c r="W449">
        <v>5911</v>
      </c>
      <c r="X449" t="s">
        <v>300</v>
      </c>
      <c r="Y449">
        <v>0</v>
      </c>
      <c r="Z449" t="s">
        <v>58</v>
      </c>
      <c r="AH449" s="1">
        <v>28823641.25</v>
      </c>
      <c r="AI449" s="1">
        <v>32724441.25</v>
      </c>
      <c r="AJ449" s="1">
        <v>28341424</v>
      </c>
      <c r="AK449" s="1">
        <v>21641424</v>
      </c>
      <c r="AL449" s="1">
        <v>8809504.0299999993</v>
      </c>
      <c r="AM449" s="1">
        <v>7314070.6900000004</v>
      </c>
      <c r="AN449" s="1">
        <v>7314070.6900000004</v>
      </c>
      <c r="AO449" s="1">
        <v>7182217.25</v>
      </c>
      <c r="AP449" s="1">
        <v>21509570.559999999</v>
      </c>
      <c r="AQ449" s="1">
        <v>4000000</v>
      </c>
      <c r="AR449" s="1">
        <v>32658000</v>
      </c>
      <c r="AS449">
        <v>0</v>
      </c>
      <c r="AT449" s="1">
        <v>40558800</v>
      </c>
      <c r="AU449" s="1">
        <v>-3900800</v>
      </c>
    </row>
    <row r="450" spans="1:47" hidden="1" x14ac:dyDescent="0.35">
      <c r="A450" t="s">
        <v>812</v>
      </c>
      <c r="B450" t="s">
        <v>64</v>
      </c>
      <c r="C450" t="s">
        <v>815</v>
      </c>
      <c r="D450" t="s">
        <v>116</v>
      </c>
      <c r="E450">
        <v>3</v>
      </c>
      <c r="F450" t="s">
        <v>202</v>
      </c>
      <c r="G450">
        <v>3.8</v>
      </c>
      <c r="H450" t="s">
        <v>203</v>
      </c>
      <c r="I450" t="s">
        <v>204</v>
      </c>
      <c r="J450" t="s">
        <v>205</v>
      </c>
      <c r="K450" t="s">
        <v>65</v>
      </c>
      <c r="L450" t="s">
        <v>66</v>
      </c>
      <c r="M450" t="s">
        <v>982</v>
      </c>
      <c r="N450" t="s">
        <v>984</v>
      </c>
      <c r="O450">
        <v>5</v>
      </c>
      <c r="P450" t="s">
        <v>810</v>
      </c>
      <c r="Q450">
        <v>55</v>
      </c>
      <c r="R450" t="s">
        <v>601</v>
      </c>
      <c r="S450" t="s">
        <v>983</v>
      </c>
      <c r="T450" t="s">
        <v>985</v>
      </c>
      <c r="U450">
        <v>5000</v>
      </c>
      <c r="V450" t="s">
        <v>118</v>
      </c>
      <c r="W450">
        <v>5911</v>
      </c>
      <c r="X450" t="s">
        <v>300</v>
      </c>
      <c r="Y450">
        <v>48</v>
      </c>
      <c r="Z450" t="s">
        <v>986</v>
      </c>
      <c r="AH450" s="1">
        <v>17400000</v>
      </c>
      <c r="AI450">
        <v>0</v>
      </c>
      <c r="AJ450" s="1">
        <v>17342000</v>
      </c>
      <c r="AK450" s="1">
        <v>17342000</v>
      </c>
      <c r="AL450">
        <v>0</v>
      </c>
      <c r="AM450">
        <v>0</v>
      </c>
      <c r="AN450">
        <v>0</v>
      </c>
      <c r="AO450" s="1">
        <v>58000</v>
      </c>
      <c r="AP450" s="1">
        <v>17400000</v>
      </c>
      <c r="AQ450">
        <v>0</v>
      </c>
      <c r="AR450" s="1">
        <v>17400000</v>
      </c>
      <c r="AS450">
        <v>0</v>
      </c>
      <c r="AT450">
        <v>0</v>
      </c>
      <c r="AU450" s="1">
        <v>17400000</v>
      </c>
    </row>
    <row r="451" spans="1:47" hidden="1" x14ac:dyDescent="0.35">
      <c r="A451" t="s">
        <v>812</v>
      </c>
      <c r="B451" t="s">
        <v>64</v>
      </c>
      <c r="C451" t="s">
        <v>815</v>
      </c>
      <c r="D451" t="s">
        <v>54</v>
      </c>
      <c r="E451">
        <v>3</v>
      </c>
      <c r="F451" t="s">
        <v>202</v>
      </c>
      <c r="G451">
        <v>3.8</v>
      </c>
      <c r="H451" t="s">
        <v>203</v>
      </c>
      <c r="I451" t="s">
        <v>204</v>
      </c>
      <c r="J451" t="s">
        <v>205</v>
      </c>
      <c r="K451" t="s">
        <v>65</v>
      </c>
      <c r="L451" t="s">
        <v>66</v>
      </c>
      <c r="M451" t="s">
        <v>982</v>
      </c>
      <c r="N451" t="s">
        <v>984</v>
      </c>
      <c r="O451">
        <v>5</v>
      </c>
      <c r="P451" t="s">
        <v>810</v>
      </c>
      <c r="Q451">
        <v>55</v>
      </c>
      <c r="R451" t="s">
        <v>601</v>
      </c>
      <c r="S451" t="s">
        <v>983</v>
      </c>
      <c r="T451" t="s">
        <v>985</v>
      </c>
      <c r="U451">
        <v>2000</v>
      </c>
      <c r="V451" t="s">
        <v>105</v>
      </c>
      <c r="W451">
        <v>2141</v>
      </c>
      <c r="X451" t="s">
        <v>126</v>
      </c>
      <c r="Y451">
        <v>0</v>
      </c>
      <c r="Z451" t="s">
        <v>58</v>
      </c>
      <c r="AH451" s="1">
        <v>1050000</v>
      </c>
      <c r="AI451" s="1">
        <v>1950000</v>
      </c>
      <c r="AJ451" s="1">
        <v>20880</v>
      </c>
      <c r="AK451" s="1">
        <v>20880</v>
      </c>
      <c r="AL451" s="1">
        <v>20880</v>
      </c>
      <c r="AM451">
        <v>0</v>
      </c>
      <c r="AN451">
        <v>0</v>
      </c>
      <c r="AO451" s="1">
        <v>1029120</v>
      </c>
      <c r="AP451" s="1">
        <v>1050000</v>
      </c>
      <c r="AQ451">
        <v>0</v>
      </c>
      <c r="AR451">
        <v>0</v>
      </c>
      <c r="AS451">
        <v>0</v>
      </c>
      <c r="AT451" s="1">
        <v>900000</v>
      </c>
      <c r="AU451" s="1">
        <v>-900000</v>
      </c>
    </row>
    <row r="452" spans="1:47" hidden="1" x14ac:dyDescent="0.35">
      <c r="A452" t="s">
        <v>812</v>
      </c>
      <c r="B452" t="s">
        <v>64</v>
      </c>
      <c r="C452" t="s">
        <v>815</v>
      </c>
      <c r="D452" t="s">
        <v>54</v>
      </c>
      <c r="E452">
        <v>3</v>
      </c>
      <c r="F452" t="s">
        <v>202</v>
      </c>
      <c r="G452">
        <v>3.8</v>
      </c>
      <c r="H452" t="s">
        <v>203</v>
      </c>
      <c r="I452" t="s">
        <v>204</v>
      </c>
      <c r="J452" t="s">
        <v>205</v>
      </c>
      <c r="K452" t="s">
        <v>65</v>
      </c>
      <c r="L452" t="s">
        <v>66</v>
      </c>
      <c r="M452" t="s">
        <v>982</v>
      </c>
      <c r="N452" t="s">
        <v>984</v>
      </c>
      <c r="O452">
        <v>5</v>
      </c>
      <c r="P452" t="s">
        <v>810</v>
      </c>
      <c r="Q452">
        <v>55</v>
      </c>
      <c r="R452" t="s">
        <v>601</v>
      </c>
      <c r="S452" t="s">
        <v>983</v>
      </c>
      <c r="T452" t="s">
        <v>985</v>
      </c>
      <c r="U452">
        <v>2000</v>
      </c>
      <c r="V452" t="s">
        <v>105</v>
      </c>
      <c r="W452">
        <v>2461</v>
      </c>
      <c r="X452" t="s">
        <v>372</v>
      </c>
      <c r="Y452">
        <v>0</v>
      </c>
      <c r="Z452" t="s">
        <v>58</v>
      </c>
      <c r="AH452" s="1">
        <v>600000</v>
      </c>
      <c r="AI452" s="1">
        <v>600000</v>
      </c>
      <c r="AJ452">
        <v>0</v>
      </c>
      <c r="AK452">
        <v>0</v>
      </c>
      <c r="AL452">
        <v>0</v>
      </c>
      <c r="AM452">
        <v>0</v>
      </c>
      <c r="AN452">
        <v>0</v>
      </c>
      <c r="AO452" s="1">
        <v>600000</v>
      </c>
      <c r="AP452" s="1">
        <v>600000</v>
      </c>
      <c r="AQ452">
        <v>0</v>
      </c>
      <c r="AR452">
        <v>0</v>
      </c>
      <c r="AS452">
        <v>0</v>
      </c>
      <c r="AT452">
        <v>0</v>
      </c>
      <c r="AU452">
        <v>0</v>
      </c>
    </row>
    <row r="453" spans="1:47" hidden="1" x14ac:dyDescent="0.35">
      <c r="A453" t="s">
        <v>812</v>
      </c>
      <c r="B453" t="s">
        <v>64</v>
      </c>
      <c r="C453" t="s">
        <v>815</v>
      </c>
      <c r="D453" t="s">
        <v>54</v>
      </c>
      <c r="E453">
        <v>3</v>
      </c>
      <c r="F453" t="s">
        <v>202</v>
      </c>
      <c r="G453">
        <v>3.8</v>
      </c>
      <c r="H453" t="s">
        <v>203</v>
      </c>
      <c r="I453" t="s">
        <v>204</v>
      </c>
      <c r="J453" t="s">
        <v>205</v>
      </c>
      <c r="K453" t="s">
        <v>65</v>
      </c>
      <c r="L453" t="s">
        <v>66</v>
      </c>
      <c r="M453" t="s">
        <v>982</v>
      </c>
      <c r="N453" t="s">
        <v>984</v>
      </c>
      <c r="O453">
        <v>5</v>
      </c>
      <c r="P453" t="s">
        <v>810</v>
      </c>
      <c r="Q453">
        <v>55</v>
      </c>
      <c r="R453" t="s">
        <v>601</v>
      </c>
      <c r="S453" t="s">
        <v>983</v>
      </c>
      <c r="T453" t="s">
        <v>985</v>
      </c>
      <c r="U453">
        <v>2000</v>
      </c>
      <c r="V453" t="s">
        <v>105</v>
      </c>
      <c r="W453">
        <v>2491</v>
      </c>
      <c r="X453" t="s">
        <v>374</v>
      </c>
      <c r="Y453">
        <v>0</v>
      </c>
      <c r="Z453" t="s">
        <v>58</v>
      </c>
      <c r="AH453" s="1">
        <v>500000</v>
      </c>
      <c r="AI453" s="1">
        <v>1000000</v>
      </c>
      <c r="AJ453">
        <v>0</v>
      </c>
      <c r="AK453">
        <v>0</v>
      </c>
      <c r="AL453">
        <v>0</v>
      </c>
      <c r="AM453">
        <v>0</v>
      </c>
      <c r="AN453">
        <v>0</v>
      </c>
      <c r="AO453" s="1">
        <v>500000</v>
      </c>
      <c r="AP453" s="1">
        <v>500000</v>
      </c>
      <c r="AQ453">
        <v>0</v>
      </c>
      <c r="AR453">
        <v>0</v>
      </c>
      <c r="AS453">
        <v>0</v>
      </c>
      <c r="AT453" s="1">
        <v>500000</v>
      </c>
      <c r="AU453" s="1">
        <v>-500000</v>
      </c>
    </row>
    <row r="454" spans="1:47" hidden="1" x14ac:dyDescent="0.35">
      <c r="A454" t="s">
        <v>812</v>
      </c>
      <c r="B454" t="s">
        <v>64</v>
      </c>
      <c r="C454" t="s">
        <v>815</v>
      </c>
      <c r="D454" t="s">
        <v>54</v>
      </c>
      <c r="E454">
        <v>3</v>
      </c>
      <c r="F454" t="s">
        <v>202</v>
      </c>
      <c r="G454">
        <v>3.8</v>
      </c>
      <c r="H454" t="s">
        <v>203</v>
      </c>
      <c r="I454" t="s">
        <v>204</v>
      </c>
      <c r="J454" t="s">
        <v>205</v>
      </c>
      <c r="K454" t="s">
        <v>65</v>
      </c>
      <c r="L454" t="s">
        <v>66</v>
      </c>
      <c r="M454" t="s">
        <v>982</v>
      </c>
      <c r="N454" t="s">
        <v>984</v>
      </c>
      <c r="O454">
        <v>5</v>
      </c>
      <c r="P454" t="s">
        <v>810</v>
      </c>
      <c r="Q454">
        <v>55</v>
      </c>
      <c r="R454" t="s">
        <v>601</v>
      </c>
      <c r="S454" t="s">
        <v>983</v>
      </c>
      <c r="T454" t="s">
        <v>985</v>
      </c>
      <c r="U454">
        <v>2000</v>
      </c>
      <c r="V454" t="s">
        <v>105</v>
      </c>
      <c r="W454">
        <v>2721</v>
      </c>
      <c r="X454" t="s">
        <v>377</v>
      </c>
      <c r="Y454">
        <v>0</v>
      </c>
      <c r="Z454" t="s">
        <v>58</v>
      </c>
      <c r="AH454" s="1">
        <v>50000</v>
      </c>
      <c r="AI454" s="1">
        <v>50000</v>
      </c>
      <c r="AJ454">
        <v>0</v>
      </c>
      <c r="AK454">
        <v>0</v>
      </c>
      <c r="AL454">
        <v>0</v>
      </c>
      <c r="AM454">
        <v>0</v>
      </c>
      <c r="AN454">
        <v>0</v>
      </c>
      <c r="AO454" s="1">
        <v>50000</v>
      </c>
      <c r="AP454" s="1">
        <v>50000</v>
      </c>
      <c r="AQ454">
        <v>0</v>
      </c>
      <c r="AR454">
        <v>0</v>
      </c>
      <c r="AS454">
        <v>0</v>
      </c>
      <c r="AT454">
        <v>0</v>
      </c>
      <c r="AU454">
        <v>0</v>
      </c>
    </row>
    <row r="455" spans="1:47" hidden="1" x14ac:dyDescent="0.35">
      <c r="A455" t="s">
        <v>812</v>
      </c>
      <c r="B455" t="s">
        <v>64</v>
      </c>
      <c r="C455" t="s">
        <v>815</v>
      </c>
      <c r="D455" t="s">
        <v>54</v>
      </c>
      <c r="E455">
        <v>3</v>
      </c>
      <c r="F455" t="s">
        <v>202</v>
      </c>
      <c r="G455">
        <v>3.8</v>
      </c>
      <c r="H455" t="s">
        <v>203</v>
      </c>
      <c r="I455" t="s">
        <v>204</v>
      </c>
      <c r="J455" t="s">
        <v>205</v>
      </c>
      <c r="K455" t="s">
        <v>65</v>
      </c>
      <c r="L455" t="s">
        <v>66</v>
      </c>
      <c r="M455" t="s">
        <v>982</v>
      </c>
      <c r="N455" t="s">
        <v>984</v>
      </c>
      <c r="O455">
        <v>5</v>
      </c>
      <c r="P455" t="s">
        <v>810</v>
      </c>
      <c r="Q455">
        <v>55</v>
      </c>
      <c r="R455" t="s">
        <v>601</v>
      </c>
      <c r="S455" t="s">
        <v>983</v>
      </c>
      <c r="T455" t="s">
        <v>985</v>
      </c>
      <c r="U455">
        <v>2000</v>
      </c>
      <c r="V455" t="s">
        <v>105</v>
      </c>
      <c r="W455">
        <v>2911</v>
      </c>
      <c r="X455" t="s">
        <v>312</v>
      </c>
      <c r="Y455">
        <v>0</v>
      </c>
      <c r="Z455" t="s">
        <v>58</v>
      </c>
      <c r="AH455" s="1">
        <v>300000</v>
      </c>
      <c r="AI455" s="1">
        <v>500000</v>
      </c>
      <c r="AJ455">
        <v>0</v>
      </c>
      <c r="AK455">
        <v>0</v>
      </c>
      <c r="AL455">
        <v>0</v>
      </c>
      <c r="AM455">
        <v>0</v>
      </c>
      <c r="AN455">
        <v>0</v>
      </c>
      <c r="AO455" s="1">
        <v>300000</v>
      </c>
      <c r="AP455" s="1">
        <v>300000</v>
      </c>
      <c r="AQ455">
        <v>0</v>
      </c>
      <c r="AR455">
        <v>0</v>
      </c>
      <c r="AS455">
        <v>0</v>
      </c>
      <c r="AT455" s="1">
        <v>200000</v>
      </c>
      <c r="AU455" s="1">
        <v>-200000</v>
      </c>
    </row>
    <row r="456" spans="1:47" hidden="1" x14ac:dyDescent="0.35">
      <c r="A456" t="s">
        <v>812</v>
      </c>
      <c r="B456" t="s">
        <v>64</v>
      </c>
      <c r="C456" t="s">
        <v>815</v>
      </c>
      <c r="D456" t="s">
        <v>54</v>
      </c>
      <c r="E456">
        <v>3</v>
      </c>
      <c r="F456" t="s">
        <v>202</v>
      </c>
      <c r="G456">
        <v>3.8</v>
      </c>
      <c r="H456" t="s">
        <v>203</v>
      </c>
      <c r="I456" t="s">
        <v>204</v>
      </c>
      <c r="J456" t="s">
        <v>205</v>
      </c>
      <c r="K456" t="s">
        <v>65</v>
      </c>
      <c r="L456" t="s">
        <v>66</v>
      </c>
      <c r="M456" t="s">
        <v>982</v>
      </c>
      <c r="N456" t="s">
        <v>984</v>
      </c>
      <c r="O456">
        <v>5</v>
      </c>
      <c r="P456" t="s">
        <v>810</v>
      </c>
      <c r="Q456">
        <v>55</v>
      </c>
      <c r="R456" t="s">
        <v>601</v>
      </c>
      <c r="S456" t="s">
        <v>983</v>
      </c>
      <c r="T456" t="s">
        <v>985</v>
      </c>
      <c r="U456">
        <v>2000</v>
      </c>
      <c r="V456" t="s">
        <v>105</v>
      </c>
      <c r="W456">
        <v>2941</v>
      </c>
      <c r="X456" t="s">
        <v>313</v>
      </c>
      <c r="Y456">
        <v>0</v>
      </c>
      <c r="Z456" t="s">
        <v>58</v>
      </c>
      <c r="AH456" s="1">
        <v>600000</v>
      </c>
      <c r="AI456">
        <v>0</v>
      </c>
      <c r="AJ456" s="1">
        <v>498327.3</v>
      </c>
      <c r="AK456" s="1">
        <v>498327.3</v>
      </c>
      <c r="AL456" s="1">
        <v>498327.3</v>
      </c>
      <c r="AM456">
        <v>0</v>
      </c>
      <c r="AN456">
        <v>0</v>
      </c>
      <c r="AO456" s="1">
        <v>101672.7</v>
      </c>
      <c r="AP456" s="1">
        <v>600000</v>
      </c>
      <c r="AQ456">
        <v>0</v>
      </c>
      <c r="AR456" s="1">
        <v>600000</v>
      </c>
      <c r="AS456">
        <v>0</v>
      </c>
      <c r="AT456">
        <v>0</v>
      </c>
      <c r="AU456" s="1">
        <v>600000</v>
      </c>
    </row>
    <row r="457" spans="1:47" hidden="1" x14ac:dyDescent="0.35">
      <c r="A457" t="s">
        <v>812</v>
      </c>
      <c r="B457" t="s">
        <v>64</v>
      </c>
      <c r="C457" t="s">
        <v>815</v>
      </c>
      <c r="D457" t="s">
        <v>54</v>
      </c>
      <c r="E457">
        <v>3</v>
      </c>
      <c r="F457" t="s">
        <v>202</v>
      </c>
      <c r="G457">
        <v>3.8</v>
      </c>
      <c r="H457" t="s">
        <v>203</v>
      </c>
      <c r="I457" t="s">
        <v>204</v>
      </c>
      <c r="J457" t="s">
        <v>205</v>
      </c>
      <c r="K457" t="s">
        <v>65</v>
      </c>
      <c r="L457" t="s">
        <v>66</v>
      </c>
      <c r="M457" t="s">
        <v>982</v>
      </c>
      <c r="N457" t="s">
        <v>984</v>
      </c>
      <c r="O457">
        <v>5</v>
      </c>
      <c r="P457" t="s">
        <v>810</v>
      </c>
      <c r="Q457">
        <v>55</v>
      </c>
      <c r="R457" t="s">
        <v>601</v>
      </c>
      <c r="S457" t="s">
        <v>983</v>
      </c>
      <c r="T457" t="s">
        <v>985</v>
      </c>
      <c r="U457">
        <v>2000</v>
      </c>
      <c r="V457" t="s">
        <v>105</v>
      </c>
      <c r="W457">
        <v>2991</v>
      </c>
      <c r="X457" t="s">
        <v>311</v>
      </c>
      <c r="Y457">
        <v>0</v>
      </c>
      <c r="Z457" t="s">
        <v>58</v>
      </c>
      <c r="AH457" s="1">
        <v>600000</v>
      </c>
      <c r="AI457" s="1">
        <v>900000</v>
      </c>
      <c r="AJ457">
        <v>0</v>
      </c>
      <c r="AK457">
        <v>0</v>
      </c>
      <c r="AL457">
        <v>0</v>
      </c>
      <c r="AM457">
        <v>0</v>
      </c>
      <c r="AN457">
        <v>0</v>
      </c>
      <c r="AO457" s="1">
        <v>600000</v>
      </c>
      <c r="AP457" s="1">
        <v>600000</v>
      </c>
      <c r="AQ457">
        <v>0</v>
      </c>
      <c r="AR457">
        <v>0</v>
      </c>
      <c r="AS457">
        <v>0</v>
      </c>
      <c r="AT457" s="1">
        <v>300000</v>
      </c>
      <c r="AU457" s="1">
        <v>-300000</v>
      </c>
    </row>
    <row r="458" spans="1:47" hidden="1" x14ac:dyDescent="0.35">
      <c r="A458" t="s">
        <v>812</v>
      </c>
      <c r="B458" t="s">
        <v>64</v>
      </c>
      <c r="C458" t="s">
        <v>815</v>
      </c>
      <c r="D458" t="s">
        <v>54</v>
      </c>
      <c r="E458">
        <v>3</v>
      </c>
      <c r="F458" t="s">
        <v>202</v>
      </c>
      <c r="G458">
        <v>3.8</v>
      </c>
      <c r="H458" t="s">
        <v>203</v>
      </c>
      <c r="I458" t="s">
        <v>204</v>
      </c>
      <c r="J458" t="s">
        <v>205</v>
      </c>
      <c r="K458" t="s">
        <v>65</v>
      </c>
      <c r="L458" t="s">
        <v>66</v>
      </c>
      <c r="M458" t="s">
        <v>982</v>
      </c>
      <c r="N458" t="s">
        <v>984</v>
      </c>
      <c r="O458">
        <v>5</v>
      </c>
      <c r="P458" t="s">
        <v>810</v>
      </c>
      <c r="Q458">
        <v>55</v>
      </c>
      <c r="R458" t="s">
        <v>601</v>
      </c>
      <c r="S458" t="s">
        <v>983</v>
      </c>
      <c r="T458" t="s">
        <v>985</v>
      </c>
      <c r="U458">
        <v>3000</v>
      </c>
      <c r="V458" t="s">
        <v>56</v>
      </c>
      <c r="W458">
        <v>3141</v>
      </c>
      <c r="X458" t="s">
        <v>381</v>
      </c>
      <c r="Y458">
        <v>0</v>
      </c>
      <c r="Z458" t="s">
        <v>58</v>
      </c>
      <c r="AH458" s="1">
        <v>1200000</v>
      </c>
      <c r="AI458" s="1">
        <v>1200000</v>
      </c>
      <c r="AJ458" s="1">
        <v>1068596.6399999999</v>
      </c>
      <c r="AK458" s="1">
        <v>1068596.6399999999</v>
      </c>
      <c r="AL458" s="1">
        <v>1068596.6399999999</v>
      </c>
      <c r="AM458">
        <v>0</v>
      </c>
      <c r="AN458">
        <v>0</v>
      </c>
      <c r="AO458" s="1">
        <v>131403.35999999999</v>
      </c>
      <c r="AP458" s="1">
        <v>1200000</v>
      </c>
      <c r="AQ458">
        <v>0</v>
      </c>
      <c r="AR458">
        <v>0</v>
      </c>
      <c r="AS458">
        <v>0</v>
      </c>
      <c r="AT458">
        <v>0</v>
      </c>
      <c r="AU458">
        <v>0</v>
      </c>
    </row>
    <row r="459" spans="1:47" hidden="1" x14ac:dyDescent="0.35">
      <c r="A459" t="s">
        <v>812</v>
      </c>
      <c r="B459" t="s">
        <v>64</v>
      </c>
      <c r="C459" t="s">
        <v>815</v>
      </c>
      <c r="D459" t="s">
        <v>54</v>
      </c>
      <c r="E459">
        <v>3</v>
      </c>
      <c r="F459" t="s">
        <v>202</v>
      </c>
      <c r="G459">
        <v>3.8</v>
      </c>
      <c r="H459" t="s">
        <v>203</v>
      </c>
      <c r="I459" t="s">
        <v>204</v>
      </c>
      <c r="J459" t="s">
        <v>205</v>
      </c>
      <c r="K459" t="s">
        <v>65</v>
      </c>
      <c r="L459" t="s">
        <v>66</v>
      </c>
      <c r="M459" t="s">
        <v>982</v>
      </c>
      <c r="N459" t="s">
        <v>984</v>
      </c>
      <c r="O459">
        <v>5</v>
      </c>
      <c r="P459" t="s">
        <v>810</v>
      </c>
      <c r="Q459">
        <v>55</v>
      </c>
      <c r="R459" t="s">
        <v>601</v>
      </c>
      <c r="S459" t="s">
        <v>983</v>
      </c>
      <c r="T459" t="s">
        <v>985</v>
      </c>
      <c r="U459">
        <v>3000</v>
      </c>
      <c r="V459" t="s">
        <v>56</v>
      </c>
      <c r="W459">
        <v>3161</v>
      </c>
      <c r="X459" t="s">
        <v>247</v>
      </c>
      <c r="Y459">
        <v>0</v>
      </c>
      <c r="Z459" t="s">
        <v>58</v>
      </c>
      <c r="AH459" s="1">
        <v>13200</v>
      </c>
      <c r="AI459" s="1">
        <v>13200</v>
      </c>
      <c r="AJ459">
        <v>0</v>
      </c>
      <c r="AK459">
        <v>0</v>
      </c>
      <c r="AL459">
        <v>0</v>
      </c>
      <c r="AM459">
        <v>0</v>
      </c>
      <c r="AN459">
        <v>0</v>
      </c>
      <c r="AO459" s="1">
        <v>13200</v>
      </c>
      <c r="AP459" s="1">
        <v>13200</v>
      </c>
      <c r="AQ459">
        <v>0</v>
      </c>
      <c r="AR459">
        <v>0</v>
      </c>
      <c r="AS459">
        <v>0</v>
      </c>
      <c r="AT459">
        <v>0</v>
      </c>
      <c r="AU459">
        <v>0</v>
      </c>
    </row>
    <row r="460" spans="1:47" hidden="1" x14ac:dyDescent="0.35">
      <c r="A460" t="s">
        <v>812</v>
      </c>
      <c r="B460" t="s">
        <v>64</v>
      </c>
      <c r="C460" t="s">
        <v>815</v>
      </c>
      <c r="D460" t="s">
        <v>54</v>
      </c>
      <c r="E460">
        <v>3</v>
      </c>
      <c r="F460" t="s">
        <v>202</v>
      </c>
      <c r="G460">
        <v>3.8</v>
      </c>
      <c r="H460" t="s">
        <v>203</v>
      </c>
      <c r="I460" t="s">
        <v>204</v>
      </c>
      <c r="J460" t="s">
        <v>205</v>
      </c>
      <c r="K460" t="s">
        <v>65</v>
      </c>
      <c r="L460" t="s">
        <v>66</v>
      </c>
      <c r="M460" t="s">
        <v>982</v>
      </c>
      <c r="N460" t="s">
        <v>984</v>
      </c>
      <c r="O460">
        <v>5</v>
      </c>
      <c r="P460" t="s">
        <v>810</v>
      </c>
      <c r="Q460">
        <v>55</v>
      </c>
      <c r="R460" t="s">
        <v>601</v>
      </c>
      <c r="S460" t="s">
        <v>983</v>
      </c>
      <c r="T460" t="s">
        <v>985</v>
      </c>
      <c r="U460">
        <v>3000</v>
      </c>
      <c r="V460" t="s">
        <v>56</v>
      </c>
      <c r="W460">
        <v>3181</v>
      </c>
      <c r="X460" t="s">
        <v>314</v>
      </c>
      <c r="Y460">
        <v>0</v>
      </c>
      <c r="Z460" t="s">
        <v>58</v>
      </c>
      <c r="AH460" s="1">
        <v>30000</v>
      </c>
      <c r="AI460" s="1">
        <v>30000</v>
      </c>
      <c r="AJ460">
        <v>0</v>
      </c>
      <c r="AK460">
        <v>0</v>
      </c>
      <c r="AL460">
        <v>0</v>
      </c>
      <c r="AM460">
        <v>0</v>
      </c>
      <c r="AN460">
        <v>0</v>
      </c>
      <c r="AO460" s="1">
        <v>30000</v>
      </c>
      <c r="AP460" s="1">
        <v>30000</v>
      </c>
      <c r="AQ460">
        <v>0</v>
      </c>
      <c r="AR460">
        <v>0</v>
      </c>
      <c r="AS460">
        <v>0</v>
      </c>
      <c r="AT460">
        <v>0</v>
      </c>
      <c r="AU460">
        <v>0</v>
      </c>
    </row>
    <row r="461" spans="1:47" hidden="1" x14ac:dyDescent="0.35">
      <c r="A461" t="s">
        <v>812</v>
      </c>
      <c r="B461" t="s">
        <v>64</v>
      </c>
      <c r="C461" t="s">
        <v>815</v>
      </c>
      <c r="D461" t="s">
        <v>54</v>
      </c>
      <c r="E461">
        <v>3</v>
      </c>
      <c r="F461" t="s">
        <v>202</v>
      </c>
      <c r="G461">
        <v>3.8</v>
      </c>
      <c r="H461" t="s">
        <v>203</v>
      </c>
      <c r="I461" t="s">
        <v>204</v>
      </c>
      <c r="J461" t="s">
        <v>205</v>
      </c>
      <c r="K461" t="s">
        <v>65</v>
      </c>
      <c r="L461" t="s">
        <v>66</v>
      </c>
      <c r="M461" t="s">
        <v>982</v>
      </c>
      <c r="N461" t="s">
        <v>984</v>
      </c>
      <c r="O461">
        <v>5</v>
      </c>
      <c r="P461" t="s">
        <v>810</v>
      </c>
      <c r="Q461">
        <v>55</v>
      </c>
      <c r="R461" t="s">
        <v>601</v>
      </c>
      <c r="S461" t="s">
        <v>983</v>
      </c>
      <c r="T461" t="s">
        <v>985</v>
      </c>
      <c r="U461">
        <v>3000</v>
      </c>
      <c r="V461" t="s">
        <v>56</v>
      </c>
      <c r="W461">
        <v>3231</v>
      </c>
      <c r="X461" t="s">
        <v>383</v>
      </c>
      <c r="Y461">
        <v>0</v>
      </c>
      <c r="Z461" t="s">
        <v>58</v>
      </c>
      <c r="AH461" s="1">
        <v>22971800</v>
      </c>
      <c r="AI461" s="1">
        <v>6900000</v>
      </c>
      <c r="AJ461" s="1">
        <v>15150314.880000001</v>
      </c>
      <c r="AK461" s="1">
        <v>15150314.880000001</v>
      </c>
      <c r="AL461">
        <v>0</v>
      </c>
      <c r="AM461">
        <v>0</v>
      </c>
      <c r="AN461">
        <v>0</v>
      </c>
      <c r="AO461" s="1">
        <v>7821485.1200000001</v>
      </c>
      <c r="AP461" s="1">
        <v>22971800</v>
      </c>
      <c r="AQ461">
        <v>0</v>
      </c>
      <c r="AR461" s="1">
        <v>16100000</v>
      </c>
      <c r="AS461">
        <v>0</v>
      </c>
      <c r="AT461" s="1">
        <v>28200</v>
      </c>
      <c r="AU461" s="1">
        <v>16071800</v>
      </c>
    </row>
    <row r="462" spans="1:47" hidden="1" x14ac:dyDescent="0.35">
      <c r="A462" t="s">
        <v>812</v>
      </c>
      <c r="B462" t="s">
        <v>64</v>
      </c>
      <c r="C462" t="s">
        <v>815</v>
      </c>
      <c r="D462" t="s">
        <v>54</v>
      </c>
      <c r="E462">
        <v>3</v>
      </c>
      <c r="F462" t="s">
        <v>202</v>
      </c>
      <c r="G462">
        <v>3.8</v>
      </c>
      <c r="H462" t="s">
        <v>203</v>
      </c>
      <c r="I462" t="s">
        <v>204</v>
      </c>
      <c r="J462" t="s">
        <v>205</v>
      </c>
      <c r="K462" t="s">
        <v>65</v>
      </c>
      <c r="L462" t="s">
        <v>66</v>
      </c>
      <c r="M462" t="s">
        <v>982</v>
      </c>
      <c r="N462" t="s">
        <v>984</v>
      </c>
      <c r="O462">
        <v>5</v>
      </c>
      <c r="P462" t="s">
        <v>810</v>
      </c>
      <c r="Q462">
        <v>55</v>
      </c>
      <c r="R462" t="s">
        <v>601</v>
      </c>
      <c r="S462" t="s">
        <v>983</v>
      </c>
      <c r="T462" t="s">
        <v>985</v>
      </c>
      <c r="U462">
        <v>3000</v>
      </c>
      <c r="V462" t="s">
        <v>56</v>
      </c>
      <c r="W462">
        <v>3391</v>
      </c>
      <c r="X462" t="s">
        <v>129</v>
      </c>
      <c r="Y462">
        <v>0</v>
      </c>
      <c r="Z462" t="s">
        <v>58</v>
      </c>
      <c r="AH462" s="1">
        <v>1949364</v>
      </c>
      <c r="AI462" s="1">
        <v>2200000</v>
      </c>
      <c r="AJ462" s="1">
        <v>1022428.64</v>
      </c>
      <c r="AK462" s="1">
        <v>1022428.64</v>
      </c>
      <c r="AL462" s="1">
        <v>1018368.64</v>
      </c>
      <c r="AM462">
        <v>0</v>
      </c>
      <c r="AN462">
        <v>0</v>
      </c>
      <c r="AO462" s="1">
        <v>926935.36</v>
      </c>
      <c r="AP462" s="1">
        <v>1949364</v>
      </c>
      <c r="AQ462">
        <v>0</v>
      </c>
      <c r="AR462">
        <v>0</v>
      </c>
      <c r="AS462">
        <v>0</v>
      </c>
      <c r="AT462" s="1">
        <v>250636</v>
      </c>
      <c r="AU462" s="1">
        <v>-250636</v>
      </c>
    </row>
    <row r="463" spans="1:47" hidden="1" x14ac:dyDescent="0.35">
      <c r="A463" t="s">
        <v>812</v>
      </c>
      <c r="B463" t="s">
        <v>64</v>
      </c>
      <c r="C463" t="s">
        <v>815</v>
      </c>
      <c r="D463" t="s">
        <v>54</v>
      </c>
      <c r="E463">
        <v>3</v>
      </c>
      <c r="F463" t="s">
        <v>202</v>
      </c>
      <c r="G463">
        <v>3.8</v>
      </c>
      <c r="H463" t="s">
        <v>203</v>
      </c>
      <c r="I463" t="s">
        <v>204</v>
      </c>
      <c r="J463" t="s">
        <v>205</v>
      </c>
      <c r="K463" t="s">
        <v>65</v>
      </c>
      <c r="L463" t="s">
        <v>66</v>
      </c>
      <c r="M463" t="s">
        <v>982</v>
      </c>
      <c r="N463" t="s">
        <v>984</v>
      </c>
      <c r="O463">
        <v>5</v>
      </c>
      <c r="P463" t="s">
        <v>810</v>
      </c>
      <c r="Q463">
        <v>55</v>
      </c>
      <c r="R463" t="s">
        <v>601</v>
      </c>
      <c r="S463" t="s">
        <v>983</v>
      </c>
      <c r="T463" t="s">
        <v>985</v>
      </c>
      <c r="U463">
        <v>3000</v>
      </c>
      <c r="V463" t="s">
        <v>56</v>
      </c>
      <c r="W463">
        <v>3521</v>
      </c>
      <c r="X463" t="s">
        <v>391</v>
      </c>
      <c r="Y463">
        <v>0</v>
      </c>
      <c r="Z463" t="s">
        <v>58</v>
      </c>
      <c r="AH463" s="1">
        <v>28200</v>
      </c>
      <c r="AI463">
        <v>0</v>
      </c>
      <c r="AJ463" s="1">
        <v>28199.599999999999</v>
      </c>
      <c r="AK463">
        <v>0</v>
      </c>
      <c r="AL463">
        <v>0</v>
      </c>
      <c r="AM463">
        <v>0</v>
      </c>
      <c r="AN463">
        <v>0</v>
      </c>
      <c r="AO463" s="1">
        <v>28200</v>
      </c>
      <c r="AP463" s="1">
        <v>28200</v>
      </c>
      <c r="AQ463">
        <v>0</v>
      </c>
      <c r="AR463" s="1">
        <v>28200</v>
      </c>
      <c r="AS463">
        <v>0</v>
      </c>
      <c r="AT463">
        <v>0</v>
      </c>
      <c r="AU463" s="1">
        <v>28200</v>
      </c>
    </row>
    <row r="464" spans="1:47" hidden="1" x14ac:dyDescent="0.35">
      <c r="A464" t="s">
        <v>812</v>
      </c>
      <c r="B464" t="s">
        <v>64</v>
      </c>
      <c r="C464" t="s">
        <v>815</v>
      </c>
      <c r="D464" t="s">
        <v>54</v>
      </c>
      <c r="E464">
        <v>3</v>
      </c>
      <c r="F464" t="s">
        <v>202</v>
      </c>
      <c r="G464">
        <v>3.8</v>
      </c>
      <c r="H464" t="s">
        <v>203</v>
      </c>
      <c r="I464" t="s">
        <v>204</v>
      </c>
      <c r="J464" t="s">
        <v>205</v>
      </c>
      <c r="K464" t="s">
        <v>65</v>
      </c>
      <c r="L464" t="s">
        <v>66</v>
      </c>
      <c r="M464" t="s">
        <v>982</v>
      </c>
      <c r="N464" t="s">
        <v>984</v>
      </c>
      <c r="O464">
        <v>5</v>
      </c>
      <c r="P464" t="s">
        <v>810</v>
      </c>
      <c r="Q464">
        <v>55</v>
      </c>
      <c r="R464" t="s">
        <v>601</v>
      </c>
      <c r="S464" t="s">
        <v>983</v>
      </c>
      <c r="T464" t="s">
        <v>985</v>
      </c>
      <c r="U464">
        <v>3000</v>
      </c>
      <c r="V464" t="s">
        <v>56</v>
      </c>
      <c r="W464">
        <v>3531</v>
      </c>
      <c r="X464" t="s">
        <v>604</v>
      </c>
      <c r="Y464">
        <v>0</v>
      </c>
      <c r="Z464" t="s">
        <v>58</v>
      </c>
      <c r="AH464" s="1">
        <v>3738520</v>
      </c>
      <c r="AI464" s="1">
        <v>3738520</v>
      </c>
      <c r="AJ464" s="1">
        <v>1460564</v>
      </c>
      <c r="AK464" s="1">
        <v>1460564</v>
      </c>
      <c r="AL464" s="1">
        <v>1112564</v>
      </c>
      <c r="AM464" s="1">
        <v>1034869.51</v>
      </c>
      <c r="AN464" s="1">
        <v>1034869.51</v>
      </c>
      <c r="AO464" s="1">
        <v>2277956</v>
      </c>
      <c r="AP464" s="1">
        <v>2703650.49</v>
      </c>
      <c r="AQ464">
        <v>0</v>
      </c>
      <c r="AR464">
        <v>0</v>
      </c>
      <c r="AS464">
        <v>0</v>
      </c>
      <c r="AT464">
        <v>0</v>
      </c>
      <c r="AU464">
        <v>0</v>
      </c>
    </row>
    <row r="465" spans="1:47" hidden="1" x14ac:dyDescent="0.35">
      <c r="A465" t="s">
        <v>812</v>
      </c>
      <c r="B465" t="s">
        <v>64</v>
      </c>
      <c r="C465" t="s">
        <v>815</v>
      </c>
      <c r="D465" t="s">
        <v>54</v>
      </c>
      <c r="E465">
        <v>3</v>
      </c>
      <c r="F465" t="s">
        <v>202</v>
      </c>
      <c r="G465">
        <v>3.8</v>
      </c>
      <c r="H465" t="s">
        <v>203</v>
      </c>
      <c r="I465" t="s">
        <v>204</v>
      </c>
      <c r="J465" t="s">
        <v>205</v>
      </c>
      <c r="K465" t="s">
        <v>65</v>
      </c>
      <c r="L465" t="s">
        <v>66</v>
      </c>
      <c r="M465" t="s">
        <v>982</v>
      </c>
      <c r="N465" t="s">
        <v>984</v>
      </c>
      <c r="O465">
        <v>5</v>
      </c>
      <c r="P465" t="s">
        <v>810</v>
      </c>
      <c r="Q465">
        <v>55</v>
      </c>
      <c r="R465" t="s">
        <v>601</v>
      </c>
      <c r="S465" t="s">
        <v>983</v>
      </c>
      <c r="T465" t="s">
        <v>985</v>
      </c>
      <c r="U465">
        <v>3000</v>
      </c>
      <c r="V465" t="s">
        <v>56</v>
      </c>
      <c r="W465">
        <v>3711</v>
      </c>
      <c r="X465" t="s">
        <v>278</v>
      </c>
      <c r="Y465">
        <v>0</v>
      </c>
      <c r="Z465" t="s">
        <v>58</v>
      </c>
      <c r="AH465" s="1">
        <v>30400</v>
      </c>
      <c r="AI465" s="1">
        <v>35000</v>
      </c>
      <c r="AJ465" s="1">
        <v>9450</v>
      </c>
      <c r="AK465" s="1">
        <v>9450</v>
      </c>
      <c r="AL465">
        <v>0</v>
      </c>
      <c r="AM465">
        <v>0</v>
      </c>
      <c r="AN465">
        <v>0</v>
      </c>
      <c r="AO465" s="1">
        <v>20950</v>
      </c>
      <c r="AP465" s="1">
        <v>30400</v>
      </c>
      <c r="AQ465">
        <v>0</v>
      </c>
      <c r="AR465">
        <v>0</v>
      </c>
      <c r="AS465">
        <v>0</v>
      </c>
      <c r="AT465" s="1">
        <v>4600</v>
      </c>
      <c r="AU465" s="1">
        <v>-4600</v>
      </c>
    </row>
    <row r="466" spans="1:47" hidden="1" x14ac:dyDescent="0.35">
      <c r="A466" t="s">
        <v>812</v>
      </c>
      <c r="B466" t="s">
        <v>64</v>
      </c>
      <c r="C466" t="s">
        <v>815</v>
      </c>
      <c r="D466" t="s">
        <v>54</v>
      </c>
      <c r="E466">
        <v>3</v>
      </c>
      <c r="F466" t="s">
        <v>202</v>
      </c>
      <c r="G466">
        <v>3.8</v>
      </c>
      <c r="H466" t="s">
        <v>203</v>
      </c>
      <c r="I466" t="s">
        <v>204</v>
      </c>
      <c r="J466" t="s">
        <v>205</v>
      </c>
      <c r="K466" t="s">
        <v>65</v>
      </c>
      <c r="L466" t="s">
        <v>66</v>
      </c>
      <c r="M466" t="s">
        <v>982</v>
      </c>
      <c r="N466" t="s">
        <v>984</v>
      </c>
      <c r="O466">
        <v>5</v>
      </c>
      <c r="P466" t="s">
        <v>810</v>
      </c>
      <c r="Q466">
        <v>55</v>
      </c>
      <c r="R466" t="s">
        <v>601</v>
      </c>
      <c r="S466" t="s">
        <v>983</v>
      </c>
      <c r="T466" t="s">
        <v>985</v>
      </c>
      <c r="U466">
        <v>3000</v>
      </c>
      <c r="V466" t="s">
        <v>56</v>
      </c>
      <c r="W466">
        <v>3751</v>
      </c>
      <c r="X466" t="s">
        <v>279</v>
      </c>
      <c r="Y466">
        <v>0</v>
      </c>
      <c r="Z466" t="s">
        <v>58</v>
      </c>
      <c r="AH466" s="1">
        <v>35000</v>
      </c>
      <c r="AI466" s="1">
        <v>35000</v>
      </c>
      <c r="AJ466">
        <v>0</v>
      </c>
      <c r="AK466">
        <v>0</v>
      </c>
      <c r="AL466">
        <v>0</v>
      </c>
      <c r="AM466">
        <v>0</v>
      </c>
      <c r="AN466">
        <v>0</v>
      </c>
      <c r="AO466" s="1">
        <v>35000</v>
      </c>
      <c r="AP466" s="1">
        <v>35000</v>
      </c>
      <c r="AQ466">
        <v>0</v>
      </c>
      <c r="AR466">
        <v>0</v>
      </c>
      <c r="AS466">
        <v>0</v>
      </c>
      <c r="AT466">
        <v>0</v>
      </c>
      <c r="AU466">
        <v>0</v>
      </c>
    </row>
    <row r="467" spans="1:47" hidden="1" x14ac:dyDescent="0.35">
      <c r="A467" t="s">
        <v>812</v>
      </c>
      <c r="B467" t="s">
        <v>64</v>
      </c>
      <c r="C467" t="s">
        <v>815</v>
      </c>
      <c r="D467" t="s">
        <v>54</v>
      </c>
      <c r="E467">
        <v>3</v>
      </c>
      <c r="F467" t="s">
        <v>202</v>
      </c>
      <c r="G467">
        <v>3.8</v>
      </c>
      <c r="H467" t="s">
        <v>203</v>
      </c>
      <c r="I467" t="s">
        <v>204</v>
      </c>
      <c r="J467" t="s">
        <v>205</v>
      </c>
      <c r="K467" t="s">
        <v>65</v>
      </c>
      <c r="L467" t="s">
        <v>66</v>
      </c>
      <c r="M467" t="s">
        <v>982</v>
      </c>
      <c r="N467" t="s">
        <v>984</v>
      </c>
      <c r="O467">
        <v>5</v>
      </c>
      <c r="P467" t="s">
        <v>810</v>
      </c>
      <c r="Q467">
        <v>55</v>
      </c>
      <c r="R467" t="s">
        <v>601</v>
      </c>
      <c r="S467" t="s">
        <v>983</v>
      </c>
      <c r="T467" t="s">
        <v>985</v>
      </c>
      <c r="U467">
        <v>3000</v>
      </c>
      <c r="V467" t="s">
        <v>56</v>
      </c>
      <c r="W467">
        <v>3761</v>
      </c>
      <c r="X467" t="s">
        <v>702</v>
      </c>
      <c r="Y467">
        <v>0</v>
      </c>
      <c r="Z467" t="s">
        <v>58</v>
      </c>
      <c r="AH467" s="1">
        <v>4600</v>
      </c>
      <c r="AI467">
        <v>0</v>
      </c>
      <c r="AJ467" s="1">
        <v>4600</v>
      </c>
      <c r="AK467" s="1">
        <v>4600</v>
      </c>
      <c r="AL467">
        <v>0</v>
      </c>
      <c r="AM467">
        <v>0</v>
      </c>
      <c r="AN467">
        <v>0</v>
      </c>
      <c r="AO467">
        <v>0</v>
      </c>
      <c r="AP467" s="1">
        <v>4600</v>
      </c>
      <c r="AQ467">
        <v>0</v>
      </c>
      <c r="AR467" s="1">
        <v>4600</v>
      </c>
      <c r="AS467">
        <v>0</v>
      </c>
      <c r="AT467">
        <v>0</v>
      </c>
      <c r="AU467" s="1">
        <v>4600</v>
      </c>
    </row>
    <row r="468" spans="1:47" hidden="1" x14ac:dyDescent="0.35">
      <c r="A468" t="s">
        <v>812</v>
      </c>
      <c r="B468" t="s">
        <v>64</v>
      </c>
      <c r="C468" t="s">
        <v>815</v>
      </c>
      <c r="D468" t="s">
        <v>54</v>
      </c>
      <c r="E468">
        <v>3</v>
      </c>
      <c r="F468" t="s">
        <v>202</v>
      </c>
      <c r="G468">
        <v>3.8</v>
      </c>
      <c r="H468" t="s">
        <v>203</v>
      </c>
      <c r="I468" t="s">
        <v>204</v>
      </c>
      <c r="J468" t="s">
        <v>205</v>
      </c>
      <c r="K468" t="s">
        <v>65</v>
      </c>
      <c r="L468" t="s">
        <v>66</v>
      </c>
      <c r="M468" t="s">
        <v>982</v>
      </c>
      <c r="N468" t="s">
        <v>984</v>
      </c>
      <c r="O468">
        <v>5</v>
      </c>
      <c r="P468" t="s">
        <v>810</v>
      </c>
      <c r="Q468">
        <v>55</v>
      </c>
      <c r="R468" t="s">
        <v>601</v>
      </c>
      <c r="S468" t="s">
        <v>983</v>
      </c>
      <c r="T468" t="s">
        <v>985</v>
      </c>
      <c r="U468">
        <v>5000</v>
      </c>
      <c r="V468" t="s">
        <v>118</v>
      </c>
      <c r="W468">
        <v>5151</v>
      </c>
      <c r="X468" t="s">
        <v>326</v>
      </c>
      <c r="Y468">
        <v>0</v>
      </c>
      <c r="Z468" t="s">
        <v>58</v>
      </c>
      <c r="AH468" s="1">
        <v>400000</v>
      </c>
      <c r="AI468">
        <v>0</v>
      </c>
      <c r="AJ468" s="1">
        <v>298932</v>
      </c>
      <c r="AK468" s="1">
        <v>298932</v>
      </c>
      <c r="AL468" s="1">
        <v>298932</v>
      </c>
      <c r="AM468">
        <v>0</v>
      </c>
      <c r="AN468">
        <v>0</v>
      </c>
      <c r="AO468" s="1">
        <v>101068</v>
      </c>
      <c r="AP468" s="1">
        <v>400000</v>
      </c>
      <c r="AQ468">
        <v>0</v>
      </c>
      <c r="AR468" s="1">
        <v>400000</v>
      </c>
      <c r="AS468">
        <v>0</v>
      </c>
      <c r="AT468">
        <v>0</v>
      </c>
      <c r="AU468" s="1">
        <v>400000</v>
      </c>
    </row>
    <row r="469" spans="1:47" hidden="1" x14ac:dyDescent="0.35">
      <c r="A469" t="s">
        <v>812</v>
      </c>
      <c r="B469" t="s">
        <v>64</v>
      </c>
      <c r="C469" t="s">
        <v>815</v>
      </c>
      <c r="D469" t="s">
        <v>116</v>
      </c>
      <c r="E469">
        <v>3</v>
      </c>
      <c r="F469" t="s">
        <v>202</v>
      </c>
      <c r="G469">
        <v>3.8</v>
      </c>
      <c r="H469" t="s">
        <v>203</v>
      </c>
      <c r="I469" t="s">
        <v>204</v>
      </c>
      <c r="J469" t="s">
        <v>205</v>
      </c>
      <c r="K469" t="s">
        <v>65</v>
      </c>
      <c r="L469" t="s">
        <v>66</v>
      </c>
      <c r="M469" t="s">
        <v>982</v>
      </c>
      <c r="N469" t="s">
        <v>984</v>
      </c>
      <c r="O469">
        <v>5</v>
      </c>
      <c r="P469" t="s">
        <v>810</v>
      </c>
      <c r="Q469">
        <v>56</v>
      </c>
      <c r="R469" t="s">
        <v>212</v>
      </c>
      <c r="S469" t="s">
        <v>983</v>
      </c>
      <c r="T469" t="s">
        <v>985</v>
      </c>
      <c r="U469">
        <v>5000</v>
      </c>
      <c r="V469" t="s">
        <v>118</v>
      </c>
      <c r="W469">
        <v>5651</v>
      </c>
      <c r="X469" t="s">
        <v>442</v>
      </c>
      <c r="Y469">
        <v>0</v>
      </c>
      <c r="Z469" t="s">
        <v>58</v>
      </c>
      <c r="AH469" s="1">
        <v>112250.88</v>
      </c>
      <c r="AI469" s="1">
        <v>112250.88</v>
      </c>
      <c r="AJ469">
        <v>0</v>
      </c>
      <c r="AK469">
        <v>0</v>
      </c>
      <c r="AL469">
        <v>0</v>
      </c>
      <c r="AM469">
        <v>0</v>
      </c>
      <c r="AN469">
        <v>0</v>
      </c>
      <c r="AO469" s="1">
        <v>112250.88</v>
      </c>
      <c r="AP469" s="1">
        <v>112250.88</v>
      </c>
      <c r="AQ469">
        <v>0</v>
      </c>
      <c r="AR469">
        <v>0</v>
      </c>
      <c r="AS469">
        <v>0</v>
      </c>
      <c r="AT469">
        <v>0</v>
      </c>
      <c r="AU469">
        <v>0</v>
      </c>
    </row>
    <row r="470" spans="1:47" hidden="1" x14ac:dyDescent="0.35">
      <c r="A470" t="s">
        <v>812</v>
      </c>
      <c r="B470" t="s">
        <v>64</v>
      </c>
      <c r="C470" t="s">
        <v>815</v>
      </c>
      <c r="D470" t="s">
        <v>116</v>
      </c>
      <c r="E470">
        <v>3</v>
      </c>
      <c r="F470" t="s">
        <v>202</v>
      </c>
      <c r="G470">
        <v>3.8</v>
      </c>
      <c r="H470" t="s">
        <v>203</v>
      </c>
      <c r="I470" t="s">
        <v>204</v>
      </c>
      <c r="J470" t="s">
        <v>205</v>
      </c>
      <c r="K470" t="s">
        <v>65</v>
      </c>
      <c r="L470" t="s">
        <v>66</v>
      </c>
      <c r="M470" t="s">
        <v>982</v>
      </c>
      <c r="N470" t="s">
        <v>984</v>
      </c>
      <c r="O470">
        <v>5</v>
      </c>
      <c r="P470" t="s">
        <v>810</v>
      </c>
      <c r="Q470">
        <v>56</v>
      </c>
      <c r="R470" t="s">
        <v>212</v>
      </c>
      <c r="S470" t="s">
        <v>983</v>
      </c>
      <c r="T470" t="s">
        <v>985</v>
      </c>
      <c r="U470">
        <v>5000</v>
      </c>
      <c r="V470" t="s">
        <v>118</v>
      </c>
      <c r="W470">
        <v>5691</v>
      </c>
      <c r="X470" t="s">
        <v>210</v>
      </c>
      <c r="Y470">
        <v>0</v>
      </c>
      <c r="Z470" t="s">
        <v>58</v>
      </c>
      <c r="AH470" s="1">
        <v>20000000</v>
      </c>
      <c r="AI470" s="1">
        <v>250000</v>
      </c>
      <c r="AJ470" s="1">
        <v>20000000</v>
      </c>
      <c r="AK470">
        <v>0</v>
      </c>
      <c r="AL470">
        <v>0</v>
      </c>
      <c r="AM470">
        <v>0</v>
      </c>
      <c r="AN470">
        <v>0</v>
      </c>
      <c r="AO470" s="1">
        <v>20000000</v>
      </c>
      <c r="AP470" s="1">
        <v>20000000</v>
      </c>
      <c r="AQ470">
        <v>0</v>
      </c>
      <c r="AR470" s="1">
        <v>24700000</v>
      </c>
      <c r="AS470">
        <v>0</v>
      </c>
      <c r="AT470" s="1">
        <v>4950000</v>
      </c>
      <c r="AU470" s="1">
        <v>19750000</v>
      </c>
    </row>
    <row r="471" spans="1:47" hidden="1" x14ac:dyDescent="0.35">
      <c r="A471" t="s">
        <v>812</v>
      </c>
      <c r="B471" t="s">
        <v>64</v>
      </c>
      <c r="C471" t="s">
        <v>815</v>
      </c>
      <c r="D471" t="s">
        <v>116</v>
      </c>
      <c r="E471">
        <v>3</v>
      </c>
      <c r="F471" t="s">
        <v>202</v>
      </c>
      <c r="G471">
        <v>3.8</v>
      </c>
      <c r="H471" t="s">
        <v>203</v>
      </c>
      <c r="I471" t="s">
        <v>204</v>
      </c>
      <c r="J471" t="s">
        <v>205</v>
      </c>
      <c r="K471" t="s">
        <v>65</v>
      </c>
      <c r="L471" t="s">
        <v>66</v>
      </c>
      <c r="M471" t="s">
        <v>982</v>
      </c>
      <c r="N471" t="s">
        <v>984</v>
      </c>
      <c r="O471">
        <v>5</v>
      </c>
      <c r="P471" t="s">
        <v>810</v>
      </c>
      <c r="Q471">
        <v>56</v>
      </c>
      <c r="R471" t="s">
        <v>212</v>
      </c>
      <c r="S471" t="s">
        <v>983</v>
      </c>
      <c r="T471" t="s">
        <v>985</v>
      </c>
      <c r="U471">
        <v>5000</v>
      </c>
      <c r="V471" t="s">
        <v>118</v>
      </c>
      <c r="W471">
        <v>5971</v>
      </c>
      <c r="X471" t="s">
        <v>606</v>
      </c>
      <c r="Y471">
        <v>0</v>
      </c>
      <c r="Z471" t="s">
        <v>58</v>
      </c>
      <c r="AH471" s="1">
        <v>9976541.4000000004</v>
      </c>
      <c r="AI471" s="1">
        <v>4217741.4000000004</v>
      </c>
      <c r="AJ471" s="1">
        <v>9782516.8699999992</v>
      </c>
      <c r="AK471" s="1">
        <v>9731515.1500000004</v>
      </c>
      <c r="AL471" s="1">
        <v>8025208.5099999998</v>
      </c>
      <c r="AM471" s="1">
        <v>5386063.5099999998</v>
      </c>
      <c r="AN471" s="1">
        <v>5386063.5099999998</v>
      </c>
      <c r="AO471" s="1">
        <v>245026.25</v>
      </c>
      <c r="AP471" s="1">
        <v>4590477.8899999997</v>
      </c>
      <c r="AQ471" s="1">
        <v>3000000</v>
      </c>
      <c r="AR471" s="1">
        <v>5758800</v>
      </c>
      <c r="AS471">
        <v>0</v>
      </c>
      <c r="AT471" s="1">
        <v>3000000</v>
      </c>
      <c r="AU471" s="1">
        <v>5758800</v>
      </c>
    </row>
    <row r="472" spans="1:47" hidden="1" x14ac:dyDescent="0.35">
      <c r="A472" t="s">
        <v>812</v>
      </c>
      <c r="B472" t="s">
        <v>64</v>
      </c>
      <c r="C472" t="s">
        <v>815</v>
      </c>
      <c r="D472" t="s">
        <v>54</v>
      </c>
      <c r="E472">
        <v>3</v>
      </c>
      <c r="F472" t="s">
        <v>202</v>
      </c>
      <c r="G472">
        <v>3.8</v>
      </c>
      <c r="H472" t="s">
        <v>203</v>
      </c>
      <c r="I472" t="s">
        <v>204</v>
      </c>
      <c r="J472" t="s">
        <v>205</v>
      </c>
      <c r="K472" t="s">
        <v>65</v>
      </c>
      <c r="L472" t="s">
        <v>66</v>
      </c>
      <c r="M472" t="s">
        <v>982</v>
      </c>
      <c r="N472" t="s">
        <v>984</v>
      </c>
      <c r="O472">
        <v>5</v>
      </c>
      <c r="P472" t="s">
        <v>810</v>
      </c>
      <c r="Q472">
        <v>56</v>
      </c>
      <c r="R472" t="s">
        <v>212</v>
      </c>
      <c r="S472" t="s">
        <v>983</v>
      </c>
      <c r="T472" t="s">
        <v>985</v>
      </c>
      <c r="U472">
        <v>3000</v>
      </c>
      <c r="V472" t="s">
        <v>56</v>
      </c>
      <c r="W472">
        <v>3171</v>
      </c>
      <c r="X472" t="s">
        <v>772</v>
      </c>
      <c r="Y472">
        <v>43</v>
      </c>
      <c r="Z472" t="s">
        <v>828</v>
      </c>
      <c r="AH472" s="1">
        <v>5990230.4699999997</v>
      </c>
      <c r="AI472" s="1">
        <v>10075347.949999999</v>
      </c>
      <c r="AJ472" s="1">
        <v>5824244.7800000003</v>
      </c>
      <c r="AK472" s="1">
        <v>5824244.7800000003</v>
      </c>
      <c r="AL472" s="1">
        <v>4945080</v>
      </c>
      <c r="AM472">
        <v>0</v>
      </c>
      <c r="AN472">
        <v>0</v>
      </c>
      <c r="AO472" s="1">
        <v>165985.69</v>
      </c>
      <c r="AP472" s="1">
        <v>5990230.4699999997</v>
      </c>
      <c r="AQ472">
        <v>0</v>
      </c>
      <c r="AR472">
        <v>2.52</v>
      </c>
      <c r="AS472">
        <v>0</v>
      </c>
      <c r="AT472" s="1">
        <v>4085120</v>
      </c>
      <c r="AU472" s="1">
        <v>-4085117.48</v>
      </c>
    </row>
    <row r="473" spans="1:47" hidden="1" x14ac:dyDescent="0.35">
      <c r="A473" t="s">
        <v>812</v>
      </c>
      <c r="B473" t="s">
        <v>64</v>
      </c>
      <c r="C473" t="s">
        <v>815</v>
      </c>
      <c r="D473" t="s">
        <v>54</v>
      </c>
      <c r="E473">
        <v>3</v>
      </c>
      <c r="F473" t="s">
        <v>202</v>
      </c>
      <c r="G473">
        <v>3.8</v>
      </c>
      <c r="H473" t="s">
        <v>203</v>
      </c>
      <c r="I473" t="s">
        <v>204</v>
      </c>
      <c r="J473" t="s">
        <v>205</v>
      </c>
      <c r="K473" t="s">
        <v>65</v>
      </c>
      <c r="L473" t="s">
        <v>66</v>
      </c>
      <c r="M473" t="s">
        <v>982</v>
      </c>
      <c r="N473" t="s">
        <v>984</v>
      </c>
      <c r="O473">
        <v>5</v>
      </c>
      <c r="P473" t="s">
        <v>810</v>
      </c>
      <c r="Q473">
        <v>56</v>
      </c>
      <c r="R473" t="s">
        <v>212</v>
      </c>
      <c r="S473" t="s">
        <v>983</v>
      </c>
      <c r="T473" t="s">
        <v>985</v>
      </c>
      <c r="U473">
        <v>3000</v>
      </c>
      <c r="V473" t="s">
        <v>56</v>
      </c>
      <c r="W473">
        <v>3231</v>
      </c>
      <c r="X473" t="s">
        <v>383</v>
      </c>
      <c r="Y473">
        <v>0</v>
      </c>
      <c r="Z473" t="s">
        <v>58</v>
      </c>
      <c r="AH473" s="1">
        <v>5194000</v>
      </c>
      <c r="AI473" s="1">
        <v>4200000</v>
      </c>
      <c r="AJ473" s="1">
        <v>5191046.4000000004</v>
      </c>
      <c r="AK473" s="1">
        <v>5191046.4000000004</v>
      </c>
      <c r="AL473" s="1">
        <v>792790.04</v>
      </c>
      <c r="AM473" s="1">
        <v>710058.84</v>
      </c>
      <c r="AN473" s="1">
        <v>710058.84</v>
      </c>
      <c r="AO473" s="1">
        <v>2953.6</v>
      </c>
      <c r="AP473" s="1">
        <v>4483941.16</v>
      </c>
      <c r="AQ473">
        <v>0</v>
      </c>
      <c r="AR473" s="1">
        <v>994000</v>
      </c>
      <c r="AS473">
        <v>0</v>
      </c>
      <c r="AT473">
        <v>0</v>
      </c>
      <c r="AU473" s="1">
        <v>994000</v>
      </c>
    </row>
    <row r="474" spans="1:47" hidden="1" x14ac:dyDescent="0.35">
      <c r="A474" t="s">
        <v>812</v>
      </c>
      <c r="B474" t="s">
        <v>64</v>
      </c>
      <c r="C474" t="s">
        <v>815</v>
      </c>
      <c r="D474" t="s">
        <v>54</v>
      </c>
      <c r="E474">
        <v>3</v>
      </c>
      <c r="F474" t="s">
        <v>202</v>
      </c>
      <c r="G474">
        <v>3.8</v>
      </c>
      <c r="H474" t="s">
        <v>203</v>
      </c>
      <c r="I474" t="s">
        <v>204</v>
      </c>
      <c r="J474" t="s">
        <v>205</v>
      </c>
      <c r="K474" t="s">
        <v>65</v>
      </c>
      <c r="L474" t="s">
        <v>66</v>
      </c>
      <c r="M474" t="s">
        <v>982</v>
      </c>
      <c r="N474" t="s">
        <v>984</v>
      </c>
      <c r="O474">
        <v>5</v>
      </c>
      <c r="P474" t="s">
        <v>810</v>
      </c>
      <c r="Q474">
        <v>56</v>
      </c>
      <c r="R474" t="s">
        <v>212</v>
      </c>
      <c r="S474" t="s">
        <v>983</v>
      </c>
      <c r="T474" t="s">
        <v>985</v>
      </c>
      <c r="U474">
        <v>3000</v>
      </c>
      <c r="V474" t="s">
        <v>56</v>
      </c>
      <c r="W474">
        <v>3331</v>
      </c>
      <c r="X474" t="s">
        <v>317</v>
      </c>
      <c r="Y474">
        <v>0</v>
      </c>
      <c r="Z474" t="s">
        <v>58</v>
      </c>
      <c r="AH474" s="1">
        <v>7000252</v>
      </c>
      <c r="AI474" s="1">
        <v>4800000</v>
      </c>
      <c r="AJ474" s="1">
        <v>6994900</v>
      </c>
      <c r="AK474" s="1">
        <v>6994900</v>
      </c>
      <c r="AL474" s="1">
        <v>4785000</v>
      </c>
      <c r="AM474" s="1">
        <v>3349500</v>
      </c>
      <c r="AN474" s="1">
        <v>3349500</v>
      </c>
      <c r="AO474" s="1">
        <v>5352</v>
      </c>
      <c r="AP474" s="1">
        <v>3650752</v>
      </c>
      <c r="AQ474">
        <v>0</v>
      </c>
      <c r="AR474" s="1">
        <v>2200252</v>
      </c>
      <c r="AS474">
        <v>0</v>
      </c>
      <c r="AT474">
        <v>0</v>
      </c>
      <c r="AU474" s="1">
        <v>2200252</v>
      </c>
    </row>
    <row r="475" spans="1:47" hidden="1" x14ac:dyDescent="0.35">
      <c r="A475" t="s">
        <v>812</v>
      </c>
      <c r="B475" t="s">
        <v>64</v>
      </c>
      <c r="C475" t="s">
        <v>815</v>
      </c>
      <c r="D475" t="s">
        <v>54</v>
      </c>
      <c r="E475">
        <v>3</v>
      </c>
      <c r="F475" t="s">
        <v>202</v>
      </c>
      <c r="G475">
        <v>3.8</v>
      </c>
      <c r="H475" t="s">
        <v>203</v>
      </c>
      <c r="I475" t="s">
        <v>204</v>
      </c>
      <c r="J475" t="s">
        <v>205</v>
      </c>
      <c r="K475" t="s">
        <v>65</v>
      </c>
      <c r="L475" t="s">
        <v>66</v>
      </c>
      <c r="M475" t="s">
        <v>982</v>
      </c>
      <c r="N475" t="s">
        <v>984</v>
      </c>
      <c r="O475">
        <v>5</v>
      </c>
      <c r="P475" t="s">
        <v>810</v>
      </c>
      <c r="Q475">
        <v>56</v>
      </c>
      <c r="R475" t="s">
        <v>212</v>
      </c>
      <c r="S475" t="s">
        <v>983</v>
      </c>
      <c r="T475" t="s">
        <v>985</v>
      </c>
      <c r="U475">
        <v>3000</v>
      </c>
      <c r="V475" t="s">
        <v>56</v>
      </c>
      <c r="W475">
        <v>3361</v>
      </c>
      <c r="X475" t="s">
        <v>114</v>
      </c>
      <c r="Y475">
        <v>0</v>
      </c>
      <c r="Z475" t="s">
        <v>58</v>
      </c>
      <c r="AH475">
        <v>0</v>
      </c>
      <c r="AI475" s="1">
        <v>818496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 s="1">
        <v>818496</v>
      </c>
      <c r="AU475" s="1">
        <v>-818496</v>
      </c>
    </row>
    <row r="476" spans="1:47" hidden="1" x14ac:dyDescent="0.35">
      <c r="A476" t="s">
        <v>987</v>
      </c>
      <c r="B476" t="s">
        <v>64</v>
      </c>
      <c r="C476" t="s">
        <v>988</v>
      </c>
      <c r="D476" t="s">
        <v>54</v>
      </c>
      <c r="E476">
        <v>1</v>
      </c>
      <c r="F476" t="s">
        <v>45</v>
      </c>
      <c r="G476">
        <v>1.3</v>
      </c>
      <c r="H476" t="s">
        <v>46</v>
      </c>
      <c r="I476" t="s">
        <v>47</v>
      </c>
      <c r="J476" t="s">
        <v>48</v>
      </c>
      <c r="K476" t="s">
        <v>49</v>
      </c>
      <c r="L476" t="s">
        <v>50</v>
      </c>
      <c r="M476" t="s">
        <v>808</v>
      </c>
      <c r="N476" t="s">
        <v>60</v>
      </c>
      <c r="O476">
        <v>5</v>
      </c>
      <c r="P476" t="s">
        <v>810</v>
      </c>
      <c r="Q476">
        <v>7</v>
      </c>
      <c r="R476" t="s">
        <v>61</v>
      </c>
      <c r="S476" t="s">
        <v>809</v>
      </c>
      <c r="T476" t="s">
        <v>811</v>
      </c>
      <c r="U476">
        <v>4000</v>
      </c>
      <c r="V476" t="s">
        <v>233</v>
      </c>
      <c r="W476">
        <v>4211</v>
      </c>
      <c r="X476" t="s">
        <v>291</v>
      </c>
      <c r="Y476">
        <v>0</v>
      </c>
      <c r="Z476" t="s">
        <v>58</v>
      </c>
      <c r="AH476" s="1">
        <v>1100000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 s="1">
        <v>1100000</v>
      </c>
      <c r="AP476" s="1">
        <v>1100000</v>
      </c>
      <c r="AQ476" s="1">
        <v>768351.77</v>
      </c>
      <c r="AR476" s="1">
        <v>331648.23</v>
      </c>
      <c r="AS476">
        <v>0</v>
      </c>
      <c r="AT476">
        <v>0</v>
      </c>
      <c r="AU476" s="1">
        <v>1100000</v>
      </c>
    </row>
    <row r="477" spans="1:47" hidden="1" x14ac:dyDescent="0.35">
      <c r="A477" t="s">
        <v>987</v>
      </c>
      <c r="B477" t="s">
        <v>64</v>
      </c>
      <c r="C477" t="s">
        <v>988</v>
      </c>
      <c r="D477" t="s">
        <v>54</v>
      </c>
      <c r="E477">
        <v>1</v>
      </c>
      <c r="F477" t="s">
        <v>45</v>
      </c>
      <c r="G477">
        <v>1.3</v>
      </c>
      <c r="H477" t="s">
        <v>46</v>
      </c>
      <c r="I477" t="s">
        <v>47</v>
      </c>
      <c r="J477" t="s">
        <v>48</v>
      </c>
      <c r="K477" t="s">
        <v>65</v>
      </c>
      <c r="L477" t="s">
        <v>66</v>
      </c>
      <c r="M477" t="s">
        <v>833</v>
      </c>
      <c r="N477" t="s">
        <v>835</v>
      </c>
      <c r="O477">
        <v>5</v>
      </c>
      <c r="P477" t="s">
        <v>810</v>
      </c>
      <c r="Q477">
        <v>12</v>
      </c>
      <c r="R477" t="s">
        <v>71</v>
      </c>
      <c r="S477" t="s">
        <v>834</v>
      </c>
      <c r="T477" t="s">
        <v>836</v>
      </c>
      <c r="U477">
        <v>1000</v>
      </c>
      <c r="V477" t="s">
        <v>71</v>
      </c>
      <c r="W477">
        <v>1221</v>
      </c>
      <c r="X477" t="s">
        <v>77</v>
      </c>
      <c r="Y477">
        <v>2</v>
      </c>
      <c r="Z477" t="s">
        <v>683</v>
      </c>
      <c r="AH477" s="1">
        <v>37780162.590000004</v>
      </c>
      <c r="AI477" s="1">
        <v>40995131.840000004</v>
      </c>
      <c r="AJ477" s="1">
        <v>37780162.590000004</v>
      </c>
      <c r="AK477" s="1">
        <v>37780162.590000004</v>
      </c>
      <c r="AL477" s="1">
        <v>37780162.590000004</v>
      </c>
      <c r="AM477" s="1">
        <v>37780162.590000004</v>
      </c>
      <c r="AN477" s="1">
        <v>37780162.590000004</v>
      </c>
      <c r="AO477">
        <v>0</v>
      </c>
      <c r="AP477">
        <v>0</v>
      </c>
      <c r="AQ477">
        <v>0</v>
      </c>
      <c r="AR477">
        <v>22.16</v>
      </c>
      <c r="AS477">
        <v>0</v>
      </c>
      <c r="AT477" s="1">
        <v>3214991.41</v>
      </c>
      <c r="AU477" s="1">
        <v>-3214969.25</v>
      </c>
    </row>
    <row r="478" spans="1:47" hidden="1" x14ac:dyDescent="0.35">
      <c r="A478" t="s">
        <v>987</v>
      </c>
      <c r="B478" t="s">
        <v>64</v>
      </c>
      <c r="C478" t="s">
        <v>988</v>
      </c>
      <c r="D478" t="s">
        <v>54</v>
      </c>
      <c r="E478">
        <v>1</v>
      </c>
      <c r="F478" t="s">
        <v>45</v>
      </c>
      <c r="G478">
        <v>1.3</v>
      </c>
      <c r="H478" t="s">
        <v>46</v>
      </c>
      <c r="I478" t="s">
        <v>47</v>
      </c>
      <c r="J478" t="s">
        <v>48</v>
      </c>
      <c r="K478" t="s">
        <v>65</v>
      </c>
      <c r="L478" t="s">
        <v>66</v>
      </c>
      <c r="M478" t="s">
        <v>833</v>
      </c>
      <c r="N478" t="s">
        <v>835</v>
      </c>
      <c r="O478">
        <v>5</v>
      </c>
      <c r="P478" t="s">
        <v>810</v>
      </c>
      <c r="Q478">
        <v>12</v>
      </c>
      <c r="R478" t="s">
        <v>71</v>
      </c>
      <c r="S478" t="s">
        <v>834</v>
      </c>
      <c r="T478" t="s">
        <v>836</v>
      </c>
      <c r="U478">
        <v>1000</v>
      </c>
      <c r="V478" t="s">
        <v>71</v>
      </c>
      <c r="W478">
        <v>1321</v>
      </c>
      <c r="X478" t="s">
        <v>91</v>
      </c>
      <c r="Y478">
        <v>2</v>
      </c>
      <c r="Z478" t="s">
        <v>683</v>
      </c>
      <c r="AH478" s="1">
        <v>516247.64</v>
      </c>
      <c r="AI478" s="1">
        <v>596425.6</v>
      </c>
      <c r="AJ478" s="1">
        <v>514896.52</v>
      </c>
      <c r="AK478" s="1">
        <v>514896.52</v>
      </c>
      <c r="AL478" s="1">
        <v>514896.52</v>
      </c>
      <c r="AM478" s="1">
        <v>513070.12</v>
      </c>
      <c r="AN478" s="1">
        <v>513070.12</v>
      </c>
      <c r="AO478" s="1">
        <v>1351.12</v>
      </c>
      <c r="AP478" s="1">
        <v>3177.52</v>
      </c>
      <c r="AQ478">
        <v>0</v>
      </c>
      <c r="AR478" s="1">
        <v>572104.26</v>
      </c>
      <c r="AS478">
        <v>0</v>
      </c>
      <c r="AT478" s="1">
        <v>652282.22</v>
      </c>
      <c r="AU478" s="1">
        <v>-80177.960000000006</v>
      </c>
    </row>
    <row r="479" spans="1:47" hidden="1" x14ac:dyDescent="0.35">
      <c r="A479" t="s">
        <v>987</v>
      </c>
      <c r="B479" t="s">
        <v>64</v>
      </c>
      <c r="C479" t="s">
        <v>988</v>
      </c>
      <c r="D479" t="s">
        <v>54</v>
      </c>
      <c r="E479">
        <v>1</v>
      </c>
      <c r="F479" t="s">
        <v>45</v>
      </c>
      <c r="G479">
        <v>1.3</v>
      </c>
      <c r="H479" t="s">
        <v>46</v>
      </c>
      <c r="I479" t="s">
        <v>47</v>
      </c>
      <c r="J479" t="s">
        <v>48</v>
      </c>
      <c r="K479" t="s">
        <v>65</v>
      </c>
      <c r="L479" t="s">
        <v>66</v>
      </c>
      <c r="M479" t="s">
        <v>833</v>
      </c>
      <c r="N479" t="s">
        <v>835</v>
      </c>
      <c r="O479">
        <v>5</v>
      </c>
      <c r="P479" t="s">
        <v>810</v>
      </c>
      <c r="Q479">
        <v>12</v>
      </c>
      <c r="R479" t="s">
        <v>71</v>
      </c>
      <c r="S479" t="s">
        <v>834</v>
      </c>
      <c r="T479" t="s">
        <v>836</v>
      </c>
      <c r="U479">
        <v>1000</v>
      </c>
      <c r="V479" t="s">
        <v>71</v>
      </c>
      <c r="W479">
        <v>1322</v>
      </c>
      <c r="X479" t="s">
        <v>92</v>
      </c>
      <c r="Y479">
        <v>2</v>
      </c>
      <c r="Z479" t="s">
        <v>683</v>
      </c>
      <c r="AH479" s="1">
        <v>238740.71</v>
      </c>
      <c r="AI479" s="1">
        <v>245185.92000000001</v>
      </c>
      <c r="AJ479" s="1">
        <v>229940.22</v>
      </c>
      <c r="AK479" s="1">
        <v>229940.22</v>
      </c>
      <c r="AL479" s="1">
        <v>229940.22</v>
      </c>
      <c r="AM479" s="1">
        <v>205842.79</v>
      </c>
      <c r="AN479" s="1">
        <v>205842.79</v>
      </c>
      <c r="AO479" s="1">
        <v>8800.49</v>
      </c>
      <c r="AP479" s="1">
        <v>32897.919999999998</v>
      </c>
      <c r="AQ479">
        <v>0</v>
      </c>
      <c r="AR479" s="1">
        <v>1180988.3999999999</v>
      </c>
      <c r="AS479">
        <v>0</v>
      </c>
      <c r="AT479" s="1">
        <v>1187433.6100000001</v>
      </c>
      <c r="AU479" s="1">
        <v>-6445.21</v>
      </c>
    </row>
    <row r="480" spans="1:47" hidden="1" x14ac:dyDescent="0.35">
      <c r="A480" t="s">
        <v>987</v>
      </c>
      <c r="B480" t="s">
        <v>64</v>
      </c>
      <c r="C480" t="s">
        <v>988</v>
      </c>
      <c r="D480" t="s">
        <v>54</v>
      </c>
      <c r="E480">
        <v>1</v>
      </c>
      <c r="F480" t="s">
        <v>45</v>
      </c>
      <c r="G480">
        <v>1.3</v>
      </c>
      <c r="H480" t="s">
        <v>46</v>
      </c>
      <c r="I480" t="s">
        <v>47</v>
      </c>
      <c r="J480" t="s">
        <v>48</v>
      </c>
      <c r="K480" t="s">
        <v>65</v>
      </c>
      <c r="L480" t="s">
        <v>66</v>
      </c>
      <c r="M480" t="s">
        <v>833</v>
      </c>
      <c r="N480" t="s">
        <v>835</v>
      </c>
      <c r="O480">
        <v>5</v>
      </c>
      <c r="P480" t="s">
        <v>810</v>
      </c>
      <c r="Q480">
        <v>12</v>
      </c>
      <c r="R480" t="s">
        <v>71</v>
      </c>
      <c r="S480" t="s">
        <v>834</v>
      </c>
      <c r="T480" t="s">
        <v>836</v>
      </c>
      <c r="U480">
        <v>1000</v>
      </c>
      <c r="V480" t="s">
        <v>71</v>
      </c>
      <c r="W480">
        <v>1341</v>
      </c>
      <c r="X480" t="s">
        <v>399</v>
      </c>
      <c r="Y480">
        <v>0</v>
      </c>
      <c r="Z480" t="s">
        <v>58</v>
      </c>
      <c r="AH480" s="1">
        <v>725191.4</v>
      </c>
      <c r="AI480">
        <v>0</v>
      </c>
      <c r="AJ480" s="1">
        <v>725191.4</v>
      </c>
      <c r="AK480" s="1">
        <v>725191.4</v>
      </c>
      <c r="AL480" s="1">
        <v>725191.4</v>
      </c>
      <c r="AM480" s="1">
        <v>725191.4</v>
      </c>
      <c r="AN480" s="1">
        <v>725191.4</v>
      </c>
      <c r="AO480">
        <v>0</v>
      </c>
      <c r="AP480">
        <v>0</v>
      </c>
      <c r="AQ480">
        <v>0</v>
      </c>
      <c r="AR480" s="1">
        <v>1500000</v>
      </c>
      <c r="AS480">
        <v>0</v>
      </c>
      <c r="AT480" s="1">
        <v>774808.6</v>
      </c>
      <c r="AU480" s="1">
        <v>725191.4</v>
      </c>
    </row>
    <row r="481" spans="1:47" hidden="1" x14ac:dyDescent="0.35">
      <c r="A481" t="s">
        <v>987</v>
      </c>
      <c r="B481" t="s">
        <v>64</v>
      </c>
      <c r="C481" t="s">
        <v>988</v>
      </c>
      <c r="D481" t="s">
        <v>54</v>
      </c>
      <c r="E481">
        <v>1</v>
      </c>
      <c r="F481" t="s">
        <v>45</v>
      </c>
      <c r="G481">
        <v>1.3</v>
      </c>
      <c r="H481" t="s">
        <v>46</v>
      </c>
      <c r="I481" t="s">
        <v>47</v>
      </c>
      <c r="J481" t="s">
        <v>48</v>
      </c>
      <c r="K481" t="s">
        <v>65</v>
      </c>
      <c r="L481" t="s">
        <v>66</v>
      </c>
      <c r="M481" t="s">
        <v>833</v>
      </c>
      <c r="N481" t="s">
        <v>835</v>
      </c>
      <c r="O481">
        <v>5</v>
      </c>
      <c r="P481" t="s">
        <v>810</v>
      </c>
      <c r="Q481">
        <v>12</v>
      </c>
      <c r="R481" t="s">
        <v>71</v>
      </c>
      <c r="S481" t="s">
        <v>834</v>
      </c>
      <c r="T481" t="s">
        <v>836</v>
      </c>
      <c r="U481">
        <v>1000</v>
      </c>
      <c r="V481" t="s">
        <v>71</v>
      </c>
      <c r="W481">
        <v>1341</v>
      </c>
      <c r="X481" t="s">
        <v>399</v>
      </c>
      <c r="Y481">
        <v>1</v>
      </c>
      <c r="Z481" t="s">
        <v>682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</row>
    <row r="482" spans="1:47" hidden="1" x14ac:dyDescent="0.35">
      <c r="A482" t="s">
        <v>987</v>
      </c>
      <c r="B482" t="s">
        <v>64</v>
      </c>
      <c r="C482" t="s">
        <v>988</v>
      </c>
      <c r="D482" t="s">
        <v>54</v>
      </c>
      <c r="E482">
        <v>1</v>
      </c>
      <c r="F482" t="s">
        <v>45</v>
      </c>
      <c r="G482">
        <v>1.3</v>
      </c>
      <c r="H482" t="s">
        <v>46</v>
      </c>
      <c r="I482" t="s">
        <v>47</v>
      </c>
      <c r="J482" t="s">
        <v>48</v>
      </c>
      <c r="K482" t="s">
        <v>65</v>
      </c>
      <c r="L482" t="s">
        <v>66</v>
      </c>
      <c r="M482" t="s">
        <v>833</v>
      </c>
      <c r="N482" t="s">
        <v>835</v>
      </c>
      <c r="O482">
        <v>5</v>
      </c>
      <c r="P482" t="s">
        <v>810</v>
      </c>
      <c r="Q482">
        <v>12</v>
      </c>
      <c r="R482" t="s">
        <v>71</v>
      </c>
      <c r="S482" t="s">
        <v>834</v>
      </c>
      <c r="T482" t="s">
        <v>836</v>
      </c>
      <c r="U482">
        <v>1000</v>
      </c>
      <c r="V482" t="s">
        <v>71</v>
      </c>
      <c r="W482">
        <v>1341</v>
      </c>
      <c r="X482" t="s">
        <v>399</v>
      </c>
      <c r="Y482">
        <v>2</v>
      </c>
      <c r="Z482" t="s">
        <v>683</v>
      </c>
      <c r="AH482">
        <v>0</v>
      </c>
      <c r="AI482" s="1">
        <v>1500000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 s="1">
        <v>1500000</v>
      </c>
      <c r="AU482" s="1">
        <v>-1500000</v>
      </c>
    </row>
    <row r="483" spans="1:47" hidden="1" x14ac:dyDescent="0.35">
      <c r="A483" t="s">
        <v>987</v>
      </c>
      <c r="B483" t="s">
        <v>64</v>
      </c>
      <c r="C483" t="s">
        <v>988</v>
      </c>
      <c r="D483" t="s">
        <v>54</v>
      </c>
      <c r="E483">
        <v>1</v>
      </c>
      <c r="F483" t="s">
        <v>45</v>
      </c>
      <c r="G483">
        <v>1.3</v>
      </c>
      <c r="H483" t="s">
        <v>46</v>
      </c>
      <c r="I483" t="s">
        <v>47</v>
      </c>
      <c r="J483" t="s">
        <v>48</v>
      </c>
      <c r="K483" t="s">
        <v>65</v>
      </c>
      <c r="L483" t="s">
        <v>66</v>
      </c>
      <c r="M483" t="s">
        <v>833</v>
      </c>
      <c r="N483" t="s">
        <v>835</v>
      </c>
      <c r="O483">
        <v>5</v>
      </c>
      <c r="P483" t="s">
        <v>810</v>
      </c>
      <c r="Q483">
        <v>12</v>
      </c>
      <c r="R483" t="s">
        <v>71</v>
      </c>
      <c r="S483" t="s">
        <v>834</v>
      </c>
      <c r="T483" t="s">
        <v>836</v>
      </c>
      <c r="U483">
        <v>1000</v>
      </c>
      <c r="V483" t="s">
        <v>71</v>
      </c>
      <c r="W483">
        <v>1411</v>
      </c>
      <c r="X483" t="s">
        <v>94</v>
      </c>
      <c r="Y483">
        <v>2</v>
      </c>
      <c r="Z483" t="s">
        <v>683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</row>
    <row r="484" spans="1:47" hidden="1" x14ac:dyDescent="0.35">
      <c r="A484" t="s">
        <v>987</v>
      </c>
      <c r="B484" t="s">
        <v>64</v>
      </c>
      <c r="C484" t="s">
        <v>988</v>
      </c>
      <c r="D484" t="s">
        <v>54</v>
      </c>
      <c r="E484">
        <v>1</v>
      </c>
      <c r="F484" t="s">
        <v>45</v>
      </c>
      <c r="G484">
        <v>1.3</v>
      </c>
      <c r="H484" t="s">
        <v>46</v>
      </c>
      <c r="I484" t="s">
        <v>47</v>
      </c>
      <c r="J484" t="s">
        <v>48</v>
      </c>
      <c r="K484" t="s">
        <v>65</v>
      </c>
      <c r="L484" t="s">
        <v>66</v>
      </c>
      <c r="M484" t="s">
        <v>833</v>
      </c>
      <c r="N484" t="s">
        <v>835</v>
      </c>
      <c r="O484">
        <v>5</v>
      </c>
      <c r="P484" t="s">
        <v>810</v>
      </c>
      <c r="Q484">
        <v>12</v>
      </c>
      <c r="R484" t="s">
        <v>71</v>
      </c>
      <c r="S484" t="s">
        <v>834</v>
      </c>
      <c r="T484" t="s">
        <v>836</v>
      </c>
      <c r="U484">
        <v>1000</v>
      </c>
      <c r="V484" t="s">
        <v>71</v>
      </c>
      <c r="W484">
        <v>1421</v>
      </c>
      <c r="X484" t="s">
        <v>96</v>
      </c>
      <c r="Y484">
        <v>2</v>
      </c>
      <c r="Z484" t="s">
        <v>683</v>
      </c>
      <c r="AH484" s="1">
        <v>1713332.44</v>
      </c>
      <c r="AI484" s="1">
        <v>1288304.56</v>
      </c>
      <c r="AJ484" s="1">
        <v>1713332.44</v>
      </c>
      <c r="AK484" s="1">
        <v>1713332.44</v>
      </c>
      <c r="AL484" s="1">
        <v>1713332.44</v>
      </c>
      <c r="AM484" s="1">
        <v>1713332.44</v>
      </c>
      <c r="AN484" s="1">
        <v>1713332.44</v>
      </c>
      <c r="AO484">
        <v>0</v>
      </c>
      <c r="AP484">
        <v>0</v>
      </c>
      <c r="AQ484">
        <v>0</v>
      </c>
      <c r="AR484" s="1">
        <v>1124365.17</v>
      </c>
      <c r="AS484">
        <v>0</v>
      </c>
      <c r="AT484" s="1">
        <v>699337.29</v>
      </c>
      <c r="AU484" s="1">
        <v>425027.88</v>
      </c>
    </row>
    <row r="485" spans="1:47" hidden="1" x14ac:dyDescent="0.35">
      <c r="A485" t="s">
        <v>987</v>
      </c>
      <c r="B485" t="s">
        <v>64</v>
      </c>
      <c r="C485" t="s">
        <v>988</v>
      </c>
      <c r="D485" t="s">
        <v>54</v>
      </c>
      <c r="E485">
        <v>1</v>
      </c>
      <c r="F485" t="s">
        <v>45</v>
      </c>
      <c r="G485">
        <v>1.3</v>
      </c>
      <c r="H485" t="s">
        <v>46</v>
      </c>
      <c r="I485" t="s">
        <v>47</v>
      </c>
      <c r="J485" t="s">
        <v>48</v>
      </c>
      <c r="K485" t="s">
        <v>65</v>
      </c>
      <c r="L485" t="s">
        <v>66</v>
      </c>
      <c r="M485" t="s">
        <v>833</v>
      </c>
      <c r="N485" t="s">
        <v>835</v>
      </c>
      <c r="O485">
        <v>5</v>
      </c>
      <c r="P485" t="s">
        <v>810</v>
      </c>
      <c r="Q485">
        <v>12</v>
      </c>
      <c r="R485" t="s">
        <v>71</v>
      </c>
      <c r="S485" t="s">
        <v>834</v>
      </c>
      <c r="T485" t="s">
        <v>836</v>
      </c>
      <c r="U485">
        <v>1000</v>
      </c>
      <c r="V485" t="s">
        <v>71</v>
      </c>
      <c r="W485">
        <v>1431</v>
      </c>
      <c r="X485" t="s">
        <v>97</v>
      </c>
      <c r="Y485">
        <v>2</v>
      </c>
      <c r="Z485" t="s">
        <v>683</v>
      </c>
      <c r="AH485" s="1">
        <v>1142421.19</v>
      </c>
      <c r="AI485" s="1">
        <v>858864.04</v>
      </c>
      <c r="AJ485" s="1">
        <v>1142421.19</v>
      </c>
      <c r="AK485" s="1">
        <v>1142421.19</v>
      </c>
      <c r="AL485" s="1">
        <v>1142421.19</v>
      </c>
      <c r="AM485" s="1">
        <v>1142421.19</v>
      </c>
      <c r="AN485" s="1">
        <v>1142421.19</v>
      </c>
      <c r="AO485">
        <v>0</v>
      </c>
      <c r="AP485">
        <v>0</v>
      </c>
      <c r="AQ485">
        <v>0</v>
      </c>
      <c r="AR485" s="1">
        <v>749581.61</v>
      </c>
      <c r="AS485">
        <v>0</v>
      </c>
      <c r="AT485" s="1">
        <v>466024.46</v>
      </c>
      <c r="AU485" s="1">
        <v>283557.15000000002</v>
      </c>
    </row>
    <row r="486" spans="1:47" hidden="1" x14ac:dyDescent="0.35">
      <c r="A486" t="s">
        <v>987</v>
      </c>
      <c r="B486" t="s">
        <v>64</v>
      </c>
      <c r="C486" t="s">
        <v>988</v>
      </c>
      <c r="D486" t="s">
        <v>54</v>
      </c>
      <c r="E486">
        <v>1</v>
      </c>
      <c r="F486" t="s">
        <v>45</v>
      </c>
      <c r="G486">
        <v>1.3</v>
      </c>
      <c r="H486" t="s">
        <v>46</v>
      </c>
      <c r="I486" t="s">
        <v>47</v>
      </c>
      <c r="J486" t="s">
        <v>48</v>
      </c>
      <c r="K486" t="s">
        <v>65</v>
      </c>
      <c r="L486" t="s">
        <v>66</v>
      </c>
      <c r="M486" t="s">
        <v>833</v>
      </c>
      <c r="N486" t="s">
        <v>835</v>
      </c>
      <c r="O486">
        <v>5</v>
      </c>
      <c r="P486" t="s">
        <v>810</v>
      </c>
      <c r="Q486">
        <v>66</v>
      </c>
      <c r="R486" t="s">
        <v>71</v>
      </c>
      <c r="S486" t="s">
        <v>837</v>
      </c>
      <c r="T486" t="s">
        <v>838</v>
      </c>
      <c r="U486">
        <v>1000</v>
      </c>
      <c r="V486" t="s">
        <v>71</v>
      </c>
      <c r="W486">
        <v>1221</v>
      </c>
      <c r="X486" t="s">
        <v>77</v>
      </c>
      <c r="Y486">
        <v>2</v>
      </c>
      <c r="Z486" t="s">
        <v>683</v>
      </c>
      <c r="AH486" s="1">
        <v>2076257.67</v>
      </c>
      <c r="AI486">
        <v>0</v>
      </c>
      <c r="AJ486" s="1">
        <v>-21400.1</v>
      </c>
      <c r="AK486" s="1">
        <v>-21400.1</v>
      </c>
      <c r="AL486" s="1">
        <v>-21400.1</v>
      </c>
      <c r="AM486" s="1">
        <v>-21400.1</v>
      </c>
      <c r="AN486" s="1">
        <v>-21400.1</v>
      </c>
      <c r="AO486" s="1">
        <v>2097657.77</v>
      </c>
      <c r="AP486" s="1">
        <v>2097657.77</v>
      </c>
      <c r="AQ486">
        <v>0</v>
      </c>
      <c r="AR486" s="1">
        <v>2076257.67</v>
      </c>
      <c r="AS486">
        <v>0</v>
      </c>
      <c r="AT486">
        <v>0</v>
      </c>
      <c r="AU486" s="1">
        <v>2076257.67</v>
      </c>
    </row>
    <row r="487" spans="1:47" hidden="1" x14ac:dyDescent="0.35">
      <c r="A487" t="s">
        <v>987</v>
      </c>
      <c r="B487" t="s">
        <v>64</v>
      </c>
      <c r="C487" t="s">
        <v>988</v>
      </c>
      <c r="D487" t="s">
        <v>54</v>
      </c>
      <c r="E487">
        <v>1</v>
      </c>
      <c r="F487" t="s">
        <v>45</v>
      </c>
      <c r="G487">
        <v>1.3</v>
      </c>
      <c r="H487" t="s">
        <v>46</v>
      </c>
      <c r="I487" t="s">
        <v>47</v>
      </c>
      <c r="J487" t="s">
        <v>48</v>
      </c>
      <c r="K487" t="s">
        <v>65</v>
      </c>
      <c r="L487" t="s">
        <v>66</v>
      </c>
      <c r="M487" t="s">
        <v>833</v>
      </c>
      <c r="N487" t="s">
        <v>835</v>
      </c>
      <c r="O487">
        <v>5</v>
      </c>
      <c r="P487" t="s">
        <v>810</v>
      </c>
      <c r="Q487">
        <v>66</v>
      </c>
      <c r="R487" t="s">
        <v>71</v>
      </c>
      <c r="S487" t="s">
        <v>837</v>
      </c>
      <c r="T487" t="s">
        <v>838</v>
      </c>
      <c r="U487">
        <v>1000</v>
      </c>
      <c r="V487" t="s">
        <v>71</v>
      </c>
      <c r="W487">
        <v>1321</v>
      </c>
      <c r="X487" t="s">
        <v>91</v>
      </c>
      <c r="Y487">
        <v>2</v>
      </c>
      <c r="Z487" t="s">
        <v>683</v>
      </c>
      <c r="AH487" s="1">
        <v>1069046.6499999999</v>
      </c>
      <c r="AI487">
        <v>0</v>
      </c>
      <c r="AJ487" s="1">
        <v>4853.4399999999996</v>
      </c>
      <c r="AK487" s="1">
        <v>4853.4399999999996</v>
      </c>
      <c r="AL487" s="1">
        <v>4853.4399999999996</v>
      </c>
      <c r="AM487" s="1">
        <v>2013.88</v>
      </c>
      <c r="AN487" s="1">
        <v>2013.88</v>
      </c>
      <c r="AO487" s="1">
        <v>1064193.21</v>
      </c>
      <c r="AP487" s="1">
        <v>1067032.77</v>
      </c>
      <c r="AQ487">
        <v>0</v>
      </c>
      <c r="AR487" s="1">
        <v>1069046.6499999999</v>
      </c>
      <c r="AS487">
        <v>0</v>
      </c>
      <c r="AT487">
        <v>0</v>
      </c>
      <c r="AU487" s="1">
        <v>1069046.6499999999</v>
      </c>
    </row>
    <row r="488" spans="1:47" hidden="1" x14ac:dyDescent="0.35">
      <c r="A488" t="s">
        <v>987</v>
      </c>
      <c r="B488" t="s">
        <v>64</v>
      </c>
      <c r="C488" t="s">
        <v>988</v>
      </c>
      <c r="D488" t="s">
        <v>54</v>
      </c>
      <c r="E488">
        <v>1</v>
      </c>
      <c r="F488" t="s">
        <v>45</v>
      </c>
      <c r="G488">
        <v>1.3</v>
      </c>
      <c r="H488" t="s">
        <v>46</v>
      </c>
      <c r="I488" t="s">
        <v>47</v>
      </c>
      <c r="J488" t="s">
        <v>48</v>
      </c>
      <c r="K488" t="s">
        <v>65</v>
      </c>
      <c r="L488" t="s">
        <v>66</v>
      </c>
      <c r="M488" t="s">
        <v>833</v>
      </c>
      <c r="N488" t="s">
        <v>835</v>
      </c>
      <c r="O488">
        <v>5</v>
      </c>
      <c r="P488" t="s">
        <v>810</v>
      </c>
      <c r="Q488">
        <v>66</v>
      </c>
      <c r="R488" t="s">
        <v>71</v>
      </c>
      <c r="S488" t="s">
        <v>837</v>
      </c>
      <c r="T488" t="s">
        <v>838</v>
      </c>
      <c r="U488">
        <v>1000</v>
      </c>
      <c r="V488" t="s">
        <v>71</v>
      </c>
      <c r="W488">
        <v>1341</v>
      </c>
      <c r="X488" t="s">
        <v>399</v>
      </c>
      <c r="Y488">
        <v>0</v>
      </c>
      <c r="Z488" t="s">
        <v>58</v>
      </c>
      <c r="AH488" s="1">
        <v>774808.6</v>
      </c>
      <c r="AI488">
        <v>0</v>
      </c>
      <c r="AJ488" s="1">
        <v>260999.8</v>
      </c>
      <c r="AK488" s="1">
        <v>260999.8</v>
      </c>
      <c r="AL488" s="1">
        <v>260999.8</v>
      </c>
      <c r="AM488" s="1">
        <v>260999.8</v>
      </c>
      <c r="AN488" s="1">
        <v>260999.8</v>
      </c>
      <c r="AO488" s="1">
        <v>513808.8</v>
      </c>
      <c r="AP488" s="1">
        <v>513808.8</v>
      </c>
      <c r="AQ488">
        <v>0</v>
      </c>
      <c r="AR488" s="1">
        <v>774808.6</v>
      </c>
      <c r="AS488">
        <v>0</v>
      </c>
      <c r="AT488">
        <v>0</v>
      </c>
      <c r="AU488" s="1">
        <v>774808.6</v>
      </c>
    </row>
    <row r="489" spans="1:47" hidden="1" x14ac:dyDescent="0.35">
      <c r="A489" t="s">
        <v>987</v>
      </c>
      <c r="B489" t="s">
        <v>64</v>
      </c>
      <c r="C489" t="s">
        <v>988</v>
      </c>
      <c r="D489" t="s">
        <v>54</v>
      </c>
      <c r="E489">
        <v>1</v>
      </c>
      <c r="F489" t="s">
        <v>45</v>
      </c>
      <c r="G489">
        <v>1.3</v>
      </c>
      <c r="H489" t="s">
        <v>46</v>
      </c>
      <c r="I489" t="s">
        <v>47</v>
      </c>
      <c r="J489" t="s">
        <v>48</v>
      </c>
      <c r="K489" t="s">
        <v>65</v>
      </c>
      <c r="L489" t="s">
        <v>66</v>
      </c>
      <c r="M489" t="s">
        <v>833</v>
      </c>
      <c r="N489" t="s">
        <v>835</v>
      </c>
      <c r="O489">
        <v>5</v>
      </c>
      <c r="P489" t="s">
        <v>810</v>
      </c>
      <c r="Q489">
        <v>66</v>
      </c>
      <c r="R489" t="s">
        <v>71</v>
      </c>
      <c r="S489" t="s">
        <v>837</v>
      </c>
      <c r="T489" t="s">
        <v>838</v>
      </c>
      <c r="U489">
        <v>1000</v>
      </c>
      <c r="V489" t="s">
        <v>71</v>
      </c>
      <c r="W489">
        <v>1421</v>
      </c>
      <c r="X489" t="s">
        <v>96</v>
      </c>
      <c r="Y489">
        <v>2</v>
      </c>
      <c r="Z489" t="s">
        <v>683</v>
      </c>
      <c r="AH489" s="1">
        <v>966092.17</v>
      </c>
      <c r="AI489">
        <v>0</v>
      </c>
      <c r="AJ489" s="1">
        <v>233809.58</v>
      </c>
      <c r="AK489" s="1">
        <v>233809.58</v>
      </c>
      <c r="AL489" s="1">
        <v>233809.58</v>
      </c>
      <c r="AM489" s="1">
        <v>233809.58</v>
      </c>
      <c r="AN489" s="1">
        <v>233809.58</v>
      </c>
      <c r="AO489" s="1">
        <v>732282.59</v>
      </c>
      <c r="AP489" s="1">
        <v>732282.59</v>
      </c>
      <c r="AQ489">
        <v>0</v>
      </c>
      <c r="AR489" s="1">
        <v>966092.17</v>
      </c>
      <c r="AS489">
        <v>0</v>
      </c>
      <c r="AT489">
        <v>0</v>
      </c>
      <c r="AU489" s="1">
        <v>966092.17</v>
      </c>
    </row>
    <row r="490" spans="1:47" hidden="1" x14ac:dyDescent="0.35">
      <c r="A490" t="s">
        <v>987</v>
      </c>
      <c r="B490" t="s">
        <v>64</v>
      </c>
      <c r="C490" t="s">
        <v>988</v>
      </c>
      <c r="D490" t="s">
        <v>54</v>
      </c>
      <c r="E490">
        <v>1</v>
      </c>
      <c r="F490" t="s">
        <v>45</v>
      </c>
      <c r="G490">
        <v>1.3</v>
      </c>
      <c r="H490" t="s">
        <v>46</v>
      </c>
      <c r="I490" t="s">
        <v>47</v>
      </c>
      <c r="J490" t="s">
        <v>48</v>
      </c>
      <c r="K490" t="s">
        <v>65</v>
      </c>
      <c r="L490" t="s">
        <v>66</v>
      </c>
      <c r="M490" t="s">
        <v>833</v>
      </c>
      <c r="N490" t="s">
        <v>835</v>
      </c>
      <c r="O490">
        <v>5</v>
      </c>
      <c r="P490" t="s">
        <v>810</v>
      </c>
      <c r="Q490">
        <v>66</v>
      </c>
      <c r="R490" t="s">
        <v>71</v>
      </c>
      <c r="S490" t="s">
        <v>837</v>
      </c>
      <c r="T490" t="s">
        <v>838</v>
      </c>
      <c r="U490">
        <v>1000</v>
      </c>
      <c r="V490" t="s">
        <v>71</v>
      </c>
      <c r="W490">
        <v>1431</v>
      </c>
      <c r="X490" t="s">
        <v>97</v>
      </c>
      <c r="Y490">
        <v>2</v>
      </c>
      <c r="Z490" t="s">
        <v>683</v>
      </c>
      <c r="AH490" s="1">
        <v>643861.88</v>
      </c>
      <c r="AI490">
        <v>0</v>
      </c>
      <c r="AJ490" s="1">
        <v>78095.25</v>
      </c>
      <c r="AK490" s="1">
        <v>78095.25</v>
      </c>
      <c r="AL490" s="1">
        <v>78095.25</v>
      </c>
      <c r="AM490" s="1">
        <v>78095.25</v>
      </c>
      <c r="AN490" s="1">
        <v>78095.25</v>
      </c>
      <c r="AO490" s="1">
        <v>565766.63</v>
      </c>
      <c r="AP490" s="1">
        <v>565766.63</v>
      </c>
      <c r="AQ490">
        <v>0</v>
      </c>
      <c r="AR490" s="1">
        <v>643861.88</v>
      </c>
      <c r="AS490">
        <v>0</v>
      </c>
      <c r="AT490">
        <v>0</v>
      </c>
      <c r="AU490" s="1">
        <v>643861.88</v>
      </c>
    </row>
    <row r="491" spans="1:47" hidden="1" x14ac:dyDescent="0.35">
      <c r="A491" t="s">
        <v>987</v>
      </c>
      <c r="B491" t="s">
        <v>64</v>
      </c>
      <c r="C491" t="s">
        <v>988</v>
      </c>
      <c r="D491" t="s">
        <v>54</v>
      </c>
      <c r="E491">
        <v>1</v>
      </c>
      <c r="F491" t="s">
        <v>45</v>
      </c>
      <c r="G491">
        <v>1.7</v>
      </c>
      <c r="H491" t="s">
        <v>154</v>
      </c>
      <c r="I491" t="s">
        <v>155</v>
      </c>
      <c r="J491" t="s">
        <v>156</v>
      </c>
      <c r="K491" t="s">
        <v>157</v>
      </c>
      <c r="L491" t="s">
        <v>158</v>
      </c>
      <c r="M491" t="s">
        <v>833</v>
      </c>
      <c r="N491" t="s">
        <v>835</v>
      </c>
      <c r="O491">
        <v>6</v>
      </c>
      <c r="P491" t="s">
        <v>164</v>
      </c>
      <c r="Q491">
        <v>10</v>
      </c>
      <c r="R491" t="s">
        <v>172</v>
      </c>
      <c r="S491" t="s">
        <v>834</v>
      </c>
      <c r="T491" t="s">
        <v>836</v>
      </c>
      <c r="U491">
        <v>1000</v>
      </c>
      <c r="V491" t="s">
        <v>71</v>
      </c>
      <c r="W491">
        <v>1131</v>
      </c>
      <c r="X491" t="s">
        <v>89</v>
      </c>
      <c r="Y491">
        <v>3</v>
      </c>
      <c r="Z491" t="s">
        <v>867</v>
      </c>
      <c r="AH491" s="1">
        <v>75459130.170000002</v>
      </c>
      <c r="AI491" s="1">
        <v>213089057</v>
      </c>
      <c r="AJ491" s="1">
        <v>75459130.170000002</v>
      </c>
      <c r="AK491" s="1">
        <v>75459130.170000002</v>
      </c>
      <c r="AL491" s="1">
        <v>75459130.170000002</v>
      </c>
      <c r="AM491" s="1">
        <v>75459130.170000002</v>
      </c>
      <c r="AN491" s="1">
        <v>75459130.170000002</v>
      </c>
      <c r="AO491">
        <v>0</v>
      </c>
      <c r="AP491">
        <v>0</v>
      </c>
      <c r="AQ491">
        <v>0</v>
      </c>
      <c r="AR491">
        <v>0</v>
      </c>
      <c r="AS491">
        <v>0</v>
      </c>
      <c r="AT491" s="1">
        <v>137629926.83000001</v>
      </c>
      <c r="AU491" s="1">
        <v>-137629926.83000001</v>
      </c>
    </row>
    <row r="492" spans="1:47" hidden="1" x14ac:dyDescent="0.35">
      <c r="A492" t="s">
        <v>987</v>
      </c>
      <c r="B492" t="s">
        <v>64</v>
      </c>
      <c r="C492" t="s">
        <v>988</v>
      </c>
      <c r="D492" t="s">
        <v>54</v>
      </c>
      <c r="E492">
        <v>1</v>
      </c>
      <c r="F492" t="s">
        <v>45</v>
      </c>
      <c r="G492">
        <v>1.7</v>
      </c>
      <c r="H492" t="s">
        <v>154</v>
      </c>
      <c r="I492" t="s">
        <v>155</v>
      </c>
      <c r="J492" t="s">
        <v>156</v>
      </c>
      <c r="K492" t="s">
        <v>157</v>
      </c>
      <c r="L492" t="s">
        <v>158</v>
      </c>
      <c r="M492" t="s">
        <v>833</v>
      </c>
      <c r="N492" t="s">
        <v>835</v>
      </c>
      <c r="O492">
        <v>6</v>
      </c>
      <c r="P492" t="s">
        <v>164</v>
      </c>
      <c r="Q492">
        <v>10</v>
      </c>
      <c r="R492" t="s">
        <v>172</v>
      </c>
      <c r="S492" t="s">
        <v>834</v>
      </c>
      <c r="T492" t="s">
        <v>836</v>
      </c>
      <c r="U492">
        <v>1000</v>
      </c>
      <c r="V492" t="s">
        <v>71</v>
      </c>
      <c r="W492">
        <v>1321</v>
      </c>
      <c r="X492" t="s">
        <v>91</v>
      </c>
      <c r="Y492">
        <v>3</v>
      </c>
      <c r="Z492" t="s">
        <v>867</v>
      </c>
      <c r="AH492" s="1">
        <v>2414843.81</v>
      </c>
      <c r="AI492" s="1">
        <v>2959570</v>
      </c>
      <c r="AJ492" s="1">
        <v>2414843.81</v>
      </c>
      <c r="AK492" s="1">
        <v>2414843.81</v>
      </c>
      <c r="AL492" s="1">
        <v>2414843.81</v>
      </c>
      <c r="AM492" s="1">
        <v>2414843.81</v>
      </c>
      <c r="AN492" s="1">
        <v>2414843.81</v>
      </c>
      <c r="AO492">
        <v>0</v>
      </c>
      <c r="AP492">
        <v>0</v>
      </c>
      <c r="AQ492">
        <v>0</v>
      </c>
      <c r="AR492">
        <v>0</v>
      </c>
      <c r="AS492">
        <v>0</v>
      </c>
      <c r="AT492" s="1">
        <v>544726.18999999994</v>
      </c>
      <c r="AU492" s="1">
        <v>-544726.18999999994</v>
      </c>
    </row>
    <row r="493" spans="1:47" hidden="1" x14ac:dyDescent="0.35">
      <c r="A493" t="s">
        <v>987</v>
      </c>
      <c r="B493" t="s">
        <v>64</v>
      </c>
      <c r="C493" t="s">
        <v>988</v>
      </c>
      <c r="D493" t="s">
        <v>54</v>
      </c>
      <c r="E493">
        <v>1</v>
      </c>
      <c r="F493" t="s">
        <v>45</v>
      </c>
      <c r="G493">
        <v>1.7</v>
      </c>
      <c r="H493" t="s">
        <v>154</v>
      </c>
      <c r="I493" t="s">
        <v>155</v>
      </c>
      <c r="J493" t="s">
        <v>156</v>
      </c>
      <c r="K493" t="s">
        <v>157</v>
      </c>
      <c r="L493" t="s">
        <v>158</v>
      </c>
      <c r="M493" t="s">
        <v>833</v>
      </c>
      <c r="N493" t="s">
        <v>835</v>
      </c>
      <c r="O493">
        <v>6</v>
      </c>
      <c r="P493" t="s">
        <v>164</v>
      </c>
      <c r="Q493">
        <v>67</v>
      </c>
      <c r="R493" t="s">
        <v>172</v>
      </c>
      <c r="S493" t="s">
        <v>837</v>
      </c>
      <c r="T493" t="s">
        <v>838</v>
      </c>
      <c r="U493">
        <v>1000</v>
      </c>
      <c r="V493" t="s">
        <v>71</v>
      </c>
      <c r="W493">
        <v>1131</v>
      </c>
      <c r="X493" t="s">
        <v>89</v>
      </c>
      <c r="Y493">
        <v>3</v>
      </c>
      <c r="Z493" t="s">
        <v>867</v>
      </c>
      <c r="AH493" s="1">
        <v>31297240.059999999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 s="1">
        <v>31297240.059999999</v>
      </c>
      <c r="AP493" s="1">
        <v>31297240.059999999</v>
      </c>
      <c r="AQ493">
        <v>0</v>
      </c>
      <c r="AR493" s="1">
        <v>31297240.059999999</v>
      </c>
      <c r="AS493">
        <v>0</v>
      </c>
      <c r="AT493">
        <v>0</v>
      </c>
      <c r="AU493" s="1">
        <v>31297240.059999999</v>
      </c>
    </row>
    <row r="494" spans="1:47" hidden="1" x14ac:dyDescent="0.35">
      <c r="A494" t="s">
        <v>987</v>
      </c>
      <c r="B494" t="s">
        <v>64</v>
      </c>
      <c r="C494" t="s">
        <v>988</v>
      </c>
      <c r="D494" t="s">
        <v>54</v>
      </c>
      <c r="E494">
        <v>1</v>
      </c>
      <c r="F494" t="s">
        <v>45</v>
      </c>
      <c r="G494">
        <v>1.7</v>
      </c>
      <c r="H494" t="s">
        <v>154</v>
      </c>
      <c r="I494" t="s">
        <v>155</v>
      </c>
      <c r="J494" t="s">
        <v>156</v>
      </c>
      <c r="K494" t="s">
        <v>157</v>
      </c>
      <c r="L494" t="s">
        <v>158</v>
      </c>
      <c r="M494" t="s">
        <v>833</v>
      </c>
      <c r="N494" t="s">
        <v>835</v>
      </c>
      <c r="O494">
        <v>6</v>
      </c>
      <c r="P494" t="s">
        <v>164</v>
      </c>
      <c r="Q494">
        <v>67</v>
      </c>
      <c r="R494" t="s">
        <v>172</v>
      </c>
      <c r="S494" t="s">
        <v>837</v>
      </c>
      <c r="T494" t="s">
        <v>838</v>
      </c>
      <c r="U494">
        <v>1000</v>
      </c>
      <c r="V494" t="s">
        <v>71</v>
      </c>
      <c r="W494">
        <v>1321</v>
      </c>
      <c r="X494" t="s">
        <v>91</v>
      </c>
      <c r="Y494">
        <v>3</v>
      </c>
      <c r="Z494" t="s">
        <v>867</v>
      </c>
      <c r="AH494" s="1">
        <v>355512.05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 s="1">
        <v>355512.05</v>
      </c>
      <c r="AP494" s="1">
        <v>355512.05</v>
      </c>
      <c r="AQ494">
        <v>0</v>
      </c>
      <c r="AR494" s="1">
        <v>355512.05</v>
      </c>
      <c r="AS494">
        <v>0</v>
      </c>
      <c r="AT494">
        <v>0</v>
      </c>
      <c r="AU494" s="1">
        <v>355512.05</v>
      </c>
    </row>
    <row r="495" spans="1:47" hidden="1" x14ac:dyDescent="0.35">
      <c r="A495" t="s">
        <v>987</v>
      </c>
      <c r="B495" t="s">
        <v>64</v>
      </c>
      <c r="C495" t="s">
        <v>988</v>
      </c>
      <c r="D495" t="s">
        <v>54</v>
      </c>
      <c r="E495">
        <v>2</v>
      </c>
      <c r="F495" t="s">
        <v>183</v>
      </c>
      <c r="G495">
        <v>2.2000000000000002</v>
      </c>
      <c r="H495" t="s">
        <v>193</v>
      </c>
      <c r="I495" t="s">
        <v>459</v>
      </c>
      <c r="J495" t="s">
        <v>460</v>
      </c>
      <c r="K495" t="s">
        <v>65</v>
      </c>
      <c r="L495" t="s">
        <v>66</v>
      </c>
      <c r="M495" t="s">
        <v>855</v>
      </c>
      <c r="N495" t="s">
        <v>857</v>
      </c>
      <c r="O495">
        <v>1</v>
      </c>
      <c r="P495" t="s">
        <v>472</v>
      </c>
      <c r="Q495">
        <v>29</v>
      </c>
      <c r="R495" t="s">
        <v>473</v>
      </c>
      <c r="S495" t="s">
        <v>884</v>
      </c>
      <c r="T495" t="s">
        <v>885</v>
      </c>
      <c r="U495">
        <v>3000</v>
      </c>
      <c r="V495" t="s">
        <v>56</v>
      </c>
      <c r="W495">
        <v>3111</v>
      </c>
      <c r="X495" t="s">
        <v>199</v>
      </c>
      <c r="Y495">
        <v>0</v>
      </c>
      <c r="Z495" t="s">
        <v>58</v>
      </c>
      <c r="AH495" s="1">
        <v>21005661</v>
      </c>
      <c r="AI495">
        <v>0</v>
      </c>
      <c r="AJ495" s="1">
        <v>21005661</v>
      </c>
      <c r="AK495" s="1">
        <v>21005661</v>
      </c>
      <c r="AL495" s="1">
        <v>21005661</v>
      </c>
      <c r="AM495" s="1">
        <v>21005661</v>
      </c>
      <c r="AN495" s="1">
        <v>21005661</v>
      </c>
      <c r="AO495">
        <v>0</v>
      </c>
      <c r="AP495">
        <v>0</v>
      </c>
      <c r="AQ495">
        <v>0</v>
      </c>
      <c r="AR495" s="1">
        <v>72316441.739999995</v>
      </c>
      <c r="AS495">
        <v>0</v>
      </c>
      <c r="AT495" s="1">
        <v>51310780.740000002</v>
      </c>
      <c r="AU495" s="1">
        <v>21005661</v>
      </c>
    </row>
    <row r="496" spans="1:47" hidden="1" x14ac:dyDescent="0.35">
      <c r="A496" t="s">
        <v>987</v>
      </c>
      <c r="B496" t="s">
        <v>64</v>
      </c>
      <c r="C496" t="s">
        <v>988</v>
      </c>
      <c r="D496" t="s">
        <v>54</v>
      </c>
      <c r="E496">
        <v>2</v>
      </c>
      <c r="F496" t="s">
        <v>183</v>
      </c>
      <c r="G496">
        <v>2.2000000000000002</v>
      </c>
      <c r="H496" t="s">
        <v>193</v>
      </c>
      <c r="I496" t="s">
        <v>459</v>
      </c>
      <c r="J496" t="s">
        <v>460</v>
      </c>
      <c r="K496" t="s">
        <v>65</v>
      </c>
      <c r="L496" t="s">
        <v>66</v>
      </c>
      <c r="M496" t="s">
        <v>822</v>
      </c>
      <c r="N496" t="s">
        <v>824</v>
      </c>
      <c r="O496">
        <v>1</v>
      </c>
      <c r="P496" t="s">
        <v>472</v>
      </c>
      <c r="Q496">
        <v>68</v>
      </c>
      <c r="R496" t="s">
        <v>473</v>
      </c>
      <c r="S496" t="s">
        <v>893</v>
      </c>
      <c r="T496" t="s">
        <v>1132</v>
      </c>
      <c r="U496">
        <v>3000</v>
      </c>
      <c r="V496" t="s">
        <v>56</v>
      </c>
      <c r="W496">
        <v>3111</v>
      </c>
      <c r="X496" t="s">
        <v>199</v>
      </c>
      <c r="Y496">
        <v>0</v>
      </c>
      <c r="Z496" t="s">
        <v>58</v>
      </c>
      <c r="AH496" s="1">
        <v>65922737.5</v>
      </c>
      <c r="AI496">
        <v>0</v>
      </c>
      <c r="AJ496" s="1">
        <v>21247196</v>
      </c>
      <c r="AK496">
        <v>0</v>
      </c>
      <c r="AL496">
        <v>0</v>
      </c>
      <c r="AM496">
        <v>0</v>
      </c>
      <c r="AN496">
        <v>0</v>
      </c>
      <c r="AO496" s="1">
        <v>65922737.5</v>
      </c>
      <c r="AP496" s="1">
        <v>65922737.5</v>
      </c>
      <c r="AQ496">
        <v>0</v>
      </c>
      <c r="AR496" s="1">
        <v>65922737.5</v>
      </c>
      <c r="AS496">
        <v>0</v>
      </c>
      <c r="AT496">
        <v>0</v>
      </c>
      <c r="AU496" s="1">
        <v>65922737.5</v>
      </c>
    </row>
    <row r="497" spans="1:47" hidden="1" x14ac:dyDescent="0.35">
      <c r="A497" t="s">
        <v>989</v>
      </c>
      <c r="B497" t="s">
        <v>44</v>
      </c>
      <c r="C497" t="s">
        <v>990</v>
      </c>
      <c r="D497" t="s">
        <v>54</v>
      </c>
      <c r="E497">
        <v>1</v>
      </c>
      <c r="F497" t="s">
        <v>45</v>
      </c>
      <c r="G497">
        <v>1.3</v>
      </c>
      <c r="H497" t="s">
        <v>46</v>
      </c>
      <c r="I497" t="s">
        <v>47</v>
      </c>
      <c r="J497" t="s">
        <v>48</v>
      </c>
      <c r="K497" t="s">
        <v>49</v>
      </c>
      <c r="L497" t="s">
        <v>50</v>
      </c>
      <c r="M497" t="s">
        <v>808</v>
      </c>
      <c r="N497" t="s">
        <v>60</v>
      </c>
      <c r="O497">
        <v>5</v>
      </c>
      <c r="P497" t="s">
        <v>810</v>
      </c>
      <c r="Q497">
        <v>7</v>
      </c>
      <c r="R497" t="s">
        <v>61</v>
      </c>
      <c r="S497" t="s">
        <v>809</v>
      </c>
      <c r="T497" t="s">
        <v>811</v>
      </c>
      <c r="U497">
        <v>3000</v>
      </c>
      <c r="V497" t="s">
        <v>56</v>
      </c>
      <c r="W497">
        <v>3921</v>
      </c>
      <c r="X497" t="s">
        <v>57</v>
      </c>
      <c r="Y497">
        <v>0</v>
      </c>
      <c r="Z497" t="s">
        <v>58</v>
      </c>
      <c r="AH497" s="1">
        <v>100000</v>
      </c>
      <c r="AI497">
        <v>0</v>
      </c>
      <c r="AJ497" s="1">
        <v>12306.74</v>
      </c>
      <c r="AK497" s="1">
        <v>12306.74</v>
      </c>
      <c r="AL497" s="1">
        <v>12306.74</v>
      </c>
      <c r="AM497" s="1">
        <v>12306.74</v>
      </c>
      <c r="AN497" s="1">
        <v>12306.74</v>
      </c>
      <c r="AO497" s="1">
        <v>87693.26</v>
      </c>
      <c r="AP497" s="1">
        <v>87693.26</v>
      </c>
      <c r="AQ497" s="1">
        <v>100000</v>
      </c>
      <c r="AR497">
        <v>0</v>
      </c>
      <c r="AS497">
        <v>0</v>
      </c>
      <c r="AT497">
        <v>0</v>
      </c>
      <c r="AU497" s="1">
        <v>100000</v>
      </c>
    </row>
    <row r="498" spans="1:47" hidden="1" x14ac:dyDescent="0.35">
      <c r="A498" t="s">
        <v>989</v>
      </c>
      <c r="B498" t="s">
        <v>44</v>
      </c>
      <c r="C498" t="s">
        <v>990</v>
      </c>
      <c r="D498" t="s">
        <v>54</v>
      </c>
      <c r="E498">
        <v>1</v>
      </c>
      <c r="F498" t="s">
        <v>45</v>
      </c>
      <c r="G498">
        <v>1.7</v>
      </c>
      <c r="H498" t="s">
        <v>154</v>
      </c>
      <c r="I498" t="s">
        <v>155</v>
      </c>
      <c r="J498" t="s">
        <v>156</v>
      </c>
      <c r="K498" t="s">
        <v>157</v>
      </c>
      <c r="L498" t="s">
        <v>158</v>
      </c>
      <c r="M498" t="s">
        <v>833</v>
      </c>
      <c r="N498" t="s">
        <v>835</v>
      </c>
      <c r="O498">
        <v>6</v>
      </c>
      <c r="P498" t="s">
        <v>164</v>
      </c>
      <c r="Q498">
        <v>10</v>
      </c>
      <c r="R498" t="s">
        <v>172</v>
      </c>
      <c r="S498" t="s">
        <v>834</v>
      </c>
      <c r="T498" t="s">
        <v>836</v>
      </c>
      <c r="U498">
        <v>1000</v>
      </c>
      <c r="V498" t="s">
        <v>71</v>
      </c>
      <c r="W498">
        <v>1711</v>
      </c>
      <c r="X498" t="s">
        <v>132</v>
      </c>
      <c r="Y498">
        <v>0</v>
      </c>
      <c r="Z498" t="s">
        <v>58</v>
      </c>
      <c r="AH498" s="1">
        <v>11691383.619999999</v>
      </c>
      <c r="AI498">
        <v>0</v>
      </c>
      <c r="AJ498" s="1">
        <v>11691383.619999999</v>
      </c>
      <c r="AK498" s="1">
        <v>11691383.619999999</v>
      </c>
      <c r="AL498" s="1">
        <v>11691383.619999999</v>
      </c>
      <c r="AM498" s="1">
        <v>11691383.619999999</v>
      </c>
      <c r="AN498" s="1">
        <v>11691383.619999999</v>
      </c>
      <c r="AO498">
        <v>0</v>
      </c>
      <c r="AP498">
        <v>0</v>
      </c>
      <c r="AQ498" s="1">
        <v>23000000</v>
      </c>
      <c r="AR498" s="1">
        <v>11308616.380000001</v>
      </c>
      <c r="AS498">
        <v>0</v>
      </c>
      <c r="AT498" s="1">
        <v>22617232.760000002</v>
      </c>
      <c r="AU498" s="1">
        <v>11691383.619999999</v>
      </c>
    </row>
    <row r="499" spans="1:47" hidden="1" x14ac:dyDescent="0.35">
      <c r="A499" t="s">
        <v>989</v>
      </c>
      <c r="B499" t="s">
        <v>44</v>
      </c>
      <c r="C499" t="s">
        <v>990</v>
      </c>
      <c r="D499" t="s">
        <v>54</v>
      </c>
      <c r="E499">
        <v>1</v>
      </c>
      <c r="F499" t="s">
        <v>45</v>
      </c>
      <c r="G499">
        <v>1.7</v>
      </c>
      <c r="H499" t="s">
        <v>154</v>
      </c>
      <c r="I499" t="s">
        <v>155</v>
      </c>
      <c r="J499" t="s">
        <v>156</v>
      </c>
      <c r="K499" t="s">
        <v>157</v>
      </c>
      <c r="L499" t="s">
        <v>158</v>
      </c>
      <c r="M499" t="s">
        <v>833</v>
      </c>
      <c r="N499" t="s">
        <v>835</v>
      </c>
      <c r="O499">
        <v>6</v>
      </c>
      <c r="P499" t="s">
        <v>164</v>
      </c>
      <c r="Q499">
        <v>10</v>
      </c>
      <c r="R499" t="s">
        <v>172</v>
      </c>
      <c r="S499" t="s">
        <v>834</v>
      </c>
      <c r="T499" t="s">
        <v>836</v>
      </c>
      <c r="U499">
        <v>1000</v>
      </c>
      <c r="V499" t="s">
        <v>71</v>
      </c>
      <c r="W499">
        <v>1711</v>
      </c>
      <c r="X499" t="s">
        <v>132</v>
      </c>
      <c r="Y499">
        <v>49</v>
      </c>
      <c r="Z499" t="s">
        <v>991</v>
      </c>
      <c r="AH499" s="1">
        <v>1362579.98</v>
      </c>
      <c r="AI499">
        <v>0</v>
      </c>
      <c r="AJ499" s="1">
        <v>1362579.98</v>
      </c>
      <c r="AK499" s="1">
        <v>1362579.98</v>
      </c>
      <c r="AL499" s="1">
        <v>1362579.98</v>
      </c>
      <c r="AM499" s="1">
        <v>1362579.98</v>
      </c>
      <c r="AN499" s="1">
        <v>1362579.98</v>
      </c>
      <c r="AO499">
        <v>0</v>
      </c>
      <c r="AP499">
        <v>0</v>
      </c>
      <c r="AQ499" s="1">
        <v>2688400</v>
      </c>
      <c r="AR499" s="1">
        <v>1325820.02</v>
      </c>
      <c r="AS499">
        <v>0</v>
      </c>
      <c r="AT499" s="1">
        <v>2651640.04</v>
      </c>
      <c r="AU499" s="1">
        <v>1362579.98</v>
      </c>
    </row>
    <row r="500" spans="1:47" hidden="1" x14ac:dyDescent="0.35">
      <c r="A500" t="s">
        <v>989</v>
      </c>
      <c r="B500" t="s">
        <v>44</v>
      </c>
      <c r="C500" t="s">
        <v>990</v>
      </c>
      <c r="D500" t="s">
        <v>54</v>
      </c>
      <c r="E500">
        <v>1</v>
      </c>
      <c r="F500" t="s">
        <v>45</v>
      </c>
      <c r="G500">
        <v>1.7</v>
      </c>
      <c r="H500" t="s">
        <v>154</v>
      </c>
      <c r="I500" t="s">
        <v>155</v>
      </c>
      <c r="J500" t="s">
        <v>156</v>
      </c>
      <c r="K500" t="s">
        <v>157</v>
      </c>
      <c r="L500" t="s">
        <v>158</v>
      </c>
      <c r="M500" t="s">
        <v>833</v>
      </c>
      <c r="N500" t="s">
        <v>835</v>
      </c>
      <c r="O500">
        <v>6</v>
      </c>
      <c r="P500" t="s">
        <v>164</v>
      </c>
      <c r="Q500">
        <v>67</v>
      </c>
      <c r="R500" t="s">
        <v>172</v>
      </c>
      <c r="S500" t="s">
        <v>837</v>
      </c>
      <c r="T500" t="s">
        <v>838</v>
      </c>
      <c r="U500">
        <v>1000</v>
      </c>
      <c r="V500" t="s">
        <v>71</v>
      </c>
      <c r="W500">
        <v>1711</v>
      </c>
      <c r="X500" t="s">
        <v>132</v>
      </c>
      <c r="Y500">
        <v>0</v>
      </c>
      <c r="Z500" t="s">
        <v>58</v>
      </c>
      <c r="AH500" s="1">
        <v>11308616.380000001</v>
      </c>
      <c r="AI500">
        <v>0</v>
      </c>
      <c r="AJ500" s="1">
        <v>1671395.17</v>
      </c>
      <c r="AK500" s="1">
        <v>1671395.17</v>
      </c>
      <c r="AL500" s="1">
        <v>1671395.17</v>
      </c>
      <c r="AM500" s="1">
        <v>1671395.17</v>
      </c>
      <c r="AN500" s="1">
        <v>1671395.17</v>
      </c>
      <c r="AO500" s="1">
        <v>9637221.2100000009</v>
      </c>
      <c r="AP500" s="1">
        <v>9637221.2100000009</v>
      </c>
      <c r="AQ500">
        <v>0</v>
      </c>
      <c r="AR500" s="1">
        <v>11308616.380000001</v>
      </c>
      <c r="AS500">
        <v>0</v>
      </c>
      <c r="AT500">
        <v>0</v>
      </c>
      <c r="AU500" s="1">
        <v>11308616.380000001</v>
      </c>
    </row>
    <row r="501" spans="1:47" hidden="1" x14ac:dyDescent="0.35">
      <c r="A501" t="s">
        <v>989</v>
      </c>
      <c r="B501" t="s">
        <v>44</v>
      </c>
      <c r="C501" t="s">
        <v>990</v>
      </c>
      <c r="D501" t="s">
        <v>54</v>
      </c>
      <c r="E501">
        <v>1</v>
      </c>
      <c r="F501" t="s">
        <v>45</v>
      </c>
      <c r="G501">
        <v>1.7</v>
      </c>
      <c r="H501" t="s">
        <v>154</v>
      </c>
      <c r="I501" t="s">
        <v>155</v>
      </c>
      <c r="J501" t="s">
        <v>156</v>
      </c>
      <c r="K501" t="s">
        <v>157</v>
      </c>
      <c r="L501" t="s">
        <v>158</v>
      </c>
      <c r="M501" t="s">
        <v>833</v>
      </c>
      <c r="N501" t="s">
        <v>835</v>
      </c>
      <c r="O501">
        <v>6</v>
      </c>
      <c r="P501" t="s">
        <v>164</v>
      </c>
      <c r="Q501">
        <v>67</v>
      </c>
      <c r="R501" t="s">
        <v>172</v>
      </c>
      <c r="S501" t="s">
        <v>837</v>
      </c>
      <c r="T501" t="s">
        <v>838</v>
      </c>
      <c r="U501">
        <v>1000</v>
      </c>
      <c r="V501" t="s">
        <v>71</v>
      </c>
      <c r="W501">
        <v>1711</v>
      </c>
      <c r="X501" t="s">
        <v>132</v>
      </c>
      <c r="Y501">
        <v>49</v>
      </c>
      <c r="Z501" t="s">
        <v>991</v>
      </c>
      <c r="AH501" s="1">
        <v>1325820.02</v>
      </c>
      <c r="AI501">
        <v>0</v>
      </c>
      <c r="AJ501" s="1">
        <v>198101.7</v>
      </c>
      <c r="AK501" s="1">
        <v>198101.7</v>
      </c>
      <c r="AL501" s="1">
        <v>198101.7</v>
      </c>
      <c r="AM501" s="1">
        <v>198101.7</v>
      </c>
      <c r="AN501" s="1">
        <v>198101.7</v>
      </c>
      <c r="AO501" s="1">
        <v>1127718.32</v>
      </c>
      <c r="AP501" s="1">
        <v>1127718.32</v>
      </c>
      <c r="AQ501">
        <v>0</v>
      </c>
      <c r="AR501" s="1">
        <v>1325820.02</v>
      </c>
      <c r="AS501">
        <v>0</v>
      </c>
      <c r="AT501">
        <v>0</v>
      </c>
      <c r="AU501" s="1">
        <v>1325820.02</v>
      </c>
    </row>
    <row r="502" spans="1:47" hidden="1" x14ac:dyDescent="0.35">
      <c r="A502" t="s">
        <v>992</v>
      </c>
      <c r="B502" t="s">
        <v>44</v>
      </c>
      <c r="C502" t="s">
        <v>994</v>
      </c>
      <c r="D502" t="s">
        <v>116</v>
      </c>
      <c r="E502">
        <v>1</v>
      </c>
      <c r="F502" t="s">
        <v>45</v>
      </c>
      <c r="G502">
        <v>1.3</v>
      </c>
      <c r="H502" t="s">
        <v>46</v>
      </c>
      <c r="I502" t="s">
        <v>47</v>
      </c>
      <c r="J502" t="s">
        <v>48</v>
      </c>
      <c r="K502" t="s">
        <v>65</v>
      </c>
      <c r="L502" t="s">
        <v>66</v>
      </c>
      <c r="M502" t="s">
        <v>833</v>
      </c>
      <c r="N502" t="s">
        <v>835</v>
      </c>
      <c r="O502">
        <v>5</v>
      </c>
      <c r="P502" t="s">
        <v>810</v>
      </c>
      <c r="Q502">
        <v>9</v>
      </c>
      <c r="R502" t="s">
        <v>120</v>
      </c>
      <c r="S502" t="s">
        <v>834</v>
      </c>
      <c r="T502" t="s">
        <v>836</v>
      </c>
      <c r="U502">
        <v>5000</v>
      </c>
      <c r="V502" t="s">
        <v>118</v>
      </c>
      <c r="W502">
        <v>5111</v>
      </c>
      <c r="X502" t="s">
        <v>119</v>
      </c>
      <c r="Y502">
        <v>61</v>
      </c>
      <c r="Z502" t="s">
        <v>993</v>
      </c>
      <c r="AH502" s="1">
        <v>17500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 s="1">
        <v>17500</v>
      </c>
      <c r="AP502" s="1">
        <v>17500</v>
      </c>
      <c r="AQ502" s="1">
        <v>17500</v>
      </c>
      <c r="AR502">
        <v>0</v>
      </c>
      <c r="AS502">
        <v>0</v>
      </c>
      <c r="AT502">
        <v>0</v>
      </c>
      <c r="AU502" s="1">
        <v>17500</v>
      </c>
    </row>
    <row r="503" spans="1:47" hidden="1" x14ac:dyDescent="0.35">
      <c r="A503" t="s">
        <v>992</v>
      </c>
      <c r="B503" t="s">
        <v>44</v>
      </c>
      <c r="C503" t="s">
        <v>994</v>
      </c>
      <c r="D503" t="s">
        <v>54</v>
      </c>
      <c r="E503">
        <v>1</v>
      </c>
      <c r="F503" t="s">
        <v>45</v>
      </c>
      <c r="G503">
        <v>1.3</v>
      </c>
      <c r="H503" t="s">
        <v>46</v>
      </c>
      <c r="I503" t="s">
        <v>47</v>
      </c>
      <c r="J503" t="s">
        <v>48</v>
      </c>
      <c r="K503" t="s">
        <v>65</v>
      </c>
      <c r="L503" t="s">
        <v>66</v>
      </c>
      <c r="M503" t="s">
        <v>833</v>
      </c>
      <c r="N503" t="s">
        <v>835</v>
      </c>
      <c r="O503">
        <v>5</v>
      </c>
      <c r="P503" t="s">
        <v>810</v>
      </c>
      <c r="Q503">
        <v>9</v>
      </c>
      <c r="R503" t="s">
        <v>120</v>
      </c>
      <c r="S503" t="s">
        <v>834</v>
      </c>
      <c r="T503" t="s">
        <v>836</v>
      </c>
      <c r="U503">
        <v>2000</v>
      </c>
      <c r="V503" t="s">
        <v>105</v>
      </c>
      <c r="W503">
        <v>2111</v>
      </c>
      <c r="X503" t="s">
        <v>124</v>
      </c>
      <c r="Y503">
        <v>61</v>
      </c>
      <c r="Z503" t="s">
        <v>993</v>
      </c>
      <c r="AH503" s="1">
        <v>3600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 s="1">
        <v>3600</v>
      </c>
      <c r="AP503" s="1">
        <v>3600</v>
      </c>
      <c r="AQ503" s="1">
        <v>3600</v>
      </c>
      <c r="AR503">
        <v>0</v>
      </c>
      <c r="AS503">
        <v>0</v>
      </c>
      <c r="AT503">
        <v>0</v>
      </c>
      <c r="AU503" s="1">
        <v>3600</v>
      </c>
    </row>
    <row r="504" spans="1:47" hidden="1" x14ac:dyDescent="0.35">
      <c r="A504" t="s">
        <v>992</v>
      </c>
      <c r="B504" t="s">
        <v>44</v>
      </c>
      <c r="C504" t="s">
        <v>994</v>
      </c>
      <c r="D504" t="s">
        <v>54</v>
      </c>
      <c r="E504">
        <v>1</v>
      </c>
      <c r="F504" t="s">
        <v>45</v>
      </c>
      <c r="G504">
        <v>1.3</v>
      </c>
      <c r="H504" t="s">
        <v>46</v>
      </c>
      <c r="I504" t="s">
        <v>47</v>
      </c>
      <c r="J504" t="s">
        <v>48</v>
      </c>
      <c r="K504" t="s">
        <v>65</v>
      </c>
      <c r="L504" t="s">
        <v>66</v>
      </c>
      <c r="M504" t="s">
        <v>833</v>
      </c>
      <c r="N504" t="s">
        <v>835</v>
      </c>
      <c r="O504">
        <v>5</v>
      </c>
      <c r="P504" t="s">
        <v>810</v>
      </c>
      <c r="Q504">
        <v>9</v>
      </c>
      <c r="R504" t="s">
        <v>120</v>
      </c>
      <c r="S504" t="s">
        <v>834</v>
      </c>
      <c r="T504" t="s">
        <v>836</v>
      </c>
      <c r="U504">
        <v>2000</v>
      </c>
      <c r="V504" t="s">
        <v>105</v>
      </c>
      <c r="W504">
        <v>2141</v>
      </c>
      <c r="X504" t="s">
        <v>126</v>
      </c>
      <c r="Y504">
        <v>60</v>
      </c>
      <c r="Z504" t="s">
        <v>112</v>
      </c>
      <c r="AH504" s="1">
        <v>2500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 s="1">
        <v>2500</v>
      </c>
      <c r="AP504" s="1">
        <v>2500</v>
      </c>
      <c r="AQ504" s="1">
        <v>2500</v>
      </c>
      <c r="AR504">
        <v>0</v>
      </c>
      <c r="AS504">
        <v>0</v>
      </c>
      <c r="AT504">
        <v>0</v>
      </c>
      <c r="AU504" s="1">
        <v>2500</v>
      </c>
    </row>
    <row r="505" spans="1:47" hidden="1" x14ac:dyDescent="0.35">
      <c r="A505" t="s">
        <v>992</v>
      </c>
      <c r="B505" t="s">
        <v>44</v>
      </c>
      <c r="C505" t="s">
        <v>994</v>
      </c>
      <c r="D505" t="s">
        <v>54</v>
      </c>
      <c r="E505">
        <v>1</v>
      </c>
      <c r="F505" t="s">
        <v>45</v>
      </c>
      <c r="G505">
        <v>1.3</v>
      </c>
      <c r="H505" t="s">
        <v>46</v>
      </c>
      <c r="I505" t="s">
        <v>47</v>
      </c>
      <c r="J505" t="s">
        <v>48</v>
      </c>
      <c r="K505" t="s">
        <v>65</v>
      </c>
      <c r="L505" t="s">
        <v>66</v>
      </c>
      <c r="M505" t="s">
        <v>833</v>
      </c>
      <c r="N505" t="s">
        <v>835</v>
      </c>
      <c r="O505">
        <v>5</v>
      </c>
      <c r="P505" t="s">
        <v>810</v>
      </c>
      <c r="Q505">
        <v>9</v>
      </c>
      <c r="R505" t="s">
        <v>120</v>
      </c>
      <c r="S505" t="s">
        <v>834</v>
      </c>
      <c r="T505" t="s">
        <v>836</v>
      </c>
      <c r="U505">
        <v>2000</v>
      </c>
      <c r="V505" t="s">
        <v>105</v>
      </c>
      <c r="W505">
        <v>2611</v>
      </c>
      <c r="X505" t="s">
        <v>128</v>
      </c>
      <c r="Y505">
        <v>60</v>
      </c>
      <c r="Z505" t="s">
        <v>112</v>
      </c>
      <c r="AH505" s="1">
        <v>32400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 s="1">
        <v>32400</v>
      </c>
      <c r="AP505" s="1">
        <v>32400</v>
      </c>
      <c r="AQ505" s="1">
        <v>32400</v>
      </c>
      <c r="AR505">
        <v>0</v>
      </c>
      <c r="AS505">
        <v>0</v>
      </c>
      <c r="AT505">
        <v>0</v>
      </c>
      <c r="AU505" s="1">
        <v>32400</v>
      </c>
    </row>
    <row r="506" spans="1:47" hidden="1" x14ac:dyDescent="0.35">
      <c r="A506" t="s">
        <v>992</v>
      </c>
      <c r="B506" t="s">
        <v>44</v>
      </c>
      <c r="C506" t="s">
        <v>994</v>
      </c>
      <c r="D506" t="s">
        <v>54</v>
      </c>
      <c r="E506">
        <v>1</v>
      </c>
      <c r="F506" t="s">
        <v>45</v>
      </c>
      <c r="G506">
        <v>1.3</v>
      </c>
      <c r="H506" t="s">
        <v>46</v>
      </c>
      <c r="I506" t="s">
        <v>47</v>
      </c>
      <c r="J506" t="s">
        <v>48</v>
      </c>
      <c r="K506" t="s">
        <v>65</v>
      </c>
      <c r="L506" t="s">
        <v>66</v>
      </c>
      <c r="M506" t="s">
        <v>833</v>
      </c>
      <c r="N506" t="s">
        <v>835</v>
      </c>
      <c r="O506">
        <v>5</v>
      </c>
      <c r="P506" t="s">
        <v>810</v>
      </c>
      <c r="Q506">
        <v>9</v>
      </c>
      <c r="R506" t="s">
        <v>120</v>
      </c>
      <c r="S506" t="s">
        <v>834</v>
      </c>
      <c r="T506" t="s">
        <v>836</v>
      </c>
      <c r="U506">
        <v>2000</v>
      </c>
      <c r="V506" t="s">
        <v>105</v>
      </c>
      <c r="W506">
        <v>2611</v>
      </c>
      <c r="X506" t="s">
        <v>128</v>
      </c>
      <c r="Y506">
        <v>61</v>
      </c>
      <c r="Z506" t="s">
        <v>993</v>
      </c>
      <c r="AH506" s="1">
        <v>32400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 s="1">
        <v>32400</v>
      </c>
      <c r="AP506" s="1">
        <v>32400</v>
      </c>
      <c r="AQ506" s="1">
        <v>32400</v>
      </c>
      <c r="AR506">
        <v>0</v>
      </c>
      <c r="AS506">
        <v>0</v>
      </c>
      <c r="AT506">
        <v>0</v>
      </c>
      <c r="AU506" s="1">
        <v>32400</v>
      </c>
    </row>
    <row r="507" spans="1:47" hidden="1" x14ac:dyDescent="0.35">
      <c r="A507" t="s">
        <v>992</v>
      </c>
      <c r="B507" t="s">
        <v>44</v>
      </c>
      <c r="C507" t="s">
        <v>994</v>
      </c>
      <c r="D507" t="s">
        <v>54</v>
      </c>
      <c r="E507">
        <v>1</v>
      </c>
      <c r="F507" t="s">
        <v>45</v>
      </c>
      <c r="G507">
        <v>1.3</v>
      </c>
      <c r="H507" t="s">
        <v>46</v>
      </c>
      <c r="I507" t="s">
        <v>47</v>
      </c>
      <c r="J507" t="s">
        <v>48</v>
      </c>
      <c r="K507" t="s">
        <v>65</v>
      </c>
      <c r="L507" t="s">
        <v>66</v>
      </c>
      <c r="M507" t="s">
        <v>839</v>
      </c>
      <c r="N507" t="s">
        <v>111</v>
      </c>
      <c r="O507">
        <v>5</v>
      </c>
      <c r="P507" t="s">
        <v>810</v>
      </c>
      <c r="Q507">
        <v>14</v>
      </c>
      <c r="R507" t="s">
        <v>843</v>
      </c>
      <c r="S507" t="s">
        <v>842</v>
      </c>
      <c r="T507" t="s">
        <v>110</v>
      </c>
      <c r="U507">
        <v>3000</v>
      </c>
      <c r="V507" t="s">
        <v>56</v>
      </c>
      <c r="W507">
        <v>3361</v>
      </c>
      <c r="X507" t="s">
        <v>114</v>
      </c>
      <c r="Y507">
        <v>60</v>
      </c>
      <c r="Z507" t="s">
        <v>112</v>
      </c>
      <c r="AH507" s="1">
        <v>10000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 s="1">
        <v>10000</v>
      </c>
      <c r="AP507" s="1">
        <v>10000</v>
      </c>
      <c r="AQ507" s="1">
        <v>10000</v>
      </c>
      <c r="AR507">
        <v>0</v>
      </c>
      <c r="AS507">
        <v>0</v>
      </c>
      <c r="AT507">
        <v>0</v>
      </c>
      <c r="AU507" s="1">
        <v>10000</v>
      </c>
    </row>
    <row r="508" spans="1:47" hidden="1" x14ac:dyDescent="0.35">
      <c r="A508" t="s">
        <v>992</v>
      </c>
      <c r="B508" t="s">
        <v>44</v>
      </c>
      <c r="C508" t="s">
        <v>994</v>
      </c>
      <c r="D508" t="s">
        <v>54</v>
      </c>
      <c r="E508">
        <v>1</v>
      </c>
      <c r="F508" t="s">
        <v>45</v>
      </c>
      <c r="G508">
        <v>1.3</v>
      </c>
      <c r="H508" t="s">
        <v>46</v>
      </c>
      <c r="I508" t="s">
        <v>47</v>
      </c>
      <c r="J508" t="s">
        <v>48</v>
      </c>
      <c r="K508" t="s">
        <v>65</v>
      </c>
      <c r="L508" t="s">
        <v>66</v>
      </c>
      <c r="M508" t="s">
        <v>839</v>
      </c>
      <c r="N508" t="s">
        <v>111</v>
      </c>
      <c r="O508">
        <v>5</v>
      </c>
      <c r="P508" t="s">
        <v>810</v>
      </c>
      <c r="Q508">
        <v>14</v>
      </c>
      <c r="R508" t="s">
        <v>843</v>
      </c>
      <c r="S508" t="s">
        <v>842</v>
      </c>
      <c r="T508" t="s">
        <v>110</v>
      </c>
      <c r="U508">
        <v>3000</v>
      </c>
      <c r="V508" t="s">
        <v>56</v>
      </c>
      <c r="W508">
        <v>3361</v>
      </c>
      <c r="X508" t="s">
        <v>114</v>
      </c>
      <c r="Y508">
        <v>61</v>
      </c>
      <c r="Z508" t="s">
        <v>993</v>
      </c>
      <c r="AH508" s="1">
        <v>10000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 s="1">
        <v>10000</v>
      </c>
      <c r="AP508" s="1">
        <v>10000</v>
      </c>
      <c r="AQ508" s="1">
        <v>10000</v>
      </c>
      <c r="AR508">
        <v>0</v>
      </c>
      <c r="AS508">
        <v>0</v>
      </c>
      <c r="AT508">
        <v>0</v>
      </c>
      <c r="AU508" s="1">
        <v>10000</v>
      </c>
    </row>
    <row r="509" spans="1:47" hidden="1" x14ac:dyDescent="0.35">
      <c r="A509" t="s">
        <v>992</v>
      </c>
      <c r="B509" t="s">
        <v>44</v>
      </c>
      <c r="C509" t="s">
        <v>994</v>
      </c>
      <c r="D509" t="s">
        <v>116</v>
      </c>
      <c r="E509">
        <v>2</v>
      </c>
      <c r="F509" t="s">
        <v>183</v>
      </c>
      <c r="G509">
        <v>2.7</v>
      </c>
      <c r="H509" t="s">
        <v>530</v>
      </c>
      <c r="I509" t="s">
        <v>531</v>
      </c>
      <c r="J509" t="s">
        <v>530</v>
      </c>
      <c r="K509" t="s">
        <v>270</v>
      </c>
      <c r="L509" t="s">
        <v>271</v>
      </c>
      <c r="M509" t="s">
        <v>898</v>
      </c>
      <c r="N509" t="s">
        <v>900</v>
      </c>
      <c r="O509">
        <v>0</v>
      </c>
      <c r="P509" t="s">
        <v>255</v>
      </c>
      <c r="Q509">
        <v>65</v>
      </c>
      <c r="R509" t="s">
        <v>996</v>
      </c>
      <c r="S509" t="s">
        <v>995</v>
      </c>
      <c r="T509" t="s">
        <v>226</v>
      </c>
      <c r="U509">
        <v>5000</v>
      </c>
      <c r="V509" t="s">
        <v>118</v>
      </c>
      <c r="W509">
        <v>5121</v>
      </c>
      <c r="X509" t="s">
        <v>680</v>
      </c>
      <c r="Y509">
        <v>60</v>
      </c>
      <c r="Z509" t="s">
        <v>112</v>
      </c>
      <c r="AH509" s="1">
        <v>11500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 s="1">
        <v>11500</v>
      </c>
      <c r="AP509" s="1">
        <v>11500</v>
      </c>
      <c r="AQ509" s="1">
        <v>11500</v>
      </c>
      <c r="AR509">
        <v>0</v>
      </c>
      <c r="AS509">
        <v>0</v>
      </c>
      <c r="AT509">
        <v>0</v>
      </c>
      <c r="AU509" s="1">
        <v>11500</v>
      </c>
    </row>
    <row r="510" spans="1:47" hidden="1" x14ac:dyDescent="0.35">
      <c r="A510" t="s">
        <v>992</v>
      </c>
      <c r="B510" t="s">
        <v>44</v>
      </c>
      <c r="C510" t="s">
        <v>994</v>
      </c>
      <c r="D510" t="s">
        <v>116</v>
      </c>
      <c r="E510">
        <v>2</v>
      </c>
      <c r="F510" t="s">
        <v>183</v>
      </c>
      <c r="G510">
        <v>2.7</v>
      </c>
      <c r="H510" t="s">
        <v>530</v>
      </c>
      <c r="I510" t="s">
        <v>531</v>
      </c>
      <c r="J510" t="s">
        <v>530</v>
      </c>
      <c r="K510" t="s">
        <v>270</v>
      </c>
      <c r="L510" t="s">
        <v>271</v>
      </c>
      <c r="M510" t="s">
        <v>898</v>
      </c>
      <c r="N510" t="s">
        <v>900</v>
      </c>
      <c r="O510">
        <v>0</v>
      </c>
      <c r="P510" t="s">
        <v>255</v>
      </c>
      <c r="Q510">
        <v>65</v>
      </c>
      <c r="R510" t="s">
        <v>996</v>
      </c>
      <c r="S510" t="s">
        <v>995</v>
      </c>
      <c r="T510" t="s">
        <v>226</v>
      </c>
      <c r="U510">
        <v>5000</v>
      </c>
      <c r="V510" t="s">
        <v>118</v>
      </c>
      <c r="W510">
        <v>5121</v>
      </c>
      <c r="X510" t="s">
        <v>680</v>
      </c>
      <c r="Y510">
        <v>61</v>
      </c>
      <c r="Z510" t="s">
        <v>993</v>
      </c>
      <c r="AH510" s="1">
        <v>2500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 s="1">
        <v>2500</v>
      </c>
      <c r="AP510" s="1">
        <v>2500</v>
      </c>
      <c r="AQ510" s="1">
        <v>2500</v>
      </c>
      <c r="AR510">
        <v>0</v>
      </c>
      <c r="AS510">
        <v>0</v>
      </c>
      <c r="AT510">
        <v>0</v>
      </c>
      <c r="AU510" s="1">
        <v>2500</v>
      </c>
    </row>
    <row r="511" spans="1:47" hidden="1" x14ac:dyDescent="0.35">
      <c r="A511" t="s">
        <v>992</v>
      </c>
      <c r="B511" t="s">
        <v>44</v>
      </c>
      <c r="C511" t="s">
        <v>994</v>
      </c>
      <c r="D511" t="s">
        <v>116</v>
      </c>
      <c r="E511">
        <v>2</v>
      </c>
      <c r="F511" t="s">
        <v>183</v>
      </c>
      <c r="G511">
        <v>2.7</v>
      </c>
      <c r="H511" t="s">
        <v>530</v>
      </c>
      <c r="I511" t="s">
        <v>531</v>
      </c>
      <c r="J511" t="s">
        <v>530</v>
      </c>
      <c r="K511" t="s">
        <v>270</v>
      </c>
      <c r="L511" t="s">
        <v>271</v>
      </c>
      <c r="M511" t="s">
        <v>898</v>
      </c>
      <c r="N511" t="s">
        <v>900</v>
      </c>
      <c r="O511">
        <v>0</v>
      </c>
      <c r="P511" t="s">
        <v>255</v>
      </c>
      <c r="Q511">
        <v>65</v>
      </c>
      <c r="R511" t="s">
        <v>996</v>
      </c>
      <c r="S511" t="s">
        <v>995</v>
      </c>
      <c r="T511" t="s">
        <v>226</v>
      </c>
      <c r="U511">
        <v>5000</v>
      </c>
      <c r="V511" t="s">
        <v>118</v>
      </c>
      <c r="W511">
        <v>5191</v>
      </c>
      <c r="X511" t="s">
        <v>121</v>
      </c>
      <c r="Y511">
        <v>61</v>
      </c>
      <c r="Z511" t="s">
        <v>993</v>
      </c>
      <c r="AH511" s="1">
        <v>18000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 s="1">
        <v>18000</v>
      </c>
      <c r="AP511" s="1">
        <v>18000</v>
      </c>
      <c r="AQ511" s="1">
        <v>18000</v>
      </c>
      <c r="AR511">
        <v>0</v>
      </c>
      <c r="AS511">
        <v>0</v>
      </c>
      <c r="AT511">
        <v>0</v>
      </c>
      <c r="AU511" s="1">
        <v>18000</v>
      </c>
    </row>
    <row r="512" spans="1:47" hidden="1" x14ac:dyDescent="0.35">
      <c r="A512" t="s">
        <v>992</v>
      </c>
      <c r="B512" t="s">
        <v>44</v>
      </c>
      <c r="C512" t="s">
        <v>994</v>
      </c>
      <c r="D512" t="s">
        <v>54</v>
      </c>
      <c r="E512">
        <v>2</v>
      </c>
      <c r="F512" t="s">
        <v>183</v>
      </c>
      <c r="G512">
        <v>2.7</v>
      </c>
      <c r="H512" t="s">
        <v>530</v>
      </c>
      <c r="I512" t="s">
        <v>531</v>
      </c>
      <c r="J512" t="s">
        <v>530</v>
      </c>
      <c r="K512" t="s">
        <v>270</v>
      </c>
      <c r="L512" t="s">
        <v>271</v>
      </c>
      <c r="M512" t="s">
        <v>898</v>
      </c>
      <c r="N512" t="s">
        <v>900</v>
      </c>
      <c r="O512">
        <v>0</v>
      </c>
      <c r="P512" t="s">
        <v>255</v>
      </c>
      <c r="Q512">
        <v>65</v>
      </c>
      <c r="R512" t="s">
        <v>996</v>
      </c>
      <c r="S512" t="s">
        <v>995</v>
      </c>
      <c r="T512" t="s">
        <v>226</v>
      </c>
      <c r="U512">
        <v>2000</v>
      </c>
      <c r="V512" t="s">
        <v>105</v>
      </c>
      <c r="W512">
        <v>2171</v>
      </c>
      <c r="X512" t="s">
        <v>127</v>
      </c>
      <c r="Y512">
        <v>60</v>
      </c>
      <c r="Z512" t="s">
        <v>112</v>
      </c>
      <c r="AH512" s="1">
        <v>10600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 s="1">
        <v>10600</v>
      </c>
      <c r="AP512" s="1">
        <v>10600</v>
      </c>
      <c r="AQ512" s="1">
        <v>10600</v>
      </c>
      <c r="AR512">
        <v>0</v>
      </c>
      <c r="AS512">
        <v>0</v>
      </c>
      <c r="AT512">
        <v>0</v>
      </c>
      <c r="AU512" s="1">
        <v>10600</v>
      </c>
    </row>
    <row r="513" spans="1:47" hidden="1" x14ac:dyDescent="0.35">
      <c r="A513" t="s">
        <v>992</v>
      </c>
      <c r="B513" t="s">
        <v>44</v>
      </c>
      <c r="C513" t="s">
        <v>994</v>
      </c>
      <c r="D513" t="s">
        <v>54</v>
      </c>
      <c r="E513">
        <v>2</v>
      </c>
      <c r="F513" t="s">
        <v>183</v>
      </c>
      <c r="G513">
        <v>2.7</v>
      </c>
      <c r="H513" t="s">
        <v>530</v>
      </c>
      <c r="I513" t="s">
        <v>531</v>
      </c>
      <c r="J513" t="s">
        <v>530</v>
      </c>
      <c r="K513" t="s">
        <v>270</v>
      </c>
      <c r="L513" t="s">
        <v>271</v>
      </c>
      <c r="M513" t="s">
        <v>898</v>
      </c>
      <c r="N513" t="s">
        <v>900</v>
      </c>
      <c r="O513">
        <v>0</v>
      </c>
      <c r="P513" t="s">
        <v>255</v>
      </c>
      <c r="Q513">
        <v>65</v>
      </c>
      <c r="R513" t="s">
        <v>996</v>
      </c>
      <c r="S513" t="s">
        <v>995</v>
      </c>
      <c r="T513" t="s">
        <v>226</v>
      </c>
      <c r="U513">
        <v>2000</v>
      </c>
      <c r="V513" t="s">
        <v>105</v>
      </c>
      <c r="W513">
        <v>2171</v>
      </c>
      <c r="X513" t="s">
        <v>127</v>
      </c>
      <c r="Y513">
        <v>61</v>
      </c>
      <c r="Z513" t="s">
        <v>993</v>
      </c>
      <c r="AH513" s="1">
        <v>14000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 s="1">
        <v>14000</v>
      </c>
      <c r="AP513" s="1">
        <v>14000</v>
      </c>
      <c r="AQ513" s="1">
        <v>14000</v>
      </c>
      <c r="AR513">
        <v>0</v>
      </c>
      <c r="AS513">
        <v>0</v>
      </c>
      <c r="AT513">
        <v>0</v>
      </c>
      <c r="AU513" s="1">
        <v>14000</v>
      </c>
    </row>
    <row r="514" spans="1:47" hidden="1" x14ac:dyDescent="0.35">
      <c r="A514" t="s">
        <v>992</v>
      </c>
      <c r="B514" t="s">
        <v>44</v>
      </c>
      <c r="C514" t="s">
        <v>994</v>
      </c>
      <c r="D514" t="s">
        <v>54</v>
      </c>
      <c r="E514">
        <v>2</v>
      </c>
      <c r="F514" t="s">
        <v>183</v>
      </c>
      <c r="G514">
        <v>2.7</v>
      </c>
      <c r="H514" t="s">
        <v>530</v>
      </c>
      <c r="I514" t="s">
        <v>531</v>
      </c>
      <c r="J514" t="s">
        <v>530</v>
      </c>
      <c r="K514" t="s">
        <v>270</v>
      </c>
      <c r="L514" t="s">
        <v>271</v>
      </c>
      <c r="M514" t="s">
        <v>898</v>
      </c>
      <c r="N514" t="s">
        <v>900</v>
      </c>
      <c r="O514">
        <v>0</v>
      </c>
      <c r="P514" t="s">
        <v>255</v>
      </c>
      <c r="Q514">
        <v>65</v>
      </c>
      <c r="R514" t="s">
        <v>996</v>
      </c>
      <c r="S514" t="s">
        <v>995</v>
      </c>
      <c r="T514" t="s">
        <v>226</v>
      </c>
      <c r="U514">
        <v>3000</v>
      </c>
      <c r="V514" t="s">
        <v>56</v>
      </c>
      <c r="W514">
        <v>3391</v>
      </c>
      <c r="X514" t="s">
        <v>129</v>
      </c>
      <c r="Y514">
        <v>60</v>
      </c>
      <c r="Z514" t="s">
        <v>112</v>
      </c>
      <c r="AH514" s="1">
        <v>180000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 s="1">
        <v>180000</v>
      </c>
      <c r="AP514" s="1">
        <v>180000</v>
      </c>
      <c r="AQ514" s="1">
        <v>180000</v>
      </c>
      <c r="AR514">
        <v>0</v>
      </c>
      <c r="AS514">
        <v>0</v>
      </c>
      <c r="AT514">
        <v>0</v>
      </c>
      <c r="AU514" s="1">
        <v>180000</v>
      </c>
    </row>
    <row r="515" spans="1:47" hidden="1" x14ac:dyDescent="0.35">
      <c r="A515" t="s">
        <v>992</v>
      </c>
      <c r="B515" t="s">
        <v>44</v>
      </c>
      <c r="C515" t="s">
        <v>994</v>
      </c>
      <c r="D515" t="s">
        <v>54</v>
      </c>
      <c r="E515">
        <v>2</v>
      </c>
      <c r="F515" t="s">
        <v>183</v>
      </c>
      <c r="G515">
        <v>2.7</v>
      </c>
      <c r="H515" t="s">
        <v>530</v>
      </c>
      <c r="I515" t="s">
        <v>531</v>
      </c>
      <c r="J515" t="s">
        <v>530</v>
      </c>
      <c r="K515" t="s">
        <v>270</v>
      </c>
      <c r="L515" t="s">
        <v>271</v>
      </c>
      <c r="M515" t="s">
        <v>898</v>
      </c>
      <c r="N515" t="s">
        <v>900</v>
      </c>
      <c r="O515">
        <v>0</v>
      </c>
      <c r="P515" t="s">
        <v>255</v>
      </c>
      <c r="Q515">
        <v>65</v>
      </c>
      <c r="R515" t="s">
        <v>996</v>
      </c>
      <c r="S515" t="s">
        <v>995</v>
      </c>
      <c r="T515" t="s">
        <v>226</v>
      </c>
      <c r="U515">
        <v>3000</v>
      </c>
      <c r="V515" t="s">
        <v>56</v>
      </c>
      <c r="W515">
        <v>3391</v>
      </c>
      <c r="X515" t="s">
        <v>129</v>
      </c>
      <c r="Y515">
        <v>61</v>
      </c>
      <c r="Z515" t="s">
        <v>993</v>
      </c>
      <c r="AH515" s="1">
        <v>180000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 s="1">
        <v>180000</v>
      </c>
      <c r="AP515" s="1">
        <v>180000</v>
      </c>
      <c r="AQ515" s="1">
        <v>180000</v>
      </c>
      <c r="AR515">
        <v>0</v>
      </c>
      <c r="AS515">
        <v>0</v>
      </c>
      <c r="AT515">
        <v>0</v>
      </c>
      <c r="AU515" s="1">
        <v>180000</v>
      </c>
    </row>
    <row r="516" spans="1:47" hidden="1" x14ac:dyDescent="0.35">
      <c r="A516" t="s">
        <v>992</v>
      </c>
      <c r="B516" t="s">
        <v>44</v>
      </c>
      <c r="C516" t="s">
        <v>994</v>
      </c>
      <c r="D516" t="s">
        <v>54</v>
      </c>
      <c r="E516">
        <v>3</v>
      </c>
      <c r="F516" t="s">
        <v>202</v>
      </c>
      <c r="G516">
        <v>3.8</v>
      </c>
      <c r="H516" t="s">
        <v>203</v>
      </c>
      <c r="I516" t="s">
        <v>204</v>
      </c>
      <c r="J516" t="s">
        <v>205</v>
      </c>
      <c r="K516" t="s">
        <v>65</v>
      </c>
      <c r="L516" t="s">
        <v>66</v>
      </c>
      <c r="M516" t="s">
        <v>982</v>
      </c>
      <c r="N516" t="s">
        <v>984</v>
      </c>
      <c r="O516">
        <v>5</v>
      </c>
      <c r="P516" t="s">
        <v>810</v>
      </c>
      <c r="Q516">
        <v>55</v>
      </c>
      <c r="R516" t="s">
        <v>601</v>
      </c>
      <c r="S516" t="s">
        <v>983</v>
      </c>
      <c r="T516" t="s">
        <v>985</v>
      </c>
      <c r="U516">
        <v>5000</v>
      </c>
      <c r="V516" t="s">
        <v>118</v>
      </c>
      <c r="W516">
        <v>5151</v>
      </c>
      <c r="X516" t="s">
        <v>326</v>
      </c>
      <c r="Y516">
        <v>60</v>
      </c>
      <c r="Z516" t="s">
        <v>112</v>
      </c>
      <c r="AH516" s="1">
        <v>58000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 s="1">
        <v>58000</v>
      </c>
      <c r="AP516" s="1">
        <v>58000</v>
      </c>
      <c r="AQ516" s="1">
        <v>58000</v>
      </c>
      <c r="AR516">
        <v>0</v>
      </c>
      <c r="AS516">
        <v>0</v>
      </c>
      <c r="AT516">
        <v>0</v>
      </c>
      <c r="AU516" s="1">
        <v>58000</v>
      </c>
    </row>
    <row r="517" spans="1:47" hidden="1" x14ac:dyDescent="0.35">
      <c r="A517" t="s">
        <v>992</v>
      </c>
      <c r="B517" t="s">
        <v>44</v>
      </c>
      <c r="C517" t="s">
        <v>994</v>
      </c>
      <c r="D517" t="s">
        <v>54</v>
      </c>
      <c r="E517">
        <v>3</v>
      </c>
      <c r="F517" t="s">
        <v>202</v>
      </c>
      <c r="G517">
        <v>3.8</v>
      </c>
      <c r="H517" t="s">
        <v>203</v>
      </c>
      <c r="I517" t="s">
        <v>204</v>
      </c>
      <c r="J517" t="s">
        <v>205</v>
      </c>
      <c r="K517" t="s">
        <v>65</v>
      </c>
      <c r="L517" t="s">
        <v>66</v>
      </c>
      <c r="M517" t="s">
        <v>982</v>
      </c>
      <c r="N517" t="s">
        <v>984</v>
      </c>
      <c r="O517">
        <v>5</v>
      </c>
      <c r="P517" t="s">
        <v>810</v>
      </c>
      <c r="Q517">
        <v>55</v>
      </c>
      <c r="R517" t="s">
        <v>601</v>
      </c>
      <c r="S517" t="s">
        <v>983</v>
      </c>
      <c r="T517" t="s">
        <v>985</v>
      </c>
      <c r="U517">
        <v>5000</v>
      </c>
      <c r="V517" t="s">
        <v>118</v>
      </c>
      <c r="W517">
        <v>5151</v>
      </c>
      <c r="X517" t="s">
        <v>326</v>
      </c>
      <c r="Y517">
        <v>61</v>
      </c>
      <c r="Z517" t="s">
        <v>993</v>
      </c>
      <c r="AH517" s="1">
        <v>27000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 s="1">
        <v>27000</v>
      </c>
      <c r="AP517" s="1">
        <v>27000</v>
      </c>
      <c r="AQ517" s="1">
        <v>27000</v>
      </c>
      <c r="AR517">
        <v>0</v>
      </c>
      <c r="AS517">
        <v>0</v>
      </c>
      <c r="AT517">
        <v>0</v>
      </c>
      <c r="AU517" s="1">
        <v>27000</v>
      </c>
    </row>
    <row r="518" spans="1:47" hidden="1" x14ac:dyDescent="0.35">
      <c r="A518" t="s">
        <v>997</v>
      </c>
      <c r="B518" t="s">
        <v>44</v>
      </c>
      <c r="C518" t="s">
        <v>998</v>
      </c>
      <c r="D518" t="s">
        <v>116</v>
      </c>
      <c r="E518">
        <v>1</v>
      </c>
      <c r="F518" t="s">
        <v>45</v>
      </c>
      <c r="G518">
        <v>1.3</v>
      </c>
      <c r="H518" t="s">
        <v>46</v>
      </c>
      <c r="I518" t="s">
        <v>47</v>
      </c>
      <c r="J518" t="s">
        <v>48</v>
      </c>
      <c r="K518" t="s">
        <v>138</v>
      </c>
      <c r="L518" t="s">
        <v>139</v>
      </c>
      <c r="M518" t="s">
        <v>822</v>
      </c>
      <c r="N518" t="s">
        <v>824</v>
      </c>
      <c r="O518">
        <v>2</v>
      </c>
      <c r="P518" t="s">
        <v>148</v>
      </c>
      <c r="Q518">
        <v>49</v>
      </c>
      <c r="R518" t="s">
        <v>149</v>
      </c>
      <c r="S518" t="s">
        <v>823</v>
      </c>
      <c r="T518" t="s">
        <v>825</v>
      </c>
      <c r="U518">
        <v>6000</v>
      </c>
      <c r="V518" t="s">
        <v>146</v>
      </c>
      <c r="W518">
        <v>6121</v>
      </c>
      <c r="X518" t="s">
        <v>145</v>
      </c>
      <c r="Y518">
        <v>0</v>
      </c>
      <c r="Z518" t="s">
        <v>58</v>
      </c>
      <c r="AH518" s="1">
        <v>5500000</v>
      </c>
      <c r="AI518">
        <v>0</v>
      </c>
      <c r="AJ518" s="1">
        <v>4712593.79</v>
      </c>
      <c r="AK518" s="1">
        <v>4712593.79</v>
      </c>
      <c r="AL518" s="1">
        <v>2227342.1800000002</v>
      </c>
      <c r="AM518" s="1">
        <v>2227342.1800000002</v>
      </c>
      <c r="AN518" s="1">
        <v>2227342.1800000002</v>
      </c>
      <c r="AO518" s="1">
        <v>787406.21</v>
      </c>
      <c r="AP518" s="1">
        <v>3272657.82</v>
      </c>
      <c r="AQ518" s="1">
        <v>5500000</v>
      </c>
      <c r="AR518">
        <v>0</v>
      </c>
      <c r="AS518">
        <v>0</v>
      </c>
      <c r="AT518">
        <v>0</v>
      </c>
      <c r="AU518" s="1">
        <v>5500000</v>
      </c>
    </row>
    <row r="519" spans="1:47" hidden="1" x14ac:dyDescent="0.35">
      <c r="A519" t="s">
        <v>997</v>
      </c>
      <c r="B519" t="s">
        <v>44</v>
      </c>
      <c r="C519" t="s">
        <v>998</v>
      </c>
      <c r="D519" t="s">
        <v>116</v>
      </c>
      <c r="E519">
        <v>1</v>
      </c>
      <c r="F519" t="s">
        <v>45</v>
      </c>
      <c r="G519">
        <v>1.3</v>
      </c>
      <c r="H519" t="s">
        <v>46</v>
      </c>
      <c r="I519" t="s">
        <v>47</v>
      </c>
      <c r="J519" t="s">
        <v>48</v>
      </c>
      <c r="K519" t="s">
        <v>138</v>
      </c>
      <c r="L519" t="s">
        <v>139</v>
      </c>
      <c r="M519" t="s">
        <v>822</v>
      </c>
      <c r="N519" t="s">
        <v>824</v>
      </c>
      <c r="O519">
        <v>2</v>
      </c>
      <c r="P519" t="s">
        <v>148</v>
      </c>
      <c r="Q519">
        <v>49</v>
      </c>
      <c r="R519" t="s">
        <v>149</v>
      </c>
      <c r="S519" t="s">
        <v>823</v>
      </c>
      <c r="T519" t="s">
        <v>825</v>
      </c>
      <c r="U519">
        <v>6000</v>
      </c>
      <c r="V519" t="s">
        <v>146</v>
      </c>
      <c r="W519">
        <v>6131</v>
      </c>
      <c r="X519" t="s">
        <v>152</v>
      </c>
      <c r="Y519">
        <v>0</v>
      </c>
      <c r="Z519" t="s">
        <v>58</v>
      </c>
      <c r="AH519" s="1">
        <v>28604161.300000001</v>
      </c>
      <c r="AI519" s="1">
        <v>19604161.489999998</v>
      </c>
      <c r="AJ519">
        <v>0</v>
      </c>
      <c r="AK519">
        <v>0</v>
      </c>
      <c r="AL519">
        <v>0</v>
      </c>
      <c r="AM519">
        <v>0</v>
      </c>
      <c r="AN519">
        <v>0</v>
      </c>
      <c r="AO519" s="1">
        <v>28604161.300000001</v>
      </c>
      <c r="AP519" s="1">
        <v>28604161.300000001</v>
      </c>
      <c r="AQ519">
        <v>0</v>
      </c>
      <c r="AR519" s="1">
        <v>9000000</v>
      </c>
      <c r="AS519">
        <v>0</v>
      </c>
      <c r="AT519">
        <v>0.19</v>
      </c>
      <c r="AU519" s="1">
        <v>8999999.8100000005</v>
      </c>
    </row>
    <row r="520" spans="1:47" hidden="1" x14ac:dyDescent="0.35">
      <c r="A520" t="s">
        <v>997</v>
      </c>
      <c r="B520" t="s">
        <v>44</v>
      </c>
      <c r="C520" t="s">
        <v>998</v>
      </c>
      <c r="D520" t="s">
        <v>116</v>
      </c>
      <c r="E520">
        <v>1</v>
      </c>
      <c r="F520" t="s">
        <v>45</v>
      </c>
      <c r="G520">
        <v>1.3</v>
      </c>
      <c r="H520" t="s">
        <v>46</v>
      </c>
      <c r="I520" t="s">
        <v>47</v>
      </c>
      <c r="J520" t="s">
        <v>48</v>
      </c>
      <c r="K520" t="s">
        <v>138</v>
      </c>
      <c r="L520" t="s">
        <v>139</v>
      </c>
      <c r="M520" t="s">
        <v>822</v>
      </c>
      <c r="N520" t="s">
        <v>824</v>
      </c>
      <c r="O520">
        <v>2</v>
      </c>
      <c r="P520" t="s">
        <v>148</v>
      </c>
      <c r="Q520">
        <v>49</v>
      </c>
      <c r="R520" t="s">
        <v>149</v>
      </c>
      <c r="S520" t="s">
        <v>823</v>
      </c>
      <c r="T520" t="s">
        <v>825</v>
      </c>
      <c r="U520">
        <v>6000</v>
      </c>
      <c r="V520" t="s">
        <v>146</v>
      </c>
      <c r="W520">
        <v>6151</v>
      </c>
      <c r="X520" t="s">
        <v>153</v>
      </c>
      <c r="Y520">
        <v>0</v>
      </c>
      <c r="Z520" t="s">
        <v>58</v>
      </c>
      <c r="AH520" s="1">
        <v>150267595.69999999</v>
      </c>
      <c r="AI520" s="1">
        <v>106767598.31999999</v>
      </c>
      <c r="AJ520" s="1">
        <v>111239767.19</v>
      </c>
      <c r="AK520" s="1">
        <v>111239767.19</v>
      </c>
      <c r="AL520" s="1">
        <v>33843724.229999997</v>
      </c>
      <c r="AM520" s="1">
        <v>32847929.800000001</v>
      </c>
      <c r="AN520" s="1">
        <v>32463527.489999998</v>
      </c>
      <c r="AO520" s="1">
        <v>39027828.509999998</v>
      </c>
      <c r="AP520" s="1">
        <v>117804068.20999999</v>
      </c>
      <c r="AQ520" s="1">
        <v>43500000</v>
      </c>
      <c r="AR520">
        <v>0</v>
      </c>
      <c r="AS520">
        <v>0</v>
      </c>
      <c r="AT520">
        <v>2.62</v>
      </c>
      <c r="AU520" s="1">
        <v>43499997.380000003</v>
      </c>
    </row>
    <row r="521" spans="1:47" hidden="1" x14ac:dyDescent="0.35">
      <c r="A521" t="s">
        <v>997</v>
      </c>
      <c r="B521" t="s">
        <v>44</v>
      </c>
      <c r="C521" t="s">
        <v>998</v>
      </c>
      <c r="D521" t="s">
        <v>54</v>
      </c>
      <c r="E521">
        <v>1</v>
      </c>
      <c r="F521" t="s">
        <v>45</v>
      </c>
      <c r="G521">
        <v>1.3</v>
      </c>
      <c r="H521" t="s">
        <v>46</v>
      </c>
      <c r="I521" t="s">
        <v>47</v>
      </c>
      <c r="J521" t="s">
        <v>48</v>
      </c>
      <c r="K521" t="s">
        <v>65</v>
      </c>
      <c r="L521" t="s">
        <v>66</v>
      </c>
      <c r="M521" t="s">
        <v>833</v>
      </c>
      <c r="N521" t="s">
        <v>835</v>
      </c>
      <c r="O521">
        <v>5</v>
      </c>
      <c r="P521" t="s">
        <v>810</v>
      </c>
      <c r="Q521">
        <v>9</v>
      </c>
      <c r="R521" t="s">
        <v>120</v>
      </c>
      <c r="S521" t="s">
        <v>834</v>
      </c>
      <c r="T521" t="s">
        <v>836</v>
      </c>
      <c r="U521">
        <v>3000</v>
      </c>
      <c r="V521" t="s">
        <v>56</v>
      </c>
      <c r="W521">
        <v>3251</v>
      </c>
      <c r="X521" t="s">
        <v>137</v>
      </c>
      <c r="Y521">
        <v>0</v>
      </c>
      <c r="Z521" t="s">
        <v>58</v>
      </c>
      <c r="AH521" s="1">
        <v>43800000</v>
      </c>
      <c r="AI521" s="1">
        <v>63000000</v>
      </c>
      <c r="AJ521" s="1">
        <v>36564779.609999999</v>
      </c>
      <c r="AK521" s="1">
        <v>33810866.020000003</v>
      </c>
      <c r="AL521" s="1">
        <v>18470358.949999999</v>
      </c>
      <c r="AM521" s="1">
        <v>18470358.949999999</v>
      </c>
      <c r="AN521" s="1">
        <v>18470358.949999999</v>
      </c>
      <c r="AO521" s="1">
        <v>9989133.9800000004</v>
      </c>
      <c r="AP521" s="1">
        <v>25329641.050000001</v>
      </c>
      <c r="AQ521">
        <v>0</v>
      </c>
      <c r="AR521">
        <v>0</v>
      </c>
      <c r="AS521">
        <v>0</v>
      </c>
      <c r="AT521" s="1">
        <v>19200000</v>
      </c>
      <c r="AU521" s="1">
        <v>-19200000</v>
      </c>
    </row>
    <row r="522" spans="1:47" hidden="1" x14ac:dyDescent="0.35">
      <c r="A522" t="s">
        <v>997</v>
      </c>
      <c r="B522" t="s">
        <v>44</v>
      </c>
      <c r="C522" t="s">
        <v>998</v>
      </c>
      <c r="D522" t="s">
        <v>54</v>
      </c>
      <c r="E522">
        <v>1</v>
      </c>
      <c r="F522" t="s">
        <v>45</v>
      </c>
      <c r="G522">
        <v>1.7</v>
      </c>
      <c r="H522" t="s">
        <v>154</v>
      </c>
      <c r="I522" t="s">
        <v>155</v>
      </c>
      <c r="J522" t="s">
        <v>156</v>
      </c>
      <c r="K522" t="s">
        <v>157</v>
      </c>
      <c r="L522" t="s">
        <v>158</v>
      </c>
      <c r="M522" t="s">
        <v>833</v>
      </c>
      <c r="N522" t="s">
        <v>835</v>
      </c>
      <c r="O522">
        <v>6</v>
      </c>
      <c r="P522" t="s">
        <v>164</v>
      </c>
      <c r="Q522">
        <v>10</v>
      </c>
      <c r="R522" t="s">
        <v>172</v>
      </c>
      <c r="S522" t="s">
        <v>834</v>
      </c>
      <c r="T522" t="s">
        <v>836</v>
      </c>
      <c r="U522">
        <v>2000</v>
      </c>
      <c r="V522" t="s">
        <v>105</v>
      </c>
      <c r="W522">
        <v>2611</v>
      </c>
      <c r="X522" t="s">
        <v>128</v>
      </c>
      <c r="Y522">
        <v>0</v>
      </c>
      <c r="Z522" t="s">
        <v>58</v>
      </c>
      <c r="AH522" s="1">
        <v>33000000</v>
      </c>
      <c r="AI522" s="1">
        <v>33000000</v>
      </c>
      <c r="AJ522" s="1">
        <v>13487969.42</v>
      </c>
      <c r="AK522" s="1">
        <v>13487969.42</v>
      </c>
      <c r="AL522" s="1">
        <v>13487969.42</v>
      </c>
      <c r="AM522" s="1">
        <v>13487969.42</v>
      </c>
      <c r="AN522" s="1">
        <v>13487969.42</v>
      </c>
      <c r="AO522" s="1">
        <v>19512030.579999998</v>
      </c>
      <c r="AP522" s="1">
        <v>19512030.579999998</v>
      </c>
      <c r="AQ522">
        <v>0</v>
      </c>
      <c r="AR522">
        <v>0</v>
      </c>
      <c r="AS522">
        <v>0</v>
      </c>
      <c r="AT522">
        <v>0</v>
      </c>
      <c r="AU522">
        <v>0</v>
      </c>
    </row>
    <row r="523" spans="1:47" hidden="1" x14ac:dyDescent="0.35">
      <c r="A523" t="s">
        <v>997</v>
      </c>
      <c r="B523" t="s">
        <v>44</v>
      </c>
      <c r="C523" t="s">
        <v>998</v>
      </c>
      <c r="D523" t="s">
        <v>54</v>
      </c>
      <c r="E523">
        <v>1</v>
      </c>
      <c r="F523" t="s">
        <v>45</v>
      </c>
      <c r="G523">
        <v>1.7</v>
      </c>
      <c r="H523" t="s">
        <v>154</v>
      </c>
      <c r="I523" t="s">
        <v>155</v>
      </c>
      <c r="J523" t="s">
        <v>156</v>
      </c>
      <c r="K523" t="s">
        <v>157</v>
      </c>
      <c r="L523" t="s">
        <v>158</v>
      </c>
      <c r="M523" t="s">
        <v>833</v>
      </c>
      <c r="N523" t="s">
        <v>835</v>
      </c>
      <c r="O523">
        <v>6</v>
      </c>
      <c r="P523" t="s">
        <v>164</v>
      </c>
      <c r="Q523">
        <v>10</v>
      </c>
      <c r="R523" t="s">
        <v>172</v>
      </c>
      <c r="S523" t="s">
        <v>834</v>
      </c>
      <c r="T523" t="s">
        <v>836</v>
      </c>
      <c r="U523">
        <v>3000</v>
      </c>
      <c r="V523" t="s">
        <v>56</v>
      </c>
      <c r="W523">
        <v>3251</v>
      </c>
      <c r="X523" t="s">
        <v>137</v>
      </c>
      <c r="Y523">
        <v>0</v>
      </c>
      <c r="Z523" t="s">
        <v>58</v>
      </c>
      <c r="AH523" s="1">
        <v>68958396.859999999</v>
      </c>
      <c r="AI523" s="1">
        <v>64000000</v>
      </c>
      <c r="AJ523" s="1">
        <v>68958396.859999999</v>
      </c>
      <c r="AK523" s="1">
        <v>68958396.859999999</v>
      </c>
      <c r="AL523" s="1">
        <v>40225731.560000002</v>
      </c>
      <c r="AM523" s="1">
        <v>34479198.479999997</v>
      </c>
      <c r="AN523" s="1">
        <v>34479198.479999997</v>
      </c>
      <c r="AO523">
        <v>0</v>
      </c>
      <c r="AP523" s="1">
        <v>34479198.380000003</v>
      </c>
      <c r="AQ523">
        <v>0</v>
      </c>
      <c r="AR523" s="1">
        <v>6000000</v>
      </c>
      <c r="AS523">
        <v>0</v>
      </c>
      <c r="AT523" s="1">
        <v>1041603.14</v>
      </c>
      <c r="AU523" s="1">
        <v>4958396.8600000003</v>
      </c>
    </row>
    <row r="524" spans="1:47" hidden="1" x14ac:dyDescent="0.35">
      <c r="A524" t="s">
        <v>997</v>
      </c>
      <c r="B524" t="s">
        <v>44</v>
      </c>
      <c r="C524" t="s">
        <v>998</v>
      </c>
      <c r="D524" t="s">
        <v>54</v>
      </c>
      <c r="E524">
        <v>1</v>
      </c>
      <c r="F524" t="s">
        <v>45</v>
      </c>
      <c r="G524">
        <v>1.7</v>
      </c>
      <c r="H524" t="s">
        <v>154</v>
      </c>
      <c r="I524" t="s">
        <v>155</v>
      </c>
      <c r="J524" t="s">
        <v>156</v>
      </c>
      <c r="K524" t="s">
        <v>157</v>
      </c>
      <c r="L524" t="s">
        <v>158</v>
      </c>
      <c r="M524" t="s">
        <v>868</v>
      </c>
      <c r="N524" t="s">
        <v>870</v>
      </c>
      <c r="O524">
        <v>6</v>
      </c>
      <c r="P524" t="s">
        <v>164</v>
      </c>
      <c r="Q524">
        <v>18</v>
      </c>
      <c r="R524" t="s">
        <v>165</v>
      </c>
      <c r="S524" t="s">
        <v>869</v>
      </c>
      <c r="T524" t="s">
        <v>871</v>
      </c>
      <c r="U524">
        <v>3000</v>
      </c>
      <c r="V524" t="s">
        <v>56</v>
      </c>
      <c r="W524">
        <v>3341</v>
      </c>
      <c r="X524" t="s">
        <v>162</v>
      </c>
      <c r="Y524">
        <v>0</v>
      </c>
      <c r="Z524" t="s">
        <v>58</v>
      </c>
      <c r="AH524" s="1">
        <v>6000000</v>
      </c>
      <c r="AI524" s="1">
        <v>3000000</v>
      </c>
      <c r="AJ524" s="1">
        <v>5999000</v>
      </c>
      <c r="AK524" s="1">
        <v>5999000</v>
      </c>
      <c r="AL524">
        <v>0</v>
      </c>
      <c r="AM524">
        <v>0</v>
      </c>
      <c r="AN524">
        <v>0</v>
      </c>
      <c r="AO524" s="1">
        <v>1000</v>
      </c>
      <c r="AP524" s="1">
        <v>6000000</v>
      </c>
      <c r="AQ524">
        <v>0</v>
      </c>
      <c r="AR524" s="1">
        <v>3000000</v>
      </c>
      <c r="AS524">
        <v>0</v>
      </c>
      <c r="AT524">
        <v>0</v>
      </c>
      <c r="AU524" s="1">
        <v>3000000</v>
      </c>
    </row>
    <row r="525" spans="1:47" hidden="1" x14ac:dyDescent="0.35">
      <c r="A525" t="s">
        <v>997</v>
      </c>
      <c r="B525" t="s">
        <v>44</v>
      </c>
      <c r="C525" t="s">
        <v>998</v>
      </c>
      <c r="D525" t="s">
        <v>54</v>
      </c>
      <c r="E525">
        <v>1</v>
      </c>
      <c r="F525" t="s">
        <v>45</v>
      </c>
      <c r="G525">
        <v>1.7</v>
      </c>
      <c r="H525" t="s">
        <v>154</v>
      </c>
      <c r="I525" t="s">
        <v>155</v>
      </c>
      <c r="J525" t="s">
        <v>156</v>
      </c>
      <c r="K525" t="s">
        <v>157</v>
      </c>
      <c r="L525" t="s">
        <v>158</v>
      </c>
      <c r="M525" t="s">
        <v>868</v>
      </c>
      <c r="N525" t="s">
        <v>870</v>
      </c>
      <c r="O525">
        <v>6</v>
      </c>
      <c r="P525" t="s">
        <v>164</v>
      </c>
      <c r="Q525">
        <v>19</v>
      </c>
      <c r="R525" t="s">
        <v>168</v>
      </c>
      <c r="S525" t="s">
        <v>869</v>
      </c>
      <c r="T525" t="s">
        <v>871</v>
      </c>
      <c r="U525">
        <v>2000</v>
      </c>
      <c r="V525" t="s">
        <v>105</v>
      </c>
      <c r="W525">
        <v>2831</v>
      </c>
      <c r="X525" t="s">
        <v>170</v>
      </c>
      <c r="Y525">
        <v>0</v>
      </c>
      <c r="Z525" t="s">
        <v>58</v>
      </c>
      <c r="AH525" s="1">
        <v>2100000</v>
      </c>
      <c r="AI525" s="1">
        <v>3100000</v>
      </c>
      <c r="AJ525" s="1">
        <v>99428.24</v>
      </c>
      <c r="AK525">
        <v>0</v>
      </c>
      <c r="AL525">
        <v>0</v>
      </c>
      <c r="AM525">
        <v>0</v>
      </c>
      <c r="AN525">
        <v>0</v>
      </c>
      <c r="AO525" s="1">
        <v>2100000</v>
      </c>
      <c r="AP525" s="1">
        <v>2100000</v>
      </c>
      <c r="AQ525" s="1">
        <v>1262322.1399999999</v>
      </c>
      <c r="AR525" s="1">
        <v>737677.86</v>
      </c>
      <c r="AS525">
        <v>0</v>
      </c>
      <c r="AT525" s="1">
        <v>3000000</v>
      </c>
      <c r="AU525" s="1">
        <v>-1000000</v>
      </c>
    </row>
    <row r="526" spans="1:47" hidden="1" x14ac:dyDescent="0.35">
      <c r="A526" t="s">
        <v>997</v>
      </c>
      <c r="B526" t="s">
        <v>44</v>
      </c>
      <c r="C526" t="s">
        <v>998</v>
      </c>
      <c r="D526" t="s">
        <v>54</v>
      </c>
      <c r="E526">
        <v>1</v>
      </c>
      <c r="F526" t="s">
        <v>45</v>
      </c>
      <c r="G526">
        <v>1.7</v>
      </c>
      <c r="H526" t="s">
        <v>154</v>
      </c>
      <c r="I526" t="s">
        <v>173</v>
      </c>
      <c r="J526" t="s">
        <v>174</v>
      </c>
      <c r="K526" t="s">
        <v>65</v>
      </c>
      <c r="L526" t="s">
        <v>66</v>
      </c>
      <c r="M526" t="s">
        <v>868</v>
      </c>
      <c r="N526" t="s">
        <v>870</v>
      </c>
      <c r="O526">
        <v>6</v>
      </c>
      <c r="P526" t="s">
        <v>164</v>
      </c>
      <c r="Q526">
        <v>23</v>
      </c>
      <c r="R526" t="s">
        <v>179</v>
      </c>
      <c r="S526" t="s">
        <v>872</v>
      </c>
      <c r="T526" t="s">
        <v>873</v>
      </c>
      <c r="U526">
        <v>3000</v>
      </c>
      <c r="V526" t="s">
        <v>56</v>
      </c>
      <c r="W526">
        <v>3251</v>
      </c>
      <c r="X526" t="s">
        <v>137</v>
      </c>
      <c r="Y526">
        <v>0</v>
      </c>
      <c r="Z526" t="s">
        <v>58</v>
      </c>
      <c r="AH526" s="1">
        <v>7000000</v>
      </c>
      <c r="AI526" s="1">
        <v>7000000</v>
      </c>
      <c r="AJ526" s="1">
        <v>6934480</v>
      </c>
      <c r="AK526" s="1">
        <v>6934480</v>
      </c>
      <c r="AL526" s="1">
        <v>6183244.6399999997</v>
      </c>
      <c r="AM526" s="1">
        <v>5723304.6399999997</v>
      </c>
      <c r="AN526" s="1">
        <v>5723304.6399999997</v>
      </c>
      <c r="AO526" s="1">
        <v>65520</v>
      </c>
      <c r="AP526" s="1">
        <v>1276695.3600000001</v>
      </c>
      <c r="AQ526">
        <v>0</v>
      </c>
      <c r="AR526">
        <v>0</v>
      </c>
      <c r="AS526">
        <v>0</v>
      </c>
      <c r="AT526">
        <v>0</v>
      </c>
      <c r="AU526">
        <v>0</v>
      </c>
    </row>
    <row r="527" spans="1:47" hidden="1" x14ac:dyDescent="0.35">
      <c r="A527" t="s">
        <v>997</v>
      </c>
      <c r="B527" t="s">
        <v>44</v>
      </c>
      <c r="C527" t="s">
        <v>998</v>
      </c>
      <c r="D527" t="s">
        <v>54</v>
      </c>
      <c r="E527">
        <v>2</v>
      </c>
      <c r="F527" t="s">
        <v>183</v>
      </c>
      <c r="G527">
        <v>2.1</v>
      </c>
      <c r="H527" t="s">
        <v>184</v>
      </c>
      <c r="I527" t="s">
        <v>185</v>
      </c>
      <c r="J527" t="s">
        <v>186</v>
      </c>
      <c r="K527" t="s">
        <v>65</v>
      </c>
      <c r="L527" t="s">
        <v>66</v>
      </c>
      <c r="M527" t="s">
        <v>855</v>
      </c>
      <c r="N527" t="s">
        <v>857</v>
      </c>
      <c r="O527">
        <v>2</v>
      </c>
      <c r="P527" t="s">
        <v>148</v>
      </c>
      <c r="Q527">
        <v>27</v>
      </c>
      <c r="R527" t="s">
        <v>881</v>
      </c>
      <c r="S527" t="s">
        <v>880</v>
      </c>
      <c r="T527" t="s">
        <v>192</v>
      </c>
      <c r="U527">
        <v>3000</v>
      </c>
      <c r="V527" t="s">
        <v>56</v>
      </c>
      <c r="W527">
        <v>3581</v>
      </c>
      <c r="X527" t="s">
        <v>190</v>
      </c>
      <c r="Y527">
        <v>0</v>
      </c>
      <c r="Z527" t="s">
        <v>58</v>
      </c>
      <c r="AH527" s="1">
        <v>276203925.27999997</v>
      </c>
      <c r="AI527" s="1">
        <v>260000000</v>
      </c>
      <c r="AJ527" s="1">
        <v>199164364.12</v>
      </c>
      <c r="AK527" s="1">
        <v>174569997.49000001</v>
      </c>
      <c r="AL527" s="1">
        <v>174569997.49000001</v>
      </c>
      <c r="AM527" s="1">
        <v>174569997.49000001</v>
      </c>
      <c r="AN527" s="1">
        <v>174569997.49000001</v>
      </c>
      <c r="AO527" s="1">
        <v>101633927.79000001</v>
      </c>
      <c r="AP527" s="1">
        <v>101633927.79000001</v>
      </c>
      <c r="AQ527">
        <v>0</v>
      </c>
      <c r="AR527" s="1">
        <v>16203925.279999999</v>
      </c>
      <c r="AS527">
        <v>0</v>
      </c>
      <c r="AT527">
        <v>0</v>
      </c>
      <c r="AU527" s="1">
        <v>16203925.279999999</v>
      </c>
    </row>
    <row r="528" spans="1:47" hidden="1" x14ac:dyDescent="0.35">
      <c r="A528" t="s">
        <v>997</v>
      </c>
      <c r="B528" t="s">
        <v>44</v>
      </c>
      <c r="C528" t="s">
        <v>998</v>
      </c>
      <c r="D528" t="s">
        <v>54</v>
      </c>
      <c r="E528">
        <v>2</v>
      </c>
      <c r="F528" t="s">
        <v>183</v>
      </c>
      <c r="G528">
        <v>2.2000000000000002</v>
      </c>
      <c r="H528" t="s">
        <v>193</v>
      </c>
      <c r="I528" t="s">
        <v>194</v>
      </c>
      <c r="J528" t="s">
        <v>195</v>
      </c>
      <c r="K528" t="s">
        <v>65</v>
      </c>
      <c r="L528" t="s">
        <v>66</v>
      </c>
      <c r="M528" t="s">
        <v>855</v>
      </c>
      <c r="N528" t="s">
        <v>857</v>
      </c>
      <c r="O528">
        <v>2</v>
      </c>
      <c r="P528" t="s">
        <v>148</v>
      </c>
      <c r="Q528">
        <v>26</v>
      </c>
      <c r="R528" t="s">
        <v>200</v>
      </c>
      <c r="S528" t="s">
        <v>894</v>
      </c>
      <c r="T528" t="s">
        <v>201</v>
      </c>
      <c r="U528">
        <v>3000</v>
      </c>
      <c r="V528" t="s">
        <v>56</v>
      </c>
      <c r="W528">
        <v>3111</v>
      </c>
      <c r="X528" t="s">
        <v>199</v>
      </c>
      <c r="Y528">
        <v>0</v>
      </c>
      <c r="Z528" t="s">
        <v>58</v>
      </c>
      <c r="AH528" s="1">
        <v>66887920.859999999</v>
      </c>
      <c r="AI528" s="1">
        <v>62000000</v>
      </c>
      <c r="AJ528" s="1">
        <v>64828269</v>
      </c>
      <c r="AK528" s="1">
        <v>64828269</v>
      </c>
      <c r="AL528" s="1">
        <v>64680988</v>
      </c>
      <c r="AM528" s="1">
        <v>64652488</v>
      </c>
      <c r="AN528" s="1">
        <v>64652488</v>
      </c>
      <c r="AO528" s="1">
        <v>2059651.86</v>
      </c>
      <c r="AP528" s="1">
        <v>2235432.86</v>
      </c>
      <c r="AQ528" s="1">
        <v>7587920.8600000003</v>
      </c>
      <c r="AR528">
        <v>0</v>
      </c>
      <c r="AS528">
        <v>0</v>
      </c>
      <c r="AT528" s="1">
        <v>2700000</v>
      </c>
      <c r="AU528" s="1">
        <v>4887920.8600000003</v>
      </c>
    </row>
    <row r="529" spans="1:47" hidden="1" x14ac:dyDescent="0.35">
      <c r="A529" t="s">
        <v>997</v>
      </c>
      <c r="B529" t="s">
        <v>44</v>
      </c>
      <c r="C529" t="s">
        <v>998</v>
      </c>
      <c r="D529" t="s">
        <v>54</v>
      </c>
      <c r="E529">
        <v>3</v>
      </c>
      <c r="F529" t="s">
        <v>202</v>
      </c>
      <c r="G529">
        <v>3.8</v>
      </c>
      <c r="H529" t="s">
        <v>203</v>
      </c>
      <c r="I529" t="s">
        <v>204</v>
      </c>
      <c r="J529" t="s">
        <v>205</v>
      </c>
      <c r="K529" t="s">
        <v>65</v>
      </c>
      <c r="L529" t="s">
        <v>66</v>
      </c>
      <c r="M529" t="s">
        <v>982</v>
      </c>
      <c r="N529" t="s">
        <v>984</v>
      </c>
      <c r="O529">
        <v>5</v>
      </c>
      <c r="P529" t="s">
        <v>810</v>
      </c>
      <c r="Q529">
        <v>56</v>
      </c>
      <c r="R529" t="s">
        <v>212</v>
      </c>
      <c r="S529" t="s">
        <v>983</v>
      </c>
      <c r="T529" t="s">
        <v>985</v>
      </c>
      <c r="U529">
        <v>3000</v>
      </c>
      <c r="V529" t="s">
        <v>56</v>
      </c>
      <c r="W529">
        <v>3171</v>
      </c>
      <c r="X529" t="s">
        <v>772</v>
      </c>
      <c r="Y529">
        <v>43</v>
      </c>
      <c r="Z529" t="s">
        <v>828</v>
      </c>
      <c r="AH529" s="1">
        <v>40000000</v>
      </c>
      <c r="AI529" s="1">
        <v>40000002.520000003</v>
      </c>
      <c r="AJ529" s="1">
        <v>39818262.57</v>
      </c>
      <c r="AK529" s="1">
        <v>39818262.57</v>
      </c>
      <c r="AL529" s="1">
        <v>39818262.57</v>
      </c>
      <c r="AM529">
        <v>0</v>
      </c>
      <c r="AN529">
        <v>0</v>
      </c>
      <c r="AO529" s="1">
        <v>181737.43</v>
      </c>
      <c r="AP529" s="1">
        <v>40000000</v>
      </c>
      <c r="AQ529">
        <v>0</v>
      </c>
      <c r="AR529">
        <v>0</v>
      </c>
      <c r="AS529">
        <v>0</v>
      </c>
      <c r="AT529">
        <v>2.52</v>
      </c>
      <c r="AU529">
        <v>-2.52</v>
      </c>
    </row>
    <row r="530" spans="1:47" hidden="1" x14ac:dyDescent="0.35">
      <c r="A530" t="s">
        <v>999</v>
      </c>
      <c r="B530" t="s">
        <v>44</v>
      </c>
      <c r="C530" t="s">
        <v>1001</v>
      </c>
      <c r="D530" t="s">
        <v>54</v>
      </c>
      <c r="E530">
        <v>1</v>
      </c>
      <c r="F530" t="s">
        <v>45</v>
      </c>
      <c r="G530">
        <v>1.3</v>
      </c>
      <c r="H530" t="s">
        <v>46</v>
      </c>
      <c r="I530" t="s">
        <v>47</v>
      </c>
      <c r="J530" t="s">
        <v>48</v>
      </c>
      <c r="K530" t="s">
        <v>65</v>
      </c>
      <c r="L530" t="s">
        <v>66</v>
      </c>
      <c r="M530" t="s">
        <v>839</v>
      </c>
      <c r="N530" t="s">
        <v>111</v>
      </c>
      <c r="O530">
        <v>5</v>
      </c>
      <c r="P530" t="s">
        <v>810</v>
      </c>
      <c r="Q530">
        <v>14</v>
      </c>
      <c r="R530" t="s">
        <v>843</v>
      </c>
      <c r="S530" t="s">
        <v>842</v>
      </c>
      <c r="T530" t="s">
        <v>110</v>
      </c>
      <c r="U530">
        <v>2000</v>
      </c>
      <c r="V530" t="s">
        <v>105</v>
      </c>
      <c r="W530">
        <v>2711</v>
      </c>
      <c r="X530" t="s">
        <v>106</v>
      </c>
      <c r="Y530">
        <v>59</v>
      </c>
      <c r="Z530" t="s">
        <v>1000</v>
      </c>
      <c r="AH530" s="1">
        <v>302808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 s="1">
        <v>302808</v>
      </c>
      <c r="AP530" s="1">
        <v>302808</v>
      </c>
      <c r="AQ530" s="1">
        <v>302808</v>
      </c>
      <c r="AR530">
        <v>0</v>
      </c>
      <c r="AS530">
        <v>0</v>
      </c>
      <c r="AT530">
        <v>0</v>
      </c>
      <c r="AU530" s="1">
        <v>302808</v>
      </c>
    </row>
    <row r="531" spans="1:47" hidden="1" x14ac:dyDescent="0.35">
      <c r="A531" t="s">
        <v>999</v>
      </c>
      <c r="B531" t="s">
        <v>44</v>
      </c>
      <c r="C531" t="s">
        <v>1001</v>
      </c>
      <c r="D531" t="s">
        <v>54</v>
      </c>
      <c r="E531">
        <v>1</v>
      </c>
      <c r="F531" t="s">
        <v>45</v>
      </c>
      <c r="G531">
        <v>1.3</v>
      </c>
      <c r="H531" t="s">
        <v>46</v>
      </c>
      <c r="I531" t="s">
        <v>47</v>
      </c>
      <c r="J531" t="s">
        <v>48</v>
      </c>
      <c r="K531" t="s">
        <v>65</v>
      </c>
      <c r="L531" t="s">
        <v>66</v>
      </c>
      <c r="M531" t="s">
        <v>839</v>
      </c>
      <c r="N531" t="s">
        <v>111</v>
      </c>
      <c r="O531">
        <v>5</v>
      </c>
      <c r="P531" t="s">
        <v>810</v>
      </c>
      <c r="Q531">
        <v>14</v>
      </c>
      <c r="R531" t="s">
        <v>843</v>
      </c>
      <c r="S531" t="s">
        <v>842</v>
      </c>
      <c r="T531" t="s">
        <v>110</v>
      </c>
      <c r="U531">
        <v>3000</v>
      </c>
      <c r="V531" t="s">
        <v>56</v>
      </c>
      <c r="W531">
        <v>3361</v>
      </c>
      <c r="X531" t="s">
        <v>114</v>
      </c>
      <c r="Y531">
        <v>59</v>
      </c>
      <c r="Z531" t="s">
        <v>1000</v>
      </c>
      <c r="AH531" s="1">
        <v>36600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 s="1">
        <v>36600</v>
      </c>
      <c r="AP531" s="1">
        <v>36600</v>
      </c>
      <c r="AQ531" s="1">
        <v>36600</v>
      </c>
      <c r="AR531">
        <v>0</v>
      </c>
      <c r="AS531">
        <v>0</v>
      </c>
      <c r="AT531">
        <v>0</v>
      </c>
      <c r="AU531" s="1">
        <v>36600</v>
      </c>
    </row>
    <row r="532" spans="1:47" hidden="1" x14ac:dyDescent="0.35">
      <c r="A532" t="s">
        <v>999</v>
      </c>
      <c r="B532" t="s">
        <v>44</v>
      </c>
      <c r="C532" t="s">
        <v>1001</v>
      </c>
      <c r="D532" t="s">
        <v>54</v>
      </c>
      <c r="E532">
        <v>1</v>
      </c>
      <c r="F532" t="s">
        <v>45</v>
      </c>
      <c r="G532">
        <v>1.7</v>
      </c>
      <c r="H532" t="s">
        <v>154</v>
      </c>
      <c r="I532" t="s">
        <v>155</v>
      </c>
      <c r="J532" t="s">
        <v>156</v>
      </c>
      <c r="K532" t="s">
        <v>157</v>
      </c>
      <c r="L532" t="s">
        <v>158</v>
      </c>
      <c r="M532" t="s">
        <v>833</v>
      </c>
      <c r="N532" t="s">
        <v>835</v>
      </c>
      <c r="O532">
        <v>6</v>
      </c>
      <c r="P532" t="s">
        <v>164</v>
      </c>
      <c r="Q532">
        <v>10</v>
      </c>
      <c r="R532" t="s">
        <v>172</v>
      </c>
      <c r="S532" t="s">
        <v>834</v>
      </c>
      <c r="T532" t="s">
        <v>836</v>
      </c>
      <c r="U532">
        <v>2000</v>
      </c>
      <c r="V532" t="s">
        <v>105</v>
      </c>
      <c r="W532">
        <v>2711</v>
      </c>
      <c r="X532" t="s">
        <v>106</v>
      </c>
      <c r="Y532">
        <v>59</v>
      </c>
      <c r="Z532" t="s">
        <v>1000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</row>
    <row r="533" spans="1:47" hidden="1" x14ac:dyDescent="0.35">
      <c r="A533" t="s">
        <v>999</v>
      </c>
      <c r="B533" t="s">
        <v>44</v>
      </c>
      <c r="C533" t="s">
        <v>1001</v>
      </c>
      <c r="D533" t="s">
        <v>54</v>
      </c>
      <c r="E533">
        <v>1</v>
      </c>
      <c r="F533" t="s">
        <v>45</v>
      </c>
      <c r="G533">
        <v>1.7</v>
      </c>
      <c r="H533" t="s">
        <v>154</v>
      </c>
      <c r="I533" t="s">
        <v>155</v>
      </c>
      <c r="J533" t="s">
        <v>156</v>
      </c>
      <c r="K533" t="s">
        <v>157</v>
      </c>
      <c r="L533" t="s">
        <v>158</v>
      </c>
      <c r="M533" t="s">
        <v>833</v>
      </c>
      <c r="N533" t="s">
        <v>835</v>
      </c>
      <c r="O533">
        <v>6</v>
      </c>
      <c r="P533" t="s">
        <v>164</v>
      </c>
      <c r="Q533">
        <v>10</v>
      </c>
      <c r="R533" t="s">
        <v>172</v>
      </c>
      <c r="S533" t="s">
        <v>834</v>
      </c>
      <c r="T533" t="s">
        <v>836</v>
      </c>
      <c r="U533">
        <v>2000</v>
      </c>
      <c r="V533" t="s">
        <v>105</v>
      </c>
      <c r="W533">
        <v>2961</v>
      </c>
      <c r="X533" t="s">
        <v>379</v>
      </c>
      <c r="Y533">
        <v>59</v>
      </c>
      <c r="Z533" t="s">
        <v>1000</v>
      </c>
      <c r="AH533" s="1">
        <v>84921.1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 s="1">
        <v>84921.1</v>
      </c>
      <c r="AP533" s="1">
        <v>84921.1</v>
      </c>
      <c r="AQ533" s="1">
        <v>84921.1</v>
      </c>
      <c r="AR533">
        <v>0</v>
      </c>
      <c r="AS533">
        <v>0</v>
      </c>
      <c r="AT533">
        <v>0</v>
      </c>
      <c r="AU533" s="1">
        <v>84921.1</v>
      </c>
    </row>
    <row r="534" spans="1:47" hidden="1" x14ac:dyDescent="0.35">
      <c r="A534" t="s">
        <v>999</v>
      </c>
      <c r="B534" t="s">
        <v>44</v>
      </c>
      <c r="C534" t="s">
        <v>1001</v>
      </c>
      <c r="D534" t="s">
        <v>54</v>
      </c>
      <c r="E534">
        <v>3</v>
      </c>
      <c r="F534" t="s">
        <v>202</v>
      </c>
      <c r="G534">
        <v>3.8</v>
      </c>
      <c r="H534" t="s">
        <v>203</v>
      </c>
      <c r="I534" t="s">
        <v>204</v>
      </c>
      <c r="J534" t="s">
        <v>205</v>
      </c>
      <c r="K534" t="s">
        <v>65</v>
      </c>
      <c r="L534" t="s">
        <v>66</v>
      </c>
      <c r="M534" t="s">
        <v>982</v>
      </c>
      <c r="N534" t="s">
        <v>984</v>
      </c>
      <c r="O534">
        <v>5</v>
      </c>
      <c r="P534" t="s">
        <v>810</v>
      </c>
      <c r="Q534">
        <v>55</v>
      </c>
      <c r="R534" t="s">
        <v>601</v>
      </c>
      <c r="S534" t="s">
        <v>983</v>
      </c>
      <c r="T534" t="s">
        <v>985</v>
      </c>
      <c r="U534">
        <v>5000</v>
      </c>
      <c r="V534" t="s">
        <v>118</v>
      </c>
      <c r="W534">
        <v>5151</v>
      </c>
      <c r="X534" t="s">
        <v>326</v>
      </c>
      <c r="Y534">
        <v>59</v>
      </c>
      <c r="Z534" t="s">
        <v>1000</v>
      </c>
      <c r="AH534" s="1">
        <v>199670.06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 s="1">
        <v>199670.06</v>
      </c>
      <c r="AP534" s="1">
        <v>199670.06</v>
      </c>
      <c r="AQ534" s="1">
        <v>199670.06</v>
      </c>
      <c r="AR534">
        <v>0</v>
      </c>
      <c r="AS534">
        <v>0</v>
      </c>
      <c r="AT534">
        <v>0</v>
      </c>
      <c r="AU534" s="1">
        <v>199670.06</v>
      </c>
    </row>
    <row r="535" spans="1:47" hidden="1" x14ac:dyDescent="0.35">
      <c r="A535" t="s">
        <v>795</v>
      </c>
      <c r="B535" t="s">
        <v>44</v>
      </c>
      <c r="C535" t="s">
        <v>796</v>
      </c>
      <c r="D535" t="s">
        <v>54</v>
      </c>
      <c r="E535">
        <v>1</v>
      </c>
      <c r="F535" t="s">
        <v>45</v>
      </c>
      <c r="G535">
        <v>1.3</v>
      </c>
      <c r="H535" t="s">
        <v>46</v>
      </c>
      <c r="I535" t="s">
        <v>47</v>
      </c>
      <c r="J535" t="s">
        <v>48</v>
      </c>
      <c r="K535" t="s">
        <v>49</v>
      </c>
      <c r="L535" t="s">
        <v>50</v>
      </c>
      <c r="M535" t="s">
        <v>808</v>
      </c>
      <c r="N535" t="s">
        <v>60</v>
      </c>
      <c r="O535">
        <v>5</v>
      </c>
      <c r="P535" t="s">
        <v>810</v>
      </c>
      <c r="Q535">
        <v>7</v>
      </c>
      <c r="R535" t="s">
        <v>61</v>
      </c>
      <c r="S535" t="s">
        <v>809</v>
      </c>
      <c r="T535" t="s">
        <v>811</v>
      </c>
      <c r="U535">
        <v>3000</v>
      </c>
      <c r="V535" t="s">
        <v>56</v>
      </c>
      <c r="W535">
        <v>3921</v>
      </c>
      <c r="X535" t="s">
        <v>57</v>
      </c>
      <c r="Y535">
        <v>0</v>
      </c>
      <c r="Z535" t="s">
        <v>58</v>
      </c>
      <c r="AH535" s="1">
        <v>10480931.33</v>
      </c>
      <c r="AI535">
        <v>0</v>
      </c>
      <c r="AJ535" s="1">
        <v>10480931.33</v>
      </c>
      <c r="AK535" s="1">
        <v>10480931.33</v>
      </c>
      <c r="AL535" s="1">
        <v>10480931.33</v>
      </c>
      <c r="AM535" s="1">
        <v>10480931.33</v>
      </c>
      <c r="AN535" s="1">
        <v>10480931.33</v>
      </c>
      <c r="AO535">
        <v>0</v>
      </c>
      <c r="AP535">
        <v>0</v>
      </c>
      <c r="AQ535" s="1">
        <v>10480931.33</v>
      </c>
      <c r="AR535">
        <v>0</v>
      </c>
      <c r="AS535">
        <v>0</v>
      </c>
      <c r="AT535">
        <v>0</v>
      </c>
      <c r="AU535" s="1">
        <v>10480931.33</v>
      </c>
    </row>
    <row r="536" spans="1:47" hidden="1" x14ac:dyDescent="0.35">
      <c r="A536" t="s">
        <v>789</v>
      </c>
      <c r="B536" t="s">
        <v>64</v>
      </c>
      <c r="C536" t="s">
        <v>790</v>
      </c>
      <c r="D536" t="s">
        <v>54</v>
      </c>
      <c r="E536">
        <v>1</v>
      </c>
      <c r="F536" t="s">
        <v>45</v>
      </c>
      <c r="G536">
        <v>1.3</v>
      </c>
      <c r="H536" t="s">
        <v>46</v>
      </c>
      <c r="I536" t="s">
        <v>47</v>
      </c>
      <c r="J536" t="s">
        <v>48</v>
      </c>
      <c r="K536" t="s">
        <v>49</v>
      </c>
      <c r="L536" t="s">
        <v>50</v>
      </c>
      <c r="M536" t="s">
        <v>808</v>
      </c>
      <c r="N536" t="s">
        <v>60</v>
      </c>
      <c r="O536">
        <v>5</v>
      </c>
      <c r="P536" t="s">
        <v>810</v>
      </c>
      <c r="Q536">
        <v>7</v>
      </c>
      <c r="R536" t="s">
        <v>61</v>
      </c>
      <c r="S536" t="s">
        <v>809</v>
      </c>
      <c r="T536" t="s">
        <v>811</v>
      </c>
      <c r="U536">
        <v>3000</v>
      </c>
      <c r="V536" t="s">
        <v>56</v>
      </c>
      <c r="W536">
        <v>3921</v>
      </c>
      <c r="X536" t="s">
        <v>57</v>
      </c>
      <c r="Y536">
        <v>0</v>
      </c>
      <c r="Z536" t="s">
        <v>58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</row>
    <row r="537" spans="1:47" hidden="1" x14ac:dyDescent="0.35">
      <c r="A537" t="s">
        <v>1002</v>
      </c>
      <c r="B537" t="s">
        <v>64</v>
      </c>
      <c r="C537" t="s">
        <v>1003</v>
      </c>
      <c r="D537" t="s">
        <v>81</v>
      </c>
      <c r="E537">
        <v>1</v>
      </c>
      <c r="F537" t="s">
        <v>45</v>
      </c>
      <c r="G537">
        <v>1.3</v>
      </c>
      <c r="H537" t="s">
        <v>46</v>
      </c>
      <c r="I537" t="s">
        <v>47</v>
      </c>
      <c r="J537" t="s">
        <v>48</v>
      </c>
      <c r="K537" t="s">
        <v>49</v>
      </c>
      <c r="L537" t="s">
        <v>50</v>
      </c>
      <c r="M537" t="s">
        <v>808</v>
      </c>
      <c r="N537" t="s">
        <v>60</v>
      </c>
      <c r="O537">
        <v>5</v>
      </c>
      <c r="P537" t="s">
        <v>810</v>
      </c>
      <c r="Q537">
        <v>7</v>
      </c>
      <c r="R537" t="s">
        <v>61</v>
      </c>
      <c r="S537" t="s">
        <v>809</v>
      </c>
      <c r="T537" t="s">
        <v>811</v>
      </c>
      <c r="U537">
        <v>9000</v>
      </c>
      <c r="V537" t="s">
        <v>85</v>
      </c>
      <c r="W537">
        <v>9111</v>
      </c>
      <c r="X537" t="s">
        <v>84</v>
      </c>
      <c r="Y537">
        <v>0</v>
      </c>
      <c r="Z537" t="s">
        <v>58</v>
      </c>
      <c r="AH537" s="1">
        <v>38364867</v>
      </c>
      <c r="AI537" s="1">
        <v>38364867</v>
      </c>
      <c r="AJ537" s="1">
        <v>30912370.960000001</v>
      </c>
      <c r="AK537" s="1">
        <v>30912370.960000001</v>
      </c>
      <c r="AL537" s="1">
        <v>30912370.960000001</v>
      </c>
      <c r="AM537" s="1">
        <v>30912370.960000001</v>
      </c>
      <c r="AN537" s="1">
        <v>30912370.960000001</v>
      </c>
      <c r="AO537" s="1">
        <v>7452496.04</v>
      </c>
      <c r="AP537" s="1">
        <v>7452496.04</v>
      </c>
      <c r="AQ537">
        <v>0</v>
      </c>
      <c r="AR537">
        <v>0</v>
      </c>
      <c r="AS537">
        <v>0</v>
      </c>
      <c r="AT537">
        <v>0</v>
      </c>
      <c r="AU537">
        <v>0</v>
      </c>
    </row>
    <row r="538" spans="1:47" hidden="1" x14ac:dyDescent="0.35">
      <c r="A538" t="s">
        <v>1002</v>
      </c>
      <c r="B538" t="s">
        <v>64</v>
      </c>
      <c r="C538" t="s">
        <v>1003</v>
      </c>
      <c r="D538" t="s">
        <v>81</v>
      </c>
      <c r="E538">
        <v>1</v>
      </c>
      <c r="F538" t="s">
        <v>45</v>
      </c>
      <c r="G538">
        <v>1.3</v>
      </c>
      <c r="H538" t="s">
        <v>46</v>
      </c>
      <c r="I538" t="s">
        <v>47</v>
      </c>
      <c r="J538" t="s">
        <v>48</v>
      </c>
      <c r="K538" t="s">
        <v>49</v>
      </c>
      <c r="L538" t="s">
        <v>50</v>
      </c>
      <c r="M538" t="s">
        <v>808</v>
      </c>
      <c r="N538" t="s">
        <v>60</v>
      </c>
      <c r="O538">
        <v>5</v>
      </c>
      <c r="P538" t="s">
        <v>810</v>
      </c>
      <c r="Q538">
        <v>7</v>
      </c>
      <c r="R538" t="s">
        <v>61</v>
      </c>
      <c r="S538" t="s">
        <v>809</v>
      </c>
      <c r="T538" t="s">
        <v>811</v>
      </c>
      <c r="U538">
        <v>9000</v>
      </c>
      <c r="V538" t="s">
        <v>85</v>
      </c>
      <c r="W538">
        <v>9211</v>
      </c>
      <c r="X538" t="s">
        <v>88</v>
      </c>
      <c r="Y538">
        <v>0</v>
      </c>
      <c r="Z538" t="s">
        <v>58</v>
      </c>
      <c r="AH538" s="1">
        <v>11300000</v>
      </c>
      <c r="AI538" s="1">
        <v>10000000</v>
      </c>
      <c r="AJ538" s="1">
        <v>7873847.4500000002</v>
      </c>
      <c r="AK538" s="1">
        <v>7873847.4500000002</v>
      </c>
      <c r="AL538" s="1">
        <v>7873847.4500000002</v>
      </c>
      <c r="AM538" s="1">
        <v>7873847.4500000002</v>
      </c>
      <c r="AN538" s="1">
        <v>7873847.4500000002</v>
      </c>
      <c r="AO538" s="1">
        <v>3426152.55</v>
      </c>
      <c r="AP538" s="1">
        <v>3426152.55</v>
      </c>
      <c r="AQ538">
        <v>0</v>
      </c>
      <c r="AR538" s="1">
        <v>1300000</v>
      </c>
      <c r="AS538">
        <v>0</v>
      </c>
      <c r="AT538">
        <v>0</v>
      </c>
      <c r="AU538" s="1">
        <v>1300000</v>
      </c>
    </row>
    <row r="539" spans="1:47" hidden="1" x14ac:dyDescent="0.35">
      <c r="A539" t="s">
        <v>1002</v>
      </c>
      <c r="B539" t="s">
        <v>64</v>
      </c>
      <c r="C539" t="s">
        <v>1003</v>
      </c>
      <c r="D539" t="s">
        <v>54</v>
      </c>
      <c r="E539">
        <v>1</v>
      </c>
      <c r="F539" t="s">
        <v>45</v>
      </c>
      <c r="G539">
        <v>1.3</v>
      </c>
      <c r="H539" t="s">
        <v>46</v>
      </c>
      <c r="I539" t="s">
        <v>47</v>
      </c>
      <c r="J539" t="s">
        <v>48</v>
      </c>
      <c r="K539" t="s">
        <v>65</v>
      </c>
      <c r="L539" t="s">
        <v>66</v>
      </c>
      <c r="M539" t="s">
        <v>833</v>
      </c>
      <c r="N539" t="s">
        <v>835</v>
      </c>
      <c r="O539">
        <v>5</v>
      </c>
      <c r="P539" t="s">
        <v>810</v>
      </c>
      <c r="Q539">
        <v>12</v>
      </c>
      <c r="R539" t="s">
        <v>71</v>
      </c>
      <c r="S539" t="s">
        <v>834</v>
      </c>
      <c r="T539" t="s">
        <v>836</v>
      </c>
      <c r="U539">
        <v>1000</v>
      </c>
      <c r="V539" t="s">
        <v>71</v>
      </c>
      <c r="W539">
        <v>1111</v>
      </c>
      <c r="X539" t="s">
        <v>72</v>
      </c>
      <c r="Y539">
        <v>1</v>
      </c>
      <c r="Z539" t="s">
        <v>682</v>
      </c>
      <c r="AH539" s="1">
        <v>8492637.0999999996</v>
      </c>
      <c r="AI539" s="1">
        <v>14346945</v>
      </c>
      <c r="AJ539" s="1">
        <v>8492637.0999999996</v>
      </c>
      <c r="AK539" s="1">
        <v>8492637.0999999996</v>
      </c>
      <c r="AL539" s="1">
        <v>8492637.0999999996</v>
      </c>
      <c r="AM539" s="1">
        <v>8492637.0999999996</v>
      </c>
      <c r="AN539" s="1">
        <v>8492637.0999999996</v>
      </c>
      <c r="AO539">
        <v>0</v>
      </c>
      <c r="AP539">
        <v>0</v>
      </c>
      <c r="AQ539">
        <v>0</v>
      </c>
      <c r="AR539">
        <v>16.5</v>
      </c>
      <c r="AS539">
        <v>0</v>
      </c>
      <c r="AT539" s="1">
        <v>5854324.4000000004</v>
      </c>
      <c r="AU539" s="1">
        <v>-5854307.9000000004</v>
      </c>
    </row>
    <row r="540" spans="1:47" hidden="1" x14ac:dyDescent="0.35">
      <c r="A540" t="s">
        <v>1002</v>
      </c>
      <c r="B540" t="s">
        <v>64</v>
      </c>
      <c r="C540" t="s">
        <v>1003</v>
      </c>
      <c r="D540" t="s">
        <v>54</v>
      </c>
      <c r="E540">
        <v>1</v>
      </c>
      <c r="F540" t="s">
        <v>45</v>
      </c>
      <c r="G540">
        <v>1.3</v>
      </c>
      <c r="H540" t="s">
        <v>46</v>
      </c>
      <c r="I540" t="s">
        <v>47</v>
      </c>
      <c r="J540" t="s">
        <v>48</v>
      </c>
      <c r="K540" t="s">
        <v>65</v>
      </c>
      <c r="L540" t="s">
        <v>66</v>
      </c>
      <c r="M540" t="s">
        <v>833</v>
      </c>
      <c r="N540" t="s">
        <v>835</v>
      </c>
      <c r="O540">
        <v>5</v>
      </c>
      <c r="P540" t="s">
        <v>810</v>
      </c>
      <c r="Q540">
        <v>12</v>
      </c>
      <c r="R540" t="s">
        <v>71</v>
      </c>
      <c r="S540" t="s">
        <v>834</v>
      </c>
      <c r="T540" t="s">
        <v>836</v>
      </c>
      <c r="U540">
        <v>1000</v>
      </c>
      <c r="V540" t="s">
        <v>71</v>
      </c>
      <c r="W540">
        <v>1131</v>
      </c>
      <c r="X540" t="s">
        <v>89</v>
      </c>
      <c r="Y540">
        <v>1</v>
      </c>
      <c r="Z540" t="s">
        <v>682</v>
      </c>
      <c r="AH540" s="1">
        <v>391584817.69999999</v>
      </c>
      <c r="AI540" s="1">
        <v>669497019</v>
      </c>
      <c r="AJ540" s="1">
        <v>391584817.69999999</v>
      </c>
      <c r="AK540" s="1">
        <v>391584817.69999999</v>
      </c>
      <c r="AL540" s="1">
        <v>391584817.69999999</v>
      </c>
      <c r="AM540" s="1">
        <v>391574417.52999997</v>
      </c>
      <c r="AN540" s="1">
        <v>391574417.52999997</v>
      </c>
      <c r="AO540">
        <v>0</v>
      </c>
      <c r="AP540" s="1">
        <v>10400.17</v>
      </c>
      <c r="AQ540" s="1">
        <v>1109766.57</v>
      </c>
      <c r="AR540">
        <v>0</v>
      </c>
      <c r="AS540">
        <v>0</v>
      </c>
      <c r="AT540" s="1">
        <v>279021967.87</v>
      </c>
      <c r="AU540" s="1">
        <v>-277912201.30000001</v>
      </c>
    </row>
    <row r="541" spans="1:47" hidden="1" x14ac:dyDescent="0.35">
      <c r="A541" t="s">
        <v>1002</v>
      </c>
      <c r="B541" t="s">
        <v>64</v>
      </c>
      <c r="C541" t="s">
        <v>1003</v>
      </c>
      <c r="D541" t="s">
        <v>54</v>
      </c>
      <c r="E541">
        <v>1</v>
      </c>
      <c r="F541" t="s">
        <v>45</v>
      </c>
      <c r="G541">
        <v>1.3</v>
      </c>
      <c r="H541" t="s">
        <v>46</v>
      </c>
      <c r="I541" t="s">
        <v>47</v>
      </c>
      <c r="J541" t="s">
        <v>48</v>
      </c>
      <c r="K541" t="s">
        <v>65</v>
      </c>
      <c r="L541" t="s">
        <v>66</v>
      </c>
      <c r="M541" t="s">
        <v>833</v>
      </c>
      <c r="N541" t="s">
        <v>835</v>
      </c>
      <c r="O541">
        <v>5</v>
      </c>
      <c r="P541" t="s">
        <v>810</v>
      </c>
      <c r="Q541">
        <v>12</v>
      </c>
      <c r="R541" t="s">
        <v>71</v>
      </c>
      <c r="S541" t="s">
        <v>834</v>
      </c>
      <c r="T541" t="s">
        <v>836</v>
      </c>
      <c r="U541">
        <v>1000</v>
      </c>
      <c r="V541" t="s">
        <v>71</v>
      </c>
      <c r="W541">
        <v>1221</v>
      </c>
      <c r="X541" t="s">
        <v>77</v>
      </c>
      <c r="Y541">
        <v>2</v>
      </c>
      <c r="Z541" t="s">
        <v>683</v>
      </c>
      <c r="AH541" s="1">
        <v>19150970.760000002</v>
      </c>
      <c r="AI541" s="1">
        <v>1237440.08</v>
      </c>
      <c r="AJ541" s="1">
        <v>19150970.760000002</v>
      </c>
      <c r="AK541" s="1">
        <v>19150970.760000002</v>
      </c>
      <c r="AL541" s="1">
        <v>19150970.760000002</v>
      </c>
      <c r="AM541" s="1">
        <v>19150970.760000002</v>
      </c>
      <c r="AN541" s="1">
        <v>19150970.760000002</v>
      </c>
      <c r="AO541">
        <v>0</v>
      </c>
      <c r="AP541">
        <v>0</v>
      </c>
      <c r="AQ541" s="1">
        <v>46748470.850000001</v>
      </c>
      <c r="AR541">
        <v>0</v>
      </c>
      <c r="AS541">
        <v>0</v>
      </c>
      <c r="AT541" s="1">
        <v>28834940.170000002</v>
      </c>
      <c r="AU541" s="1">
        <v>17913530.68</v>
      </c>
    </row>
    <row r="542" spans="1:47" hidden="1" x14ac:dyDescent="0.35">
      <c r="A542" t="s">
        <v>1002</v>
      </c>
      <c r="B542" t="s">
        <v>64</v>
      </c>
      <c r="C542" t="s">
        <v>1003</v>
      </c>
      <c r="D542" t="s">
        <v>54</v>
      </c>
      <c r="E542">
        <v>1</v>
      </c>
      <c r="F542" t="s">
        <v>45</v>
      </c>
      <c r="G542">
        <v>1.3</v>
      </c>
      <c r="H542" t="s">
        <v>46</v>
      </c>
      <c r="I542" t="s">
        <v>47</v>
      </c>
      <c r="J542" t="s">
        <v>48</v>
      </c>
      <c r="K542" t="s">
        <v>65</v>
      </c>
      <c r="L542" t="s">
        <v>66</v>
      </c>
      <c r="M542" t="s">
        <v>833</v>
      </c>
      <c r="N542" t="s">
        <v>835</v>
      </c>
      <c r="O542">
        <v>5</v>
      </c>
      <c r="P542" t="s">
        <v>810</v>
      </c>
      <c r="Q542">
        <v>12</v>
      </c>
      <c r="R542" t="s">
        <v>71</v>
      </c>
      <c r="S542" t="s">
        <v>834</v>
      </c>
      <c r="T542" t="s">
        <v>836</v>
      </c>
      <c r="U542">
        <v>1000</v>
      </c>
      <c r="V542" t="s">
        <v>71</v>
      </c>
      <c r="W542">
        <v>1321</v>
      </c>
      <c r="X542" t="s">
        <v>91</v>
      </c>
      <c r="Y542">
        <v>1</v>
      </c>
      <c r="Z542" t="s">
        <v>682</v>
      </c>
      <c r="AH542" s="1">
        <v>6468088.8200000003</v>
      </c>
      <c r="AI542" s="1">
        <v>9497844.4000000004</v>
      </c>
      <c r="AJ542" s="1">
        <v>6461007.1600000001</v>
      </c>
      <c r="AK542" s="1">
        <v>6461007.1600000001</v>
      </c>
      <c r="AL542" s="1">
        <v>6461007.1600000001</v>
      </c>
      <c r="AM542" s="1">
        <v>6447007.5300000003</v>
      </c>
      <c r="AN542" s="1">
        <v>6447007.5300000003</v>
      </c>
      <c r="AO542" s="1">
        <v>7081.66</v>
      </c>
      <c r="AP542" s="1">
        <v>21081.29</v>
      </c>
      <c r="AQ542" s="1">
        <v>14386.83</v>
      </c>
      <c r="AR542">
        <v>0</v>
      </c>
      <c r="AS542">
        <v>0</v>
      </c>
      <c r="AT542" s="1">
        <v>3044142.41</v>
      </c>
      <c r="AU542" s="1">
        <v>-3029755.58</v>
      </c>
    </row>
    <row r="543" spans="1:47" hidden="1" x14ac:dyDescent="0.35">
      <c r="A543" t="s">
        <v>1002</v>
      </c>
      <c r="B543" t="s">
        <v>64</v>
      </c>
      <c r="C543" t="s">
        <v>1003</v>
      </c>
      <c r="D543" t="s">
        <v>54</v>
      </c>
      <c r="E543">
        <v>1</v>
      </c>
      <c r="F543" t="s">
        <v>45</v>
      </c>
      <c r="G543">
        <v>1.3</v>
      </c>
      <c r="H543" t="s">
        <v>46</v>
      </c>
      <c r="I543" t="s">
        <v>47</v>
      </c>
      <c r="J543" t="s">
        <v>48</v>
      </c>
      <c r="K543" t="s">
        <v>65</v>
      </c>
      <c r="L543" t="s">
        <v>66</v>
      </c>
      <c r="M543" t="s">
        <v>833</v>
      </c>
      <c r="N543" t="s">
        <v>835</v>
      </c>
      <c r="O543">
        <v>5</v>
      </c>
      <c r="P543" t="s">
        <v>810</v>
      </c>
      <c r="Q543">
        <v>12</v>
      </c>
      <c r="R543" t="s">
        <v>71</v>
      </c>
      <c r="S543" t="s">
        <v>834</v>
      </c>
      <c r="T543" t="s">
        <v>836</v>
      </c>
      <c r="U543">
        <v>1000</v>
      </c>
      <c r="V543" t="s">
        <v>71</v>
      </c>
      <c r="W543">
        <v>1322</v>
      </c>
      <c r="X543" t="s">
        <v>92</v>
      </c>
      <c r="Y543">
        <v>1</v>
      </c>
      <c r="Z543" t="s">
        <v>682</v>
      </c>
      <c r="AH543" s="1">
        <v>8543520.2400000002</v>
      </c>
      <c r="AI543" s="1">
        <v>94978329</v>
      </c>
      <c r="AJ543" s="1">
        <v>8534868.6799999997</v>
      </c>
      <c r="AK543" s="1">
        <v>8534868.6799999997</v>
      </c>
      <c r="AL543" s="1">
        <v>8534868.6799999997</v>
      </c>
      <c r="AM543" s="1">
        <v>8382700.2699999996</v>
      </c>
      <c r="AN543" s="1">
        <v>8382700.2699999996</v>
      </c>
      <c r="AO543" s="1">
        <v>8651.56</v>
      </c>
      <c r="AP543" s="1">
        <v>160819.97</v>
      </c>
      <c r="AQ543" s="1">
        <v>7658972.3499999996</v>
      </c>
      <c r="AR543">
        <v>0</v>
      </c>
      <c r="AS543">
        <v>0</v>
      </c>
      <c r="AT543" s="1">
        <v>94093781.109999999</v>
      </c>
      <c r="AU543" s="1">
        <v>-86434808.760000005</v>
      </c>
    </row>
    <row r="544" spans="1:47" hidden="1" x14ac:dyDescent="0.35">
      <c r="A544" t="s">
        <v>1002</v>
      </c>
      <c r="B544" t="s">
        <v>64</v>
      </c>
      <c r="C544" t="s">
        <v>1003</v>
      </c>
      <c r="D544" t="s">
        <v>54</v>
      </c>
      <c r="E544">
        <v>1</v>
      </c>
      <c r="F544" t="s">
        <v>45</v>
      </c>
      <c r="G544">
        <v>1.3</v>
      </c>
      <c r="H544" t="s">
        <v>46</v>
      </c>
      <c r="I544" t="s">
        <v>47</v>
      </c>
      <c r="J544" t="s">
        <v>48</v>
      </c>
      <c r="K544" t="s">
        <v>65</v>
      </c>
      <c r="L544" t="s">
        <v>66</v>
      </c>
      <c r="M544" t="s">
        <v>833</v>
      </c>
      <c r="N544" t="s">
        <v>835</v>
      </c>
      <c r="O544">
        <v>5</v>
      </c>
      <c r="P544" t="s">
        <v>810</v>
      </c>
      <c r="Q544">
        <v>12</v>
      </c>
      <c r="R544" t="s">
        <v>71</v>
      </c>
      <c r="S544" t="s">
        <v>834</v>
      </c>
      <c r="T544" t="s">
        <v>836</v>
      </c>
      <c r="U544">
        <v>1000</v>
      </c>
      <c r="V544" t="s">
        <v>71</v>
      </c>
      <c r="W544">
        <v>1322</v>
      </c>
      <c r="X544" t="s">
        <v>92</v>
      </c>
      <c r="Y544">
        <v>2</v>
      </c>
      <c r="Z544" t="s">
        <v>683</v>
      </c>
      <c r="AH544" s="1">
        <v>37330.28</v>
      </c>
      <c r="AI544">
        <v>0</v>
      </c>
      <c r="AJ544" s="1">
        <v>37330.28</v>
      </c>
      <c r="AK544" s="1">
        <v>37330.28</v>
      </c>
      <c r="AL544" s="1">
        <v>37330.28</v>
      </c>
      <c r="AM544" s="1">
        <v>37330.28</v>
      </c>
      <c r="AN544" s="1">
        <v>37330.28</v>
      </c>
      <c r="AO544">
        <v>0</v>
      </c>
      <c r="AP544">
        <v>0</v>
      </c>
      <c r="AQ544" s="1">
        <v>10259124.880000001</v>
      </c>
      <c r="AR544">
        <v>0</v>
      </c>
      <c r="AS544">
        <v>0</v>
      </c>
      <c r="AT544" s="1">
        <v>10221794.6</v>
      </c>
      <c r="AU544" s="1">
        <v>37330.28</v>
      </c>
    </row>
    <row r="545" spans="1:47" hidden="1" x14ac:dyDescent="0.35">
      <c r="A545" t="s">
        <v>1002</v>
      </c>
      <c r="B545" t="s">
        <v>64</v>
      </c>
      <c r="C545" t="s">
        <v>1003</v>
      </c>
      <c r="D545" t="s">
        <v>54</v>
      </c>
      <c r="E545">
        <v>1</v>
      </c>
      <c r="F545" t="s">
        <v>45</v>
      </c>
      <c r="G545">
        <v>1.3</v>
      </c>
      <c r="H545" t="s">
        <v>46</v>
      </c>
      <c r="I545" t="s">
        <v>47</v>
      </c>
      <c r="J545" t="s">
        <v>48</v>
      </c>
      <c r="K545" t="s">
        <v>65</v>
      </c>
      <c r="L545" t="s">
        <v>66</v>
      </c>
      <c r="M545" t="s">
        <v>833</v>
      </c>
      <c r="N545" t="s">
        <v>835</v>
      </c>
      <c r="O545">
        <v>5</v>
      </c>
      <c r="P545" t="s">
        <v>810</v>
      </c>
      <c r="Q545">
        <v>12</v>
      </c>
      <c r="R545" t="s">
        <v>71</v>
      </c>
      <c r="S545" t="s">
        <v>834</v>
      </c>
      <c r="T545" t="s">
        <v>836</v>
      </c>
      <c r="U545">
        <v>1000</v>
      </c>
      <c r="V545" t="s">
        <v>71</v>
      </c>
      <c r="W545">
        <v>1411</v>
      </c>
      <c r="X545" t="s">
        <v>94</v>
      </c>
      <c r="Y545">
        <v>1</v>
      </c>
      <c r="Z545" t="s">
        <v>682</v>
      </c>
      <c r="AH545" s="1">
        <v>30764139.309999999</v>
      </c>
      <c r="AI545" s="1">
        <v>41030639.359999999</v>
      </c>
      <c r="AJ545" s="1">
        <v>30764139.309999999</v>
      </c>
      <c r="AK545" s="1">
        <v>30764139.309999999</v>
      </c>
      <c r="AL545" s="1">
        <v>30764139.309999999</v>
      </c>
      <c r="AM545" s="1">
        <v>30764139.309999999</v>
      </c>
      <c r="AN545" s="1">
        <v>30764139.309999999</v>
      </c>
      <c r="AO545">
        <v>0</v>
      </c>
      <c r="AP545">
        <v>0</v>
      </c>
      <c r="AQ545" s="1">
        <v>62151.73</v>
      </c>
      <c r="AR545">
        <v>0</v>
      </c>
      <c r="AS545">
        <v>0</v>
      </c>
      <c r="AT545" s="1">
        <v>10328651.779999999</v>
      </c>
      <c r="AU545" s="1">
        <v>-10266500.050000001</v>
      </c>
    </row>
    <row r="546" spans="1:47" hidden="1" x14ac:dyDescent="0.35">
      <c r="A546" t="s">
        <v>1002</v>
      </c>
      <c r="B546" t="s">
        <v>64</v>
      </c>
      <c r="C546" t="s">
        <v>1003</v>
      </c>
      <c r="D546" t="s">
        <v>54</v>
      </c>
      <c r="E546">
        <v>1</v>
      </c>
      <c r="F546" t="s">
        <v>45</v>
      </c>
      <c r="G546">
        <v>1.3</v>
      </c>
      <c r="H546" t="s">
        <v>46</v>
      </c>
      <c r="I546" t="s">
        <v>47</v>
      </c>
      <c r="J546" t="s">
        <v>48</v>
      </c>
      <c r="K546" t="s">
        <v>65</v>
      </c>
      <c r="L546" t="s">
        <v>66</v>
      </c>
      <c r="M546" t="s">
        <v>833</v>
      </c>
      <c r="N546" t="s">
        <v>835</v>
      </c>
      <c r="O546">
        <v>5</v>
      </c>
      <c r="P546" t="s">
        <v>810</v>
      </c>
      <c r="Q546">
        <v>12</v>
      </c>
      <c r="R546" t="s">
        <v>71</v>
      </c>
      <c r="S546" t="s">
        <v>834</v>
      </c>
      <c r="T546" t="s">
        <v>836</v>
      </c>
      <c r="U546">
        <v>1000</v>
      </c>
      <c r="V546" t="s">
        <v>71</v>
      </c>
      <c r="W546">
        <v>1411</v>
      </c>
      <c r="X546" t="s">
        <v>94</v>
      </c>
      <c r="Y546">
        <v>2</v>
      </c>
      <c r="Z546" t="s">
        <v>683</v>
      </c>
      <c r="AH546" s="1">
        <v>3493236.12</v>
      </c>
      <c r="AI546" s="1">
        <v>2576604.64</v>
      </c>
      <c r="AJ546" s="1">
        <v>3493236.12</v>
      </c>
      <c r="AK546" s="1">
        <v>3493236.12</v>
      </c>
      <c r="AL546" s="1">
        <v>3493236.12</v>
      </c>
      <c r="AM546" s="1">
        <v>3493236.12</v>
      </c>
      <c r="AN546" s="1">
        <v>3493236.12</v>
      </c>
      <c r="AO546">
        <v>0</v>
      </c>
      <c r="AP546">
        <v>0</v>
      </c>
      <c r="AQ546" s="1">
        <v>2248729.94</v>
      </c>
      <c r="AR546">
        <v>1.76</v>
      </c>
      <c r="AS546">
        <v>0</v>
      </c>
      <c r="AT546" s="1">
        <v>1332100.22</v>
      </c>
      <c r="AU546" s="1">
        <v>916631.48</v>
      </c>
    </row>
    <row r="547" spans="1:47" hidden="1" x14ac:dyDescent="0.35">
      <c r="A547" t="s">
        <v>1002</v>
      </c>
      <c r="B547" t="s">
        <v>64</v>
      </c>
      <c r="C547" t="s">
        <v>1003</v>
      </c>
      <c r="D547" t="s">
        <v>54</v>
      </c>
      <c r="E547">
        <v>1</v>
      </c>
      <c r="F547" t="s">
        <v>45</v>
      </c>
      <c r="G547">
        <v>1.3</v>
      </c>
      <c r="H547" t="s">
        <v>46</v>
      </c>
      <c r="I547" t="s">
        <v>47</v>
      </c>
      <c r="J547" t="s">
        <v>48</v>
      </c>
      <c r="K547" t="s">
        <v>65</v>
      </c>
      <c r="L547" t="s">
        <v>66</v>
      </c>
      <c r="M547" t="s">
        <v>833</v>
      </c>
      <c r="N547" t="s">
        <v>835</v>
      </c>
      <c r="O547">
        <v>5</v>
      </c>
      <c r="P547" t="s">
        <v>810</v>
      </c>
      <c r="Q547">
        <v>12</v>
      </c>
      <c r="R547" t="s">
        <v>71</v>
      </c>
      <c r="S547" t="s">
        <v>834</v>
      </c>
      <c r="T547" t="s">
        <v>836</v>
      </c>
      <c r="U547">
        <v>1000</v>
      </c>
      <c r="V547" t="s">
        <v>71</v>
      </c>
      <c r="W547">
        <v>1421</v>
      </c>
      <c r="X547" t="s">
        <v>96</v>
      </c>
      <c r="Y547">
        <v>1</v>
      </c>
      <c r="Z547" t="s">
        <v>682</v>
      </c>
      <c r="AH547" s="1">
        <v>12958641.289999999</v>
      </c>
      <c r="AI547" s="1">
        <v>20515317.440000001</v>
      </c>
      <c r="AJ547" s="1">
        <v>12958641.289999999</v>
      </c>
      <c r="AK547" s="1">
        <v>12958641.289999999</v>
      </c>
      <c r="AL547" s="1">
        <v>12958641.289999999</v>
      </c>
      <c r="AM547" s="1">
        <v>12958641.289999999</v>
      </c>
      <c r="AN547" s="1">
        <v>12958641.289999999</v>
      </c>
      <c r="AO547">
        <v>0</v>
      </c>
      <c r="AP547">
        <v>0</v>
      </c>
      <c r="AQ547" s="1">
        <v>28850.89</v>
      </c>
      <c r="AR547">
        <v>1.56</v>
      </c>
      <c r="AS547">
        <v>0</v>
      </c>
      <c r="AT547" s="1">
        <v>7585528.5999999996</v>
      </c>
      <c r="AU547" s="1">
        <v>-7556676.1500000004</v>
      </c>
    </row>
    <row r="548" spans="1:47" hidden="1" x14ac:dyDescent="0.35">
      <c r="A548" t="s">
        <v>1002</v>
      </c>
      <c r="B548" t="s">
        <v>64</v>
      </c>
      <c r="C548" t="s">
        <v>1003</v>
      </c>
      <c r="D548" t="s">
        <v>54</v>
      </c>
      <c r="E548">
        <v>1</v>
      </c>
      <c r="F548" t="s">
        <v>45</v>
      </c>
      <c r="G548">
        <v>1.3</v>
      </c>
      <c r="H548" t="s">
        <v>46</v>
      </c>
      <c r="I548" t="s">
        <v>47</v>
      </c>
      <c r="J548" t="s">
        <v>48</v>
      </c>
      <c r="K548" t="s">
        <v>65</v>
      </c>
      <c r="L548" t="s">
        <v>66</v>
      </c>
      <c r="M548" t="s">
        <v>833</v>
      </c>
      <c r="N548" t="s">
        <v>835</v>
      </c>
      <c r="O548">
        <v>5</v>
      </c>
      <c r="P548" t="s">
        <v>810</v>
      </c>
      <c r="Q548">
        <v>12</v>
      </c>
      <c r="R548" t="s">
        <v>71</v>
      </c>
      <c r="S548" t="s">
        <v>834</v>
      </c>
      <c r="T548" t="s">
        <v>836</v>
      </c>
      <c r="U548">
        <v>1000</v>
      </c>
      <c r="V548" t="s">
        <v>71</v>
      </c>
      <c r="W548">
        <v>1431</v>
      </c>
      <c r="X548" t="s">
        <v>97</v>
      </c>
      <c r="Y548">
        <v>1</v>
      </c>
      <c r="Z548" t="s">
        <v>682</v>
      </c>
      <c r="AH548" s="1">
        <v>8640304.9399999995</v>
      </c>
      <c r="AI548" s="1">
        <v>13676882.960000001</v>
      </c>
      <c r="AJ548" s="1">
        <v>8640304.9399999995</v>
      </c>
      <c r="AK548" s="1">
        <v>8640304.9399999995</v>
      </c>
      <c r="AL548" s="1">
        <v>8640304.9399999995</v>
      </c>
      <c r="AM548" s="1">
        <v>8640304.9399999995</v>
      </c>
      <c r="AN548" s="1">
        <v>8640304.9399999995</v>
      </c>
      <c r="AO548">
        <v>0</v>
      </c>
      <c r="AP548">
        <v>0</v>
      </c>
      <c r="AQ548" s="1">
        <v>20567.93</v>
      </c>
      <c r="AR548">
        <v>0</v>
      </c>
      <c r="AS548">
        <v>0</v>
      </c>
      <c r="AT548" s="1">
        <v>5057145.95</v>
      </c>
      <c r="AU548" s="1">
        <v>-5036578.0199999996</v>
      </c>
    </row>
    <row r="549" spans="1:47" hidden="1" x14ac:dyDescent="0.35">
      <c r="A549" t="s">
        <v>1002</v>
      </c>
      <c r="B549" t="s">
        <v>64</v>
      </c>
      <c r="C549" t="s">
        <v>1003</v>
      </c>
      <c r="D549" t="s">
        <v>54</v>
      </c>
      <c r="E549">
        <v>1</v>
      </c>
      <c r="F549" t="s">
        <v>45</v>
      </c>
      <c r="G549">
        <v>1.3</v>
      </c>
      <c r="H549" t="s">
        <v>46</v>
      </c>
      <c r="I549" t="s">
        <v>47</v>
      </c>
      <c r="J549" t="s">
        <v>48</v>
      </c>
      <c r="K549" t="s">
        <v>65</v>
      </c>
      <c r="L549" t="s">
        <v>66</v>
      </c>
      <c r="M549" t="s">
        <v>833</v>
      </c>
      <c r="N549" t="s">
        <v>835</v>
      </c>
      <c r="O549">
        <v>5</v>
      </c>
      <c r="P549" t="s">
        <v>810</v>
      </c>
      <c r="Q549">
        <v>12</v>
      </c>
      <c r="R549" t="s">
        <v>71</v>
      </c>
      <c r="S549" t="s">
        <v>834</v>
      </c>
      <c r="T549" t="s">
        <v>836</v>
      </c>
      <c r="U549">
        <v>1000</v>
      </c>
      <c r="V549" t="s">
        <v>71</v>
      </c>
      <c r="W549">
        <v>1432</v>
      </c>
      <c r="X549" t="s">
        <v>98</v>
      </c>
      <c r="Y549">
        <v>1</v>
      </c>
      <c r="Z549" t="s">
        <v>682</v>
      </c>
      <c r="AH549" s="1">
        <v>78233387.480000004</v>
      </c>
      <c r="AI549" s="1">
        <v>119672681.44</v>
      </c>
      <c r="AJ549" s="1">
        <v>78233387.480000004</v>
      </c>
      <c r="AK549" s="1">
        <v>78233387.480000004</v>
      </c>
      <c r="AL549" s="1">
        <v>78233387.480000004</v>
      </c>
      <c r="AM549" s="1">
        <v>78233387.480000004</v>
      </c>
      <c r="AN549" s="1">
        <v>78233387.480000004</v>
      </c>
      <c r="AO549">
        <v>0</v>
      </c>
      <c r="AP549">
        <v>0</v>
      </c>
      <c r="AQ549" s="1">
        <v>179962.88</v>
      </c>
      <c r="AR549">
        <v>11.56</v>
      </c>
      <c r="AS549">
        <v>0</v>
      </c>
      <c r="AT549" s="1">
        <v>41619268.399999999</v>
      </c>
      <c r="AU549" s="1">
        <v>-41439293.960000001</v>
      </c>
    </row>
    <row r="550" spans="1:47" hidden="1" x14ac:dyDescent="0.35">
      <c r="A550" t="s">
        <v>1002</v>
      </c>
      <c r="B550" t="s">
        <v>64</v>
      </c>
      <c r="C550" t="s">
        <v>1003</v>
      </c>
      <c r="D550" t="s">
        <v>54</v>
      </c>
      <c r="E550">
        <v>1</v>
      </c>
      <c r="F550" t="s">
        <v>45</v>
      </c>
      <c r="G550">
        <v>1.3</v>
      </c>
      <c r="H550" t="s">
        <v>46</v>
      </c>
      <c r="I550" t="s">
        <v>47</v>
      </c>
      <c r="J550" t="s">
        <v>48</v>
      </c>
      <c r="K550" t="s">
        <v>65</v>
      </c>
      <c r="L550" t="s">
        <v>66</v>
      </c>
      <c r="M550" t="s">
        <v>833</v>
      </c>
      <c r="N550" t="s">
        <v>835</v>
      </c>
      <c r="O550">
        <v>5</v>
      </c>
      <c r="P550" t="s">
        <v>810</v>
      </c>
      <c r="Q550">
        <v>12</v>
      </c>
      <c r="R550" t="s">
        <v>71</v>
      </c>
      <c r="S550" t="s">
        <v>834</v>
      </c>
      <c r="T550" t="s">
        <v>836</v>
      </c>
      <c r="U550">
        <v>1000</v>
      </c>
      <c r="V550" t="s">
        <v>71</v>
      </c>
      <c r="W550">
        <v>1432</v>
      </c>
      <c r="X550" t="s">
        <v>98</v>
      </c>
      <c r="Y550">
        <v>2</v>
      </c>
      <c r="Z550" t="s">
        <v>683</v>
      </c>
      <c r="AH550" s="1">
        <v>9989240.4299999997</v>
      </c>
      <c r="AI550">
        <v>0</v>
      </c>
      <c r="AJ550" s="1">
        <v>9989240.4299999997</v>
      </c>
      <c r="AK550" s="1">
        <v>9989240.4299999997</v>
      </c>
      <c r="AL550" s="1">
        <v>9989240.4299999997</v>
      </c>
      <c r="AM550" s="1">
        <v>9989240.4299999997</v>
      </c>
      <c r="AN550" s="1">
        <v>9989240.4299999997</v>
      </c>
      <c r="AO550">
        <v>0</v>
      </c>
      <c r="AP550">
        <v>0</v>
      </c>
      <c r="AQ550" s="1">
        <v>6558795.6600000001</v>
      </c>
      <c r="AR550" s="1">
        <v>7515102</v>
      </c>
      <c r="AS550">
        <v>0</v>
      </c>
      <c r="AT550" s="1">
        <v>4084657.23</v>
      </c>
      <c r="AU550" s="1">
        <v>9989240.4299999997</v>
      </c>
    </row>
    <row r="551" spans="1:47" hidden="1" x14ac:dyDescent="0.35">
      <c r="A551" t="s">
        <v>1002</v>
      </c>
      <c r="B551" t="s">
        <v>64</v>
      </c>
      <c r="C551" t="s">
        <v>1003</v>
      </c>
      <c r="D551" t="s">
        <v>54</v>
      </c>
      <c r="E551">
        <v>1</v>
      </c>
      <c r="F551" t="s">
        <v>45</v>
      </c>
      <c r="G551">
        <v>1.3</v>
      </c>
      <c r="H551" t="s">
        <v>46</v>
      </c>
      <c r="I551" t="s">
        <v>47</v>
      </c>
      <c r="J551" t="s">
        <v>48</v>
      </c>
      <c r="K551" t="s">
        <v>65</v>
      </c>
      <c r="L551" t="s">
        <v>66</v>
      </c>
      <c r="M551" t="s">
        <v>833</v>
      </c>
      <c r="N551" t="s">
        <v>835</v>
      </c>
      <c r="O551">
        <v>5</v>
      </c>
      <c r="P551" t="s">
        <v>810</v>
      </c>
      <c r="Q551">
        <v>12</v>
      </c>
      <c r="R551" t="s">
        <v>71</v>
      </c>
      <c r="S551" t="s">
        <v>834</v>
      </c>
      <c r="T551" t="s">
        <v>836</v>
      </c>
      <c r="U551">
        <v>1000</v>
      </c>
      <c r="V551" t="s">
        <v>71</v>
      </c>
      <c r="W551">
        <v>1432</v>
      </c>
      <c r="X551" t="s">
        <v>98</v>
      </c>
      <c r="Y551">
        <v>3</v>
      </c>
      <c r="Z551" t="s">
        <v>867</v>
      </c>
      <c r="AH551" s="1">
        <v>10529356.359999999</v>
      </c>
      <c r="AI551">
        <v>0</v>
      </c>
      <c r="AJ551" s="1">
        <v>10529356.359999999</v>
      </c>
      <c r="AK551" s="1">
        <v>10529356.359999999</v>
      </c>
      <c r="AL551" s="1">
        <v>10529356.359999999</v>
      </c>
      <c r="AM551" s="1">
        <v>10529356.359999999</v>
      </c>
      <c r="AN551" s="1">
        <v>10529356.359999999</v>
      </c>
      <c r="AO551">
        <v>0</v>
      </c>
      <c r="AP551">
        <v>0</v>
      </c>
      <c r="AQ551" s="1">
        <v>34174617.520000003</v>
      </c>
      <c r="AR551">
        <v>0</v>
      </c>
      <c r="AS551">
        <v>0</v>
      </c>
      <c r="AT551" s="1">
        <v>23645261.16</v>
      </c>
      <c r="AU551" s="1">
        <v>10529356.359999999</v>
      </c>
    </row>
    <row r="552" spans="1:47" hidden="1" x14ac:dyDescent="0.35">
      <c r="A552" t="s">
        <v>1002</v>
      </c>
      <c r="B552" t="s">
        <v>64</v>
      </c>
      <c r="C552" t="s">
        <v>1003</v>
      </c>
      <c r="D552" t="s">
        <v>54</v>
      </c>
      <c r="E552">
        <v>1</v>
      </c>
      <c r="F552" t="s">
        <v>45</v>
      </c>
      <c r="G552">
        <v>1.3</v>
      </c>
      <c r="H552" t="s">
        <v>46</v>
      </c>
      <c r="I552" t="s">
        <v>47</v>
      </c>
      <c r="J552" t="s">
        <v>48</v>
      </c>
      <c r="K552" t="s">
        <v>65</v>
      </c>
      <c r="L552" t="s">
        <v>66</v>
      </c>
      <c r="M552" t="s">
        <v>833</v>
      </c>
      <c r="N552" t="s">
        <v>835</v>
      </c>
      <c r="O552">
        <v>5</v>
      </c>
      <c r="P552" t="s">
        <v>810</v>
      </c>
      <c r="Q552">
        <v>12</v>
      </c>
      <c r="R552" t="s">
        <v>71</v>
      </c>
      <c r="S552" t="s">
        <v>834</v>
      </c>
      <c r="T552" t="s">
        <v>836</v>
      </c>
      <c r="U552">
        <v>1000</v>
      </c>
      <c r="V552" t="s">
        <v>71</v>
      </c>
      <c r="W552">
        <v>1591</v>
      </c>
      <c r="X552" t="s">
        <v>79</v>
      </c>
      <c r="Y552">
        <v>1</v>
      </c>
      <c r="Z552" t="s">
        <v>682</v>
      </c>
      <c r="AH552" s="1">
        <v>89834468.019999996</v>
      </c>
      <c r="AI552" s="1">
        <v>86510824.640000001</v>
      </c>
      <c r="AJ552" s="1">
        <v>89834468.019999996</v>
      </c>
      <c r="AK552" s="1">
        <v>89834468.019999996</v>
      </c>
      <c r="AL552" s="1">
        <v>56980637.75</v>
      </c>
      <c r="AM552" s="1">
        <v>56980637.75</v>
      </c>
      <c r="AN552" s="1">
        <v>56980637.75</v>
      </c>
      <c r="AO552">
        <v>0</v>
      </c>
      <c r="AP552" s="1">
        <v>32853830.27</v>
      </c>
      <c r="AQ552" s="1">
        <v>6666298.2000000002</v>
      </c>
      <c r="AR552" s="1">
        <v>3905037.81</v>
      </c>
      <c r="AS552">
        <v>0</v>
      </c>
      <c r="AT552" s="1">
        <v>7247692.6299999999</v>
      </c>
      <c r="AU552" s="1">
        <v>3323643.38</v>
      </c>
    </row>
    <row r="553" spans="1:47" hidden="1" x14ac:dyDescent="0.35">
      <c r="A553" t="s">
        <v>1002</v>
      </c>
      <c r="B553" t="s">
        <v>64</v>
      </c>
      <c r="C553" t="s">
        <v>1003</v>
      </c>
      <c r="D553" t="s">
        <v>54</v>
      </c>
      <c r="E553">
        <v>1</v>
      </c>
      <c r="F553" t="s">
        <v>45</v>
      </c>
      <c r="G553">
        <v>1.3</v>
      </c>
      <c r="H553" t="s">
        <v>46</v>
      </c>
      <c r="I553" t="s">
        <v>47</v>
      </c>
      <c r="J553" t="s">
        <v>48</v>
      </c>
      <c r="K553" t="s">
        <v>65</v>
      </c>
      <c r="L553" t="s">
        <v>66</v>
      </c>
      <c r="M553" t="s">
        <v>833</v>
      </c>
      <c r="N553" t="s">
        <v>835</v>
      </c>
      <c r="O553">
        <v>5</v>
      </c>
      <c r="P553" t="s">
        <v>810</v>
      </c>
      <c r="Q553">
        <v>66</v>
      </c>
      <c r="R553" t="s">
        <v>71</v>
      </c>
      <c r="S553" t="s">
        <v>837</v>
      </c>
      <c r="T553" t="s">
        <v>838</v>
      </c>
      <c r="U553">
        <v>1000</v>
      </c>
      <c r="V553" t="s">
        <v>71</v>
      </c>
      <c r="W553">
        <v>1111</v>
      </c>
      <c r="X553" t="s">
        <v>72</v>
      </c>
      <c r="Y553">
        <v>1</v>
      </c>
      <c r="Z553" t="s">
        <v>682</v>
      </c>
      <c r="AH553" s="1">
        <v>5454324.0999999996</v>
      </c>
      <c r="AI553">
        <v>0</v>
      </c>
      <c r="AJ553" s="1">
        <v>1127835.3</v>
      </c>
      <c r="AK553" s="1">
        <v>1127835.3</v>
      </c>
      <c r="AL553" s="1">
        <v>1127835.3</v>
      </c>
      <c r="AM553" s="1">
        <v>1127835.3</v>
      </c>
      <c r="AN553" s="1">
        <v>1127835.3</v>
      </c>
      <c r="AO553" s="1">
        <v>4326488.8</v>
      </c>
      <c r="AP553" s="1">
        <v>4326488.8</v>
      </c>
      <c r="AQ553">
        <v>0</v>
      </c>
      <c r="AR553" s="1">
        <v>5454324.0999999996</v>
      </c>
      <c r="AS553">
        <v>0</v>
      </c>
      <c r="AT553">
        <v>0</v>
      </c>
      <c r="AU553" s="1">
        <v>5454324.0999999996</v>
      </c>
    </row>
    <row r="554" spans="1:47" hidden="1" x14ac:dyDescent="0.35">
      <c r="A554" t="s">
        <v>1002</v>
      </c>
      <c r="B554" t="s">
        <v>64</v>
      </c>
      <c r="C554" t="s">
        <v>1003</v>
      </c>
      <c r="D554" t="s">
        <v>54</v>
      </c>
      <c r="E554">
        <v>1</v>
      </c>
      <c r="F554" t="s">
        <v>45</v>
      </c>
      <c r="G554">
        <v>1.3</v>
      </c>
      <c r="H554" t="s">
        <v>46</v>
      </c>
      <c r="I554" t="s">
        <v>47</v>
      </c>
      <c r="J554" t="s">
        <v>48</v>
      </c>
      <c r="K554" t="s">
        <v>65</v>
      </c>
      <c r="L554" t="s">
        <v>66</v>
      </c>
      <c r="M554" t="s">
        <v>833</v>
      </c>
      <c r="N554" t="s">
        <v>835</v>
      </c>
      <c r="O554">
        <v>5</v>
      </c>
      <c r="P554" t="s">
        <v>810</v>
      </c>
      <c r="Q554">
        <v>66</v>
      </c>
      <c r="R554" t="s">
        <v>71</v>
      </c>
      <c r="S554" t="s">
        <v>837</v>
      </c>
      <c r="T554" t="s">
        <v>838</v>
      </c>
      <c r="U554">
        <v>1000</v>
      </c>
      <c r="V554" t="s">
        <v>71</v>
      </c>
      <c r="W554">
        <v>1131</v>
      </c>
      <c r="X554" t="s">
        <v>89</v>
      </c>
      <c r="Y554">
        <v>1</v>
      </c>
      <c r="Z554" t="s">
        <v>682</v>
      </c>
      <c r="AH554" s="1">
        <v>240706488.65000001</v>
      </c>
      <c r="AI554">
        <v>0</v>
      </c>
      <c r="AJ554" s="1">
        <v>53271201.490000002</v>
      </c>
      <c r="AK554" s="1">
        <v>53271201.490000002</v>
      </c>
      <c r="AL554" s="1">
        <v>53271201.490000002</v>
      </c>
      <c r="AM554" s="1">
        <v>53265126.289999999</v>
      </c>
      <c r="AN554" s="1">
        <v>53265126.289999999</v>
      </c>
      <c r="AO554" s="1">
        <v>187435287.16</v>
      </c>
      <c r="AP554" s="1">
        <v>187441362.36000001</v>
      </c>
      <c r="AQ554">
        <v>0</v>
      </c>
      <c r="AR554" s="1">
        <v>240706488.65000001</v>
      </c>
      <c r="AS554">
        <v>0</v>
      </c>
      <c r="AT554">
        <v>0</v>
      </c>
      <c r="AU554" s="1">
        <v>240706488.65000001</v>
      </c>
    </row>
    <row r="555" spans="1:47" hidden="1" x14ac:dyDescent="0.35">
      <c r="A555" t="s">
        <v>1002</v>
      </c>
      <c r="B555" t="s">
        <v>64</v>
      </c>
      <c r="C555" t="s">
        <v>1003</v>
      </c>
      <c r="D555" t="s">
        <v>54</v>
      </c>
      <c r="E555">
        <v>1</v>
      </c>
      <c r="F555" t="s">
        <v>45</v>
      </c>
      <c r="G555">
        <v>1.3</v>
      </c>
      <c r="H555" t="s">
        <v>46</v>
      </c>
      <c r="I555" t="s">
        <v>47</v>
      </c>
      <c r="J555" t="s">
        <v>48</v>
      </c>
      <c r="K555" t="s">
        <v>65</v>
      </c>
      <c r="L555" t="s">
        <v>66</v>
      </c>
      <c r="M555" t="s">
        <v>833</v>
      </c>
      <c r="N555" t="s">
        <v>835</v>
      </c>
      <c r="O555">
        <v>5</v>
      </c>
      <c r="P555" t="s">
        <v>810</v>
      </c>
      <c r="Q555">
        <v>66</v>
      </c>
      <c r="R555" t="s">
        <v>71</v>
      </c>
      <c r="S555" t="s">
        <v>837</v>
      </c>
      <c r="T555" t="s">
        <v>838</v>
      </c>
      <c r="U555">
        <v>1000</v>
      </c>
      <c r="V555" t="s">
        <v>71</v>
      </c>
      <c r="W555">
        <v>1221</v>
      </c>
      <c r="X555" t="s">
        <v>77</v>
      </c>
      <c r="Y555">
        <v>2</v>
      </c>
      <c r="Z555" t="s">
        <v>683</v>
      </c>
      <c r="AH555" s="1">
        <v>30306762.390000001</v>
      </c>
      <c r="AI555">
        <v>0</v>
      </c>
      <c r="AJ555" s="1">
        <v>7747176</v>
      </c>
      <c r="AK555" s="1">
        <v>7747176</v>
      </c>
      <c r="AL555" s="1">
        <v>7747176</v>
      </c>
      <c r="AM555" s="1">
        <v>7747176</v>
      </c>
      <c r="AN555" s="1">
        <v>7747176</v>
      </c>
      <c r="AO555" s="1">
        <v>22559586.390000001</v>
      </c>
      <c r="AP555" s="1">
        <v>22559586.390000001</v>
      </c>
      <c r="AQ555">
        <v>0</v>
      </c>
      <c r="AR555" s="1">
        <v>30306762.390000001</v>
      </c>
      <c r="AS555">
        <v>0</v>
      </c>
      <c r="AT555">
        <v>0</v>
      </c>
      <c r="AU555" s="1">
        <v>30306762.390000001</v>
      </c>
    </row>
    <row r="556" spans="1:47" hidden="1" x14ac:dyDescent="0.35">
      <c r="A556" t="s">
        <v>1002</v>
      </c>
      <c r="B556" t="s">
        <v>64</v>
      </c>
      <c r="C556" t="s">
        <v>1003</v>
      </c>
      <c r="D556" t="s">
        <v>54</v>
      </c>
      <c r="E556">
        <v>1</v>
      </c>
      <c r="F556" t="s">
        <v>45</v>
      </c>
      <c r="G556">
        <v>1.3</v>
      </c>
      <c r="H556" t="s">
        <v>46</v>
      </c>
      <c r="I556" t="s">
        <v>47</v>
      </c>
      <c r="J556" t="s">
        <v>48</v>
      </c>
      <c r="K556" t="s">
        <v>65</v>
      </c>
      <c r="L556" t="s">
        <v>66</v>
      </c>
      <c r="M556" t="s">
        <v>833</v>
      </c>
      <c r="N556" t="s">
        <v>835</v>
      </c>
      <c r="O556">
        <v>5</v>
      </c>
      <c r="P556" t="s">
        <v>810</v>
      </c>
      <c r="Q556">
        <v>66</v>
      </c>
      <c r="R556" t="s">
        <v>71</v>
      </c>
      <c r="S556" t="s">
        <v>837</v>
      </c>
      <c r="T556" t="s">
        <v>838</v>
      </c>
      <c r="U556">
        <v>1000</v>
      </c>
      <c r="V556" t="s">
        <v>71</v>
      </c>
      <c r="W556">
        <v>1321</v>
      </c>
      <c r="X556" t="s">
        <v>91</v>
      </c>
      <c r="Y556">
        <v>1</v>
      </c>
      <c r="Z556" t="s">
        <v>682</v>
      </c>
      <c r="AH556" s="1">
        <v>2999109.34</v>
      </c>
      <c r="AI556">
        <v>0</v>
      </c>
      <c r="AJ556" s="1">
        <v>30211.39</v>
      </c>
      <c r="AK556" s="1">
        <v>30211.39</v>
      </c>
      <c r="AL556" s="1">
        <v>30211.39</v>
      </c>
      <c r="AM556" s="1">
        <v>12234.25</v>
      </c>
      <c r="AN556" s="1">
        <v>12234.25</v>
      </c>
      <c r="AO556" s="1">
        <v>2968897.95</v>
      </c>
      <c r="AP556" s="1">
        <v>2986875.09</v>
      </c>
      <c r="AQ556">
        <v>0</v>
      </c>
      <c r="AR556" s="1">
        <v>2999109.34</v>
      </c>
      <c r="AS556">
        <v>0</v>
      </c>
      <c r="AT556">
        <v>0</v>
      </c>
      <c r="AU556" s="1">
        <v>2999109.34</v>
      </c>
    </row>
    <row r="557" spans="1:47" hidden="1" x14ac:dyDescent="0.35">
      <c r="A557" t="s">
        <v>1002</v>
      </c>
      <c r="B557" t="s">
        <v>64</v>
      </c>
      <c r="C557" t="s">
        <v>1003</v>
      </c>
      <c r="D557" t="s">
        <v>54</v>
      </c>
      <c r="E557">
        <v>1</v>
      </c>
      <c r="F557" t="s">
        <v>45</v>
      </c>
      <c r="G557">
        <v>1.3</v>
      </c>
      <c r="H557" t="s">
        <v>46</v>
      </c>
      <c r="I557" t="s">
        <v>47</v>
      </c>
      <c r="J557" t="s">
        <v>48</v>
      </c>
      <c r="K557" t="s">
        <v>65</v>
      </c>
      <c r="L557" t="s">
        <v>66</v>
      </c>
      <c r="M557" t="s">
        <v>833</v>
      </c>
      <c r="N557" t="s">
        <v>835</v>
      </c>
      <c r="O557">
        <v>5</v>
      </c>
      <c r="P557" t="s">
        <v>810</v>
      </c>
      <c r="Q557">
        <v>66</v>
      </c>
      <c r="R557" t="s">
        <v>71</v>
      </c>
      <c r="S557" t="s">
        <v>837</v>
      </c>
      <c r="T557" t="s">
        <v>838</v>
      </c>
      <c r="U557">
        <v>1000</v>
      </c>
      <c r="V557" t="s">
        <v>71</v>
      </c>
      <c r="W557">
        <v>1322</v>
      </c>
      <c r="X557" t="s">
        <v>92</v>
      </c>
      <c r="Y557">
        <v>1</v>
      </c>
      <c r="Z557" t="s">
        <v>682</v>
      </c>
      <c r="AH557" s="1">
        <v>86128461.359999999</v>
      </c>
      <c r="AI557">
        <v>0</v>
      </c>
      <c r="AJ557" s="1">
        <v>530300.48</v>
      </c>
      <c r="AK557" s="1">
        <v>530300.48</v>
      </c>
      <c r="AL557" s="1">
        <v>530300.48</v>
      </c>
      <c r="AM557" s="1">
        <v>262810.73</v>
      </c>
      <c r="AN557" s="1">
        <v>262810.73</v>
      </c>
      <c r="AO557" s="1">
        <v>85598160.879999995</v>
      </c>
      <c r="AP557" s="1">
        <v>85865650.629999995</v>
      </c>
      <c r="AQ557">
        <v>0</v>
      </c>
      <c r="AR557" s="1">
        <v>86128461.359999999</v>
      </c>
      <c r="AS557">
        <v>0</v>
      </c>
      <c r="AT557">
        <v>0</v>
      </c>
      <c r="AU557" s="1">
        <v>86128461.359999999</v>
      </c>
    </row>
    <row r="558" spans="1:47" hidden="1" x14ac:dyDescent="0.35">
      <c r="A558" t="s">
        <v>1002</v>
      </c>
      <c r="B558" t="s">
        <v>64</v>
      </c>
      <c r="C558" t="s">
        <v>1003</v>
      </c>
      <c r="D558" t="s">
        <v>54</v>
      </c>
      <c r="E558">
        <v>1</v>
      </c>
      <c r="F558" t="s">
        <v>45</v>
      </c>
      <c r="G558">
        <v>1.3</v>
      </c>
      <c r="H558" t="s">
        <v>46</v>
      </c>
      <c r="I558" t="s">
        <v>47</v>
      </c>
      <c r="J558" t="s">
        <v>48</v>
      </c>
      <c r="K558" t="s">
        <v>65</v>
      </c>
      <c r="L558" t="s">
        <v>66</v>
      </c>
      <c r="M558" t="s">
        <v>833</v>
      </c>
      <c r="N558" t="s">
        <v>835</v>
      </c>
      <c r="O558">
        <v>5</v>
      </c>
      <c r="P558" t="s">
        <v>810</v>
      </c>
      <c r="Q558">
        <v>66</v>
      </c>
      <c r="R558" t="s">
        <v>71</v>
      </c>
      <c r="S558" t="s">
        <v>837</v>
      </c>
      <c r="T558" t="s">
        <v>838</v>
      </c>
      <c r="U558">
        <v>1000</v>
      </c>
      <c r="V558" t="s">
        <v>71</v>
      </c>
      <c r="W558">
        <v>1322</v>
      </c>
      <c r="X558" t="s">
        <v>92</v>
      </c>
      <c r="Y558">
        <v>2</v>
      </c>
      <c r="Z558" t="s">
        <v>683</v>
      </c>
      <c r="AH558" s="1">
        <v>14389442.25</v>
      </c>
      <c r="AI558">
        <v>0</v>
      </c>
      <c r="AJ558" s="1">
        <v>54767.32</v>
      </c>
      <c r="AK558" s="1">
        <v>54767.32</v>
      </c>
      <c r="AL558" s="1">
        <v>54767.32</v>
      </c>
      <c r="AM558" s="1">
        <v>32638.89</v>
      </c>
      <c r="AN558" s="1">
        <v>32638.89</v>
      </c>
      <c r="AO558" s="1">
        <v>14334674.93</v>
      </c>
      <c r="AP558" s="1">
        <v>14356803.359999999</v>
      </c>
      <c r="AQ558">
        <v>0</v>
      </c>
      <c r="AR558" s="1">
        <v>14389442.25</v>
      </c>
      <c r="AS558">
        <v>0</v>
      </c>
      <c r="AT558">
        <v>0</v>
      </c>
      <c r="AU558" s="1">
        <v>14389442.25</v>
      </c>
    </row>
    <row r="559" spans="1:47" hidden="1" x14ac:dyDescent="0.35">
      <c r="A559" t="s">
        <v>1002</v>
      </c>
      <c r="B559" t="s">
        <v>64</v>
      </c>
      <c r="C559" t="s">
        <v>1003</v>
      </c>
      <c r="D559" t="s">
        <v>54</v>
      </c>
      <c r="E559">
        <v>1</v>
      </c>
      <c r="F559" t="s">
        <v>45</v>
      </c>
      <c r="G559">
        <v>1.3</v>
      </c>
      <c r="H559" t="s">
        <v>46</v>
      </c>
      <c r="I559" t="s">
        <v>47</v>
      </c>
      <c r="J559" t="s">
        <v>48</v>
      </c>
      <c r="K559" t="s">
        <v>65</v>
      </c>
      <c r="L559" t="s">
        <v>66</v>
      </c>
      <c r="M559" t="s">
        <v>833</v>
      </c>
      <c r="N559" t="s">
        <v>835</v>
      </c>
      <c r="O559">
        <v>5</v>
      </c>
      <c r="P559" t="s">
        <v>810</v>
      </c>
      <c r="Q559">
        <v>66</v>
      </c>
      <c r="R559" t="s">
        <v>71</v>
      </c>
      <c r="S559" t="s">
        <v>837</v>
      </c>
      <c r="T559" t="s">
        <v>838</v>
      </c>
      <c r="U559">
        <v>1000</v>
      </c>
      <c r="V559" t="s">
        <v>71</v>
      </c>
      <c r="W559">
        <v>1411</v>
      </c>
      <c r="X559" t="s">
        <v>94</v>
      </c>
      <c r="Y559">
        <v>1</v>
      </c>
      <c r="Z559" t="s">
        <v>682</v>
      </c>
      <c r="AH559" s="1">
        <v>6134156.75</v>
      </c>
      <c r="AI559">
        <v>0</v>
      </c>
      <c r="AJ559">
        <v>193.3</v>
      </c>
      <c r="AK559">
        <v>193.3</v>
      </c>
      <c r="AL559">
        <v>193.3</v>
      </c>
      <c r="AM559">
        <v>193.3</v>
      </c>
      <c r="AN559">
        <v>193.3</v>
      </c>
      <c r="AO559" s="1">
        <v>6133963.4500000002</v>
      </c>
      <c r="AP559" s="1">
        <v>6133963.4500000002</v>
      </c>
      <c r="AQ559">
        <v>0</v>
      </c>
      <c r="AR559" s="1">
        <v>6134156.75</v>
      </c>
      <c r="AS559">
        <v>0</v>
      </c>
      <c r="AT559">
        <v>0</v>
      </c>
      <c r="AU559" s="1">
        <v>6134156.75</v>
      </c>
    </row>
    <row r="560" spans="1:47" hidden="1" x14ac:dyDescent="0.35">
      <c r="A560" t="s">
        <v>1002</v>
      </c>
      <c r="B560" t="s">
        <v>64</v>
      </c>
      <c r="C560" t="s">
        <v>1003</v>
      </c>
      <c r="D560" t="s">
        <v>54</v>
      </c>
      <c r="E560">
        <v>1</v>
      </c>
      <c r="F560" t="s">
        <v>45</v>
      </c>
      <c r="G560">
        <v>1.3</v>
      </c>
      <c r="H560" t="s">
        <v>46</v>
      </c>
      <c r="I560" t="s">
        <v>47</v>
      </c>
      <c r="J560" t="s">
        <v>48</v>
      </c>
      <c r="K560" t="s">
        <v>65</v>
      </c>
      <c r="L560" t="s">
        <v>66</v>
      </c>
      <c r="M560" t="s">
        <v>833</v>
      </c>
      <c r="N560" t="s">
        <v>835</v>
      </c>
      <c r="O560">
        <v>5</v>
      </c>
      <c r="P560" t="s">
        <v>810</v>
      </c>
      <c r="Q560">
        <v>66</v>
      </c>
      <c r="R560" t="s">
        <v>71</v>
      </c>
      <c r="S560" t="s">
        <v>837</v>
      </c>
      <c r="T560" t="s">
        <v>838</v>
      </c>
      <c r="U560">
        <v>1000</v>
      </c>
      <c r="V560" t="s">
        <v>71</v>
      </c>
      <c r="W560">
        <v>1411</v>
      </c>
      <c r="X560" t="s">
        <v>94</v>
      </c>
      <c r="Y560">
        <v>2</v>
      </c>
      <c r="Z560" t="s">
        <v>683</v>
      </c>
      <c r="AH560" s="1">
        <v>1865613.08</v>
      </c>
      <c r="AI560">
        <v>0</v>
      </c>
      <c r="AJ560">
        <v>35.1</v>
      </c>
      <c r="AK560">
        <v>35.1</v>
      </c>
      <c r="AL560">
        <v>35.1</v>
      </c>
      <c r="AM560">
        <v>35.1</v>
      </c>
      <c r="AN560">
        <v>35.1</v>
      </c>
      <c r="AO560" s="1">
        <v>1865577.98</v>
      </c>
      <c r="AP560" s="1">
        <v>1865577.98</v>
      </c>
      <c r="AQ560">
        <v>0</v>
      </c>
      <c r="AR560" s="1">
        <v>1865613.08</v>
      </c>
      <c r="AS560">
        <v>0</v>
      </c>
      <c r="AT560">
        <v>0</v>
      </c>
      <c r="AU560" s="1">
        <v>1865613.08</v>
      </c>
    </row>
    <row r="561" spans="1:47" hidden="1" x14ac:dyDescent="0.35">
      <c r="A561" t="s">
        <v>1002</v>
      </c>
      <c r="B561" t="s">
        <v>64</v>
      </c>
      <c r="C561" t="s">
        <v>1003</v>
      </c>
      <c r="D561" t="s">
        <v>54</v>
      </c>
      <c r="E561">
        <v>1</v>
      </c>
      <c r="F561" t="s">
        <v>45</v>
      </c>
      <c r="G561">
        <v>1.3</v>
      </c>
      <c r="H561" t="s">
        <v>46</v>
      </c>
      <c r="I561" t="s">
        <v>47</v>
      </c>
      <c r="J561" t="s">
        <v>48</v>
      </c>
      <c r="K561" t="s">
        <v>65</v>
      </c>
      <c r="L561" t="s">
        <v>66</v>
      </c>
      <c r="M561" t="s">
        <v>833</v>
      </c>
      <c r="N561" t="s">
        <v>835</v>
      </c>
      <c r="O561">
        <v>5</v>
      </c>
      <c r="P561" t="s">
        <v>810</v>
      </c>
      <c r="Q561">
        <v>66</v>
      </c>
      <c r="R561" t="s">
        <v>71</v>
      </c>
      <c r="S561" t="s">
        <v>837</v>
      </c>
      <c r="T561" t="s">
        <v>838</v>
      </c>
      <c r="U561">
        <v>1000</v>
      </c>
      <c r="V561" t="s">
        <v>71</v>
      </c>
      <c r="W561">
        <v>1421</v>
      </c>
      <c r="X561" t="s">
        <v>96</v>
      </c>
      <c r="Y561">
        <v>1</v>
      </c>
      <c r="Z561" t="s">
        <v>682</v>
      </c>
      <c r="AH561" s="1">
        <v>7490506.7300000004</v>
      </c>
      <c r="AI561">
        <v>0</v>
      </c>
      <c r="AJ561" s="1">
        <v>1639597.69</v>
      </c>
      <c r="AK561" s="1">
        <v>1639597.69</v>
      </c>
      <c r="AL561" s="1">
        <v>1639597.69</v>
      </c>
      <c r="AM561" s="1">
        <v>1639597.69</v>
      </c>
      <c r="AN561" s="1">
        <v>1639597.69</v>
      </c>
      <c r="AO561" s="1">
        <v>5850909.04</v>
      </c>
      <c r="AP561" s="1">
        <v>5850909.04</v>
      </c>
      <c r="AQ561">
        <v>0</v>
      </c>
      <c r="AR561" s="1">
        <v>7490506.7300000004</v>
      </c>
      <c r="AS561">
        <v>0</v>
      </c>
      <c r="AT561">
        <v>0</v>
      </c>
      <c r="AU561" s="1">
        <v>7490506.7300000004</v>
      </c>
    </row>
    <row r="562" spans="1:47" hidden="1" x14ac:dyDescent="0.35">
      <c r="A562" t="s">
        <v>1002</v>
      </c>
      <c r="B562" t="s">
        <v>64</v>
      </c>
      <c r="C562" t="s">
        <v>1003</v>
      </c>
      <c r="D562" t="s">
        <v>54</v>
      </c>
      <c r="E562">
        <v>1</v>
      </c>
      <c r="F562" t="s">
        <v>45</v>
      </c>
      <c r="G562">
        <v>1.3</v>
      </c>
      <c r="H562" t="s">
        <v>46</v>
      </c>
      <c r="I562" t="s">
        <v>47</v>
      </c>
      <c r="J562" t="s">
        <v>48</v>
      </c>
      <c r="K562" t="s">
        <v>65</v>
      </c>
      <c r="L562" t="s">
        <v>66</v>
      </c>
      <c r="M562" t="s">
        <v>833</v>
      </c>
      <c r="N562" t="s">
        <v>835</v>
      </c>
      <c r="O562">
        <v>5</v>
      </c>
      <c r="P562" t="s">
        <v>810</v>
      </c>
      <c r="Q562">
        <v>66</v>
      </c>
      <c r="R562" t="s">
        <v>71</v>
      </c>
      <c r="S562" t="s">
        <v>837</v>
      </c>
      <c r="T562" t="s">
        <v>838</v>
      </c>
      <c r="U562">
        <v>1000</v>
      </c>
      <c r="V562" t="s">
        <v>71</v>
      </c>
      <c r="W562">
        <v>1431</v>
      </c>
      <c r="X562" t="s">
        <v>97</v>
      </c>
      <c r="Y562">
        <v>1</v>
      </c>
      <c r="Z562" t="s">
        <v>682</v>
      </c>
      <c r="AH562" s="1">
        <v>4992460.41</v>
      </c>
      <c r="AI562">
        <v>0</v>
      </c>
      <c r="AJ562" s="1">
        <v>545698.49</v>
      </c>
      <c r="AK562" s="1">
        <v>545698.49</v>
      </c>
      <c r="AL562" s="1">
        <v>545698.49</v>
      </c>
      <c r="AM562" s="1">
        <v>545698.49</v>
      </c>
      <c r="AN562" s="1">
        <v>545698.49</v>
      </c>
      <c r="AO562" s="1">
        <v>4446761.92</v>
      </c>
      <c r="AP562" s="1">
        <v>4446761.92</v>
      </c>
      <c r="AQ562">
        <v>0</v>
      </c>
      <c r="AR562" s="1">
        <v>4992460.41</v>
      </c>
      <c r="AS562">
        <v>0</v>
      </c>
      <c r="AT562">
        <v>0</v>
      </c>
      <c r="AU562" s="1">
        <v>4992460.41</v>
      </c>
    </row>
    <row r="563" spans="1:47" hidden="1" x14ac:dyDescent="0.35">
      <c r="A563" t="s">
        <v>1002</v>
      </c>
      <c r="B563" t="s">
        <v>64</v>
      </c>
      <c r="C563" t="s">
        <v>1003</v>
      </c>
      <c r="D563" t="s">
        <v>54</v>
      </c>
      <c r="E563">
        <v>1</v>
      </c>
      <c r="F563" t="s">
        <v>45</v>
      </c>
      <c r="G563">
        <v>1.3</v>
      </c>
      <c r="H563" t="s">
        <v>46</v>
      </c>
      <c r="I563" t="s">
        <v>47</v>
      </c>
      <c r="J563" t="s">
        <v>48</v>
      </c>
      <c r="K563" t="s">
        <v>65</v>
      </c>
      <c r="L563" t="s">
        <v>66</v>
      </c>
      <c r="M563" t="s">
        <v>833</v>
      </c>
      <c r="N563" t="s">
        <v>835</v>
      </c>
      <c r="O563">
        <v>5</v>
      </c>
      <c r="P563" t="s">
        <v>810</v>
      </c>
      <c r="Q563">
        <v>66</v>
      </c>
      <c r="R563" t="s">
        <v>71</v>
      </c>
      <c r="S563" t="s">
        <v>837</v>
      </c>
      <c r="T563" t="s">
        <v>838</v>
      </c>
      <c r="U563">
        <v>1000</v>
      </c>
      <c r="V563" t="s">
        <v>71</v>
      </c>
      <c r="W563">
        <v>1432</v>
      </c>
      <c r="X563" t="s">
        <v>98</v>
      </c>
      <c r="Y563">
        <v>1</v>
      </c>
      <c r="Z563" t="s">
        <v>682</v>
      </c>
      <c r="AH563" s="1">
        <v>36053309.340000004</v>
      </c>
      <c r="AI563">
        <v>0</v>
      </c>
      <c r="AJ563" s="1">
        <v>9564332.1600000001</v>
      </c>
      <c r="AK563" s="1">
        <v>9564332.1600000001</v>
      </c>
      <c r="AL563" s="1">
        <v>9564332.1600000001</v>
      </c>
      <c r="AM563" s="1">
        <v>9564332.1600000001</v>
      </c>
      <c r="AN563" s="1">
        <v>9564332.1600000001</v>
      </c>
      <c r="AO563" s="1">
        <v>26488977.18</v>
      </c>
      <c r="AP563" s="1">
        <v>26488977.18</v>
      </c>
      <c r="AQ563">
        <v>0</v>
      </c>
      <c r="AR563" s="1">
        <v>36053309.340000004</v>
      </c>
      <c r="AS563">
        <v>0</v>
      </c>
      <c r="AT563">
        <v>0</v>
      </c>
      <c r="AU563" s="1">
        <v>36053309.340000004</v>
      </c>
    </row>
    <row r="564" spans="1:47" hidden="1" x14ac:dyDescent="0.35">
      <c r="A564" t="s">
        <v>1002</v>
      </c>
      <c r="B564" t="s">
        <v>64</v>
      </c>
      <c r="C564" t="s">
        <v>1003</v>
      </c>
      <c r="D564" t="s">
        <v>54</v>
      </c>
      <c r="E564">
        <v>1</v>
      </c>
      <c r="F564" t="s">
        <v>45</v>
      </c>
      <c r="G564">
        <v>1.3</v>
      </c>
      <c r="H564" t="s">
        <v>46</v>
      </c>
      <c r="I564" t="s">
        <v>47</v>
      </c>
      <c r="J564" t="s">
        <v>48</v>
      </c>
      <c r="K564" t="s">
        <v>65</v>
      </c>
      <c r="L564" t="s">
        <v>66</v>
      </c>
      <c r="M564" t="s">
        <v>833</v>
      </c>
      <c r="N564" t="s">
        <v>835</v>
      </c>
      <c r="O564">
        <v>5</v>
      </c>
      <c r="P564" t="s">
        <v>810</v>
      </c>
      <c r="Q564">
        <v>66</v>
      </c>
      <c r="R564" t="s">
        <v>71</v>
      </c>
      <c r="S564" t="s">
        <v>837</v>
      </c>
      <c r="T564" t="s">
        <v>838</v>
      </c>
      <c r="U564">
        <v>1000</v>
      </c>
      <c r="V564" t="s">
        <v>71</v>
      </c>
      <c r="W564">
        <v>1432</v>
      </c>
      <c r="X564" t="s">
        <v>98</v>
      </c>
      <c r="Y564">
        <v>2</v>
      </c>
      <c r="Z564" t="s">
        <v>683</v>
      </c>
      <c r="AH564" s="1">
        <v>5640736.4199999999</v>
      </c>
      <c r="AI564">
        <v>0</v>
      </c>
      <c r="AJ564" s="1">
        <v>1363900.84</v>
      </c>
      <c r="AK564" s="1">
        <v>1363900.84</v>
      </c>
      <c r="AL564" s="1">
        <v>1363900.84</v>
      </c>
      <c r="AM564" s="1">
        <v>1363900.84</v>
      </c>
      <c r="AN564" s="1">
        <v>1363900.84</v>
      </c>
      <c r="AO564" s="1">
        <v>4276835.58</v>
      </c>
      <c r="AP564" s="1">
        <v>4276835.58</v>
      </c>
      <c r="AQ564">
        <v>0</v>
      </c>
      <c r="AR564" s="1">
        <v>5640736.4199999999</v>
      </c>
      <c r="AS564">
        <v>0</v>
      </c>
      <c r="AT564">
        <v>0</v>
      </c>
      <c r="AU564" s="1">
        <v>5640736.4199999999</v>
      </c>
    </row>
    <row r="565" spans="1:47" hidden="1" x14ac:dyDescent="0.35">
      <c r="A565" t="s">
        <v>1002</v>
      </c>
      <c r="B565" t="s">
        <v>64</v>
      </c>
      <c r="C565" t="s">
        <v>1003</v>
      </c>
      <c r="D565" t="s">
        <v>54</v>
      </c>
      <c r="E565">
        <v>1</v>
      </c>
      <c r="F565" t="s">
        <v>45</v>
      </c>
      <c r="G565">
        <v>1.3</v>
      </c>
      <c r="H565" t="s">
        <v>46</v>
      </c>
      <c r="I565" t="s">
        <v>47</v>
      </c>
      <c r="J565" t="s">
        <v>48</v>
      </c>
      <c r="K565" t="s">
        <v>65</v>
      </c>
      <c r="L565" t="s">
        <v>66</v>
      </c>
      <c r="M565" t="s">
        <v>833</v>
      </c>
      <c r="N565" t="s">
        <v>835</v>
      </c>
      <c r="O565">
        <v>5</v>
      </c>
      <c r="P565" t="s">
        <v>810</v>
      </c>
      <c r="Q565">
        <v>66</v>
      </c>
      <c r="R565" t="s">
        <v>71</v>
      </c>
      <c r="S565" t="s">
        <v>837</v>
      </c>
      <c r="T565" t="s">
        <v>838</v>
      </c>
      <c r="U565">
        <v>1000</v>
      </c>
      <c r="V565" t="s">
        <v>71</v>
      </c>
      <c r="W565">
        <v>1432</v>
      </c>
      <c r="X565" t="s">
        <v>98</v>
      </c>
      <c r="Y565">
        <v>3</v>
      </c>
      <c r="Z565" t="s">
        <v>867</v>
      </c>
      <c r="AH565" s="1">
        <v>23042581.850000001</v>
      </c>
      <c r="AI565">
        <v>0</v>
      </c>
      <c r="AJ565" s="1">
        <v>2656948.7599999998</v>
      </c>
      <c r="AK565" s="1">
        <v>2656948.7599999998</v>
      </c>
      <c r="AL565" s="1">
        <v>2656948.7599999998</v>
      </c>
      <c r="AM565" s="1">
        <v>2656948.7599999998</v>
      </c>
      <c r="AN565" s="1">
        <v>2656948.7599999998</v>
      </c>
      <c r="AO565" s="1">
        <v>20385633.09</v>
      </c>
      <c r="AP565" s="1">
        <v>20385633.09</v>
      </c>
      <c r="AQ565">
        <v>0</v>
      </c>
      <c r="AR565" s="1">
        <v>23042581.850000001</v>
      </c>
      <c r="AS565">
        <v>0</v>
      </c>
      <c r="AT565">
        <v>0</v>
      </c>
      <c r="AU565" s="1">
        <v>23042581.850000001</v>
      </c>
    </row>
    <row r="566" spans="1:47" hidden="1" x14ac:dyDescent="0.35">
      <c r="A566" t="s">
        <v>1002</v>
      </c>
      <c r="B566" t="s">
        <v>64</v>
      </c>
      <c r="C566" t="s">
        <v>1003</v>
      </c>
      <c r="D566" t="s">
        <v>54</v>
      </c>
      <c r="E566">
        <v>1</v>
      </c>
      <c r="F566" t="s">
        <v>45</v>
      </c>
      <c r="G566">
        <v>1.3</v>
      </c>
      <c r="H566" t="s">
        <v>46</v>
      </c>
      <c r="I566" t="s">
        <v>47</v>
      </c>
      <c r="J566" t="s">
        <v>48</v>
      </c>
      <c r="K566" t="s">
        <v>65</v>
      </c>
      <c r="L566" t="s">
        <v>66</v>
      </c>
      <c r="M566" t="s">
        <v>833</v>
      </c>
      <c r="N566" t="s">
        <v>835</v>
      </c>
      <c r="O566">
        <v>5</v>
      </c>
      <c r="P566" t="s">
        <v>810</v>
      </c>
      <c r="Q566">
        <v>66</v>
      </c>
      <c r="R566" t="s">
        <v>71</v>
      </c>
      <c r="S566" t="s">
        <v>837</v>
      </c>
      <c r="T566" t="s">
        <v>838</v>
      </c>
      <c r="U566">
        <v>1000</v>
      </c>
      <c r="V566" t="s">
        <v>71</v>
      </c>
      <c r="W566">
        <v>1591</v>
      </c>
      <c r="X566" t="s">
        <v>79</v>
      </c>
      <c r="Y566">
        <v>1</v>
      </c>
      <c r="Z566" t="s">
        <v>682</v>
      </c>
      <c r="AH566" s="1">
        <v>2320981.9500000002</v>
      </c>
      <c r="AI566">
        <v>0</v>
      </c>
      <c r="AJ566" s="1">
        <v>1322657.1599999999</v>
      </c>
      <c r="AK566" s="1">
        <v>1322657.1599999999</v>
      </c>
      <c r="AL566" s="1">
        <v>1322657.1599999999</v>
      </c>
      <c r="AM566" s="1">
        <v>1320882.1599999999</v>
      </c>
      <c r="AN566" s="1">
        <v>1320882.1599999999</v>
      </c>
      <c r="AO566" s="1">
        <v>998324.79</v>
      </c>
      <c r="AP566" s="1">
        <v>1000099.79</v>
      </c>
      <c r="AQ566">
        <v>0</v>
      </c>
      <c r="AR566" s="1">
        <v>2320981.9500000002</v>
      </c>
      <c r="AS566">
        <v>0</v>
      </c>
      <c r="AT566">
        <v>0</v>
      </c>
      <c r="AU566" s="1">
        <v>2320981.9500000002</v>
      </c>
    </row>
    <row r="567" spans="1:47" hidden="1" x14ac:dyDescent="0.35">
      <c r="A567" t="s">
        <v>1002</v>
      </c>
      <c r="B567" t="s">
        <v>64</v>
      </c>
      <c r="C567" t="s">
        <v>1003</v>
      </c>
      <c r="D567" t="s">
        <v>54</v>
      </c>
      <c r="E567">
        <v>1</v>
      </c>
      <c r="F567" t="s">
        <v>45</v>
      </c>
      <c r="G567">
        <v>1.7</v>
      </c>
      <c r="H567" t="s">
        <v>154</v>
      </c>
      <c r="I567" t="s">
        <v>155</v>
      </c>
      <c r="J567" t="s">
        <v>156</v>
      </c>
      <c r="K567" t="s">
        <v>157</v>
      </c>
      <c r="L567" t="s">
        <v>158</v>
      </c>
      <c r="M567" t="s">
        <v>833</v>
      </c>
      <c r="N567" t="s">
        <v>835</v>
      </c>
      <c r="O567">
        <v>6</v>
      </c>
      <c r="P567" t="s">
        <v>164</v>
      </c>
      <c r="Q567">
        <v>10</v>
      </c>
      <c r="R567" t="s">
        <v>172</v>
      </c>
      <c r="S567" t="s">
        <v>834</v>
      </c>
      <c r="T567" t="s">
        <v>836</v>
      </c>
      <c r="U567">
        <v>1000</v>
      </c>
      <c r="V567" t="s">
        <v>71</v>
      </c>
      <c r="W567">
        <v>1131</v>
      </c>
      <c r="X567" t="s">
        <v>89</v>
      </c>
      <c r="Y567">
        <v>3</v>
      </c>
      <c r="Z567" t="s">
        <v>867</v>
      </c>
      <c r="AH567" s="1">
        <v>37478348.009999998</v>
      </c>
      <c r="AI567">
        <v>0</v>
      </c>
      <c r="AJ567" s="1">
        <v>37478348.009999998</v>
      </c>
      <c r="AK567" s="1">
        <v>37478348.009999998</v>
      </c>
      <c r="AL567" s="1">
        <v>37478348.009999998</v>
      </c>
      <c r="AM567" s="1">
        <v>37478348.009999998</v>
      </c>
      <c r="AN567" s="1">
        <v>37478348.009999998</v>
      </c>
      <c r="AO567">
        <v>0</v>
      </c>
      <c r="AP567">
        <v>0</v>
      </c>
      <c r="AQ567" s="1">
        <v>57558643.25</v>
      </c>
      <c r="AR567" s="1">
        <v>38594490.18</v>
      </c>
      <c r="AS567">
        <v>0</v>
      </c>
      <c r="AT567" s="1">
        <v>58674785.420000002</v>
      </c>
      <c r="AU567" s="1">
        <v>37478348.009999998</v>
      </c>
    </row>
    <row r="568" spans="1:47" hidden="1" x14ac:dyDescent="0.35">
      <c r="A568" t="s">
        <v>1002</v>
      </c>
      <c r="B568" t="s">
        <v>64</v>
      </c>
      <c r="C568" t="s">
        <v>1003</v>
      </c>
      <c r="D568" t="s">
        <v>54</v>
      </c>
      <c r="E568">
        <v>1</v>
      </c>
      <c r="F568" t="s">
        <v>45</v>
      </c>
      <c r="G568">
        <v>1.7</v>
      </c>
      <c r="H568" t="s">
        <v>154</v>
      </c>
      <c r="I568" t="s">
        <v>155</v>
      </c>
      <c r="J568" t="s">
        <v>156</v>
      </c>
      <c r="K568" t="s">
        <v>157</v>
      </c>
      <c r="L568" t="s">
        <v>158</v>
      </c>
      <c r="M568" t="s">
        <v>833</v>
      </c>
      <c r="N568" t="s">
        <v>835</v>
      </c>
      <c r="O568">
        <v>6</v>
      </c>
      <c r="P568" t="s">
        <v>164</v>
      </c>
      <c r="Q568">
        <v>10</v>
      </c>
      <c r="R568" t="s">
        <v>172</v>
      </c>
      <c r="S568" t="s">
        <v>834</v>
      </c>
      <c r="T568" t="s">
        <v>836</v>
      </c>
      <c r="U568">
        <v>1000</v>
      </c>
      <c r="V568" t="s">
        <v>71</v>
      </c>
      <c r="W568">
        <v>1322</v>
      </c>
      <c r="X568" t="s">
        <v>92</v>
      </c>
      <c r="Y568">
        <v>3</v>
      </c>
      <c r="Z568" t="s">
        <v>867</v>
      </c>
      <c r="AH568">
        <v>0</v>
      </c>
      <c r="AI568" s="1">
        <v>29595702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 s="1">
        <v>29595702</v>
      </c>
      <c r="AU568" s="1">
        <v>-29595702</v>
      </c>
    </row>
    <row r="569" spans="1:47" hidden="1" x14ac:dyDescent="0.35">
      <c r="A569" t="s">
        <v>1002</v>
      </c>
      <c r="B569" t="s">
        <v>64</v>
      </c>
      <c r="C569" t="s">
        <v>1003</v>
      </c>
      <c r="D569" t="s">
        <v>54</v>
      </c>
      <c r="E569">
        <v>1</v>
      </c>
      <c r="F569" t="s">
        <v>45</v>
      </c>
      <c r="G569">
        <v>1.7</v>
      </c>
      <c r="H569" t="s">
        <v>154</v>
      </c>
      <c r="I569" t="s">
        <v>155</v>
      </c>
      <c r="J569" t="s">
        <v>156</v>
      </c>
      <c r="K569" t="s">
        <v>157</v>
      </c>
      <c r="L569" t="s">
        <v>158</v>
      </c>
      <c r="M569" t="s">
        <v>833</v>
      </c>
      <c r="N569" t="s">
        <v>835</v>
      </c>
      <c r="O569">
        <v>6</v>
      </c>
      <c r="P569" t="s">
        <v>164</v>
      </c>
      <c r="Q569">
        <v>10</v>
      </c>
      <c r="R569" t="s">
        <v>172</v>
      </c>
      <c r="S569" t="s">
        <v>834</v>
      </c>
      <c r="T569" t="s">
        <v>836</v>
      </c>
      <c r="U569">
        <v>1000</v>
      </c>
      <c r="V569" t="s">
        <v>71</v>
      </c>
      <c r="W569">
        <v>1341</v>
      </c>
      <c r="X569" t="s">
        <v>399</v>
      </c>
      <c r="Y569">
        <v>3</v>
      </c>
      <c r="Z569" t="s">
        <v>867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</row>
    <row r="570" spans="1:47" hidden="1" x14ac:dyDescent="0.35">
      <c r="A570" t="s">
        <v>1002</v>
      </c>
      <c r="B570" t="s">
        <v>64</v>
      </c>
      <c r="C570" t="s">
        <v>1003</v>
      </c>
      <c r="D570" t="s">
        <v>54</v>
      </c>
      <c r="E570">
        <v>1</v>
      </c>
      <c r="F570" t="s">
        <v>45</v>
      </c>
      <c r="G570">
        <v>1.7</v>
      </c>
      <c r="H570" t="s">
        <v>154</v>
      </c>
      <c r="I570" t="s">
        <v>155</v>
      </c>
      <c r="J570" t="s">
        <v>156</v>
      </c>
      <c r="K570" t="s">
        <v>157</v>
      </c>
      <c r="L570" t="s">
        <v>158</v>
      </c>
      <c r="M570" t="s">
        <v>833</v>
      </c>
      <c r="N570" t="s">
        <v>835</v>
      </c>
      <c r="O570">
        <v>6</v>
      </c>
      <c r="P570" t="s">
        <v>164</v>
      </c>
      <c r="Q570">
        <v>10</v>
      </c>
      <c r="R570" t="s">
        <v>172</v>
      </c>
      <c r="S570" t="s">
        <v>834</v>
      </c>
      <c r="T570" t="s">
        <v>836</v>
      </c>
      <c r="U570">
        <v>1000</v>
      </c>
      <c r="V570" t="s">
        <v>71</v>
      </c>
      <c r="W570">
        <v>1411</v>
      </c>
      <c r="X570" t="s">
        <v>94</v>
      </c>
      <c r="Y570">
        <v>3</v>
      </c>
      <c r="Z570" t="s">
        <v>867</v>
      </c>
      <c r="AH570">
        <v>0</v>
      </c>
      <c r="AI570" s="1">
        <v>12785343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 s="1">
        <v>12785343</v>
      </c>
      <c r="AU570" s="1">
        <v>-12785343</v>
      </c>
    </row>
    <row r="571" spans="1:47" hidden="1" x14ac:dyDescent="0.35">
      <c r="A571" t="s">
        <v>1002</v>
      </c>
      <c r="B571" t="s">
        <v>64</v>
      </c>
      <c r="C571" t="s">
        <v>1003</v>
      </c>
      <c r="D571" t="s">
        <v>54</v>
      </c>
      <c r="E571">
        <v>1</v>
      </c>
      <c r="F571" t="s">
        <v>45</v>
      </c>
      <c r="G571">
        <v>1.7</v>
      </c>
      <c r="H571" t="s">
        <v>154</v>
      </c>
      <c r="I571" t="s">
        <v>155</v>
      </c>
      <c r="J571" t="s">
        <v>156</v>
      </c>
      <c r="K571" t="s">
        <v>157</v>
      </c>
      <c r="L571" t="s">
        <v>158</v>
      </c>
      <c r="M571" t="s">
        <v>833</v>
      </c>
      <c r="N571" t="s">
        <v>835</v>
      </c>
      <c r="O571">
        <v>6</v>
      </c>
      <c r="P571" t="s">
        <v>164</v>
      </c>
      <c r="Q571">
        <v>10</v>
      </c>
      <c r="R571" t="s">
        <v>172</v>
      </c>
      <c r="S571" t="s">
        <v>834</v>
      </c>
      <c r="T571" t="s">
        <v>836</v>
      </c>
      <c r="U571">
        <v>1000</v>
      </c>
      <c r="V571" t="s">
        <v>71</v>
      </c>
      <c r="W571">
        <v>1421</v>
      </c>
      <c r="X571" t="s">
        <v>96</v>
      </c>
      <c r="Y571">
        <v>3</v>
      </c>
      <c r="Z571" t="s">
        <v>867</v>
      </c>
      <c r="AH571" s="1">
        <v>2487815.65</v>
      </c>
      <c r="AI571" s="1">
        <v>6392672</v>
      </c>
      <c r="AJ571" s="1">
        <v>2487815.65</v>
      </c>
      <c r="AK571" s="1">
        <v>2487815.65</v>
      </c>
      <c r="AL571" s="1">
        <v>2487815.65</v>
      </c>
      <c r="AM571" s="1">
        <v>2487815.65</v>
      </c>
      <c r="AN571" s="1">
        <v>2487815.65</v>
      </c>
      <c r="AO571">
        <v>0</v>
      </c>
      <c r="AP571">
        <v>0</v>
      </c>
      <c r="AQ571">
        <v>0</v>
      </c>
      <c r="AR571">
        <v>0</v>
      </c>
      <c r="AS571">
        <v>0</v>
      </c>
      <c r="AT571" s="1">
        <v>3904856.35</v>
      </c>
      <c r="AU571" s="1">
        <v>-3904856.35</v>
      </c>
    </row>
    <row r="572" spans="1:47" hidden="1" x14ac:dyDescent="0.35">
      <c r="A572" t="s">
        <v>1002</v>
      </c>
      <c r="B572" t="s">
        <v>64</v>
      </c>
      <c r="C572" t="s">
        <v>1003</v>
      </c>
      <c r="D572" t="s">
        <v>54</v>
      </c>
      <c r="E572">
        <v>1</v>
      </c>
      <c r="F572" t="s">
        <v>45</v>
      </c>
      <c r="G572">
        <v>1.7</v>
      </c>
      <c r="H572" t="s">
        <v>154</v>
      </c>
      <c r="I572" t="s">
        <v>155</v>
      </c>
      <c r="J572" t="s">
        <v>156</v>
      </c>
      <c r="K572" t="s">
        <v>157</v>
      </c>
      <c r="L572" t="s">
        <v>158</v>
      </c>
      <c r="M572" t="s">
        <v>833</v>
      </c>
      <c r="N572" t="s">
        <v>835</v>
      </c>
      <c r="O572">
        <v>6</v>
      </c>
      <c r="P572" t="s">
        <v>164</v>
      </c>
      <c r="Q572">
        <v>10</v>
      </c>
      <c r="R572" t="s">
        <v>172</v>
      </c>
      <c r="S572" t="s">
        <v>834</v>
      </c>
      <c r="T572" t="s">
        <v>836</v>
      </c>
      <c r="U572">
        <v>1000</v>
      </c>
      <c r="V572" t="s">
        <v>71</v>
      </c>
      <c r="W572">
        <v>1431</v>
      </c>
      <c r="X572" t="s">
        <v>97</v>
      </c>
      <c r="Y572">
        <v>3</v>
      </c>
      <c r="Z572" t="s">
        <v>867</v>
      </c>
      <c r="AH572" s="1">
        <v>1658589.82</v>
      </c>
      <c r="AI572" s="1">
        <v>4261782</v>
      </c>
      <c r="AJ572" s="1">
        <v>1658589.82</v>
      </c>
      <c r="AK572" s="1">
        <v>1658589.82</v>
      </c>
      <c r="AL572" s="1">
        <v>1658589.82</v>
      </c>
      <c r="AM572" s="1">
        <v>1658589.82</v>
      </c>
      <c r="AN572" s="1">
        <v>1658589.82</v>
      </c>
      <c r="AO572">
        <v>0</v>
      </c>
      <c r="AP572">
        <v>0</v>
      </c>
      <c r="AQ572">
        <v>0</v>
      </c>
      <c r="AR572">
        <v>0</v>
      </c>
      <c r="AS572">
        <v>0</v>
      </c>
      <c r="AT572" s="1">
        <v>2603192.1800000002</v>
      </c>
      <c r="AU572" s="1">
        <v>-2603192.1800000002</v>
      </c>
    </row>
    <row r="573" spans="1:47" hidden="1" x14ac:dyDescent="0.35">
      <c r="A573" t="s">
        <v>1002</v>
      </c>
      <c r="B573" t="s">
        <v>64</v>
      </c>
      <c r="C573" t="s">
        <v>1003</v>
      </c>
      <c r="D573" t="s">
        <v>54</v>
      </c>
      <c r="E573">
        <v>1</v>
      </c>
      <c r="F573" t="s">
        <v>45</v>
      </c>
      <c r="G573">
        <v>1.7</v>
      </c>
      <c r="H573" t="s">
        <v>154</v>
      </c>
      <c r="I573" t="s">
        <v>155</v>
      </c>
      <c r="J573" t="s">
        <v>156</v>
      </c>
      <c r="K573" t="s">
        <v>157</v>
      </c>
      <c r="L573" t="s">
        <v>158</v>
      </c>
      <c r="M573" t="s">
        <v>833</v>
      </c>
      <c r="N573" t="s">
        <v>835</v>
      </c>
      <c r="O573">
        <v>6</v>
      </c>
      <c r="P573" t="s">
        <v>164</v>
      </c>
      <c r="Q573">
        <v>10</v>
      </c>
      <c r="R573" t="s">
        <v>172</v>
      </c>
      <c r="S573" t="s">
        <v>834</v>
      </c>
      <c r="T573" t="s">
        <v>836</v>
      </c>
      <c r="U573">
        <v>1000</v>
      </c>
      <c r="V573" t="s">
        <v>71</v>
      </c>
      <c r="W573">
        <v>1441</v>
      </c>
      <c r="X573" t="s">
        <v>99</v>
      </c>
      <c r="Y573">
        <v>3</v>
      </c>
      <c r="Z573" t="s">
        <v>867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s="1">
        <v>1193231.51</v>
      </c>
      <c r="AR573">
        <v>0</v>
      </c>
      <c r="AS573">
        <v>0</v>
      </c>
      <c r="AT573" s="1">
        <v>1193231.51</v>
      </c>
      <c r="AU573">
        <v>0</v>
      </c>
    </row>
    <row r="574" spans="1:47" hidden="1" x14ac:dyDescent="0.35">
      <c r="A574" t="s">
        <v>1002</v>
      </c>
      <c r="B574" t="s">
        <v>64</v>
      </c>
      <c r="C574" t="s">
        <v>1003</v>
      </c>
      <c r="D574" t="s">
        <v>54</v>
      </c>
      <c r="E574">
        <v>1</v>
      </c>
      <c r="F574" t="s">
        <v>45</v>
      </c>
      <c r="G574">
        <v>1.7</v>
      </c>
      <c r="H574" t="s">
        <v>154</v>
      </c>
      <c r="I574" t="s">
        <v>155</v>
      </c>
      <c r="J574" t="s">
        <v>156</v>
      </c>
      <c r="K574" t="s">
        <v>157</v>
      </c>
      <c r="L574" t="s">
        <v>158</v>
      </c>
      <c r="M574" t="s">
        <v>833</v>
      </c>
      <c r="N574" t="s">
        <v>835</v>
      </c>
      <c r="O574">
        <v>6</v>
      </c>
      <c r="P574" t="s">
        <v>164</v>
      </c>
      <c r="Q574">
        <v>10</v>
      </c>
      <c r="R574" t="s">
        <v>172</v>
      </c>
      <c r="S574" t="s">
        <v>834</v>
      </c>
      <c r="T574" t="s">
        <v>836</v>
      </c>
      <c r="U574">
        <v>1000</v>
      </c>
      <c r="V574" t="s">
        <v>71</v>
      </c>
      <c r="W574">
        <v>1591</v>
      </c>
      <c r="X574" t="s">
        <v>79</v>
      </c>
      <c r="Y574">
        <v>3</v>
      </c>
      <c r="Z574" t="s">
        <v>867</v>
      </c>
      <c r="AH574" s="1">
        <v>1954400</v>
      </c>
      <c r="AI574">
        <v>0</v>
      </c>
      <c r="AJ574" s="1">
        <v>1954400</v>
      </c>
      <c r="AK574" s="1">
        <v>1954400</v>
      </c>
      <c r="AL574" s="1">
        <v>1954400</v>
      </c>
      <c r="AM574" s="1">
        <v>1954400</v>
      </c>
      <c r="AN574" s="1">
        <v>1954400</v>
      </c>
      <c r="AO574">
        <v>0</v>
      </c>
      <c r="AP574">
        <v>0</v>
      </c>
      <c r="AQ574" s="1">
        <v>19479665.379999999</v>
      </c>
      <c r="AR574">
        <v>0</v>
      </c>
      <c r="AS574">
        <v>0</v>
      </c>
      <c r="AT574" s="1">
        <v>17525265.379999999</v>
      </c>
      <c r="AU574" s="1">
        <v>1954400</v>
      </c>
    </row>
    <row r="575" spans="1:47" hidden="1" x14ac:dyDescent="0.35">
      <c r="A575" t="s">
        <v>1002</v>
      </c>
      <c r="B575" t="s">
        <v>64</v>
      </c>
      <c r="C575" t="s">
        <v>1003</v>
      </c>
      <c r="D575" t="s">
        <v>54</v>
      </c>
      <c r="E575">
        <v>1</v>
      </c>
      <c r="F575" t="s">
        <v>45</v>
      </c>
      <c r="G575">
        <v>1.7</v>
      </c>
      <c r="H575" t="s">
        <v>154</v>
      </c>
      <c r="I575" t="s">
        <v>155</v>
      </c>
      <c r="J575" t="s">
        <v>156</v>
      </c>
      <c r="K575" t="s">
        <v>157</v>
      </c>
      <c r="L575" t="s">
        <v>158</v>
      </c>
      <c r="M575" t="s">
        <v>833</v>
      </c>
      <c r="N575" t="s">
        <v>835</v>
      </c>
      <c r="O575">
        <v>6</v>
      </c>
      <c r="P575" t="s">
        <v>164</v>
      </c>
      <c r="Q575">
        <v>67</v>
      </c>
      <c r="R575" t="s">
        <v>172</v>
      </c>
      <c r="S575" t="s">
        <v>837</v>
      </c>
      <c r="T575" t="s">
        <v>838</v>
      </c>
      <c r="U575">
        <v>1000</v>
      </c>
      <c r="V575" t="s">
        <v>71</v>
      </c>
      <c r="W575">
        <v>1131</v>
      </c>
      <c r="X575" t="s">
        <v>89</v>
      </c>
      <c r="Y575">
        <v>3</v>
      </c>
      <c r="Z575" t="s">
        <v>867</v>
      </c>
      <c r="AH575" s="1">
        <v>55230903.659999996</v>
      </c>
      <c r="AI575">
        <v>0</v>
      </c>
      <c r="AJ575" s="1">
        <v>15039708.76</v>
      </c>
      <c r="AK575" s="1">
        <v>15039708.76</v>
      </c>
      <c r="AL575" s="1">
        <v>15039708.76</v>
      </c>
      <c r="AM575" s="1">
        <v>15039708.76</v>
      </c>
      <c r="AN575" s="1">
        <v>15039708.76</v>
      </c>
      <c r="AO575" s="1">
        <v>40191194.899999999</v>
      </c>
      <c r="AP575" s="1">
        <v>40191194.899999999</v>
      </c>
      <c r="AQ575">
        <v>0</v>
      </c>
      <c r="AR575" s="1">
        <v>55230903.659999996</v>
      </c>
      <c r="AS575">
        <v>0</v>
      </c>
      <c r="AT575">
        <v>0</v>
      </c>
      <c r="AU575" s="1">
        <v>55230903.659999996</v>
      </c>
    </row>
    <row r="576" spans="1:47" hidden="1" x14ac:dyDescent="0.35">
      <c r="A576" t="s">
        <v>1002</v>
      </c>
      <c r="B576" t="s">
        <v>64</v>
      </c>
      <c r="C576" t="s">
        <v>1003</v>
      </c>
      <c r="D576" t="s">
        <v>54</v>
      </c>
      <c r="E576">
        <v>1</v>
      </c>
      <c r="F576" t="s">
        <v>45</v>
      </c>
      <c r="G576">
        <v>1.7</v>
      </c>
      <c r="H576" t="s">
        <v>154</v>
      </c>
      <c r="I576" t="s">
        <v>155</v>
      </c>
      <c r="J576" t="s">
        <v>156</v>
      </c>
      <c r="K576" t="s">
        <v>157</v>
      </c>
      <c r="L576" t="s">
        <v>158</v>
      </c>
      <c r="M576" t="s">
        <v>833</v>
      </c>
      <c r="N576" t="s">
        <v>835</v>
      </c>
      <c r="O576">
        <v>6</v>
      </c>
      <c r="P576" t="s">
        <v>164</v>
      </c>
      <c r="Q576">
        <v>67</v>
      </c>
      <c r="R576" t="s">
        <v>172</v>
      </c>
      <c r="S576" t="s">
        <v>837</v>
      </c>
      <c r="T576" t="s">
        <v>838</v>
      </c>
      <c r="U576">
        <v>1000</v>
      </c>
      <c r="V576" t="s">
        <v>71</v>
      </c>
      <c r="W576">
        <v>1322</v>
      </c>
      <c r="X576" t="s">
        <v>92</v>
      </c>
      <c r="Y576">
        <v>3</v>
      </c>
      <c r="Z576" t="s">
        <v>867</v>
      </c>
      <c r="AH576" s="1">
        <v>27703558.600000001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 s="1">
        <v>27703558.600000001</v>
      </c>
      <c r="AP576" s="1">
        <v>27703558.600000001</v>
      </c>
      <c r="AQ576">
        <v>0</v>
      </c>
      <c r="AR576" s="1">
        <v>27703558.600000001</v>
      </c>
      <c r="AS576">
        <v>0</v>
      </c>
      <c r="AT576">
        <v>0</v>
      </c>
      <c r="AU576" s="1">
        <v>27703558.600000001</v>
      </c>
    </row>
    <row r="577" spans="1:47" hidden="1" x14ac:dyDescent="0.35">
      <c r="A577" t="s">
        <v>1002</v>
      </c>
      <c r="B577" t="s">
        <v>64</v>
      </c>
      <c r="C577" t="s">
        <v>1003</v>
      </c>
      <c r="D577" t="s">
        <v>54</v>
      </c>
      <c r="E577">
        <v>1</v>
      </c>
      <c r="F577" t="s">
        <v>45</v>
      </c>
      <c r="G577">
        <v>1.7</v>
      </c>
      <c r="H577" t="s">
        <v>154</v>
      </c>
      <c r="I577" t="s">
        <v>155</v>
      </c>
      <c r="J577" t="s">
        <v>156</v>
      </c>
      <c r="K577" t="s">
        <v>157</v>
      </c>
      <c r="L577" t="s">
        <v>158</v>
      </c>
      <c r="M577" t="s">
        <v>833</v>
      </c>
      <c r="N577" t="s">
        <v>835</v>
      </c>
      <c r="O577">
        <v>6</v>
      </c>
      <c r="P577" t="s">
        <v>164</v>
      </c>
      <c r="Q577">
        <v>67</v>
      </c>
      <c r="R577" t="s">
        <v>172</v>
      </c>
      <c r="S577" t="s">
        <v>837</v>
      </c>
      <c r="T577" t="s">
        <v>838</v>
      </c>
      <c r="U577">
        <v>1000</v>
      </c>
      <c r="V577" t="s">
        <v>71</v>
      </c>
      <c r="W577">
        <v>1411</v>
      </c>
      <c r="X577" t="s">
        <v>94</v>
      </c>
      <c r="Y577">
        <v>3</v>
      </c>
      <c r="Z577" t="s">
        <v>867</v>
      </c>
      <c r="AH577" s="1">
        <v>11967937.310000001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 s="1">
        <v>11967937.310000001</v>
      </c>
      <c r="AP577" s="1">
        <v>11967937.310000001</v>
      </c>
      <c r="AQ577">
        <v>0</v>
      </c>
      <c r="AR577" s="1">
        <v>11967937.310000001</v>
      </c>
      <c r="AS577">
        <v>0</v>
      </c>
      <c r="AT577">
        <v>0</v>
      </c>
      <c r="AU577" s="1">
        <v>11967937.310000001</v>
      </c>
    </row>
    <row r="578" spans="1:47" hidden="1" x14ac:dyDescent="0.35">
      <c r="A578" t="s">
        <v>1002</v>
      </c>
      <c r="B578" t="s">
        <v>64</v>
      </c>
      <c r="C578" t="s">
        <v>1003</v>
      </c>
      <c r="D578" t="s">
        <v>54</v>
      </c>
      <c r="E578">
        <v>1</v>
      </c>
      <c r="F578" t="s">
        <v>45</v>
      </c>
      <c r="G578">
        <v>1.7</v>
      </c>
      <c r="H578" t="s">
        <v>154</v>
      </c>
      <c r="I578" t="s">
        <v>155</v>
      </c>
      <c r="J578" t="s">
        <v>156</v>
      </c>
      <c r="K578" t="s">
        <v>157</v>
      </c>
      <c r="L578" t="s">
        <v>158</v>
      </c>
      <c r="M578" t="s">
        <v>833</v>
      </c>
      <c r="N578" t="s">
        <v>835</v>
      </c>
      <c r="O578">
        <v>6</v>
      </c>
      <c r="P578" t="s">
        <v>164</v>
      </c>
      <c r="Q578">
        <v>67</v>
      </c>
      <c r="R578" t="s">
        <v>172</v>
      </c>
      <c r="S578" t="s">
        <v>837</v>
      </c>
      <c r="T578" t="s">
        <v>838</v>
      </c>
      <c r="U578">
        <v>1000</v>
      </c>
      <c r="V578" t="s">
        <v>71</v>
      </c>
      <c r="W578">
        <v>1421</v>
      </c>
      <c r="X578" t="s">
        <v>96</v>
      </c>
      <c r="Y578">
        <v>3</v>
      </c>
      <c r="Z578" t="s">
        <v>867</v>
      </c>
      <c r="AH578" s="1">
        <v>3496153.01</v>
      </c>
      <c r="AI578">
        <v>0</v>
      </c>
      <c r="AJ578" s="1">
        <v>455471.94</v>
      </c>
      <c r="AK578" s="1">
        <v>455471.94</v>
      </c>
      <c r="AL578" s="1">
        <v>455471.94</v>
      </c>
      <c r="AM578" s="1">
        <v>455471.94</v>
      </c>
      <c r="AN578" s="1">
        <v>455471.94</v>
      </c>
      <c r="AO578" s="1">
        <v>3040681.07</v>
      </c>
      <c r="AP578" s="1">
        <v>3040681.07</v>
      </c>
      <c r="AQ578">
        <v>0</v>
      </c>
      <c r="AR578" s="1">
        <v>3496153.01</v>
      </c>
      <c r="AS578">
        <v>0</v>
      </c>
      <c r="AT578">
        <v>0</v>
      </c>
      <c r="AU578" s="1">
        <v>3496153.01</v>
      </c>
    </row>
    <row r="579" spans="1:47" hidden="1" x14ac:dyDescent="0.35">
      <c r="A579" t="s">
        <v>1002</v>
      </c>
      <c r="B579" t="s">
        <v>64</v>
      </c>
      <c r="C579" t="s">
        <v>1003</v>
      </c>
      <c r="D579" t="s">
        <v>54</v>
      </c>
      <c r="E579">
        <v>1</v>
      </c>
      <c r="F579" t="s">
        <v>45</v>
      </c>
      <c r="G579">
        <v>1.7</v>
      </c>
      <c r="H579" t="s">
        <v>154</v>
      </c>
      <c r="I579" t="s">
        <v>155</v>
      </c>
      <c r="J579" t="s">
        <v>156</v>
      </c>
      <c r="K579" t="s">
        <v>157</v>
      </c>
      <c r="L579" t="s">
        <v>158</v>
      </c>
      <c r="M579" t="s">
        <v>833</v>
      </c>
      <c r="N579" t="s">
        <v>835</v>
      </c>
      <c r="O579">
        <v>6</v>
      </c>
      <c r="P579" t="s">
        <v>164</v>
      </c>
      <c r="Q579">
        <v>67</v>
      </c>
      <c r="R579" t="s">
        <v>172</v>
      </c>
      <c r="S579" t="s">
        <v>837</v>
      </c>
      <c r="T579" t="s">
        <v>838</v>
      </c>
      <c r="U579">
        <v>1000</v>
      </c>
      <c r="V579" t="s">
        <v>71</v>
      </c>
      <c r="W579">
        <v>1431</v>
      </c>
      <c r="X579" t="s">
        <v>97</v>
      </c>
      <c r="Y579">
        <v>3</v>
      </c>
      <c r="Z579" t="s">
        <v>867</v>
      </c>
      <c r="AH579" s="1">
        <v>2330722.62</v>
      </c>
      <c r="AI579">
        <v>0</v>
      </c>
      <c r="AJ579" s="1">
        <v>151934.75</v>
      </c>
      <c r="AK579" s="1">
        <v>151934.75</v>
      </c>
      <c r="AL579" s="1">
        <v>151934.75</v>
      </c>
      <c r="AM579" s="1">
        <v>151934.75</v>
      </c>
      <c r="AN579" s="1">
        <v>151934.75</v>
      </c>
      <c r="AO579" s="1">
        <v>2178787.87</v>
      </c>
      <c r="AP579" s="1">
        <v>2178787.87</v>
      </c>
      <c r="AQ579">
        <v>0</v>
      </c>
      <c r="AR579" s="1">
        <v>2330722.62</v>
      </c>
      <c r="AS579">
        <v>0</v>
      </c>
      <c r="AT579">
        <v>0</v>
      </c>
      <c r="AU579" s="1">
        <v>2330722.62</v>
      </c>
    </row>
    <row r="580" spans="1:47" hidden="1" x14ac:dyDescent="0.35">
      <c r="A580" t="s">
        <v>1002</v>
      </c>
      <c r="B580" t="s">
        <v>64</v>
      </c>
      <c r="C580" t="s">
        <v>1003</v>
      </c>
      <c r="D580" t="s">
        <v>54</v>
      </c>
      <c r="E580">
        <v>1</v>
      </c>
      <c r="F580" t="s">
        <v>45</v>
      </c>
      <c r="G580">
        <v>1.7</v>
      </c>
      <c r="H580" t="s">
        <v>154</v>
      </c>
      <c r="I580" t="s">
        <v>155</v>
      </c>
      <c r="J580" t="s">
        <v>156</v>
      </c>
      <c r="K580" t="s">
        <v>157</v>
      </c>
      <c r="L580" t="s">
        <v>158</v>
      </c>
      <c r="M580" t="s">
        <v>833</v>
      </c>
      <c r="N580" t="s">
        <v>835</v>
      </c>
      <c r="O580">
        <v>6</v>
      </c>
      <c r="P580" t="s">
        <v>164</v>
      </c>
      <c r="Q580">
        <v>67</v>
      </c>
      <c r="R580" t="s">
        <v>172</v>
      </c>
      <c r="S580" t="s">
        <v>837</v>
      </c>
      <c r="T580" t="s">
        <v>838</v>
      </c>
      <c r="U580">
        <v>1000</v>
      </c>
      <c r="V580" t="s">
        <v>71</v>
      </c>
      <c r="W580">
        <v>1591</v>
      </c>
      <c r="X580" t="s">
        <v>79</v>
      </c>
      <c r="Y580">
        <v>3</v>
      </c>
      <c r="Z580" t="s">
        <v>867</v>
      </c>
      <c r="AH580" s="1">
        <v>15084382.460000001</v>
      </c>
      <c r="AI580">
        <v>0</v>
      </c>
      <c r="AJ580" s="1">
        <v>492800</v>
      </c>
      <c r="AK580" s="1">
        <v>492800</v>
      </c>
      <c r="AL580" s="1">
        <v>492800</v>
      </c>
      <c r="AM580" s="1">
        <v>492800</v>
      </c>
      <c r="AN580" s="1">
        <v>492800</v>
      </c>
      <c r="AO580" s="1">
        <v>14591582.460000001</v>
      </c>
      <c r="AP580" s="1">
        <v>14591582.460000001</v>
      </c>
      <c r="AQ580">
        <v>0</v>
      </c>
      <c r="AR580" s="1">
        <v>15084382.460000001</v>
      </c>
      <c r="AS580">
        <v>0</v>
      </c>
      <c r="AT580">
        <v>0</v>
      </c>
      <c r="AU580" s="1">
        <v>15084382.460000001</v>
      </c>
    </row>
    <row r="581" spans="1:47" hidden="1" x14ac:dyDescent="0.35">
      <c r="A581" t="s">
        <v>1002</v>
      </c>
      <c r="B581" t="s">
        <v>64</v>
      </c>
      <c r="C581" t="s">
        <v>1003</v>
      </c>
      <c r="D581" t="s">
        <v>54</v>
      </c>
      <c r="E581">
        <v>2</v>
      </c>
      <c r="F581" t="s">
        <v>183</v>
      </c>
      <c r="G581">
        <v>2.2000000000000002</v>
      </c>
      <c r="H581" t="s">
        <v>193</v>
      </c>
      <c r="I581" t="s">
        <v>459</v>
      </c>
      <c r="J581" t="s">
        <v>460</v>
      </c>
      <c r="K581" t="s">
        <v>65</v>
      </c>
      <c r="L581" t="s">
        <v>66</v>
      </c>
      <c r="M581" t="s">
        <v>822</v>
      </c>
      <c r="N581" t="s">
        <v>824</v>
      </c>
      <c r="O581">
        <v>1</v>
      </c>
      <c r="P581" t="s">
        <v>472</v>
      </c>
      <c r="Q581">
        <v>68</v>
      </c>
      <c r="R581" t="s">
        <v>473</v>
      </c>
      <c r="S581" t="s">
        <v>893</v>
      </c>
      <c r="T581" t="s">
        <v>1132</v>
      </c>
      <c r="U581">
        <v>3000</v>
      </c>
      <c r="V581" t="s">
        <v>56</v>
      </c>
      <c r="W581">
        <v>3111</v>
      </c>
      <c r="X581" t="s">
        <v>199</v>
      </c>
      <c r="Y581">
        <v>0</v>
      </c>
      <c r="Z581" t="s">
        <v>58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</row>
    <row r="582" spans="1:47" hidden="1" x14ac:dyDescent="0.35">
      <c r="A582" t="s">
        <v>1002</v>
      </c>
      <c r="B582" t="s">
        <v>64</v>
      </c>
      <c r="C582" t="s">
        <v>1003</v>
      </c>
      <c r="D582" t="s">
        <v>54</v>
      </c>
      <c r="E582">
        <v>2</v>
      </c>
      <c r="F582" t="s">
        <v>183</v>
      </c>
      <c r="G582">
        <v>2.2000000000000002</v>
      </c>
      <c r="H582" t="s">
        <v>193</v>
      </c>
      <c r="I582" t="s">
        <v>194</v>
      </c>
      <c r="J582" t="s">
        <v>195</v>
      </c>
      <c r="K582" t="s">
        <v>65</v>
      </c>
      <c r="L582" t="s">
        <v>66</v>
      </c>
      <c r="M582" t="s">
        <v>855</v>
      </c>
      <c r="N582" t="s">
        <v>857</v>
      </c>
      <c r="O582">
        <v>2</v>
      </c>
      <c r="P582" t="s">
        <v>148</v>
      </c>
      <c r="Q582">
        <v>26</v>
      </c>
      <c r="R582" t="s">
        <v>200</v>
      </c>
      <c r="S582" t="s">
        <v>894</v>
      </c>
      <c r="T582" t="s">
        <v>201</v>
      </c>
      <c r="U582">
        <v>3000</v>
      </c>
      <c r="V582" t="s">
        <v>56</v>
      </c>
      <c r="W582">
        <v>3111</v>
      </c>
      <c r="X582" t="s">
        <v>199</v>
      </c>
      <c r="Y582">
        <v>0</v>
      </c>
      <c r="Z582" t="s">
        <v>58</v>
      </c>
      <c r="AH582" s="1">
        <v>30700000</v>
      </c>
      <c r="AI582">
        <v>0</v>
      </c>
      <c r="AJ582" s="1">
        <v>7419503</v>
      </c>
      <c r="AK582" s="1">
        <v>7419503</v>
      </c>
      <c r="AL582" s="1">
        <v>7419503</v>
      </c>
      <c r="AM582" s="1">
        <v>7419503</v>
      </c>
      <c r="AN582">
        <v>0</v>
      </c>
      <c r="AO582" s="1">
        <v>23280497</v>
      </c>
      <c r="AP582" s="1">
        <v>30700000</v>
      </c>
      <c r="AQ582">
        <v>0</v>
      </c>
      <c r="AR582" s="1">
        <v>30700000</v>
      </c>
      <c r="AS582">
        <v>0</v>
      </c>
      <c r="AT582">
        <v>0</v>
      </c>
      <c r="AU582" s="1">
        <v>30700000</v>
      </c>
    </row>
    <row r="583" spans="1:47" hidden="1" x14ac:dyDescent="0.35">
      <c r="A583" t="s">
        <v>774</v>
      </c>
      <c r="B583" t="s">
        <v>64</v>
      </c>
      <c r="C583" t="s">
        <v>775</v>
      </c>
      <c r="D583" t="s">
        <v>54</v>
      </c>
      <c r="E583">
        <v>1</v>
      </c>
      <c r="F583" t="s">
        <v>45</v>
      </c>
      <c r="G583">
        <v>1.3</v>
      </c>
      <c r="H583" t="s">
        <v>46</v>
      </c>
      <c r="I583" t="s">
        <v>47</v>
      </c>
      <c r="J583" t="s">
        <v>48</v>
      </c>
      <c r="K583" t="s">
        <v>49</v>
      </c>
      <c r="L583" t="s">
        <v>50</v>
      </c>
      <c r="M583" t="s">
        <v>808</v>
      </c>
      <c r="N583" t="s">
        <v>60</v>
      </c>
      <c r="O583">
        <v>5</v>
      </c>
      <c r="P583" t="s">
        <v>810</v>
      </c>
      <c r="Q583">
        <v>7</v>
      </c>
      <c r="R583" t="s">
        <v>61</v>
      </c>
      <c r="S583" t="s">
        <v>809</v>
      </c>
      <c r="T583" t="s">
        <v>811</v>
      </c>
      <c r="U583">
        <v>3000</v>
      </c>
      <c r="V583" t="s">
        <v>56</v>
      </c>
      <c r="W583">
        <v>3921</v>
      </c>
      <c r="X583" t="s">
        <v>57</v>
      </c>
      <c r="Y583">
        <v>0</v>
      </c>
      <c r="Z583" t="s">
        <v>58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</row>
    <row r="584" spans="1:47" hidden="1" x14ac:dyDescent="0.35">
      <c r="A584" t="s">
        <v>803</v>
      </c>
      <c r="B584" t="s">
        <v>44</v>
      </c>
      <c r="C584" t="s">
        <v>804</v>
      </c>
      <c r="D584" t="s">
        <v>54</v>
      </c>
      <c r="E584">
        <v>1</v>
      </c>
      <c r="F584" t="s">
        <v>45</v>
      </c>
      <c r="G584">
        <v>1.3</v>
      </c>
      <c r="H584" t="s">
        <v>46</v>
      </c>
      <c r="I584" t="s">
        <v>47</v>
      </c>
      <c r="J584" t="s">
        <v>48</v>
      </c>
      <c r="K584" t="s">
        <v>49</v>
      </c>
      <c r="L584" t="s">
        <v>50</v>
      </c>
      <c r="M584" t="s">
        <v>808</v>
      </c>
      <c r="N584" t="s">
        <v>60</v>
      </c>
      <c r="O584">
        <v>5</v>
      </c>
      <c r="P584" t="s">
        <v>810</v>
      </c>
      <c r="Q584">
        <v>7</v>
      </c>
      <c r="R584" t="s">
        <v>61</v>
      </c>
      <c r="S584" t="s">
        <v>809</v>
      </c>
      <c r="T584" t="s">
        <v>811</v>
      </c>
      <c r="U584">
        <v>3000</v>
      </c>
      <c r="V584" t="s">
        <v>56</v>
      </c>
      <c r="W584">
        <v>3921</v>
      </c>
      <c r="X584" t="s">
        <v>57</v>
      </c>
      <c r="Y584">
        <v>0</v>
      </c>
      <c r="Z584" t="s">
        <v>58</v>
      </c>
      <c r="AH584" s="1">
        <v>9100000</v>
      </c>
      <c r="AI584">
        <v>0</v>
      </c>
      <c r="AJ584" s="1">
        <v>9088455</v>
      </c>
      <c r="AK584" s="1">
        <v>9088455</v>
      </c>
      <c r="AL584" s="1">
        <v>9088455</v>
      </c>
      <c r="AM584" s="1">
        <v>9088455</v>
      </c>
      <c r="AN584" s="1">
        <v>9088455</v>
      </c>
      <c r="AO584" s="1">
        <v>11545</v>
      </c>
      <c r="AP584" s="1">
        <v>11545</v>
      </c>
      <c r="AQ584" s="1">
        <v>9100000</v>
      </c>
      <c r="AR584">
        <v>0</v>
      </c>
      <c r="AS584">
        <v>0</v>
      </c>
      <c r="AT584">
        <v>0</v>
      </c>
      <c r="AU584" s="1">
        <v>9100000</v>
      </c>
    </row>
    <row r="585" spans="1:47" hidden="1" x14ac:dyDescent="0.35">
      <c r="A585" t="s">
        <v>781</v>
      </c>
      <c r="B585" t="s">
        <v>44</v>
      </c>
      <c r="C585" t="s">
        <v>782</v>
      </c>
      <c r="D585" t="s">
        <v>54</v>
      </c>
      <c r="E585">
        <v>1</v>
      </c>
      <c r="F585" t="s">
        <v>45</v>
      </c>
      <c r="G585">
        <v>1.3</v>
      </c>
      <c r="H585" t="s">
        <v>46</v>
      </c>
      <c r="I585" t="s">
        <v>47</v>
      </c>
      <c r="J585" t="s">
        <v>48</v>
      </c>
      <c r="K585" t="s">
        <v>49</v>
      </c>
      <c r="L585" t="s">
        <v>50</v>
      </c>
      <c r="M585" t="s">
        <v>808</v>
      </c>
      <c r="N585" t="s">
        <v>60</v>
      </c>
      <c r="O585">
        <v>5</v>
      </c>
      <c r="P585" t="s">
        <v>810</v>
      </c>
      <c r="Q585">
        <v>7</v>
      </c>
      <c r="R585" t="s">
        <v>61</v>
      </c>
      <c r="S585" t="s">
        <v>809</v>
      </c>
      <c r="T585" t="s">
        <v>811</v>
      </c>
      <c r="U585">
        <v>3000</v>
      </c>
      <c r="V585" t="s">
        <v>56</v>
      </c>
      <c r="W585">
        <v>3921</v>
      </c>
      <c r="X585" t="s">
        <v>57</v>
      </c>
      <c r="Y585">
        <v>0</v>
      </c>
      <c r="Z585" t="s">
        <v>58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</row>
    <row r="586" spans="1:47" hidden="1" x14ac:dyDescent="0.35">
      <c r="A586" t="s">
        <v>805</v>
      </c>
      <c r="B586" t="s">
        <v>44</v>
      </c>
      <c r="C586" t="s">
        <v>806</v>
      </c>
      <c r="D586" t="s">
        <v>54</v>
      </c>
      <c r="E586">
        <v>1</v>
      </c>
      <c r="F586" t="s">
        <v>45</v>
      </c>
      <c r="G586">
        <v>1.3</v>
      </c>
      <c r="H586" t="s">
        <v>46</v>
      </c>
      <c r="I586" t="s">
        <v>47</v>
      </c>
      <c r="J586" t="s">
        <v>48</v>
      </c>
      <c r="K586" t="s">
        <v>49</v>
      </c>
      <c r="L586" t="s">
        <v>50</v>
      </c>
      <c r="M586" t="s">
        <v>808</v>
      </c>
      <c r="N586" t="s">
        <v>60</v>
      </c>
      <c r="O586">
        <v>5</v>
      </c>
      <c r="P586" t="s">
        <v>810</v>
      </c>
      <c r="Q586">
        <v>7</v>
      </c>
      <c r="R586" t="s">
        <v>61</v>
      </c>
      <c r="S586" t="s">
        <v>809</v>
      </c>
      <c r="T586" t="s">
        <v>811</v>
      </c>
      <c r="U586">
        <v>3000</v>
      </c>
      <c r="V586" t="s">
        <v>56</v>
      </c>
      <c r="W586">
        <v>3921</v>
      </c>
      <c r="X586" t="s">
        <v>57</v>
      </c>
      <c r="Y586">
        <v>0</v>
      </c>
      <c r="Z586" t="s">
        <v>58</v>
      </c>
      <c r="AH586" s="1">
        <v>13546.77</v>
      </c>
      <c r="AI586">
        <v>0</v>
      </c>
      <c r="AJ586" s="1">
        <v>13546.77</v>
      </c>
      <c r="AK586" s="1">
        <v>13546.77</v>
      </c>
      <c r="AL586" s="1">
        <v>13546.77</v>
      </c>
      <c r="AM586" s="1">
        <v>13546.77</v>
      </c>
      <c r="AN586" s="1">
        <v>13546.77</v>
      </c>
      <c r="AO586">
        <v>0</v>
      </c>
      <c r="AP586">
        <v>0</v>
      </c>
      <c r="AQ586" s="1">
        <v>13546.77</v>
      </c>
      <c r="AR586">
        <v>0</v>
      </c>
      <c r="AS586">
        <v>0</v>
      </c>
      <c r="AT586">
        <v>0</v>
      </c>
      <c r="AU586" s="1">
        <v>13546.77</v>
      </c>
    </row>
    <row r="587" spans="1:47" hidden="1" x14ac:dyDescent="0.35">
      <c r="A587" t="s">
        <v>776</v>
      </c>
      <c r="B587" t="s">
        <v>44</v>
      </c>
      <c r="C587" t="s">
        <v>777</v>
      </c>
      <c r="D587" t="s">
        <v>54</v>
      </c>
      <c r="E587">
        <v>1</v>
      </c>
      <c r="F587" t="s">
        <v>45</v>
      </c>
      <c r="G587">
        <v>1.3</v>
      </c>
      <c r="H587" t="s">
        <v>46</v>
      </c>
      <c r="I587" t="s">
        <v>47</v>
      </c>
      <c r="J587" t="s">
        <v>48</v>
      </c>
      <c r="K587" t="s">
        <v>49</v>
      </c>
      <c r="L587" t="s">
        <v>50</v>
      </c>
      <c r="M587" t="s">
        <v>808</v>
      </c>
      <c r="N587" t="s">
        <v>60</v>
      </c>
      <c r="O587">
        <v>5</v>
      </c>
      <c r="P587" t="s">
        <v>810</v>
      </c>
      <c r="Q587">
        <v>7</v>
      </c>
      <c r="R587" t="s">
        <v>61</v>
      </c>
      <c r="S587" t="s">
        <v>809</v>
      </c>
      <c r="T587" t="s">
        <v>811</v>
      </c>
      <c r="U587">
        <v>3000</v>
      </c>
      <c r="V587" t="s">
        <v>56</v>
      </c>
      <c r="W587">
        <v>3921</v>
      </c>
      <c r="X587" t="s">
        <v>57</v>
      </c>
      <c r="Y587">
        <v>0</v>
      </c>
      <c r="Z587" t="s">
        <v>58</v>
      </c>
      <c r="AH587" s="1">
        <v>588323.12</v>
      </c>
      <c r="AI587">
        <v>0</v>
      </c>
      <c r="AJ587" s="1">
        <v>588323.12</v>
      </c>
      <c r="AK587" s="1">
        <v>588323.12</v>
      </c>
      <c r="AL587" s="1">
        <v>588323.12</v>
      </c>
      <c r="AM587" s="1">
        <v>588323.12</v>
      </c>
      <c r="AN587" s="1">
        <v>588323.12</v>
      </c>
      <c r="AO587">
        <v>0</v>
      </c>
      <c r="AP587">
        <v>0</v>
      </c>
      <c r="AQ587" s="1">
        <v>588323.12</v>
      </c>
      <c r="AR587">
        <v>0</v>
      </c>
      <c r="AS587">
        <v>0</v>
      </c>
      <c r="AT587">
        <v>0</v>
      </c>
      <c r="AU587" s="1">
        <v>588323.12</v>
      </c>
    </row>
    <row r="588" spans="1:47" hidden="1" x14ac:dyDescent="0.35">
      <c r="A588" t="s">
        <v>1004</v>
      </c>
      <c r="B588" t="s">
        <v>64</v>
      </c>
      <c r="C588" t="s">
        <v>1006</v>
      </c>
      <c r="D588" t="s">
        <v>116</v>
      </c>
      <c r="E588">
        <v>1</v>
      </c>
      <c r="F588" t="s">
        <v>45</v>
      </c>
      <c r="G588">
        <v>1.3</v>
      </c>
      <c r="H588" t="s">
        <v>46</v>
      </c>
      <c r="I588" t="s">
        <v>47</v>
      </c>
      <c r="J588" t="s">
        <v>48</v>
      </c>
      <c r="K588" t="s">
        <v>65</v>
      </c>
      <c r="L588" t="s">
        <v>66</v>
      </c>
      <c r="M588" t="s">
        <v>829</v>
      </c>
      <c r="N588" t="s">
        <v>178</v>
      </c>
      <c r="O588">
        <v>5</v>
      </c>
      <c r="P588" t="s">
        <v>810</v>
      </c>
      <c r="Q588">
        <v>3</v>
      </c>
      <c r="R588" t="s">
        <v>691</v>
      </c>
      <c r="S588" t="s">
        <v>830</v>
      </c>
      <c r="T588" t="s">
        <v>832</v>
      </c>
      <c r="U588">
        <v>5000</v>
      </c>
      <c r="V588" t="s">
        <v>118</v>
      </c>
      <c r="W588">
        <v>5811</v>
      </c>
      <c r="X588" t="s">
        <v>251</v>
      </c>
      <c r="Y588">
        <v>62</v>
      </c>
      <c r="Z588" t="s">
        <v>1005</v>
      </c>
      <c r="AH588" s="1">
        <v>45000000</v>
      </c>
      <c r="AI588">
        <v>0</v>
      </c>
      <c r="AJ588" s="1">
        <v>15756247.5</v>
      </c>
      <c r="AK588" s="1">
        <v>15756247.5</v>
      </c>
      <c r="AL588" s="1">
        <v>15756247.5</v>
      </c>
      <c r="AM588" s="1">
        <v>15756247.5</v>
      </c>
      <c r="AN588">
        <v>0</v>
      </c>
      <c r="AO588" s="1">
        <v>29243752.5</v>
      </c>
      <c r="AP588" s="1">
        <v>45000000</v>
      </c>
      <c r="AQ588" s="1">
        <v>45000000</v>
      </c>
      <c r="AR588">
        <v>0</v>
      </c>
      <c r="AS588">
        <v>0</v>
      </c>
      <c r="AT588">
        <v>0</v>
      </c>
      <c r="AU588" s="1">
        <v>45000000</v>
      </c>
    </row>
    <row r="589" spans="1:47" hidden="1" x14ac:dyDescent="0.35">
      <c r="A589" t="s">
        <v>1009</v>
      </c>
      <c r="B589" t="s">
        <v>44</v>
      </c>
      <c r="C589" t="s">
        <v>1010</v>
      </c>
      <c r="D589" t="s">
        <v>116</v>
      </c>
      <c r="E589">
        <v>1</v>
      </c>
      <c r="F589" t="s">
        <v>45</v>
      </c>
      <c r="G589">
        <v>1.3</v>
      </c>
      <c r="H589" t="s">
        <v>46</v>
      </c>
      <c r="I589" t="s">
        <v>47</v>
      </c>
      <c r="J589" t="s">
        <v>48</v>
      </c>
      <c r="K589" t="s">
        <v>138</v>
      </c>
      <c r="L589" t="s">
        <v>139</v>
      </c>
      <c r="M589" t="s">
        <v>822</v>
      </c>
      <c r="N589" t="s">
        <v>824</v>
      </c>
      <c r="O589">
        <v>2</v>
      </c>
      <c r="P589" t="s">
        <v>148</v>
      </c>
      <c r="Q589">
        <v>49</v>
      </c>
      <c r="R589" t="s">
        <v>149</v>
      </c>
      <c r="S589" t="s">
        <v>823</v>
      </c>
      <c r="T589" t="s">
        <v>825</v>
      </c>
      <c r="U589">
        <v>6000</v>
      </c>
      <c r="V589" t="s">
        <v>146</v>
      </c>
      <c r="W589">
        <v>6131</v>
      </c>
      <c r="X589" t="s">
        <v>152</v>
      </c>
      <c r="Y589">
        <v>0</v>
      </c>
      <c r="Z589" t="s">
        <v>58</v>
      </c>
      <c r="AH589" s="1">
        <v>9500000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 s="1">
        <v>9500000</v>
      </c>
      <c r="AP589" s="1">
        <v>9500000</v>
      </c>
      <c r="AQ589" s="1">
        <v>9500000</v>
      </c>
      <c r="AR589">
        <v>0</v>
      </c>
      <c r="AS589">
        <v>0</v>
      </c>
      <c r="AT589">
        <v>0</v>
      </c>
      <c r="AU589" s="1">
        <v>9500000</v>
      </c>
    </row>
    <row r="590" spans="1:47" hidden="1" x14ac:dyDescent="0.35">
      <c r="A590" t="s">
        <v>1011</v>
      </c>
      <c r="B590" t="s">
        <v>44</v>
      </c>
      <c r="C590" t="s">
        <v>1012</v>
      </c>
      <c r="D590" t="s">
        <v>116</v>
      </c>
      <c r="E590">
        <v>1</v>
      </c>
      <c r="F590" t="s">
        <v>45</v>
      </c>
      <c r="G590">
        <v>1.3</v>
      </c>
      <c r="H590" t="s">
        <v>46</v>
      </c>
      <c r="I590" t="s">
        <v>47</v>
      </c>
      <c r="J590" t="s">
        <v>48</v>
      </c>
      <c r="K590" t="s">
        <v>138</v>
      </c>
      <c r="L590" t="s">
        <v>139</v>
      </c>
      <c r="M590" t="s">
        <v>822</v>
      </c>
      <c r="N590" t="s">
        <v>824</v>
      </c>
      <c r="O590">
        <v>2</v>
      </c>
      <c r="P590" t="s">
        <v>148</v>
      </c>
      <c r="Q590">
        <v>49</v>
      </c>
      <c r="R590" t="s">
        <v>149</v>
      </c>
      <c r="S590" t="s">
        <v>823</v>
      </c>
      <c r="T590" t="s">
        <v>825</v>
      </c>
      <c r="U590">
        <v>6000</v>
      </c>
      <c r="V590" t="s">
        <v>146</v>
      </c>
      <c r="W590">
        <v>6131</v>
      </c>
      <c r="X590" t="s">
        <v>152</v>
      </c>
      <c r="Y590">
        <v>0</v>
      </c>
      <c r="Z590" t="s">
        <v>58</v>
      </c>
      <c r="AH590" s="1">
        <v>37975438.600000001</v>
      </c>
      <c r="AI590" s="1">
        <v>37975439.359999999</v>
      </c>
      <c r="AJ590" s="1">
        <v>3823869.32</v>
      </c>
      <c r="AK590" s="1">
        <v>3823869.32</v>
      </c>
      <c r="AL590" s="1">
        <v>1147160.8</v>
      </c>
      <c r="AM590" s="1">
        <v>1147160.8</v>
      </c>
      <c r="AN590" s="1">
        <v>1147160.8</v>
      </c>
      <c r="AO590" s="1">
        <v>34151569.280000001</v>
      </c>
      <c r="AP590" s="1">
        <v>36828277.799999997</v>
      </c>
      <c r="AQ590">
        <v>0</v>
      </c>
      <c r="AR590">
        <v>0</v>
      </c>
      <c r="AS590">
        <v>0</v>
      </c>
      <c r="AT590">
        <v>0.76</v>
      </c>
      <c r="AU590">
        <v>-0.76</v>
      </c>
    </row>
    <row r="591" spans="1:47" hidden="1" x14ac:dyDescent="0.35">
      <c r="A591" t="s">
        <v>1011</v>
      </c>
      <c r="B591" t="s">
        <v>44</v>
      </c>
      <c r="C591" t="s">
        <v>1012</v>
      </c>
      <c r="D591" t="s">
        <v>116</v>
      </c>
      <c r="E591">
        <v>1</v>
      </c>
      <c r="F591" t="s">
        <v>45</v>
      </c>
      <c r="G591">
        <v>1.3</v>
      </c>
      <c r="H591" t="s">
        <v>46</v>
      </c>
      <c r="I591" t="s">
        <v>47</v>
      </c>
      <c r="J591" t="s">
        <v>48</v>
      </c>
      <c r="K591" t="s">
        <v>138</v>
      </c>
      <c r="L591" t="s">
        <v>139</v>
      </c>
      <c r="M591" t="s">
        <v>822</v>
      </c>
      <c r="N591" t="s">
        <v>824</v>
      </c>
      <c r="O591">
        <v>2</v>
      </c>
      <c r="P591" t="s">
        <v>148</v>
      </c>
      <c r="Q591">
        <v>49</v>
      </c>
      <c r="R591" t="s">
        <v>149</v>
      </c>
      <c r="S591" t="s">
        <v>823</v>
      </c>
      <c r="T591" t="s">
        <v>825</v>
      </c>
      <c r="U591">
        <v>6000</v>
      </c>
      <c r="V591" t="s">
        <v>146</v>
      </c>
      <c r="W591">
        <v>6151</v>
      </c>
      <c r="X591" t="s">
        <v>153</v>
      </c>
      <c r="Y591">
        <v>0</v>
      </c>
      <c r="Z591" t="s">
        <v>58</v>
      </c>
      <c r="AH591" s="1">
        <v>66730231.399999999</v>
      </c>
      <c r="AI591" s="1">
        <v>74687600.400000006</v>
      </c>
      <c r="AJ591" s="1">
        <v>57187062.009999998</v>
      </c>
      <c r="AK591" s="1">
        <v>57187062.009999998</v>
      </c>
      <c r="AL591" s="1">
        <v>14309538.25</v>
      </c>
      <c r="AM591" s="1">
        <v>8432199.8800000008</v>
      </c>
      <c r="AN591" s="1">
        <v>4748323.66</v>
      </c>
      <c r="AO591" s="1">
        <v>9543169.3900000006</v>
      </c>
      <c r="AP591" s="1">
        <v>61981907.740000002</v>
      </c>
      <c r="AQ591">
        <v>0</v>
      </c>
      <c r="AR591">
        <v>0</v>
      </c>
      <c r="AS591">
        <v>0</v>
      </c>
      <c r="AT591" s="1">
        <v>7957369</v>
      </c>
      <c r="AU591" s="1">
        <v>-7957369</v>
      </c>
    </row>
    <row r="592" spans="1:47" hidden="1" x14ac:dyDescent="0.35">
      <c r="A592" t="s">
        <v>1011</v>
      </c>
      <c r="B592" t="s">
        <v>44</v>
      </c>
      <c r="C592" t="s">
        <v>1012</v>
      </c>
      <c r="D592" t="s">
        <v>116</v>
      </c>
      <c r="E592">
        <v>1</v>
      </c>
      <c r="F592" t="s">
        <v>45</v>
      </c>
      <c r="G592">
        <v>1.3</v>
      </c>
      <c r="H592" t="s">
        <v>46</v>
      </c>
      <c r="I592" t="s">
        <v>47</v>
      </c>
      <c r="J592" t="s">
        <v>48</v>
      </c>
      <c r="K592" t="s">
        <v>138</v>
      </c>
      <c r="L592" t="s">
        <v>139</v>
      </c>
      <c r="M592" t="s">
        <v>822</v>
      </c>
      <c r="N592" t="s">
        <v>824</v>
      </c>
      <c r="O592">
        <v>2</v>
      </c>
      <c r="P592" t="s">
        <v>148</v>
      </c>
      <c r="Q592">
        <v>49</v>
      </c>
      <c r="R592" t="s">
        <v>149</v>
      </c>
      <c r="S592" t="s">
        <v>823</v>
      </c>
      <c r="T592" t="s">
        <v>825</v>
      </c>
      <c r="U592">
        <v>6000</v>
      </c>
      <c r="V592" t="s">
        <v>146</v>
      </c>
      <c r="W592">
        <v>6151</v>
      </c>
      <c r="X592" t="s">
        <v>153</v>
      </c>
      <c r="Y592">
        <v>54</v>
      </c>
      <c r="Z592" t="s">
        <v>1013</v>
      </c>
      <c r="AH592" s="1">
        <v>2500000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 s="1">
        <v>2500000</v>
      </c>
      <c r="AP592" s="1">
        <v>2500000</v>
      </c>
      <c r="AQ592" s="1">
        <v>2500000</v>
      </c>
      <c r="AR592">
        <v>0</v>
      </c>
      <c r="AS592">
        <v>0</v>
      </c>
      <c r="AT592">
        <v>0</v>
      </c>
      <c r="AU592" s="1">
        <v>2500000</v>
      </c>
    </row>
    <row r="593" spans="1:47" hidden="1" x14ac:dyDescent="0.35">
      <c r="A593" t="s">
        <v>1007</v>
      </c>
      <c r="B593" t="s">
        <v>44</v>
      </c>
      <c r="C593" t="s">
        <v>1008</v>
      </c>
      <c r="D593" t="s">
        <v>116</v>
      </c>
      <c r="E593">
        <v>1</v>
      </c>
      <c r="F593" t="s">
        <v>45</v>
      </c>
      <c r="G593">
        <v>1.3</v>
      </c>
      <c r="H593" t="s">
        <v>46</v>
      </c>
      <c r="I593" t="s">
        <v>47</v>
      </c>
      <c r="J593" t="s">
        <v>48</v>
      </c>
      <c r="K593" t="s">
        <v>138</v>
      </c>
      <c r="L593" t="s">
        <v>139</v>
      </c>
      <c r="M593" t="s">
        <v>822</v>
      </c>
      <c r="N593" t="s">
        <v>824</v>
      </c>
      <c r="O593">
        <v>2</v>
      </c>
      <c r="P593" t="s">
        <v>148</v>
      </c>
      <c r="Q593">
        <v>49</v>
      </c>
      <c r="R593" t="s">
        <v>149</v>
      </c>
      <c r="S593" t="s">
        <v>823</v>
      </c>
      <c r="T593" t="s">
        <v>825</v>
      </c>
      <c r="U593">
        <v>6000</v>
      </c>
      <c r="V593" t="s">
        <v>146</v>
      </c>
      <c r="W593">
        <v>6131</v>
      </c>
      <c r="X593" t="s">
        <v>152</v>
      </c>
      <c r="Y593">
        <v>0</v>
      </c>
      <c r="Z593" t="s">
        <v>58</v>
      </c>
      <c r="AH593" s="1">
        <v>9500000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 s="1">
        <v>9500000</v>
      </c>
      <c r="AP593" s="1">
        <v>9500000</v>
      </c>
      <c r="AQ593" s="1">
        <v>9500000</v>
      </c>
      <c r="AR593">
        <v>0</v>
      </c>
      <c r="AS593">
        <v>0</v>
      </c>
      <c r="AT593">
        <v>0</v>
      </c>
      <c r="AU593" s="1">
        <v>9500000</v>
      </c>
    </row>
  </sheetData>
  <autoFilter ref="A1:AU593" xr:uid="{00000000-0009-0000-0000-00000E000000}">
    <filterColumn colId="13">
      <filters>
        <filter val="CENTRO DE ESTIMULACIÓN PARA PERSONAS CON DISCAPACIDAD INTELECTUAL (CENDI)"/>
      </filters>
    </filterColumn>
  </autoFilter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662"/>
  <sheetViews>
    <sheetView topLeftCell="P1" workbookViewId="0">
      <selection activeCell="U3" sqref="U3"/>
    </sheetView>
  </sheetViews>
  <sheetFormatPr baseColWidth="10" defaultRowHeight="14.5" x14ac:dyDescent="0.35"/>
  <cols>
    <col min="1" max="1" width="21.7265625" bestFit="1" customWidth="1"/>
    <col min="2" max="2" width="10.7265625" customWidth="1"/>
    <col min="5" max="5" width="10.81640625" customWidth="1"/>
    <col min="19" max="19" width="33.7265625" customWidth="1"/>
    <col min="20" max="20" width="22.453125" bestFit="1" customWidth="1"/>
    <col min="21" max="22" width="22.453125" customWidth="1"/>
    <col min="23" max="23" width="14.26953125" bestFit="1" customWidth="1"/>
    <col min="24" max="24" width="22.453125" bestFit="1" customWidth="1"/>
    <col min="25" max="25" width="20.26953125" bestFit="1" customWidth="1"/>
    <col min="26" max="26" width="14.26953125" bestFit="1" customWidth="1"/>
    <col min="27" max="27" width="14.7265625" bestFit="1" customWidth="1"/>
  </cols>
  <sheetData>
    <row r="1" spans="1:27" x14ac:dyDescent="0.35">
      <c r="A1" t="s">
        <v>1026</v>
      </c>
      <c r="B1" s="2" t="s">
        <v>1029</v>
      </c>
      <c r="C1" s="2" t="s">
        <v>0</v>
      </c>
      <c r="D1" s="2" t="s">
        <v>25</v>
      </c>
      <c r="E1" s="2" t="s">
        <v>1031</v>
      </c>
      <c r="F1" s="2" t="s">
        <v>10</v>
      </c>
      <c r="G1" s="2" t="s">
        <v>26</v>
      </c>
      <c r="H1" s="2" t="s">
        <v>1049</v>
      </c>
      <c r="I1" s="2" t="s">
        <v>12</v>
      </c>
      <c r="J1" s="2" t="s">
        <v>28</v>
      </c>
      <c r="K1" s="2" t="s">
        <v>1107</v>
      </c>
      <c r="L1" s="2" t="s">
        <v>13</v>
      </c>
      <c r="M1" s="2" t="s">
        <v>29</v>
      </c>
      <c r="N1" s="2" t="s">
        <v>23</v>
      </c>
      <c r="O1" s="2" t="s">
        <v>24</v>
      </c>
      <c r="P1" s="2" t="s">
        <v>19</v>
      </c>
      <c r="Q1" s="2" t="s">
        <v>20</v>
      </c>
      <c r="R1" s="2" t="s">
        <v>21</v>
      </c>
      <c r="S1" s="2" t="s">
        <v>22</v>
      </c>
      <c r="T1" s="2" t="s">
        <v>1017</v>
      </c>
      <c r="U1" s="2" t="s">
        <v>1023</v>
      </c>
      <c r="V1" s="2" t="s">
        <v>1018</v>
      </c>
      <c r="W1" s="2" t="s">
        <v>1024</v>
      </c>
      <c r="X1" s="2" t="s">
        <v>1019</v>
      </c>
      <c r="Y1" s="2" t="s">
        <v>1021</v>
      </c>
      <c r="Z1" s="2" t="s">
        <v>1020</v>
      </c>
      <c r="AA1" s="2" t="s">
        <v>1022</v>
      </c>
    </row>
    <row r="2" spans="1:27" x14ac:dyDescent="0.35">
      <c r="A2" t="str">
        <f t="shared" ref="A2:A65" si="0">CONCATENATE(B2,E2,H2,K2,P2,R2)</f>
        <v>1.1-00-X0401801251910</v>
      </c>
      <c r="B2" t="s">
        <v>1027</v>
      </c>
      <c r="C2" t="s">
        <v>639</v>
      </c>
      <c r="D2" t="s">
        <v>643</v>
      </c>
      <c r="E2" t="s">
        <v>1032</v>
      </c>
      <c r="F2" t="s">
        <v>636</v>
      </c>
      <c r="G2" t="s">
        <v>60</v>
      </c>
      <c r="H2" t="s">
        <v>1053</v>
      </c>
      <c r="I2" t="s">
        <v>647</v>
      </c>
      <c r="J2" t="s">
        <v>297</v>
      </c>
      <c r="K2" t="str">
        <f t="shared" ref="K2:K40" si="1">LEFT(L2,3)</f>
        <v>012</v>
      </c>
      <c r="L2" t="s">
        <v>648</v>
      </c>
      <c r="M2" t="s">
        <v>298</v>
      </c>
      <c r="N2">
        <v>5000</v>
      </c>
      <c r="O2" t="s">
        <v>118</v>
      </c>
      <c r="P2">
        <v>5191</v>
      </c>
      <c r="Q2" t="s">
        <v>121</v>
      </c>
      <c r="R2">
        <v>0</v>
      </c>
      <c r="S2" t="s">
        <v>58</v>
      </c>
      <c r="T2" s="1">
        <v>0</v>
      </c>
      <c r="U2" s="1">
        <v>0</v>
      </c>
      <c r="V2" s="1">
        <v>0</v>
      </c>
      <c r="W2" s="1">
        <v>0</v>
      </c>
      <c r="X2" s="1">
        <v>14100</v>
      </c>
      <c r="Y2" s="1">
        <v>0</v>
      </c>
      <c r="Z2" s="1">
        <v>14093.88</v>
      </c>
      <c r="AA2" s="1">
        <v>0</v>
      </c>
    </row>
    <row r="3" spans="1:27" x14ac:dyDescent="0.35">
      <c r="A3" t="str">
        <f t="shared" si="0"/>
        <v>1.1-00-X0301701122110</v>
      </c>
      <c r="B3" t="s">
        <v>1027</v>
      </c>
      <c r="C3" t="s">
        <v>639</v>
      </c>
      <c r="D3" t="s">
        <v>643</v>
      </c>
      <c r="E3" t="s">
        <v>1033</v>
      </c>
      <c r="F3" t="s">
        <v>640</v>
      </c>
      <c r="G3" t="s">
        <v>434</v>
      </c>
      <c r="H3" t="s">
        <v>1051</v>
      </c>
      <c r="I3" t="s">
        <v>641</v>
      </c>
      <c r="J3" t="s">
        <v>435</v>
      </c>
      <c r="K3" t="str">
        <f t="shared" si="1"/>
        <v>011</v>
      </c>
      <c r="L3" t="s">
        <v>642</v>
      </c>
      <c r="M3" t="s">
        <v>436</v>
      </c>
      <c r="N3">
        <v>2000</v>
      </c>
      <c r="O3" t="s">
        <v>105</v>
      </c>
      <c r="P3">
        <v>2211</v>
      </c>
      <c r="Q3" t="s">
        <v>307</v>
      </c>
      <c r="R3">
        <v>0</v>
      </c>
      <c r="S3" t="s">
        <v>58</v>
      </c>
      <c r="T3" s="1">
        <v>80167.3</v>
      </c>
      <c r="U3" s="1">
        <v>85000</v>
      </c>
      <c r="V3" s="1">
        <v>80167.3</v>
      </c>
      <c r="W3" s="1">
        <v>80167.3</v>
      </c>
      <c r="X3" s="1">
        <v>85000</v>
      </c>
      <c r="Y3" s="1">
        <v>25000</v>
      </c>
      <c r="Z3" s="1">
        <v>0</v>
      </c>
      <c r="AA3" s="1">
        <v>0</v>
      </c>
    </row>
    <row r="4" spans="1:27" x14ac:dyDescent="0.35">
      <c r="A4" t="str">
        <f t="shared" si="0"/>
        <v>1.1-00-X0301701124910</v>
      </c>
      <c r="B4" t="s">
        <v>1027</v>
      </c>
      <c r="C4" t="s">
        <v>639</v>
      </c>
      <c r="D4" t="s">
        <v>643</v>
      </c>
      <c r="E4" t="s">
        <v>1033</v>
      </c>
      <c r="F4" t="s">
        <v>640</v>
      </c>
      <c r="G4" t="s">
        <v>434</v>
      </c>
      <c r="H4" t="s">
        <v>1051</v>
      </c>
      <c r="I4" t="s">
        <v>641</v>
      </c>
      <c r="J4" t="s">
        <v>435</v>
      </c>
      <c r="K4" t="str">
        <f t="shared" si="1"/>
        <v>011</v>
      </c>
      <c r="L4" t="s">
        <v>642</v>
      </c>
      <c r="M4" t="s">
        <v>436</v>
      </c>
      <c r="N4">
        <v>2000</v>
      </c>
      <c r="O4" t="s">
        <v>105</v>
      </c>
      <c r="P4">
        <v>2491</v>
      </c>
      <c r="Q4" t="s">
        <v>374</v>
      </c>
      <c r="R4">
        <v>0</v>
      </c>
      <c r="S4" t="s">
        <v>58</v>
      </c>
      <c r="T4" s="1">
        <v>0</v>
      </c>
      <c r="U4" s="1">
        <v>75000</v>
      </c>
      <c r="V4" s="1">
        <v>0</v>
      </c>
      <c r="W4" s="1">
        <v>0</v>
      </c>
      <c r="X4" s="1">
        <v>75000</v>
      </c>
      <c r="Y4" s="1">
        <v>75000</v>
      </c>
      <c r="Z4" s="1">
        <v>0</v>
      </c>
      <c r="AA4" s="1">
        <v>0</v>
      </c>
    </row>
    <row r="5" spans="1:27" x14ac:dyDescent="0.35">
      <c r="A5" t="str">
        <f t="shared" si="0"/>
        <v>1.1-00-X0301701127210</v>
      </c>
      <c r="B5" t="s">
        <v>1027</v>
      </c>
      <c r="C5" t="s">
        <v>639</v>
      </c>
      <c r="D5" t="s">
        <v>643</v>
      </c>
      <c r="E5" t="s">
        <v>1033</v>
      </c>
      <c r="F5" t="s">
        <v>640</v>
      </c>
      <c r="G5" t="s">
        <v>434</v>
      </c>
      <c r="H5" t="s">
        <v>1051</v>
      </c>
      <c r="I5" t="s">
        <v>641</v>
      </c>
      <c r="J5" t="s">
        <v>435</v>
      </c>
      <c r="K5" t="str">
        <f t="shared" si="1"/>
        <v>011</v>
      </c>
      <c r="L5" t="s">
        <v>642</v>
      </c>
      <c r="M5" t="s">
        <v>436</v>
      </c>
      <c r="N5">
        <v>2000</v>
      </c>
      <c r="O5" t="s">
        <v>105</v>
      </c>
      <c r="P5">
        <v>2721</v>
      </c>
      <c r="Q5" t="s">
        <v>377</v>
      </c>
      <c r="R5">
        <v>0</v>
      </c>
      <c r="S5" t="s">
        <v>58</v>
      </c>
      <c r="T5" s="1">
        <v>0</v>
      </c>
      <c r="U5" s="1">
        <v>50000</v>
      </c>
      <c r="V5" s="1">
        <v>0</v>
      </c>
      <c r="W5" s="1">
        <v>0</v>
      </c>
      <c r="X5" s="1">
        <v>50000</v>
      </c>
      <c r="Y5" s="1">
        <v>50000</v>
      </c>
      <c r="Z5" s="1">
        <v>0</v>
      </c>
      <c r="AA5" s="1">
        <v>0</v>
      </c>
    </row>
    <row r="6" spans="1:27" x14ac:dyDescent="0.35">
      <c r="A6" t="str">
        <f t="shared" si="0"/>
        <v>1.1-00-X0301701133110</v>
      </c>
      <c r="B6" t="s">
        <v>1027</v>
      </c>
      <c r="C6" t="s">
        <v>639</v>
      </c>
      <c r="D6" t="s">
        <v>643</v>
      </c>
      <c r="E6" t="s">
        <v>1033</v>
      </c>
      <c r="F6" t="s">
        <v>640</v>
      </c>
      <c r="G6" t="s">
        <v>434</v>
      </c>
      <c r="H6" t="s">
        <v>1051</v>
      </c>
      <c r="I6" t="s">
        <v>641</v>
      </c>
      <c r="J6" t="s">
        <v>435</v>
      </c>
      <c r="K6" t="str">
        <f t="shared" si="1"/>
        <v>011</v>
      </c>
      <c r="L6" t="s">
        <v>642</v>
      </c>
      <c r="M6" t="s">
        <v>436</v>
      </c>
      <c r="N6">
        <v>3000</v>
      </c>
      <c r="O6" t="s">
        <v>56</v>
      </c>
      <c r="P6">
        <v>3311</v>
      </c>
      <c r="Q6" t="s">
        <v>316</v>
      </c>
      <c r="R6">
        <v>0</v>
      </c>
      <c r="S6" t="s">
        <v>58</v>
      </c>
      <c r="T6" s="1">
        <v>1844400</v>
      </c>
      <c r="U6" s="1">
        <v>2375000</v>
      </c>
      <c r="V6" s="1">
        <v>1844400</v>
      </c>
      <c r="W6" s="1">
        <v>1693600</v>
      </c>
      <c r="X6" s="1">
        <v>1357200</v>
      </c>
      <c r="Y6" s="1">
        <v>2367000</v>
      </c>
      <c r="Z6" s="1">
        <v>1357200</v>
      </c>
      <c r="AA6" s="1">
        <v>1357200</v>
      </c>
    </row>
    <row r="7" spans="1:27" x14ac:dyDescent="0.35">
      <c r="A7" t="str">
        <f t="shared" si="0"/>
        <v>1.1-00-X0301701135210</v>
      </c>
      <c r="B7" t="s">
        <v>1027</v>
      </c>
      <c r="C7" t="s">
        <v>639</v>
      </c>
      <c r="D7" t="s">
        <v>643</v>
      </c>
      <c r="E7" t="s">
        <v>1033</v>
      </c>
      <c r="F7" t="s">
        <v>640</v>
      </c>
      <c r="G7" t="s">
        <v>434</v>
      </c>
      <c r="H7" t="s">
        <v>1051</v>
      </c>
      <c r="I7" t="s">
        <v>641</v>
      </c>
      <c r="J7" t="s">
        <v>435</v>
      </c>
      <c r="K7" t="str">
        <f t="shared" si="1"/>
        <v>011</v>
      </c>
      <c r="L7" t="s">
        <v>642</v>
      </c>
      <c r="M7" t="s">
        <v>436</v>
      </c>
      <c r="N7">
        <v>3000</v>
      </c>
      <c r="O7" t="s">
        <v>56</v>
      </c>
      <c r="P7">
        <v>3521</v>
      </c>
      <c r="Q7" t="s">
        <v>391</v>
      </c>
      <c r="R7">
        <v>0</v>
      </c>
      <c r="S7" t="s">
        <v>58</v>
      </c>
      <c r="T7" s="1">
        <v>7656</v>
      </c>
      <c r="U7" s="1">
        <v>0</v>
      </c>
      <c r="V7" s="1">
        <v>0</v>
      </c>
      <c r="W7" s="1">
        <v>0</v>
      </c>
      <c r="X7" s="1">
        <v>0</v>
      </c>
      <c r="Y7" s="1">
        <v>8000</v>
      </c>
      <c r="Z7" s="1">
        <v>0</v>
      </c>
      <c r="AA7" s="1">
        <v>0</v>
      </c>
    </row>
    <row r="8" spans="1:27" x14ac:dyDescent="0.35">
      <c r="A8" t="str">
        <f t="shared" si="0"/>
        <v>1.1-00-X0201401051910</v>
      </c>
      <c r="B8" t="s">
        <v>1027</v>
      </c>
      <c r="C8" t="s">
        <v>639</v>
      </c>
      <c r="D8" t="s">
        <v>643</v>
      </c>
      <c r="E8" t="s">
        <v>1034</v>
      </c>
      <c r="F8" t="s">
        <v>644</v>
      </c>
      <c r="G8" t="s">
        <v>178</v>
      </c>
      <c r="H8" t="s">
        <v>1055</v>
      </c>
      <c r="I8" t="s">
        <v>657</v>
      </c>
      <c r="J8" t="s">
        <v>659</v>
      </c>
      <c r="K8" t="str">
        <f t="shared" si="1"/>
        <v>010</v>
      </c>
      <c r="L8" t="s">
        <v>658</v>
      </c>
      <c r="M8" t="s">
        <v>276</v>
      </c>
      <c r="N8">
        <v>5000</v>
      </c>
      <c r="O8" t="s">
        <v>118</v>
      </c>
      <c r="P8">
        <v>5191</v>
      </c>
      <c r="Q8" t="s">
        <v>121</v>
      </c>
      <c r="R8">
        <v>0</v>
      </c>
      <c r="S8" t="s">
        <v>58</v>
      </c>
      <c r="T8" s="1">
        <v>0</v>
      </c>
      <c r="U8" s="1">
        <v>0</v>
      </c>
      <c r="V8" s="1">
        <v>0</v>
      </c>
      <c r="W8" s="1">
        <v>0</v>
      </c>
      <c r="X8" s="1">
        <v>25000</v>
      </c>
      <c r="Y8" s="1">
        <v>0</v>
      </c>
      <c r="Z8" s="1">
        <v>24821.68</v>
      </c>
      <c r="AA8" s="1">
        <v>24821.68</v>
      </c>
    </row>
    <row r="9" spans="1:27" x14ac:dyDescent="0.35">
      <c r="A9" t="str">
        <f t="shared" si="0"/>
        <v>1.1-00-X0201401052310</v>
      </c>
      <c r="B9" t="s">
        <v>1027</v>
      </c>
      <c r="C9" t="s">
        <v>639</v>
      </c>
      <c r="D9" t="s">
        <v>643</v>
      </c>
      <c r="E9" t="s">
        <v>1034</v>
      </c>
      <c r="F9" t="s">
        <v>644</v>
      </c>
      <c r="G9" t="s">
        <v>178</v>
      </c>
      <c r="H9" t="s">
        <v>1055</v>
      </c>
      <c r="I9" t="s">
        <v>657</v>
      </c>
      <c r="J9" t="s">
        <v>659</v>
      </c>
      <c r="K9" t="str">
        <f t="shared" si="1"/>
        <v>010</v>
      </c>
      <c r="L9" t="s">
        <v>658</v>
      </c>
      <c r="M9" t="s">
        <v>276</v>
      </c>
      <c r="N9">
        <v>5000</v>
      </c>
      <c r="O9" t="s">
        <v>118</v>
      </c>
      <c r="P9">
        <v>5231</v>
      </c>
      <c r="Q9" t="s">
        <v>602</v>
      </c>
      <c r="R9">
        <v>0</v>
      </c>
      <c r="S9" t="s">
        <v>58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125000</v>
      </c>
      <c r="Z9" s="1">
        <v>0</v>
      </c>
      <c r="AA9" s="1">
        <v>0</v>
      </c>
    </row>
    <row r="10" spans="1:27" x14ac:dyDescent="0.35">
      <c r="A10" t="str">
        <f t="shared" si="0"/>
        <v>1.1-00-X04018012632111</v>
      </c>
      <c r="B10" t="s">
        <v>1027</v>
      </c>
      <c r="C10" t="s">
        <v>639</v>
      </c>
      <c r="D10" t="s">
        <v>643</v>
      </c>
      <c r="E10" t="s">
        <v>1032</v>
      </c>
      <c r="F10" t="s">
        <v>636</v>
      </c>
      <c r="G10" t="s">
        <v>60</v>
      </c>
      <c r="H10" t="s">
        <v>1053</v>
      </c>
      <c r="I10" t="s">
        <v>647</v>
      </c>
      <c r="J10" t="s">
        <v>297</v>
      </c>
      <c r="K10" t="str">
        <f t="shared" si="1"/>
        <v>012</v>
      </c>
      <c r="L10" t="s">
        <v>648</v>
      </c>
      <c r="M10" t="s">
        <v>298</v>
      </c>
      <c r="N10">
        <v>6000</v>
      </c>
      <c r="O10" t="s">
        <v>146</v>
      </c>
      <c r="P10">
        <v>6321</v>
      </c>
      <c r="Q10" t="s">
        <v>303</v>
      </c>
      <c r="R10">
        <v>11</v>
      </c>
      <c r="S10" t="s">
        <v>304</v>
      </c>
      <c r="T10" s="1">
        <v>0</v>
      </c>
      <c r="U10" s="1">
        <v>0</v>
      </c>
      <c r="V10" s="1">
        <v>0</v>
      </c>
      <c r="W10" s="1">
        <v>0</v>
      </c>
      <c r="X10" s="1">
        <v>25545390</v>
      </c>
      <c r="Y10" s="1">
        <v>25108346.399999999</v>
      </c>
      <c r="Z10" s="1">
        <v>25545390</v>
      </c>
      <c r="AA10" s="1">
        <v>25545390</v>
      </c>
    </row>
    <row r="11" spans="1:27" x14ac:dyDescent="0.35">
      <c r="A11" t="str">
        <f t="shared" si="0"/>
        <v>1.1-00-X04018012632112</v>
      </c>
      <c r="B11" t="s">
        <v>1027</v>
      </c>
      <c r="C11" t="s">
        <v>639</v>
      </c>
      <c r="D11" t="s">
        <v>643</v>
      </c>
      <c r="E11" t="s">
        <v>1032</v>
      </c>
      <c r="F11" t="s">
        <v>636</v>
      </c>
      <c r="G11" t="s">
        <v>60</v>
      </c>
      <c r="H11" t="s">
        <v>1053</v>
      </c>
      <c r="I11" t="s">
        <v>647</v>
      </c>
      <c r="J11" t="s">
        <v>297</v>
      </c>
      <c r="K11" t="str">
        <f t="shared" si="1"/>
        <v>012</v>
      </c>
      <c r="L11" t="s">
        <v>648</v>
      </c>
      <c r="M11" t="s">
        <v>298</v>
      </c>
      <c r="N11">
        <v>6000</v>
      </c>
      <c r="O11" t="s">
        <v>146</v>
      </c>
      <c r="P11">
        <v>6321</v>
      </c>
      <c r="Q11" t="s">
        <v>303</v>
      </c>
      <c r="R11">
        <v>12</v>
      </c>
      <c r="S11" t="s">
        <v>305</v>
      </c>
      <c r="T11" s="1">
        <v>0</v>
      </c>
      <c r="U11" s="1">
        <v>0</v>
      </c>
      <c r="V11" s="1">
        <v>0</v>
      </c>
      <c r="W11" s="1">
        <v>0</v>
      </c>
      <c r="X11" s="1">
        <v>78842899.939999998</v>
      </c>
      <c r="Y11" s="1">
        <v>70000000</v>
      </c>
      <c r="Z11" s="1">
        <v>78298478.969999999</v>
      </c>
      <c r="AA11" s="1">
        <v>78298478.969999999</v>
      </c>
    </row>
    <row r="12" spans="1:27" x14ac:dyDescent="0.35">
      <c r="A12" t="str">
        <f t="shared" si="0"/>
        <v>1.1-00-X0401801221410</v>
      </c>
      <c r="B12" t="s">
        <v>1027</v>
      </c>
      <c r="C12" t="s">
        <v>639</v>
      </c>
      <c r="D12" t="s">
        <v>643</v>
      </c>
      <c r="E12" t="s">
        <v>1032</v>
      </c>
      <c r="F12" t="s">
        <v>636</v>
      </c>
      <c r="G12" t="s">
        <v>60</v>
      </c>
      <c r="H12" t="s">
        <v>1053</v>
      </c>
      <c r="I12" t="s">
        <v>647</v>
      </c>
      <c r="J12" t="s">
        <v>297</v>
      </c>
      <c r="K12" t="str">
        <f t="shared" si="1"/>
        <v>012</v>
      </c>
      <c r="L12" t="s">
        <v>648</v>
      </c>
      <c r="M12" t="s">
        <v>298</v>
      </c>
      <c r="N12">
        <v>2000</v>
      </c>
      <c r="O12" t="s">
        <v>105</v>
      </c>
      <c r="P12">
        <v>2141</v>
      </c>
      <c r="Q12" t="s">
        <v>126</v>
      </c>
      <c r="R12">
        <v>0</v>
      </c>
      <c r="S12" t="s">
        <v>58</v>
      </c>
      <c r="T12" s="1">
        <v>0</v>
      </c>
      <c r="U12" s="1">
        <v>0</v>
      </c>
      <c r="V12" s="1">
        <v>0</v>
      </c>
      <c r="W12" s="1">
        <v>0</v>
      </c>
      <c r="X12" s="1">
        <v>251</v>
      </c>
      <c r="Y12" s="1">
        <v>0</v>
      </c>
      <c r="Z12" s="1">
        <v>250.23</v>
      </c>
      <c r="AA12" s="1">
        <v>250.23</v>
      </c>
    </row>
    <row r="13" spans="1:27" x14ac:dyDescent="0.35">
      <c r="A13" t="str">
        <f t="shared" si="0"/>
        <v>1.1-00-X0401801224910</v>
      </c>
      <c r="B13" t="s">
        <v>1027</v>
      </c>
      <c r="C13" t="s">
        <v>639</v>
      </c>
      <c r="D13" t="s">
        <v>643</v>
      </c>
      <c r="E13" t="s">
        <v>1032</v>
      </c>
      <c r="F13" t="s">
        <v>636</v>
      </c>
      <c r="G13" t="s">
        <v>60</v>
      </c>
      <c r="H13" t="s">
        <v>1053</v>
      </c>
      <c r="I13" t="s">
        <v>647</v>
      </c>
      <c r="J13" t="s">
        <v>297</v>
      </c>
      <c r="K13" t="str">
        <f t="shared" si="1"/>
        <v>012</v>
      </c>
      <c r="L13" t="s">
        <v>648</v>
      </c>
      <c r="M13" t="s">
        <v>298</v>
      </c>
      <c r="N13">
        <v>2000</v>
      </c>
      <c r="O13" t="s">
        <v>105</v>
      </c>
      <c r="P13">
        <v>2491</v>
      </c>
      <c r="Q13" t="s">
        <v>374</v>
      </c>
      <c r="R13">
        <v>0</v>
      </c>
      <c r="S13" t="s">
        <v>58</v>
      </c>
      <c r="T13" s="1">
        <v>0</v>
      </c>
      <c r="U13" s="1">
        <v>0</v>
      </c>
      <c r="V13" s="1">
        <v>0</v>
      </c>
      <c r="W13" s="1">
        <v>0</v>
      </c>
      <c r="X13" s="1">
        <v>1000</v>
      </c>
      <c r="Y13" s="1">
        <v>0</v>
      </c>
      <c r="Z13" s="1">
        <v>0</v>
      </c>
      <c r="AA13" s="1">
        <v>0</v>
      </c>
    </row>
    <row r="14" spans="1:27" x14ac:dyDescent="0.35">
      <c r="A14" t="str">
        <f t="shared" si="0"/>
        <v>1.1-00-X0401801225310</v>
      </c>
      <c r="B14" t="s">
        <v>1027</v>
      </c>
      <c r="C14" t="s">
        <v>639</v>
      </c>
      <c r="D14" t="s">
        <v>643</v>
      </c>
      <c r="E14" t="s">
        <v>1032</v>
      </c>
      <c r="F14" t="s">
        <v>636</v>
      </c>
      <c r="G14" t="s">
        <v>60</v>
      </c>
      <c r="H14" t="s">
        <v>1053</v>
      </c>
      <c r="I14" t="s">
        <v>647</v>
      </c>
      <c r="J14" t="s">
        <v>297</v>
      </c>
      <c r="K14" t="str">
        <f t="shared" si="1"/>
        <v>012</v>
      </c>
      <c r="L14" t="s">
        <v>648</v>
      </c>
      <c r="M14" t="s">
        <v>298</v>
      </c>
      <c r="N14">
        <v>2000</v>
      </c>
      <c r="O14" t="s">
        <v>105</v>
      </c>
      <c r="P14">
        <v>2531</v>
      </c>
      <c r="Q14" t="s">
        <v>444</v>
      </c>
      <c r="R14">
        <v>0</v>
      </c>
      <c r="S14" t="s">
        <v>58</v>
      </c>
      <c r="T14" s="1">
        <v>0</v>
      </c>
      <c r="U14" s="1">
        <v>0</v>
      </c>
      <c r="V14" s="1">
        <v>0</v>
      </c>
      <c r="W14" s="1">
        <v>0</v>
      </c>
      <c r="X14" s="1">
        <v>3078</v>
      </c>
      <c r="Y14" s="1">
        <v>0</v>
      </c>
      <c r="Z14" s="1">
        <v>3075.51</v>
      </c>
      <c r="AA14" s="1">
        <v>3075.51</v>
      </c>
    </row>
    <row r="15" spans="1:27" x14ac:dyDescent="0.35">
      <c r="A15" t="str">
        <f t="shared" si="0"/>
        <v>1.1-00-X0401801227210</v>
      </c>
      <c r="B15" t="s">
        <v>1027</v>
      </c>
      <c r="C15" t="s">
        <v>639</v>
      </c>
      <c r="D15" t="s">
        <v>643</v>
      </c>
      <c r="E15" t="s">
        <v>1032</v>
      </c>
      <c r="F15" t="s">
        <v>636</v>
      </c>
      <c r="G15" t="s">
        <v>60</v>
      </c>
      <c r="H15" t="s">
        <v>1053</v>
      </c>
      <c r="I15" t="s">
        <v>647</v>
      </c>
      <c r="J15" t="s">
        <v>297</v>
      </c>
      <c r="K15" t="str">
        <f t="shared" si="1"/>
        <v>012</v>
      </c>
      <c r="L15" t="s">
        <v>648</v>
      </c>
      <c r="M15" t="s">
        <v>298</v>
      </c>
      <c r="N15">
        <v>2000</v>
      </c>
      <c r="O15" t="s">
        <v>105</v>
      </c>
      <c r="P15">
        <v>2721</v>
      </c>
      <c r="Q15" t="s">
        <v>377</v>
      </c>
      <c r="R15">
        <v>0</v>
      </c>
      <c r="S15" t="s">
        <v>58</v>
      </c>
      <c r="T15" s="1">
        <v>0</v>
      </c>
      <c r="U15" s="1">
        <v>0</v>
      </c>
      <c r="V15" s="1">
        <v>0</v>
      </c>
      <c r="W15" s="1">
        <v>0</v>
      </c>
      <c r="X15" s="1">
        <v>2839</v>
      </c>
      <c r="Y15" s="1">
        <v>0</v>
      </c>
      <c r="Z15" s="1">
        <v>2750.96</v>
      </c>
      <c r="AA15" s="1">
        <v>2750.96</v>
      </c>
    </row>
    <row r="16" spans="1:27" x14ac:dyDescent="0.35">
      <c r="A16" t="str">
        <f t="shared" si="0"/>
        <v>1.1-00-X0401801229210</v>
      </c>
      <c r="B16" t="s">
        <v>1027</v>
      </c>
      <c r="C16" t="s">
        <v>639</v>
      </c>
      <c r="D16" t="s">
        <v>643</v>
      </c>
      <c r="E16" t="s">
        <v>1032</v>
      </c>
      <c r="F16" t="s">
        <v>636</v>
      </c>
      <c r="G16" t="s">
        <v>60</v>
      </c>
      <c r="H16" t="s">
        <v>1053</v>
      </c>
      <c r="I16" t="s">
        <v>647</v>
      </c>
      <c r="J16" t="s">
        <v>297</v>
      </c>
      <c r="K16" t="str">
        <f t="shared" si="1"/>
        <v>012</v>
      </c>
      <c r="L16" t="s">
        <v>648</v>
      </c>
      <c r="M16" t="s">
        <v>298</v>
      </c>
      <c r="N16">
        <v>2000</v>
      </c>
      <c r="O16" t="s">
        <v>105</v>
      </c>
      <c r="P16">
        <v>2921</v>
      </c>
      <c r="Q16" t="s">
        <v>378</v>
      </c>
      <c r="R16">
        <v>0</v>
      </c>
      <c r="S16" t="s">
        <v>58</v>
      </c>
      <c r="T16" s="1">
        <v>0</v>
      </c>
      <c r="U16" s="1">
        <v>0</v>
      </c>
      <c r="V16" s="1">
        <v>0</v>
      </c>
      <c r="W16" s="1">
        <v>0</v>
      </c>
      <c r="X16" s="1">
        <v>953</v>
      </c>
      <c r="Y16" s="1">
        <v>0</v>
      </c>
      <c r="Z16" s="1">
        <v>952.82</v>
      </c>
      <c r="AA16" s="1">
        <v>952.82</v>
      </c>
    </row>
    <row r="17" spans="1:27" x14ac:dyDescent="0.35">
      <c r="A17" t="str">
        <f t="shared" si="0"/>
        <v>1.1-00-X0401801229310</v>
      </c>
      <c r="B17" t="s">
        <v>1027</v>
      </c>
      <c r="C17" t="s">
        <v>639</v>
      </c>
      <c r="D17" t="s">
        <v>643</v>
      </c>
      <c r="E17" t="s">
        <v>1032</v>
      </c>
      <c r="F17" t="s">
        <v>636</v>
      </c>
      <c r="G17" t="s">
        <v>60</v>
      </c>
      <c r="H17" t="s">
        <v>1053</v>
      </c>
      <c r="I17" t="s">
        <v>647</v>
      </c>
      <c r="J17" t="s">
        <v>297</v>
      </c>
      <c r="K17" t="str">
        <f t="shared" si="1"/>
        <v>012</v>
      </c>
      <c r="L17" t="s">
        <v>648</v>
      </c>
      <c r="M17" t="s">
        <v>298</v>
      </c>
      <c r="N17">
        <v>2000</v>
      </c>
      <c r="O17" t="s">
        <v>105</v>
      </c>
      <c r="P17">
        <v>2931</v>
      </c>
      <c r="Q17" t="s">
        <v>649</v>
      </c>
      <c r="R17">
        <v>0</v>
      </c>
      <c r="S17" t="s">
        <v>58</v>
      </c>
      <c r="T17" s="1">
        <v>0</v>
      </c>
      <c r="U17" s="1">
        <v>0</v>
      </c>
      <c r="V17" s="1">
        <v>0</v>
      </c>
      <c r="W17" s="1">
        <v>0</v>
      </c>
      <c r="X17" s="1">
        <v>26170.03</v>
      </c>
      <c r="Y17" s="1">
        <v>0</v>
      </c>
      <c r="Z17" s="1">
        <v>19140</v>
      </c>
      <c r="AA17" s="1">
        <v>19140</v>
      </c>
    </row>
    <row r="18" spans="1:27" x14ac:dyDescent="0.35">
      <c r="A18" t="str">
        <f t="shared" si="0"/>
        <v>1.1-00-X0401801229610</v>
      </c>
      <c r="B18" t="s">
        <v>1027</v>
      </c>
      <c r="C18" t="s">
        <v>639</v>
      </c>
      <c r="D18" t="s">
        <v>643</v>
      </c>
      <c r="E18" t="s">
        <v>1032</v>
      </c>
      <c r="F18" t="s">
        <v>636</v>
      </c>
      <c r="G18" t="s">
        <v>60</v>
      </c>
      <c r="H18" t="s">
        <v>1053</v>
      </c>
      <c r="I18" t="s">
        <v>647</v>
      </c>
      <c r="J18" t="s">
        <v>297</v>
      </c>
      <c r="K18" t="str">
        <f t="shared" si="1"/>
        <v>012</v>
      </c>
      <c r="L18" t="s">
        <v>648</v>
      </c>
      <c r="M18" t="s">
        <v>298</v>
      </c>
      <c r="N18">
        <v>2000</v>
      </c>
      <c r="O18" t="s">
        <v>105</v>
      </c>
      <c r="P18">
        <v>2961</v>
      </c>
      <c r="Q18" t="s">
        <v>379</v>
      </c>
      <c r="R18">
        <v>0</v>
      </c>
      <c r="S18" t="s">
        <v>58</v>
      </c>
      <c r="T18" s="1">
        <v>0</v>
      </c>
      <c r="U18" s="1">
        <v>0</v>
      </c>
      <c r="V18" s="1">
        <v>0</v>
      </c>
      <c r="W18" s="1">
        <v>0</v>
      </c>
      <c r="X18" s="1">
        <v>130</v>
      </c>
      <c r="Y18" s="1">
        <v>0</v>
      </c>
      <c r="Z18" s="1">
        <v>129</v>
      </c>
      <c r="AA18" s="1">
        <v>129</v>
      </c>
    </row>
    <row r="19" spans="1:27" x14ac:dyDescent="0.35">
      <c r="A19" t="str">
        <f t="shared" si="0"/>
        <v>1.1-00-X0401801232110</v>
      </c>
      <c r="B19" t="s">
        <v>1027</v>
      </c>
      <c r="C19" t="s">
        <v>639</v>
      </c>
      <c r="D19" t="s">
        <v>643</v>
      </c>
      <c r="E19" t="s">
        <v>1032</v>
      </c>
      <c r="F19" t="s">
        <v>636</v>
      </c>
      <c r="G19" t="s">
        <v>60</v>
      </c>
      <c r="H19" t="s">
        <v>1053</v>
      </c>
      <c r="I19" t="s">
        <v>647</v>
      </c>
      <c r="J19" t="s">
        <v>297</v>
      </c>
      <c r="K19" t="str">
        <f t="shared" si="1"/>
        <v>012</v>
      </c>
      <c r="L19" t="s">
        <v>648</v>
      </c>
      <c r="M19" t="s">
        <v>298</v>
      </c>
      <c r="N19">
        <v>3000</v>
      </c>
      <c r="O19" t="s">
        <v>56</v>
      </c>
      <c r="P19">
        <v>3211</v>
      </c>
      <c r="Q19" t="s">
        <v>650</v>
      </c>
      <c r="R19">
        <v>0</v>
      </c>
      <c r="S19" t="s">
        <v>58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</row>
    <row r="20" spans="1:27" x14ac:dyDescent="0.35">
      <c r="A20" t="str">
        <f t="shared" si="0"/>
        <v>1.1-00-X04018012321134</v>
      </c>
      <c r="B20" t="s">
        <v>1027</v>
      </c>
      <c r="C20" t="s">
        <v>639</v>
      </c>
      <c r="D20" t="s">
        <v>643</v>
      </c>
      <c r="E20" t="s">
        <v>1032</v>
      </c>
      <c r="F20" t="s">
        <v>636</v>
      </c>
      <c r="G20" t="s">
        <v>60</v>
      </c>
      <c r="H20" t="s">
        <v>1053</v>
      </c>
      <c r="I20" t="s">
        <v>647</v>
      </c>
      <c r="J20" t="s">
        <v>297</v>
      </c>
      <c r="K20" t="str">
        <f t="shared" si="1"/>
        <v>012</v>
      </c>
      <c r="L20" t="s">
        <v>648</v>
      </c>
      <c r="M20" t="s">
        <v>298</v>
      </c>
      <c r="N20">
        <v>3000</v>
      </c>
      <c r="O20" t="s">
        <v>56</v>
      </c>
      <c r="P20">
        <v>3211</v>
      </c>
      <c r="Q20" t="s">
        <v>650</v>
      </c>
      <c r="R20">
        <v>34</v>
      </c>
      <c r="S20" t="s">
        <v>651</v>
      </c>
      <c r="T20" s="1">
        <v>0</v>
      </c>
      <c r="U20" s="1">
        <v>0</v>
      </c>
      <c r="V20" s="1">
        <v>0</v>
      </c>
      <c r="W20" s="1">
        <v>0</v>
      </c>
      <c r="X20" s="1">
        <v>2000000</v>
      </c>
      <c r="Y20" s="1">
        <v>0</v>
      </c>
      <c r="Z20" s="1">
        <v>2000000</v>
      </c>
      <c r="AA20" s="1">
        <v>2000000</v>
      </c>
    </row>
    <row r="21" spans="1:27" x14ac:dyDescent="0.35">
      <c r="A21" t="str">
        <f t="shared" si="0"/>
        <v>1.1-00-X04018012321136</v>
      </c>
      <c r="B21" t="s">
        <v>1027</v>
      </c>
      <c r="C21" t="s">
        <v>639</v>
      </c>
      <c r="D21" t="s">
        <v>643</v>
      </c>
      <c r="E21" t="s">
        <v>1032</v>
      </c>
      <c r="F21" t="s">
        <v>636</v>
      </c>
      <c r="G21" t="s">
        <v>60</v>
      </c>
      <c r="H21" t="s">
        <v>1053</v>
      </c>
      <c r="I21" t="s">
        <v>647</v>
      </c>
      <c r="J21" t="s">
        <v>297</v>
      </c>
      <c r="K21" t="str">
        <f t="shared" si="1"/>
        <v>012</v>
      </c>
      <c r="L21" t="s">
        <v>648</v>
      </c>
      <c r="M21" t="s">
        <v>298</v>
      </c>
      <c r="N21">
        <v>3000</v>
      </c>
      <c r="O21" t="s">
        <v>56</v>
      </c>
      <c r="P21">
        <v>3211</v>
      </c>
      <c r="Q21" t="s">
        <v>650</v>
      </c>
      <c r="R21">
        <v>36</v>
      </c>
      <c r="S21" t="s">
        <v>652</v>
      </c>
      <c r="T21" s="1">
        <v>0</v>
      </c>
      <c r="U21" s="1">
        <v>0</v>
      </c>
      <c r="V21" s="1">
        <v>0</v>
      </c>
      <c r="W21" s="1">
        <v>0</v>
      </c>
      <c r="X21" s="1">
        <v>928551.63</v>
      </c>
      <c r="Y21" s="1">
        <v>0</v>
      </c>
      <c r="Z21" s="1">
        <v>928551.63</v>
      </c>
      <c r="AA21" s="1">
        <v>928551.63</v>
      </c>
    </row>
    <row r="22" spans="1:27" x14ac:dyDescent="0.35">
      <c r="A22" t="str">
        <f t="shared" si="0"/>
        <v>1.1-00-X0401801232710</v>
      </c>
      <c r="B22" t="s">
        <v>1027</v>
      </c>
      <c r="C22" t="s">
        <v>639</v>
      </c>
      <c r="D22" t="s">
        <v>643</v>
      </c>
      <c r="E22" t="s">
        <v>1032</v>
      </c>
      <c r="F22" t="s">
        <v>636</v>
      </c>
      <c r="G22" t="s">
        <v>60</v>
      </c>
      <c r="H22" t="s">
        <v>1053</v>
      </c>
      <c r="I22" t="s">
        <v>647</v>
      </c>
      <c r="J22" t="s">
        <v>297</v>
      </c>
      <c r="K22" t="str">
        <f t="shared" si="1"/>
        <v>012</v>
      </c>
      <c r="L22" t="s">
        <v>648</v>
      </c>
      <c r="M22" t="s">
        <v>298</v>
      </c>
      <c r="N22">
        <v>3000</v>
      </c>
      <c r="O22" t="s">
        <v>56</v>
      </c>
      <c r="P22">
        <v>3271</v>
      </c>
      <c r="Q22" t="s">
        <v>653</v>
      </c>
      <c r="R22">
        <v>0</v>
      </c>
      <c r="S22" t="s">
        <v>58</v>
      </c>
      <c r="T22" s="1">
        <v>0</v>
      </c>
      <c r="U22" s="1">
        <v>0</v>
      </c>
      <c r="V22" s="1">
        <v>0</v>
      </c>
      <c r="W22" s="1">
        <v>0</v>
      </c>
      <c r="X22" s="1">
        <v>406000</v>
      </c>
      <c r="Y22" s="1">
        <v>0</v>
      </c>
      <c r="Z22" s="1">
        <v>406000</v>
      </c>
      <c r="AA22" s="1">
        <v>406000</v>
      </c>
    </row>
    <row r="23" spans="1:27" x14ac:dyDescent="0.35">
      <c r="A23" t="str">
        <f t="shared" si="0"/>
        <v>1.1-00-X0401801235210</v>
      </c>
      <c r="B23" t="s">
        <v>1027</v>
      </c>
      <c r="C23" t="s">
        <v>639</v>
      </c>
      <c r="D23" t="s">
        <v>643</v>
      </c>
      <c r="E23" t="s">
        <v>1032</v>
      </c>
      <c r="F23" t="s">
        <v>636</v>
      </c>
      <c r="G23" t="s">
        <v>60</v>
      </c>
      <c r="H23" t="s">
        <v>1053</v>
      </c>
      <c r="I23" t="s">
        <v>647</v>
      </c>
      <c r="J23" t="s">
        <v>297</v>
      </c>
      <c r="K23" t="str">
        <f t="shared" si="1"/>
        <v>012</v>
      </c>
      <c r="L23" t="s">
        <v>648</v>
      </c>
      <c r="M23" t="s">
        <v>298</v>
      </c>
      <c r="N23">
        <v>3000</v>
      </c>
      <c r="O23" t="s">
        <v>56</v>
      </c>
      <c r="P23">
        <v>3521</v>
      </c>
      <c r="Q23" t="s">
        <v>391</v>
      </c>
      <c r="R23">
        <v>0</v>
      </c>
      <c r="S23" t="s">
        <v>58</v>
      </c>
      <c r="T23" s="1">
        <v>0</v>
      </c>
      <c r="U23" s="1">
        <v>0</v>
      </c>
      <c r="V23" s="1">
        <v>0</v>
      </c>
      <c r="W23" s="1">
        <v>0</v>
      </c>
      <c r="X23" s="1">
        <v>348</v>
      </c>
      <c r="Y23" s="1">
        <v>0</v>
      </c>
      <c r="Z23" s="1">
        <v>348</v>
      </c>
      <c r="AA23" s="1">
        <v>348</v>
      </c>
    </row>
    <row r="24" spans="1:27" x14ac:dyDescent="0.35">
      <c r="A24" t="str">
        <f t="shared" si="0"/>
        <v>1.1-00-X0401801237210</v>
      </c>
      <c r="B24" t="s">
        <v>1027</v>
      </c>
      <c r="C24" t="s">
        <v>639</v>
      </c>
      <c r="D24" t="s">
        <v>643</v>
      </c>
      <c r="E24" t="s">
        <v>1032</v>
      </c>
      <c r="F24" t="s">
        <v>636</v>
      </c>
      <c r="G24" t="s">
        <v>60</v>
      </c>
      <c r="H24" t="s">
        <v>1053</v>
      </c>
      <c r="I24" t="s">
        <v>647</v>
      </c>
      <c r="J24" t="s">
        <v>297</v>
      </c>
      <c r="K24" t="str">
        <f t="shared" si="1"/>
        <v>012</v>
      </c>
      <c r="L24" t="s">
        <v>648</v>
      </c>
      <c r="M24" t="s">
        <v>298</v>
      </c>
      <c r="N24">
        <v>3000</v>
      </c>
      <c r="O24" t="s">
        <v>56</v>
      </c>
      <c r="P24">
        <v>3721</v>
      </c>
      <c r="Q24" t="s">
        <v>324</v>
      </c>
      <c r="R24">
        <v>0</v>
      </c>
      <c r="S24" t="s">
        <v>58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2480</v>
      </c>
      <c r="Z24" s="1">
        <v>0</v>
      </c>
      <c r="AA24" s="1">
        <v>0</v>
      </c>
    </row>
    <row r="25" spans="1:27" x14ac:dyDescent="0.35">
      <c r="A25" t="str">
        <f t="shared" si="0"/>
        <v>1.1-00-X0401801238210</v>
      </c>
      <c r="B25" t="s">
        <v>1027</v>
      </c>
      <c r="C25" t="s">
        <v>639</v>
      </c>
      <c r="D25" t="s">
        <v>643</v>
      </c>
      <c r="E25" t="s">
        <v>1032</v>
      </c>
      <c r="F25" t="s">
        <v>636</v>
      </c>
      <c r="G25" t="s">
        <v>60</v>
      </c>
      <c r="H25" t="s">
        <v>1053</v>
      </c>
      <c r="I25" t="s">
        <v>647</v>
      </c>
      <c r="J25" t="s">
        <v>297</v>
      </c>
      <c r="K25" t="str">
        <f t="shared" si="1"/>
        <v>012</v>
      </c>
      <c r="L25" t="s">
        <v>648</v>
      </c>
      <c r="M25" t="s">
        <v>298</v>
      </c>
      <c r="N25">
        <v>3000</v>
      </c>
      <c r="O25" t="s">
        <v>56</v>
      </c>
      <c r="P25">
        <v>3821</v>
      </c>
      <c r="Q25" t="s">
        <v>228</v>
      </c>
      <c r="R25">
        <v>0</v>
      </c>
      <c r="S25" t="s">
        <v>58</v>
      </c>
      <c r="T25" s="1">
        <v>0</v>
      </c>
      <c r="U25" s="1">
        <v>1000000</v>
      </c>
      <c r="V25" s="1">
        <v>0</v>
      </c>
      <c r="W25" s="1">
        <v>0</v>
      </c>
      <c r="X25" s="1">
        <v>0</v>
      </c>
      <c r="Y25" s="1">
        <v>1000000</v>
      </c>
      <c r="Z25" s="1">
        <v>0</v>
      </c>
      <c r="AA25" s="1">
        <v>0</v>
      </c>
    </row>
    <row r="26" spans="1:27" x14ac:dyDescent="0.35">
      <c r="A26" t="str">
        <f t="shared" si="0"/>
        <v>1.1-00-X04019013581138</v>
      </c>
      <c r="B26" t="s">
        <v>1027</v>
      </c>
      <c r="C26" t="s">
        <v>639</v>
      </c>
      <c r="D26" t="s">
        <v>643</v>
      </c>
      <c r="E26" t="s">
        <v>1032</v>
      </c>
      <c r="F26" t="s">
        <v>636</v>
      </c>
      <c r="G26" t="s">
        <v>60</v>
      </c>
      <c r="H26" t="s">
        <v>1050</v>
      </c>
      <c r="I26" t="s">
        <v>637</v>
      </c>
      <c r="J26" t="s">
        <v>61</v>
      </c>
      <c r="K26" t="str">
        <f t="shared" si="1"/>
        <v>013</v>
      </c>
      <c r="L26" t="s">
        <v>638</v>
      </c>
      <c r="M26" t="s">
        <v>62</v>
      </c>
      <c r="N26">
        <v>5000</v>
      </c>
      <c r="O26" t="s">
        <v>118</v>
      </c>
      <c r="P26">
        <v>5811</v>
      </c>
      <c r="Q26" t="s">
        <v>251</v>
      </c>
      <c r="R26">
        <v>38</v>
      </c>
      <c r="S26" t="s">
        <v>301</v>
      </c>
      <c r="T26" s="1">
        <v>0</v>
      </c>
      <c r="U26" s="1">
        <v>0</v>
      </c>
      <c r="V26" s="1">
        <v>0</v>
      </c>
      <c r="W26" s="1">
        <v>0</v>
      </c>
      <c r="X26" s="1">
        <v>10436213.33</v>
      </c>
      <c r="Y26" s="1">
        <v>0</v>
      </c>
      <c r="Z26" s="1">
        <v>10429104.27</v>
      </c>
      <c r="AA26" s="1">
        <v>10429104.27</v>
      </c>
    </row>
    <row r="27" spans="1:27" x14ac:dyDescent="0.35">
      <c r="A27" t="str">
        <f t="shared" si="0"/>
        <v>1.1-00-X0401901334910</v>
      </c>
      <c r="B27" t="s">
        <v>1027</v>
      </c>
      <c r="C27" t="s">
        <v>639</v>
      </c>
      <c r="D27" t="s">
        <v>643</v>
      </c>
      <c r="E27" t="s">
        <v>1032</v>
      </c>
      <c r="F27" t="s">
        <v>636</v>
      </c>
      <c r="G27" t="s">
        <v>60</v>
      </c>
      <c r="H27" t="s">
        <v>1050</v>
      </c>
      <c r="I27" t="s">
        <v>637</v>
      </c>
      <c r="J27" t="s">
        <v>61</v>
      </c>
      <c r="K27" t="str">
        <f t="shared" si="1"/>
        <v>013</v>
      </c>
      <c r="L27" t="s">
        <v>638</v>
      </c>
      <c r="M27" t="s">
        <v>62</v>
      </c>
      <c r="N27">
        <v>3000</v>
      </c>
      <c r="O27" t="s">
        <v>56</v>
      </c>
      <c r="P27">
        <v>3491</v>
      </c>
      <c r="Q27" t="s">
        <v>654</v>
      </c>
      <c r="R27">
        <v>0</v>
      </c>
      <c r="S27" t="s">
        <v>58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</row>
    <row r="28" spans="1:27" x14ac:dyDescent="0.35">
      <c r="A28" t="str">
        <f t="shared" si="0"/>
        <v>1.1-00-X0402001439510</v>
      </c>
      <c r="B28" t="s">
        <v>1027</v>
      </c>
      <c r="C28" t="s">
        <v>639</v>
      </c>
      <c r="D28" t="s">
        <v>643</v>
      </c>
      <c r="E28" t="s">
        <v>1032</v>
      </c>
      <c r="F28" t="s">
        <v>636</v>
      </c>
      <c r="G28" t="s">
        <v>60</v>
      </c>
      <c r="H28" t="s">
        <v>1054</v>
      </c>
      <c r="I28" t="s">
        <v>655</v>
      </c>
      <c r="J28" t="s">
        <v>333</v>
      </c>
      <c r="K28" t="str">
        <f t="shared" si="1"/>
        <v>014</v>
      </c>
      <c r="L28" t="s">
        <v>656</v>
      </c>
      <c r="M28" t="s">
        <v>334</v>
      </c>
      <c r="N28">
        <v>3000</v>
      </c>
      <c r="O28" t="s">
        <v>56</v>
      </c>
      <c r="P28">
        <v>3951</v>
      </c>
      <c r="Q28" t="s">
        <v>336</v>
      </c>
      <c r="R28">
        <v>0</v>
      </c>
      <c r="S28" t="s">
        <v>58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300000</v>
      </c>
      <c r="Z28" s="1">
        <v>0</v>
      </c>
      <c r="AA28" s="1">
        <v>0</v>
      </c>
    </row>
    <row r="29" spans="1:27" x14ac:dyDescent="0.35">
      <c r="A29" t="str">
        <f t="shared" si="0"/>
        <v>1.5-01-X0401901342510</v>
      </c>
      <c r="B29" t="s">
        <v>1109</v>
      </c>
      <c r="C29" t="s">
        <v>774</v>
      </c>
      <c r="D29" t="s">
        <v>775</v>
      </c>
      <c r="E29" t="s">
        <v>1032</v>
      </c>
      <c r="F29" t="s">
        <v>636</v>
      </c>
      <c r="G29" t="s">
        <v>60</v>
      </c>
      <c r="H29" t="s">
        <v>1050</v>
      </c>
      <c r="I29" t="s">
        <v>637</v>
      </c>
      <c r="J29" t="s">
        <v>61</v>
      </c>
      <c r="K29" t="str">
        <f t="shared" si="1"/>
        <v>013</v>
      </c>
      <c r="L29" t="s">
        <v>638</v>
      </c>
      <c r="M29" t="s">
        <v>62</v>
      </c>
      <c r="N29">
        <v>4000</v>
      </c>
      <c r="O29" t="s">
        <v>233</v>
      </c>
      <c r="P29">
        <v>4251</v>
      </c>
      <c r="Q29" t="s">
        <v>329</v>
      </c>
      <c r="R29">
        <v>0</v>
      </c>
      <c r="S29" t="s">
        <v>58</v>
      </c>
      <c r="T29" s="1">
        <v>0</v>
      </c>
      <c r="U29" s="1">
        <v>0</v>
      </c>
      <c r="V29" s="1">
        <v>0</v>
      </c>
      <c r="W29" s="1">
        <v>0</v>
      </c>
      <c r="X29" s="1">
        <v>16387621.470000001</v>
      </c>
      <c r="Y29" s="1">
        <v>0</v>
      </c>
      <c r="Z29" s="1">
        <v>16387621.470000001</v>
      </c>
      <c r="AA29" s="1">
        <v>16387621.470000001</v>
      </c>
    </row>
    <row r="30" spans="1:27" x14ac:dyDescent="0.35">
      <c r="A30" t="str">
        <f t="shared" si="0"/>
        <v>2.6-05-X0401901339210</v>
      </c>
      <c r="B30" t="s">
        <v>1111</v>
      </c>
      <c r="C30" t="s">
        <v>781</v>
      </c>
      <c r="D30" t="s">
        <v>782</v>
      </c>
      <c r="E30" t="s">
        <v>1032</v>
      </c>
      <c r="F30" t="s">
        <v>636</v>
      </c>
      <c r="G30" t="s">
        <v>60</v>
      </c>
      <c r="H30" t="s">
        <v>1050</v>
      </c>
      <c r="I30" t="s">
        <v>637</v>
      </c>
      <c r="J30" t="s">
        <v>61</v>
      </c>
      <c r="K30" t="str">
        <f t="shared" si="1"/>
        <v>013</v>
      </c>
      <c r="L30" t="s">
        <v>638</v>
      </c>
      <c r="M30" t="s">
        <v>62</v>
      </c>
      <c r="N30">
        <v>3000</v>
      </c>
      <c r="O30" t="s">
        <v>56</v>
      </c>
      <c r="P30">
        <v>3921</v>
      </c>
      <c r="Q30" t="s">
        <v>57</v>
      </c>
      <c r="R30">
        <v>0</v>
      </c>
      <c r="S30" t="s">
        <v>58</v>
      </c>
      <c r="T30" s="1">
        <v>0</v>
      </c>
      <c r="U30" s="1">
        <v>0</v>
      </c>
      <c r="V30" s="1">
        <v>0</v>
      </c>
      <c r="W30" s="1">
        <v>0</v>
      </c>
      <c r="X30" s="1">
        <v>29337.03</v>
      </c>
      <c r="Y30" s="1">
        <v>0</v>
      </c>
      <c r="Z30" s="1">
        <v>29337.03</v>
      </c>
      <c r="AA30" s="1">
        <v>29337.03</v>
      </c>
    </row>
    <row r="31" spans="1:27" x14ac:dyDescent="0.35">
      <c r="A31" t="str">
        <f t="shared" si="0"/>
        <v>2.5-03-1-X0401901339210</v>
      </c>
      <c r="B31" t="s">
        <v>1126</v>
      </c>
      <c r="C31" t="s">
        <v>783</v>
      </c>
      <c r="D31" t="s">
        <v>784</v>
      </c>
      <c r="E31" t="s">
        <v>1032</v>
      </c>
      <c r="F31" t="s">
        <v>636</v>
      </c>
      <c r="G31" t="s">
        <v>60</v>
      </c>
      <c r="H31" t="s">
        <v>1050</v>
      </c>
      <c r="I31" t="s">
        <v>637</v>
      </c>
      <c r="J31" t="s">
        <v>61</v>
      </c>
      <c r="K31" t="str">
        <f t="shared" si="1"/>
        <v>013</v>
      </c>
      <c r="L31" t="s">
        <v>638</v>
      </c>
      <c r="M31" t="s">
        <v>62</v>
      </c>
      <c r="N31">
        <v>3000</v>
      </c>
      <c r="O31" t="s">
        <v>56</v>
      </c>
      <c r="P31">
        <v>3921</v>
      </c>
      <c r="Q31" t="s">
        <v>57</v>
      </c>
      <c r="R31">
        <v>0</v>
      </c>
      <c r="S31" t="s">
        <v>58</v>
      </c>
      <c r="T31" s="1">
        <v>0</v>
      </c>
      <c r="U31" s="1">
        <v>0</v>
      </c>
      <c r="V31" s="1">
        <v>0</v>
      </c>
      <c r="W31" s="1">
        <v>0</v>
      </c>
      <c r="X31" s="1">
        <v>981350</v>
      </c>
      <c r="Y31" s="1">
        <v>0</v>
      </c>
      <c r="Z31" s="1">
        <v>980971.69</v>
      </c>
      <c r="AA31" s="1">
        <v>980971.69</v>
      </c>
    </row>
    <row r="32" spans="1:27" x14ac:dyDescent="0.35">
      <c r="A32" t="str">
        <f t="shared" si="0"/>
        <v>212-40401901339210</v>
      </c>
      <c r="B32" t="s">
        <v>785</v>
      </c>
      <c r="C32" t="s">
        <v>785</v>
      </c>
      <c r="D32" t="s">
        <v>786</v>
      </c>
      <c r="E32" t="s">
        <v>1032</v>
      </c>
      <c r="F32" t="s">
        <v>636</v>
      </c>
      <c r="G32" t="s">
        <v>60</v>
      </c>
      <c r="H32" t="s">
        <v>1050</v>
      </c>
      <c r="I32" t="s">
        <v>637</v>
      </c>
      <c r="J32" t="s">
        <v>61</v>
      </c>
      <c r="K32" t="str">
        <f t="shared" si="1"/>
        <v>013</v>
      </c>
      <c r="L32" t="s">
        <v>638</v>
      </c>
      <c r="M32" t="s">
        <v>62</v>
      </c>
      <c r="N32">
        <v>3000</v>
      </c>
      <c r="O32" t="s">
        <v>56</v>
      </c>
      <c r="P32">
        <v>3921</v>
      </c>
      <c r="Q32" t="s">
        <v>57</v>
      </c>
      <c r="R32">
        <v>0</v>
      </c>
      <c r="S32" t="s">
        <v>58</v>
      </c>
      <c r="T32" s="1">
        <v>0</v>
      </c>
      <c r="U32" s="1">
        <v>0</v>
      </c>
      <c r="V32" s="1">
        <v>0</v>
      </c>
      <c r="W32" s="1">
        <v>0</v>
      </c>
      <c r="X32" s="1">
        <v>1135715.3</v>
      </c>
      <c r="Y32" s="1">
        <v>0</v>
      </c>
      <c r="Z32" s="1">
        <v>1135715.3</v>
      </c>
      <c r="AA32" s="1">
        <v>1135715.3</v>
      </c>
    </row>
    <row r="33" spans="1:27" x14ac:dyDescent="0.35">
      <c r="A33" t="str">
        <f t="shared" si="0"/>
        <v>2.6-01-X0401901339210</v>
      </c>
      <c r="B33" t="s">
        <v>1127</v>
      </c>
      <c r="C33" t="s">
        <v>130</v>
      </c>
      <c r="D33" t="s">
        <v>133</v>
      </c>
      <c r="E33" t="s">
        <v>1032</v>
      </c>
      <c r="F33" t="s">
        <v>636</v>
      </c>
      <c r="G33" t="s">
        <v>60</v>
      </c>
      <c r="H33" t="s">
        <v>1050</v>
      </c>
      <c r="I33" t="s">
        <v>637</v>
      </c>
      <c r="J33" t="s">
        <v>61</v>
      </c>
      <c r="K33" t="str">
        <f t="shared" si="1"/>
        <v>013</v>
      </c>
      <c r="L33" t="s">
        <v>638</v>
      </c>
      <c r="M33" t="s">
        <v>62</v>
      </c>
      <c r="N33">
        <v>3000</v>
      </c>
      <c r="O33" t="s">
        <v>56</v>
      </c>
      <c r="P33">
        <v>3921</v>
      </c>
      <c r="Q33" t="s">
        <v>57</v>
      </c>
      <c r="R33">
        <v>0</v>
      </c>
      <c r="S33" t="s">
        <v>58</v>
      </c>
      <c r="T33" s="1">
        <v>0</v>
      </c>
      <c r="U33" s="1">
        <v>0</v>
      </c>
      <c r="V33" s="1">
        <v>0</v>
      </c>
      <c r="W33" s="1">
        <v>0</v>
      </c>
      <c r="X33" s="1">
        <v>1000247.19</v>
      </c>
      <c r="Y33" s="1">
        <v>0</v>
      </c>
      <c r="Z33" s="1">
        <v>1000247.19</v>
      </c>
      <c r="AA33" s="1">
        <v>1000247.19</v>
      </c>
    </row>
    <row r="34" spans="1:27" x14ac:dyDescent="0.35">
      <c r="A34" t="str">
        <f t="shared" si="0"/>
        <v>502.1-110401901339210</v>
      </c>
      <c r="B34" t="s">
        <v>787</v>
      </c>
      <c r="C34" t="s">
        <v>787</v>
      </c>
      <c r="D34" t="s">
        <v>788</v>
      </c>
      <c r="E34" t="s">
        <v>1032</v>
      </c>
      <c r="F34" t="s">
        <v>636</v>
      </c>
      <c r="G34" t="s">
        <v>60</v>
      </c>
      <c r="H34" t="s">
        <v>1050</v>
      </c>
      <c r="I34" t="s">
        <v>637</v>
      </c>
      <c r="J34" t="s">
        <v>61</v>
      </c>
      <c r="K34" t="str">
        <f t="shared" si="1"/>
        <v>013</v>
      </c>
      <c r="L34" t="s">
        <v>638</v>
      </c>
      <c r="M34" t="s">
        <v>62</v>
      </c>
      <c r="N34">
        <v>3000</v>
      </c>
      <c r="O34" t="s">
        <v>56</v>
      </c>
      <c r="P34">
        <v>3921</v>
      </c>
      <c r="Q34" t="s">
        <v>57</v>
      </c>
      <c r="R34">
        <v>0</v>
      </c>
      <c r="S34" t="s">
        <v>58</v>
      </c>
      <c r="T34" s="1">
        <v>0</v>
      </c>
      <c r="U34" s="1">
        <v>0</v>
      </c>
      <c r="V34" s="1">
        <v>0</v>
      </c>
      <c r="W34" s="1">
        <v>0</v>
      </c>
      <c r="X34" s="1">
        <v>104076.75</v>
      </c>
      <c r="Y34" s="1">
        <v>0</v>
      </c>
      <c r="Z34" s="1">
        <v>104076.75</v>
      </c>
      <c r="AA34" s="1">
        <v>104076.75</v>
      </c>
    </row>
    <row r="35" spans="1:27" x14ac:dyDescent="0.35">
      <c r="A35" t="str">
        <f t="shared" si="0"/>
        <v>2.5-01-X0401901339210</v>
      </c>
      <c r="B35" t="s">
        <v>1030</v>
      </c>
      <c r="C35" t="s">
        <v>615</v>
      </c>
      <c r="D35" t="s">
        <v>616</v>
      </c>
      <c r="E35" t="s">
        <v>1032</v>
      </c>
      <c r="F35" t="s">
        <v>636</v>
      </c>
      <c r="G35" t="s">
        <v>60</v>
      </c>
      <c r="H35" t="s">
        <v>1050</v>
      </c>
      <c r="I35" t="s">
        <v>637</v>
      </c>
      <c r="J35" t="s">
        <v>61</v>
      </c>
      <c r="K35" t="str">
        <f t="shared" si="1"/>
        <v>013</v>
      </c>
      <c r="L35" t="s">
        <v>638</v>
      </c>
      <c r="M35" t="s">
        <v>62</v>
      </c>
      <c r="N35">
        <v>3000</v>
      </c>
      <c r="O35" t="s">
        <v>56</v>
      </c>
      <c r="P35">
        <v>3921</v>
      </c>
      <c r="Q35" t="s">
        <v>57</v>
      </c>
      <c r="R35">
        <v>0</v>
      </c>
      <c r="S35" t="s">
        <v>58</v>
      </c>
      <c r="T35" s="1">
        <v>0</v>
      </c>
      <c r="U35" s="1">
        <v>0</v>
      </c>
      <c r="V35" s="1">
        <v>0</v>
      </c>
      <c r="W35" s="1">
        <v>0</v>
      </c>
      <c r="X35" s="1">
        <v>2224784.9500000002</v>
      </c>
      <c r="Y35" s="1">
        <v>0</v>
      </c>
      <c r="Z35" s="1">
        <v>2224784.9500000002</v>
      </c>
      <c r="AA35" s="1">
        <v>2224784.9500000002</v>
      </c>
    </row>
    <row r="36" spans="1:27" x14ac:dyDescent="0.35">
      <c r="A36" t="str">
        <f t="shared" si="0"/>
        <v>1.6-01-X0401901342510</v>
      </c>
      <c r="B36" t="s">
        <v>1108</v>
      </c>
      <c r="C36" t="s">
        <v>789</v>
      </c>
      <c r="D36" t="s">
        <v>790</v>
      </c>
      <c r="E36" t="s">
        <v>1032</v>
      </c>
      <c r="F36" t="s">
        <v>636</v>
      </c>
      <c r="G36" t="s">
        <v>60</v>
      </c>
      <c r="H36" t="s">
        <v>1050</v>
      </c>
      <c r="I36" t="s">
        <v>637</v>
      </c>
      <c r="J36" t="s">
        <v>61</v>
      </c>
      <c r="K36" t="str">
        <f t="shared" si="1"/>
        <v>013</v>
      </c>
      <c r="L36" t="s">
        <v>638</v>
      </c>
      <c r="M36" t="s">
        <v>62</v>
      </c>
      <c r="N36">
        <v>4000</v>
      </c>
      <c r="O36" t="s">
        <v>233</v>
      </c>
      <c r="P36">
        <v>4251</v>
      </c>
      <c r="Q36" t="s">
        <v>329</v>
      </c>
      <c r="R36">
        <v>0</v>
      </c>
      <c r="S36" t="s">
        <v>58</v>
      </c>
      <c r="T36" s="1">
        <v>0</v>
      </c>
      <c r="U36" s="1">
        <v>0</v>
      </c>
      <c r="V36" s="1">
        <v>0</v>
      </c>
      <c r="W36" s="1">
        <v>0</v>
      </c>
      <c r="X36" s="1">
        <v>5249669.2699999996</v>
      </c>
      <c r="Y36" s="1">
        <v>0</v>
      </c>
      <c r="Z36" s="1">
        <v>5249669.2699999996</v>
      </c>
      <c r="AA36" s="1">
        <v>5249669.2699999996</v>
      </c>
    </row>
    <row r="37" spans="1:27" x14ac:dyDescent="0.35">
      <c r="A37" t="str">
        <f t="shared" si="0"/>
        <v>2.5-02-X0401901339210</v>
      </c>
      <c r="B37" t="s">
        <v>1028</v>
      </c>
      <c r="C37" t="s">
        <v>134</v>
      </c>
      <c r="D37" t="s">
        <v>135</v>
      </c>
      <c r="E37" t="s">
        <v>1032</v>
      </c>
      <c r="F37" t="s">
        <v>636</v>
      </c>
      <c r="G37" t="s">
        <v>60</v>
      </c>
      <c r="H37" t="s">
        <v>1050</v>
      </c>
      <c r="I37" t="s">
        <v>637</v>
      </c>
      <c r="J37" t="s">
        <v>61</v>
      </c>
      <c r="K37" t="str">
        <f t="shared" si="1"/>
        <v>013</v>
      </c>
      <c r="L37" t="s">
        <v>638</v>
      </c>
      <c r="M37" t="s">
        <v>62</v>
      </c>
      <c r="N37">
        <v>3000</v>
      </c>
      <c r="O37" t="s">
        <v>56</v>
      </c>
      <c r="P37">
        <v>3921</v>
      </c>
      <c r="Q37" t="s">
        <v>57</v>
      </c>
      <c r="R37">
        <v>0</v>
      </c>
      <c r="S37" t="s">
        <v>58</v>
      </c>
      <c r="T37" s="1">
        <v>0</v>
      </c>
      <c r="U37" s="1">
        <v>0</v>
      </c>
      <c r="V37" s="1">
        <v>0</v>
      </c>
      <c r="W37" s="1">
        <v>0</v>
      </c>
      <c r="X37" s="1">
        <v>921278.58</v>
      </c>
      <c r="Y37" s="1">
        <v>0</v>
      </c>
      <c r="Z37" s="1">
        <v>921278.58</v>
      </c>
      <c r="AA37" s="1">
        <v>921278.58</v>
      </c>
    </row>
    <row r="38" spans="1:27" x14ac:dyDescent="0.35">
      <c r="A38" t="str">
        <f t="shared" si="0"/>
        <v>2.6-05-X0401901339210</v>
      </c>
      <c r="B38" t="s">
        <v>1111</v>
      </c>
      <c r="C38" t="s">
        <v>234</v>
      </c>
      <c r="D38" t="s">
        <v>235</v>
      </c>
      <c r="E38" t="s">
        <v>1032</v>
      </c>
      <c r="F38" t="s">
        <v>636</v>
      </c>
      <c r="G38" t="s">
        <v>60</v>
      </c>
      <c r="H38" t="s">
        <v>1050</v>
      </c>
      <c r="I38" t="s">
        <v>637</v>
      </c>
      <c r="J38" t="s">
        <v>61</v>
      </c>
      <c r="K38" t="str">
        <f t="shared" si="1"/>
        <v>013</v>
      </c>
      <c r="L38" t="s">
        <v>638</v>
      </c>
      <c r="M38" t="s">
        <v>62</v>
      </c>
      <c r="N38">
        <v>3000</v>
      </c>
      <c r="O38" t="s">
        <v>56</v>
      </c>
      <c r="P38">
        <v>3921</v>
      </c>
      <c r="Q38" t="s">
        <v>57</v>
      </c>
      <c r="R38">
        <v>0</v>
      </c>
      <c r="S38" t="s">
        <v>58</v>
      </c>
      <c r="T38" s="1">
        <v>0</v>
      </c>
      <c r="U38" s="1">
        <v>0</v>
      </c>
      <c r="V38" s="1">
        <v>0</v>
      </c>
      <c r="W38" s="1">
        <v>0</v>
      </c>
      <c r="X38" s="1">
        <v>38913</v>
      </c>
      <c r="Y38" s="1">
        <v>0</v>
      </c>
      <c r="Z38" s="1">
        <v>38913</v>
      </c>
      <c r="AA38" s="1">
        <v>38913</v>
      </c>
    </row>
    <row r="39" spans="1:27" x14ac:dyDescent="0.35">
      <c r="A39" t="str">
        <f t="shared" si="0"/>
        <v>2.6-12-230401901339210</v>
      </c>
      <c r="B39" t="s">
        <v>259</v>
      </c>
      <c r="C39" t="s">
        <v>259</v>
      </c>
      <c r="D39" t="s">
        <v>260</v>
      </c>
      <c r="E39" t="s">
        <v>1032</v>
      </c>
      <c r="F39" t="s">
        <v>636</v>
      </c>
      <c r="G39" t="s">
        <v>60</v>
      </c>
      <c r="H39" t="s">
        <v>1050</v>
      </c>
      <c r="I39" t="s">
        <v>637</v>
      </c>
      <c r="J39" t="s">
        <v>61</v>
      </c>
      <c r="K39" t="str">
        <f t="shared" si="1"/>
        <v>013</v>
      </c>
      <c r="L39" t="s">
        <v>638</v>
      </c>
      <c r="M39" t="s">
        <v>62</v>
      </c>
      <c r="N39">
        <v>3000</v>
      </c>
      <c r="O39" t="s">
        <v>56</v>
      </c>
      <c r="P39">
        <v>3921</v>
      </c>
      <c r="Q39" t="s">
        <v>57</v>
      </c>
      <c r="R39">
        <v>0</v>
      </c>
      <c r="S39" t="s">
        <v>58</v>
      </c>
      <c r="T39" s="1">
        <v>0</v>
      </c>
      <c r="U39" s="1">
        <v>0</v>
      </c>
      <c r="V39" s="1">
        <v>0</v>
      </c>
      <c r="W39" s="1">
        <v>0</v>
      </c>
      <c r="X39" s="1">
        <v>7445.91</v>
      </c>
      <c r="Y39" s="1">
        <v>0</v>
      </c>
      <c r="Z39" s="1">
        <v>7445.91</v>
      </c>
      <c r="AA39" s="1">
        <v>7445.91</v>
      </c>
    </row>
    <row r="40" spans="1:27" x14ac:dyDescent="0.35">
      <c r="A40" t="str">
        <f t="shared" si="0"/>
        <v>212-30401901339210</v>
      </c>
      <c r="B40" t="s">
        <v>791</v>
      </c>
      <c r="C40" t="s">
        <v>791</v>
      </c>
      <c r="D40" t="s">
        <v>792</v>
      </c>
      <c r="E40" t="s">
        <v>1032</v>
      </c>
      <c r="F40" t="s">
        <v>636</v>
      </c>
      <c r="G40" t="s">
        <v>60</v>
      </c>
      <c r="H40" t="s">
        <v>1050</v>
      </c>
      <c r="I40" t="s">
        <v>637</v>
      </c>
      <c r="J40" t="s">
        <v>61</v>
      </c>
      <c r="K40" t="str">
        <f t="shared" si="1"/>
        <v>013</v>
      </c>
      <c r="L40" t="s">
        <v>638</v>
      </c>
      <c r="M40" t="s">
        <v>62</v>
      </c>
      <c r="N40">
        <v>3000</v>
      </c>
      <c r="O40" t="s">
        <v>56</v>
      </c>
      <c r="P40">
        <v>3921</v>
      </c>
      <c r="Q40" t="s">
        <v>57</v>
      </c>
      <c r="R40">
        <v>0</v>
      </c>
      <c r="S40" t="s">
        <v>58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</row>
    <row r="41" spans="1:27" x14ac:dyDescent="0.35">
      <c r="A41" t="str">
        <f t="shared" si="0"/>
        <v>2.6-05-X0401901339210</v>
      </c>
      <c r="B41" t="s">
        <v>1111</v>
      </c>
      <c r="C41" t="s">
        <v>43</v>
      </c>
      <c r="D41" t="s">
        <v>59</v>
      </c>
      <c r="E41" t="s">
        <v>1032</v>
      </c>
      <c r="F41" t="s">
        <v>51</v>
      </c>
      <c r="G41" t="s">
        <v>60</v>
      </c>
      <c r="H41" t="s">
        <v>1050</v>
      </c>
      <c r="I41" t="s">
        <v>52</v>
      </c>
      <c r="J41" t="s">
        <v>61</v>
      </c>
      <c r="K41" t="s">
        <v>1106</v>
      </c>
      <c r="L41" t="s">
        <v>53</v>
      </c>
      <c r="M41" t="s">
        <v>62</v>
      </c>
      <c r="N41">
        <v>3000</v>
      </c>
      <c r="O41" t="s">
        <v>56</v>
      </c>
      <c r="P41">
        <v>3921</v>
      </c>
      <c r="Q41" t="s">
        <v>57</v>
      </c>
      <c r="R41">
        <v>0</v>
      </c>
      <c r="S41" t="s">
        <v>58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</row>
    <row r="42" spans="1:27" x14ac:dyDescent="0.35">
      <c r="A42" t="str">
        <f t="shared" si="0"/>
        <v>1.1-00-X0401801229410</v>
      </c>
      <c r="B42" t="s">
        <v>1027</v>
      </c>
      <c r="C42" t="s">
        <v>639</v>
      </c>
      <c r="D42" t="s">
        <v>643</v>
      </c>
      <c r="E42" t="s">
        <v>1032</v>
      </c>
      <c r="F42" t="s">
        <v>636</v>
      </c>
      <c r="G42" t="s">
        <v>60</v>
      </c>
      <c r="H42" t="s">
        <v>1053</v>
      </c>
      <c r="I42" t="s">
        <v>647</v>
      </c>
      <c r="J42" t="s">
        <v>297</v>
      </c>
      <c r="K42" t="str">
        <f>LEFT(L42,3)</f>
        <v>012</v>
      </c>
      <c r="L42" t="s">
        <v>648</v>
      </c>
      <c r="M42" t="s">
        <v>298</v>
      </c>
      <c r="N42">
        <v>2000</v>
      </c>
      <c r="O42" t="s">
        <v>105</v>
      </c>
      <c r="P42">
        <v>2941</v>
      </c>
      <c r="Q42" t="s">
        <v>313</v>
      </c>
      <c r="R42">
        <v>0</v>
      </c>
      <c r="S42" t="s">
        <v>58</v>
      </c>
      <c r="T42" s="6">
        <v>199</v>
      </c>
      <c r="U42" s="1">
        <v>0</v>
      </c>
      <c r="V42" s="1">
        <v>199</v>
      </c>
      <c r="W42" s="1">
        <v>199</v>
      </c>
      <c r="X42" s="1">
        <v>600</v>
      </c>
      <c r="Y42" s="1">
        <v>0</v>
      </c>
      <c r="Z42" s="1">
        <v>0</v>
      </c>
      <c r="AA42" s="1">
        <v>0</v>
      </c>
    </row>
    <row r="43" spans="1:27" x14ac:dyDescent="0.35">
      <c r="A43" t="str">
        <f t="shared" si="0"/>
        <v>2.6-02-X0401901339210</v>
      </c>
      <c r="B43" t="s">
        <v>1128</v>
      </c>
      <c r="C43" t="s">
        <v>261</v>
      </c>
      <c r="D43" t="s">
        <v>262</v>
      </c>
      <c r="E43" t="s">
        <v>1032</v>
      </c>
      <c r="F43" t="s">
        <v>51</v>
      </c>
      <c r="G43" t="s">
        <v>60</v>
      </c>
      <c r="H43" t="s">
        <v>1050</v>
      </c>
      <c r="I43" t="s">
        <v>52</v>
      </c>
      <c r="J43" t="s">
        <v>61</v>
      </c>
      <c r="K43" t="s">
        <v>1106</v>
      </c>
      <c r="L43" t="s">
        <v>53</v>
      </c>
      <c r="M43" t="s">
        <v>62</v>
      </c>
      <c r="N43">
        <v>3000</v>
      </c>
      <c r="O43" t="s">
        <v>56</v>
      </c>
      <c r="P43">
        <v>3921</v>
      </c>
      <c r="Q43" t="s">
        <v>57</v>
      </c>
      <c r="R43">
        <v>0</v>
      </c>
      <c r="S43" t="s">
        <v>58</v>
      </c>
      <c r="T43" s="6">
        <v>1307.25</v>
      </c>
      <c r="U43" s="1">
        <v>0</v>
      </c>
      <c r="V43" s="1">
        <v>1307.25</v>
      </c>
      <c r="W43" s="1">
        <v>1307.25</v>
      </c>
      <c r="X43" s="1">
        <v>0</v>
      </c>
      <c r="Y43" s="1">
        <v>0</v>
      </c>
      <c r="Z43" s="1">
        <v>0</v>
      </c>
      <c r="AA43" s="1">
        <v>0</v>
      </c>
    </row>
    <row r="44" spans="1:27" x14ac:dyDescent="0.35">
      <c r="A44" t="str">
        <f t="shared" si="0"/>
        <v>1.1-00-X0401801237910</v>
      </c>
      <c r="B44" t="s">
        <v>1027</v>
      </c>
      <c r="C44" t="s">
        <v>639</v>
      </c>
      <c r="D44" t="s">
        <v>643</v>
      </c>
      <c r="E44" t="s">
        <v>1032</v>
      </c>
      <c r="F44" t="s">
        <v>636</v>
      </c>
      <c r="G44" t="s">
        <v>60</v>
      </c>
      <c r="H44" t="s">
        <v>1053</v>
      </c>
      <c r="I44" t="s">
        <v>647</v>
      </c>
      <c r="J44" t="s">
        <v>297</v>
      </c>
      <c r="K44" t="str">
        <f>LEFT(L44,3)</f>
        <v>012</v>
      </c>
      <c r="L44" t="s">
        <v>648</v>
      </c>
      <c r="M44" t="s">
        <v>298</v>
      </c>
      <c r="N44">
        <v>3000</v>
      </c>
      <c r="O44" t="s">
        <v>56</v>
      </c>
      <c r="P44">
        <v>3791</v>
      </c>
      <c r="Q44" t="s">
        <v>280</v>
      </c>
      <c r="R44">
        <v>0</v>
      </c>
      <c r="S44" t="s">
        <v>58</v>
      </c>
      <c r="T44" s="6">
        <v>1771</v>
      </c>
      <c r="U44" s="1">
        <v>0</v>
      </c>
      <c r="V44" s="1">
        <v>1771</v>
      </c>
      <c r="W44" s="1">
        <v>1771</v>
      </c>
      <c r="X44" s="1">
        <v>0</v>
      </c>
      <c r="Y44" s="1">
        <v>3500</v>
      </c>
      <c r="Z44" s="1">
        <v>0</v>
      </c>
      <c r="AA44" s="1">
        <v>0</v>
      </c>
    </row>
    <row r="45" spans="1:27" x14ac:dyDescent="0.35">
      <c r="A45" t="str">
        <f t="shared" si="0"/>
        <v>1.1-00-X0401801222110</v>
      </c>
      <c r="B45" t="s">
        <v>1027</v>
      </c>
      <c r="C45" t="s">
        <v>639</v>
      </c>
      <c r="D45" t="s">
        <v>643</v>
      </c>
      <c r="E45" t="s">
        <v>1032</v>
      </c>
      <c r="F45" t="s">
        <v>636</v>
      </c>
      <c r="G45" t="s">
        <v>60</v>
      </c>
      <c r="H45" t="s">
        <v>1053</v>
      </c>
      <c r="I45" t="s">
        <v>647</v>
      </c>
      <c r="J45" t="s">
        <v>297</v>
      </c>
      <c r="K45" t="str">
        <f>LEFT(L45,3)</f>
        <v>012</v>
      </c>
      <c r="L45" t="s">
        <v>648</v>
      </c>
      <c r="M45" t="s">
        <v>298</v>
      </c>
      <c r="N45">
        <v>2000</v>
      </c>
      <c r="O45" t="s">
        <v>105</v>
      </c>
      <c r="P45">
        <v>2211</v>
      </c>
      <c r="Q45" t="s">
        <v>307</v>
      </c>
      <c r="R45">
        <v>0</v>
      </c>
      <c r="S45" t="s">
        <v>58</v>
      </c>
      <c r="T45" s="6">
        <v>2161.0100000000002</v>
      </c>
      <c r="U45" s="1">
        <v>0</v>
      </c>
      <c r="V45" s="1">
        <v>2161.0100000000002</v>
      </c>
      <c r="W45" s="1">
        <v>2161.0100000000002</v>
      </c>
      <c r="X45" s="1">
        <v>41018</v>
      </c>
      <c r="Y45" s="1">
        <v>2545</v>
      </c>
      <c r="Z45" s="1">
        <v>40953.93</v>
      </c>
      <c r="AA45" s="1">
        <v>40953.93</v>
      </c>
    </row>
    <row r="46" spans="1:27" x14ac:dyDescent="0.35">
      <c r="A46" t="str">
        <f t="shared" si="0"/>
        <v>1.1-00-X0401801231810</v>
      </c>
      <c r="B46" t="s">
        <v>1027</v>
      </c>
      <c r="C46" t="s">
        <v>639</v>
      </c>
      <c r="D46" t="s">
        <v>643</v>
      </c>
      <c r="E46" t="s">
        <v>1032</v>
      </c>
      <c r="F46" t="s">
        <v>636</v>
      </c>
      <c r="G46" t="s">
        <v>60</v>
      </c>
      <c r="H46" t="s">
        <v>1053</v>
      </c>
      <c r="I46" t="s">
        <v>647</v>
      </c>
      <c r="J46" t="s">
        <v>297</v>
      </c>
      <c r="K46" t="str">
        <f>LEFT(L46,3)</f>
        <v>012</v>
      </c>
      <c r="L46" t="s">
        <v>648</v>
      </c>
      <c r="M46" t="s">
        <v>298</v>
      </c>
      <c r="N46">
        <v>3000</v>
      </c>
      <c r="O46" t="s">
        <v>56</v>
      </c>
      <c r="P46">
        <v>3181</v>
      </c>
      <c r="Q46" t="s">
        <v>314</v>
      </c>
      <c r="R46">
        <v>0</v>
      </c>
      <c r="S46" t="s">
        <v>58</v>
      </c>
      <c r="T46" s="6">
        <v>3274.18</v>
      </c>
      <c r="U46" s="1">
        <v>5500</v>
      </c>
      <c r="V46" s="1">
        <v>3274.18</v>
      </c>
      <c r="W46" s="1">
        <v>3274.18</v>
      </c>
      <c r="X46" s="1">
        <v>11770.97</v>
      </c>
      <c r="Y46" s="1">
        <v>5500</v>
      </c>
      <c r="Z46" s="1">
        <v>11770.8</v>
      </c>
      <c r="AA46" s="1">
        <v>11770.8</v>
      </c>
    </row>
    <row r="47" spans="1:27" x14ac:dyDescent="0.35">
      <c r="A47" t="str">
        <f t="shared" si="0"/>
        <v>1.1-00-X0401801251510</v>
      </c>
      <c r="B47" t="s">
        <v>1027</v>
      </c>
      <c r="C47" t="s">
        <v>639</v>
      </c>
      <c r="D47" t="s">
        <v>643</v>
      </c>
      <c r="E47" t="s">
        <v>1032</v>
      </c>
      <c r="F47" t="s">
        <v>636</v>
      </c>
      <c r="G47" t="s">
        <v>60</v>
      </c>
      <c r="H47" t="s">
        <v>1053</v>
      </c>
      <c r="I47" t="s">
        <v>647</v>
      </c>
      <c r="J47" t="s">
        <v>297</v>
      </c>
      <c r="K47" t="str">
        <f>LEFT(L47,3)</f>
        <v>012</v>
      </c>
      <c r="L47" t="s">
        <v>648</v>
      </c>
      <c r="M47" t="s">
        <v>298</v>
      </c>
      <c r="N47">
        <v>5000</v>
      </c>
      <c r="O47" t="s">
        <v>118</v>
      </c>
      <c r="P47">
        <v>5151</v>
      </c>
      <c r="Q47" t="s">
        <v>326</v>
      </c>
      <c r="R47">
        <v>0</v>
      </c>
      <c r="S47" t="s">
        <v>58</v>
      </c>
      <c r="T47" s="6">
        <v>3852.81</v>
      </c>
      <c r="U47" s="1">
        <v>0</v>
      </c>
      <c r="V47" s="1">
        <v>3852.81</v>
      </c>
      <c r="W47" s="1">
        <v>3852.81</v>
      </c>
      <c r="X47" s="1">
        <v>114344.75</v>
      </c>
      <c r="Y47" s="1">
        <v>0</v>
      </c>
      <c r="Z47" s="1">
        <v>0</v>
      </c>
      <c r="AA47" s="1">
        <v>0</v>
      </c>
    </row>
    <row r="48" spans="1:27" x14ac:dyDescent="0.35">
      <c r="A48" t="str">
        <f t="shared" si="0"/>
        <v>1.1-00-X0401801233610</v>
      </c>
      <c r="B48" t="s">
        <v>1027</v>
      </c>
      <c r="C48" t="s">
        <v>639</v>
      </c>
      <c r="D48" t="s">
        <v>643</v>
      </c>
      <c r="E48" t="s">
        <v>1032</v>
      </c>
      <c r="F48" t="s">
        <v>636</v>
      </c>
      <c r="G48" t="s">
        <v>60</v>
      </c>
      <c r="H48" t="s">
        <v>1053</v>
      </c>
      <c r="I48" t="s">
        <v>647</v>
      </c>
      <c r="J48" t="s">
        <v>297</v>
      </c>
      <c r="K48" t="str">
        <f>LEFT(L48,3)</f>
        <v>012</v>
      </c>
      <c r="L48" t="s">
        <v>648</v>
      </c>
      <c r="M48" t="s">
        <v>298</v>
      </c>
      <c r="N48">
        <v>3000</v>
      </c>
      <c r="O48" t="s">
        <v>56</v>
      </c>
      <c r="P48">
        <v>3361</v>
      </c>
      <c r="Q48" t="s">
        <v>114</v>
      </c>
      <c r="R48">
        <v>0</v>
      </c>
      <c r="S48" t="s">
        <v>58</v>
      </c>
      <c r="T48" s="6">
        <v>4566</v>
      </c>
      <c r="U48" s="1">
        <v>0</v>
      </c>
      <c r="V48" s="1">
        <v>4566</v>
      </c>
      <c r="W48" s="1">
        <v>4566</v>
      </c>
      <c r="X48" s="1">
        <v>6863015.1399999997</v>
      </c>
      <c r="Y48" s="1">
        <v>9566</v>
      </c>
      <c r="Z48" s="1">
        <v>6863015.1399999997</v>
      </c>
      <c r="AA48" s="1">
        <v>3092200.76</v>
      </c>
    </row>
    <row r="49" spans="1:27" x14ac:dyDescent="0.35">
      <c r="A49" t="str">
        <f t="shared" si="0"/>
        <v>2.6-02-X0401901339210</v>
      </c>
      <c r="B49" t="s">
        <v>1128</v>
      </c>
      <c r="C49" t="s">
        <v>609</v>
      </c>
      <c r="D49" t="s">
        <v>610</v>
      </c>
      <c r="E49" t="s">
        <v>1032</v>
      </c>
      <c r="F49" t="s">
        <v>51</v>
      </c>
      <c r="G49" t="s">
        <v>60</v>
      </c>
      <c r="H49" t="s">
        <v>1050</v>
      </c>
      <c r="I49" t="s">
        <v>52</v>
      </c>
      <c r="J49" t="s">
        <v>61</v>
      </c>
      <c r="K49" t="s">
        <v>1106</v>
      </c>
      <c r="L49" t="s">
        <v>53</v>
      </c>
      <c r="M49" t="s">
        <v>62</v>
      </c>
      <c r="N49">
        <v>3000</v>
      </c>
      <c r="O49" t="s">
        <v>56</v>
      </c>
      <c r="P49">
        <v>3921</v>
      </c>
      <c r="Q49" t="s">
        <v>57</v>
      </c>
      <c r="R49">
        <v>0</v>
      </c>
      <c r="S49" t="s">
        <v>58</v>
      </c>
      <c r="T49" s="6">
        <v>8782.65</v>
      </c>
      <c r="U49" s="1">
        <v>0</v>
      </c>
      <c r="V49" s="1">
        <v>8782.65</v>
      </c>
      <c r="W49" s="1">
        <v>8782.65</v>
      </c>
      <c r="X49" s="1">
        <v>0</v>
      </c>
      <c r="Y49" s="1">
        <v>0</v>
      </c>
      <c r="Z49" s="1">
        <v>0</v>
      </c>
      <c r="AA49" s="1">
        <v>0</v>
      </c>
    </row>
    <row r="50" spans="1:27" x14ac:dyDescent="0.35">
      <c r="A50" t="str">
        <f t="shared" si="0"/>
        <v>1.1-00-X0401801239610</v>
      </c>
      <c r="B50" t="s">
        <v>1027</v>
      </c>
      <c r="C50" t="s">
        <v>639</v>
      </c>
      <c r="D50" t="s">
        <v>643</v>
      </c>
      <c r="E50" t="s">
        <v>1032</v>
      </c>
      <c r="F50" t="s">
        <v>636</v>
      </c>
      <c r="G50" t="s">
        <v>60</v>
      </c>
      <c r="H50" t="s">
        <v>1053</v>
      </c>
      <c r="I50" t="s">
        <v>647</v>
      </c>
      <c r="J50" t="s">
        <v>297</v>
      </c>
      <c r="K50" t="str">
        <f t="shared" ref="K50:K96" si="2">LEFT(L50,3)</f>
        <v>012</v>
      </c>
      <c r="L50" t="s">
        <v>648</v>
      </c>
      <c r="M50" t="s">
        <v>298</v>
      </c>
      <c r="N50">
        <v>3000</v>
      </c>
      <c r="O50" t="s">
        <v>56</v>
      </c>
      <c r="P50">
        <v>3961</v>
      </c>
      <c r="Q50" t="s">
        <v>325</v>
      </c>
      <c r="R50">
        <v>0</v>
      </c>
      <c r="S50" t="s">
        <v>58</v>
      </c>
      <c r="T50" s="6">
        <v>15940</v>
      </c>
      <c r="U50" s="1">
        <v>0</v>
      </c>
      <c r="V50" s="1">
        <v>15940</v>
      </c>
      <c r="W50" s="1">
        <v>15940</v>
      </c>
      <c r="X50" s="1">
        <v>69639</v>
      </c>
      <c r="Y50" s="1">
        <v>18000</v>
      </c>
      <c r="Z50" s="1">
        <v>69637.899999999994</v>
      </c>
      <c r="AA50" s="1">
        <v>69637.899999999994</v>
      </c>
    </row>
    <row r="51" spans="1:27" x14ac:dyDescent="0.35">
      <c r="A51" t="str">
        <f t="shared" si="0"/>
        <v>1.1-00-X0401801229110</v>
      </c>
      <c r="B51" t="s">
        <v>1027</v>
      </c>
      <c r="C51" t="s">
        <v>639</v>
      </c>
      <c r="D51" t="s">
        <v>643</v>
      </c>
      <c r="E51" t="s">
        <v>1032</v>
      </c>
      <c r="F51" t="s">
        <v>636</v>
      </c>
      <c r="G51" t="s">
        <v>60</v>
      </c>
      <c r="H51" t="s">
        <v>1053</v>
      </c>
      <c r="I51" t="s">
        <v>647</v>
      </c>
      <c r="J51" t="s">
        <v>297</v>
      </c>
      <c r="K51" t="str">
        <f t="shared" si="2"/>
        <v>012</v>
      </c>
      <c r="L51" t="s">
        <v>648</v>
      </c>
      <c r="M51" t="s">
        <v>298</v>
      </c>
      <c r="N51">
        <v>2000</v>
      </c>
      <c r="O51" t="s">
        <v>105</v>
      </c>
      <c r="P51">
        <v>2911</v>
      </c>
      <c r="Q51" t="s">
        <v>312</v>
      </c>
      <c r="R51">
        <v>0</v>
      </c>
      <c r="S51" t="s">
        <v>58</v>
      </c>
      <c r="T51" s="6">
        <v>16582.150000000001</v>
      </c>
      <c r="U51" s="1">
        <v>0</v>
      </c>
      <c r="V51" s="1">
        <v>8082.15</v>
      </c>
      <c r="W51" s="1">
        <v>8082.15</v>
      </c>
      <c r="X51" s="1">
        <v>7923.97</v>
      </c>
      <c r="Y51" s="1">
        <v>350</v>
      </c>
      <c r="Z51" s="1">
        <v>7923.57</v>
      </c>
      <c r="AA51" s="1">
        <v>7923.57</v>
      </c>
    </row>
    <row r="52" spans="1:27" x14ac:dyDescent="0.35">
      <c r="A52" t="str">
        <f t="shared" si="0"/>
        <v>1.1-00-X0401801237110</v>
      </c>
      <c r="B52" t="s">
        <v>1027</v>
      </c>
      <c r="C52" t="s">
        <v>639</v>
      </c>
      <c r="D52" t="s">
        <v>643</v>
      </c>
      <c r="E52" t="s">
        <v>1032</v>
      </c>
      <c r="F52" t="s">
        <v>636</v>
      </c>
      <c r="G52" t="s">
        <v>60</v>
      </c>
      <c r="H52" t="s">
        <v>1053</v>
      </c>
      <c r="I52" t="s">
        <v>647</v>
      </c>
      <c r="J52" t="s">
        <v>297</v>
      </c>
      <c r="K52" t="str">
        <f t="shared" si="2"/>
        <v>012</v>
      </c>
      <c r="L52" t="s">
        <v>648</v>
      </c>
      <c r="M52" t="s">
        <v>298</v>
      </c>
      <c r="N52">
        <v>3000</v>
      </c>
      <c r="O52" t="s">
        <v>56</v>
      </c>
      <c r="P52">
        <v>3711</v>
      </c>
      <c r="Q52" t="s">
        <v>278</v>
      </c>
      <c r="R52">
        <v>0</v>
      </c>
      <c r="S52" t="s">
        <v>58</v>
      </c>
      <c r="T52" s="6">
        <v>27083.9</v>
      </c>
      <c r="U52" s="1">
        <v>0</v>
      </c>
      <c r="V52" s="1">
        <v>27069.9</v>
      </c>
      <c r="W52" s="1">
        <v>27069.9</v>
      </c>
      <c r="X52" s="1">
        <v>8960</v>
      </c>
      <c r="Y52" s="1">
        <v>8960</v>
      </c>
      <c r="Z52" s="1">
        <v>0</v>
      </c>
      <c r="AA52" s="1">
        <v>0</v>
      </c>
    </row>
    <row r="53" spans="1:27" x14ac:dyDescent="0.35">
      <c r="A53" t="str">
        <f t="shared" si="0"/>
        <v>1.1-00-X0201401056510</v>
      </c>
      <c r="B53" t="s">
        <v>1027</v>
      </c>
      <c r="C53" t="s">
        <v>639</v>
      </c>
      <c r="D53" t="s">
        <v>643</v>
      </c>
      <c r="E53" t="s">
        <v>1034</v>
      </c>
      <c r="F53" t="s">
        <v>644</v>
      </c>
      <c r="G53" t="s">
        <v>178</v>
      </c>
      <c r="H53" t="s">
        <v>1055</v>
      </c>
      <c r="I53" t="s">
        <v>657</v>
      </c>
      <c r="J53" t="s">
        <v>659</v>
      </c>
      <c r="K53" t="str">
        <f t="shared" si="2"/>
        <v>010</v>
      </c>
      <c r="L53" t="s">
        <v>658</v>
      </c>
      <c r="M53" t="s">
        <v>276</v>
      </c>
      <c r="N53">
        <v>5000</v>
      </c>
      <c r="O53" t="s">
        <v>118</v>
      </c>
      <c r="P53">
        <v>5651</v>
      </c>
      <c r="Q53" t="s">
        <v>442</v>
      </c>
      <c r="R53">
        <v>0</v>
      </c>
      <c r="S53" t="s">
        <v>58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10000</v>
      </c>
      <c r="Z53" s="1">
        <v>0</v>
      </c>
      <c r="AA53" s="1">
        <v>0</v>
      </c>
    </row>
    <row r="54" spans="1:27" x14ac:dyDescent="0.35">
      <c r="A54" t="str">
        <f t="shared" si="0"/>
        <v>1.1-00-X0201401056710</v>
      </c>
      <c r="B54" t="s">
        <v>1027</v>
      </c>
      <c r="C54" t="s">
        <v>639</v>
      </c>
      <c r="D54" t="s">
        <v>643</v>
      </c>
      <c r="E54" t="s">
        <v>1034</v>
      </c>
      <c r="F54" t="s">
        <v>644</v>
      </c>
      <c r="G54" t="s">
        <v>178</v>
      </c>
      <c r="H54" t="s">
        <v>1055</v>
      </c>
      <c r="I54" t="s">
        <v>657</v>
      </c>
      <c r="J54" t="s">
        <v>659</v>
      </c>
      <c r="K54" t="str">
        <f t="shared" si="2"/>
        <v>010</v>
      </c>
      <c r="L54" t="s">
        <v>658</v>
      </c>
      <c r="M54" t="s">
        <v>276</v>
      </c>
      <c r="N54">
        <v>5000</v>
      </c>
      <c r="O54" t="s">
        <v>118</v>
      </c>
      <c r="P54">
        <v>5671</v>
      </c>
      <c r="Q54" t="s">
        <v>407</v>
      </c>
      <c r="R54">
        <v>0</v>
      </c>
      <c r="S54" t="s">
        <v>58</v>
      </c>
      <c r="T54" s="1">
        <v>0</v>
      </c>
      <c r="U54" s="1">
        <v>0</v>
      </c>
      <c r="V54" s="1">
        <v>0</v>
      </c>
      <c r="W54" s="1">
        <v>0</v>
      </c>
      <c r="X54" s="1">
        <v>78000</v>
      </c>
      <c r="Y54" s="1">
        <v>0</v>
      </c>
      <c r="Z54" s="1">
        <v>63892.800000000003</v>
      </c>
      <c r="AA54" s="1">
        <v>63892.800000000003</v>
      </c>
    </row>
    <row r="55" spans="1:27" x14ac:dyDescent="0.35">
      <c r="A55" t="str">
        <f t="shared" si="0"/>
        <v>1.1-00-X0201401021110</v>
      </c>
      <c r="B55" t="s">
        <v>1027</v>
      </c>
      <c r="C55" t="s">
        <v>639</v>
      </c>
      <c r="D55" t="s">
        <v>643</v>
      </c>
      <c r="E55" t="s">
        <v>1034</v>
      </c>
      <c r="F55" t="s">
        <v>644</v>
      </c>
      <c r="G55" t="s">
        <v>178</v>
      </c>
      <c r="H55" t="s">
        <v>1055</v>
      </c>
      <c r="I55" t="s">
        <v>657</v>
      </c>
      <c r="J55" t="s">
        <v>659</v>
      </c>
      <c r="K55" t="str">
        <f t="shared" si="2"/>
        <v>010</v>
      </c>
      <c r="L55" t="s">
        <v>658</v>
      </c>
      <c r="M55" t="s">
        <v>276</v>
      </c>
      <c r="N55">
        <v>2000</v>
      </c>
      <c r="O55" t="s">
        <v>105</v>
      </c>
      <c r="P55">
        <v>2111</v>
      </c>
      <c r="Q55" t="s">
        <v>124</v>
      </c>
      <c r="R55">
        <v>0</v>
      </c>
      <c r="S55" t="s">
        <v>58</v>
      </c>
      <c r="T55" s="1">
        <v>0</v>
      </c>
      <c r="U55" s="1">
        <v>0</v>
      </c>
      <c r="V55" s="1">
        <v>0</v>
      </c>
      <c r="W55" s="1">
        <v>0</v>
      </c>
      <c r="X55" s="1">
        <v>50000</v>
      </c>
      <c r="Y55" s="1">
        <v>0</v>
      </c>
      <c r="Z55" s="1">
        <v>23055.94</v>
      </c>
      <c r="AA55" s="1">
        <v>23055.94</v>
      </c>
    </row>
    <row r="56" spans="1:27" x14ac:dyDescent="0.35">
      <c r="A56" t="str">
        <f t="shared" si="0"/>
        <v>1.1-00-X0201401021210</v>
      </c>
      <c r="B56" t="s">
        <v>1027</v>
      </c>
      <c r="C56" t="s">
        <v>639</v>
      </c>
      <c r="D56" t="s">
        <v>643</v>
      </c>
      <c r="E56" t="s">
        <v>1034</v>
      </c>
      <c r="F56" t="s">
        <v>644</v>
      </c>
      <c r="G56" t="s">
        <v>178</v>
      </c>
      <c r="H56" t="s">
        <v>1055</v>
      </c>
      <c r="I56" t="s">
        <v>657</v>
      </c>
      <c r="J56" t="s">
        <v>659</v>
      </c>
      <c r="K56" t="str">
        <f t="shared" si="2"/>
        <v>010</v>
      </c>
      <c r="L56" t="s">
        <v>658</v>
      </c>
      <c r="M56" t="s">
        <v>276</v>
      </c>
      <c r="N56">
        <v>2000</v>
      </c>
      <c r="O56" t="s">
        <v>105</v>
      </c>
      <c r="P56">
        <v>2121</v>
      </c>
      <c r="Q56" t="s">
        <v>125</v>
      </c>
      <c r="R56">
        <v>0</v>
      </c>
      <c r="S56" t="s">
        <v>58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70000</v>
      </c>
      <c r="Z56" s="1">
        <v>0</v>
      </c>
      <c r="AA56" s="1">
        <v>0</v>
      </c>
    </row>
    <row r="57" spans="1:27" x14ac:dyDescent="0.35">
      <c r="A57" t="str">
        <f t="shared" si="0"/>
        <v>1.1-00-X0201401021610</v>
      </c>
      <c r="B57" t="s">
        <v>1027</v>
      </c>
      <c r="C57" t="s">
        <v>639</v>
      </c>
      <c r="D57" t="s">
        <v>643</v>
      </c>
      <c r="E57" t="s">
        <v>1034</v>
      </c>
      <c r="F57" t="s">
        <v>644</v>
      </c>
      <c r="G57" t="s">
        <v>178</v>
      </c>
      <c r="H57" t="s">
        <v>1055</v>
      </c>
      <c r="I57" t="s">
        <v>657</v>
      </c>
      <c r="J57" t="s">
        <v>659</v>
      </c>
      <c r="K57" t="str">
        <f t="shared" si="2"/>
        <v>010</v>
      </c>
      <c r="L57" t="s">
        <v>658</v>
      </c>
      <c r="M57" t="s">
        <v>276</v>
      </c>
      <c r="N57">
        <v>2000</v>
      </c>
      <c r="O57" t="s">
        <v>105</v>
      </c>
      <c r="P57">
        <v>2161</v>
      </c>
      <c r="Q57" t="s">
        <v>367</v>
      </c>
      <c r="R57">
        <v>0</v>
      </c>
      <c r="S57" t="s">
        <v>58</v>
      </c>
      <c r="T57" s="1">
        <v>0</v>
      </c>
      <c r="U57" s="1">
        <v>0</v>
      </c>
      <c r="V57" s="1">
        <v>0</v>
      </c>
      <c r="W57" s="1">
        <v>0</v>
      </c>
      <c r="X57" s="1">
        <v>31400</v>
      </c>
      <c r="Y57" s="1">
        <v>0</v>
      </c>
      <c r="Z57" s="1">
        <v>5588.88</v>
      </c>
      <c r="AA57" s="1">
        <v>5588.88</v>
      </c>
    </row>
    <row r="58" spans="1:27" x14ac:dyDescent="0.35">
      <c r="A58" t="str">
        <f t="shared" si="0"/>
        <v>1.1-00-X0201401024910</v>
      </c>
      <c r="B58" t="s">
        <v>1027</v>
      </c>
      <c r="C58" t="s">
        <v>639</v>
      </c>
      <c r="D58" t="s">
        <v>643</v>
      </c>
      <c r="E58" t="s">
        <v>1034</v>
      </c>
      <c r="F58" t="s">
        <v>644</v>
      </c>
      <c r="G58" t="s">
        <v>178</v>
      </c>
      <c r="H58" t="s">
        <v>1055</v>
      </c>
      <c r="I58" t="s">
        <v>657</v>
      </c>
      <c r="J58" t="s">
        <v>659</v>
      </c>
      <c r="K58" t="str">
        <f t="shared" si="2"/>
        <v>010</v>
      </c>
      <c r="L58" t="s">
        <v>658</v>
      </c>
      <c r="M58" t="s">
        <v>276</v>
      </c>
      <c r="N58">
        <v>2000</v>
      </c>
      <c r="O58" t="s">
        <v>105</v>
      </c>
      <c r="P58">
        <v>2491</v>
      </c>
      <c r="Q58" t="s">
        <v>374</v>
      </c>
      <c r="R58">
        <v>0</v>
      </c>
      <c r="S58" t="s">
        <v>58</v>
      </c>
      <c r="T58" s="1">
        <v>0</v>
      </c>
      <c r="U58" s="1">
        <v>0</v>
      </c>
      <c r="V58" s="1">
        <v>0</v>
      </c>
      <c r="W58" s="1">
        <v>0</v>
      </c>
      <c r="X58" s="1">
        <v>21000</v>
      </c>
      <c r="Y58" s="1">
        <v>0</v>
      </c>
      <c r="Z58" s="1">
        <v>8383.9599999999991</v>
      </c>
      <c r="AA58" s="1">
        <v>8383.9599999999991</v>
      </c>
    </row>
    <row r="59" spans="1:27" x14ac:dyDescent="0.35">
      <c r="A59" t="str">
        <f t="shared" si="0"/>
        <v>1.1-00-X0201401027310</v>
      </c>
      <c r="B59" t="s">
        <v>1027</v>
      </c>
      <c r="C59" t="s">
        <v>639</v>
      </c>
      <c r="D59" t="s">
        <v>643</v>
      </c>
      <c r="E59" t="s">
        <v>1034</v>
      </c>
      <c r="F59" t="s">
        <v>644</v>
      </c>
      <c r="G59" t="s">
        <v>178</v>
      </c>
      <c r="H59" t="s">
        <v>1055</v>
      </c>
      <c r="I59" t="s">
        <v>657</v>
      </c>
      <c r="J59" t="s">
        <v>659</v>
      </c>
      <c r="K59" t="str">
        <f t="shared" si="2"/>
        <v>010</v>
      </c>
      <c r="L59" t="s">
        <v>658</v>
      </c>
      <c r="M59" t="s">
        <v>276</v>
      </c>
      <c r="N59">
        <v>2000</v>
      </c>
      <c r="O59" t="s">
        <v>105</v>
      </c>
      <c r="P59">
        <v>2731</v>
      </c>
      <c r="Q59" t="s">
        <v>222</v>
      </c>
      <c r="R59">
        <v>0</v>
      </c>
      <c r="S59" t="s">
        <v>58</v>
      </c>
      <c r="T59" s="1">
        <v>0</v>
      </c>
      <c r="U59" s="1">
        <v>0</v>
      </c>
      <c r="V59" s="1">
        <v>0</v>
      </c>
      <c r="W59" s="1">
        <v>0</v>
      </c>
      <c r="X59" s="1">
        <v>24000</v>
      </c>
      <c r="Y59" s="1">
        <v>0</v>
      </c>
      <c r="Z59" s="1">
        <v>19986.8</v>
      </c>
      <c r="AA59" s="1">
        <v>19986.8</v>
      </c>
    </row>
    <row r="60" spans="1:27" x14ac:dyDescent="0.35">
      <c r="A60" t="str">
        <f t="shared" si="0"/>
        <v>1.1-00-X0201401029110</v>
      </c>
      <c r="B60" t="s">
        <v>1027</v>
      </c>
      <c r="C60" t="s">
        <v>639</v>
      </c>
      <c r="D60" t="s">
        <v>643</v>
      </c>
      <c r="E60" t="s">
        <v>1034</v>
      </c>
      <c r="F60" t="s">
        <v>644</v>
      </c>
      <c r="G60" t="s">
        <v>178</v>
      </c>
      <c r="H60" t="s">
        <v>1055</v>
      </c>
      <c r="I60" t="s">
        <v>657</v>
      </c>
      <c r="J60" t="s">
        <v>659</v>
      </c>
      <c r="K60" t="str">
        <f t="shared" si="2"/>
        <v>010</v>
      </c>
      <c r="L60" t="s">
        <v>658</v>
      </c>
      <c r="M60" t="s">
        <v>276</v>
      </c>
      <c r="N60">
        <v>2000</v>
      </c>
      <c r="O60" t="s">
        <v>105</v>
      </c>
      <c r="P60">
        <v>2911</v>
      </c>
      <c r="Q60" t="s">
        <v>312</v>
      </c>
      <c r="R60">
        <v>0</v>
      </c>
      <c r="S60" t="s">
        <v>58</v>
      </c>
      <c r="T60" s="1">
        <v>0</v>
      </c>
      <c r="U60" s="1">
        <v>0</v>
      </c>
      <c r="V60" s="1">
        <v>0</v>
      </c>
      <c r="W60" s="1">
        <v>0</v>
      </c>
      <c r="X60" s="1">
        <v>30300</v>
      </c>
      <c r="Y60" s="1">
        <v>0</v>
      </c>
      <c r="Z60" s="1">
        <v>15025.71</v>
      </c>
      <c r="AA60" s="1">
        <v>15025.71</v>
      </c>
    </row>
    <row r="61" spans="1:27" x14ac:dyDescent="0.35">
      <c r="A61" t="str">
        <f t="shared" si="0"/>
        <v>1.1-00-X0201401029210</v>
      </c>
      <c r="B61" t="s">
        <v>1027</v>
      </c>
      <c r="C61" t="s">
        <v>639</v>
      </c>
      <c r="D61" t="s">
        <v>643</v>
      </c>
      <c r="E61" t="s">
        <v>1034</v>
      </c>
      <c r="F61" t="s">
        <v>644</v>
      </c>
      <c r="G61" t="s">
        <v>178</v>
      </c>
      <c r="H61" t="s">
        <v>1055</v>
      </c>
      <c r="I61" t="s">
        <v>657</v>
      </c>
      <c r="J61" t="s">
        <v>659</v>
      </c>
      <c r="K61" t="str">
        <f t="shared" si="2"/>
        <v>010</v>
      </c>
      <c r="L61" t="s">
        <v>658</v>
      </c>
      <c r="M61" t="s">
        <v>276</v>
      </c>
      <c r="N61">
        <v>2000</v>
      </c>
      <c r="O61" t="s">
        <v>105</v>
      </c>
      <c r="P61">
        <v>2921</v>
      </c>
      <c r="Q61" t="s">
        <v>378</v>
      </c>
      <c r="R61">
        <v>0</v>
      </c>
      <c r="S61" t="s">
        <v>58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50000</v>
      </c>
      <c r="Z61" s="1">
        <v>0</v>
      </c>
      <c r="AA61" s="1">
        <v>0</v>
      </c>
    </row>
    <row r="62" spans="1:27" x14ac:dyDescent="0.35">
      <c r="A62" t="str">
        <f t="shared" si="0"/>
        <v>1.1-00-X0201401033810</v>
      </c>
      <c r="B62" t="s">
        <v>1027</v>
      </c>
      <c r="C62" t="s">
        <v>639</v>
      </c>
      <c r="D62" t="s">
        <v>643</v>
      </c>
      <c r="E62" t="s">
        <v>1034</v>
      </c>
      <c r="F62" t="s">
        <v>644</v>
      </c>
      <c r="G62" t="s">
        <v>178</v>
      </c>
      <c r="H62" t="s">
        <v>1055</v>
      </c>
      <c r="I62" t="s">
        <v>657</v>
      </c>
      <c r="J62" t="s">
        <v>659</v>
      </c>
      <c r="K62" t="str">
        <f t="shared" si="2"/>
        <v>010</v>
      </c>
      <c r="L62" t="s">
        <v>658</v>
      </c>
      <c r="M62" t="s">
        <v>276</v>
      </c>
      <c r="N62">
        <v>3000</v>
      </c>
      <c r="O62" t="s">
        <v>56</v>
      </c>
      <c r="P62">
        <v>3381</v>
      </c>
      <c r="Q62" t="s">
        <v>478</v>
      </c>
      <c r="R62">
        <v>0</v>
      </c>
      <c r="S62" t="s">
        <v>58</v>
      </c>
      <c r="T62" s="1">
        <v>0</v>
      </c>
      <c r="U62" s="1">
        <v>0</v>
      </c>
      <c r="V62" s="1">
        <v>0</v>
      </c>
      <c r="W62" s="1">
        <v>0</v>
      </c>
      <c r="X62" s="1">
        <v>5271504</v>
      </c>
      <c r="Y62" s="1">
        <v>1000000</v>
      </c>
      <c r="Z62" s="1">
        <v>5271504</v>
      </c>
      <c r="AA62" s="1">
        <v>4366472</v>
      </c>
    </row>
    <row r="63" spans="1:27" x14ac:dyDescent="0.35">
      <c r="A63" t="str">
        <f t="shared" si="0"/>
        <v>1.1-00-X0201401033910</v>
      </c>
      <c r="B63" t="s">
        <v>1027</v>
      </c>
      <c r="C63" t="s">
        <v>639</v>
      </c>
      <c r="D63" t="s">
        <v>643</v>
      </c>
      <c r="E63" t="s">
        <v>1034</v>
      </c>
      <c r="F63" t="s">
        <v>644</v>
      </c>
      <c r="G63" t="s">
        <v>178</v>
      </c>
      <c r="H63" t="s">
        <v>1055</v>
      </c>
      <c r="I63" t="s">
        <v>657</v>
      </c>
      <c r="J63" t="s">
        <v>659</v>
      </c>
      <c r="K63" t="str">
        <f t="shared" si="2"/>
        <v>010</v>
      </c>
      <c r="L63" t="s">
        <v>658</v>
      </c>
      <c r="M63" t="s">
        <v>276</v>
      </c>
      <c r="N63">
        <v>3000</v>
      </c>
      <c r="O63" t="s">
        <v>56</v>
      </c>
      <c r="P63">
        <v>3391</v>
      </c>
      <c r="Q63" t="s">
        <v>129</v>
      </c>
      <c r="R63">
        <v>0</v>
      </c>
      <c r="S63" t="s">
        <v>58</v>
      </c>
      <c r="T63" s="1">
        <v>0</v>
      </c>
      <c r="U63" s="1">
        <v>0</v>
      </c>
      <c r="V63" s="1">
        <v>0</v>
      </c>
      <c r="W63" s="1">
        <v>0</v>
      </c>
      <c r="X63" s="1">
        <v>428320</v>
      </c>
      <c r="Y63" s="1">
        <v>500000</v>
      </c>
      <c r="Z63" s="1">
        <v>428320</v>
      </c>
      <c r="AA63" s="1">
        <v>428320</v>
      </c>
    </row>
    <row r="64" spans="1:27" x14ac:dyDescent="0.35">
      <c r="A64" t="str">
        <f t="shared" si="0"/>
        <v>1.1-00-X0201501021710</v>
      </c>
      <c r="B64" t="s">
        <v>1027</v>
      </c>
      <c r="C64" t="s">
        <v>639</v>
      </c>
      <c r="D64" t="s">
        <v>643</v>
      </c>
      <c r="E64" t="s">
        <v>1034</v>
      </c>
      <c r="F64" t="s">
        <v>644</v>
      </c>
      <c r="G64" t="s">
        <v>178</v>
      </c>
      <c r="H64" t="s">
        <v>1056</v>
      </c>
      <c r="I64" t="s">
        <v>660</v>
      </c>
      <c r="J64" t="s">
        <v>661</v>
      </c>
      <c r="K64" t="str">
        <f t="shared" si="2"/>
        <v>010</v>
      </c>
      <c r="L64" t="s">
        <v>658</v>
      </c>
      <c r="M64" t="s">
        <v>276</v>
      </c>
      <c r="N64">
        <v>2000</v>
      </c>
      <c r="O64" t="s">
        <v>105</v>
      </c>
      <c r="P64">
        <v>2171</v>
      </c>
      <c r="Q64" t="s">
        <v>127</v>
      </c>
      <c r="R64">
        <v>0</v>
      </c>
      <c r="S64" t="s">
        <v>58</v>
      </c>
      <c r="T64" s="1">
        <v>0</v>
      </c>
      <c r="U64" s="1">
        <v>0</v>
      </c>
      <c r="V64" s="1">
        <v>0</v>
      </c>
      <c r="W64" s="1">
        <v>0</v>
      </c>
      <c r="X64" s="1">
        <v>300000</v>
      </c>
      <c r="Y64" s="1">
        <v>300000</v>
      </c>
      <c r="Z64" s="1">
        <v>295800</v>
      </c>
      <c r="AA64" s="1">
        <v>295800</v>
      </c>
    </row>
    <row r="65" spans="1:27" x14ac:dyDescent="0.35">
      <c r="A65" t="str">
        <f t="shared" si="0"/>
        <v>1.1-00-X0201501024110</v>
      </c>
      <c r="B65" t="s">
        <v>1027</v>
      </c>
      <c r="C65" t="s">
        <v>639</v>
      </c>
      <c r="D65" t="s">
        <v>643</v>
      </c>
      <c r="E65" t="s">
        <v>1034</v>
      </c>
      <c r="F65" t="s">
        <v>644</v>
      </c>
      <c r="G65" t="s">
        <v>178</v>
      </c>
      <c r="H65" t="s">
        <v>1056</v>
      </c>
      <c r="I65" t="s">
        <v>660</v>
      </c>
      <c r="J65" t="s">
        <v>661</v>
      </c>
      <c r="K65" t="str">
        <f t="shared" si="2"/>
        <v>010</v>
      </c>
      <c r="L65" t="s">
        <v>658</v>
      </c>
      <c r="M65" t="s">
        <v>276</v>
      </c>
      <c r="N65">
        <v>2000</v>
      </c>
      <c r="O65" t="s">
        <v>105</v>
      </c>
      <c r="P65">
        <v>2411</v>
      </c>
      <c r="Q65" t="s">
        <v>369</v>
      </c>
      <c r="R65">
        <v>0</v>
      </c>
      <c r="S65" t="s">
        <v>58</v>
      </c>
      <c r="T65" s="1">
        <v>0</v>
      </c>
      <c r="U65" s="1">
        <v>0</v>
      </c>
      <c r="V65" s="1">
        <v>0</v>
      </c>
      <c r="W65" s="1">
        <v>0</v>
      </c>
      <c r="X65" s="1">
        <v>150000</v>
      </c>
      <c r="Y65" s="1">
        <v>150000</v>
      </c>
      <c r="Z65" s="1">
        <v>35869.29</v>
      </c>
      <c r="AA65" s="1">
        <v>35869.29</v>
      </c>
    </row>
    <row r="66" spans="1:27" x14ac:dyDescent="0.35">
      <c r="A66" t="str">
        <f t="shared" ref="A66:A129" si="3">CONCATENATE(B66,E66,H66,K66,P66,R66)</f>
        <v>1.1-00-X0201501024210</v>
      </c>
      <c r="B66" t="s">
        <v>1027</v>
      </c>
      <c r="C66" t="s">
        <v>639</v>
      </c>
      <c r="D66" t="s">
        <v>643</v>
      </c>
      <c r="E66" t="s">
        <v>1034</v>
      </c>
      <c r="F66" t="s">
        <v>644</v>
      </c>
      <c r="G66" t="s">
        <v>178</v>
      </c>
      <c r="H66" t="s">
        <v>1056</v>
      </c>
      <c r="I66" t="s">
        <v>660</v>
      </c>
      <c r="J66" t="s">
        <v>661</v>
      </c>
      <c r="K66" t="str">
        <f t="shared" si="2"/>
        <v>010</v>
      </c>
      <c r="L66" t="s">
        <v>658</v>
      </c>
      <c r="M66" t="s">
        <v>276</v>
      </c>
      <c r="N66">
        <v>2000</v>
      </c>
      <c r="O66" t="s">
        <v>105</v>
      </c>
      <c r="P66">
        <v>2421</v>
      </c>
      <c r="Q66" t="s">
        <v>370</v>
      </c>
      <c r="R66">
        <v>0</v>
      </c>
      <c r="S66" t="s">
        <v>58</v>
      </c>
      <c r="T66" s="1">
        <v>0</v>
      </c>
      <c r="U66" s="1">
        <v>0</v>
      </c>
      <c r="V66" s="1">
        <v>0</v>
      </c>
      <c r="W66" s="1">
        <v>0</v>
      </c>
      <c r="X66" s="1">
        <v>100000</v>
      </c>
      <c r="Y66" s="1">
        <v>100000</v>
      </c>
      <c r="Z66" s="1">
        <v>72856.240000000005</v>
      </c>
      <c r="AA66" s="1">
        <v>72856.240000000005</v>
      </c>
    </row>
    <row r="67" spans="1:27" x14ac:dyDescent="0.35">
      <c r="A67" t="str">
        <f t="shared" si="3"/>
        <v>1.1-00-X0201501024410</v>
      </c>
      <c r="B67" t="s">
        <v>1027</v>
      </c>
      <c r="C67" t="s">
        <v>639</v>
      </c>
      <c r="D67" t="s">
        <v>643</v>
      </c>
      <c r="E67" t="s">
        <v>1034</v>
      </c>
      <c r="F67" t="s">
        <v>644</v>
      </c>
      <c r="G67" t="s">
        <v>178</v>
      </c>
      <c r="H67" t="s">
        <v>1056</v>
      </c>
      <c r="I67" t="s">
        <v>660</v>
      </c>
      <c r="J67" t="s">
        <v>661</v>
      </c>
      <c r="K67" t="str">
        <f t="shared" si="2"/>
        <v>010</v>
      </c>
      <c r="L67" t="s">
        <v>658</v>
      </c>
      <c r="M67" t="s">
        <v>276</v>
      </c>
      <c r="N67">
        <v>2000</v>
      </c>
      <c r="O67" t="s">
        <v>105</v>
      </c>
      <c r="P67">
        <v>2441</v>
      </c>
      <c r="Q67" t="s">
        <v>662</v>
      </c>
      <c r="R67">
        <v>0</v>
      </c>
      <c r="S67" t="s">
        <v>58</v>
      </c>
      <c r="T67" s="1">
        <v>0</v>
      </c>
      <c r="U67" s="1">
        <v>0</v>
      </c>
      <c r="V67" s="1">
        <v>0</v>
      </c>
      <c r="W67" s="1">
        <v>0</v>
      </c>
      <c r="X67" s="1">
        <v>100000</v>
      </c>
      <c r="Y67" s="1">
        <v>100000</v>
      </c>
      <c r="Z67" s="1">
        <v>22981.31</v>
      </c>
      <c r="AA67" s="1">
        <v>22981.31</v>
      </c>
    </row>
    <row r="68" spans="1:27" x14ac:dyDescent="0.35">
      <c r="A68" t="str">
        <f t="shared" si="3"/>
        <v>1.1-00-X0201501024710</v>
      </c>
      <c r="B68" t="s">
        <v>1027</v>
      </c>
      <c r="C68" t="s">
        <v>639</v>
      </c>
      <c r="D68" t="s">
        <v>643</v>
      </c>
      <c r="E68" t="s">
        <v>1034</v>
      </c>
      <c r="F68" t="s">
        <v>644</v>
      </c>
      <c r="G68" t="s">
        <v>178</v>
      </c>
      <c r="H68" t="s">
        <v>1056</v>
      </c>
      <c r="I68" t="s">
        <v>660</v>
      </c>
      <c r="J68" t="s">
        <v>661</v>
      </c>
      <c r="K68" t="str">
        <f t="shared" si="2"/>
        <v>010</v>
      </c>
      <c r="L68" t="s">
        <v>658</v>
      </c>
      <c r="M68" t="s">
        <v>276</v>
      </c>
      <c r="N68">
        <v>2000</v>
      </c>
      <c r="O68" t="s">
        <v>105</v>
      </c>
      <c r="P68">
        <v>2471</v>
      </c>
      <c r="Q68" t="s">
        <v>373</v>
      </c>
      <c r="R68">
        <v>0</v>
      </c>
      <c r="S68" t="s">
        <v>58</v>
      </c>
      <c r="T68" s="1">
        <v>0</v>
      </c>
      <c r="U68" s="1">
        <v>0</v>
      </c>
      <c r="V68" s="1">
        <v>0</v>
      </c>
      <c r="W68" s="1">
        <v>0</v>
      </c>
      <c r="X68" s="1">
        <v>150000</v>
      </c>
      <c r="Y68" s="1">
        <v>150000</v>
      </c>
      <c r="Z68" s="1">
        <v>78283.91</v>
      </c>
      <c r="AA68" s="1">
        <v>78283.91</v>
      </c>
    </row>
    <row r="69" spans="1:27" x14ac:dyDescent="0.35">
      <c r="A69" t="str">
        <f t="shared" si="3"/>
        <v>1.1-00-X0201501024910</v>
      </c>
      <c r="B69" t="s">
        <v>1027</v>
      </c>
      <c r="C69" t="s">
        <v>639</v>
      </c>
      <c r="D69" t="s">
        <v>643</v>
      </c>
      <c r="E69" t="s">
        <v>1034</v>
      </c>
      <c r="F69" t="s">
        <v>644</v>
      </c>
      <c r="G69" t="s">
        <v>178</v>
      </c>
      <c r="H69" t="s">
        <v>1056</v>
      </c>
      <c r="I69" t="s">
        <v>660</v>
      </c>
      <c r="J69" t="s">
        <v>661</v>
      </c>
      <c r="K69" t="str">
        <f t="shared" si="2"/>
        <v>010</v>
      </c>
      <c r="L69" t="s">
        <v>658</v>
      </c>
      <c r="M69" t="s">
        <v>276</v>
      </c>
      <c r="N69">
        <v>2000</v>
      </c>
      <c r="O69" t="s">
        <v>105</v>
      </c>
      <c r="P69">
        <v>2491</v>
      </c>
      <c r="Q69" t="s">
        <v>374</v>
      </c>
      <c r="R69">
        <v>0</v>
      </c>
      <c r="S69" t="s">
        <v>58</v>
      </c>
      <c r="T69" s="1">
        <v>0</v>
      </c>
      <c r="U69" s="1">
        <v>0</v>
      </c>
      <c r="V69" s="1">
        <v>0</v>
      </c>
      <c r="W69" s="1">
        <v>0</v>
      </c>
      <c r="X69" s="1">
        <v>500000</v>
      </c>
      <c r="Y69" s="1">
        <v>500000</v>
      </c>
      <c r="Z69" s="1">
        <v>367992.88</v>
      </c>
      <c r="AA69" s="1">
        <v>281804.74</v>
      </c>
    </row>
    <row r="70" spans="1:27" x14ac:dyDescent="0.35">
      <c r="A70" t="str">
        <f t="shared" si="3"/>
        <v>1.1-00-X0201501026110</v>
      </c>
      <c r="B70" t="s">
        <v>1027</v>
      </c>
      <c r="C70" t="s">
        <v>639</v>
      </c>
      <c r="D70" t="s">
        <v>643</v>
      </c>
      <c r="E70" t="s">
        <v>1034</v>
      </c>
      <c r="F70" t="s">
        <v>644</v>
      </c>
      <c r="G70" t="s">
        <v>178</v>
      </c>
      <c r="H70" t="s">
        <v>1056</v>
      </c>
      <c r="I70" t="s">
        <v>660</v>
      </c>
      <c r="J70" t="s">
        <v>661</v>
      </c>
      <c r="K70" t="str">
        <f t="shared" si="2"/>
        <v>010</v>
      </c>
      <c r="L70" t="s">
        <v>658</v>
      </c>
      <c r="M70" t="s">
        <v>276</v>
      </c>
      <c r="N70">
        <v>2000</v>
      </c>
      <c r="O70" t="s">
        <v>105</v>
      </c>
      <c r="P70">
        <v>2611</v>
      </c>
      <c r="Q70" t="s">
        <v>128</v>
      </c>
      <c r="R70">
        <v>0</v>
      </c>
      <c r="S70" t="s">
        <v>58</v>
      </c>
      <c r="T70" s="1">
        <v>0</v>
      </c>
      <c r="U70" s="1">
        <v>0</v>
      </c>
      <c r="V70" s="1">
        <v>0</v>
      </c>
      <c r="W70" s="1">
        <v>0</v>
      </c>
      <c r="X70" s="1">
        <v>50000</v>
      </c>
      <c r="Y70" s="1">
        <v>0</v>
      </c>
      <c r="Z70" s="1">
        <v>0</v>
      </c>
      <c r="AA70" s="1">
        <v>0</v>
      </c>
    </row>
    <row r="71" spans="1:27" x14ac:dyDescent="0.35">
      <c r="A71" t="str">
        <f t="shared" si="3"/>
        <v>1.1-00-X0201501027210</v>
      </c>
      <c r="B71" t="s">
        <v>1027</v>
      </c>
      <c r="C71" t="s">
        <v>639</v>
      </c>
      <c r="D71" t="s">
        <v>643</v>
      </c>
      <c r="E71" t="s">
        <v>1034</v>
      </c>
      <c r="F71" t="s">
        <v>644</v>
      </c>
      <c r="G71" t="s">
        <v>178</v>
      </c>
      <c r="H71" t="s">
        <v>1056</v>
      </c>
      <c r="I71" t="s">
        <v>660</v>
      </c>
      <c r="J71" t="s">
        <v>661</v>
      </c>
      <c r="K71" t="str">
        <f t="shared" si="2"/>
        <v>010</v>
      </c>
      <c r="L71" t="s">
        <v>658</v>
      </c>
      <c r="M71" t="s">
        <v>276</v>
      </c>
      <c r="N71">
        <v>2000</v>
      </c>
      <c r="O71" t="s">
        <v>105</v>
      </c>
      <c r="P71">
        <v>2721</v>
      </c>
      <c r="Q71" t="s">
        <v>377</v>
      </c>
      <c r="R71">
        <v>0</v>
      </c>
      <c r="S71" t="s">
        <v>58</v>
      </c>
      <c r="T71" s="1">
        <v>0</v>
      </c>
      <c r="U71" s="1">
        <v>0</v>
      </c>
      <c r="V71" s="1">
        <v>0</v>
      </c>
      <c r="W71" s="1">
        <v>0</v>
      </c>
      <c r="X71" s="1">
        <v>300000</v>
      </c>
      <c r="Y71" s="1">
        <v>300000</v>
      </c>
      <c r="Z71" s="1">
        <v>8706.8799999999992</v>
      </c>
      <c r="AA71" s="1">
        <v>8706.8799999999992</v>
      </c>
    </row>
    <row r="72" spans="1:27" x14ac:dyDescent="0.35">
      <c r="A72" t="str">
        <f t="shared" si="3"/>
        <v>1.1-00-X0201501032510</v>
      </c>
      <c r="B72" t="s">
        <v>1027</v>
      </c>
      <c r="C72" t="s">
        <v>639</v>
      </c>
      <c r="D72" t="s">
        <v>643</v>
      </c>
      <c r="E72" t="s">
        <v>1034</v>
      </c>
      <c r="F72" t="s">
        <v>644</v>
      </c>
      <c r="G72" t="s">
        <v>178</v>
      </c>
      <c r="H72" t="s">
        <v>1056</v>
      </c>
      <c r="I72" t="s">
        <v>660</v>
      </c>
      <c r="J72" t="s">
        <v>661</v>
      </c>
      <c r="K72" t="str">
        <f t="shared" si="2"/>
        <v>010</v>
      </c>
      <c r="L72" t="s">
        <v>658</v>
      </c>
      <c r="M72" t="s">
        <v>276</v>
      </c>
      <c r="N72">
        <v>3000</v>
      </c>
      <c r="O72" t="s">
        <v>56</v>
      </c>
      <c r="P72">
        <v>3251</v>
      </c>
      <c r="Q72" t="s">
        <v>137</v>
      </c>
      <c r="R72">
        <v>0</v>
      </c>
      <c r="S72" t="s">
        <v>58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100000</v>
      </c>
      <c r="Z72" s="1">
        <v>0</v>
      </c>
      <c r="AA72" s="1">
        <v>0</v>
      </c>
    </row>
    <row r="73" spans="1:27" x14ac:dyDescent="0.35">
      <c r="A73" t="str">
        <f t="shared" si="3"/>
        <v>1.1-00-X0200700733310</v>
      </c>
      <c r="B73" t="s">
        <v>1027</v>
      </c>
      <c r="C73" t="s">
        <v>639</v>
      </c>
      <c r="D73" t="s">
        <v>643</v>
      </c>
      <c r="E73" t="s">
        <v>1034</v>
      </c>
      <c r="F73" t="s">
        <v>644</v>
      </c>
      <c r="G73" t="s">
        <v>178</v>
      </c>
      <c r="H73" t="s">
        <v>1066</v>
      </c>
      <c r="I73" t="s">
        <v>690</v>
      </c>
      <c r="J73" t="s">
        <v>691</v>
      </c>
      <c r="K73" t="str">
        <f t="shared" si="2"/>
        <v>007</v>
      </c>
      <c r="L73" t="s">
        <v>646</v>
      </c>
      <c r="M73" t="s">
        <v>257</v>
      </c>
      <c r="N73">
        <v>3000</v>
      </c>
      <c r="O73" t="s">
        <v>56</v>
      </c>
      <c r="P73">
        <v>3331</v>
      </c>
      <c r="Q73" t="s">
        <v>317</v>
      </c>
      <c r="R73">
        <v>0</v>
      </c>
      <c r="S73" t="s">
        <v>58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340000</v>
      </c>
      <c r="Z73" s="1">
        <v>0</v>
      </c>
      <c r="AA73" s="1">
        <v>0</v>
      </c>
    </row>
    <row r="74" spans="1:27" x14ac:dyDescent="0.35">
      <c r="A74" t="str">
        <f t="shared" si="3"/>
        <v>1.1-00-X0200700737110</v>
      </c>
      <c r="B74" t="s">
        <v>1027</v>
      </c>
      <c r="C74" t="s">
        <v>639</v>
      </c>
      <c r="D74" t="s">
        <v>643</v>
      </c>
      <c r="E74" t="s">
        <v>1034</v>
      </c>
      <c r="F74" t="s">
        <v>644</v>
      </c>
      <c r="G74" t="s">
        <v>178</v>
      </c>
      <c r="H74" t="s">
        <v>1066</v>
      </c>
      <c r="I74" t="s">
        <v>690</v>
      </c>
      <c r="J74" t="s">
        <v>691</v>
      </c>
      <c r="K74" t="str">
        <f t="shared" si="2"/>
        <v>007</v>
      </c>
      <c r="L74" t="s">
        <v>646</v>
      </c>
      <c r="M74" t="s">
        <v>257</v>
      </c>
      <c r="N74">
        <v>3000</v>
      </c>
      <c r="O74" t="s">
        <v>56</v>
      </c>
      <c r="P74">
        <v>3711</v>
      </c>
      <c r="Q74" t="s">
        <v>278</v>
      </c>
      <c r="R74">
        <v>0</v>
      </c>
      <c r="S74" t="s">
        <v>58</v>
      </c>
      <c r="T74" s="1">
        <v>0</v>
      </c>
      <c r="U74" s="1">
        <v>0</v>
      </c>
      <c r="V74" s="1">
        <v>0</v>
      </c>
      <c r="W74" s="1">
        <v>0</v>
      </c>
      <c r="X74" s="1">
        <v>7200</v>
      </c>
      <c r="Y74" s="1">
        <v>0</v>
      </c>
      <c r="Z74" s="1">
        <v>6250</v>
      </c>
      <c r="AA74" s="1">
        <v>6250</v>
      </c>
    </row>
    <row r="75" spans="1:27" x14ac:dyDescent="0.35">
      <c r="A75" t="str">
        <f t="shared" si="3"/>
        <v>1.1-00-X0200700737510</v>
      </c>
      <c r="B75" t="s">
        <v>1027</v>
      </c>
      <c r="C75" t="s">
        <v>639</v>
      </c>
      <c r="D75" t="s">
        <v>643</v>
      </c>
      <c r="E75" t="s">
        <v>1034</v>
      </c>
      <c r="F75" t="s">
        <v>644</v>
      </c>
      <c r="G75" t="s">
        <v>178</v>
      </c>
      <c r="H75" t="s">
        <v>1066</v>
      </c>
      <c r="I75" t="s">
        <v>690</v>
      </c>
      <c r="J75" t="s">
        <v>691</v>
      </c>
      <c r="K75" t="str">
        <f t="shared" si="2"/>
        <v>007</v>
      </c>
      <c r="L75" t="s">
        <v>646</v>
      </c>
      <c r="M75" t="s">
        <v>257</v>
      </c>
      <c r="N75">
        <v>3000</v>
      </c>
      <c r="O75" t="s">
        <v>56</v>
      </c>
      <c r="P75">
        <v>3751</v>
      </c>
      <c r="Q75" t="s">
        <v>279</v>
      </c>
      <c r="R75">
        <v>0</v>
      </c>
      <c r="S75" t="s">
        <v>58</v>
      </c>
      <c r="T75" s="1">
        <v>0</v>
      </c>
      <c r="U75" s="1">
        <v>0</v>
      </c>
      <c r="V75" s="1">
        <v>0</v>
      </c>
      <c r="W75" s="1">
        <v>0</v>
      </c>
      <c r="X75" s="1">
        <v>5300</v>
      </c>
      <c r="Y75" s="1">
        <v>0</v>
      </c>
      <c r="Z75" s="1">
        <v>1165.96</v>
      </c>
      <c r="AA75" s="1">
        <v>1165.96</v>
      </c>
    </row>
    <row r="76" spans="1:27" x14ac:dyDescent="0.35">
      <c r="A76" t="str">
        <f t="shared" si="3"/>
        <v>1.1-00-X0200700737910</v>
      </c>
      <c r="B76" t="s">
        <v>1027</v>
      </c>
      <c r="C76" t="s">
        <v>639</v>
      </c>
      <c r="D76" t="s">
        <v>643</v>
      </c>
      <c r="E76" t="s">
        <v>1034</v>
      </c>
      <c r="F76" t="s">
        <v>644</v>
      </c>
      <c r="G76" t="s">
        <v>178</v>
      </c>
      <c r="H76" t="s">
        <v>1066</v>
      </c>
      <c r="I76" t="s">
        <v>690</v>
      </c>
      <c r="J76" t="s">
        <v>691</v>
      </c>
      <c r="K76" t="str">
        <f t="shared" si="2"/>
        <v>007</v>
      </c>
      <c r="L76" t="s">
        <v>646</v>
      </c>
      <c r="M76" t="s">
        <v>257</v>
      </c>
      <c r="N76">
        <v>3000</v>
      </c>
      <c r="O76" t="s">
        <v>56</v>
      </c>
      <c r="P76">
        <v>3791</v>
      </c>
      <c r="Q76" t="s">
        <v>280</v>
      </c>
      <c r="R76">
        <v>0</v>
      </c>
      <c r="S76" t="s">
        <v>58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</row>
    <row r="77" spans="1:27" x14ac:dyDescent="0.35">
      <c r="A77" t="str">
        <f t="shared" si="3"/>
        <v>1.1-00-X0201100921310</v>
      </c>
      <c r="B77" t="s">
        <v>1027</v>
      </c>
      <c r="C77" t="s">
        <v>639</v>
      </c>
      <c r="D77" t="s">
        <v>643</v>
      </c>
      <c r="E77" t="s">
        <v>1034</v>
      </c>
      <c r="F77" t="s">
        <v>644</v>
      </c>
      <c r="G77" t="s">
        <v>178</v>
      </c>
      <c r="H77" t="s">
        <v>1071</v>
      </c>
      <c r="I77" t="s">
        <v>699</v>
      </c>
      <c r="J77" t="s">
        <v>440</v>
      </c>
      <c r="K77" t="str">
        <f t="shared" si="2"/>
        <v>009</v>
      </c>
      <c r="L77" t="s">
        <v>700</v>
      </c>
      <c r="M77" t="s">
        <v>180</v>
      </c>
      <c r="N77">
        <v>2000</v>
      </c>
      <c r="O77" t="s">
        <v>105</v>
      </c>
      <c r="P77">
        <v>2131</v>
      </c>
      <c r="Q77" t="s">
        <v>701</v>
      </c>
      <c r="R77">
        <v>0</v>
      </c>
      <c r="S77" t="s">
        <v>58</v>
      </c>
      <c r="T77" s="1">
        <v>0</v>
      </c>
      <c r="U77" s="1">
        <v>0</v>
      </c>
      <c r="V77" s="1">
        <v>0</v>
      </c>
      <c r="W77" s="1">
        <v>0</v>
      </c>
      <c r="X77" s="1">
        <v>20000</v>
      </c>
      <c r="Y77" s="1">
        <v>1000000</v>
      </c>
      <c r="Z77" s="1">
        <v>0</v>
      </c>
      <c r="AA77" s="1">
        <v>0</v>
      </c>
    </row>
    <row r="78" spans="1:27" x14ac:dyDescent="0.35">
      <c r="A78" t="str">
        <f t="shared" si="3"/>
        <v>1.1-00-X0100100144112</v>
      </c>
      <c r="B78" t="s">
        <v>1027</v>
      </c>
      <c r="C78" t="s">
        <v>639</v>
      </c>
      <c r="D78" t="s">
        <v>643</v>
      </c>
      <c r="E78" t="s">
        <v>1035</v>
      </c>
      <c r="F78" t="s">
        <v>663</v>
      </c>
      <c r="G78" t="s">
        <v>109</v>
      </c>
      <c r="H78" t="s">
        <v>1057</v>
      </c>
      <c r="I78" t="s">
        <v>664</v>
      </c>
      <c r="J78" t="s">
        <v>343</v>
      </c>
      <c r="K78" t="str">
        <f t="shared" si="2"/>
        <v>001</v>
      </c>
      <c r="L78" t="s">
        <v>665</v>
      </c>
      <c r="M78" t="s">
        <v>344</v>
      </c>
      <c r="N78">
        <v>4000</v>
      </c>
      <c r="O78" t="s">
        <v>233</v>
      </c>
      <c r="P78">
        <v>4411</v>
      </c>
      <c r="Q78" t="s">
        <v>231</v>
      </c>
      <c r="R78">
        <v>2</v>
      </c>
      <c r="S78" t="s">
        <v>345</v>
      </c>
      <c r="T78" s="1">
        <v>211500</v>
      </c>
      <c r="U78" s="1">
        <v>0</v>
      </c>
      <c r="V78" s="1">
        <v>186000</v>
      </c>
      <c r="W78" s="1">
        <v>186000</v>
      </c>
      <c r="X78" s="1">
        <v>324000</v>
      </c>
      <c r="Y78" s="1">
        <v>324000</v>
      </c>
      <c r="Z78" s="1">
        <v>160500</v>
      </c>
      <c r="AA78" s="1">
        <v>160500</v>
      </c>
    </row>
    <row r="79" spans="1:27" x14ac:dyDescent="0.35">
      <c r="A79" t="str">
        <f t="shared" si="3"/>
        <v>1.1-00-X01001001441137</v>
      </c>
      <c r="B79" t="s">
        <v>1027</v>
      </c>
      <c r="C79" t="s">
        <v>639</v>
      </c>
      <c r="D79" t="s">
        <v>643</v>
      </c>
      <c r="E79" t="s">
        <v>1035</v>
      </c>
      <c r="F79" t="s">
        <v>663</v>
      </c>
      <c r="G79" t="s">
        <v>109</v>
      </c>
      <c r="H79" t="s">
        <v>1057</v>
      </c>
      <c r="I79" t="s">
        <v>664</v>
      </c>
      <c r="J79" t="s">
        <v>343</v>
      </c>
      <c r="K79" t="str">
        <f t="shared" si="2"/>
        <v>001</v>
      </c>
      <c r="L79" t="s">
        <v>665</v>
      </c>
      <c r="M79" t="s">
        <v>344</v>
      </c>
      <c r="N79">
        <v>4000</v>
      </c>
      <c r="O79" t="s">
        <v>233</v>
      </c>
      <c r="P79">
        <v>4411</v>
      </c>
      <c r="Q79" t="s">
        <v>231</v>
      </c>
      <c r="R79">
        <v>37</v>
      </c>
      <c r="S79" t="s">
        <v>666</v>
      </c>
      <c r="T79" s="1">
        <v>0</v>
      </c>
      <c r="U79" s="1">
        <v>0</v>
      </c>
      <c r="V79" s="1">
        <v>0</v>
      </c>
      <c r="W79" s="1">
        <v>0</v>
      </c>
      <c r="X79" s="1">
        <v>205000</v>
      </c>
      <c r="Y79" s="1">
        <v>0</v>
      </c>
      <c r="Z79" s="1">
        <v>0</v>
      </c>
      <c r="AA79" s="1">
        <v>0</v>
      </c>
    </row>
    <row r="80" spans="1:27" x14ac:dyDescent="0.35">
      <c r="A80" t="str">
        <f t="shared" si="3"/>
        <v>1.1-00-X0100100144514</v>
      </c>
      <c r="B80" t="s">
        <v>1027</v>
      </c>
      <c r="C80" t="s">
        <v>639</v>
      </c>
      <c r="D80" t="s">
        <v>643</v>
      </c>
      <c r="E80" t="s">
        <v>1035</v>
      </c>
      <c r="F80" t="s">
        <v>663</v>
      </c>
      <c r="G80" t="s">
        <v>109</v>
      </c>
      <c r="H80" t="s">
        <v>1057</v>
      </c>
      <c r="I80" t="s">
        <v>664</v>
      </c>
      <c r="J80" t="s">
        <v>343</v>
      </c>
      <c r="K80" t="str">
        <f t="shared" si="2"/>
        <v>001</v>
      </c>
      <c r="L80" t="s">
        <v>665</v>
      </c>
      <c r="M80" t="s">
        <v>344</v>
      </c>
      <c r="N80">
        <v>4000</v>
      </c>
      <c r="O80" t="s">
        <v>233</v>
      </c>
      <c r="P80">
        <v>4451</v>
      </c>
      <c r="Q80" t="s">
        <v>282</v>
      </c>
      <c r="R80">
        <v>4</v>
      </c>
      <c r="S80" t="s">
        <v>349</v>
      </c>
      <c r="T80" s="1">
        <v>0</v>
      </c>
      <c r="U80" s="1">
        <v>299965.92</v>
      </c>
      <c r="V80" s="1">
        <v>0</v>
      </c>
      <c r="W80" s="1">
        <v>0</v>
      </c>
      <c r="X80" s="1">
        <v>300000</v>
      </c>
      <c r="Y80" s="1">
        <v>300000</v>
      </c>
      <c r="Z80" s="1">
        <v>0</v>
      </c>
      <c r="AA80" s="1">
        <v>0</v>
      </c>
    </row>
    <row r="81" spans="1:27" x14ac:dyDescent="0.35">
      <c r="A81" t="str">
        <f t="shared" si="3"/>
        <v>1.1-00-X0100100144516</v>
      </c>
      <c r="B81" t="s">
        <v>1027</v>
      </c>
      <c r="C81" t="s">
        <v>639</v>
      </c>
      <c r="D81" t="s">
        <v>643</v>
      </c>
      <c r="E81" t="s">
        <v>1035</v>
      </c>
      <c r="F81" t="s">
        <v>663</v>
      </c>
      <c r="G81" t="s">
        <v>109</v>
      </c>
      <c r="H81" t="s">
        <v>1057</v>
      </c>
      <c r="I81" t="s">
        <v>664</v>
      </c>
      <c r="J81" t="s">
        <v>343</v>
      </c>
      <c r="K81" t="str">
        <f t="shared" si="2"/>
        <v>001</v>
      </c>
      <c r="L81" t="s">
        <v>665</v>
      </c>
      <c r="M81" t="s">
        <v>344</v>
      </c>
      <c r="N81">
        <v>4000</v>
      </c>
      <c r="O81" t="s">
        <v>233</v>
      </c>
      <c r="P81">
        <v>4451</v>
      </c>
      <c r="Q81" t="s">
        <v>282</v>
      </c>
      <c r="R81">
        <v>6</v>
      </c>
      <c r="S81" t="s">
        <v>352</v>
      </c>
      <c r="T81" s="1">
        <v>70000</v>
      </c>
      <c r="U81" s="1">
        <v>70008.52</v>
      </c>
      <c r="V81" s="1">
        <v>70000</v>
      </c>
      <c r="W81" s="1">
        <v>70000</v>
      </c>
      <c r="X81" s="1">
        <v>70000</v>
      </c>
      <c r="Y81" s="1">
        <v>70000</v>
      </c>
      <c r="Z81" s="1">
        <v>70000</v>
      </c>
      <c r="AA81" s="1">
        <v>70000</v>
      </c>
    </row>
    <row r="82" spans="1:27" x14ac:dyDescent="0.35">
      <c r="A82" t="str">
        <f t="shared" si="3"/>
        <v>1.1-00-X0100200222310</v>
      </c>
      <c r="B82" t="s">
        <v>1027</v>
      </c>
      <c r="C82" t="s">
        <v>639</v>
      </c>
      <c r="D82" t="s">
        <v>643</v>
      </c>
      <c r="E82" t="s">
        <v>1035</v>
      </c>
      <c r="F82" t="s">
        <v>663</v>
      </c>
      <c r="G82" t="s">
        <v>109</v>
      </c>
      <c r="H82" t="s">
        <v>1058</v>
      </c>
      <c r="I82" t="s">
        <v>667</v>
      </c>
      <c r="J82" t="s">
        <v>355</v>
      </c>
      <c r="K82" t="str">
        <f t="shared" si="2"/>
        <v>002</v>
      </c>
      <c r="L82" t="s">
        <v>668</v>
      </c>
      <c r="M82" t="s">
        <v>356</v>
      </c>
      <c r="N82">
        <v>2000</v>
      </c>
      <c r="O82" t="s">
        <v>105</v>
      </c>
      <c r="P82">
        <v>2231</v>
      </c>
      <c r="Q82" t="s">
        <v>308</v>
      </c>
      <c r="R82">
        <v>0</v>
      </c>
      <c r="S82" t="s">
        <v>58</v>
      </c>
      <c r="T82" s="1">
        <v>0</v>
      </c>
      <c r="U82" s="1">
        <v>0</v>
      </c>
      <c r="V82" s="1">
        <v>0</v>
      </c>
      <c r="W82" s="1">
        <v>0</v>
      </c>
      <c r="X82" s="1">
        <v>10000</v>
      </c>
      <c r="Y82" s="1">
        <v>0</v>
      </c>
      <c r="Z82" s="1">
        <v>1139.3499999999999</v>
      </c>
      <c r="AA82" s="1">
        <v>1139.3499999999999</v>
      </c>
    </row>
    <row r="83" spans="1:27" x14ac:dyDescent="0.35">
      <c r="A83" t="str">
        <f t="shared" si="3"/>
        <v>1.1-00-X0100200224610</v>
      </c>
      <c r="B83" t="s">
        <v>1027</v>
      </c>
      <c r="C83" t="s">
        <v>639</v>
      </c>
      <c r="D83" t="s">
        <v>643</v>
      </c>
      <c r="E83" t="s">
        <v>1035</v>
      </c>
      <c r="F83" t="s">
        <v>663</v>
      </c>
      <c r="G83" t="s">
        <v>109</v>
      </c>
      <c r="H83" t="s">
        <v>1058</v>
      </c>
      <c r="I83" t="s">
        <v>667</v>
      </c>
      <c r="J83" t="s">
        <v>355</v>
      </c>
      <c r="K83" t="str">
        <f t="shared" si="2"/>
        <v>002</v>
      </c>
      <c r="L83" t="s">
        <v>668</v>
      </c>
      <c r="M83" t="s">
        <v>356</v>
      </c>
      <c r="N83">
        <v>2000</v>
      </c>
      <c r="O83" t="s">
        <v>105</v>
      </c>
      <c r="P83">
        <v>2461</v>
      </c>
      <c r="Q83" t="s">
        <v>372</v>
      </c>
      <c r="R83">
        <v>0</v>
      </c>
      <c r="S83" t="s">
        <v>58</v>
      </c>
      <c r="T83" s="1">
        <v>0</v>
      </c>
      <c r="U83" s="1">
        <v>0</v>
      </c>
      <c r="V83" s="1">
        <v>0</v>
      </c>
      <c r="W83" s="1">
        <v>0</v>
      </c>
      <c r="X83" s="1">
        <v>10000</v>
      </c>
      <c r="Y83" s="1">
        <v>0</v>
      </c>
      <c r="Z83" s="1">
        <v>2700.86</v>
      </c>
      <c r="AA83" s="1">
        <v>2700.86</v>
      </c>
    </row>
    <row r="84" spans="1:27" x14ac:dyDescent="0.35">
      <c r="A84" t="str">
        <f t="shared" si="3"/>
        <v>1.1-00-X01002002382140</v>
      </c>
      <c r="B84" t="s">
        <v>1027</v>
      </c>
      <c r="C84" t="s">
        <v>639</v>
      </c>
      <c r="D84" t="s">
        <v>643</v>
      </c>
      <c r="E84" t="s">
        <v>1035</v>
      </c>
      <c r="F84" t="s">
        <v>663</v>
      </c>
      <c r="G84" t="s">
        <v>109</v>
      </c>
      <c r="H84" t="s">
        <v>1058</v>
      </c>
      <c r="I84" t="s">
        <v>667</v>
      </c>
      <c r="J84" t="s">
        <v>355</v>
      </c>
      <c r="K84" t="str">
        <f t="shared" si="2"/>
        <v>002</v>
      </c>
      <c r="L84" t="s">
        <v>668</v>
      </c>
      <c r="M84" t="s">
        <v>356</v>
      </c>
      <c r="N84">
        <v>3000</v>
      </c>
      <c r="O84" t="s">
        <v>56</v>
      </c>
      <c r="P84">
        <v>3821</v>
      </c>
      <c r="Q84" t="s">
        <v>228</v>
      </c>
      <c r="R84">
        <v>40</v>
      </c>
      <c r="S84" t="s">
        <v>669</v>
      </c>
      <c r="T84" s="1">
        <v>0</v>
      </c>
      <c r="U84" s="1">
        <v>0</v>
      </c>
      <c r="V84" s="1">
        <v>0</v>
      </c>
      <c r="W84" s="1">
        <v>0</v>
      </c>
      <c r="X84" s="1">
        <v>2576540</v>
      </c>
      <c r="Y84" s="1">
        <v>0</v>
      </c>
      <c r="Z84" s="1">
        <v>2576539.7999999998</v>
      </c>
      <c r="AA84" s="1">
        <v>0</v>
      </c>
    </row>
    <row r="85" spans="1:27" x14ac:dyDescent="0.35">
      <c r="A85" t="str">
        <f t="shared" si="3"/>
        <v>1.1-00-X0100500532910</v>
      </c>
      <c r="B85" t="s">
        <v>1027</v>
      </c>
      <c r="C85" t="s">
        <v>639</v>
      </c>
      <c r="D85" t="s">
        <v>643</v>
      </c>
      <c r="E85" t="s">
        <v>1035</v>
      </c>
      <c r="F85" t="s">
        <v>663</v>
      </c>
      <c r="G85" t="s">
        <v>109</v>
      </c>
      <c r="H85" t="s">
        <v>1059</v>
      </c>
      <c r="I85" t="s">
        <v>670</v>
      </c>
      <c r="J85" t="s">
        <v>359</v>
      </c>
      <c r="K85" t="str">
        <f t="shared" si="2"/>
        <v>005</v>
      </c>
      <c r="L85" t="s">
        <v>671</v>
      </c>
      <c r="M85" t="s">
        <v>360</v>
      </c>
      <c r="N85">
        <v>3000</v>
      </c>
      <c r="O85" t="s">
        <v>56</v>
      </c>
      <c r="P85">
        <v>3291</v>
      </c>
      <c r="Q85" t="s">
        <v>315</v>
      </c>
      <c r="R85">
        <v>0</v>
      </c>
      <c r="S85" t="s">
        <v>58</v>
      </c>
      <c r="T85" s="1">
        <v>0</v>
      </c>
      <c r="U85" s="1">
        <v>0</v>
      </c>
      <c r="V85" s="1">
        <v>0</v>
      </c>
      <c r="W85" s="1">
        <v>0</v>
      </c>
      <c r="X85" s="1">
        <v>371710.4</v>
      </c>
      <c r="Y85" s="1">
        <v>0</v>
      </c>
      <c r="Z85" s="1">
        <v>335634.4</v>
      </c>
      <c r="AA85" s="1">
        <v>335634.4</v>
      </c>
    </row>
    <row r="86" spans="1:27" x14ac:dyDescent="0.35">
      <c r="A86" t="str">
        <f t="shared" si="3"/>
        <v>1.1-00-X0100500535810</v>
      </c>
      <c r="B86" t="s">
        <v>1027</v>
      </c>
      <c r="C86" t="s">
        <v>639</v>
      </c>
      <c r="D86" t="s">
        <v>643</v>
      </c>
      <c r="E86" t="s">
        <v>1035</v>
      </c>
      <c r="F86" t="s">
        <v>663</v>
      </c>
      <c r="G86" t="s">
        <v>109</v>
      </c>
      <c r="H86" t="s">
        <v>1059</v>
      </c>
      <c r="I86" t="s">
        <v>670</v>
      </c>
      <c r="J86" t="s">
        <v>359</v>
      </c>
      <c r="K86" t="str">
        <f t="shared" si="2"/>
        <v>005</v>
      </c>
      <c r="L86" t="s">
        <v>671</v>
      </c>
      <c r="M86" t="s">
        <v>360</v>
      </c>
      <c r="N86">
        <v>3000</v>
      </c>
      <c r="O86" t="s">
        <v>56</v>
      </c>
      <c r="P86">
        <v>3581</v>
      </c>
      <c r="Q86" t="s">
        <v>190</v>
      </c>
      <c r="R86">
        <v>0</v>
      </c>
      <c r="S86" t="s">
        <v>58</v>
      </c>
      <c r="T86" s="1">
        <v>0</v>
      </c>
      <c r="U86" s="1">
        <v>0</v>
      </c>
      <c r="V86" s="1">
        <v>0</v>
      </c>
      <c r="W86" s="1">
        <v>0</v>
      </c>
      <c r="X86" s="1">
        <v>820.82</v>
      </c>
      <c r="Y86" s="1">
        <v>0</v>
      </c>
      <c r="Z86" s="1">
        <v>820.82</v>
      </c>
      <c r="AA86" s="1">
        <v>820.82</v>
      </c>
    </row>
    <row r="87" spans="1:27" x14ac:dyDescent="0.35">
      <c r="A87" t="str">
        <f t="shared" si="3"/>
        <v>1.1-00-X01005005382132</v>
      </c>
      <c r="B87" t="s">
        <v>1027</v>
      </c>
      <c r="C87" t="s">
        <v>639</v>
      </c>
      <c r="D87" t="s">
        <v>643</v>
      </c>
      <c r="E87" t="s">
        <v>1035</v>
      </c>
      <c r="F87" t="s">
        <v>663</v>
      </c>
      <c r="G87" t="s">
        <v>109</v>
      </c>
      <c r="H87" t="s">
        <v>1059</v>
      </c>
      <c r="I87" t="s">
        <v>670</v>
      </c>
      <c r="J87" t="s">
        <v>359</v>
      </c>
      <c r="K87" t="str">
        <f t="shared" si="2"/>
        <v>005</v>
      </c>
      <c r="L87" t="s">
        <v>671</v>
      </c>
      <c r="M87" t="s">
        <v>360</v>
      </c>
      <c r="N87">
        <v>3000</v>
      </c>
      <c r="O87" t="s">
        <v>56</v>
      </c>
      <c r="P87">
        <v>3821</v>
      </c>
      <c r="Q87" t="s">
        <v>228</v>
      </c>
      <c r="R87">
        <v>32</v>
      </c>
      <c r="S87" t="s">
        <v>672</v>
      </c>
      <c r="T87" s="1">
        <v>0</v>
      </c>
      <c r="U87" s="1">
        <v>0</v>
      </c>
      <c r="V87" s="1">
        <v>0</v>
      </c>
      <c r="W87" s="1">
        <v>0</v>
      </c>
      <c r="X87" s="1">
        <v>743560</v>
      </c>
      <c r="Y87" s="1">
        <v>0</v>
      </c>
      <c r="Z87" s="1">
        <v>743560</v>
      </c>
      <c r="AA87" s="1">
        <v>743560</v>
      </c>
    </row>
    <row r="88" spans="1:27" x14ac:dyDescent="0.35">
      <c r="A88" t="str">
        <f t="shared" si="3"/>
        <v>1.1-00-X01005005382140</v>
      </c>
      <c r="B88" t="s">
        <v>1027</v>
      </c>
      <c r="C88" t="s">
        <v>639</v>
      </c>
      <c r="D88" t="s">
        <v>643</v>
      </c>
      <c r="E88" t="s">
        <v>1035</v>
      </c>
      <c r="F88" t="s">
        <v>663</v>
      </c>
      <c r="G88" t="s">
        <v>109</v>
      </c>
      <c r="H88" t="s">
        <v>1059</v>
      </c>
      <c r="I88" t="s">
        <v>670</v>
      </c>
      <c r="J88" t="s">
        <v>359</v>
      </c>
      <c r="K88" t="str">
        <f t="shared" si="2"/>
        <v>005</v>
      </c>
      <c r="L88" t="s">
        <v>671</v>
      </c>
      <c r="M88" t="s">
        <v>360</v>
      </c>
      <c r="N88">
        <v>3000</v>
      </c>
      <c r="O88" t="s">
        <v>56</v>
      </c>
      <c r="P88">
        <v>3821</v>
      </c>
      <c r="Q88" t="s">
        <v>228</v>
      </c>
      <c r="R88">
        <v>40</v>
      </c>
      <c r="S88" t="s">
        <v>669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</row>
    <row r="89" spans="1:27" x14ac:dyDescent="0.35">
      <c r="A89" t="str">
        <f t="shared" si="3"/>
        <v>1.1-00-X0100300338210</v>
      </c>
      <c r="B89" t="s">
        <v>1027</v>
      </c>
      <c r="C89" t="s">
        <v>639</v>
      </c>
      <c r="D89" t="s">
        <v>643</v>
      </c>
      <c r="E89" t="s">
        <v>1035</v>
      </c>
      <c r="F89" t="s">
        <v>663</v>
      </c>
      <c r="G89" t="s">
        <v>109</v>
      </c>
      <c r="H89" t="s">
        <v>1060</v>
      </c>
      <c r="I89" t="s">
        <v>673</v>
      </c>
      <c r="J89" t="s">
        <v>110</v>
      </c>
      <c r="K89" t="str">
        <f t="shared" si="2"/>
        <v>003</v>
      </c>
      <c r="L89" t="s">
        <v>674</v>
      </c>
      <c r="M89" t="s">
        <v>111</v>
      </c>
      <c r="N89">
        <v>3000</v>
      </c>
      <c r="O89" t="s">
        <v>56</v>
      </c>
      <c r="P89">
        <v>3821</v>
      </c>
      <c r="Q89" t="s">
        <v>228</v>
      </c>
      <c r="R89">
        <v>0</v>
      </c>
      <c r="S89" t="s">
        <v>58</v>
      </c>
      <c r="T89" s="1">
        <v>0</v>
      </c>
      <c r="U89" s="1">
        <v>0</v>
      </c>
      <c r="V89" s="1">
        <v>0</v>
      </c>
      <c r="W89" s="1">
        <v>0</v>
      </c>
      <c r="X89" s="1">
        <v>313896</v>
      </c>
      <c r="Y89" s="1">
        <v>0</v>
      </c>
      <c r="Z89" s="1">
        <v>313896</v>
      </c>
      <c r="AA89" s="1">
        <v>0</v>
      </c>
    </row>
    <row r="90" spans="1:27" x14ac:dyDescent="0.35">
      <c r="A90" t="str">
        <f t="shared" si="3"/>
        <v>1.1-00-X0100400431810</v>
      </c>
      <c r="B90" t="s">
        <v>1027</v>
      </c>
      <c r="C90" t="s">
        <v>639</v>
      </c>
      <c r="D90" t="s">
        <v>643</v>
      </c>
      <c r="E90" t="s">
        <v>1035</v>
      </c>
      <c r="F90" t="s">
        <v>663</v>
      </c>
      <c r="G90" t="s">
        <v>109</v>
      </c>
      <c r="H90" t="s">
        <v>1061</v>
      </c>
      <c r="I90" t="s">
        <v>675</v>
      </c>
      <c r="J90" t="s">
        <v>238</v>
      </c>
      <c r="K90" t="str">
        <f t="shared" si="2"/>
        <v>004</v>
      </c>
      <c r="L90" t="s">
        <v>676</v>
      </c>
      <c r="M90" t="s">
        <v>239</v>
      </c>
      <c r="N90">
        <v>3000</v>
      </c>
      <c r="O90" t="s">
        <v>56</v>
      </c>
      <c r="P90">
        <v>3181</v>
      </c>
      <c r="Q90" t="s">
        <v>314</v>
      </c>
      <c r="R90">
        <v>0</v>
      </c>
      <c r="S90" t="s">
        <v>58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5000</v>
      </c>
      <c r="Z90" s="1">
        <v>0</v>
      </c>
      <c r="AA90" s="1">
        <v>0</v>
      </c>
    </row>
    <row r="91" spans="1:27" x14ac:dyDescent="0.35">
      <c r="A91" t="str">
        <f t="shared" si="3"/>
        <v>1.1-00-X0100400436111</v>
      </c>
      <c r="B91" t="s">
        <v>1027</v>
      </c>
      <c r="C91" t="s">
        <v>639</v>
      </c>
      <c r="D91" t="s">
        <v>643</v>
      </c>
      <c r="E91" t="s">
        <v>1035</v>
      </c>
      <c r="F91" t="s">
        <v>663</v>
      </c>
      <c r="G91" t="s">
        <v>109</v>
      </c>
      <c r="H91" t="s">
        <v>1061</v>
      </c>
      <c r="I91" t="s">
        <v>675</v>
      </c>
      <c r="J91" t="s">
        <v>238</v>
      </c>
      <c r="K91" t="str">
        <f t="shared" si="2"/>
        <v>004</v>
      </c>
      <c r="L91" t="s">
        <v>676</v>
      </c>
      <c r="M91" t="s">
        <v>239</v>
      </c>
      <c r="N91">
        <v>3000</v>
      </c>
      <c r="O91" t="s">
        <v>56</v>
      </c>
      <c r="P91">
        <v>3611</v>
      </c>
      <c r="Q91" t="s">
        <v>241</v>
      </c>
      <c r="R91">
        <v>1</v>
      </c>
      <c r="S91" t="s">
        <v>361</v>
      </c>
      <c r="T91" s="1">
        <v>1740000</v>
      </c>
      <c r="U91" s="1">
        <v>1500000</v>
      </c>
      <c r="V91" s="1">
        <v>1740000</v>
      </c>
      <c r="W91" s="1">
        <v>0</v>
      </c>
      <c r="X91" s="1">
        <v>0</v>
      </c>
      <c r="Y91" s="1">
        <v>1500000</v>
      </c>
      <c r="Z91" s="1">
        <v>0</v>
      </c>
      <c r="AA91" s="1">
        <v>0</v>
      </c>
    </row>
    <row r="92" spans="1:27" x14ac:dyDescent="0.35">
      <c r="A92" t="str">
        <f t="shared" si="3"/>
        <v>1.1-00-X0100600622110</v>
      </c>
      <c r="B92" t="s">
        <v>1027</v>
      </c>
      <c r="C92" t="s">
        <v>639</v>
      </c>
      <c r="D92" t="s">
        <v>643</v>
      </c>
      <c r="E92" t="s">
        <v>1035</v>
      </c>
      <c r="F92" t="s">
        <v>663</v>
      </c>
      <c r="G92" t="s">
        <v>109</v>
      </c>
      <c r="H92" t="s">
        <v>1067</v>
      </c>
      <c r="I92" t="s">
        <v>692</v>
      </c>
      <c r="J92" t="s">
        <v>422</v>
      </c>
      <c r="K92" t="str">
        <f t="shared" si="2"/>
        <v>006</v>
      </c>
      <c r="L92" t="s">
        <v>693</v>
      </c>
      <c r="M92" t="s">
        <v>423</v>
      </c>
      <c r="N92">
        <v>2000</v>
      </c>
      <c r="O92" t="s">
        <v>105</v>
      </c>
      <c r="P92">
        <v>2211</v>
      </c>
      <c r="Q92" t="s">
        <v>307</v>
      </c>
      <c r="R92">
        <v>0</v>
      </c>
      <c r="S92" t="s">
        <v>58</v>
      </c>
      <c r="T92" s="1">
        <v>0</v>
      </c>
      <c r="U92" s="1">
        <v>0</v>
      </c>
      <c r="V92" s="1">
        <v>0</v>
      </c>
      <c r="W92" s="1">
        <v>0</v>
      </c>
      <c r="X92" s="1">
        <v>100000</v>
      </c>
      <c r="Y92" s="1">
        <v>0</v>
      </c>
      <c r="Z92" s="1">
        <v>0</v>
      </c>
      <c r="AA92" s="1">
        <v>0</v>
      </c>
    </row>
    <row r="93" spans="1:27" x14ac:dyDescent="0.35">
      <c r="A93" t="str">
        <f t="shared" si="3"/>
        <v>1.1-00-X0100600637110</v>
      </c>
      <c r="B93" t="s">
        <v>1027</v>
      </c>
      <c r="C93" t="s">
        <v>639</v>
      </c>
      <c r="D93" t="s">
        <v>643</v>
      </c>
      <c r="E93" t="s">
        <v>1035</v>
      </c>
      <c r="F93" t="s">
        <v>663</v>
      </c>
      <c r="G93" t="s">
        <v>109</v>
      </c>
      <c r="H93" t="s">
        <v>1067</v>
      </c>
      <c r="I93" t="s">
        <v>692</v>
      </c>
      <c r="J93" t="s">
        <v>422</v>
      </c>
      <c r="K93" t="str">
        <f t="shared" si="2"/>
        <v>006</v>
      </c>
      <c r="L93" t="s">
        <v>693</v>
      </c>
      <c r="M93" t="s">
        <v>423</v>
      </c>
      <c r="N93">
        <v>3000</v>
      </c>
      <c r="O93" t="s">
        <v>56</v>
      </c>
      <c r="P93">
        <v>3711</v>
      </c>
      <c r="Q93" t="s">
        <v>278</v>
      </c>
      <c r="R93">
        <v>0</v>
      </c>
      <c r="S93" t="s">
        <v>58</v>
      </c>
      <c r="T93" s="1">
        <v>0</v>
      </c>
      <c r="U93" s="1">
        <v>0</v>
      </c>
      <c r="V93" s="1">
        <v>0</v>
      </c>
      <c r="W93" s="1">
        <v>0</v>
      </c>
      <c r="X93" s="1">
        <v>18100</v>
      </c>
      <c r="Y93" s="1">
        <v>0</v>
      </c>
      <c r="Z93" s="1">
        <v>15804</v>
      </c>
      <c r="AA93" s="1">
        <v>15804</v>
      </c>
    </row>
    <row r="94" spans="1:27" x14ac:dyDescent="0.35">
      <c r="A94" t="str">
        <f t="shared" si="3"/>
        <v>1.1-00-X0100600637210</v>
      </c>
      <c r="B94" t="s">
        <v>1027</v>
      </c>
      <c r="C94" t="s">
        <v>639</v>
      </c>
      <c r="D94" t="s">
        <v>643</v>
      </c>
      <c r="E94" t="s">
        <v>1035</v>
      </c>
      <c r="F94" t="s">
        <v>663</v>
      </c>
      <c r="G94" t="s">
        <v>109</v>
      </c>
      <c r="H94" t="s">
        <v>1067</v>
      </c>
      <c r="I94" t="s">
        <v>692</v>
      </c>
      <c r="J94" t="s">
        <v>422</v>
      </c>
      <c r="K94" t="str">
        <f t="shared" si="2"/>
        <v>006</v>
      </c>
      <c r="L94" t="s">
        <v>693</v>
      </c>
      <c r="M94" t="s">
        <v>423</v>
      </c>
      <c r="N94">
        <v>3000</v>
      </c>
      <c r="O94" t="s">
        <v>56</v>
      </c>
      <c r="P94">
        <v>3721</v>
      </c>
      <c r="Q94" t="s">
        <v>324</v>
      </c>
      <c r="R94">
        <v>0</v>
      </c>
      <c r="S94" t="s">
        <v>58</v>
      </c>
      <c r="T94" s="1">
        <v>0</v>
      </c>
      <c r="U94" s="1">
        <v>0</v>
      </c>
      <c r="V94" s="1">
        <v>0</v>
      </c>
      <c r="W94" s="1">
        <v>0</v>
      </c>
      <c r="X94" s="1">
        <v>4617.5</v>
      </c>
      <c r="Y94" s="1">
        <v>0</v>
      </c>
      <c r="Z94" s="1">
        <v>4617</v>
      </c>
      <c r="AA94" s="1">
        <v>4617</v>
      </c>
    </row>
    <row r="95" spans="1:27" x14ac:dyDescent="0.35">
      <c r="A95" t="str">
        <f t="shared" si="3"/>
        <v>1.1-00-X0100600637510</v>
      </c>
      <c r="B95" t="s">
        <v>1027</v>
      </c>
      <c r="C95" t="s">
        <v>639</v>
      </c>
      <c r="D95" t="s">
        <v>643</v>
      </c>
      <c r="E95" t="s">
        <v>1035</v>
      </c>
      <c r="F95" t="s">
        <v>663</v>
      </c>
      <c r="G95" t="s">
        <v>109</v>
      </c>
      <c r="H95" t="s">
        <v>1067</v>
      </c>
      <c r="I95" t="s">
        <v>692</v>
      </c>
      <c r="J95" t="s">
        <v>422</v>
      </c>
      <c r="K95" t="str">
        <f t="shared" si="2"/>
        <v>006</v>
      </c>
      <c r="L95" t="s">
        <v>693</v>
      </c>
      <c r="M95" t="s">
        <v>423</v>
      </c>
      <c r="N95">
        <v>3000</v>
      </c>
      <c r="O95" t="s">
        <v>56</v>
      </c>
      <c r="P95">
        <v>3751</v>
      </c>
      <c r="Q95" t="s">
        <v>279</v>
      </c>
      <c r="R95">
        <v>0</v>
      </c>
      <c r="S95" t="s">
        <v>58</v>
      </c>
      <c r="T95" s="1">
        <v>0</v>
      </c>
      <c r="U95" s="1">
        <v>0</v>
      </c>
      <c r="V95" s="1">
        <v>0</v>
      </c>
      <c r="W95" s="1">
        <v>0</v>
      </c>
      <c r="X95" s="1">
        <v>7282.5</v>
      </c>
      <c r="Y95" s="1">
        <v>0</v>
      </c>
      <c r="Z95" s="1">
        <v>7281.96</v>
      </c>
      <c r="AA95" s="1">
        <v>7281.96</v>
      </c>
    </row>
    <row r="96" spans="1:27" x14ac:dyDescent="0.35">
      <c r="A96" t="str">
        <f t="shared" si="3"/>
        <v>2.6-05-X0100300333610</v>
      </c>
      <c r="B96" t="s">
        <v>1111</v>
      </c>
      <c r="C96" t="s">
        <v>781</v>
      </c>
      <c r="D96" t="s">
        <v>782</v>
      </c>
      <c r="E96" t="s">
        <v>1035</v>
      </c>
      <c r="F96" t="s">
        <v>663</v>
      </c>
      <c r="G96" t="s">
        <v>109</v>
      </c>
      <c r="H96" t="s">
        <v>1060</v>
      </c>
      <c r="I96" t="s">
        <v>673</v>
      </c>
      <c r="J96" t="s">
        <v>110</v>
      </c>
      <c r="K96" t="str">
        <f t="shared" si="2"/>
        <v>003</v>
      </c>
      <c r="L96" t="s">
        <v>674</v>
      </c>
      <c r="M96" t="s">
        <v>111</v>
      </c>
      <c r="N96">
        <v>3000</v>
      </c>
      <c r="O96" t="s">
        <v>56</v>
      </c>
      <c r="P96">
        <v>3361</v>
      </c>
      <c r="Q96" t="s">
        <v>114</v>
      </c>
      <c r="R96">
        <v>0</v>
      </c>
      <c r="S96" t="s">
        <v>58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</row>
    <row r="97" spans="1:27" x14ac:dyDescent="0.35">
      <c r="A97" t="str">
        <f t="shared" si="3"/>
        <v>2.6-15-X0100300333610</v>
      </c>
      <c r="B97" t="s">
        <v>1113</v>
      </c>
      <c r="C97" t="s">
        <v>214</v>
      </c>
      <c r="D97" t="s">
        <v>215</v>
      </c>
      <c r="E97" t="s">
        <v>1035</v>
      </c>
      <c r="F97" t="s">
        <v>101</v>
      </c>
      <c r="G97" t="s">
        <v>109</v>
      </c>
      <c r="H97" t="s">
        <v>1060</v>
      </c>
      <c r="I97" t="s">
        <v>102</v>
      </c>
      <c r="J97" t="s">
        <v>110</v>
      </c>
      <c r="K97" t="s">
        <v>1060</v>
      </c>
      <c r="L97" t="s">
        <v>103</v>
      </c>
      <c r="M97" t="s">
        <v>111</v>
      </c>
      <c r="N97">
        <v>3000</v>
      </c>
      <c r="O97" t="s">
        <v>56</v>
      </c>
      <c r="P97">
        <v>3361</v>
      </c>
      <c r="Q97" t="s">
        <v>114</v>
      </c>
      <c r="R97">
        <v>0</v>
      </c>
      <c r="S97" t="s">
        <v>58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</row>
    <row r="98" spans="1:27" x14ac:dyDescent="0.35">
      <c r="A98" t="str">
        <f t="shared" si="3"/>
        <v>1.1-00-X0100200235810</v>
      </c>
      <c r="B98" t="s">
        <v>1027</v>
      </c>
      <c r="C98" t="s">
        <v>639</v>
      </c>
      <c r="D98" t="s">
        <v>643</v>
      </c>
      <c r="E98" t="s">
        <v>1035</v>
      </c>
      <c r="F98" t="s">
        <v>663</v>
      </c>
      <c r="G98" t="s">
        <v>109</v>
      </c>
      <c r="H98" t="s">
        <v>1058</v>
      </c>
      <c r="I98" t="s">
        <v>667</v>
      </c>
      <c r="J98" t="s">
        <v>355</v>
      </c>
      <c r="K98" t="str">
        <f t="shared" ref="K98:K110" si="4">LEFT(L98,3)</f>
        <v>002</v>
      </c>
      <c r="L98" t="s">
        <v>668</v>
      </c>
      <c r="M98" t="s">
        <v>356</v>
      </c>
      <c r="N98">
        <v>3000</v>
      </c>
      <c r="O98" t="s">
        <v>56</v>
      </c>
      <c r="P98">
        <v>3581</v>
      </c>
      <c r="Q98" t="s">
        <v>190</v>
      </c>
      <c r="R98">
        <v>0</v>
      </c>
      <c r="S98" t="s">
        <v>58</v>
      </c>
      <c r="T98" s="6">
        <v>2295.84</v>
      </c>
      <c r="U98" s="1">
        <v>5000</v>
      </c>
      <c r="V98" s="1">
        <v>2087.04</v>
      </c>
      <c r="W98" s="1">
        <v>2087.04</v>
      </c>
      <c r="X98" s="1">
        <v>0</v>
      </c>
      <c r="Y98" s="1">
        <v>15000</v>
      </c>
      <c r="Z98" s="1">
        <v>0</v>
      </c>
      <c r="AA98" s="1">
        <v>0</v>
      </c>
    </row>
    <row r="99" spans="1:27" x14ac:dyDescent="0.35">
      <c r="A99" t="str">
        <f t="shared" si="3"/>
        <v>1.1-00-X0100300337510</v>
      </c>
      <c r="B99" t="s">
        <v>1027</v>
      </c>
      <c r="C99" t="s">
        <v>639</v>
      </c>
      <c r="D99" t="s">
        <v>643</v>
      </c>
      <c r="E99" t="s">
        <v>1035</v>
      </c>
      <c r="F99" t="s">
        <v>663</v>
      </c>
      <c r="G99" t="s">
        <v>109</v>
      </c>
      <c r="H99" t="s">
        <v>1060</v>
      </c>
      <c r="I99" t="s">
        <v>673</v>
      </c>
      <c r="J99" t="s">
        <v>110</v>
      </c>
      <c r="K99" t="str">
        <f t="shared" si="4"/>
        <v>003</v>
      </c>
      <c r="L99" t="s">
        <v>674</v>
      </c>
      <c r="M99" t="s">
        <v>111</v>
      </c>
      <c r="N99">
        <v>3000</v>
      </c>
      <c r="O99" t="s">
        <v>56</v>
      </c>
      <c r="P99">
        <v>3751</v>
      </c>
      <c r="Q99" t="s">
        <v>279</v>
      </c>
      <c r="R99">
        <v>0</v>
      </c>
      <c r="S99" t="s">
        <v>58</v>
      </c>
      <c r="T99" s="6">
        <v>12309.98</v>
      </c>
      <c r="U99" s="1">
        <v>0</v>
      </c>
      <c r="V99" s="1">
        <v>12309.98</v>
      </c>
      <c r="W99" s="1">
        <v>12309.98</v>
      </c>
      <c r="X99" s="1">
        <v>11397.95</v>
      </c>
      <c r="Y99" s="1">
        <v>11397.95</v>
      </c>
      <c r="Z99" s="1">
        <v>4332.16</v>
      </c>
      <c r="AA99" s="1">
        <v>4332.16</v>
      </c>
    </row>
    <row r="100" spans="1:27" x14ac:dyDescent="0.35">
      <c r="A100" t="str">
        <f t="shared" si="3"/>
        <v>1.1-00-X0100300337110</v>
      </c>
      <c r="B100" t="s">
        <v>1027</v>
      </c>
      <c r="C100" t="s">
        <v>639</v>
      </c>
      <c r="D100" t="s">
        <v>643</v>
      </c>
      <c r="E100" t="s">
        <v>1035</v>
      </c>
      <c r="F100" t="s">
        <v>663</v>
      </c>
      <c r="G100" t="s">
        <v>109</v>
      </c>
      <c r="H100" t="s">
        <v>1060</v>
      </c>
      <c r="I100" t="s">
        <v>673</v>
      </c>
      <c r="J100" t="s">
        <v>110</v>
      </c>
      <c r="K100" t="str">
        <f t="shared" si="4"/>
        <v>003</v>
      </c>
      <c r="L100" t="s">
        <v>674</v>
      </c>
      <c r="M100" t="s">
        <v>111</v>
      </c>
      <c r="N100">
        <v>3000</v>
      </c>
      <c r="O100" t="s">
        <v>56</v>
      </c>
      <c r="P100">
        <v>3711</v>
      </c>
      <c r="Q100" t="s">
        <v>278</v>
      </c>
      <c r="R100">
        <v>0</v>
      </c>
      <c r="S100" t="s">
        <v>58</v>
      </c>
      <c r="T100" s="6">
        <v>18400.04</v>
      </c>
      <c r="U100" s="1">
        <v>0</v>
      </c>
      <c r="V100" s="1">
        <v>18400.04</v>
      </c>
      <c r="W100" s="1">
        <v>18400.04</v>
      </c>
      <c r="X100" s="1">
        <v>14707.69</v>
      </c>
      <c r="Y100" s="1">
        <v>14707.69</v>
      </c>
      <c r="Z100" s="1">
        <v>2554.1799999999998</v>
      </c>
      <c r="AA100" s="1">
        <v>2554.1799999999998</v>
      </c>
    </row>
    <row r="101" spans="1:27" x14ac:dyDescent="0.35">
      <c r="A101" t="str">
        <f t="shared" si="3"/>
        <v>1.1-00-X0100500522110</v>
      </c>
      <c r="B101" t="s">
        <v>1027</v>
      </c>
      <c r="C101" t="s">
        <v>639</v>
      </c>
      <c r="D101" t="s">
        <v>643</v>
      </c>
      <c r="E101" t="s">
        <v>1035</v>
      </c>
      <c r="F101" t="s">
        <v>663</v>
      </c>
      <c r="G101" t="s">
        <v>109</v>
      </c>
      <c r="H101" t="s">
        <v>1059</v>
      </c>
      <c r="I101" t="s">
        <v>670</v>
      </c>
      <c r="J101" t="s">
        <v>359</v>
      </c>
      <c r="K101" t="str">
        <f t="shared" si="4"/>
        <v>005</v>
      </c>
      <c r="L101" t="s">
        <v>671</v>
      </c>
      <c r="M101" t="s">
        <v>360</v>
      </c>
      <c r="N101">
        <v>2000</v>
      </c>
      <c r="O101" t="s">
        <v>105</v>
      </c>
      <c r="P101">
        <v>2211</v>
      </c>
      <c r="Q101" t="s">
        <v>307</v>
      </c>
      <c r="R101">
        <v>0</v>
      </c>
      <c r="S101" t="s">
        <v>58</v>
      </c>
      <c r="T101" s="6">
        <v>35265</v>
      </c>
      <c r="U101" s="1">
        <v>0</v>
      </c>
      <c r="V101" s="1">
        <v>35264</v>
      </c>
      <c r="W101" s="1">
        <v>35264</v>
      </c>
      <c r="X101" s="1">
        <v>100000</v>
      </c>
      <c r="Y101" s="1">
        <v>0</v>
      </c>
      <c r="Z101" s="1">
        <v>88952.35</v>
      </c>
      <c r="AA101" s="1">
        <v>88952.35</v>
      </c>
    </row>
    <row r="102" spans="1:27" x14ac:dyDescent="0.35">
      <c r="A102" t="str">
        <f t="shared" si="3"/>
        <v>1.1-00-X0100100144510</v>
      </c>
      <c r="B102" t="s">
        <v>1027</v>
      </c>
      <c r="C102" t="s">
        <v>639</v>
      </c>
      <c r="D102" t="s">
        <v>643</v>
      </c>
      <c r="E102" t="s">
        <v>1035</v>
      </c>
      <c r="F102" t="s">
        <v>663</v>
      </c>
      <c r="G102" t="s">
        <v>109</v>
      </c>
      <c r="H102" t="s">
        <v>1057</v>
      </c>
      <c r="I102" t="s">
        <v>664</v>
      </c>
      <c r="J102" t="s">
        <v>343</v>
      </c>
      <c r="K102" t="str">
        <f t="shared" si="4"/>
        <v>001</v>
      </c>
      <c r="L102" t="s">
        <v>665</v>
      </c>
      <c r="M102" t="s">
        <v>344</v>
      </c>
      <c r="N102">
        <v>4000</v>
      </c>
      <c r="O102" t="s">
        <v>233</v>
      </c>
      <c r="P102">
        <v>4451</v>
      </c>
      <c r="Q102" t="s">
        <v>282</v>
      </c>
      <c r="R102">
        <v>0</v>
      </c>
      <c r="S102" t="s">
        <v>58</v>
      </c>
      <c r="T102" s="6">
        <v>95000</v>
      </c>
      <c r="U102" s="1">
        <v>475008.52</v>
      </c>
      <c r="V102" s="1">
        <v>70000</v>
      </c>
      <c r="W102" s="1">
        <v>70000</v>
      </c>
      <c r="X102" s="1">
        <v>387061</v>
      </c>
      <c r="Y102" s="1">
        <v>640000</v>
      </c>
      <c r="Z102" s="1">
        <v>298530.5</v>
      </c>
      <c r="AA102" s="1">
        <v>298530.5</v>
      </c>
    </row>
    <row r="103" spans="1:27" x14ac:dyDescent="0.35">
      <c r="A103" t="str">
        <f t="shared" si="3"/>
        <v>1.1-00-X0100200222110</v>
      </c>
      <c r="B103" t="s">
        <v>1027</v>
      </c>
      <c r="C103" t="s">
        <v>639</v>
      </c>
      <c r="D103" t="s">
        <v>643</v>
      </c>
      <c r="E103" t="s">
        <v>1035</v>
      </c>
      <c r="F103" t="s">
        <v>663</v>
      </c>
      <c r="G103" t="s">
        <v>109</v>
      </c>
      <c r="H103" t="s">
        <v>1058</v>
      </c>
      <c r="I103" t="s">
        <v>667</v>
      </c>
      <c r="J103" t="s">
        <v>355</v>
      </c>
      <c r="K103" t="str">
        <f t="shared" si="4"/>
        <v>002</v>
      </c>
      <c r="L103" t="s">
        <v>668</v>
      </c>
      <c r="M103" t="s">
        <v>356</v>
      </c>
      <c r="N103">
        <v>2000</v>
      </c>
      <c r="O103" t="s">
        <v>105</v>
      </c>
      <c r="P103">
        <v>2211</v>
      </c>
      <c r="Q103" t="s">
        <v>307</v>
      </c>
      <c r="R103">
        <v>0</v>
      </c>
      <c r="S103" t="s">
        <v>58</v>
      </c>
      <c r="T103" s="6">
        <v>109637.99</v>
      </c>
      <c r="U103" s="1">
        <v>150000</v>
      </c>
      <c r="V103" s="1">
        <v>81655.42</v>
      </c>
      <c r="W103" s="1">
        <v>81655.42</v>
      </c>
      <c r="X103" s="1">
        <v>180000</v>
      </c>
      <c r="Y103" s="1">
        <v>100000</v>
      </c>
      <c r="Z103" s="1">
        <v>25638.22</v>
      </c>
      <c r="AA103" s="1">
        <v>25638.22</v>
      </c>
    </row>
    <row r="104" spans="1:27" x14ac:dyDescent="0.35">
      <c r="A104" t="str">
        <f t="shared" si="3"/>
        <v>1.1-00-X0100100144513</v>
      </c>
      <c r="B104" t="s">
        <v>1027</v>
      </c>
      <c r="C104" t="s">
        <v>639</v>
      </c>
      <c r="D104" t="s">
        <v>643</v>
      </c>
      <c r="E104" t="s">
        <v>1035</v>
      </c>
      <c r="F104" t="s">
        <v>663</v>
      </c>
      <c r="G104" t="s">
        <v>109</v>
      </c>
      <c r="H104" t="s">
        <v>1057</v>
      </c>
      <c r="I104" t="s">
        <v>664</v>
      </c>
      <c r="J104" t="s">
        <v>343</v>
      </c>
      <c r="K104" t="str">
        <f t="shared" si="4"/>
        <v>001</v>
      </c>
      <c r="L104" t="s">
        <v>665</v>
      </c>
      <c r="M104" t="s">
        <v>344</v>
      </c>
      <c r="N104">
        <v>4000</v>
      </c>
      <c r="O104" t="s">
        <v>233</v>
      </c>
      <c r="P104">
        <v>4451</v>
      </c>
      <c r="Q104" t="s">
        <v>282</v>
      </c>
      <c r="R104">
        <v>3</v>
      </c>
      <c r="S104" t="s">
        <v>348</v>
      </c>
      <c r="T104" s="6">
        <v>180000</v>
      </c>
      <c r="U104" s="1">
        <v>180000</v>
      </c>
      <c r="V104" s="1">
        <v>165000</v>
      </c>
      <c r="W104" s="1">
        <v>165000</v>
      </c>
      <c r="X104" s="1">
        <v>180000</v>
      </c>
      <c r="Y104" s="1">
        <v>180000</v>
      </c>
      <c r="Z104" s="1">
        <v>180000</v>
      </c>
      <c r="AA104" s="1">
        <v>180000</v>
      </c>
    </row>
    <row r="105" spans="1:27" x14ac:dyDescent="0.35">
      <c r="A105" t="str">
        <f t="shared" si="3"/>
        <v>1.1-00-X0100200232910</v>
      </c>
      <c r="B105" t="s">
        <v>1027</v>
      </c>
      <c r="C105" t="s">
        <v>639</v>
      </c>
      <c r="D105" t="s">
        <v>643</v>
      </c>
      <c r="E105" t="s">
        <v>1035</v>
      </c>
      <c r="F105" t="s">
        <v>663</v>
      </c>
      <c r="G105" t="s">
        <v>109</v>
      </c>
      <c r="H105" t="s">
        <v>1058</v>
      </c>
      <c r="I105" t="s">
        <v>667</v>
      </c>
      <c r="J105" t="s">
        <v>355</v>
      </c>
      <c r="K105" t="str">
        <f t="shared" si="4"/>
        <v>002</v>
      </c>
      <c r="L105" t="s">
        <v>668</v>
      </c>
      <c r="M105" t="s">
        <v>356</v>
      </c>
      <c r="N105">
        <v>3000</v>
      </c>
      <c r="O105" t="s">
        <v>56</v>
      </c>
      <c r="P105">
        <v>3291</v>
      </c>
      <c r="Q105" t="s">
        <v>315</v>
      </c>
      <c r="R105">
        <v>0</v>
      </c>
      <c r="S105" t="s">
        <v>58</v>
      </c>
      <c r="T105" s="6">
        <v>321686</v>
      </c>
      <c r="U105" s="1">
        <v>500000</v>
      </c>
      <c r="V105" s="1">
        <v>311686</v>
      </c>
      <c r="W105" s="1">
        <v>311686</v>
      </c>
      <c r="X105" s="1">
        <v>5000</v>
      </c>
      <c r="Y105" s="1">
        <v>500000</v>
      </c>
      <c r="Z105" s="1">
        <v>0</v>
      </c>
      <c r="AA105" s="1">
        <v>0</v>
      </c>
    </row>
    <row r="106" spans="1:27" x14ac:dyDescent="0.35">
      <c r="A106" t="str">
        <f t="shared" si="3"/>
        <v>1.1-00-X0100400433910</v>
      </c>
      <c r="B106" t="s">
        <v>1027</v>
      </c>
      <c r="C106" t="s">
        <v>639</v>
      </c>
      <c r="D106" t="s">
        <v>643</v>
      </c>
      <c r="E106" t="s">
        <v>1035</v>
      </c>
      <c r="F106" t="s">
        <v>663</v>
      </c>
      <c r="G106" t="s">
        <v>109</v>
      </c>
      <c r="H106" t="s">
        <v>1061</v>
      </c>
      <c r="I106" t="s">
        <v>675</v>
      </c>
      <c r="J106" t="s">
        <v>238</v>
      </c>
      <c r="K106" t="str">
        <f t="shared" si="4"/>
        <v>004</v>
      </c>
      <c r="L106" t="s">
        <v>676</v>
      </c>
      <c r="M106" t="s">
        <v>239</v>
      </c>
      <c r="N106">
        <v>3000</v>
      </c>
      <c r="O106" t="s">
        <v>56</v>
      </c>
      <c r="P106">
        <v>3391</v>
      </c>
      <c r="Q106" t="s">
        <v>129</v>
      </c>
      <c r="R106">
        <v>0</v>
      </c>
      <c r="S106" t="s">
        <v>58</v>
      </c>
      <c r="T106" s="6">
        <v>350400</v>
      </c>
      <c r="U106" s="1">
        <v>450000</v>
      </c>
      <c r="V106" s="1">
        <v>350400</v>
      </c>
      <c r="W106" s="1">
        <v>321200</v>
      </c>
      <c r="X106" s="1">
        <v>1284800</v>
      </c>
      <c r="Y106" s="1">
        <v>450000</v>
      </c>
      <c r="Z106" s="1">
        <v>756300</v>
      </c>
      <c r="AA106" s="1">
        <v>262800</v>
      </c>
    </row>
    <row r="107" spans="1:27" x14ac:dyDescent="0.35">
      <c r="A107" t="str">
        <f t="shared" si="3"/>
        <v>1.1-00-X0100500538210</v>
      </c>
      <c r="B107" t="s">
        <v>1027</v>
      </c>
      <c r="C107" t="s">
        <v>639</v>
      </c>
      <c r="D107" t="s">
        <v>643</v>
      </c>
      <c r="E107" t="s">
        <v>1035</v>
      </c>
      <c r="F107" t="s">
        <v>663</v>
      </c>
      <c r="G107" t="s">
        <v>109</v>
      </c>
      <c r="H107" t="s">
        <v>1059</v>
      </c>
      <c r="I107" t="s">
        <v>670</v>
      </c>
      <c r="J107" t="s">
        <v>359</v>
      </c>
      <c r="K107" t="str">
        <f t="shared" si="4"/>
        <v>005</v>
      </c>
      <c r="L107" t="s">
        <v>671</v>
      </c>
      <c r="M107" t="s">
        <v>360</v>
      </c>
      <c r="N107">
        <v>3000</v>
      </c>
      <c r="O107" t="s">
        <v>56</v>
      </c>
      <c r="P107">
        <v>3821</v>
      </c>
      <c r="Q107" t="s">
        <v>228</v>
      </c>
      <c r="R107">
        <v>0</v>
      </c>
      <c r="S107" t="s">
        <v>58</v>
      </c>
      <c r="T107" s="6">
        <v>612595</v>
      </c>
      <c r="U107" s="1">
        <v>500000</v>
      </c>
      <c r="V107" s="1">
        <v>606794.19999999995</v>
      </c>
      <c r="W107" s="1">
        <v>606794.19999999995</v>
      </c>
      <c r="X107" s="1">
        <v>1134949.8</v>
      </c>
      <c r="Y107" s="1">
        <v>500000</v>
      </c>
      <c r="Z107" s="1">
        <v>1134949.8</v>
      </c>
      <c r="AA107" s="1">
        <v>535792.4</v>
      </c>
    </row>
    <row r="108" spans="1:27" x14ac:dyDescent="0.35">
      <c r="A108" t="str">
        <f t="shared" si="3"/>
        <v>1.1-00-X0100100144515</v>
      </c>
      <c r="B108" t="s">
        <v>1027</v>
      </c>
      <c r="C108" t="s">
        <v>639</v>
      </c>
      <c r="D108" t="s">
        <v>643</v>
      </c>
      <c r="E108" t="s">
        <v>1035</v>
      </c>
      <c r="F108" t="s">
        <v>663</v>
      </c>
      <c r="G108" t="s">
        <v>109</v>
      </c>
      <c r="H108" t="s">
        <v>1057</v>
      </c>
      <c r="I108" t="s">
        <v>664</v>
      </c>
      <c r="J108" t="s">
        <v>343</v>
      </c>
      <c r="K108" t="str">
        <f t="shared" si="4"/>
        <v>001</v>
      </c>
      <c r="L108" t="s">
        <v>665</v>
      </c>
      <c r="M108" t="s">
        <v>344</v>
      </c>
      <c r="N108">
        <v>4000</v>
      </c>
      <c r="O108" t="s">
        <v>233</v>
      </c>
      <c r="P108">
        <v>4451</v>
      </c>
      <c r="Q108" t="s">
        <v>282</v>
      </c>
      <c r="R108">
        <v>5</v>
      </c>
      <c r="S108" t="s">
        <v>350</v>
      </c>
      <c r="T108" s="6">
        <v>1000000</v>
      </c>
      <c r="U108" s="1">
        <v>1000008.52</v>
      </c>
      <c r="V108" s="1">
        <v>1000000</v>
      </c>
      <c r="W108" s="1">
        <v>1000000</v>
      </c>
      <c r="X108" s="1">
        <v>1000000</v>
      </c>
      <c r="Y108" s="1">
        <v>1000000</v>
      </c>
      <c r="Z108" s="1">
        <v>1000000</v>
      </c>
      <c r="AA108" s="1">
        <v>1000000</v>
      </c>
    </row>
    <row r="109" spans="1:27" x14ac:dyDescent="0.35">
      <c r="A109" t="str">
        <f t="shared" si="3"/>
        <v>1.1-00-X0100300327110</v>
      </c>
      <c r="B109" t="s">
        <v>1027</v>
      </c>
      <c r="C109" t="s">
        <v>639</v>
      </c>
      <c r="D109" t="s">
        <v>643</v>
      </c>
      <c r="E109" t="s">
        <v>1035</v>
      </c>
      <c r="F109" t="s">
        <v>663</v>
      </c>
      <c r="G109" t="s">
        <v>109</v>
      </c>
      <c r="H109" t="s">
        <v>1060</v>
      </c>
      <c r="I109" t="s">
        <v>673</v>
      </c>
      <c r="J109" t="s">
        <v>110</v>
      </c>
      <c r="K109" t="str">
        <f t="shared" si="4"/>
        <v>003</v>
      </c>
      <c r="L109" t="s">
        <v>674</v>
      </c>
      <c r="M109" t="s">
        <v>111</v>
      </c>
      <c r="N109">
        <v>2000</v>
      </c>
      <c r="O109" t="s">
        <v>105</v>
      </c>
      <c r="P109">
        <v>2711</v>
      </c>
      <c r="Q109" t="s">
        <v>106</v>
      </c>
      <c r="R109">
        <v>0</v>
      </c>
      <c r="S109" t="s">
        <v>58</v>
      </c>
      <c r="T109" s="6">
        <v>1204801.17</v>
      </c>
      <c r="U109" s="1">
        <v>1500000</v>
      </c>
      <c r="V109" s="1">
        <v>1204801.17</v>
      </c>
      <c r="W109" s="1">
        <v>484607.4</v>
      </c>
      <c r="X109" s="1">
        <v>1526756.09</v>
      </c>
      <c r="Y109" s="1">
        <v>2926756.09</v>
      </c>
      <c r="Z109" s="1">
        <v>950116.68</v>
      </c>
      <c r="AA109" s="1">
        <v>950116.68</v>
      </c>
    </row>
    <row r="110" spans="1:27" x14ac:dyDescent="0.35">
      <c r="A110" t="str">
        <f t="shared" si="3"/>
        <v>1.1-00-X0502101521110</v>
      </c>
      <c r="B110" t="s">
        <v>1027</v>
      </c>
      <c r="C110" t="s">
        <v>639</v>
      </c>
      <c r="D110" t="s">
        <v>643</v>
      </c>
      <c r="E110" t="s">
        <v>1036</v>
      </c>
      <c r="F110" t="s">
        <v>677</v>
      </c>
      <c r="G110" t="s">
        <v>74</v>
      </c>
      <c r="H110" t="s">
        <v>1062</v>
      </c>
      <c r="I110" t="s">
        <v>678</v>
      </c>
      <c r="J110" t="s">
        <v>120</v>
      </c>
      <c r="K110" t="str">
        <f t="shared" si="4"/>
        <v>015</v>
      </c>
      <c r="L110" t="s">
        <v>679</v>
      </c>
      <c r="M110" t="s">
        <v>75</v>
      </c>
      <c r="N110">
        <v>2000</v>
      </c>
      <c r="O110" t="s">
        <v>105</v>
      </c>
      <c r="P110">
        <v>2111</v>
      </c>
      <c r="Q110" t="s">
        <v>124</v>
      </c>
      <c r="R110">
        <v>0</v>
      </c>
      <c r="S110" t="s">
        <v>58</v>
      </c>
      <c r="T110" s="6">
        <v>2339820.2599999998</v>
      </c>
      <c r="U110" s="1">
        <v>2000000</v>
      </c>
      <c r="V110" s="1">
        <v>2331721.58</v>
      </c>
      <c r="W110" s="1">
        <v>2331721.58</v>
      </c>
      <c r="X110" s="1">
        <v>3870913.18</v>
      </c>
      <c r="Y110" s="1">
        <v>3474000</v>
      </c>
      <c r="Z110" s="1">
        <v>2260402.98</v>
      </c>
      <c r="AA110" s="1">
        <v>2260402.98</v>
      </c>
    </row>
    <row r="111" spans="1:27" x14ac:dyDescent="0.35">
      <c r="A111" t="str">
        <f t="shared" si="3"/>
        <v>2.6-15-X0502101521110</v>
      </c>
      <c r="B111" t="s">
        <v>1113</v>
      </c>
      <c r="C111" t="s">
        <v>214</v>
      </c>
      <c r="D111" t="s">
        <v>215</v>
      </c>
      <c r="E111" t="s">
        <v>1036</v>
      </c>
      <c r="F111" t="s">
        <v>67</v>
      </c>
      <c r="G111" t="s">
        <v>74</v>
      </c>
      <c r="H111" t="s">
        <v>1062</v>
      </c>
      <c r="I111" t="s">
        <v>115</v>
      </c>
      <c r="J111" t="s">
        <v>120</v>
      </c>
      <c r="K111" t="s">
        <v>1056</v>
      </c>
      <c r="L111" t="s">
        <v>69</v>
      </c>
      <c r="M111" t="s">
        <v>75</v>
      </c>
      <c r="N111">
        <v>2000</v>
      </c>
      <c r="O111" t="s">
        <v>105</v>
      </c>
      <c r="P111">
        <v>2111</v>
      </c>
      <c r="Q111" t="s">
        <v>124</v>
      </c>
      <c r="R111">
        <v>0</v>
      </c>
      <c r="S111" t="s">
        <v>58</v>
      </c>
      <c r="T111" s="6">
        <v>7799.48</v>
      </c>
      <c r="U111" s="1">
        <v>0</v>
      </c>
      <c r="V111" s="1">
        <v>7799.48</v>
      </c>
      <c r="W111" s="1">
        <v>7799.48</v>
      </c>
      <c r="X111" s="1">
        <v>0</v>
      </c>
      <c r="Y111" s="1">
        <v>0</v>
      </c>
      <c r="Z111" s="1">
        <v>0</v>
      </c>
      <c r="AA111" s="1">
        <v>0</v>
      </c>
    </row>
    <row r="112" spans="1:27" x14ac:dyDescent="0.35">
      <c r="A112" t="str">
        <f t="shared" si="3"/>
        <v>1.1-00-X0502101521410</v>
      </c>
      <c r="B112" t="s">
        <v>1027</v>
      </c>
      <c r="C112" t="s">
        <v>639</v>
      </c>
      <c r="D112" t="s">
        <v>643</v>
      </c>
      <c r="E112" t="s">
        <v>1036</v>
      </c>
      <c r="F112" t="s">
        <v>677</v>
      </c>
      <c r="G112" t="s">
        <v>74</v>
      </c>
      <c r="H112" t="s">
        <v>1062</v>
      </c>
      <c r="I112" t="s">
        <v>678</v>
      </c>
      <c r="J112" t="s">
        <v>120</v>
      </c>
      <c r="K112" t="str">
        <f t="shared" ref="K112:K125" si="5">LEFT(L112,3)</f>
        <v>015</v>
      </c>
      <c r="L112" t="s">
        <v>679</v>
      </c>
      <c r="M112" t="s">
        <v>75</v>
      </c>
      <c r="N112">
        <v>2000</v>
      </c>
      <c r="O112" t="s">
        <v>105</v>
      </c>
      <c r="P112">
        <v>2141</v>
      </c>
      <c r="Q112" t="s">
        <v>126</v>
      </c>
      <c r="R112">
        <v>0</v>
      </c>
      <c r="S112" t="s">
        <v>58</v>
      </c>
      <c r="T112" s="6">
        <v>24759.15</v>
      </c>
      <c r="U112" s="1">
        <v>0</v>
      </c>
      <c r="V112" s="1">
        <v>24759.15</v>
      </c>
      <c r="W112" s="1">
        <v>24759.15</v>
      </c>
      <c r="X112" s="1">
        <v>204194.1</v>
      </c>
      <c r="Y112" s="1">
        <v>23000</v>
      </c>
      <c r="Z112" s="1">
        <v>152658.32</v>
      </c>
      <c r="AA112" s="1">
        <v>8942.7999999999993</v>
      </c>
    </row>
    <row r="113" spans="1:27" x14ac:dyDescent="0.35">
      <c r="A113" t="str">
        <f t="shared" si="3"/>
        <v>1.1-00-X0502101521510</v>
      </c>
      <c r="B113" t="s">
        <v>1027</v>
      </c>
      <c r="C113" t="s">
        <v>639</v>
      </c>
      <c r="D113" t="s">
        <v>643</v>
      </c>
      <c r="E113" t="s">
        <v>1036</v>
      </c>
      <c r="F113" t="s">
        <v>677</v>
      </c>
      <c r="G113" t="s">
        <v>74</v>
      </c>
      <c r="H113" t="s">
        <v>1062</v>
      </c>
      <c r="I113" t="s">
        <v>678</v>
      </c>
      <c r="J113" t="s">
        <v>120</v>
      </c>
      <c r="K113" t="str">
        <f t="shared" si="5"/>
        <v>015</v>
      </c>
      <c r="L113" t="s">
        <v>679</v>
      </c>
      <c r="M113" t="s">
        <v>75</v>
      </c>
      <c r="N113">
        <v>2000</v>
      </c>
      <c r="O113" t="s">
        <v>105</v>
      </c>
      <c r="P113">
        <v>2151</v>
      </c>
      <c r="Q113" t="s">
        <v>366</v>
      </c>
      <c r="R113">
        <v>0</v>
      </c>
      <c r="S113" t="s">
        <v>58</v>
      </c>
      <c r="T113" s="6">
        <v>420</v>
      </c>
      <c r="U113" s="1">
        <v>0</v>
      </c>
      <c r="V113" s="1">
        <v>420</v>
      </c>
      <c r="W113" s="1">
        <v>420</v>
      </c>
      <c r="X113" s="1">
        <v>420</v>
      </c>
      <c r="Y113" s="1">
        <v>420</v>
      </c>
      <c r="Z113" s="1">
        <v>0</v>
      </c>
      <c r="AA113" s="1">
        <v>0</v>
      </c>
    </row>
    <row r="114" spans="1:27" x14ac:dyDescent="0.35">
      <c r="A114" t="str">
        <f t="shared" si="3"/>
        <v>1.1-00-X0502101521610</v>
      </c>
      <c r="B114" t="s">
        <v>1027</v>
      </c>
      <c r="C114" t="s">
        <v>639</v>
      </c>
      <c r="D114" t="s">
        <v>643</v>
      </c>
      <c r="E114" t="s">
        <v>1036</v>
      </c>
      <c r="F114" t="s">
        <v>677</v>
      </c>
      <c r="G114" t="s">
        <v>74</v>
      </c>
      <c r="H114" t="s">
        <v>1062</v>
      </c>
      <c r="I114" t="s">
        <v>678</v>
      </c>
      <c r="J114" t="s">
        <v>120</v>
      </c>
      <c r="K114" t="str">
        <f t="shared" si="5"/>
        <v>015</v>
      </c>
      <c r="L114" t="s">
        <v>679</v>
      </c>
      <c r="M114" t="s">
        <v>75</v>
      </c>
      <c r="N114">
        <v>2000</v>
      </c>
      <c r="O114" t="s">
        <v>105</v>
      </c>
      <c r="P114">
        <v>2161</v>
      </c>
      <c r="Q114" t="s">
        <v>367</v>
      </c>
      <c r="R114">
        <v>0</v>
      </c>
      <c r="S114" t="s">
        <v>58</v>
      </c>
      <c r="T114" s="6">
        <v>2153994.9900000002</v>
      </c>
      <c r="U114" s="1">
        <v>1450000</v>
      </c>
      <c r="V114" s="1">
        <v>2062001.19</v>
      </c>
      <c r="W114" s="1">
        <v>2062001.19</v>
      </c>
      <c r="X114" s="1">
        <v>1148656.1000000001</v>
      </c>
      <c r="Y114" s="1">
        <v>1828856.1</v>
      </c>
      <c r="Z114" s="1">
        <v>672812.28</v>
      </c>
      <c r="AA114" s="1">
        <v>343279.48</v>
      </c>
    </row>
    <row r="115" spans="1:27" x14ac:dyDescent="0.35">
      <c r="A115" t="str">
        <f t="shared" si="3"/>
        <v>1.1-00-X0502101522110</v>
      </c>
      <c r="B115" t="s">
        <v>1027</v>
      </c>
      <c r="C115" t="s">
        <v>639</v>
      </c>
      <c r="D115" t="s">
        <v>643</v>
      </c>
      <c r="E115" t="s">
        <v>1036</v>
      </c>
      <c r="F115" t="s">
        <v>677</v>
      </c>
      <c r="G115" t="s">
        <v>74</v>
      </c>
      <c r="H115" t="s">
        <v>1062</v>
      </c>
      <c r="I115" t="s">
        <v>678</v>
      </c>
      <c r="J115" t="s">
        <v>120</v>
      </c>
      <c r="K115" t="str">
        <f t="shared" si="5"/>
        <v>015</v>
      </c>
      <c r="L115" t="s">
        <v>679</v>
      </c>
      <c r="M115" t="s">
        <v>75</v>
      </c>
      <c r="N115">
        <v>2000</v>
      </c>
      <c r="O115" t="s">
        <v>105</v>
      </c>
      <c r="P115">
        <v>2211</v>
      </c>
      <c r="Q115" t="s">
        <v>307</v>
      </c>
      <c r="R115">
        <v>0</v>
      </c>
      <c r="S115" t="s">
        <v>58</v>
      </c>
      <c r="T115" s="6">
        <v>338812.5</v>
      </c>
      <c r="U115" s="1">
        <v>247860</v>
      </c>
      <c r="V115" s="1">
        <v>282232.5</v>
      </c>
      <c r="W115" s="1">
        <v>282232.5</v>
      </c>
      <c r="X115" s="1">
        <v>424924</v>
      </c>
      <c r="Y115" s="1">
        <v>200000</v>
      </c>
      <c r="Z115" s="1">
        <v>281832.95</v>
      </c>
      <c r="AA115" s="1">
        <v>281832.95</v>
      </c>
    </row>
    <row r="116" spans="1:27" x14ac:dyDescent="0.35">
      <c r="A116" t="str">
        <f t="shared" si="3"/>
        <v>1.1-00-X0502101524110</v>
      </c>
      <c r="B116" t="s">
        <v>1027</v>
      </c>
      <c r="C116" t="s">
        <v>639</v>
      </c>
      <c r="D116" t="s">
        <v>643</v>
      </c>
      <c r="E116" t="s">
        <v>1036</v>
      </c>
      <c r="F116" t="s">
        <v>677</v>
      </c>
      <c r="G116" t="s">
        <v>74</v>
      </c>
      <c r="H116" t="s">
        <v>1062</v>
      </c>
      <c r="I116" t="s">
        <v>678</v>
      </c>
      <c r="J116" t="s">
        <v>120</v>
      </c>
      <c r="K116" t="str">
        <f t="shared" si="5"/>
        <v>015</v>
      </c>
      <c r="L116" t="s">
        <v>679</v>
      </c>
      <c r="M116" t="s">
        <v>75</v>
      </c>
      <c r="N116">
        <v>2000</v>
      </c>
      <c r="O116" t="s">
        <v>105</v>
      </c>
      <c r="P116">
        <v>2411</v>
      </c>
      <c r="Q116" t="s">
        <v>369</v>
      </c>
      <c r="R116">
        <v>0</v>
      </c>
      <c r="S116" t="s">
        <v>58</v>
      </c>
      <c r="T116" s="6">
        <v>150583.6</v>
      </c>
      <c r="U116" s="1">
        <v>0</v>
      </c>
      <c r="V116" s="1">
        <v>150583.6</v>
      </c>
      <c r="W116" s="1">
        <v>150583.6</v>
      </c>
      <c r="X116" s="1">
        <v>1705959.82</v>
      </c>
      <c r="Y116" s="1">
        <v>2000</v>
      </c>
      <c r="Z116" s="1">
        <v>9449.82</v>
      </c>
      <c r="AA116" s="1">
        <v>9449.82</v>
      </c>
    </row>
    <row r="117" spans="1:27" x14ac:dyDescent="0.35">
      <c r="A117" t="str">
        <f t="shared" si="3"/>
        <v>1.1-00-X0502101524210</v>
      </c>
      <c r="B117" t="s">
        <v>1027</v>
      </c>
      <c r="C117" t="s">
        <v>639</v>
      </c>
      <c r="D117" t="s">
        <v>643</v>
      </c>
      <c r="E117" t="s">
        <v>1036</v>
      </c>
      <c r="F117" t="s">
        <v>677</v>
      </c>
      <c r="G117" t="s">
        <v>74</v>
      </c>
      <c r="H117" t="s">
        <v>1062</v>
      </c>
      <c r="I117" t="s">
        <v>678</v>
      </c>
      <c r="J117" t="s">
        <v>120</v>
      </c>
      <c r="K117" t="str">
        <f t="shared" si="5"/>
        <v>015</v>
      </c>
      <c r="L117" t="s">
        <v>679</v>
      </c>
      <c r="M117" t="s">
        <v>75</v>
      </c>
      <c r="N117">
        <v>2000</v>
      </c>
      <c r="O117" t="s">
        <v>105</v>
      </c>
      <c r="P117">
        <v>2421</v>
      </c>
      <c r="Q117" t="s">
        <v>370</v>
      </c>
      <c r="R117">
        <v>0</v>
      </c>
      <c r="S117" t="s">
        <v>58</v>
      </c>
      <c r="T117" s="6">
        <v>413156.81</v>
      </c>
      <c r="U117" s="1">
        <v>20000</v>
      </c>
      <c r="V117" s="1">
        <v>398071.01</v>
      </c>
      <c r="W117" s="1">
        <v>398071.01</v>
      </c>
      <c r="X117" s="1">
        <v>20000</v>
      </c>
      <c r="Y117" s="1">
        <v>20000</v>
      </c>
      <c r="Z117" s="1">
        <v>18655.52</v>
      </c>
      <c r="AA117" s="1">
        <v>18655.52</v>
      </c>
    </row>
    <row r="118" spans="1:27" x14ac:dyDescent="0.35">
      <c r="A118" t="str">
        <f t="shared" si="3"/>
        <v>1.1-00-X0502101524410</v>
      </c>
      <c r="B118" t="s">
        <v>1027</v>
      </c>
      <c r="C118" t="s">
        <v>639</v>
      </c>
      <c r="D118" t="s">
        <v>643</v>
      </c>
      <c r="E118" t="s">
        <v>1036</v>
      </c>
      <c r="F118" t="s">
        <v>677</v>
      </c>
      <c r="G118" t="s">
        <v>74</v>
      </c>
      <c r="H118" t="s">
        <v>1062</v>
      </c>
      <c r="I118" t="s">
        <v>678</v>
      </c>
      <c r="J118" t="s">
        <v>120</v>
      </c>
      <c r="K118" t="str">
        <f t="shared" si="5"/>
        <v>015</v>
      </c>
      <c r="L118" t="s">
        <v>679</v>
      </c>
      <c r="M118" t="s">
        <v>75</v>
      </c>
      <c r="N118">
        <v>2000</v>
      </c>
      <c r="O118" t="s">
        <v>105</v>
      </c>
      <c r="P118">
        <v>2441</v>
      </c>
      <c r="Q118" t="s">
        <v>662</v>
      </c>
      <c r="R118">
        <v>0</v>
      </c>
      <c r="S118" t="s">
        <v>58</v>
      </c>
      <c r="T118" s="1">
        <v>0</v>
      </c>
      <c r="U118" s="1">
        <v>0</v>
      </c>
      <c r="V118" s="1">
        <v>0</v>
      </c>
      <c r="W118" s="1">
        <v>0</v>
      </c>
      <c r="X118" s="1">
        <v>1287</v>
      </c>
      <c r="Y118" s="1">
        <v>0</v>
      </c>
      <c r="Z118" s="1">
        <v>420.5</v>
      </c>
      <c r="AA118" s="1">
        <v>420.5</v>
      </c>
    </row>
    <row r="119" spans="1:27" x14ac:dyDescent="0.35">
      <c r="A119" t="str">
        <f t="shared" si="3"/>
        <v>1.1-00-X0502101524510</v>
      </c>
      <c r="B119" t="s">
        <v>1027</v>
      </c>
      <c r="C119" t="s">
        <v>639</v>
      </c>
      <c r="D119" t="s">
        <v>643</v>
      </c>
      <c r="E119" t="s">
        <v>1036</v>
      </c>
      <c r="F119" t="s">
        <v>677</v>
      </c>
      <c r="G119" t="s">
        <v>74</v>
      </c>
      <c r="H119" t="s">
        <v>1062</v>
      </c>
      <c r="I119" t="s">
        <v>678</v>
      </c>
      <c r="J119" t="s">
        <v>120</v>
      </c>
      <c r="K119" t="str">
        <f t="shared" si="5"/>
        <v>015</v>
      </c>
      <c r="L119" t="s">
        <v>679</v>
      </c>
      <c r="M119" t="s">
        <v>75</v>
      </c>
      <c r="N119">
        <v>2000</v>
      </c>
      <c r="O119" t="s">
        <v>105</v>
      </c>
      <c r="P119">
        <v>2451</v>
      </c>
      <c r="Q119" t="s">
        <v>371</v>
      </c>
      <c r="R119">
        <v>0</v>
      </c>
      <c r="S119" t="s">
        <v>58</v>
      </c>
      <c r="T119" s="6">
        <v>48708.4</v>
      </c>
      <c r="U119" s="1">
        <v>50000</v>
      </c>
      <c r="V119" s="1">
        <v>48708.4</v>
      </c>
      <c r="W119" s="1">
        <v>48708.4</v>
      </c>
      <c r="X119" s="1">
        <v>47757.2</v>
      </c>
      <c r="Y119" s="1">
        <v>47757.2</v>
      </c>
      <c r="Z119" s="1">
        <v>7888</v>
      </c>
      <c r="AA119" s="1">
        <v>7888</v>
      </c>
    </row>
    <row r="120" spans="1:27" x14ac:dyDescent="0.35">
      <c r="A120" t="str">
        <f t="shared" si="3"/>
        <v>1.1-00-X0502101524610</v>
      </c>
      <c r="B120" t="s">
        <v>1027</v>
      </c>
      <c r="C120" t="s">
        <v>639</v>
      </c>
      <c r="D120" t="s">
        <v>643</v>
      </c>
      <c r="E120" t="s">
        <v>1036</v>
      </c>
      <c r="F120" t="s">
        <v>677</v>
      </c>
      <c r="G120" t="s">
        <v>74</v>
      </c>
      <c r="H120" t="s">
        <v>1062</v>
      </c>
      <c r="I120" t="s">
        <v>678</v>
      </c>
      <c r="J120" t="s">
        <v>120</v>
      </c>
      <c r="K120" t="str">
        <f t="shared" si="5"/>
        <v>015</v>
      </c>
      <c r="L120" t="s">
        <v>679</v>
      </c>
      <c r="M120" t="s">
        <v>75</v>
      </c>
      <c r="N120">
        <v>2000</v>
      </c>
      <c r="O120" t="s">
        <v>105</v>
      </c>
      <c r="P120">
        <v>2461</v>
      </c>
      <c r="Q120" t="s">
        <v>372</v>
      </c>
      <c r="R120">
        <v>0</v>
      </c>
      <c r="S120" t="s">
        <v>58</v>
      </c>
      <c r="T120" s="6">
        <v>166517.46</v>
      </c>
      <c r="U120" s="1">
        <v>110000</v>
      </c>
      <c r="V120" s="1">
        <v>105686.76</v>
      </c>
      <c r="W120" s="1">
        <v>93693.41</v>
      </c>
      <c r="X120" s="1">
        <v>150000</v>
      </c>
      <c r="Y120" s="1">
        <v>150000</v>
      </c>
      <c r="Z120" s="1">
        <v>97577.27</v>
      </c>
      <c r="AA120" s="1">
        <v>97577.27</v>
      </c>
    </row>
    <row r="121" spans="1:27" x14ac:dyDescent="0.35">
      <c r="A121" t="str">
        <f t="shared" si="3"/>
        <v>1.1-00-X0502101524710</v>
      </c>
      <c r="B121" t="s">
        <v>1027</v>
      </c>
      <c r="C121" t="s">
        <v>639</v>
      </c>
      <c r="D121" t="s">
        <v>643</v>
      </c>
      <c r="E121" t="s">
        <v>1036</v>
      </c>
      <c r="F121" t="s">
        <v>677</v>
      </c>
      <c r="G121" t="s">
        <v>74</v>
      </c>
      <c r="H121" t="s">
        <v>1062</v>
      </c>
      <c r="I121" t="s">
        <v>678</v>
      </c>
      <c r="J121" t="s">
        <v>120</v>
      </c>
      <c r="K121" t="str">
        <f t="shared" si="5"/>
        <v>015</v>
      </c>
      <c r="L121" t="s">
        <v>679</v>
      </c>
      <c r="M121" t="s">
        <v>75</v>
      </c>
      <c r="N121">
        <v>2000</v>
      </c>
      <c r="O121" t="s">
        <v>105</v>
      </c>
      <c r="P121">
        <v>2471</v>
      </c>
      <c r="Q121" t="s">
        <v>373</v>
      </c>
      <c r="R121">
        <v>0</v>
      </c>
      <c r="S121" t="s">
        <v>58</v>
      </c>
      <c r="T121" s="6">
        <v>22096.42</v>
      </c>
      <c r="U121" s="1">
        <v>80000</v>
      </c>
      <c r="V121" s="1">
        <v>22089.24</v>
      </c>
      <c r="W121" s="1">
        <v>22089.24</v>
      </c>
      <c r="X121" s="1">
        <v>42700</v>
      </c>
      <c r="Y121" s="1">
        <v>50000</v>
      </c>
      <c r="Z121" s="1">
        <v>30881.72</v>
      </c>
      <c r="AA121" s="1">
        <v>30881.72</v>
      </c>
    </row>
    <row r="122" spans="1:27" x14ac:dyDescent="0.35">
      <c r="A122" t="str">
        <f t="shared" si="3"/>
        <v>1.1-00-X0502101524910</v>
      </c>
      <c r="B122" t="s">
        <v>1027</v>
      </c>
      <c r="C122" t="s">
        <v>639</v>
      </c>
      <c r="D122" t="s">
        <v>643</v>
      </c>
      <c r="E122" t="s">
        <v>1036</v>
      </c>
      <c r="F122" t="s">
        <v>677</v>
      </c>
      <c r="G122" t="s">
        <v>74</v>
      </c>
      <c r="H122" t="s">
        <v>1062</v>
      </c>
      <c r="I122" t="s">
        <v>678</v>
      </c>
      <c r="J122" t="s">
        <v>120</v>
      </c>
      <c r="K122" t="str">
        <f t="shared" si="5"/>
        <v>015</v>
      </c>
      <c r="L122" t="s">
        <v>679</v>
      </c>
      <c r="M122" t="s">
        <v>75</v>
      </c>
      <c r="N122">
        <v>2000</v>
      </c>
      <c r="O122" t="s">
        <v>105</v>
      </c>
      <c r="P122">
        <v>2491</v>
      </c>
      <c r="Q122" t="s">
        <v>374</v>
      </c>
      <c r="R122">
        <v>0</v>
      </c>
      <c r="S122" t="s">
        <v>58</v>
      </c>
      <c r="T122" s="6">
        <v>409580.77</v>
      </c>
      <c r="U122" s="1">
        <v>320000</v>
      </c>
      <c r="V122" s="1">
        <v>392154.09</v>
      </c>
      <c r="W122" s="1">
        <v>392154.09</v>
      </c>
      <c r="X122" s="1">
        <v>2738005.5</v>
      </c>
      <c r="Y122" s="1">
        <v>420000</v>
      </c>
      <c r="Z122" s="1">
        <v>2638036.7000000002</v>
      </c>
      <c r="AA122" s="1">
        <v>149907.04</v>
      </c>
    </row>
    <row r="123" spans="1:27" x14ac:dyDescent="0.35">
      <c r="A123" t="str">
        <f t="shared" si="3"/>
        <v>1.1-00-X0502101525210</v>
      </c>
      <c r="B123" t="s">
        <v>1027</v>
      </c>
      <c r="C123" t="s">
        <v>639</v>
      </c>
      <c r="D123" t="s">
        <v>643</v>
      </c>
      <c r="E123" t="s">
        <v>1036</v>
      </c>
      <c r="F123" t="s">
        <v>677</v>
      </c>
      <c r="G123" t="s">
        <v>74</v>
      </c>
      <c r="H123" t="s">
        <v>1062</v>
      </c>
      <c r="I123" t="s">
        <v>678</v>
      </c>
      <c r="J123" t="s">
        <v>120</v>
      </c>
      <c r="K123" t="str">
        <f t="shared" si="5"/>
        <v>015</v>
      </c>
      <c r="L123" t="s">
        <v>679</v>
      </c>
      <c r="M123" t="s">
        <v>75</v>
      </c>
      <c r="N123">
        <v>2000</v>
      </c>
      <c r="O123" t="s">
        <v>105</v>
      </c>
      <c r="P123">
        <v>2521</v>
      </c>
      <c r="Q123" t="s">
        <v>375</v>
      </c>
      <c r="R123">
        <v>0</v>
      </c>
      <c r="S123" t="s">
        <v>58</v>
      </c>
      <c r="T123" s="6">
        <v>90467.34</v>
      </c>
      <c r="U123" s="1">
        <v>50000</v>
      </c>
      <c r="V123" s="1">
        <v>90467.34</v>
      </c>
      <c r="W123" s="1">
        <v>90467.34</v>
      </c>
      <c r="X123" s="1">
        <v>123580</v>
      </c>
      <c r="Y123" s="1">
        <v>123580</v>
      </c>
      <c r="Z123" s="1">
        <v>0</v>
      </c>
      <c r="AA123" s="1">
        <v>0</v>
      </c>
    </row>
    <row r="124" spans="1:27" x14ac:dyDescent="0.35">
      <c r="A124" t="str">
        <f t="shared" si="3"/>
        <v>1.1-00-X0502101525610</v>
      </c>
      <c r="B124" t="s">
        <v>1027</v>
      </c>
      <c r="C124" t="s">
        <v>639</v>
      </c>
      <c r="D124" t="s">
        <v>643</v>
      </c>
      <c r="E124" t="s">
        <v>1036</v>
      </c>
      <c r="F124" t="s">
        <v>677</v>
      </c>
      <c r="G124" t="s">
        <v>74</v>
      </c>
      <c r="H124" t="s">
        <v>1062</v>
      </c>
      <c r="I124" t="s">
        <v>678</v>
      </c>
      <c r="J124" t="s">
        <v>120</v>
      </c>
      <c r="K124" t="str">
        <f t="shared" si="5"/>
        <v>015</v>
      </c>
      <c r="L124" t="s">
        <v>679</v>
      </c>
      <c r="M124" t="s">
        <v>75</v>
      </c>
      <c r="N124">
        <v>2000</v>
      </c>
      <c r="O124" t="s">
        <v>105</v>
      </c>
      <c r="P124">
        <v>2561</v>
      </c>
      <c r="Q124" t="s">
        <v>376</v>
      </c>
      <c r="R124">
        <v>0</v>
      </c>
      <c r="S124" t="s">
        <v>58</v>
      </c>
      <c r="T124" s="6">
        <v>2807</v>
      </c>
      <c r="U124" s="1">
        <v>0</v>
      </c>
      <c r="V124" s="1">
        <v>2807</v>
      </c>
      <c r="W124" s="1">
        <v>2807</v>
      </c>
      <c r="X124" s="1">
        <v>16200</v>
      </c>
      <c r="Y124" s="1">
        <v>1500</v>
      </c>
      <c r="Z124" s="1">
        <v>3280.93</v>
      </c>
      <c r="AA124" s="1">
        <v>3280.93</v>
      </c>
    </row>
    <row r="125" spans="1:27" x14ac:dyDescent="0.35">
      <c r="A125" t="str">
        <f t="shared" si="3"/>
        <v>1.1-00-X0502101526110</v>
      </c>
      <c r="B125" t="s">
        <v>1027</v>
      </c>
      <c r="C125" t="s">
        <v>639</v>
      </c>
      <c r="D125" t="s">
        <v>643</v>
      </c>
      <c r="E125" t="s">
        <v>1036</v>
      </c>
      <c r="F125" t="s">
        <v>677</v>
      </c>
      <c r="G125" t="s">
        <v>74</v>
      </c>
      <c r="H125" t="s">
        <v>1062</v>
      </c>
      <c r="I125" t="s">
        <v>678</v>
      </c>
      <c r="J125" t="s">
        <v>120</v>
      </c>
      <c r="K125" t="str">
        <f t="shared" si="5"/>
        <v>015</v>
      </c>
      <c r="L125" t="s">
        <v>679</v>
      </c>
      <c r="M125" t="s">
        <v>75</v>
      </c>
      <c r="N125">
        <v>2000</v>
      </c>
      <c r="O125" t="s">
        <v>105</v>
      </c>
      <c r="P125">
        <v>2611</v>
      </c>
      <c r="Q125" t="s">
        <v>128</v>
      </c>
      <c r="R125">
        <v>0</v>
      </c>
      <c r="S125" t="s">
        <v>58</v>
      </c>
      <c r="T125" s="6">
        <v>49419224.159999996</v>
      </c>
      <c r="U125" s="1">
        <v>35000000</v>
      </c>
      <c r="V125" s="1">
        <v>49090154.409999996</v>
      </c>
      <c r="W125" s="1">
        <v>49035141.409999996</v>
      </c>
      <c r="X125" s="1">
        <v>42246515.359999999</v>
      </c>
      <c r="Y125" s="1">
        <v>47577000</v>
      </c>
      <c r="Z125" s="1">
        <v>38148237.439999998</v>
      </c>
      <c r="AA125" s="1">
        <v>35192176.590000004</v>
      </c>
    </row>
    <row r="126" spans="1:27" x14ac:dyDescent="0.35">
      <c r="A126" t="str">
        <f t="shared" si="3"/>
        <v>2.6-15-X0502101526110</v>
      </c>
      <c r="B126" t="s">
        <v>1113</v>
      </c>
      <c r="C126" t="s">
        <v>214</v>
      </c>
      <c r="D126" t="s">
        <v>215</v>
      </c>
      <c r="E126" t="s">
        <v>1036</v>
      </c>
      <c r="F126" t="s">
        <v>67</v>
      </c>
      <c r="G126" t="s">
        <v>74</v>
      </c>
      <c r="H126" t="s">
        <v>1062</v>
      </c>
      <c r="I126" t="s">
        <v>115</v>
      </c>
      <c r="J126" t="s">
        <v>120</v>
      </c>
      <c r="K126" t="s">
        <v>1056</v>
      </c>
      <c r="L126" t="s">
        <v>69</v>
      </c>
      <c r="M126" t="s">
        <v>75</v>
      </c>
      <c r="N126">
        <v>2000</v>
      </c>
      <c r="O126" t="s">
        <v>105</v>
      </c>
      <c r="P126">
        <v>2611</v>
      </c>
      <c r="Q126" t="s">
        <v>128</v>
      </c>
      <c r="R126">
        <v>0</v>
      </c>
      <c r="S126" t="s">
        <v>58</v>
      </c>
      <c r="T126" s="6">
        <v>9101.75</v>
      </c>
      <c r="U126" s="1">
        <v>0</v>
      </c>
      <c r="V126" s="1">
        <v>9101.75</v>
      </c>
      <c r="W126" s="1">
        <v>9101.75</v>
      </c>
      <c r="X126" s="1">
        <v>0</v>
      </c>
      <c r="Y126" s="1">
        <v>0</v>
      </c>
      <c r="Z126" s="1">
        <v>0</v>
      </c>
      <c r="AA126" s="1">
        <v>0</v>
      </c>
    </row>
    <row r="127" spans="1:27" x14ac:dyDescent="0.35">
      <c r="A127" t="str">
        <f t="shared" si="3"/>
        <v>1.1-00-X0502101527110</v>
      </c>
      <c r="B127" t="s">
        <v>1027</v>
      </c>
      <c r="C127" t="s">
        <v>639</v>
      </c>
      <c r="D127" t="s">
        <v>643</v>
      </c>
      <c r="E127" t="s">
        <v>1036</v>
      </c>
      <c r="F127" t="s">
        <v>677</v>
      </c>
      <c r="G127" t="s">
        <v>74</v>
      </c>
      <c r="H127" t="s">
        <v>1062</v>
      </c>
      <c r="I127" t="s">
        <v>678</v>
      </c>
      <c r="J127" t="s">
        <v>120</v>
      </c>
      <c r="K127" t="str">
        <f t="shared" ref="K127:K149" si="6">LEFT(L127,3)</f>
        <v>015</v>
      </c>
      <c r="L127" t="s">
        <v>679</v>
      </c>
      <c r="M127" t="s">
        <v>75</v>
      </c>
      <c r="N127">
        <v>2000</v>
      </c>
      <c r="O127" t="s">
        <v>105</v>
      </c>
      <c r="P127">
        <v>2711</v>
      </c>
      <c r="Q127" t="s">
        <v>106</v>
      </c>
      <c r="R127">
        <v>0</v>
      </c>
      <c r="S127" t="s">
        <v>58</v>
      </c>
      <c r="T127" s="1">
        <v>0</v>
      </c>
      <c r="U127" s="1">
        <v>0</v>
      </c>
      <c r="V127" s="1">
        <v>0</v>
      </c>
      <c r="W127" s="1">
        <v>0</v>
      </c>
      <c r="X127" s="1">
        <v>100000</v>
      </c>
      <c r="Y127" s="1">
        <v>0</v>
      </c>
      <c r="Z127" s="1">
        <v>72377.039999999994</v>
      </c>
      <c r="AA127" s="1">
        <v>72377.039999999994</v>
      </c>
    </row>
    <row r="128" spans="1:27" x14ac:dyDescent="0.35">
      <c r="A128" t="str">
        <f t="shared" si="3"/>
        <v>1.1-00-X0502101527210</v>
      </c>
      <c r="B128" t="s">
        <v>1027</v>
      </c>
      <c r="C128" t="s">
        <v>639</v>
      </c>
      <c r="D128" t="s">
        <v>643</v>
      </c>
      <c r="E128" t="s">
        <v>1036</v>
      </c>
      <c r="F128" t="s">
        <v>677</v>
      </c>
      <c r="G128" t="s">
        <v>74</v>
      </c>
      <c r="H128" t="s">
        <v>1062</v>
      </c>
      <c r="I128" t="s">
        <v>678</v>
      </c>
      <c r="J128" t="s">
        <v>120</v>
      </c>
      <c r="K128" t="str">
        <f t="shared" si="6"/>
        <v>015</v>
      </c>
      <c r="L128" t="s">
        <v>679</v>
      </c>
      <c r="M128" t="s">
        <v>75</v>
      </c>
      <c r="N128">
        <v>2000</v>
      </c>
      <c r="O128" t="s">
        <v>105</v>
      </c>
      <c r="P128">
        <v>2721</v>
      </c>
      <c r="Q128" t="s">
        <v>377</v>
      </c>
      <c r="R128">
        <v>0</v>
      </c>
      <c r="S128" t="s">
        <v>58</v>
      </c>
      <c r="T128" s="6">
        <v>4365.1499999999996</v>
      </c>
      <c r="U128" s="1">
        <v>0</v>
      </c>
      <c r="V128" s="1">
        <v>3415.11</v>
      </c>
      <c r="W128" s="1">
        <v>2573.23</v>
      </c>
      <c r="X128" s="1">
        <v>195000</v>
      </c>
      <c r="Y128" s="1">
        <v>195000</v>
      </c>
      <c r="Z128" s="1">
        <v>73373.48</v>
      </c>
      <c r="AA128" s="1">
        <v>73373.48</v>
      </c>
    </row>
    <row r="129" spans="1:27" x14ac:dyDescent="0.35">
      <c r="A129" t="str">
        <f t="shared" si="3"/>
        <v>1.1-00-X0502101529110</v>
      </c>
      <c r="B129" t="s">
        <v>1027</v>
      </c>
      <c r="C129" t="s">
        <v>639</v>
      </c>
      <c r="D129" t="s">
        <v>643</v>
      </c>
      <c r="E129" t="s">
        <v>1036</v>
      </c>
      <c r="F129" t="s">
        <v>677</v>
      </c>
      <c r="G129" t="s">
        <v>74</v>
      </c>
      <c r="H129" t="s">
        <v>1062</v>
      </c>
      <c r="I129" t="s">
        <v>678</v>
      </c>
      <c r="J129" t="s">
        <v>120</v>
      </c>
      <c r="K129" t="str">
        <f t="shared" si="6"/>
        <v>015</v>
      </c>
      <c r="L129" t="s">
        <v>679</v>
      </c>
      <c r="M129" t="s">
        <v>75</v>
      </c>
      <c r="N129">
        <v>2000</v>
      </c>
      <c r="O129" t="s">
        <v>105</v>
      </c>
      <c r="P129">
        <v>2911</v>
      </c>
      <c r="Q129" t="s">
        <v>312</v>
      </c>
      <c r="R129">
        <v>0</v>
      </c>
      <c r="S129" t="s">
        <v>58</v>
      </c>
      <c r="T129" s="6">
        <v>132539.53</v>
      </c>
      <c r="U129" s="1">
        <v>150000</v>
      </c>
      <c r="V129" s="1">
        <v>122634.33</v>
      </c>
      <c r="W129" s="1">
        <v>122634.33</v>
      </c>
      <c r="X129" s="1">
        <v>447560.86</v>
      </c>
      <c r="Y129" s="1">
        <v>147560.85999999999</v>
      </c>
      <c r="Z129" s="1">
        <v>78844.06</v>
      </c>
      <c r="AA129" s="1">
        <v>76375.58</v>
      </c>
    </row>
    <row r="130" spans="1:27" x14ac:dyDescent="0.35">
      <c r="A130" t="str">
        <f t="shared" ref="A130:A193" si="7">CONCATENATE(B130,E130,H130,K130,P130,R130)</f>
        <v>1.1-00-X0502101529210</v>
      </c>
      <c r="B130" t="s">
        <v>1027</v>
      </c>
      <c r="C130" t="s">
        <v>639</v>
      </c>
      <c r="D130" t="s">
        <v>643</v>
      </c>
      <c r="E130" t="s">
        <v>1036</v>
      </c>
      <c r="F130" t="s">
        <v>677</v>
      </c>
      <c r="G130" t="s">
        <v>74</v>
      </c>
      <c r="H130" t="s">
        <v>1062</v>
      </c>
      <c r="I130" t="s">
        <v>678</v>
      </c>
      <c r="J130" t="s">
        <v>120</v>
      </c>
      <c r="K130" t="str">
        <f t="shared" si="6"/>
        <v>015</v>
      </c>
      <c r="L130" t="s">
        <v>679</v>
      </c>
      <c r="M130" t="s">
        <v>75</v>
      </c>
      <c r="N130">
        <v>2000</v>
      </c>
      <c r="O130" t="s">
        <v>105</v>
      </c>
      <c r="P130">
        <v>2921</v>
      </c>
      <c r="Q130" t="s">
        <v>378</v>
      </c>
      <c r="R130">
        <v>0</v>
      </c>
      <c r="S130" t="s">
        <v>58</v>
      </c>
      <c r="T130" s="6">
        <v>96085.94</v>
      </c>
      <c r="U130" s="1">
        <v>0</v>
      </c>
      <c r="V130" s="1">
        <v>88499.08</v>
      </c>
      <c r="W130" s="1">
        <v>88499.08</v>
      </c>
      <c r="X130" s="1">
        <v>45000</v>
      </c>
      <c r="Y130" s="1">
        <v>45000</v>
      </c>
      <c r="Z130" s="1">
        <v>32427.26</v>
      </c>
      <c r="AA130" s="1">
        <v>30292.86</v>
      </c>
    </row>
    <row r="131" spans="1:27" x14ac:dyDescent="0.35">
      <c r="A131" t="str">
        <f t="shared" si="7"/>
        <v>1.1-00-X0502101529410</v>
      </c>
      <c r="B131" t="s">
        <v>1027</v>
      </c>
      <c r="C131" t="s">
        <v>639</v>
      </c>
      <c r="D131" t="s">
        <v>643</v>
      </c>
      <c r="E131" t="s">
        <v>1036</v>
      </c>
      <c r="F131" t="s">
        <v>677</v>
      </c>
      <c r="G131" t="s">
        <v>74</v>
      </c>
      <c r="H131" t="s">
        <v>1062</v>
      </c>
      <c r="I131" t="s">
        <v>678</v>
      </c>
      <c r="J131" t="s">
        <v>120</v>
      </c>
      <c r="K131" t="str">
        <f t="shared" si="6"/>
        <v>015</v>
      </c>
      <c r="L131" t="s">
        <v>679</v>
      </c>
      <c r="M131" t="s">
        <v>75</v>
      </c>
      <c r="N131">
        <v>2000</v>
      </c>
      <c r="O131" t="s">
        <v>105</v>
      </c>
      <c r="P131">
        <v>2941</v>
      </c>
      <c r="Q131" t="s">
        <v>313</v>
      </c>
      <c r="R131">
        <v>0</v>
      </c>
      <c r="S131" t="s">
        <v>58</v>
      </c>
      <c r="T131" s="1">
        <v>0</v>
      </c>
      <c r="U131" s="1">
        <v>0</v>
      </c>
      <c r="V131" s="1">
        <v>0</v>
      </c>
      <c r="W131" s="1">
        <v>0</v>
      </c>
      <c r="X131" s="1">
        <v>1050</v>
      </c>
      <c r="Y131" s="1">
        <v>0</v>
      </c>
      <c r="Z131" s="1">
        <v>1040</v>
      </c>
      <c r="AA131" s="1">
        <v>1040</v>
      </c>
    </row>
    <row r="132" spans="1:27" x14ac:dyDescent="0.35">
      <c r="A132" t="str">
        <f t="shared" si="7"/>
        <v>1.1-00-X0502101529610</v>
      </c>
      <c r="B132" t="s">
        <v>1027</v>
      </c>
      <c r="C132" t="s">
        <v>639</v>
      </c>
      <c r="D132" t="s">
        <v>643</v>
      </c>
      <c r="E132" t="s">
        <v>1036</v>
      </c>
      <c r="F132" t="s">
        <v>677</v>
      </c>
      <c r="G132" t="s">
        <v>74</v>
      </c>
      <c r="H132" t="s">
        <v>1062</v>
      </c>
      <c r="I132" t="s">
        <v>678</v>
      </c>
      <c r="J132" t="s">
        <v>120</v>
      </c>
      <c r="K132" t="str">
        <f t="shared" si="6"/>
        <v>015</v>
      </c>
      <c r="L132" t="s">
        <v>679</v>
      </c>
      <c r="M132" t="s">
        <v>75</v>
      </c>
      <c r="N132">
        <v>2000</v>
      </c>
      <c r="O132" t="s">
        <v>105</v>
      </c>
      <c r="P132">
        <v>2961</v>
      </c>
      <c r="Q132" t="s">
        <v>379</v>
      </c>
      <c r="R132">
        <v>0</v>
      </c>
      <c r="S132" t="s">
        <v>58</v>
      </c>
      <c r="T132" s="6">
        <v>385463.67</v>
      </c>
      <c r="U132" s="1">
        <v>800000</v>
      </c>
      <c r="V132" s="1">
        <v>370583.19</v>
      </c>
      <c r="W132" s="1">
        <v>370583.19</v>
      </c>
      <c r="X132" s="1">
        <v>1156938.6399999999</v>
      </c>
      <c r="Y132" s="1">
        <v>1000000</v>
      </c>
      <c r="Z132" s="1">
        <v>930682.22</v>
      </c>
      <c r="AA132" s="1">
        <v>655766.91</v>
      </c>
    </row>
    <row r="133" spans="1:27" x14ac:dyDescent="0.35">
      <c r="A133" t="str">
        <f t="shared" si="7"/>
        <v>2.6-05-X0502101529610</v>
      </c>
      <c r="B133" t="s">
        <v>1111</v>
      </c>
      <c r="C133" t="s">
        <v>781</v>
      </c>
      <c r="D133" t="s">
        <v>782</v>
      </c>
      <c r="E133" t="s">
        <v>1036</v>
      </c>
      <c r="F133" t="s">
        <v>677</v>
      </c>
      <c r="G133" t="s">
        <v>74</v>
      </c>
      <c r="H133" t="s">
        <v>1062</v>
      </c>
      <c r="I133" t="s">
        <v>678</v>
      </c>
      <c r="J133" t="s">
        <v>120</v>
      </c>
      <c r="K133" t="str">
        <f t="shared" si="6"/>
        <v>015</v>
      </c>
      <c r="L133" t="s">
        <v>679</v>
      </c>
      <c r="M133" t="s">
        <v>75</v>
      </c>
      <c r="N133">
        <v>2000</v>
      </c>
      <c r="O133" t="s">
        <v>105</v>
      </c>
      <c r="P133">
        <v>2961</v>
      </c>
      <c r="Q133" t="s">
        <v>379</v>
      </c>
      <c r="R133">
        <v>0</v>
      </c>
      <c r="S133" t="s">
        <v>58</v>
      </c>
      <c r="T133" s="1">
        <v>0</v>
      </c>
      <c r="U133" s="1">
        <v>0</v>
      </c>
      <c r="V133" s="1">
        <v>0</v>
      </c>
      <c r="W133" s="1">
        <v>0</v>
      </c>
      <c r="X133" s="1">
        <v>33000</v>
      </c>
      <c r="Y133" s="1">
        <v>0</v>
      </c>
      <c r="Z133" s="1">
        <v>23490</v>
      </c>
      <c r="AA133" s="1">
        <v>23490</v>
      </c>
    </row>
    <row r="134" spans="1:27" x14ac:dyDescent="0.35">
      <c r="A134" t="str">
        <f t="shared" si="7"/>
        <v>1.1-00-X0502101529810</v>
      </c>
      <c r="B134" t="s">
        <v>1027</v>
      </c>
      <c r="C134" t="s">
        <v>639</v>
      </c>
      <c r="D134" t="s">
        <v>643</v>
      </c>
      <c r="E134" t="s">
        <v>1036</v>
      </c>
      <c r="F134" t="s">
        <v>677</v>
      </c>
      <c r="G134" t="s">
        <v>74</v>
      </c>
      <c r="H134" t="s">
        <v>1062</v>
      </c>
      <c r="I134" t="s">
        <v>678</v>
      </c>
      <c r="J134" t="s">
        <v>120</v>
      </c>
      <c r="K134" t="str">
        <f t="shared" si="6"/>
        <v>015</v>
      </c>
      <c r="L134" t="s">
        <v>679</v>
      </c>
      <c r="M134" t="s">
        <v>75</v>
      </c>
      <c r="N134">
        <v>2000</v>
      </c>
      <c r="O134" t="s">
        <v>105</v>
      </c>
      <c r="P134">
        <v>2981</v>
      </c>
      <c r="Q134" t="s">
        <v>380</v>
      </c>
      <c r="R134">
        <v>0</v>
      </c>
      <c r="S134" t="s">
        <v>58</v>
      </c>
      <c r="T134" s="6">
        <v>809327.38</v>
      </c>
      <c r="U134" s="1">
        <v>50000</v>
      </c>
      <c r="V134" s="1">
        <v>649649.64</v>
      </c>
      <c r="W134" s="1">
        <v>649649.64</v>
      </c>
      <c r="X134" s="1">
        <v>2030670.53</v>
      </c>
      <c r="Y134" s="1">
        <v>698350.4</v>
      </c>
      <c r="Z134" s="1">
        <v>2004512.53</v>
      </c>
      <c r="AA134" s="1">
        <v>503836.57</v>
      </c>
    </row>
    <row r="135" spans="1:27" x14ac:dyDescent="0.35">
      <c r="A135" t="str">
        <f t="shared" si="7"/>
        <v>1.1-00-X0502101529910</v>
      </c>
      <c r="B135" t="s">
        <v>1027</v>
      </c>
      <c r="C135" t="s">
        <v>639</v>
      </c>
      <c r="D135" t="s">
        <v>643</v>
      </c>
      <c r="E135" t="s">
        <v>1036</v>
      </c>
      <c r="F135" t="s">
        <v>677</v>
      </c>
      <c r="G135" t="s">
        <v>74</v>
      </c>
      <c r="H135" t="s">
        <v>1062</v>
      </c>
      <c r="I135" t="s">
        <v>678</v>
      </c>
      <c r="J135" t="s">
        <v>120</v>
      </c>
      <c r="K135" t="str">
        <f t="shared" si="6"/>
        <v>015</v>
      </c>
      <c r="L135" t="s">
        <v>679</v>
      </c>
      <c r="M135" t="s">
        <v>75</v>
      </c>
      <c r="N135">
        <v>2000</v>
      </c>
      <c r="O135" t="s">
        <v>105</v>
      </c>
      <c r="P135">
        <v>2991</v>
      </c>
      <c r="Q135" t="s">
        <v>311</v>
      </c>
      <c r="R135">
        <v>0</v>
      </c>
      <c r="S135" t="s">
        <v>58</v>
      </c>
      <c r="T135" s="1">
        <v>0</v>
      </c>
      <c r="U135" s="1">
        <v>0</v>
      </c>
      <c r="V135" s="1">
        <v>0</v>
      </c>
      <c r="W135" s="1">
        <v>0</v>
      </c>
      <c r="X135" s="1">
        <v>423400</v>
      </c>
      <c r="Y135" s="1">
        <v>0</v>
      </c>
      <c r="Z135" s="1">
        <v>423400</v>
      </c>
      <c r="AA135" s="1">
        <v>423400</v>
      </c>
    </row>
    <row r="136" spans="1:27" x14ac:dyDescent="0.35">
      <c r="A136" t="str">
        <f t="shared" si="7"/>
        <v>1.1-00-X0502101531110</v>
      </c>
      <c r="B136" t="s">
        <v>1027</v>
      </c>
      <c r="C136" t="s">
        <v>639</v>
      </c>
      <c r="D136" t="s">
        <v>643</v>
      </c>
      <c r="E136" t="s">
        <v>1036</v>
      </c>
      <c r="F136" t="s">
        <v>677</v>
      </c>
      <c r="G136" t="s">
        <v>74</v>
      </c>
      <c r="H136" t="s">
        <v>1062</v>
      </c>
      <c r="I136" t="s">
        <v>678</v>
      </c>
      <c r="J136" t="s">
        <v>120</v>
      </c>
      <c r="K136" t="str">
        <f t="shared" si="6"/>
        <v>015</v>
      </c>
      <c r="L136" t="s">
        <v>679</v>
      </c>
      <c r="M136" t="s">
        <v>75</v>
      </c>
      <c r="N136">
        <v>3000</v>
      </c>
      <c r="O136" t="s">
        <v>56</v>
      </c>
      <c r="P136">
        <v>3111</v>
      </c>
      <c r="Q136" t="s">
        <v>199</v>
      </c>
      <c r="R136">
        <v>0</v>
      </c>
      <c r="S136" t="s">
        <v>58</v>
      </c>
      <c r="T136" s="6">
        <v>6601207.9199999999</v>
      </c>
      <c r="U136" s="1">
        <v>5197048</v>
      </c>
      <c r="V136" s="1">
        <v>6487775.0099999998</v>
      </c>
      <c r="W136" s="1">
        <v>6487775.0099999998</v>
      </c>
      <c r="X136" s="1">
        <v>7773300</v>
      </c>
      <c r="Y136" s="1">
        <v>5820000</v>
      </c>
      <c r="Z136" s="1">
        <v>6883732.9900000002</v>
      </c>
      <c r="AA136" s="1">
        <v>6883732.9900000002</v>
      </c>
    </row>
    <row r="137" spans="1:27" x14ac:dyDescent="0.35">
      <c r="A137" t="str">
        <f t="shared" si="7"/>
        <v>1.1-00-X0502101531410</v>
      </c>
      <c r="B137" t="s">
        <v>1027</v>
      </c>
      <c r="C137" t="s">
        <v>639</v>
      </c>
      <c r="D137" t="s">
        <v>643</v>
      </c>
      <c r="E137" t="s">
        <v>1036</v>
      </c>
      <c r="F137" t="s">
        <v>677</v>
      </c>
      <c r="G137" t="s">
        <v>74</v>
      </c>
      <c r="H137" t="s">
        <v>1062</v>
      </c>
      <c r="I137" t="s">
        <v>678</v>
      </c>
      <c r="J137" t="s">
        <v>120</v>
      </c>
      <c r="K137" t="str">
        <f t="shared" si="6"/>
        <v>015</v>
      </c>
      <c r="L137" t="s">
        <v>679</v>
      </c>
      <c r="M137" t="s">
        <v>75</v>
      </c>
      <c r="N137">
        <v>3000</v>
      </c>
      <c r="O137" t="s">
        <v>56</v>
      </c>
      <c r="P137">
        <v>3141</v>
      </c>
      <c r="Q137" t="s">
        <v>381</v>
      </c>
      <c r="R137">
        <v>0</v>
      </c>
      <c r="S137" t="s">
        <v>58</v>
      </c>
      <c r="T137" s="6">
        <v>599999.56000000006</v>
      </c>
      <c r="U137" s="1">
        <v>600000</v>
      </c>
      <c r="V137" s="1">
        <v>558291.85</v>
      </c>
      <c r="W137" s="1">
        <v>558291.85</v>
      </c>
      <c r="X137" s="1">
        <v>696000</v>
      </c>
      <c r="Y137" s="1">
        <v>720000</v>
      </c>
      <c r="Z137" s="1">
        <v>555855.89</v>
      </c>
      <c r="AA137" s="1">
        <v>555855.89</v>
      </c>
    </row>
    <row r="138" spans="1:27" x14ac:dyDescent="0.35">
      <c r="A138" t="str">
        <f t="shared" si="7"/>
        <v>1.1-00-X0502101531610</v>
      </c>
      <c r="B138" t="s">
        <v>1027</v>
      </c>
      <c r="C138" t="s">
        <v>639</v>
      </c>
      <c r="D138" t="s">
        <v>643</v>
      </c>
      <c r="E138" t="s">
        <v>1036</v>
      </c>
      <c r="F138" t="s">
        <v>677</v>
      </c>
      <c r="G138" t="s">
        <v>74</v>
      </c>
      <c r="H138" t="s">
        <v>1062</v>
      </c>
      <c r="I138" t="s">
        <v>678</v>
      </c>
      <c r="J138" t="s">
        <v>120</v>
      </c>
      <c r="K138" t="str">
        <f t="shared" si="6"/>
        <v>015</v>
      </c>
      <c r="L138" t="s">
        <v>679</v>
      </c>
      <c r="M138" t="s">
        <v>75</v>
      </c>
      <c r="N138">
        <v>3000</v>
      </c>
      <c r="O138" t="s">
        <v>56</v>
      </c>
      <c r="P138">
        <v>3161</v>
      </c>
      <c r="Q138" t="s">
        <v>247</v>
      </c>
      <c r="R138">
        <v>0</v>
      </c>
      <c r="S138" t="s">
        <v>58</v>
      </c>
      <c r="T138" s="6">
        <v>2643141.2000000002</v>
      </c>
      <c r="U138" s="1">
        <v>2700000</v>
      </c>
      <c r="V138" s="1">
        <v>2643141.2000000002</v>
      </c>
      <c r="W138" s="1">
        <v>2643141.2000000002</v>
      </c>
      <c r="X138" s="1">
        <v>2210840</v>
      </c>
      <c r="Y138" s="1">
        <v>2700000</v>
      </c>
      <c r="Z138" s="1">
        <v>1371700</v>
      </c>
      <c r="AA138" s="1">
        <v>1371700</v>
      </c>
    </row>
    <row r="139" spans="1:27" x14ac:dyDescent="0.35">
      <c r="A139" t="str">
        <f t="shared" si="7"/>
        <v>1.1-00-X0502101531810</v>
      </c>
      <c r="B139" t="s">
        <v>1027</v>
      </c>
      <c r="C139" t="s">
        <v>639</v>
      </c>
      <c r="D139" t="s">
        <v>643</v>
      </c>
      <c r="E139" t="s">
        <v>1036</v>
      </c>
      <c r="F139" t="s">
        <v>677</v>
      </c>
      <c r="G139" t="s">
        <v>74</v>
      </c>
      <c r="H139" t="s">
        <v>1062</v>
      </c>
      <c r="I139" t="s">
        <v>678</v>
      </c>
      <c r="J139" t="s">
        <v>120</v>
      </c>
      <c r="K139" t="str">
        <f t="shared" si="6"/>
        <v>015</v>
      </c>
      <c r="L139" t="s">
        <v>679</v>
      </c>
      <c r="M139" t="s">
        <v>75</v>
      </c>
      <c r="N139">
        <v>3000</v>
      </c>
      <c r="O139" t="s">
        <v>56</v>
      </c>
      <c r="P139">
        <v>3181</v>
      </c>
      <c r="Q139" t="s">
        <v>314</v>
      </c>
      <c r="R139">
        <v>0</v>
      </c>
      <c r="S139" t="s">
        <v>58</v>
      </c>
      <c r="T139" s="1">
        <v>0</v>
      </c>
      <c r="U139" s="1">
        <v>0</v>
      </c>
      <c r="V139" s="1">
        <v>0</v>
      </c>
      <c r="W139" s="1">
        <v>0</v>
      </c>
      <c r="X139" s="1">
        <v>362</v>
      </c>
      <c r="Y139" s="1">
        <v>0</v>
      </c>
      <c r="Z139" s="1">
        <v>361.98</v>
      </c>
      <c r="AA139" s="1">
        <v>361.98</v>
      </c>
    </row>
    <row r="140" spans="1:27" x14ac:dyDescent="0.35">
      <c r="A140" t="str">
        <f t="shared" si="7"/>
        <v>1.1-00-X0502101532210</v>
      </c>
      <c r="B140" t="s">
        <v>1027</v>
      </c>
      <c r="C140" t="s">
        <v>639</v>
      </c>
      <c r="D140" t="s">
        <v>643</v>
      </c>
      <c r="E140" t="s">
        <v>1036</v>
      </c>
      <c r="F140" t="s">
        <v>677</v>
      </c>
      <c r="G140" t="s">
        <v>74</v>
      </c>
      <c r="H140" t="s">
        <v>1062</v>
      </c>
      <c r="I140" t="s">
        <v>678</v>
      </c>
      <c r="J140" t="s">
        <v>120</v>
      </c>
      <c r="K140" t="str">
        <f t="shared" si="6"/>
        <v>015</v>
      </c>
      <c r="L140" t="s">
        <v>679</v>
      </c>
      <c r="M140" t="s">
        <v>75</v>
      </c>
      <c r="N140">
        <v>3000</v>
      </c>
      <c r="O140" t="s">
        <v>56</v>
      </c>
      <c r="P140">
        <v>3221</v>
      </c>
      <c r="Q140" t="s">
        <v>382</v>
      </c>
      <c r="R140">
        <v>0</v>
      </c>
      <c r="S140" t="s">
        <v>58</v>
      </c>
      <c r="T140" s="6">
        <v>2273560.91</v>
      </c>
      <c r="U140" s="1">
        <v>2350000</v>
      </c>
      <c r="V140" s="1">
        <v>2247799.9</v>
      </c>
      <c r="W140" s="1">
        <v>2247799.9</v>
      </c>
      <c r="X140" s="1">
        <v>2397854.16</v>
      </c>
      <c r="Y140" s="1">
        <v>1500000</v>
      </c>
      <c r="Z140" s="1">
        <v>1837770.34</v>
      </c>
      <c r="AA140" s="1">
        <v>1637368.27</v>
      </c>
    </row>
    <row r="141" spans="1:27" x14ac:dyDescent="0.35">
      <c r="A141" t="str">
        <f t="shared" si="7"/>
        <v>1.1-00-X0502101532310</v>
      </c>
      <c r="B141" t="s">
        <v>1027</v>
      </c>
      <c r="C141" t="s">
        <v>639</v>
      </c>
      <c r="D141" t="s">
        <v>643</v>
      </c>
      <c r="E141" t="s">
        <v>1036</v>
      </c>
      <c r="F141" t="s">
        <v>677</v>
      </c>
      <c r="G141" t="s">
        <v>74</v>
      </c>
      <c r="H141" t="s">
        <v>1062</v>
      </c>
      <c r="I141" t="s">
        <v>678</v>
      </c>
      <c r="J141" t="s">
        <v>120</v>
      </c>
      <c r="K141" t="str">
        <f t="shared" si="6"/>
        <v>015</v>
      </c>
      <c r="L141" t="s">
        <v>679</v>
      </c>
      <c r="M141" t="s">
        <v>75</v>
      </c>
      <c r="N141">
        <v>3000</v>
      </c>
      <c r="O141" t="s">
        <v>56</v>
      </c>
      <c r="P141">
        <v>3231</v>
      </c>
      <c r="Q141" t="s">
        <v>383</v>
      </c>
      <c r="R141">
        <v>0</v>
      </c>
      <c r="S141" t="s">
        <v>58</v>
      </c>
      <c r="T141" s="1">
        <v>0</v>
      </c>
      <c r="U141" s="1">
        <v>3000000</v>
      </c>
      <c r="V141" s="1">
        <v>0</v>
      </c>
      <c r="W141" s="1">
        <v>0</v>
      </c>
      <c r="X141" s="1">
        <v>0</v>
      </c>
      <c r="Y141" s="1">
        <v>3000000</v>
      </c>
      <c r="Z141" s="1">
        <v>0</v>
      </c>
      <c r="AA141" s="1">
        <v>0</v>
      </c>
    </row>
    <row r="142" spans="1:27" x14ac:dyDescent="0.35">
      <c r="A142" t="str">
        <f t="shared" si="7"/>
        <v>1.1-00-X0502101532510</v>
      </c>
      <c r="B142" t="s">
        <v>1027</v>
      </c>
      <c r="C142" t="s">
        <v>639</v>
      </c>
      <c r="D142" t="s">
        <v>643</v>
      </c>
      <c r="E142" t="s">
        <v>1036</v>
      </c>
      <c r="F142" t="s">
        <v>677</v>
      </c>
      <c r="G142" t="s">
        <v>74</v>
      </c>
      <c r="H142" t="s">
        <v>1062</v>
      </c>
      <c r="I142" t="s">
        <v>678</v>
      </c>
      <c r="J142" t="s">
        <v>120</v>
      </c>
      <c r="K142" t="str">
        <f t="shared" si="6"/>
        <v>015</v>
      </c>
      <c r="L142" t="s">
        <v>679</v>
      </c>
      <c r="M142" t="s">
        <v>75</v>
      </c>
      <c r="N142">
        <v>3000</v>
      </c>
      <c r="O142" t="s">
        <v>56</v>
      </c>
      <c r="P142">
        <v>3251</v>
      </c>
      <c r="Q142" t="s">
        <v>137</v>
      </c>
      <c r="R142">
        <v>0</v>
      </c>
      <c r="S142" t="s">
        <v>58</v>
      </c>
      <c r="T142" s="6">
        <v>7089180.0300000003</v>
      </c>
      <c r="U142" s="1">
        <v>0</v>
      </c>
      <c r="V142" s="1">
        <v>260352.75</v>
      </c>
      <c r="W142" s="1">
        <v>260352.75</v>
      </c>
      <c r="X142" s="1">
        <v>41221201.450000003</v>
      </c>
      <c r="Y142" s="1">
        <v>0</v>
      </c>
      <c r="Z142" s="1">
        <v>41221201.450000003</v>
      </c>
      <c r="AA142" s="1">
        <v>7209301.6799999997</v>
      </c>
    </row>
    <row r="143" spans="1:27" x14ac:dyDescent="0.35">
      <c r="A143" t="str">
        <f t="shared" si="7"/>
        <v>2.5-02-X0502101532510</v>
      </c>
      <c r="B143" t="s">
        <v>1028</v>
      </c>
      <c r="C143" t="s">
        <v>778</v>
      </c>
      <c r="D143" t="s">
        <v>779</v>
      </c>
      <c r="E143" t="s">
        <v>1036</v>
      </c>
      <c r="F143" t="s">
        <v>677</v>
      </c>
      <c r="G143" t="s">
        <v>74</v>
      </c>
      <c r="H143" t="s">
        <v>1062</v>
      </c>
      <c r="I143" t="s">
        <v>678</v>
      </c>
      <c r="J143" t="s">
        <v>120</v>
      </c>
      <c r="K143" t="str">
        <f t="shared" si="6"/>
        <v>015</v>
      </c>
      <c r="L143" t="s">
        <v>679</v>
      </c>
      <c r="M143" t="s">
        <v>75</v>
      </c>
      <c r="N143">
        <v>3000</v>
      </c>
      <c r="O143" t="s">
        <v>56</v>
      </c>
      <c r="P143">
        <v>3251</v>
      </c>
      <c r="Q143" t="s">
        <v>137</v>
      </c>
      <c r="R143">
        <v>0</v>
      </c>
      <c r="S143" t="s">
        <v>58</v>
      </c>
      <c r="T143" s="6">
        <v>104900381.19</v>
      </c>
      <c r="U143" s="1">
        <v>66696971</v>
      </c>
      <c r="V143" s="1">
        <v>104900381.19</v>
      </c>
      <c r="W143" s="1">
        <v>104900381.19</v>
      </c>
      <c r="X143" s="1">
        <v>79522472.739999995</v>
      </c>
      <c r="Y143" s="1">
        <v>75218705.450000003</v>
      </c>
      <c r="Z143" s="1">
        <v>79522472.739999995</v>
      </c>
      <c r="AA143" s="1">
        <v>79522472.739999995</v>
      </c>
    </row>
    <row r="144" spans="1:27" x14ac:dyDescent="0.35">
      <c r="A144" t="str">
        <f t="shared" si="7"/>
        <v>1.1-00-X0502101532910</v>
      </c>
      <c r="B144" t="s">
        <v>1027</v>
      </c>
      <c r="C144" t="s">
        <v>639</v>
      </c>
      <c r="D144" t="s">
        <v>643</v>
      </c>
      <c r="E144" t="s">
        <v>1036</v>
      </c>
      <c r="F144" t="s">
        <v>677</v>
      </c>
      <c r="G144" t="s">
        <v>74</v>
      </c>
      <c r="H144" t="s">
        <v>1062</v>
      </c>
      <c r="I144" t="s">
        <v>678</v>
      </c>
      <c r="J144" t="s">
        <v>120</v>
      </c>
      <c r="K144" t="str">
        <f t="shared" si="6"/>
        <v>015</v>
      </c>
      <c r="L144" t="s">
        <v>679</v>
      </c>
      <c r="M144" t="s">
        <v>75</v>
      </c>
      <c r="N144">
        <v>3000</v>
      </c>
      <c r="O144" t="s">
        <v>56</v>
      </c>
      <c r="P144">
        <v>3291</v>
      </c>
      <c r="Q144" t="s">
        <v>315</v>
      </c>
      <c r="R144">
        <v>0</v>
      </c>
      <c r="S144" t="s">
        <v>58</v>
      </c>
      <c r="T144" s="6">
        <v>10000</v>
      </c>
      <c r="U144" s="1">
        <v>0</v>
      </c>
      <c r="V144" s="1">
        <v>9280</v>
      </c>
      <c r="W144" s="1">
        <v>9280</v>
      </c>
      <c r="X144" s="1">
        <v>64194</v>
      </c>
      <c r="Y144" s="1">
        <v>10000</v>
      </c>
      <c r="Z144" s="1">
        <v>17864</v>
      </c>
      <c r="AA144" s="1">
        <v>0</v>
      </c>
    </row>
    <row r="145" spans="1:27" x14ac:dyDescent="0.35">
      <c r="A145" t="str">
        <f t="shared" si="7"/>
        <v>1.1-00-X0502101533110</v>
      </c>
      <c r="B145" t="s">
        <v>1027</v>
      </c>
      <c r="C145" t="s">
        <v>639</v>
      </c>
      <c r="D145" t="s">
        <v>643</v>
      </c>
      <c r="E145" t="s">
        <v>1036</v>
      </c>
      <c r="F145" t="s">
        <v>677</v>
      </c>
      <c r="G145" t="s">
        <v>74</v>
      </c>
      <c r="H145" t="s">
        <v>1062</v>
      </c>
      <c r="I145" t="s">
        <v>678</v>
      </c>
      <c r="J145" t="s">
        <v>120</v>
      </c>
      <c r="K145" t="str">
        <f t="shared" si="6"/>
        <v>015</v>
      </c>
      <c r="L145" t="s">
        <v>679</v>
      </c>
      <c r="M145" t="s">
        <v>75</v>
      </c>
      <c r="N145">
        <v>3000</v>
      </c>
      <c r="O145" t="s">
        <v>56</v>
      </c>
      <c r="P145">
        <v>3311</v>
      </c>
      <c r="Q145" t="s">
        <v>316</v>
      </c>
      <c r="R145">
        <v>0</v>
      </c>
      <c r="S145" t="s">
        <v>58</v>
      </c>
      <c r="T145" s="6">
        <v>225620</v>
      </c>
      <c r="U145" s="1">
        <v>230000</v>
      </c>
      <c r="V145" s="1">
        <v>225620</v>
      </c>
      <c r="W145" s="1">
        <v>225620</v>
      </c>
      <c r="X145" s="1">
        <v>231420</v>
      </c>
      <c r="Y145" s="1">
        <v>250000</v>
      </c>
      <c r="Z145" s="1">
        <v>231420</v>
      </c>
      <c r="AA145" s="1">
        <v>231420</v>
      </c>
    </row>
    <row r="146" spans="1:27" x14ac:dyDescent="0.35">
      <c r="A146" t="str">
        <f t="shared" si="7"/>
        <v>1.1-00-X0502101533210</v>
      </c>
      <c r="B146" t="s">
        <v>1027</v>
      </c>
      <c r="C146" t="s">
        <v>639</v>
      </c>
      <c r="D146" t="s">
        <v>643</v>
      </c>
      <c r="E146" t="s">
        <v>1036</v>
      </c>
      <c r="F146" t="s">
        <v>677</v>
      </c>
      <c r="G146" t="s">
        <v>74</v>
      </c>
      <c r="H146" t="s">
        <v>1062</v>
      </c>
      <c r="I146" t="s">
        <v>678</v>
      </c>
      <c r="J146" t="s">
        <v>120</v>
      </c>
      <c r="K146" t="str">
        <f t="shared" si="6"/>
        <v>015</v>
      </c>
      <c r="L146" t="s">
        <v>679</v>
      </c>
      <c r="M146" t="s">
        <v>75</v>
      </c>
      <c r="N146">
        <v>3000</v>
      </c>
      <c r="O146" t="s">
        <v>56</v>
      </c>
      <c r="P146">
        <v>3321</v>
      </c>
      <c r="Q146" t="s">
        <v>245</v>
      </c>
      <c r="R146">
        <v>0</v>
      </c>
      <c r="S146" t="s">
        <v>58</v>
      </c>
      <c r="T146" s="6">
        <v>68987.75</v>
      </c>
      <c r="U146" s="1">
        <v>0</v>
      </c>
      <c r="V146" s="1">
        <v>68987.75</v>
      </c>
      <c r="W146" s="1">
        <v>68987.75</v>
      </c>
      <c r="X146" s="1">
        <v>0</v>
      </c>
      <c r="Y146" s="1">
        <v>69408</v>
      </c>
      <c r="Z146" s="1">
        <v>0</v>
      </c>
      <c r="AA146" s="1">
        <v>0</v>
      </c>
    </row>
    <row r="147" spans="1:27" x14ac:dyDescent="0.35">
      <c r="A147" t="str">
        <f t="shared" si="7"/>
        <v>1.1-00-X0502101533310</v>
      </c>
      <c r="B147" t="s">
        <v>1027</v>
      </c>
      <c r="C147" t="s">
        <v>639</v>
      </c>
      <c r="D147" t="s">
        <v>643</v>
      </c>
      <c r="E147" t="s">
        <v>1036</v>
      </c>
      <c r="F147" t="s">
        <v>677</v>
      </c>
      <c r="G147" t="s">
        <v>74</v>
      </c>
      <c r="H147" t="s">
        <v>1062</v>
      </c>
      <c r="I147" t="s">
        <v>678</v>
      </c>
      <c r="J147" t="s">
        <v>120</v>
      </c>
      <c r="K147" t="str">
        <f t="shared" si="6"/>
        <v>015</v>
      </c>
      <c r="L147" t="s">
        <v>679</v>
      </c>
      <c r="M147" t="s">
        <v>75</v>
      </c>
      <c r="N147">
        <v>3000</v>
      </c>
      <c r="O147" t="s">
        <v>56</v>
      </c>
      <c r="P147">
        <v>3331</v>
      </c>
      <c r="Q147" t="s">
        <v>317</v>
      </c>
      <c r="R147">
        <v>0</v>
      </c>
      <c r="S147" t="s">
        <v>58</v>
      </c>
      <c r="T147" s="6">
        <v>69600</v>
      </c>
      <c r="U147" s="1">
        <v>100000</v>
      </c>
      <c r="V147" s="1">
        <v>69600</v>
      </c>
      <c r="W147" s="1">
        <v>69600</v>
      </c>
      <c r="X147" s="1">
        <v>57028.3</v>
      </c>
      <c r="Y147" s="1">
        <v>100000</v>
      </c>
      <c r="Z147" s="1">
        <v>56076.3</v>
      </c>
      <c r="AA147" s="1">
        <v>36588.300000000003</v>
      </c>
    </row>
    <row r="148" spans="1:27" x14ac:dyDescent="0.35">
      <c r="A148" t="str">
        <f t="shared" si="7"/>
        <v>1.1-00-X0502101533410</v>
      </c>
      <c r="B148" t="s">
        <v>1027</v>
      </c>
      <c r="C148" t="s">
        <v>639</v>
      </c>
      <c r="D148" t="s">
        <v>643</v>
      </c>
      <c r="E148" t="s">
        <v>1036</v>
      </c>
      <c r="F148" t="s">
        <v>677</v>
      </c>
      <c r="G148" t="s">
        <v>74</v>
      </c>
      <c r="H148" t="s">
        <v>1062</v>
      </c>
      <c r="I148" t="s">
        <v>678</v>
      </c>
      <c r="J148" t="s">
        <v>120</v>
      </c>
      <c r="K148" t="str">
        <f t="shared" si="6"/>
        <v>015</v>
      </c>
      <c r="L148" t="s">
        <v>679</v>
      </c>
      <c r="M148" t="s">
        <v>75</v>
      </c>
      <c r="N148">
        <v>3000</v>
      </c>
      <c r="O148" t="s">
        <v>56</v>
      </c>
      <c r="P148">
        <v>3341</v>
      </c>
      <c r="Q148" t="s">
        <v>162</v>
      </c>
      <c r="R148">
        <v>0</v>
      </c>
      <c r="S148" t="s">
        <v>58</v>
      </c>
      <c r="T148" s="1">
        <v>0</v>
      </c>
      <c r="U148" s="1">
        <v>0</v>
      </c>
      <c r="V148" s="1">
        <v>0</v>
      </c>
      <c r="W148" s="1">
        <v>0</v>
      </c>
      <c r="X148" s="1">
        <v>578882.6</v>
      </c>
      <c r="Y148" s="1">
        <v>735486</v>
      </c>
      <c r="Z148" s="1">
        <v>567282.6</v>
      </c>
      <c r="AA148" s="1">
        <v>567282.6</v>
      </c>
    </row>
    <row r="149" spans="1:27" x14ac:dyDescent="0.35">
      <c r="A149" t="str">
        <f t="shared" si="7"/>
        <v>1.1-00-X0502101533710</v>
      </c>
      <c r="B149" t="s">
        <v>1027</v>
      </c>
      <c r="C149" t="s">
        <v>639</v>
      </c>
      <c r="D149" t="s">
        <v>643</v>
      </c>
      <c r="E149" t="s">
        <v>1036</v>
      </c>
      <c r="F149" t="s">
        <v>677</v>
      </c>
      <c r="G149" t="s">
        <v>74</v>
      </c>
      <c r="H149" t="s">
        <v>1062</v>
      </c>
      <c r="I149" t="s">
        <v>678</v>
      </c>
      <c r="J149" t="s">
        <v>120</v>
      </c>
      <c r="K149" t="str">
        <f t="shared" si="6"/>
        <v>015</v>
      </c>
      <c r="L149" t="s">
        <v>679</v>
      </c>
      <c r="M149" t="s">
        <v>75</v>
      </c>
      <c r="N149">
        <v>3000</v>
      </c>
      <c r="O149" t="s">
        <v>56</v>
      </c>
      <c r="P149">
        <v>3371</v>
      </c>
      <c r="Q149" t="s">
        <v>387</v>
      </c>
      <c r="R149">
        <v>0</v>
      </c>
      <c r="S149" t="s">
        <v>58</v>
      </c>
      <c r="T149" s="6">
        <v>20885568</v>
      </c>
      <c r="U149" s="1">
        <v>0</v>
      </c>
      <c r="V149" s="1">
        <v>20885568</v>
      </c>
      <c r="W149" s="1">
        <v>20885568</v>
      </c>
      <c r="X149" s="1">
        <v>20896724.579999998</v>
      </c>
      <c r="Y149" s="1">
        <v>20000000</v>
      </c>
      <c r="Z149" s="1">
        <v>20818134.579999998</v>
      </c>
      <c r="AA149" s="1">
        <v>18996564.960000001</v>
      </c>
    </row>
    <row r="150" spans="1:27" x14ac:dyDescent="0.35">
      <c r="A150" t="str">
        <f t="shared" si="7"/>
        <v>2.6-15-X0502101533910</v>
      </c>
      <c r="B150" t="s">
        <v>1113</v>
      </c>
      <c r="C150" t="s">
        <v>214</v>
      </c>
      <c r="D150" t="s">
        <v>215</v>
      </c>
      <c r="E150" t="s">
        <v>1036</v>
      </c>
      <c r="F150" t="s">
        <v>67</v>
      </c>
      <c r="G150" t="s">
        <v>74</v>
      </c>
      <c r="H150" t="s">
        <v>1062</v>
      </c>
      <c r="I150" t="s">
        <v>115</v>
      </c>
      <c r="J150" t="s">
        <v>120</v>
      </c>
      <c r="K150" t="s">
        <v>1056</v>
      </c>
      <c r="L150" t="s">
        <v>69</v>
      </c>
      <c r="M150" t="s">
        <v>75</v>
      </c>
      <c r="N150">
        <v>3000</v>
      </c>
      <c r="O150" t="s">
        <v>56</v>
      </c>
      <c r="P150">
        <v>3391</v>
      </c>
      <c r="Q150" t="s">
        <v>129</v>
      </c>
      <c r="R150">
        <v>0</v>
      </c>
      <c r="S150" t="s">
        <v>58</v>
      </c>
      <c r="T150" s="1">
        <v>79170</v>
      </c>
      <c r="U150" s="1">
        <v>0</v>
      </c>
      <c r="V150" s="1">
        <v>79170</v>
      </c>
      <c r="W150" s="1">
        <v>79170</v>
      </c>
      <c r="X150" s="1">
        <v>0</v>
      </c>
      <c r="Y150" s="1">
        <v>0</v>
      </c>
      <c r="Z150" s="1">
        <v>0</v>
      </c>
      <c r="AA150" s="1">
        <v>0</v>
      </c>
    </row>
    <row r="151" spans="1:27" x14ac:dyDescent="0.35">
      <c r="A151" t="str">
        <f t="shared" si="7"/>
        <v>1.1-00-X0502101534110</v>
      </c>
      <c r="B151" t="s">
        <v>1027</v>
      </c>
      <c r="C151" t="s">
        <v>639</v>
      </c>
      <c r="D151" t="s">
        <v>643</v>
      </c>
      <c r="E151" t="s">
        <v>1036</v>
      </c>
      <c r="F151" t="s">
        <v>677</v>
      </c>
      <c r="G151" t="s">
        <v>74</v>
      </c>
      <c r="H151" t="s">
        <v>1062</v>
      </c>
      <c r="I151" t="s">
        <v>678</v>
      </c>
      <c r="J151" t="s">
        <v>120</v>
      </c>
      <c r="K151" t="str">
        <f t="shared" ref="K151:K182" si="8">LEFT(L151,3)</f>
        <v>015</v>
      </c>
      <c r="L151" t="s">
        <v>679</v>
      </c>
      <c r="M151" t="s">
        <v>75</v>
      </c>
      <c r="N151">
        <v>3000</v>
      </c>
      <c r="O151" t="s">
        <v>56</v>
      </c>
      <c r="P151">
        <v>3411</v>
      </c>
      <c r="Q151" t="s">
        <v>319</v>
      </c>
      <c r="R151">
        <v>0</v>
      </c>
      <c r="S151" t="s">
        <v>58</v>
      </c>
      <c r="T151" s="1">
        <v>0</v>
      </c>
      <c r="U151" s="1">
        <v>0</v>
      </c>
      <c r="V151" s="1">
        <v>0</v>
      </c>
      <c r="W151" s="1">
        <v>0</v>
      </c>
      <c r="X151" s="1">
        <v>121.3</v>
      </c>
      <c r="Y151" s="1">
        <v>0</v>
      </c>
      <c r="Z151" s="1">
        <v>121.3</v>
      </c>
      <c r="AA151" s="1">
        <v>121.3</v>
      </c>
    </row>
    <row r="152" spans="1:27" x14ac:dyDescent="0.35">
      <c r="A152" t="str">
        <f t="shared" si="7"/>
        <v>1.1-00-X0502101534410</v>
      </c>
      <c r="B152" t="s">
        <v>1027</v>
      </c>
      <c r="C152" t="s">
        <v>639</v>
      </c>
      <c r="D152" t="s">
        <v>643</v>
      </c>
      <c r="E152" t="s">
        <v>1036</v>
      </c>
      <c r="F152" t="s">
        <v>677</v>
      </c>
      <c r="G152" t="s">
        <v>74</v>
      </c>
      <c r="H152" t="s">
        <v>1062</v>
      </c>
      <c r="I152" t="s">
        <v>678</v>
      </c>
      <c r="J152" t="s">
        <v>120</v>
      </c>
      <c r="K152" t="str">
        <f t="shared" si="8"/>
        <v>015</v>
      </c>
      <c r="L152" t="s">
        <v>679</v>
      </c>
      <c r="M152" t="s">
        <v>75</v>
      </c>
      <c r="N152">
        <v>3000</v>
      </c>
      <c r="O152" t="s">
        <v>56</v>
      </c>
      <c r="P152">
        <v>3441</v>
      </c>
      <c r="Q152" t="s">
        <v>388</v>
      </c>
      <c r="R152">
        <v>0</v>
      </c>
      <c r="S152" t="s">
        <v>58</v>
      </c>
      <c r="T152" s="6">
        <v>138003.72</v>
      </c>
      <c r="U152" s="1">
        <v>160000</v>
      </c>
      <c r="V152" s="1">
        <v>126403.72</v>
      </c>
      <c r="W152" s="1">
        <v>126403.72</v>
      </c>
      <c r="X152" s="1">
        <v>298329</v>
      </c>
      <c r="Y152" s="1">
        <v>160000</v>
      </c>
      <c r="Z152" s="1">
        <v>138599.44</v>
      </c>
      <c r="AA152" s="1">
        <v>138599.44</v>
      </c>
    </row>
    <row r="153" spans="1:27" x14ac:dyDescent="0.35">
      <c r="A153" t="str">
        <f t="shared" si="7"/>
        <v>1.1-00-X0502101534510</v>
      </c>
      <c r="B153" t="s">
        <v>1027</v>
      </c>
      <c r="C153" t="s">
        <v>639</v>
      </c>
      <c r="D153" t="s">
        <v>643</v>
      </c>
      <c r="E153" t="s">
        <v>1036</v>
      </c>
      <c r="F153" t="s">
        <v>677</v>
      </c>
      <c r="G153" t="s">
        <v>74</v>
      </c>
      <c r="H153" t="s">
        <v>1062</v>
      </c>
      <c r="I153" t="s">
        <v>678</v>
      </c>
      <c r="J153" t="s">
        <v>120</v>
      </c>
      <c r="K153" t="str">
        <f t="shared" si="8"/>
        <v>015</v>
      </c>
      <c r="L153" t="s">
        <v>679</v>
      </c>
      <c r="M153" t="s">
        <v>75</v>
      </c>
      <c r="N153">
        <v>3000</v>
      </c>
      <c r="O153" t="s">
        <v>56</v>
      </c>
      <c r="P153">
        <v>3451</v>
      </c>
      <c r="Q153" t="s">
        <v>389</v>
      </c>
      <c r="R153">
        <v>0</v>
      </c>
      <c r="S153" t="s">
        <v>58</v>
      </c>
      <c r="T153" s="6">
        <v>5375561.7699999996</v>
      </c>
      <c r="U153" s="1">
        <v>5000000</v>
      </c>
      <c r="V153" s="1">
        <v>5374582.1200000001</v>
      </c>
      <c r="W153" s="1">
        <v>5374582.1200000001</v>
      </c>
      <c r="X153" s="1">
        <v>5914360.3300000001</v>
      </c>
      <c r="Y153" s="1">
        <v>6000000</v>
      </c>
      <c r="Z153" s="1">
        <v>5910904.25</v>
      </c>
      <c r="AA153" s="1">
        <v>4706853.3600000003</v>
      </c>
    </row>
    <row r="154" spans="1:27" x14ac:dyDescent="0.35">
      <c r="A154" t="str">
        <f t="shared" si="7"/>
        <v>1.1-00-X0502101534810</v>
      </c>
      <c r="B154" t="s">
        <v>1027</v>
      </c>
      <c r="C154" t="s">
        <v>639</v>
      </c>
      <c r="D154" t="s">
        <v>643</v>
      </c>
      <c r="E154" t="s">
        <v>1036</v>
      </c>
      <c r="F154" t="s">
        <v>677</v>
      </c>
      <c r="G154" t="s">
        <v>74</v>
      </c>
      <c r="H154" t="s">
        <v>1062</v>
      </c>
      <c r="I154" t="s">
        <v>678</v>
      </c>
      <c r="J154" t="s">
        <v>120</v>
      </c>
      <c r="K154" t="str">
        <f t="shared" si="8"/>
        <v>015</v>
      </c>
      <c r="L154" t="s">
        <v>679</v>
      </c>
      <c r="M154" t="s">
        <v>75</v>
      </c>
      <c r="N154">
        <v>3000</v>
      </c>
      <c r="O154" t="s">
        <v>56</v>
      </c>
      <c r="P154">
        <v>3481</v>
      </c>
      <c r="Q154" t="s">
        <v>390</v>
      </c>
      <c r="R154">
        <v>0</v>
      </c>
      <c r="S154" t="s">
        <v>58</v>
      </c>
      <c r="T154" s="6">
        <v>1039983.8</v>
      </c>
      <c r="U154" s="1">
        <v>1080000</v>
      </c>
      <c r="V154" s="1">
        <v>1039983.8</v>
      </c>
      <c r="W154" s="1">
        <v>1039983.8</v>
      </c>
      <c r="X154" s="1">
        <v>855031.6</v>
      </c>
      <c r="Y154" s="1">
        <v>1180000</v>
      </c>
      <c r="Z154" s="1">
        <v>855031.59</v>
      </c>
      <c r="AA154" s="1">
        <v>799651.49</v>
      </c>
    </row>
    <row r="155" spans="1:27" x14ac:dyDescent="0.35">
      <c r="A155" t="str">
        <f t="shared" si="7"/>
        <v>1.1-00-X0502101535110</v>
      </c>
      <c r="B155" t="s">
        <v>1027</v>
      </c>
      <c r="C155" t="s">
        <v>639</v>
      </c>
      <c r="D155" t="s">
        <v>643</v>
      </c>
      <c r="E155" t="s">
        <v>1036</v>
      </c>
      <c r="F155" t="s">
        <v>677</v>
      </c>
      <c r="G155" t="s">
        <v>74</v>
      </c>
      <c r="H155" t="s">
        <v>1062</v>
      </c>
      <c r="I155" t="s">
        <v>678</v>
      </c>
      <c r="J155" t="s">
        <v>120</v>
      </c>
      <c r="K155" t="str">
        <f t="shared" si="8"/>
        <v>015</v>
      </c>
      <c r="L155" t="s">
        <v>679</v>
      </c>
      <c r="M155" t="s">
        <v>75</v>
      </c>
      <c r="N155">
        <v>3000</v>
      </c>
      <c r="O155" t="s">
        <v>56</v>
      </c>
      <c r="P155">
        <v>3511</v>
      </c>
      <c r="Q155" t="s">
        <v>323</v>
      </c>
      <c r="R155">
        <v>0</v>
      </c>
      <c r="S155" t="s">
        <v>58</v>
      </c>
      <c r="T155" s="6">
        <v>126578.04</v>
      </c>
      <c r="U155" s="1">
        <v>800000</v>
      </c>
      <c r="V155" s="1">
        <v>126578.04</v>
      </c>
      <c r="W155" s="1">
        <v>126578.04</v>
      </c>
      <c r="X155" s="1">
        <v>175579</v>
      </c>
      <c r="Y155" s="1">
        <v>685740</v>
      </c>
      <c r="Z155" s="1">
        <v>94933.53</v>
      </c>
      <c r="AA155" s="1">
        <v>94933.53</v>
      </c>
    </row>
    <row r="156" spans="1:27" x14ac:dyDescent="0.35">
      <c r="A156" t="str">
        <f t="shared" si="7"/>
        <v>1.1-00-X0502101535210</v>
      </c>
      <c r="B156" t="s">
        <v>1027</v>
      </c>
      <c r="C156" t="s">
        <v>639</v>
      </c>
      <c r="D156" t="s">
        <v>643</v>
      </c>
      <c r="E156" t="s">
        <v>1036</v>
      </c>
      <c r="F156" t="s">
        <v>677</v>
      </c>
      <c r="G156" t="s">
        <v>74</v>
      </c>
      <c r="H156" t="s">
        <v>1062</v>
      </c>
      <c r="I156" t="s">
        <v>678</v>
      </c>
      <c r="J156" t="s">
        <v>120</v>
      </c>
      <c r="K156" t="str">
        <f t="shared" si="8"/>
        <v>015</v>
      </c>
      <c r="L156" t="s">
        <v>679</v>
      </c>
      <c r="M156" t="s">
        <v>75</v>
      </c>
      <c r="N156">
        <v>3000</v>
      </c>
      <c r="O156" t="s">
        <v>56</v>
      </c>
      <c r="P156">
        <v>3521</v>
      </c>
      <c r="Q156" t="s">
        <v>391</v>
      </c>
      <c r="R156">
        <v>0</v>
      </c>
      <c r="S156" t="s">
        <v>58</v>
      </c>
      <c r="T156" s="6">
        <v>14913.43</v>
      </c>
      <c r="U156" s="1">
        <v>0</v>
      </c>
      <c r="V156" s="1">
        <v>14913.42</v>
      </c>
      <c r="W156" s="1">
        <v>14913.42</v>
      </c>
      <c r="X156" s="1">
        <v>25438.799999999999</v>
      </c>
      <c r="Y156" s="1">
        <v>26000</v>
      </c>
      <c r="Z156" s="1">
        <v>0</v>
      </c>
      <c r="AA156" s="1">
        <v>0</v>
      </c>
    </row>
    <row r="157" spans="1:27" x14ac:dyDescent="0.35">
      <c r="A157" t="str">
        <f t="shared" si="7"/>
        <v>1.1-00-X0502101535510</v>
      </c>
      <c r="B157" t="s">
        <v>1027</v>
      </c>
      <c r="C157" t="s">
        <v>639</v>
      </c>
      <c r="D157" t="s">
        <v>643</v>
      </c>
      <c r="E157" t="s">
        <v>1036</v>
      </c>
      <c r="F157" t="s">
        <v>677</v>
      </c>
      <c r="G157" t="s">
        <v>74</v>
      </c>
      <c r="H157" t="s">
        <v>1062</v>
      </c>
      <c r="I157" t="s">
        <v>678</v>
      </c>
      <c r="J157" t="s">
        <v>120</v>
      </c>
      <c r="K157" t="str">
        <f t="shared" si="8"/>
        <v>015</v>
      </c>
      <c r="L157" t="s">
        <v>679</v>
      </c>
      <c r="M157" t="s">
        <v>75</v>
      </c>
      <c r="N157">
        <v>3000</v>
      </c>
      <c r="O157" t="s">
        <v>56</v>
      </c>
      <c r="P157">
        <v>3551</v>
      </c>
      <c r="Q157" t="s">
        <v>243</v>
      </c>
      <c r="R157">
        <v>0</v>
      </c>
      <c r="S157" t="s">
        <v>58</v>
      </c>
      <c r="T157" s="6">
        <v>14398484.73</v>
      </c>
      <c r="U157" s="1">
        <v>7000000</v>
      </c>
      <c r="V157" s="1">
        <v>14340111.109999999</v>
      </c>
      <c r="W157" s="1">
        <v>14176384.289999999</v>
      </c>
      <c r="X157" s="1">
        <v>19745692.09</v>
      </c>
      <c r="Y157" s="1">
        <v>7000000</v>
      </c>
      <c r="Z157" s="1">
        <v>18245692.16</v>
      </c>
      <c r="AA157" s="1">
        <v>18245692.16</v>
      </c>
    </row>
    <row r="158" spans="1:27" x14ac:dyDescent="0.35">
      <c r="A158" t="str">
        <f t="shared" si="7"/>
        <v>1.1-00-X0502101535710</v>
      </c>
      <c r="B158" t="s">
        <v>1027</v>
      </c>
      <c r="C158" t="s">
        <v>639</v>
      </c>
      <c r="D158" t="s">
        <v>643</v>
      </c>
      <c r="E158" t="s">
        <v>1036</v>
      </c>
      <c r="F158" t="s">
        <v>677</v>
      </c>
      <c r="G158" t="s">
        <v>74</v>
      </c>
      <c r="H158" t="s">
        <v>1062</v>
      </c>
      <c r="I158" t="s">
        <v>678</v>
      </c>
      <c r="J158" t="s">
        <v>120</v>
      </c>
      <c r="K158" t="str">
        <f t="shared" si="8"/>
        <v>015</v>
      </c>
      <c r="L158" t="s">
        <v>679</v>
      </c>
      <c r="M158" t="s">
        <v>75</v>
      </c>
      <c r="N158">
        <v>3000</v>
      </c>
      <c r="O158" t="s">
        <v>56</v>
      </c>
      <c r="P158">
        <v>3571</v>
      </c>
      <c r="Q158" t="s">
        <v>392</v>
      </c>
      <c r="R158">
        <v>0</v>
      </c>
      <c r="S158" t="s">
        <v>58</v>
      </c>
      <c r="T158" s="6">
        <v>31110042.100000001</v>
      </c>
      <c r="U158" s="1">
        <v>13000000</v>
      </c>
      <c r="V158" s="1">
        <v>30387685.75</v>
      </c>
      <c r="W158" s="1">
        <v>25569578.77</v>
      </c>
      <c r="X158" s="1">
        <v>23485319.600000001</v>
      </c>
      <c r="Y158" s="1">
        <v>10000000</v>
      </c>
      <c r="Z158" s="1">
        <v>20979339.420000002</v>
      </c>
      <c r="AA158" s="1">
        <v>19316202.960000001</v>
      </c>
    </row>
    <row r="159" spans="1:27" x14ac:dyDescent="0.35">
      <c r="A159" t="str">
        <f t="shared" si="7"/>
        <v>1.1-00-X0502101536310</v>
      </c>
      <c r="B159" t="s">
        <v>1027</v>
      </c>
      <c r="C159" t="s">
        <v>639</v>
      </c>
      <c r="D159" t="s">
        <v>643</v>
      </c>
      <c r="E159" t="s">
        <v>1036</v>
      </c>
      <c r="F159" t="s">
        <v>677</v>
      </c>
      <c r="G159" t="s">
        <v>74</v>
      </c>
      <c r="H159" t="s">
        <v>1062</v>
      </c>
      <c r="I159" t="s">
        <v>678</v>
      </c>
      <c r="J159" t="s">
        <v>120</v>
      </c>
      <c r="K159" t="str">
        <f t="shared" si="8"/>
        <v>015</v>
      </c>
      <c r="L159" t="s">
        <v>679</v>
      </c>
      <c r="M159" t="s">
        <v>75</v>
      </c>
      <c r="N159">
        <v>3000</v>
      </c>
      <c r="O159" t="s">
        <v>56</v>
      </c>
      <c r="P159">
        <v>3631</v>
      </c>
      <c r="Q159" t="s">
        <v>393</v>
      </c>
      <c r="R159">
        <v>0</v>
      </c>
      <c r="S159" t="s">
        <v>58</v>
      </c>
      <c r="T159" s="6">
        <v>4866666.5999999996</v>
      </c>
      <c r="U159" s="1">
        <v>4000000</v>
      </c>
      <c r="V159" s="1">
        <v>4866666.5999999996</v>
      </c>
      <c r="W159" s="1">
        <v>4663888.83</v>
      </c>
      <c r="X159" s="1">
        <v>4866666.5199999996</v>
      </c>
      <c r="Y159" s="1">
        <v>4866666.55</v>
      </c>
      <c r="Z159" s="1">
        <v>4866666.46</v>
      </c>
      <c r="AA159" s="1">
        <v>4461110.92</v>
      </c>
    </row>
    <row r="160" spans="1:27" x14ac:dyDescent="0.35">
      <c r="A160" t="str">
        <f t="shared" si="7"/>
        <v>1.1-00-X0502101538210</v>
      </c>
      <c r="B160" t="s">
        <v>1027</v>
      </c>
      <c r="C160" t="s">
        <v>639</v>
      </c>
      <c r="D160" t="s">
        <v>643</v>
      </c>
      <c r="E160" t="s">
        <v>1036</v>
      </c>
      <c r="F160" t="s">
        <v>677</v>
      </c>
      <c r="G160" t="s">
        <v>74</v>
      </c>
      <c r="H160" t="s">
        <v>1062</v>
      </c>
      <c r="I160" t="s">
        <v>678</v>
      </c>
      <c r="J160" t="s">
        <v>120</v>
      </c>
      <c r="K160" t="str">
        <f t="shared" si="8"/>
        <v>015</v>
      </c>
      <c r="L160" t="s">
        <v>679</v>
      </c>
      <c r="M160" t="s">
        <v>75</v>
      </c>
      <c r="N160">
        <v>3000</v>
      </c>
      <c r="O160" t="s">
        <v>56</v>
      </c>
      <c r="P160">
        <v>3821</v>
      </c>
      <c r="Q160" t="s">
        <v>228</v>
      </c>
      <c r="R160">
        <v>0</v>
      </c>
      <c r="S160" t="s">
        <v>58</v>
      </c>
      <c r="T160" s="6">
        <v>784437.28</v>
      </c>
      <c r="U160" s="1">
        <v>0</v>
      </c>
      <c r="V160" s="1">
        <v>776354.39</v>
      </c>
      <c r="W160" s="1">
        <v>628841.82999999996</v>
      </c>
      <c r="X160" s="1">
        <v>514777.21</v>
      </c>
      <c r="Y160" s="1">
        <v>639567.19999999995</v>
      </c>
      <c r="Z160" s="1">
        <v>514777.21</v>
      </c>
      <c r="AA160" s="1">
        <v>514777.21</v>
      </c>
    </row>
    <row r="161" spans="1:27" x14ac:dyDescent="0.35">
      <c r="A161" t="str">
        <f t="shared" si="7"/>
        <v>1.1-00-X0502101539110</v>
      </c>
      <c r="B161" t="s">
        <v>1027</v>
      </c>
      <c r="C161" t="s">
        <v>639</v>
      </c>
      <c r="D161" t="s">
        <v>643</v>
      </c>
      <c r="E161" t="s">
        <v>1036</v>
      </c>
      <c r="F161" t="s">
        <v>677</v>
      </c>
      <c r="G161" t="s">
        <v>74</v>
      </c>
      <c r="H161" t="s">
        <v>1062</v>
      </c>
      <c r="I161" t="s">
        <v>678</v>
      </c>
      <c r="J161" t="s">
        <v>120</v>
      </c>
      <c r="K161" t="str">
        <f t="shared" si="8"/>
        <v>015</v>
      </c>
      <c r="L161" t="s">
        <v>679</v>
      </c>
      <c r="M161" t="s">
        <v>75</v>
      </c>
      <c r="N161">
        <v>3000</v>
      </c>
      <c r="O161" t="s">
        <v>56</v>
      </c>
      <c r="P161">
        <v>3911</v>
      </c>
      <c r="Q161" t="s">
        <v>394</v>
      </c>
      <c r="R161">
        <v>0</v>
      </c>
      <c r="S161" t="s">
        <v>58</v>
      </c>
      <c r="T161" s="6">
        <v>769294.64</v>
      </c>
      <c r="U161" s="1">
        <v>0</v>
      </c>
      <c r="V161" s="1">
        <v>528693.30000000005</v>
      </c>
      <c r="W161" s="1">
        <v>528693.30000000005</v>
      </c>
      <c r="X161" s="1">
        <v>445766.8</v>
      </c>
      <c r="Y161" s="1">
        <v>700000</v>
      </c>
      <c r="Z161" s="1">
        <v>445766.8</v>
      </c>
      <c r="AA161" s="1">
        <v>445766.8</v>
      </c>
    </row>
    <row r="162" spans="1:27" x14ac:dyDescent="0.35">
      <c r="A162" t="str">
        <f t="shared" si="7"/>
        <v>1.1-00-X0502101539220</v>
      </c>
      <c r="B162" t="s">
        <v>1027</v>
      </c>
      <c r="C162" t="s">
        <v>639</v>
      </c>
      <c r="D162" t="s">
        <v>643</v>
      </c>
      <c r="E162" t="s">
        <v>1036</v>
      </c>
      <c r="F162" t="s">
        <v>677</v>
      </c>
      <c r="G162" t="s">
        <v>74</v>
      </c>
      <c r="H162" t="s">
        <v>1062</v>
      </c>
      <c r="I162" t="s">
        <v>678</v>
      </c>
      <c r="J162" t="s">
        <v>120</v>
      </c>
      <c r="K162" t="str">
        <f t="shared" si="8"/>
        <v>015</v>
      </c>
      <c r="L162" t="s">
        <v>679</v>
      </c>
      <c r="M162" t="s">
        <v>75</v>
      </c>
      <c r="N162">
        <v>3000</v>
      </c>
      <c r="O162" t="s">
        <v>56</v>
      </c>
      <c r="P162">
        <v>3922</v>
      </c>
      <c r="Q162" t="s">
        <v>258</v>
      </c>
      <c r="R162">
        <v>0</v>
      </c>
      <c r="S162" t="s">
        <v>58</v>
      </c>
      <c r="T162" s="6">
        <v>764694.38</v>
      </c>
      <c r="U162" s="1">
        <v>1000000</v>
      </c>
      <c r="V162" s="1">
        <v>733050.38</v>
      </c>
      <c r="W162" s="1">
        <v>733050.38</v>
      </c>
      <c r="X162" s="1">
        <v>1115936.99</v>
      </c>
      <c r="Y162" s="1">
        <v>1000000</v>
      </c>
      <c r="Z162" s="1">
        <v>545134.93000000005</v>
      </c>
      <c r="AA162" s="1">
        <v>545134.93000000005</v>
      </c>
    </row>
    <row r="163" spans="1:27" x14ac:dyDescent="0.35">
      <c r="A163" t="str">
        <f t="shared" si="7"/>
        <v>1.1-00-X0502101539410</v>
      </c>
      <c r="B163" t="s">
        <v>1027</v>
      </c>
      <c r="C163" t="s">
        <v>639</v>
      </c>
      <c r="D163" t="s">
        <v>643</v>
      </c>
      <c r="E163" t="s">
        <v>1036</v>
      </c>
      <c r="F163" t="s">
        <v>677</v>
      </c>
      <c r="G163" t="s">
        <v>74</v>
      </c>
      <c r="H163" t="s">
        <v>1062</v>
      </c>
      <c r="I163" t="s">
        <v>678</v>
      </c>
      <c r="J163" t="s">
        <v>120</v>
      </c>
      <c r="K163" t="str">
        <f t="shared" si="8"/>
        <v>015</v>
      </c>
      <c r="L163" t="s">
        <v>679</v>
      </c>
      <c r="M163" t="s">
        <v>75</v>
      </c>
      <c r="N163">
        <v>3000</v>
      </c>
      <c r="O163" t="s">
        <v>56</v>
      </c>
      <c r="P163">
        <v>3941</v>
      </c>
      <c r="Q163" t="s">
        <v>328</v>
      </c>
      <c r="R163">
        <v>0</v>
      </c>
      <c r="S163" t="s">
        <v>58</v>
      </c>
      <c r="T163" s="6">
        <v>19109339.18</v>
      </c>
      <c r="U163" s="1">
        <v>10000000</v>
      </c>
      <c r="V163" s="1">
        <v>18119512.100000001</v>
      </c>
      <c r="W163" s="1">
        <v>17895046.039999999</v>
      </c>
      <c r="X163" s="1">
        <v>10755000</v>
      </c>
      <c r="Y163" s="1">
        <v>10000000</v>
      </c>
      <c r="Z163" s="1">
        <v>10753577.1</v>
      </c>
      <c r="AA163" s="1">
        <v>10753577.1</v>
      </c>
    </row>
    <row r="164" spans="1:27" x14ac:dyDescent="0.35">
      <c r="A164" t="str">
        <f t="shared" si="7"/>
        <v>1.1-00-X0502101539620</v>
      </c>
      <c r="B164" t="s">
        <v>1027</v>
      </c>
      <c r="C164" t="s">
        <v>639</v>
      </c>
      <c r="D164" t="s">
        <v>643</v>
      </c>
      <c r="E164" t="s">
        <v>1036</v>
      </c>
      <c r="F164" t="s">
        <v>677</v>
      </c>
      <c r="G164" t="s">
        <v>74</v>
      </c>
      <c r="H164" t="s">
        <v>1062</v>
      </c>
      <c r="I164" t="s">
        <v>678</v>
      </c>
      <c r="J164" t="s">
        <v>120</v>
      </c>
      <c r="K164" t="str">
        <f t="shared" si="8"/>
        <v>015</v>
      </c>
      <c r="L164" t="s">
        <v>679</v>
      </c>
      <c r="M164" t="s">
        <v>75</v>
      </c>
      <c r="N164">
        <v>3000</v>
      </c>
      <c r="O164" t="s">
        <v>56</v>
      </c>
      <c r="P164">
        <v>3962</v>
      </c>
      <c r="Q164" t="s">
        <v>395</v>
      </c>
      <c r="R164">
        <v>0</v>
      </c>
      <c r="S164" t="s">
        <v>58</v>
      </c>
      <c r="T164" s="6">
        <v>11698</v>
      </c>
      <c r="U164" s="1">
        <v>75000</v>
      </c>
      <c r="V164" s="1">
        <v>11697</v>
      </c>
      <c r="W164" s="1">
        <v>11697</v>
      </c>
      <c r="X164" s="1">
        <v>83080.800000000003</v>
      </c>
      <c r="Y164" s="1">
        <v>100000</v>
      </c>
      <c r="Z164" s="1">
        <v>83080.800000000003</v>
      </c>
      <c r="AA164" s="1">
        <v>83080.800000000003</v>
      </c>
    </row>
    <row r="165" spans="1:27" x14ac:dyDescent="0.35">
      <c r="A165" t="str">
        <f t="shared" si="7"/>
        <v>1.1-00-X0502101551110</v>
      </c>
      <c r="B165" t="s">
        <v>1027</v>
      </c>
      <c r="C165" t="s">
        <v>639</v>
      </c>
      <c r="D165" t="s">
        <v>643</v>
      </c>
      <c r="E165" t="s">
        <v>1036</v>
      </c>
      <c r="F165" t="s">
        <v>677</v>
      </c>
      <c r="G165" t="s">
        <v>74</v>
      </c>
      <c r="H165" t="s">
        <v>1062</v>
      </c>
      <c r="I165" t="s">
        <v>678</v>
      </c>
      <c r="J165" t="s">
        <v>120</v>
      </c>
      <c r="K165" t="str">
        <f t="shared" si="8"/>
        <v>015</v>
      </c>
      <c r="L165" t="s">
        <v>679</v>
      </c>
      <c r="M165" t="s">
        <v>75</v>
      </c>
      <c r="N165">
        <v>5000</v>
      </c>
      <c r="O165" t="s">
        <v>118</v>
      </c>
      <c r="P165">
        <v>5111</v>
      </c>
      <c r="Q165" t="s">
        <v>119</v>
      </c>
      <c r="R165">
        <v>0</v>
      </c>
      <c r="S165" t="s">
        <v>58</v>
      </c>
      <c r="T165" s="6">
        <v>621837.72</v>
      </c>
      <c r="U165" s="1">
        <v>100000</v>
      </c>
      <c r="V165" s="1">
        <v>621837.72</v>
      </c>
      <c r="W165" s="1">
        <v>621837.72</v>
      </c>
      <c r="X165" s="1">
        <v>637615.25</v>
      </c>
      <c r="Y165" s="1">
        <v>1185000</v>
      </c>
      <c r="Z165" s="1">
        <v>432826.51</v>
      </c>
      <c r="AA165" s="1">
        <v>432826.51</v>
      </c>
    </row>
    <row r="166" spans="1:27" x14ac:dyDescent="0.35">
      <c r="A166" t="str">
        <f t="shared" si="7"/>
        <v>1.1-00-X0502101551210</v>
      </c>
      <c r="B166" t="s">
        <v>1027</v>
      </c>
      <c r="C166" t="s">
        <v>639</v>
      </c>
      <c r="D166" t="s">
        <v>643</v>
      </c>
      <c r="E166" t="s">
        <v>1036</v>
      </c>
      <c r="F166" t="s">
        <v>677</v>
      </c>
      <c r="G166" t="s">
        <v>74</v>
      </c>
      <c r="H166" t="s">
        <v>1062</v>
      </c>
      <c r="I166" t="s">
        <v>678</v>
      </c>
      <c r="J166" t="s">
        <v>120</v>
      </c>
      <c r="K166" t="str">
        <f t="shared" si="8"/>
        <v>015</v>
      </c>
      <c r="L166" t="s">
        <v>679</v>
      </c>
      <c r="M166" t="s">
        <v>75</v>
      </c>
      <c r="N166">
        <v>5000</v>
      </c>
      <c r="O166" t="s">
        <v>118</v>
      </c>
      <c r="P166">
        <v>5121</v>
      </c>
      <c r="Q166" t="s">
        <v>680</v>
      </c>
      <c r="R166">
        <v>0</v>
      </c>
      <c r="S166" t="s">
        <v>58</v>
      </c>
      <c r="T166" s="1">
        <v>0</v>
      </c>
      <c r="U166" s="1">
        <v>0</v>
      </c>
      <c r="V166" s="1">
        <v>0</v>
      </c>
      <c r="W166" s="1">
        <v>0</v>
      </c>
      <c r="X166" s="1">
        <v>264480</v>
      </c>
      <c r="Y166" s="1">
        <v>0</v>
      </c>
      <c r="Z166" s="1">
        <v>264480</v>
      </c>
      <c r="AA166" s="1">
        <v>264480</v>
      </c>
    </row>
    <row r="167" spans="1:27" x14ac:dyDescent="0.35">
      <c r="A167" t="str">
        <f t="shared" si="7"/>
        <v>1.1-00-X0502401511110</v>
      </c>
      <c r="B167" t="s">
        <v>1027</v>
      </c>
      <c r="C167" t="s">
        <v>639</v>
      </c>
      <c r="D167" t="s">
        <v>643</v>
      </c>
      <c r="E167" t="s">
        <v>1036</v>
      </c>
      <c r="F167" t="s">
        <v>677</v>
      </c>
      <c r="G167" t="s">
        <v>74</v>
      </c>
      <c r="H167" t="s">
        <v>1063</v>
      </c>
      <c r="I167" t="s">
        <v>681</v>
      </c>
      <c r="J167" t="s">
        <v>71</v>
      </c>
      <c r="K167" t="str">
        <f t="shared" si="8"/>
        <v>015</v>
      </c>
      <c r="L167" t="s">
        <v>679</v>
      </c>
      <c r="M167" t="s">
        <v>75</v>
      </c>
      <c r="N167">
        <v>1000</v>
      </c>
      <c r="O167" t="s">
        <v>71</v>
      </c>
      <c r="P167">
        <v>1111</v>
      </c>
      <c r="Q167" t="s">
        <v>72</v>
      </c>
      <c r="R167">
        <v>0</v>
      </c>
      <c r="S167" t="s">
        <v>58</v>
      </c>
      <c r="T167" s="1">
        <v>0</v>
      </c>
      <c r="U167" s="1">
        <v>0</v>
      </c>
      <c r="V167" s="1">
        <v>0</v>
      </c>
      <c r="W167" s="1">
        <v>0</v>
      </c>
      <c r="X167" s="1">
        <v>2987966.81</v>
      </c>
      <c r="Y167" s="1">
        <v>12975991.18</v>
      </c>
      <c r="Z167" s="1">
        <v>1986144.84</v>
      </c>
      <c r="AA167" s="1">
        <v>1986144.84</v>
      </c>
    </row>
    <row r="168" spans="1:27" x14ac:dyDescent="0.35">
      <c r="A168" t="str">
        <f t="shared" si="7"/>
        <v>1.1-00-X05024015113113</v>
      </c>
      <c r="B168" t="s">
        <v>1027</v>
      </c>
      <c r="C168" t="s">
        <v>639</v>
      </c>
      <c r="D168" t="s">
        <v>643</v>
      </c>
      <c r="E168" t="s">
        <v>1036</v>
      </c>
      <c r="F168" t="s">
        <v>677</v>
      </c>
      <c r="G168" t="s">
        <v>74</v>
      </c>
      <c r="H168" t="s">
        <v>1063</v>
      </c>
      <c r="I168" t="s">
        <v>681</v>
      </c>
      <c r="J168" t="s">
        <v>71</v>
      </c>
      <c r="K168" t="str">
        <f t="shared" si="8"/>
        <v>015</v>
      </c>
      <c r="L168" t="s">
        <v>679</v>
      </c>
      <c r="M168" t="s">
        <v>75</v>
      </c>
      <c r="N168">
        <v>1000</v>
      </c>
      <c r="O168" t="s">
        <v>71</v>
      </c>
      <c r="P168">
        <v>1131</v>
      </c>
      <c r="Q168" t="s">
        <v>89</v>
      </c>
      <c r="R168">
        <v>13</v>
      </c>
      <c r="S168" t="s">
        <v>682</v>
      </c>
      <c r="T168" s="1">
        <v>141404074.75</v>
      </c>
      <c r="U168" s="1">
        <v>540933429.35000002</v>
      </c>
      <c r="V168" s="1">
        <v>140639846.75</v>
      </c>
      <c r="W168" s="1">
        <v>140622082.45000002</v>
      </c>
      <c r="X168" s="1">
        <v>129802848.8</v>
      </c>
      <c r="Y168" s="1">
        <v>66640393.869999997</v>
      </c>
      <c r="Z168" s="1">
        <v>55136596.079999998</v>
      </c>
      <c r="AA168" s="1">
        <v>55136596.079999998</v>
      </c>
    </row>
    <row r="169" spans="1:27" x14ac:dyDescent="0.35">
      <c r="A169" t="str">
        <f t="shared" si="7"/>
        <v>1.1-00-X0502401512110</v>
      </c>
      <c r="B169" t="s">
        <v>1027</v>
      </c>
      <c r="C169" t="s">
        <v>639</v>
      </c>
      <c r="D169" t="s">
        <v>643</v>
      </c>
      <c r="E169" t="s">
        <v>1036</v>
      </c>
      <c r="F169" t="s">
        <v>677</v>
      </c>
      <c r="G169" t="s">
        <v>74</v>
      </c>
      <c r="H169" t="s">
        <v>1063</v>
      </c>
      <c r="I169" t="s">
        <v>681</v>
      </c>
      <c r="J169" t="s">
        <v>71</v>
      </c>
      <c r="K169" t="str">
        <f t="shared" si="8"/>
        <v>015</v>
      </c>
      <c r="L169" t="s">
        <v>679</v>
      </c>
      <c r="M169" t="s">
        <v>75</v>
      </c>
      <c r="N169">
        <v>1000</v>
      </c>
      <c r="O169" t="s">
        <v>71</v>
      </c>
      <c r="P169">
        <v>1211</v>
      </c>
      <c r="Q169" t="s">
        <v>122</v>
      </c>
      <c r="R169">
        <v>0</v>
      </c>
      <c r="S169" t="s">
        <v>58</v>
      </c>
      <c r="T169" s="1">
        <v>0</v>
      </c>
      <c r="U169" s="1">
        <v>0</v>
      </c>
      <c r="V169" s="1">
        <v>0</v>
      </c>
      <c r="W169" s="1">
        <v>0</v>
      </c>
      <c r="X169" s="1">
        <v>1982226.16</v>
      </c>
      <c r="Y169" s="1">
        <v>0</v>
      </c>
      <c r="Z169" s="1">
        <v>1904717.4</v>
      </c>
      <c r="AA169" s="1">
        <v>1904717.4</v>
      </c>
    </row>
    <row r="170" spans="1:27" x14ac:dyDescent="0.35">
      <c r="A170" t="str">
        <f t="shared" si="7"/>
        <v>1.1-00-X05024015122114</v>
      </c>
      <c r="B170" t="s">
        <v>1027</v>
      </c>
      <c r="C170" t="s">
        <v>639</v>
      </c>
      <c r="D170" t="s">
        <v>643</v>
      </c>
      <c r="E170" t="s">
        <v>1036</v>
      </c>
      <c r="F170" t="s">
        <v>677</v>
      </c>
      <c r="G170" t="s">
        <v>74</v>
      </c>
      <c r="H170" t="s">
        <v>1063</v>
      </c>
      <c r="I170" t="s">
        <v>681</v>
      </c>
      <c r="J170" t="s">
        <v>71</v>
      </c>
      <c r="K170" t="str">
        <f t="shared" si="8"/>
        <v>015</v>
      </c>
      <c r="L170" t="s">
        <v>679</v>
      </c>
      <c r="M170" t="s">
        <v>75</v>
      </c>
      <c r="N170">
        <v>1000</v>
      </c>
      <c r="O170" t="s">
        <v>71</v>
      </c>
      <c r="P170">
        <v>1221</v>
      </c>
      <c r="Q170" t="s">
        <v>77</v>
      </c>
      <c r="R170">
        <v>14</v>
      </c>
      <c r="S170" t="s">
        <v>683</v>
      </c>
      <c r="T170" s="1">
        <v>0</v>
      </c>
      <c r="U170" s="1">
        <v>0</v>
      </c>
      <c r="V170" s="1">
        <v>0</v>
      </c>
      <c r="W170" s="1">
        <v>0</v>
      </c>
      <c r="X170" s="1">
        <v>21832280.25</v>
      </c>
      <c r="Y170" s="1">
        <v>52109314.159999996</v>
      </c>
      <c r="Z170" s="1">
        <v>10136308.68</v>
      </c>
      <c r="AA170" s="1">
        <v>10136308.68</v>
      </c>
    </row>
    <row r="171" spans="1:27" x14ac:dyDescent="0.35">
      <c r="A171" t="str">
        <f t="shared" si="7"/>
        <v>1.1-00-X0502401512310</v>
      </c>
      <c r="B171" t="s">
        <v>1027</v>
      </c>
      <c r="C171" t="s">
        <v>639</v>
      </c>
      <c r="D171" t="s">
        <v>643</v>
      </c>
      <c r="E171" t="s">
        <v>1036</v>
      </c>
      <c r="F171" t="s">
        <v>677</v>
      </c>
      <c r="G171" t="s">
        <v>74</v>
      </c>
      <c r="H171" t="s">
        <v>1063</v>
      </c>
      <c r="I171" t="s">
        <v>681</v>
      </c>
      <c r="J171" t="s">
        <v>71</v>
      </c>
      <c r="K171" t="str">
        <f t="shared" si="8"/>
        <v>015</v>
      </c>
      <c r="L171" t="s">
        <v>679</v>
      </c>
      <c r="M171" t="s">
        <v>75</v>
      </c>
      <c r="N171">
        <v>1000</v>
      </c>
      <c r="O171" t="s">
        <v>71</v>
      </c>
      <c r="P171">
        <v>1231</v>
      </c>
      <c r="Q171" t="s">
        <v>397</v>
      </c>
      <c r="R171">
        <v>0</v>
      </c>
      <c r="S171" t="s">
        <v>58</v>
      </c>
      <c r="T171" s="1">
        <v>0</v>
      </c>
      <c r="U171" s="1">
        <v>0</v>
      </c>
      <c r="V171" s="1">
        <v>0</v>
      </c>
      <c r="W171" s="1">
        <v>0</v>
      </c>
      <c r="X171" s="1">
        <v>26400</v>
      </c>
      <c r="Y171" s="1">
        <v>26400</v>
      </c>
      <c r="Z171" s="1">
        <v>0</v>
      </c>
      <c r="AA171" s="1">
        <v>0</v>
      </c>
    </row>
    <row r="172" spans="1:27" x14ac:dyDescent="0.35">
      <c r="A172" t="str">
        <f t="shared" si="7"/>
        <v>1.1-00-X05024015132113</v>
      </c>
      <c r="B172" t="s">
        <v>1027</v>
      </c>
      <c r="C172" t="s">
        <v>639</v>
      </c>
      <c r="D172" t="s">
        <v>643</v>
      </c>
      <c r="E172" t="s">
        <v>1036</v>
      </c>
      <c r="F172" t="s">
        <v>677</v>
      </c>
      <c r="G172" t="s">
        <v>74</v>
      </c>
      <c r="H172" t="s">
        <v>1063</v>
      </c>
      <c r="I172" t="s">
        <v>681</v>
      </c>
      <c r="J172" t="s">
        <v>71</v>
      </c>
      <c r="K172" t="str">
        <f t="shared" si="8"/>
        <v>015</v>
      </c>
      <c r="L172" t="s">
        <v>679</v>
      </c>
      <c r="M172" t="s">
        <v>75</v>
      </c>
      <c r="N172">
        <v>1000</v>
      </c>
      <c r="O172" t="s">
        <v>71</v>
      </c>
      <c r="P172">
        <v>1321</v>
      </c>
      <c r="Q172" t="s">
        <v>91</v>
      </c>
      <c r="R172">
        <v>13</v>
      </c>
      <c r="S172" t="s">
        <v>682</v>
      </c>
      <c r="T172" s="1">
        <v>0</v>
      </c>
      <c r="U172" s="1">
        <v>0</v>
      </c>
      <c r="V172" s="1">
        <v>0</v>
      </c>
      <c r="W172" s="1">
        <v>0</v>
      </c>
      <c r="X172" s="1">
        <v>1494971.71</v>
      </c>
      <c r="Y172" s="1">
        <v>10516224.880000001</v>
      </c>
      <c r="Z172" s="1">
        <v>23260.11</v>
      </c>
      <c r="AA172" s="1">
        <v>23260.11</v>
      </c>
    </row>
    <row r="173" spans="1:27" x14ac:dyDescent="0.35">
      <c r="A173" t="str">
        <f t="shared" si="7"/>
        <v>1.1-00-X05024015132114</v>
      </c>
      <c r="B173" t="s">
        <v>1027</v>
      </c>
      <c r="C173" t="s">
        <v>639</v>
      </c>
      <c r="D173" t="s">
        <v>643</v>
      </c>
      <c r="E173" t="s">
        <v>1036</v>
      </c>
      <c r="F173" t="s">
        <v>677</v>
      </c>
      <c r="G173" t="s">
        <v>74</v>
      </c>
      <c r="H173" t="s">
        <v>1063</v>
      </c>
      <c r="I173" t="s">
        <v>681</v>
      </c>
      <c r="J173" t="s">
        <v>71</v>
      </c>
      <c r="K173" t="str">
        <f t="shared" si="8"/>
        <v>015</v>
      </c>
      <c r="L173" t="s">
        <v>679</v>
      </c>
      <c r="M173" t="s">
        <v>75</v>
      </c>
      <c r="N173">
        <v>1000</v>
      </c>
      <c r="O173" t="s">
        <v>71</v>
      </c>
      <c r="P173">
        <v>1321</v>
      </c>
      <c r="Q173" t="s">
        <v>91</v>
      </c>
      <c r="R173">
        <v>14</v>
      </c>
      <c r="S173" t="s">
        <v>683</v>
      </c>
      <c r="T173" s="1">
        <v>0</v>
      </c>
      <c r="U173" s="1">
        <v>0</v>
      </c>
      <c r="V173" s="1">
        <v>0</v>
      </c>
      <c r="W173" s="1">
        <v>0</v>
      </c>
      <c r="X173" s="1">
        <v>544781.52</v>
      </c>
      <c r="Y173" s="1">
        <v>1512329.12</v>
      </c>
      <c r="Z173" s="1">
        <v>20486.72</v>
      </c>
      <c r="AA173" s="1">
        <v>20486.72</v>
      </c>
    </row>
    <row r="174" spans="1:27" x14ac:dyDescent="0.35">
      <c r="A174" t="str">
        <f t="shared" si="7"/>
        <v>1.1-00-X05024015132213</v>
      </c>
      <c r="B174" t="s">
        <v>1027</v>
      </c>
      <c r="C174" t="s">
        <v>639</v>
      </c>
      <c r="D174" t="s">
        <v>643</v>
      </c>
      <c r="E174" t="s">
        <v>1036</v>
      </c>
      <c r="F174" t="s">
        <v>677</v>
      </c>
      <c r="G174" t="s">
        <v>74</v>
      </c>
      <c r="H174" t="s">
        <v>1063</v>
      </c>
      <c r="I174" t="s">
        <v>681</v>
      </c>
      <c r="J174" t="s">
        <v>71</v>
      </c>
      <c r="K174" t="str">
        <f t="shared" si="8"/>
        <v>015</v>
      </c>
      <c r="L174" t="s">
        <v>679</v>
      </c>
      <c r="M174" t="s">
        <v>75</v>
      </c>
      <c r="N174">
        <v>1000</v>
      </c>
      <c r="O174" t="s">
        <v>71</v>
      </c>
      <c r="P174">
        <v>1322</v>
      </c>
      <c r="Q174" t="s">
        <v>92</v>
      </c>
      <c r="R174">
        <v>13</v>
      </c>
      <c r="S174" t="s">
        <v>682</v>
      </c>
      <c r="T174" s="1">
        <v>0</v>
      </c>
      <c r="U174" s="1">
        <v>0</v>
      </c>
      <c r="V174" s="1">
        <v>0</v>
      </c>
      <c r="W174" s="1">
        <v>0</v>
      </c>
      <c r="X174" s="1">
        <v>5769479.0099999998</v>
      </c>
      <c r="Y174" s="1">
        <v>105162275.34</v>
      </c>
      <c r="Z174" s="1">
        <v>218306.17</v>
      </c>
      <c r="AA174" s="1">
        <v>218306.17</v>
      </c>
    </row>
    <row r="175" spans="1:27" x14ac:dyDescent="0.35">
      <c r="A175" t="str">
        <f t="shared" si="7"/>
        <v>1.1-00-X05024015132214</v>
      </c>
      <c r="B175" t="s">
        <v>1027</v>
      </c>
      <c r="C175" t="s">
        <v>639</v>
      </c>
      <c r="D175" t="s">
        <v>643</v>
      </c>
      <c r="E175" t="s">
        <v>1036</v>
      </c>
      <c r="F175" t="s">
        <v>677</v>
      </c>
      <c r="G175" t="s">
        <v>74</v>
      </c>
      <c r="H175" t="s">
        <v>1063</v>
      </c>
      <c r="I175" t="s">
        <v>681</v>
      </c>
      <c r="J175" t="s">
        <v>71</v>
      </c>
      <c r="K175" t="str">
        <f t="shared" si="8"/>
        <v>015</v>
      </c>
      <c r="L175" t="s">
        <v>679</v>
      </c>
      <c r="M175" t="s">
        <v>75</v>
      </c>
      <c r="N175">
        <v>1000</v>
      </c>
      <c r="O175" t="s">
        <v>71</v>
      </c>
      <c r="P175">
        <v>1322</v>
      </c>
      <c r="Q175" t="s">
        <v>92</v>
      </c>
      <c r="R175">
        <v>14</v>
      </c>
      <c r="S175" t="s">
        <v>683</v>
      </c>
      <c r="T175" s="1">
        <v>0</v>
      </c>
      <c r="U175" s="1">
        <v>0</v>
      </c>
      <c r="V175" s="1">
        <v>0</v>
      </c>
      <c r="W175" s="1">
        <v>0</v>
      </c>
      <c r="X175" s="1">
        <v>1319587.54</v>
      </c>
      <c r="Y175" s="1">
        <v>15123264.68</v>
      </c>
      <c r="Z175" s="1">
        <v>62676.46</v>
      </c>
      <c r="AA175" s="1">
        <v>62676.46</v>
      </c>
    </row>
    <row r="176" spans="1:27" x14ac:dyDescent="0.35">
      <c r="A176" t="str">
        <f t="shared" si="7"/>
        <v>1.1-00-X0502401513310</v>
      </c>
      <c r="B176" t="s">
        <v>1027</v>
      </c>
      <c r="C176" t="s">
        <v>639</v>
      </c>
      <c r="D176" t="s">
        <v>643</v>
      </c>
      <c r="E176" t="s">
        <v>1036</v>
      </c>
      <c r="F176" t="s">
        <v>677</v>
      </c>
      <c r="G176" t="s">
        <v>74</v>
      </c>
      <c r="H176" t="s">
        <v>1063</v>
      </c>
      <c r="I176" t="s">
        <v>681</v>
      </c>
      <c r="J176" t="s">
        <v>71</v>
      </c>
      <c r="K176" t="str">
        <f t="shared" si="8"/>
        <v>015</v>
      </c>
      <c r="L176" t="s">
        <v>679</v>
      </c>
      <c r="M176" t="s">
        <v>75</v>
      </c>
      <c r="N176">
        <v>1000</v>
      </c>
      <c r="O176" t="s">
        <v>71</v>
      </c>
      <c r="P176">
        <v>1331</v>
      </c>
      <c r="Q176" t="s">
        <v>398</v>
      </c>
      <c r="R176">
        <v>0</v>
      </c>
      <c r="S176" t="s">
        <v>58</v>
      </c>
      <c r="T176" s="1">
        <v>0</v>
      </c>
      <c r="U176" s="1">
        <v>0</v>
      </c>
      <c r="V176" s="1">
        <v>0</v>
      </c>
      <c r="W176" s="1">
        <v>0</v>
      </c>
      <c r="X176" s="1">
        <v>410632.76</v>
      </c>
      <c r="Y176" s="1">
        <v>700000</v>
      </c>
      <c r="Z176" s="1">
        <v>210546.86</v>
      </c>
      <c r="AA176" s="1">
        <v>210546.86</v>
      </c>
    </row>
    <row r="177" spans="1:27" x14ac:dyDescent="0.35">
      <c r="A177" t="str">
        <f t="shared" si="7"/>
        <v>1.1-00-X0502401513410</v>
      </c>
      <c r="B177" t="s">
        <v>1027</v>
      </c>
      <c r="C177" t="s">
        <v>639</v>
      </c>
      <c r="D177" t="s">
        <v>643</v>
      </c>
      <c r="E177" t="s">
        <v>1036</v>
      </c>
      <c r="F177" t="s">
        <v>677</v>
      </c>
      <c r="G177" t="s">
        <v>74</v>
      </c>
      <c r="H177" t="s">
        <v>1063</v>
      </c>
      <c r="I177" t="s">
        <v>681</v>
      </c>
      <c r="J177" t="s">
        <v>71</v>
      </c>
      <c r="K177" t="str">
        <f t="shared" si="8"/>
        <v>015</v>
      </c>
      <c r="L177" t="s">
        <v>679</v>
      </c>
      <c r="M177" t="s">
        <v>75</v>
      </c>
      <c r="N177">
        <v>1000</v>
      </c>
      <c r="O177" t="s">
        <v>71</v>
      </c>
      <c r="P177">
        <v>1341</v>
      </c>
      <c r="Q177" t="s">
        <v>399</v>
      </c>
      <c r="R177">
        <v>0</v>
      </c>
      <c r="S177" t="s">
        <v>58</v>
      </c>
      <c r="T177" s="1">
        <v>0</v>
      </c>
      <c r="U177" s="1">
        <v>0</v>
      </c>
      <c r="V177" s="1">
        <v>0</v>
      </c>
      <c r="W177" s="1">
        <v>0</v>
      </c>
      <c r="X177" s="1">
        <v>6395589</v>
      </c>
      <c r="Y177" s="1">
        <v>7500000</v>
      </c>
      <c r="Z177" s="1">
        <v>124381.8</v>
      </c>
      <c r="AA177" s="1">
        <v>124381.8</v>
      </c>
    </row>
    <row r="178" spans="1:27" x14ac:dyDescent="0.35">
      <c r="A178" t="str">
        <f t="shared" si="7"/>
        <v>1.1-00-X05024015141113</v>
      </c>
      <c r="B178" t="s">
        <v>1027</v>
      </c>
      <c r="C178" t="s">
        <v>639</v>
      </c>
      <c r="D178" t="s">
        <v>643</v>
      </c>
      <c r="E178" t="s">
        <v>1036</v>
      </c>
      <c r="F178" t="s">
        <v>677</v>
      </c>
      <c r="G178" t="s">
        <v>74</v>
      </c>
      <c r="H178" t="s">
        <v>1063</v>
      </c>
      <c r="I178" t="s">
        <v>681</v>
      </c>
      <c r="J178" t="s">
        <v>71</v>
      </c>
      <c r="K178" t="str">
        <f t="shared" si="8"/>
        <v>015</v>
      </c>
      <c r="L178" t="s">
        <v>679</v>
      </c>
      <c r="M178" t="s">
        <v>75</v>
      </c>
      <c r="N178">
        <v>1000</v>
      </c>
      <c r="O178" t="s">
        <v>71</v>
      </c>
      <c r="P178">
        <v>1411</v>
      </c>
      <c r="Q178" t="s">
        <v>94</v>
      </c>
      <c r="R178">
        <v>13</v>
      </c>
      <c r="S178" t="s">
        <v>682</v>
      </c>
      <c r="T178" s="1">
        <v>0</v>
      </c>
      <c r="U178" s="1">
        <v>0</v>
      </c>
      <c r="V178" s="1">
        <v>0</v>
      </c>
      <c r="W178" s="1">
        <v>0</v>
      </c>
      <c r="X178" s="1">
        <v>9545954.5</v>
      </c>
      <c r="Y178" s="1">
        <v>45430103.369999997</v>
      </c>
      <c r="Z178" s="1">
        <v>3369105.78</v>
      </c>
      <c r="AA178" s="1">
        <v>3369105.78</v>
      </c>
    </row>
    <row r="179" spans="1:27" x14ac:dyDescent="0.35">
      <c r="A179" t="str">
        <f t="shared" si="7"/>
        <v>1.1-00-X05024015141114</v>
      </c>
      <c r="B179" t="s">
        <v>1027</v>
      </c>
      <c r="C179" t="s">
        <v>639</v>
      </c>
      <c r="D179" t="s">
        <v>643</v>
      </c>
      <c r="E179" t="s">
        <v>1036</v>
      </c>
      <c r="F179" t="s">
        <v>677</v>
      </c>
      <c r="G179" t="s">
        <v>74</v>
      </c>
      <c r="H179" t="s">
        <v>1063</v>
      </c>
      <c r="I179" t="s">
        <v>681</v>
      </c>
      <c r="J179" t="s">
        <v>71</v>
      </c>
      <c r="K179" t="str">
        <f t="shared" si="8"/>
        <v>015</v>
      </c>
      <c r="L179" t="s">
        <v>679</v>
      </c>
      <c r="M179" t="s">
        <v>75</v>
      </c>
      <c r="N179">
        <v>1000</v>
      </c>
      <c r="O179" t="s">
        <v>71</v>
      </c>
      <c r="P179">
        <v>1411</v>
      </c>
      <c r="Q179" t="s">
        <v>94</v>
      </c>
      <c r="R179">
        <v>14</v>
      </c>
      <c r="S179" t="s">
        <v>683</v>
      </c>
      <c r="T179" s="1">
        <v>0</v>
      </c>
      <c r="U179" s="1">
        <v>0</v>
      </c>
      <c r="V179" s="1">
        <v>0</v>
      </c>
      <c r="W179" s="1">
        <v>0</v>
      </c>
      <c r="X179" s="1">
        <v>1865409.24</v>
      </c>
      <c r="Y179" s="1">
        <v>6533249.9100000001</v>
      </c>
      <c r="Z179" s="1">
        <v>1264922.69</v>
      </c>
      <c r="AA179" s="1">
        <v>1264922.69</v>
      </c>
    </row>
    <row r="180" spans="1:27" x14ac:dyDescent="0.35">
      <c r="A180" t="str">
        <f t="shared" si="7"/>
        <v>1.1-00-X05024015142113</v>
      </c>
      <c r="B180" t="s">
        <v>1027</v>
      </c>
      <c r="C180" t="s">
        <v>639</v>
      </c>
      <c r="D180" t="s">
        <v>643</v>
      </c>
      <c r="E180" t="s">
        <v>1036</v>
      </c>
      <c r="F180" t="s">
        <v>677</v>
      </c>
      <c r="G180" t="s">
        <v>74</v>
      </c>
      <c r="H180" t="s">
        <v>1063</v>
      </c>
      <c r="I180" t="s">
        <v>681</v>
      </c>
      <c r="J180" t="s">
        <v>71</v>
      </c>
      <c r="K180" t="str">
        <f t="shared" si="8"/>
        <v>015</v>
      </c>
      <c r="L180" t="s">
        <v>679</v>
      </c>
      <c r="M180" t="s">
        <v>75</v>
      </c>
      <c r="N180">
        <v>1000</v>
      </c>
      <c r="O180" t="s">
        <v>71</v>
      </c>
      <c r="P180">
        <v>1421</v>
      </c>
      <c r="Q180" t="s">
        <v>96</v>
      </c>
      <c r="R180">
        <v>13</v>
      </c>
      <c r="S180" t="s">
        <v>682</v>
      </c>
      <c r="T180" s="1">
        <v>0</v>
      </c>
      <c r="U180" s="1">
        <v>0</v>
      </c>
      <c r="V180" s="1">
        <v>0</v>
      </c>
      <c r="W180" s="1">
        <v>0</v>
      </c>
      <c r="X180" s="1">
        <v>4132210.17</v>
      </c>
      <c r="Y180" s="1">
        <v>22715052.239999998</v>
      </c>
      <c r="Z180" s="1">
        <v>1647769.43</v>
      </c>
      <c r="AA180" s="1">
        <v>1647769.43</v>
      </c>
    </row>
    <row r="181" spans="1:27" x14ac:dyDescent="0.35">
      <c r="A181" t="str">
        <f t="shared" si="7"/>
        <v>1.1-00-X05024015142114</v>
      </c>
      <c r="B181" t="s">
        <v>1027</v>
      </c>
      <c r="C181" t="s">
        <v>639</v>
      </c>
      <c r="D181" t="s">
        <v>643</v>
      </c>
      <c r="E181" t="s">
        <v>1036</v>
      </c>
      <c r="F181" t="s">
        <v>677</v>
      </c>
      <c r="G181" t="s">
        <v>74</v>
      </c>
      <c r="H181" t="s">
        <v>1063</v>
      </c>
      <c r="I181" t="s">
        <v>681</v>
      </c>
      <c r="J181" t="s">
        <v>71</v>
      </c>
      <c r="K181" t="str">
        <f t="shared" si="8"/>
        <v>015</v>
      </c>
      <c r="L181" t="s">
        <v>679</v>
      </c>
      <c r="M181" t="s">
        <v>75</v>
      </c>
      <c r="N181">
        <v>1000</v>
      </c>
      <c r="O181" t="s">
        <v>71</v>
      </c>
      <c r="P181">
        <v>1421</v>
      </c>
      <c r="Q181" t="s">
        <v>96</v>
      </c>
      <c r="R181">
        <v>14</v>
      </c>
      <c r="S181" t="s">
        <v>683</v>
      </c>
      <c r="T181" s="1">
        <v>0</v>
      </c>
      <c r="U181" s="1">
        <v>0</v>
      </c>
      <c r="V181" s="1">
        <v>0</v>
      </c>
      <c r="W181" s="1">
        <v>0</v>
      </c>
      <c r="X181" s="1">
        <v>713970.42</v>
      </c>
      <c r="Y181" s="1">
        <v>3266624.41</v>
      </c>
      <c r="Z181" s="1">
        <v>461419.27</v>
      </c>
      <c r="AA181" s="1">
        <v>461419.27</v>
      </c>
    </row>
    <row r="182" spans="1:27" x14ac:dyDescent="0.35">
      <c r="A182" t="str">
        <f t="shared" si="7"/>
        <v>1.1-00-X05024015143113</v>
      </c>
      <c r="B182" t="s">
        <v>1027</v>
      </c>
      <c r="C182" t="s">
        <v>639</v>
      </c>
      <c r="D182" t="s">
        <v>643</v>
      </c>
      <c r="E182" t="s">
        <v>1036</v>
      </c>
      <c r="F182" t="s">
        <v>677</v>
      </c>
      <c r="G182" t="s">
        <v>74</v>
      </c>
      <c r="H182" t="s">
        <v>1063</v>
      </c>
      <c r="I182" t="s">
        <v>681</v>
      </c>
      <c r="J182" t="s">
        <v>71</v>
      </c>
      <c r="K182" t="str">
        <f t="shared" si="8"/>
        <v>015</v>
      </c>
      <c r="L182" t="s">
        <v>679</v>
      </c>
      <c r="M182" t="s">
        <v>75</v>
      </c>
      <c r="N182">
        <v>1000</v>
      </c>
      <c r="O182" t="s">
        <v>71</v>
      </c>
      <c r="P182">
        <v>1431</v>
      </c>
      <c r="Q182" t="s">
        <v>97</v>
      </c>
      <c r="R182">
        <v>13</v>
      </c>
      <c r="S182" t="s">
        <v>682</v>
      </c>
      <c r="T182" s="1">
        <v>0</v>
      </c>
      <c r="U182" s="1">
        <v>0</v>
      </c>
      <c r="V182" s="1">
        <v>0</v>
      </c>
      <c r="W182" s="1">
        <v>0</v>
      </c>
      <c r="X182" s="1">
        <v>3415395.16</v>
      </c>
      <c r="Y182" s="1">
        <v>15143370.32</v>
      </c>
      <c r="Z182" s="1">
        <v>2282451.4900000002</v>
      </c>
      <c r="AA182" s="1">
        <v>2282451.4900000002</v>
      </c>
    </row>
    <row r="183" spans="1:27" x14ac:dyDescent="0.35">
      <c r="A183" t="str">
        <f t="shared" si="7"/>
        <v>1.1-00-X05024015143114</v>
      </c>
      <c r="B183" t="s">
        <v>1027</v>
      </c>
      <c r="C183" t="s">
        <v>639</v>
      </c>
      <c r="D183" t="s">
        <v>643</v>
      </c>
      <c r="E183" t="s">
        <v>1036</v>
      </c>
      <c r="F183" t="s">
        <v>677</v>
      </c>
      <c r="G183" t="s">
        <v>74</v>
      </c>
      <c r="H183" t="s">
        <v>1063</v>
      </c>
      <c r="I183" t="s">
        <v>681</v>
      </c>
      <c r="J183" t="s">
        <v>71</v>
      </c>
      <c r="K183" t="str">
        <f t="shared" ref="K183:K214" si="9">LEFT(L183,3)</f>
        <v>015</v>
      </c>
      <c r="L183" t="s">
        <v>679</v>
      </c>
      <c r="M183" t="s">
        <v>75</v>
      </c>
      <c r="N183">
        <v>1000</v>
      </c>
      <c r="O183" t="s">
        <v>71</v>
      </c>
      <c r="P183">
        <v>1431</v>
      </c>
      <c r="Q183" t="s">
        <v>97</v>
      </c>
      <c r="R183">
        <v>14</v>
      </c>
      <c r="S183" t="s">
        <v>683</v>
      </c>
      <c r="T183" s="1">
        <v>0</v>
      </c>
      <c r="U183" s="1">
        <v>0</v>
      </c>
      <c r="V183" s="1">
        <v>0</v>
      </c>
      <c r="W183" s="1">
        <v>0</v>
      </c>
      <c r="X183" s="1">
        <v>912679.29</v>
      </c>
      <c r="Y183" s="1">
        <v>2177747.44</v>
      </c>
      <c r="Z183" s="1">
        <v>595312.62</v>
      </c>
      <c r="AA183" s="1">
        <v>595312.62</v>
      </c>
    </row>
    <row r="184" spans="1:27" x14ac:dyDescent="0.35">
      <c r="A184" t="str">
        <f t="shared" si="7"/>
        <v>1.1-00-X05024015143213</v>
      </c>
      <c r="B184" t="s">
        <v>1027</v>
      </c>
      <c r="C184" t="s">
        <v>639</v>
      </c>
      <c r="D184" t="s">
        <v>643</v>
      </c>
      <c r="E184" t="s">
        <v>1036</v>
      </c>
      <c r="F184" t="s">
        <v>677</v>
      </c>
      <c r="G184" t="s">
        <v>74</v>
      </c>
      <c r="H184" t="s">
        <v>1063</v>
      </c>
      <c r="I184" t="s">
        <v>681</v>
      </c>
      <c r="J184" t="s">
        <v>71</v>
      </c>
      <c r="K184" t="str">
        <f t="shared" si="9"/>
        <v>015</v>
      </c>
      <c r="L184" t="s">
        <v>679</v>
      </c>
      <c r="M184" t="s">
        <v>75</v>
      </c>
      <c r="N184">
        <v>1000</v>
      </c>
      <c r="O184" t="s">
        <v>71</v>
      </c>
      <c r="P184">
        <v>1432</v>
      </c>
      <c r="Q184" t="s">
        <v>98</v>
      </c>
      <c r="R184">
        <v>13</v>
      </c>
      <c r="S184" t="s">
        <v>682</v>
      </c>
      <c r="T184" s="1">
        <v>0</v>
      </c>
      <c r="U184" s="1">
        <v>0</v>
      </c>
      <c r="V184" s="1">
        <v>0</v>
      </c>
      <c r="W184" s="1">
        <v>0</v>
      </c>
      <c r="X184" s="1">
        <v>20767704.140000001</v>
      </c>
      <c r="Y184" s="1">
        <v>132504454.87</v>
      </c>
      <c r="Z184" s="1">
        <v>9611981.8100000005</v>
      </c>
      <c r="AA184" s="1">
        <v>9611981.8100000005</v>
      </c>
    </row>
    <row r="185" spans="1:27" x14ac:dyDescent="0.35">
      <c r="A185" t="str">
        <f t="shared" si="7"/>
        <v>1.1-00-X05024015143214</v>
      </c>
      <c r="B185" t="s">
        <v>1027</v>
      </c>
      <c r="C185" t="s">
        <v>639</v>
      </c>
      <c r="D185" t="s">
        <v>643</v>
      </c>
      <c r="E185" t="s">
        <v>1036</v>
      </c>
      <c r="F185" t="s">
        <v>677</v>
      </c>
      <c r="G185" t="s">
        <v>74</v>
      </c>
      <c r="H185" t="s">
        <v>1063</v>
      </c>
      <c r="I185" t="s">
        <v>681</v>
      </c>
      <c r="J185" t="s">
        <v>71</v>
      </c>
      <c r="K185" t="str">
        <f t="shared" si="9"/>
        <v>015</v>
      </c>
      <c r="L185" t="s">
        <v>679</v>
      </c>
      <c r="M185" t="s">
        <v>75</v>
      </c>
      <c r="N185">
        <v>1000</v>
      </c>
      <c r="O185" t="s">
        <v>71</v>
      </c>
      <c r="P185">
        <v>1432</v>
      </c>
      <c r="Q185" t="s">
        <v>98</v>
      </c>
      <c r="R185">
        <v>14</v>
      </c>
      <c r="S185" t="s">
        <v>683</v>
      </c>
      <c r="T185" s="1">
        <v>0</v>
      </c>
      <c r="U185" s="1">
        <v>0</v>
      </c>
      <c r="V185" s="1">
        <v>0</v>
      </c>
      <c r="W185" s="1">
        <v>0</v>
      </c>
      <c r="X185" s="1">
        <v>4646582.45</v>
      </c>
      <c r="Y185" s="1">
        <v>19055325.550000001</v>
      </c>
      <c r="Z185" s="1">
        <v>4546569.07</v>
      </c>
      <c r="AA185" s="1">
        <v>4546569.07</v>
      </c>
    </row>
    <row r="186" spans="1:27" x14ac:dyDescent="0.35">
      <c r="A186" t="str">
        <f t="shared" si="7"/>
        <v>1.1-00-X0502401514410</v>
      </c>
      <c r="B186" t="s">
        <v>1027</v>
      </c>
      <c r="C186" t="s">
        <v>639</v>
      </c>
      <c r="D186" t="s">
        <v>643</v>
      </c>
      <c r="E186" t="s">
        <v>1036</v>
      </c>
      <c r="F186" t="s">
        <v>677</v>
      </c>
      <c r="G186" t="s">
        <v>74</v>
      </c>
      <c r="H186" t="s">
        <v>1063</v>
      </c>
      <c r="I186" t="s">
        <v>681</v>
      </c>
      <c r="J186" t="s">
        <v>71</v>
      </c>
      <c r="K186" t="str">
        <f t="shared" si="9"/>
        <v>015</v>
      </c>
      <c r="L186" t="s">
        <v>679</v>
      </c>
      <c r="M186" t="s">
        <v>75</v>
      </c>
      <c r="N186">
        <v>1000</v>
      </c>
      <c r="O186" t="s">
        <v>71</v>
      </c>
      <c r="P186">
        <v>1441</v>
      </c>
      <c r="Q186" t="s">
        <v>99</v>
      </c>
      <c r="R186">
        <v>0</v>
      </c>
      <c r="S186" t="s">
        <v>58</v>
      </c>
      <c r="T186" s="1">
        <v>0</v>
      </c>
      <c r="U186" s="1">
        <v>0</v>
      </c>
      <c r="V186" s="1">
        <v>0</v>
      </c>
      <c r="W186" s="1">
        <v>0</v>
      </c>
      <c r="X186" s="1">
        <v>11088656.08</v>
      </c>
      <c r="Y186" s="1">
        <v>13616211</v>
      </c>
      <c r="Z186" s="1">
        <v>11088589.48</v>
      </c>
      <c r="AA186" s="1">
        <v>11088589.48</v>
      </c>
    </row>
    <row r="187" spans="1:27" x14ac:dyDescent="0.35">
      <c r="A187" t="str">
        <f t="shared" si="7"/>
        <v>1.1-00-X0502401515210</v>
      </c>
      <c r="B187" t="s">
        <v>1027</v>
      </c>
      <c r="C187" t="s">
        <v>639</v>
      </c>
      <c r="D187" t="s">
        <v>643</v>
      </c>
      <c r="E187" t="s">
        <v>1036</v>
      </c>
      <c r="F187" t="s">
        <v>677</v>
      </c>
      <c r="G187" t="s">
        <v>74</v>
      </c>
      <c r="H187" t="s">
        <v>1063</v>
      </c>
      <c r="I187" t="s">
        <v>681</v>
      </c>
      <c r="J187" t="s">
        <v>71</v>
      </c>
      <c r="K187" t="str">
        <f t="shared" si="9"/>
        <v>015</v>
      </c>
      <c r="L187" t="s">
        <v>679</v>
      </c>
      <c r="M187" t="s">
        <v>75</v>
      </c>
      <c r="N187">
        <v>1000</v>
      </c>
      <c r="O187" t="s">
        <v>71</v>
      </c>
      <c r="P187">
        <v>1521</v>
      </c>
      <c r="Q187" t="s">
        <v>400</v>
      </c>
      <c r="R187">
        <v>0</v>
      </c>
      <c r="S187" t="s">
        <v>58</v>
      </c>
      <c r="T187" s="1">
        <v>0</v>
      </c>
      <c r="U187" s="1">
        <v>0</v>
      </c>
      <c r="V187" s="1">
        <v>0</v>
      </c>
      <c r="W187" s="1">
        <v>0</v>
      </c>
      <c r="X187" s="1">
        <v>3523507.2</v>
      </c>
      <c r="Y187" s="1">
        <v>5373789</v>
      </c>
      <c r="Z187" s="1">
        <v>407552.22</v>
      </c>
      <c r="AA187" s="1">
        <v>407552.22</v>
      </c>
    </row>
    <row r="188" spans="1:27" x14ac:dyDescent="0.35">
      <c r="A188" t="str">
        <f t="shared" si="7"/>
        <v>1.1-00-X0502401515910</v>
      </c>
      <c r="B188" t="s">
        <v>1027</v>
      </c>
      <c r="C188" t="s">
        <v>639</v>
      </c>
      <c r="D188" t="s">
        <v>643</v>
      </c>
      <c r="E188" t="s">
        <v>1036</v>
      </c>
      <c r="F188" t="s">
        <v>677</v>
      </c>
      <c r="G188" t="s">
        <v>74</v>
      </c>
      <c r="H188" t="s">
        <v>1063</v>
      </c>
      <c r="I188" t="s">
        <v>681</v>
      </c>
      <c r="J188" t="s">
        <v>71</v>
      </c>
      <c r="K188" t="str">
        <f t="shared" si="9"/>
        <v>015</v>
      </c>
      <c r="L188" t="s">
        <v>679</v>
      </c>
      <c r="M188" t="s">
        <v>75</v>
      </c>
      <c r="N188">
        <v>1000</v>
      </c>
      <c r="O188" t="s">
        <v>71</v>
      </c>
      <c r="P188">
        <v>1591</v>
      </c>
      <c r="Q188" t="s">
        <v>79</v>
      </c>
      <c r="R188">
        <v>0</v>
      </c>
      <c r="S188" t="s">
        <v>58</v>
      </c>
      <c r="T188" s="1">
        <v>0</v>
      </c>
      <c r="U188" s="1">
        <v>0</v>
      </c>
      <c r="V188" s="1">
        <v>0</v>
      </c>
      <c r="W188" s="1">
        <v>0</v>
      </c>
      <c r="X188" s="1">
        <v>13259308.460000001</v>
      </c>
      <c r="Y188" s="1">
        <v>38357222.049999997</v>
      </c>
      <c r="Z188" s="1">
        <v>7894713.7000000002</v>
      </c>
      <c r="AA188" s="1">
        <v>7894713.7000000002</v>
      </c>
    </row>
    <row r="189" spans="1:27" x14ac:dyDescent="0.35">
      <c r="A189" t="str">
        <f t="shared" si="7"/>
        <v>1.1-00-X0502401534110</v>
      </c>
      <c r="B189" t="s">
        <v>1027</v>
      </c>
      <c r="C189" t="s">
        <v>639</v>
      </c>
      <c r="D189" t="s">
        <v>643</v>
      </c>
      <c r="E189" t="s">
        <v>1036</v>
      </c>
      <c r="F189" t="s">
        <v>677</v>
      </c>
      <c r="G189" t="s">
        <v>74</v>
      </c>
      <c r="H189" t="s">
        <v>1063</v>
      </c>
      <c r="I189" t="s">
        <v>681</v>
      </c>
      <c r="J189" t="s">
        <v>71</v>
      </c>
      <c r="K189" t="str">
        <f t="shared" si="9"/>
        <v>015</v>
      </c>
      <c r="L189" t="s">
        <v>679</v>
      </c>
      <c r="M189" t="s">
        <v>75</v>
      </c>
      <c r="N189">
        <v>3000</v>
      </c>
      <c r="O189" t="s">
        <v>56</v>
      </c>
      <c r="P189">
        <v>3411</v>
      </c>
      <c r="Q189" t="s">
        <v>319</v>
      </c>
      <c r="R189">
        <v>0</v>
      </c>
      <c r="S189" t="s">
        <v>58</v>
      </c>
      <c r="T189" s="1">
        <v>5254532.8600000003</v>
      </c>
      <c r="U189" s="1">
        <v>0</v>
      </c>
      <c r="V189" s="1">
        <v>5254532.8600000003</v>
      </c>
      <c r="W189" s="1">
        <v>5254532.8600000003</v>
      </c>
      <c r="X189" s="1">
        <v>59858568.219999999</v>
      </c>
      <c r="Y189" s="1">
        <v>1000000</v>
      </c>
      <c r="Z189" s="1">
        <v>59858568.219999999</v>
      </c>
      <c r="AA189" s="1">
        <v>59858568.219999999</v>
      </c>
    </row>
    <row r="190" spans="1:27" x14ac:dyDescent="0.35">
      <c r="A190" t="str">
        <f t="shared" si="7"/>
        <v>1.1-00-X0703301929810</v>
      </c>
      <c r="B190" t="s">
        <v>1027</v>
      </c>
      <c r="C190" t="s">
        <v>639</v>
      </c>
      <c r="D190" t="s">
        <v>643</v>
      </c>
      <c r="E190" t="s">
        <v>1037</v>
      </c>
      <c r="F190" t="s">
        <v>684</v>
      </c>
      <c r="G190" t="s">
        <v>147</v>
      </c>
      <c r="H190" t="s">
        <v>1064</v>
      </c>
      <c r="I190" t="s">
        <v>685</v>
      </c>
      <c r="J190" t="s">
        <v>404</v>
      </c>
      <c r="K190" t="str">
        <f t="shared" si="9"/>
        <v>019</v>
      </c>
      <c r="L190" t="s">
        <v>686</v>
      </c>
      <c r="M190" t="s">
        <v>405</v>
      </c>
      <c r="N190">
        <v>2000</v>
      </c>
      <c r="O190" t="s">
        <v>105</v>
      </c>
      <c r="P190">
        <v>2981</v>
      </c>
      <c r="Q190" t="s">
        <v>380</v>
      </c>
      <c r="R190">
        <v>0</v>
      </c>
      <c r="S190" t="s">
        <v>58</v>
      </c>
      <c r="T190" s="1">
        <v>0</v>
      </c>
      <c r="U190" s="1">
        <v>0</v>
      </c>
      <c r="V190" s="1">
        <v>0</v>
      </c>
      <c r="W190" s="1">
        <v>0</v>
      </c>
      <c r="X190" s="1">
        <v>107890.42</v>
      </c>
      <c r="Y190" s="1">
        <v>0</v>
      </c>
      <c r="Z190" s="1">
        <v>1344.42</v>
      </c>
      <c r="AA190" s="1">
        <v>1344.42</v>
      </c>
    </row>
    <row r="191" spans="1:27" x14ac:dyDescent="0.35">
      <c r="A191" t="str">
        <f t="shared" si="7"/>
        <v>1.1-00-X07037023613120</v>
      </c>
      <c r="B191" t="s">
        <v>1027</v>
      </c>
      <c r="C191" t="s">
        <v>639</v>
      </c>
      <c r="D191" t="s">
        <v>643</v>
      </c>
      <c r="E191" t="s">
        <v>1037</v>
      </c>
      <c r="F191" t="s">
        <v>684</v>
      </c>
      <c r="G191" t="s">
        <v>147</v>
      </c>
      <c r="H191" t="s">
        <v>1068</v>
      </c>
      <c r="I191" t="s">
        <v>694</v>
      </c>
      <c r="J191" t="s">
        <v>149</v>
      </c>
      <c r="K191" t="str">
        <f t="shared" si="9"/>
        <v>023</v>
      </c>
      <c r="L191" t="s">
        <v>695</v>
      </c>
      <c r="M191" t="s">
        <v>150</v>
      </c>
      <c r="N191">
        <v>6000</v>
      </c>
      <c r="O191" t="s">
        <v>146</v>
      </c>
      <c r="P191">
        <v>6131</v>
      </c>
      <c r="Q191" t="s">
        <v>152</v>
      </c>
      <c r="R191">
        <v>20</v>
      </c>
      <c r="S191" t="s">
        <v>417</v>
      </c>
      <c r="T191" s="1">
        <v>0</v>
      </c>
      <c r="U191" s="1">
        <v>0</v>
      </c>
      <c r="V191" s="1">
        <v>0</v>
      </c>
      <c r="W191" s="1">
        <v>0</v>
      </c>
      <c r="X191" s="1">
        <v>56816248.5</v>
      </c>
      <c r="Y191" s="1">
        <v>28408125.199999999</v>
      </c>
      <c r="Z191" s="1">
        <v>51134623.649999999</v>
      </c>
      <c r="AA191" s="1">
        <v>45452998.799999997</v>
      </c>
    </row>
    <row r="192" spans="1:27" x14ac:dyDescent="0.35">
      <c r="A192" t="str">
        <f t="shared" si="7"/>
        <v>1.1-00-X07037023613133</v>
      </c>
      <c r="B192" t="s">
        <v>1027</v>
      </c>
      <c r="C192" t="s">
        <v>639</v>
      </c>
      <c r="D192" t="s">
        <v>643</v>
      </c>
      <c r="E192" t="s">
        <v>1037</v>
      </c>
      <c r="F192" t="s">
        <v>684</v>
      </c>
      <c r="G192" t="s">
        <v>147</v>
      </c>
      <c r="H192" t="s">
        <v>1068</v>
      </c>
      <c r="I192" t="s">
        <v>694</v>
      </c>
      <c r="J192" t="s">
        <v>149</v>
      </c>
      <c r="K192" t="str">
        <f t="shared" si="9"/>
        <v>023</v>
      </c>
      <c r="L192" t="s">
        <v>695</v>
      </c>
      <c r="M192" t="s">
        <v>150</v>
      </c>
      <c r="N192">
        <v>6000</v>
      </c>
      <c r="O192" t="s">
        <v>146</v>
      </c>
      <c r="P192">
        <v>6131</v>
      </c>
      <c r="Q192" t="s">
        <v>152</v>
      </c>
      <c r="R192">
        <v>33</v>
      </c>
      <c r="S192" t="s">
        <v>696</v>
      </c>
      <c r="T192" s="1">
        <v>0</v>
      </c>
      <c r="U192" s="1">
        <v>0</v>
      </c>
      <c r="V192" s="1">
        <v>0</v>
      </c>
      <c r="W192" s="1">
        <v>0</v>
      </c>
      <c r="X192" s="1">
        <v>52691398.899999999</v>
      </c>
      <c r="Y192" s="1">
        <v>0</v>
      </c>
      <c r="Z192" s="1">
        <v>52691398.880000003</v>
      </c>
      <c r="AA192" s="1">
        <v>48212528.43</v>
      </c>
    </row>
    <row r="193" spans="1:27" x14ac:dyDescent="0.35">
      <c r="A193" t="str">
        <f t="shared" si="7"/>
        <v>1.1-00-X07037023615133</v>
      </c>
      <c r="B193" t="s">
        <v>1027</v>
      </c>
      <c r="C193" t="s">
        <v>639</v>
      </c>
      <c r="D193" t="s">
        <v>643</v>
      </c>
      <c r="E193" t="s">
        <v>1037</v>
      </c>
      <c r="F193" t="s">
        <v>684</v>
      </c>
      <c r="G193" t="s">
        <v>147</v>
      </c>
      <c r="H193" t="s">
        <v>1068</v>
      </c>
      <c r="I193" t="s">
        <v>694</v>
      </c>
      <c r="J193" t="s">
        <v>149</v>
      </c>
      <c r="K193" t="str">
        <f t="shared" si="9"/>
        <v>023</v>
      </c>
      <c r="L193" t="s">
        <v>695</v>
      </c>
      <c r="M193" t="s">
        <v>150</v>
      </c>
      <c r="N193">
        <v>6000</v>
      </c>
      <c r="O193" t="s">
        <v>146</v>
      </c>
      <c r="P193">
        <v>6151</v>
      </c>
      <c r="Q193" t="s">
        <v>153</v>
      </c>
      <c r="R193">
        <v>33</v>
      </c>
      <c r="S193" t="s">
        <v>696</v>
      </c>
      <c r="T193" s="1">
        <v>0</v>
      </c>
      <c r="U193" s="1">
        <v>0</v>
      </c>
      <c r="V193" s="1">
        <v>0</v>
      </c>
      <c r="W193" s="1">
        <v>0</v>
      </c>
      <c r="X193" s="1">
        <v>34265600</v>
      </c>
      <c r="Y193" s="1">
        <v>0</v>
      </c>
      <c r="Z193" s="1">
        <v>31084043.68</v>
      </c>
      <c r="AA193" s="1">
        <v>26269191.57</v>
      </c>
    </row>
    <row r="194" spans="1:27" x14ac:dyDescent="0.35">
      <c r="A194" t="str">
        <f t="shared" ref="A194:A257" si="10">CONCATENATE(B194,E194,H194,K194,P194,R194)</f>
        <v>1.1-00-X07037023615141</v>
      </c>
      <c r="B194" t="s">
        <v>1027</v>
      </c>
      <c r="C194" t="s">
        <v>639</v>
      </c>
      <c r="D194" t="s">
        <v>643</v>
      </c>
      <c r="E194" t="s">
        <v>1037</v>
      </c>
      <c r="F194" t="s">
        <v>684</v>
      </c>
      <c r="G194" t="s">
        <v>147</v>
      </c>
      <c r="H194" t="s">
        <v>1068</v>
      </c>
      <c r="I194" t="s">
        <v>694</v>
      </c>
      <c r="J194" t="s">
        <v>149</v>
      </c>
      <c r="K194" t="str">
        <f t="shared" si="9"/>
        <v>023</v>
      </c>
      <c r="L194" t="s">
        <v>695</v>
      </c>
      <c r="M194" t="s">
        <v>150</v>
      </c>
      <c r="N194">
        <v>6000</v>
      </c>
      <c r="O194" t="s">
        <v>146</v>
      </c>
      <c r="P194">
        <v>6151</v>
      </c>
      <c r="Q194" t="s">
        <v>153</v>
      </c>
      <c r="R194">
        <v>41</v>
      </c>
      <c r="S194" t="s">
        <v>58</v>
      </c>
      <c r="T194" s="1">
        <v>0</v>
      </c>
      <c r="U194" s="1">
        <v>0</v>
      </c>
      <c r="V194" s="1">
        <v>0</v>
      </c>
      <c r="W194" s="1">
        <v>0</v>
      </c>
      <c r="X194" s="1">
        <v>98439476.290000007</v>
      </c>
      <c r="Y194" s="1">
        <v>0</v>
      </c>
      <c r="Z194" s="1">
        <v>92738547.920000002</v>
      </c>
      <c r="AA194" s="1">
        <v>65123492.420000002</v>
      </c>
    </row>
    <row r="195" spans="1:27" x14ac:dyDescent="0.35">
      <c r="A195" t="str">
        <f t="shared" si="10"/>
        <v>1.1-00-X07037023615142</v>
      </c>
      <c r="B195" t="s">
        <v>1027</v>
      </c>
      <c r="C195" t="s">
        <v>639</v>
      </c>
      <c r="D195" t="s">
        <v>643</v>
      </c>
      <c r="E195" t="s">
        <v>1037</v>
      </c>
      <c r="F195" t="s">
        <v>684</v>
      </c>
      <c r="G195" t="s">
        <v>147</v>
      </c>
      <c r="H195" t="s">
        <v>1068</v>
      </c>
      <c r="I195" t="s">
        <v>694</v>
      </c>
      <c r="J195" t="s">
        <v>149</v>
      </c>
      <c r="K195" t="str">
        <f t="shared" si="9"/>
        <v>023</v>
      </c>
      <c r="L195" t="s">
        <v>695</v>
      </c>
      <c r="M195" t="s">
        <v>150</v>
      </c>
      <c r="N195">
        <v>6000</v>
      </c>
      <c r="O195" t="s">
        <v>146</v>
      </c>
      <c r="P195">
        <v>6151</v>
      </c>
      <c r="Q195" t="s">
        <v>153</v>
      </c>
      <c r="R195">
        <v>42</v>
      </c>
      <c r="S195" t="s">
        <v>301</v>
      </c>
      <c r="T195" s="1">
        <v>0</v>
      </c>
      <c r="U195" s="1">
        <v>0</v>
      </c>
      <c r="V195" s="1">
        <v>0</v>
      </c>
      <c r="W195" s="1">
        <v>0</v>
      </c>
      <c r="X195" s="1">
        <v>28055191.829999998</v>
      </c>
      <c r="Y195" s="1">
        <v>0</v>
      </c>
      <c r="Z195" s="1">
        <v>0</v>
      </c>
      <c r="AA195" s="1">
        <v>0</v>
      </c>
    </row>
    <row r="196" spans="1:27" x14ac:dyDescent="0.35">
      <c r="A196" t="str">
        <f t="shared" si="10"/>
        <v>1.1-00-X0703802361310</v>
      </c>
      <c r="B196" t="s">
        <v>1027</v>
      </c>
      <c r="C196" t="s">
        <v>639</v>
      </c>
      <c r="D196" t="s">
        <v>643</v>
      </c>
      <c r="E196" t="s">
        <v>1037</v>
      </c>
      <c r="F196" t="s">
        <v>684</v>
      </c>
      <c r="G196" t="s">
        <v>147</v>
      </c>
      <c r="H196" t="s">
        <v>1069</v>
      </c>
      <c r="I196" t="s">
        <v>697</v>
      </c>
      <c r="J196" t="s">
        <v>419</v>
      </c>
      <c r="K196" t="str">
        <f t="shared" si="9"/>
        <v>023</v>
      </c>
      <c r="L196" t="s">
        <v>695</v>
      </c>
      <c r="M196" t="s">
        <v>150</v>
      </c>
      <c r="N196">
        <v>6000</v>
      </c>
      <c r="O196" t="s">
        <v>146</v>
      </c>
      <c r="P196">
        <v>6131</v>
      </c>
      <c r="Q196" t="s">
        <v>152</v>
      </c>
      <c r="R196">
        <v>0</v>
      </c>
      <c r="S196" t="s">
        <v>58</v>
      </c>
      <c r="T196" s="1">
        <v>0</v>
      </c>
      <c r="U196" s="1">
        <v>0</v>
      </c>
      <c r="V196" s="1">
        <v>0</v>
      </c>
      <c r="W196" s="1">
        <v>0</v>
      </c>
      <c r="X196" s="1">
        <v>9165607.3699999992</v>
      </c>
      <c r="Y196" s="1">
        <v>0</v>
      </c>
      <c r="Z196" s="1">
        <v>6892547.2300000004</v>
      </c>
      <c r="AA196" s="1">
        <v>3089669.74</v>
      </c>
    </row>
    <row r="197" spans="1:27" x14ac:dyDescent="0.35">
      <c r="A197" t="str">
        <f t="shared" si="10"/>
        <v>1.1-00-X0703602256110</v>
      </c>
      <c r="B197" t="s">
        <v>1027</v>
      </c>
      <c r="C197" t="s">
        <v>639</v>
      </c>
      <c r="D197" t="s">
        <v>643</v>
      </c>
      <c r="E197" t="s">
        <v>1037</v>
      </c>
      <c r="F197" t="s">
        <v>684</v>
      </c>
      <c r="G197" t="s">
        <v>147</v>
      </c>
      <c r="H197" t="s">
        <v>1082</v>
      </c>
      <c r="I197" t="s">
        <v>722</v>
      </c>
      <c r="J197" t="s">
        <v>473</v>
      </c>
      <c r="K197" t="str">
        <f t="shared" si="9"/>
        <v>022</v>
      </c>
      <c r="L197" t="s">
        <v>723</v>
      </c>
      <c r="M197" t="s">
        <v>474</v>
      </c>
      <c r="N197">
        <v>5000</v>
      </c>
      <c r="O197" t="s">
        <v>118</v>
      </c>
      <c r="P197">
        <v>5611</v>
      </c>
      <c r="Q197" t="s">
        <v>403</v>
      </c>
      <c r="R197">
        <v>0</v>
      </c>
      <c r="S197" t="s">
        <v>58</v>
      </c>
      <c r="T197" s="1">
        <v>0</v>
      </c>
      <c r="U197" s="1">
        <v>150000</v>
      </c>
      <c r="V197" s="1">
        <v>0</v>
      </c>
      <c r="W197" s="1">
        <v>0</v>
      </c>
      <c r="X197" s="1">
        <v>128500</v>
      </c>
      <c r="Y197" s="1">
        <v>128500</v>
      </c>
      <c r="Z197" s="1">
        <v>0</v>
      </c>
      <c r="AA197" s="1">
        <v>0</v>
      </c>
    </row>
    <row r="198" spans="1:27" x14ac:dyDescent="0.35">
      <c r="A198" t="str">
        <f t="shared" si="10"/>
        <v>1.1-00-X0703602233910</v>
      </c>
      <c r="B198" t="s">
        <v>1027</v>
      </c>
      <c r="C198" t="s">
        <v>639</v>
      </c>
      <c r="D198" t="s">
        <v>643</v>
      </c>
      <c r="E198" t="s">
        <v>1037</v>
      </c>
      <c r="F198" t="s">
        <v>684</v>
      </c>
      <c r="G198" t="s">
        <v>147</v>
      </c>
      <c r="H198" t="s">
        <v>1082</v>
      </c>
      <c r="I198" t="s">
        <v>722</v>
      </c>
      <c r="J198" t="s">
        <v>473</v>
      </c>
      <c r="K198" t="str">
        <f t="shared" si="9"/>
        <v>022</v>
      </c>
      <c r="L198" t="s">
        <v>723</v>
      </c>
      <c r="M198" t="s">
        <v>474</v>
      </c>
      <c r="N198">
        <v>3000</v>
      </c>
      <c r="O198" t="s">
        <v>56</v>
      </c>
      <c r="P198">
        <v>3391</v>
      </c>
      <c r="Q198" t="s">
        <v>129</v>
      </c>
      <c r="R198">
        <v>0</v>
      </c>
      <c r="S198" t="s">
        <v>58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</row>
    <row r="199" spans="1:27" x14ac:dyDescent="0.35">
      <c r="A199" t="str">
        <f t="shared" si="10"/>
        <v>1.1-00-X0703402035710</v>
      </c>
      <c r="B199" t="s">
        <v>1027</v>
      </c>
      <c r="C199" t="s">
        <v>639</v>
      </c>
      <c r="D199" t="s">
        <v>643</v>
      </c>
      <c r="E199" t="s">
        <v>1037</v>
      </c>
      <c r="F199" t="s">
        <v>684</v>
      </c>
      <c r="G199" t="s">
        <v>147</v>
      </c>
      <c r="H199" t="s">
        <v>1083</v>
      </c>
      <c r="I199" t="s">
        <v>724</v>
      </c>
      <c r="J199" t="s">
        <v>200</v>
      </c>
      <c r="K199" t="str">
        <f t="shared" si="9"/>
        <v>020</v>
      </c>
      <c r="L199" t="s">
        <v>725</v>
      </c>
      <c r="M199" t="s">
        <v>201</v>
      </c>
      <c r="N199">
        <v>3000</v>
      </c>
      <c r="O199" t="s">
        <v>56</v>
      </c>
      <c r="P199">
        <v>3571</v>
      </c>
      <c r="Q199" t="s">
        <v>392</v>
      </c>
      <c r="R199">
        <v>0</v>
      </c>
      <c r="S199" t="s">
        <v>58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</row>
    <row r="200" spans="1:27" x14ac:dyDescent="0.35">
      <c r="A200" t="str">
        <f t="shared" si="10"/>
        <v>1.1-00-X0703902456210</v>
      </c>
      <c r="B200" t="s">
        <v>1027</v>
      </c>
      <c r="C200" t="s">
        <v>639</v>
      </c>
      <c r="D200" t="s">
        <v>643</v>
      </c>
      <c r="E200" t="s">
        <v>1037</v>
      </c>
      <c r="F200" t="s">
        <v>684</v>
      </c>
      <c r="G200" t="s">
        <v>147</v>
      </c>
      <c r="H200" t="s">
        <v>1084</v>
      </c>
      <c r="I200" t="s">
        <v>726</v>
      </c>
      <c r="J200" t="s">
        <v>484</v>
      </c>
      <c r="K200" t="str">
        <f t="shared" si="9"/>
        <v>024</v>
      </c>
      <c r="L200" t="s">
        <v>727</v>
      </c>
      <c r="M200" t="s">
        <v>485</v>
      </c>
      <c r="N200">
        <v>5000</v>
      </c>
      <c r="O200" t="s">
        <v>118</v>
      </c>
      <c r="P200">
        <v>5621</v>
      </c>
      <c r="Q200" t="s">
        <v>486</v>
      </c>
      <c r="R200">
        <v>0</v>
      </c>
      <c r="S200" t="s">
        <v>58</v>
      </c>
      <c r="T200" s="1">
        <v>0</v>
      </c>
      <c r="U200" s="1">
        <v>90000</v>
      </c>
      <c r="V200" s="1">
        <v>0</v>
      </c>
      <c r="W200" s="1">
        <v>0</v>
      </c>
      <c r="X200" s="1">
        <v>40000</v>
      </c>
      <c r="Y200" s="1">
        <v>90000</v>
      </c>
      <c r="Z200" s="1">
        <v>0</v>
      </c>
      <c r="AA200" s="1">
        <v>0</v>
      </c>
    </row>
    <row r="201" spans="1:27" x14ac:dyDescent="0.35">
      <c r="A201" t="str">
        <f t="shared" si="10"/>
        <v>1.5-01-X0703602231110</v>
      </c>
      <c r="B201" t="s">
        <v>1109</v>
      </c>
      <c r="C201" t="s">
        <v>774</v>
      </c>
      <c r="D201" t="s">
        <v>775</v>
      </c>
      <c r="E201" t="s">
        <v>1037</v>
      </c>
      <c r="F201" t="s">
        <v>684</v>
      </c>
      <c r="G201" t="s">
        <v>147</v>
      </c>
      <c r="H201" t="s">
        <v>1082</v>
      </c>
      <c r="I201" t="s">
        <v>722</v>
      </c>
      <c r="J201" t="s">
        <v>473</v>
      </c>
      <c r="K201" t="str">
        <f t="shared" si="9"/>
        <v>022</v>
      </c>
      <c r="L201" t="s">
        <v>723</v>
      </c>
      <c r="M201" t="s">
        <v>474</v>
      </c>
      <c r="N201">
        <v>3000</v>
      </c>
      <c r="O201" t="s">
        <v>56</v>
      </c>
      <c r="P201">
        <v>3111</v>
      </c>
      <c r="Q201" t="s">
        <v>199</v>
      </c>
      <c r="R201">
        <v>0</v>
      </c>
      <c r="S201" t="s">
        <v>58</v>
      </c>
      <c r="T201" s="1">
        <v>0</v>
      </c>
      <c r="U201" s="1">
        <v>0</v>
      </c>
      <c r="V201" s="1">
        <v>0</v>
      </c>
      <c r="W201" s="1">
        <v>0</v>
      </c>
      <c r="X201" s="1">
        <v>109487946.76000001</v>
      </c>
      <c r="Y201" s="1">
        <v>0</v>
      </c>
      <c r="Z201" s="1">
        <v>109487946.76000001</v>
      </c>
      <c r="AA201" s="1">
        <v>109487946.76000001</v>
      </c>
    </row>
    <row r="202" spans="1:27" x14ac:dyDescent="0.35">
      <c r="A202" t="str">
        <f t="shared" si="10"/>
        <v>1.6-01-X0703602231110</v>
      </c>
      <c r="B202" t="s">
        <v>1108</v>
      </c>
      <c r="C202" t="s">
        <v>789</v>
      </c>
      <c r="D202" t="s">
        <v>790</v>
      </c>
      <c r="E202" t="s">
        <v>1037</v>
      </c>
      <c r="F202" t="s">
        <v>684</v>
      </c>
      <c r="G202" t="s">
        <v>147</v>
      </c>
      <c r="H202" t="s">
        <v>1082</v>
      </c>
      <c r="I202" t="s">
        <v>722</v>
      </c>
      <c r="J202" t="s">
        <v>473</v>
      </c>
      <c r="K202" t="str">
        <f t="shared" si="9"/>
        <v>022</v>
      </c>
      <c r="L202" t="s">
        <v>723</v>
      </c>
      <c r="M202" t="s">
        <v>474</v>
      </c>
      <c r="N202">
        <v>3000</v>
      </c>
      <c r="O202" t="s">
        <v>56</v>
      </c>
      <c r="P202">
        <v>3111</v>
      </c>
      <c r="Q202" t="s">
        <v>199</v>
      </c>
      <c r="R202">
        <v>0</v>
      </c>
      <c r="S202" t="s">
        <v>58</v>
      </c>
      <c r="T202" s="1">
        <v>0</v>
      </c>
      <c r="U202" s="1">
        <v>0</v>
      </c>
      <c r="V202" s="1">
        <v>0</v>
      </c>
      <c r="W202" s="1">
        <v>0</v>
      </c>
      <c r="X202" s="1">
        <v>9560796.4399999995</v>
      </c>
      <c r="Y202" s="1">
        <v>0</v>
      </c>
      <c r="Z202" s="1">
        <v>9556472.2799999993</v>
      </c>
      <c r="AA202" s="1">
        <v>9556472.2799999993</v>
      </c>
    </row>
    <row r="203" spans="1:27" x14ac:dyDescent="0.35">
      <c r="A203" t="str">
        <f t="shared" si="10"/>
        <v>1.1-00-X0904302722210</v>
      </c>
      <c r="B203" t="s">
        <v>1027</v>
      </c>
      <c r="C203" t="s">
        <v>639</v>
      </c>
      <c r="D203" t="s">
        <v>643</v>
      </c>
      <c r="E203" t="s">
        <v>1038</v>
      </c>
      <c r="F203" t="s">
        <v>687</v>
      </c>
      <c r="G203" t="s">
        <v>414</v>
      </c>
      <c r="H203" t="s">
        <v>1065</v>
      </c>
      <c r="I203" t="s">
        <v>688</v>
      </c>
      <c r="J203" t="s">
        <v>415</v>
      </c>
      <c r="K203" t="str">
        <f t="shared" si="9"/>
        <v>027</v>
      </c>
      <c r="L203" t="s">
        <v>689</v>
      </c>
      <c r="M203" t="s">
        <v>416</v>
      </c>
      <c r="N203">
        <v>2000</v>
      </c>
      <c r="O203" t="s">
        <v>105</v>
      </c>
      <c r="P203">
        <v>2221</v>
      </c>
      <c r="Q203" t="s">
        <v>413</v>
      </c>
      <c r="R203">
        <v>0</v>
      </c>
      <c r="S203" t="s">
        <v>58</v>
      </c>
      <c r="T203" s="6">
        <v>59000</v>
      </c>
      <c r="U203" s="1">
        <v>25000</v>
      </c>
      <c r="V203" s="1">
        <v>59000</v>
      </c>
      <c r="W203" s="1">
        <v>59000</v>
      </c>
      <c r="X203" s="1">
        <v>100337.55</v>
      </c>
      <c r="Y203" s="1">
        <v>70000</v>
      </c>
      <c r="Z203" s="1">
        <v>0</v>
      </c>
      <c r="AA203" s="1">
        <v>0</v>
      </c>
    </row>
    <row r="204" spans="1:27" x14ac:dyDescent="0.35">
      <c r="A204" t="str">
        <f t="shared" si="10"/>
        <v>1.1-00-X0904302727210</v>
      </c>
      <c r="B204" t="s">
        <v>1027</v>
      </c>
      <c r="C204" t="s">
        <v>639</v>
      </c>
      <c r="D204" t="s">
        <v>643</v>
      </c>
      <c r="E204" t="s">
        <v>1038</v>
      </c>
      <c r="F204" t="s">
        <v>687</v>
      </c>
      <c r="G204" t="s">
        <v>414</v>
      </c>
      <c r="H204" t="s">
        <v>1065</v>
      </c>
      <c r="I204" t="s">
        <v>688</v>
      </c>
      <c r="J204" t="s">
        <v>415</v>
      </c>
      <c r="K204" t="str">
        <f t="shared" si="9"/>
        <v>027</v>
      </c>
      <c r="L204" t="s">
        <v>689</v>
      </c>
      <c r="M204" t="s">
        <v>416</v>
      </c>
      <c r="N204">
        <v>2000</v>
      </c>
      <c r="O204" t="s">
        <v>105</v>
      </c>
      <c r="P204">
        <v>2721</v>
      </c>
      <c r="Q204" t="s">
        <v>377</v>
      </c>
      <c r="R204">
        <v>0</v>
      </c>
      <c r="S204" t="s">
        <v>58</v>
      </c>
      <c r="T204" s="6">
        <v>33872.230000000003</v>
      </c>
      <c r="U204" s="1">
        <v>75000</v>
      </c>
      <c r="V204" s="1">
        <v>33872.230000000003</v>
      </c>
      <c r="W204" s="1">
        <v>33872.230000000003</v>
      </c>
      <c r="X204" s="1">
        <v>0</v>
      </c>
      <c r="Y204" s="1">
        <v>50000</v>
      </c>
      <c r="Z204" s="1">
        <v>0</v>
      </c>
      <c r="AA204" s="1">
        <v>0</v>
      </c>
    </row>
    <row r="205" spans="1:27" x14ac:dyDescent="0.35">
      <c r="A205" t="str">
        <f t="shared" si="10"/>
        <v>1.1-00-X0904302729110</v>
      </c>
      <c r="B205" t="s">
        <v>1027</v>
      </c>
      <c r="C205" t="s">
        <v>639</v>
      </c>
      <c r="D205" t="s">
        <v>643</v>
      </c>
      <c r="E205" t="s">
        <v>1038</v>
      </c>
      <c r="F205" t="s">
        <v>687</v>
      </c>
      <c r="G205" t="s">
        <v>414</v>
      </c>
      <c r="H205" t="s">
        <v>1065</v>
      </c>
      <c r="I205" t="s">
        <v>688</v>
      </c>
      <c r="J205" t="s">
        <v>415</v>
      </c>
      <c r="K205" t="str">
        <f t="shared" si="9"/>
        <v>027</v>
      </c>
      <c r="L205" t="s">
        <v>689</v>
      </c>
      <c r="M205" t="s">
        <v>416</v>
      </c>
      <c r="N205">
        <v>2000</v>
      </c>
      <c r="O205" t="s">
        <v>105</v>
      </c>
      <c r="P205">
        <v>2911</v>
      </c>
      <c r="Q205" t="s">
        <v>312</v>
      </c>
      <c r="R205">
        <v>0</v>
      </c>
      <c r="S205" t="s">
        <v>58</v>
      </c>
      <c r="T205" s="6">
        <v>49938</v>
      </c>
      <c r="U205" s="1">
        <v>50000</v>
      </c>
      <c r="V205" s="1">
        <v>49938</v>
      </c>
      <c r="W205" s="1">
        <v>49938</v>
      </c>
      <c r="X205" s="1">
        <v>198000</v>
      </c>
      <c r="Y205" s="1">
        <v>70000</v>
      </c>
      <c r="Z205" s="1">
        <v>88864.12</v>
      </c>
      <c r="AA205" s="1">
        <v>88864.12</v>
      </c>
    </row>
    <row r="206" spans="1:27" x14ac:dyDescent="0.35">
      <c r="A206" t="str">
        <f t="shared" si="10"/>
        <v>1.1-00-X0904302735710</v>
      </c>
      <c r="B206" t="s">
        <v>1027</v>
      </c>
      <c r="C206" t="s">
        <v>639</v>
      </c>
      <c r="D206" t="s">
        <v>643</v>
      </c>
      <c r="E206" t="s">
        <v>1038</v>
      </c>
      <c r="F206" t="s">
        <v>687</v>
      </c>
      <c r="G206" t="s">
        <v>414</v>
      </c>
      <c r="H206" t="s">
        <v>1065</v>
      </c>
      <c r="I206" t="s">
        <v>688</v>
      </c>
      <c r="J206" t="s">
        <v>415</v>
      </c>
      <c r="K206" t="str">
        <f t="shared" si="9"/>
        <v>027</v>
      </c>
      <c r="L206" t="s">
        <v>689</v>
      </c>
      <c r="M206" t="s">
        <v>416</v>
      </c>
      <c r="N206">
        <v>3000</v>
      </c>
      <c r="O206" t="s">
        <v>56</v>
      </c>
      <c r="P206">
        <v>3571</v>
      </c>
      <c r="Q206" t="s">
        <v>392</v>
      </c>
      <c r="R206">
        <v>0</v>
      </c>
      <c r="S206" t="s">
        <v>58</v>
      </c>
      <c r="T206" s="6">
        <v>197664</v>
      </c>
      <c r="U206" s="1">
        <v>200000</v>
      </c>
      <c r="V206" s="1">
        <v>197664</v>
      </c>
      <c r="W206" s="1">
        <v>197664</v>
      </c>
      <c r="X206" s="1">
        <v>0</v>
      </c>
      <c r="Y206" s="1">
        <v>300000</v>
      </c>
      <c r="Z206" s="1">
        <v>0</v>
      </c>
      <c r="AA206" s="1">
        <v>0</v>
      </c>
    </row>
    <row r="207" spans="1:27" x14ac:dyDescent="0.35">
      <c r="A207" t="str">
        <f t="shared" si="10"/>
        <v>1.1-00-X0201100924610</v>
      </c>
      <c r="B207" t="s">
        <v>1027</v>
      </c>
      <c r="C207" t="s">
        <v>639</v>
      </c>
      <c r="D207" t="s">
        <v>643</v>
      </c>
      <c r="E207" t="s">
        <v>1034</v>
      </c>
      <c r="F207" t="s">
        <v>644</v>
      </c>
      <c r="G207" t="s">
        <v>178</v>
      </c>
      <c r="H207" t="s">
        <v>1071</v>
      </c>
      <c r="I207" t="s">
        <v>699</v>
      </c>
      <c r="J207" t="s">
        <v>440</v>
      </c>
      <c r="K207" t="str">
        <f t="shared" si="9"/>
        <v>009</v>
      </c>
      <c r="L207" t="s">
        <v>700</v>
      </c>
      <c r="M207" t="s">
        <v>180</v>
      </c>
      <c r="N207">
        <v>2000</v>
      </c>
      <c r="O207" t="s">
        <v>105</v>
      </c>
      <c r="P207">
        <v>2461</v>
      </c>
      <c r="Q207" t="s">
        <v>372</v>
      </c>
      <c r="R207">
        <v>0</v>
      </c>
      <c r="S207" t="s">
        <v>58</v>
      </c>
      <c r="T207" s="1">
        <v>0</v>
      </c>
      <c r="U207" s="1">
        <v>1000</v>
      </c>
      <c r="V207" s="1">
        <v>0</v>
      </c>
      <c r="W207" s="1">
        <v>0</v>
      </c>
      <c r="X207" s="1">
        <v>1000</v>
      </c>
      <c r="Y207" s="1">
        <v>1000</v>
      </c>
      <c r="Z207" s="1">
        <v>0</v>
      </c>
      <c r="AA207" s="1">
        <v>0</v>
      </c>
    </row>
    <row r="208" spans="1:27" x14ac:dyDescent="0.35">
      <c r="A208" t="str">
        <f t="shared" si="10"/>
        <v>1.1-00-X0201100927110</v>
      </c>
      <c r="B208" t="s">
        <v>1027</v>
      </c>
      <c r="C208" t="s">
        <v>639</v>
      </c>
      <c r="D208" t="s">
        <v>643</v>
      </c>
      <c r="E208" t="s">
        <v>1034</v>
      </c>
      <c r="F208" t="s">
        <v>644</v>
      </c>
      <c r="G208" t="s">
        <v>178</v>
      </c>
      <c r="H208" t="s">
        <v>1071</v>
      </c>
      <c r="I208" t="s">
        <v>699</v>
      </c>
      <c r="J208" t="s">
        <v>440</v>
      </c>
      <c r="K208" t="str">
        <f t="shared" si="9"/>
        <v>009</v>
      </c>
      <c r="L208" t="s">
        <v>700</v>
      </c>
      <c r="M208" t="s">
        <v>180</v>
      </c>
      <c r="N208">
        <v>2000</v>
      </c>
      <c r="O208" t="s">
        <v>105</v>
      </c>
      <c r="P208">
        <v>2711</v>
      </c>
      <c r="Q208" t="s">
        <v>106</v>
      </c>
      <c r="R208">
        <v>0</v>
      </c>
      <c r="S208" t="s">
        <v>58</v>
      </c>
      <c r="T208" s="1">
        <v>0</v>
      </c>
      <c r="U208" s="1">
        <v>0</v>
      </c>
      <c r="V208" s="1">
        <v>0</v>
      </c>
      <c r="W208" s="1">
        <v>0</v>
      </c>
      <c r="X208" s="1">
        <v>500000</v>
      </c>
      <c r="Y208" s="1">
        <v>0</v>
      </c>
      <c r="Z208" s="1">
        <v>486076.83</v>
      </c>
      <c r="AA208" s="1">
        <v>371425.04</v>
      </c>
    </row>
    <row r="209" spans="1:27" x14ac:dyDescent="0.35">
      <c r="A209" t="str">
        <f t="shared" si="10"/>
        <v>1.1-00-X0201100935210</v>
      </c>
      <c r="B209" t="s">
        <v>1027</v>
      </c>
      <c r="C209" t="s">
        <v>639</v>
      </c>
      <c r="D209" t="s">
        <v>643</v>
      </c>
      <c r="E209" t="s">
        <v>1034</v>
      </c>
      <c r="F209" t="s">
        <v>644</v>
      </c>
      <c r="G209" t="s">
        <v>178</v>
      </c>
      <c r="H209" t="s">
        <v>1071</v>
      </c>
      <c r="I209" t="s">
        <v>699</v>
      </c>
      <c r="J209" t="s">
        <v>440</v>
      </c>
      <c r="K209" t="str">
        <f t="shared" si="9"/>
        <v>009</v>
      </c>
      <c r="L209" t="s">
        <v>700</v>
      </c>
      <c r="M209" t="s">
        <v>180</v>
      </c>
      <c r="N209">
        <v>3000</v>
      </c>
      <c r="O209" t="s">
        <v>56</v>
      </c>
      <c r="P209">
        <v>3521</v>
      </c>
      <c r="Q209" t="s">
        <v>391</v>
      </c>
      <c r="R209">
        <v>0</v>
      </c>
      <c r="S209" t="s">
        <v>58</v>
      </c>
      <c r="T209" s="1">
        <v>0</v>
      </c>
      <c r="U209" s="1">
        <v>0</v>
      </c>
      <c r="V209" s="1">
        <v>0</v>
      </c>
      <c r="W209" s="1">
        <v>0</v>
      </c>
      <c r="X209" s="1">
        <v>22177.05</v>
      </c>
      <c r="Y209" s="1">
        <v>0</v>
      </c>
      <c r="Z209" s="1">
        <v>22177.05</v>
      </c>
      <c r="AA209" s="1">
        <v>22177.05</v>
      </c>
    </row>
    <row r="210" spans="1:27" x14ac:dyDescent="0.35">
      <c r="A210" t="str">
        <f t="shared" si="10"/>
        <v>1.1-00-X0201100937110</v>
      </c>
      <c r="B210" t="s">
        <v>1027</v>
      </c>
      <c r="C210" t="s">
        <v>639</v>
      </c>
      <c r="D210" t="s">
        <v>643</v>
      </c>
      <c r="E210" t="s">
        <v>1034</v>
      </c>
      <c r="F210" t="s">
        <v>644</v>
      </c>
      <c r="G210" t="s">
        <v>178</v>
      </c>
      <c r="H210" t="s">
        <v>1071</v>
      </c>
      <c r="I210" t="s">
        <v>699</v>
      </c>
      <c r="J210" t="s">
        <v>440</v>
      </c>
      <c r="K210" t="str">
        <f t="shared" si="9"/>
        <v>009</v>
      </c>
      <c r="L210" t="s">
        <v>700</v>
      </c>
      <c r="M210" t="s">
        <v>180</v>
      </c>
      <c r="N210">
        <v>3000</v>
      </c>
      <c r="O210" t="s">
        <v>56</v>
      </c>
      <c r="P210">
        <v>3711</v>
      </c>
      <c r="Q210" t="s">
        <v>278</v>
      </c>
      <c r="R210">
        <v>0</v>
      </c>
      <c r="S210" t="s">
        <v>58</v>
      </c>
      <c r="T210" s="1">
        <v>0</v>
      </c>
      <c r="U210" s="1">
        <v>0</v>
      </c>
      <c r="V210" s="1">
        <v>0</v>
      </c>
      <c r="W210" s="1">
        <v>0</v>
      </c>
      <c r="X210" s="1">
        <v>84316</v>
      </c>
      <c r="Y210" s="1">
        <v>0</v>
      </c>
      <c r="Z210" s="1">
        <v>0</v>
      </c>
      <c r="AA210" s="1">
        <v>0</v>
      </c>
    </row>
    <row r="211" spans="1:27" x14ac:dyDescent="0.35">
      <c r="A211" t="str">
        <f t="shared" si="10"/>
        <v>1.1-00-X0201100937610</v>
      </c>
      <c r="B211" t="s">
        <v>1027</v>
      </c>
      <c r="C211" t="s">
        <v>639</v>
      </c>
      <c r="D211" t="s">
        <v>643</v>
      </c>
      <c r="E211" t="s">
        <v>1034</v>
      </c>
      <c r="F211" t="s">
        <v>644</v>
      </c>
      <c r="G211" t="s">
        <v>178</v>
      </c>
      <c r="H211" t="s">
        <v>1071</v>
      </c>
      <c r="I211" t="s">
        <v>699</v>
      </c>
      <c r="J211" t="s">
        <v>440</v>
      </c>
      <c r="K211" t="str">
        <f t="shared" si="9"/>
        <v>009</v>
      </c>
      <c r="L211" t="s">
        <v>700</v>
      </c>
      <c r="M211" t="s">
        <v>180</v>
      </c>
      <c r="N211">
        <v>3000</v>
      </c>
      <c r="O211" t="s">
        <v>56</v>
      </c>
      <c r="P211">
        <v>3761</v>
      </c>
      <c r="Q211" t="s">
        <v>702</v>
      </c>
      <c r="R211">
        <v>0</v>
      </c>
      <c r="S211" t="s">
        <v>58</v>
      </c>
      <c r="T211" s="1">
        <v>0</v>
      </c>
      <c r="U211" s="1">
        <v>0</v>
      </c>
      <c r="V211" s="1">
        <v>0</v>
      </c>
      <c r="W211" s="1">
        <v>0</v>
      </c>
      <c r="X211" s="1">
        <v>14116</v>
      </c>
      <c r="Y211" s="1">
        <v>0</v>
      </c>
      <c r="Z211" s="1">
        <v>0</v>
      </c>
      <c r="AA211" s="1">
        <v>0</v>
      </c>
    </row>
    <row r="212" spans="1:27" x14ac:dyDescent="0.35">
      <c r="A212" t="str">
        <f t="shared" si="10"/>
        <v>1.1-00-X0201000833910</v>
      </c>
      <c r="B212" t="s">
        <v>1027</v>
      </c>
      <c r="C212" t="s">
        <v>639</v>
      </c>
      <c r="D212" t="s">
        <v>643</v>
      </c>
      <c r="E212" t="s">
        <v>1034</v>
      </c>
      <c r="F212" t="s">
        <v>644</v>
      </c>
      <c r="G212" t="s">
        <v>178</v>
      </c>
      <c r="H212" t="s">
        <v>1079</v>
      </c>
      <c r="I212" t="s">
        <v>718</v>
      </c>
      <c r="J212" t="s">
        <v>464</v>
      </c>
      <c r="K212" t="str">
        <f t="shared" si="9"/>
        <v>008</v>
      </c>
      <c r="L212" t="s">
        <v>719</v>
      </c>
      <c r="M212" t="s">
        <v>465</v>
      </c>
      <c r="N212">
        <v>3000</v>
      </c>
      <c r="O212" t="s">
        <v>56</v>
      </c>
      <c r="P212">
        <v>3391</v>
      </c>
      <c r="Q212" t="s">
        <v>129</v>
      </c>
      <c r="R212">
        <v>0</v>
      </c>
      <c r="S212" t="s">
        <v>58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500000</v>
      </c>
      <c r="Z212" s="1">
        <v>0</v>
      </c>
      <c r="AA212" s="1">
        <v>0</v>
      </c>
    </row>
    <row r="213" spans="1:27" x14ac:dyDescent="0.35">
      <c r="A213" t="str">
        <f t="shared" si="10"/>
        <v>1.1-00-X0201000844117</v>
      </c>
      <c r="B213" t="s">
        <v>1027</v>
      </c>
      <c r="C213" t="s">
        <v>639</v>
      </c>
      <c r="D213" t="s">
        <v>643</v>
      </c>
      <c r="E213" t="s">
        <v>1034</v>
      </c>
      <c r="F213" t="s">
        <v>644</v>
      </c>
      <c r="G213" t="s">
        <v>178</v>
      </c>
      <c r="H213" t="s">
        <v>1079</v>
      </c>
      <c r="I213" t="s">
        <v>718</v>
      </c>
      <c r="J213" t="s">
        <v>464</v>
      </c>
      <c r="K213" t="str">
        <f t="shared" si="9"/>
        <v>008</v>
      </c>
      <c r="L213" t="s">
        <v>719</v>
      </c>
      <c r="M213" t="s">
        <v>465</v>
      </c>
      <c r="N213">
        <v>4000</v>
      </c>
      <c r="O213" t="s">
        <v>233</v>
      </c>
      <c r="P213">
        <v>4411</v>
      </c>
      <c r="Q213" t="s">
        <v>231</v>
      </c>
      <c r="R213">
        <v>7</v>
      </c>
      <c r="S213" t="s">
        <v>463</v>
      </c>
      <c r="T213" s="1">
        <v>0</v>
      </c>
      <c r="U213" s="1">
        <v>0</v>
      </c>
      <c r="V213" s="1">
        <v>0</v>
      </c>
      <c r="W213" s="1">
        <v>0</v>
      </c>
      <c r="X213" s="1">
        <v>3500000</v>
      </c>
      <c r="Y213" s="1">
        <v>3500000</v>
      </c>
      <c r="Z213" s="1">
        <v>1454299.76</v>
      </c>
      <c r="AA213" s="1">
        <v>968449.76</v>
      </c>
    </row>
    <row r="214" spans="1:27" x14ac:dyDescent="0.35">
      <c r="A214" t="str">
        <f t="shared" si="10"/>
        <v>1.1-00-X0201000844118</v>
      </c>
      <c r="B214" t="s">
        <v>1027</v>
      </c>
      <c r="C214" t="s">
        <v>639</v>
      </c>
      <c r="D214" t="s">
        <v>643</v>
      </c>
      <c r="E214" t="s">
        <v>1034</v>
      </c>
      <c r="F214" t="s">
        <v>644</v>
      </c>
      <c r="G214" t="s">
        <v>178</v>
      </c>
      <c r="H214" t="s">
        <v>1079</v>
      </c>
      <c r="I214" t="s">
        <v>718</v>
      </c>
      <c r="J214" t="s">
        <v>464</v>
      </c>
      <c r="K214" t="str">
        <f t="shared" si="9"/>
        <v>008</v>
      </c>
      <c r="L214" t="s">
        <v>719</v>
      </c>
      <c r="M214" t="s">
        <v>465</v>
      </c>
      <c r="N214">
        <v>4000</v>
      </c>
      <c r="O214" t="s">
        <v>233</v>
      </c>
      <c r="P214">
        <v>4411</v>
      </c>
      <c r="Q214" t="s">
        <v>231</v>
      </c>
      <c r="R214">
        <v>8</v>
      </c>
      <c r="S214" t="s">
        <v>466</v>
      </c>
      <c r="T214" s="1">
        <v>0</v>
      </c>
      <c r="U214" s="1">
        <v>0</v>
      </c>
      <c r="V214" s="1">
        <v>0</v>
      </c>
      <c r="W214" s="1">
        <v>0</v>
      </c>
      <c r="X214" s="1">
        <v>1000000</v>
      </c>
      <c r="Y214" s="1">
        <v>1000000</v>
      </c>
      <c r="Z214" s="1">
        <v>187640.09</v>
      </c>
      <c r="AA214" s="1">
        <v>187640.09</v>
      </c>
    </row>
    <row r="215" spans="1:27" x14ac:dyDescent="0.35">
      <c r="A215" t="str">
        <f t="shared" si="10"/>
        <v>1.1-00-X0201601056510</v>
      </c>
      <c r="B215" t="s">
        <v>1027</v>
      </c>
      <c r="C215" t="s">
        <v>639</v>
      </c>
      <c r="D215" t="s">
        <v>643</v>
      </c>
      <c r="E215" t="s">
        <v>1034</v>
      </c>
      <c r="F215" t="s">
        <v>644</v>
      </c>
      <c r="G215" t="s">
        <v>178</v>
      </c>
      <c r="H215" t="s">
        <v>1080</v>
      </c>
      <c r="I215" t="s">
        <v>720</v>
      </c>
      <c r="J215" t="s">
        <v>468</v>
      </c>
      <c r="K215" t="str">
        <f t="shared" ref="K215:K240" si="11">LEFT(L215,3)</f>
        <v>010</v>
      </c>
      <c r="L215" t="s">
        <v>658</v>
      </c>
      <c r="M215" t="s">
        <v>276</v>
      </c>
      <c r="N215">
        <v>5000</v>
      </c>
      <c r="O215" t="s">
        <v>118</v>
      </c>
      <c r="P215">
        <v>5651</v>
      </c>
      <c r="Q215" t="s">
        <v>442</v>
      </c>
      <c r="R215">
        <v>0</v>
      </c>
      <c r="S215" t="s">
        <v>58</v>
      </c>
      <c r="T215" s="1">
        <v>0</v>
      </c>
      <c r="U215" s="1">
        <v>0</v>
      </c>
      <c r="V215" s="1">
        <v>0</v>
      </c>
      <c r="W215" s="1">
        <v>0</v>
      </c>
      <c r="X215" s="1">
        <v>10000</v>
      </c>
      <c r="Y215" s="1">
        <v>10000</v>
      </c>
      <c r="Z215" s="1">
        <v>6960</v>
      </c>
      <c r="AA215" s="1">
        <v>6960</v>
      </c>
    </row>
    <row r="216" spans="1:27" x14ac:dyDescent="0.35">
      <c r="A216" t="str">
        <f t="shared" si="10"/>
        <v>1.1-00-X0100600633910</v>
      </c>
      <c r="B216" t="s">
        <v>1027</v>
      </c>
      <c r="C216" t="s">
        <v>639</v>
      </c>
      <c r="D216" t="s">
        <v>643</v>
      </c>
      <c r="E216" t="s">
        <v>1035</v>
      </c>
      <c r="F216" t="s">
        <v>663</v>
      </c>
      <c r="G216" t="s">
        <v>109</v>
      </c>
      <c r="H216" t="s">
        <v>1067</v>
      </c>
      <c r="I216" t="s">
        <v>692</v>
      </c>
      <c r="J216" t="s">
        <v>422</v>
      </c>
      <c r="K216" t="str">
        <f t="shared" si="11"/>
        <v>006</v>
      </c>
      <c r="L216" t="s">
        <v>693</v>
      </c>
      <c r="M216" t="s">
        <v>423</v>
      </c>
      <c r="N216">
        <v>3000</v>
      </c>
      <c r="O216" t="s">
        <v>56</v>
      </c>
      <c r="P216">
        <v>3391</v>
      </c>
      <c r="Q216" t="s">
        <v>129</v>
      </c>
      <c r="R216">
        <v>0</v>
      </c>
      <c r="S216" t="s">
        <v>58</v>
      </c>
      <c r="T216" s="6">
        <v>2111015.56</v>
      </c>
      <c r="U216" s="1">
        <v>1570000</v>
      </c>
      <c r="V216" s="1">
        <v>1732776.01</v>
      </c>
      <c r="W216" s="1">
        <v>1732776.01</v>
      </c>
      <c r="X216" s="1">
        <v>2582239.5499999998</v>
      </c>
      <c r="Y216" s="1">
        <v>1570000</v>
      </c>
      <c r="Z216" s="1">
        <v>2582239.5499999998</v>
      </c>
      <c r="AA216" s="1">
        <v>2582239.5499999998</v>
      </c>
    </row>
    <row r="217" spans="1:27" x14ac:dyDescent="0.35">
      <c r="A217" t="str">
        <f t="shared" si="10"/>
        <v>1.1-00-X0100400436510</v>
      </c>
      <c r="B217" t="s">
        <v>1027</v>
      </c>
      <c r="C217" t="s">
        <v>639</v>
      </c>
      <c r="D217" t="s">
        <v>643</v>
      </c>
      <c r="E217" t="s">
        <v>1035</v>
      </c>
      <c r="F217" t="s">
        <v>663</v>
      </c>
      <c r="G217" t="s">
        <v>109</v>
      </c>
      <c r="H217" t="s">
        <v>1061</v>
      </c>
      <c r="I217" t="s">
        <v>675</v>
      </c>
      <c r="J217" t="s">
        <v>238</v>
      </c>
      <c r="K217" t="str">
        <f t="shared" si="11"/>
        <v>004</v>
      </c>
      <c r="L217" t="s">
        <v>676</v>
      </c>
      <c r="M217" t="s">
        <v>239</v>
      </c>
      <c r="N217">
        <v>3000</v>
      </c>
      <c r="O217" t="s">
        <v>56</v>
      </c>
      <c r="P217">
        <v>3651</v>
      </c>
      <c r="Q217" t="s">
        <v>362</v>
      </c>
      <c r="R217">
        <v>0</v>
      </c>
      <c r="S217" t="s">
        <v>58</v>
      </c>
      <c r="T217" s="6">
        <v>3115200</v>
      </c>
      <c r="U217" s="1">
        <v>3228216</v>
      </c>
      <c r="V217" s="1">
        <v>3115200</v>
      </c>
      <c r="W217" s="1">
        <v>2596000</v>
      </c>
      <c r="X217" s="1">
        <v>4728216</v>
      </c>
      <c r="Y217" s="1">
        <v>3000000</v>
      </c>
      <c r="Z217" s="1">
        <v>2336400</v>
      </c>
      <c r="AA217" s="1">
        <v>2336400</v>
      </c>
    </row>
    <row r="218" spans="1:27" x14ac:dyDescent="0.35">
      <c r="A218" t="str">
        <f t="shared" si="10"/>
        <v>1.1-00-X0100100144110</v>
      </c>
      <c r="B218" t="s">
        <v>1027</v>
      </c>
      <c r="C218" t="s">
        <v>639</v>
      </c>
      <c r="D218" t="s">
        <v>643</v>
      </c>
      <c r="E218" t="s">
        <v>1035</v>
      </c>
      <c r="F218" t="s">
        <v>663</v>
      </c>
      <c r="G218" t="s">
        <v>109</v>
      </c>
      <c r="H218" t="s">
        <v>1057</v>
      </c>
      <c r="I218" t="s">
        <v>664</v>
      </c>
      <c r="J218" t="s">
        <v>343</v>
      </c>
      <c r="K218" t="str">
        <f t="shared" si="11"/>
        <v>001</v>
      </c>
      <c r="L218" t="s">
        <v>665</v>
      </c>
      <c r="M218" t="s">
        <v>344</v>
      </c>
      <c r="N218">
        <v>4000</v>
      </c>
      <c r="O218" t="s">
        <v>233</v>
      </c>
      <c r="P218">
        <v>4411</v>
      </c>
      <c r="Q218" t="s">
        <v>231</v>
      </c>
      <c r="R218">
        <v>0</v>
      </c>
      <c r="S218" t="s">
        <v>58</v>
      </c>
      <c r="T218" s="6">
        <v>3324847</v>
      </c>
      <c r="U218" s="1">
        <v>1082347</v>
      </c>
      <c r="V218" s="1">
        <v>3146310</v>
      </c>
      <c r="W218" s="1">
        <v>3146310</v>
      </c>
      <c r="X218" s="1">
        <v>2686185</v>
      </c>
      <c r="Y218" s="1">
        <v>2163246</v>
      </c>
      <c r="Z218" s="1">
        <v>2588963.2999999998</v>
      </c>
      <c r="AA218" s="1">
        <v>2588963.2999999998</v>
      </c>
    </row>
    <row r="219" spans="1:27" x14ac:dyDescent="0.35">
      <c r="A219" t="str">
        <f t="shared" si="10"/>
        <v>1.1-00-X0100200238210</v>
      </c>
      <c r="B219" t="s">
        <v>1027</v>
      </c>
      <c r="C219" t="s">
        <v>639</v>
      </c>
      <c r="D219" t="s">
        <v>643</v>
      </c>
      <c r="E219" t="s">
        <v>1035</v>
      </c>
      <c r="F219" t="s">
        <v>663</v>
      </c>
      <c r="G219" t="s">
        <v>109</v>
      </c>
      <c r="H219" t="s">
        <v>1058</v>
      </c>
      <c r="I219" t="s">
        <v>667</v>
      </c>
      <c r="J219" t="s">
        <v>355</v>
      </c>
      <c r="K219" t="str">
        <f t="shared" si="11"/>
        <v>002</v>
      </c>
      <c r="L219" t="s">
        <v>668</v>
      </c>
      <c r="M219" t="s">
        <v>356</v>
      </c>
      <c r="N219">
        <v>3000</v>
      </c>
      <c r="O219" t="s">
        <v>56</v>
      </c>
      <c r="P219">
        <v>3821</v>
      </c>
      <c r="Q219" t="s">
        <v>228</v>
      </c>
      <c r="R219">
        <v>0</v>
      </c>
      <c r="S219" t="s">
        <v>58</v>
      </c>
      <c r="T219" s="6">
        <v>3905238.23</v>
      </c>
      <c r="U219" s="1">
        <v>492000</v>
      </c>
      <c r="V219" s="1">
        <v>3837474.23</v>
      </c>
      <c r="W219" s="1">
        <v>2363056.23</v>
      </c>
      <c r="X219" s="1">
        <v>828397.19</v>
      </c>
      <c r="Y219" s="1">
        <v>850588.4</v>
      </c>
      <c r="Z219" s="1">
        <v>828397.19</v>
      </c>
      <c r="AA219" s="1">
        <v>136197.20000000001</v>
      </c>
    </row>
    <row r="220" spans="1:27" x14ac:dyDescent="0.35">
      <c r="A220" t="str">
        <f t="shared" si="10"/>
        <v>1.1-00-X0100400436610</v>
      </c>
      <c r="B220" t="s">
        <v>1027</v>
      </c>
      <c r="C220" t="s">
        <v>639</v>
      </c>
      <c r="D220" t="s">
        <v>643</v>
      </c>
      <c r="E220" t="s">
        <v>1035</v>
      </c>
      <c r="F220" t="s">
        <v>663</v>
      </c>
      <c r="G220" t="s">
        <v>109</v>
      </c>
      <c r="H220" t="s">
        <v>1061</v>
      </c>
      <c r="I220" t="s">
        <v>675</v>
      </c>
      <c r="J220" t="s">
        <v>238</v>
      </c>
      <c r="K220" t="str">
        <f t="shared" si="11"/>
        <v>004</v>
      </c>
      <c r="L220" t="s">
        <v>676</v>
      </c>
      <c r="M220" t="s">
        <v>239</v>
      </c>
      <c r="N220">
        <v>3000</v>
      </c>
      <c r="O220" t="s">
        <v>56</v>
      </c>
      <c r="P220">
        <v>3661</v>
      </c>
      <c r="Q220" t="s">
        <v>363</v>
      </c>
      <c r="R220">
        <v>0</v>
      </c>
      <c r="S220" t="s">
        <v>58</v>
      </c>
      <c r="T220" s="6">
        <v>6171220.2999999998</v>
      </c>
      <c r="U220" s="1">
        <v>7515784</v>
      </c>
      <c r="V220" s="1">
        <v>6171220.2999999998</v>
      </c>
      <c r="W220" s="1">
        <v>5633183.4000000004</v>
      </c>
      <c r="X220" s="1">
        <v>8995784</v>
      </c>
      <c r="Y220" s="1">
        <v>7000000</v>
      </c>
      <c r="Z220" s="1">
        <v>6071165.96</v>
      </c>
      <c r="AA220" s="1">
        <v>5421165.96</v>
      </c>
    </row>
    <row r="221" spans="1:27" x14ac:dyDescent="0.35">
      <c r="A221" t="str">
        <f t="shared" si="10"/>
        <v>1.1-01-X0703702361310</v>
      </c>
      <c r="B221" t="s">
        <v>1120</v>
      </c>
      <c r="C221" t="s">
        <v>797</v>
      </c>
      <c r="D221" t="s">
        <v>798</v>
      </c>
      <c r="E221" t="s">
        <v>1037</v>
      </c>
      <c r="F221" t="s">
        <v>684</v>
      </c>
      <c r="G221" t="s">
        <v>147</v>
      </c>
      <c r="H221" t="s">
        <v>1068</v>
      </c>
      <c r="I221" t="s">
        <v>694</v>
      </c>
      <c r="J221" t="s">
        <v>149</v>
      </c>
      <c r="K221" t="str">
        <f t="shared" si="11"/>
        <v>023</v>
      </c>
      <c r="L221" t="s">
        <v>695</v>
      </c>
      <c r="M221" t="s">
        <v>150</v>
      </c>
      <c r="N221">
        <v>6000</v>
      </c>
      <c r="O221" t="s">
        <v>146</v>
      </c>
      <c r="P221">
        <v>6131</v>
      </c>
      <c r="Q221" t="s">
        <v>152</v>
      </c>
      <c r="R221">
        <v>0</v>
      </c>
      <c r="S221" t="s">
        <v>58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</row>
    <row r="222" spans="1:27" x14ac:dyDescent="0.35">
      <c r="A222" t="str">
        <f t="shared" si="10"/>
        <v>1.1-15-X0703702361310</v>
      </c>
      <c r="B222" t="s">
        <v>1124</v>
      </c>
      <c r="C222" t="s">
        <v>801</v>
      </c>
      <c r="D222" t="s">
        <v>802</v>
      </c>
      <c r="E222" t="s">
        <v>1037</v>
      </c>
      <c r="F222" t="s">
        <v>684</v>
      </c>
      <c r="G222" t="s">
        <v>147</v>
      </c>
      <c r="H222" t="s">
        <v>1068</v>
      </c>
      <c r="I222" t="s">
        <v>694</v>
      </c>
      <c r="J222" t="s">
        <v>149</v>
      </c>
      <c r="K222" t="str">
        <f t="shared" si="11"/>
        <v>023</v>
      </c>
      <c r="L222" t="s">
        <v>695</v>
      </c>
      <c r="M222" t="s">
        <v>150</v>
      </c>
      <c r="N222">
        <v>6000</v>
      </c>
      <c r="O222" t="s">
        <v>146</v>
      </c>
      <c r="P222">
        <v>6131</v>
      </c>
      <c r="Q222" t="s">
        <v>152</v>
      </c>
      <c r="R222">
        <v>0</v>
      </c>
      <c r="S222" t="s">
        <v>58</v>
      </c>
      <c r="T222" s="1">
        <v>0</v>
      </c>
      <c r="U222" s="1">
        <v>0</v>
      </c>
      <c r="V222" s="1">
        <v>0</v>
      </c>
      <c r="W222" s="1">
        <v>0</v>
      </c>
      <c r="X222" s="1">
        <v>6997427.8099999996</v>
      </c>
      <c r="Y222" s="1">
        <v>0</v>
      </c>
      <c r="Z222" s="1">
        <v>0</v>
      </c>
      <c r="AA222" s="1">
        <v>0</v>
      </c>
    </row>
    <row r="223" spans="1:27" x14ac:dyDescent="0.35">
      <c r="A223" t="str">
        <f t="shared" si="10"/>
        <v>1.1-00-X0703902424610</v>
      </c>
      <c r="B223" t="s">
        <v>1027</v>
      </c>
      <c r="C223" t="s">
        <v>639</v>
      </c>
      <c r="D223" t="s">
        <v>643</v>
      </c>
      <c r="E223" t="s">
        <v>1037</v>
      </c>
      <c r="F223" t="s">
        <v>684</v>
      </c>
      <c r="G223" t="s">
        <v>147</v>
      </c>
      <c r="H223" t="s">
        <v>1084</v>
      </c>
      <c r="I223" t="s">
        <v>726</v>
      </c>
      <c r="J223" t="s">
        <v>484</v>
      </c>
      <c r="K223" t="str">
        <f t="shared" si="11"/>
        <v>024</v>
      </c>
      <c r="L223" t="s">
        <v>727</v>
      </c>
      <c r="M223" t="s">
        <v>485</v>
      </c>
      <c r="N223">
        <v>2000</v>
      </c>
      <c r="O223" t="s">
        <v>105</v>
      </c>
      <c r="P223">
        <v>2461</v>
      </c>
      <c r="Q223" t="s">
        <v>372</v>
      </c>
      <c r="R223">
        <v>0</v>
      </c>
      <c r="S223" t="s">
        <v>58</v>
      </c>
      <c r="T223" s="6">
        <v>1974.78</v>
      </c>
      <c r="U223" s="1">
        <v>0</v>
      </c>
      <c r="V223" s="1">
        <v>1974.78</v>
      </c>
      <c r="W223" s="1">
        <v>1974.78</v>
      </c>
      <c r="X223" s="1">
        <v>100000</v>
      </c>
      <c r="Y223" s="1">
        <v>0</v>
      </c>
      <c r="Z223" s="1">
        <v>40676.44</v>
      </c>
      <c r="AA223" s="1">
        <v>40676.44</v>
      </c>
    </row>
    <row r="224" spans="1:27" x14ac:dyDescent="0.35">
      <c r="A224" t="str">
        <f t="shared" si="10"/>
        <v>1.1-00-X0703902424210</v>
      </c>
      <c r="B224" t="s">
        <v>1027</v>
      </c>
      <c r="C224" t="s">
        <v>639</v>
      </c>
      <c r="D224" t="s">
        <v>643</v>
      </c>
      <c r="E224" t="s">
        <v>1037</v>
      </c>
      <c r="F224" t="s">
        <v>684</v>
      </c>
      <c r="G224" t="s">
        <v>147</v>
      </c>
      <c r="H224" t="s">
        <v>1084</v>
      </c>
      <c r="I224" t="s">
        <v>726</v>
      </c>
      <c r="J224" t="s">
        <v>484</v>
      </c>
      <c r="K224" t="str">
        <f t="shared" si="11"/>
        <v>024</v>
      </c>
      <c r="L224" t="s">
        <v>727</v>
      </c>
      <c r="M224" t="s">
        <v>485</v>
      </c>
      <c r="N224">
        <v>2000</v>
      </c>
      <c r="O224" t="s">
        <v>105</v>
      </c>
      <c r="P224">
        <v>2421</v>
      </c>
      <c r="Q224" t="s">
        <v>370</v>
      </c>
      <c r="R224">
        <v>0</v>
      </c>
      <c r="S224" t="s">
        <v>58</v>
      </c>
      <c r="T224" s="6">
        <v>2078.7199999999998</v>
      </c>
      <c r="U224" s="1">
        <v>10000</v>
      </c>
      <c r="V224" s="1">
        <v>2078.7199999999998</v>
      </c>
      <c r="W224" s="1">
        <v>2078.7199999999998</v>
      </c>
      <c r="X224" s="1">
        <v>10000</v>
      </c>
      <c r="Y224" s="1">
        <v>10000</v>
      </c>
      <c r="Z224" s="1">
        <v>0</v>
      </c>
      <c r="AA224" s="1">
        <v>0</v>
      </c>
    </row>
    <row r="225" spans="1:27" x14ac:dyDescent="0.35">
      <c r="A225" t="str">
        <f t="shared" si="10"/>
        <v>1.1-00-X0703902425610</v>
      </c>
      <c r="B225" t="s">
        <v>1027</v>
      </c>
      <c r="C225" t="s">
        <v>639</v>
      </c>
      <c r="D225" t="s">
        <v>643</v>
      </c>
      <c r="E225" t="s">
        <v>1037</v>
      </c>
      <c r="F225" t="s">
        <v>684</v>
      </c>
      <c r="G225" t="s">
        <v>147</v>
      </c>
      <c r="H225" t="s">
        <v>1084</v>
      </c>
      <c r="I225" t="s">
        <v>726</v>
      </c>
      <c r="J225" t="s">
        <v>484</v>
      </c>
      <c r="K225" t="str">
        <f t="shared" si="11"/>
        <v>024</v>
      </c>
      <c r="L225" t="s">
        <v>727</v>
      </c>
      <c r="M225" t="s">
        <v>485</v>
      </c>
      <c r="N225">
        <v>2000</v>
      </c>
      <c r="O225" t="s">
        <v>105</v>
      </c>
      <c r="P225">
        <v>2561</v>
      </c>
      <c r="Q225" t="s">
        <v>376</v>
      </c>
      <c r="R225">
        <v>0</v>
      </c>
      <c r="S225" t="s">
        <v>58</v>
      </c>
      <c r="T225" s="6">
        <v>5579.6</v>
      </c>
      <c r="U225" s="1">
        <v>6000</v>
      </c>
      <c r="V225" s="1">
        <v>5579.6</v>
      </c>
      <c r="W225" s="1">
        <v>5579.6</v>
      </c>
      <c r="X225" s="1">
        <v>6000</v>
      </c>
      <c r="Y225" s="1">
        <v>6000</v>
      </c>
      <c r="Z225" s="1">
        <v>0</v>
      </c>
      <c r="AA225" s="1">
        <v>0</v>
      </c>
    </row>
    <row r="226" spans="1:27" x14ac:dyDescent="0.35">
      <c r="A226" t="str">
        <f t="shared" si="10"/>
        <v>1.1-00-X0703602224910</v>
      </c>
      <c r="B226" t="s">
        <v>1027</v>
      </c>
      <c r="C226" t="s">
        <v>639</v>
      </c>
      <c r="D226" t="s">
        <v>643</v>
      </c>
      <c r="E226" t="s">
        <v>1037</v>
      </c>
      <c r="F226" t="s">
        <v>684</v>
      </c>
      <c r="G226" t="s">
        <v>147</v>
      </c>
      <c r="H226" t="s">
        <v>1082</v>
      </c>
      <c r="I226" t="s">
        <v>722</v>
      </c>
      <c r="J226" t="s">
        <v>473</v>
      </c>
      <c r="K226" t="str">
        <f t="shared" si="11"/>
        <v>022</v>
      </c>
      <c r="L226" t="s">
        <v>723</v>
      </c>
      <c r="M226" t="s">
        <v>474</v>
      </c>
      <c r="N226">
        <v>2000</v>
      </c>
      <c r="O226" t="s">
        <v>105</v>
      </c>
      <c r="P226">
        <v>2491</v>
      </c>
      <c r="Q226" t="s">
        <v>374</v>
      </c>
      <c r="R226">
        <v>0</v>
      </c>
      <c r="S226" t="s">
        <v>58</v>
      </c>
      <c r="T226" s="6">
        <v>5860</v>
      </c>
      <c r="U226" s="1">
        <v>30000</v>
      </c>
      <c r="V226" s="1">
        <v>5860</v>
      </c>
      <c r="W226" s="1">
        <v>5860</v>
      </c>
      <c r="X226" s="1">
        <v>7000</v>
      </c>
      <c r="Y226" s="1">
        <v>7000</v>
      </c>
      <c r="Z226" s="1">
        <v>3770.04</v>
      </c>
      <c r="AA226" s="1">
        <v>3770.04</v>
      </c>
    </row>
    <row r="227" spans="1:27" x14ac:dyDescent="0.35">
      <c r="A227" t="str">
        <f t="shared" si="10"/>
        <v>1.1-00-X0703902424810</v>
      </c>
      <c r="B227" t="s">
        <v>1027</v>
      </c>
      <c r="C227" t="s">
        <v>639</v>
      </c>
      <c r="D227" t="s">
        <v>643</v>
      </c>
      <c r="E227" t="s">
        <v>1037</v>
      </c>
      <c r="F227" t="s">
        <v>684</v>
      </c>
      <c r="G227" t="s">
        <v>147</v>
      </c>
      <c r="H227" t="s">
        <v>1084</v>
      </c>
      <c r="I227" t="s">
        <v>726</v>
      </c>
      <c r="J227" t="s">
        <v>484</v>
      </c>
      <c r="K227" t="str">
        <f t="shared" si="11"/>
        <v>024</v>
      </c>
      <c r="L227" t="s">
        <v>727</v>
      </c>
      <c r="M227" t="s">
        <v>485</v>
      </c>
      <c r="N227">
        <v>2000</v>
      </c>
      <c r="O227" t="s">
        <v>105</v>
      </c>
      <c r="P227">
        <v>2481</v>
      </c>
      <c r="Q227" t="s">
        <v>488</v>
      </c>
      <c r="R227">
        <v>0</v>
      </c>
      <c r="S227" t="s">
        <v>58</v>
      </c>
      <c r="T227" s="6">
        <v>9881.5499999999993</v>
      </c>
      <c r="U227" s="1">
        <v>10000</v>
      </c>
      <c r="V227" s="1">
        <v>7243.78</v>
      </c>
      <c r="W227" s="1">
        <v>6646.79</v>
      </c>
      <c r="X227" s="1">
        <v>20000</v>
      </c>
      <c r="Y227" s="1">
        <v>10000</v>
      </c>
      <c r="Z227" s="1">
        <v>11972.22</v>
      </c>
      <c r="AA227" s="1">
        <v>11972.22</v>
      </c>
    </row>
    <row r="228" spans="1:27" x14ac:dyDescent="0.35">
      <c r="A228" t="str">
        <f t="shared" si="10"/>
        <v>1.1-00-X0703702333610</v>
      </c>
      <c r="B228" t="s">
        <v>1027</v>
      </c>
      <c r="C228" t="s">
        <v>639</v>
      </c>
      <c r="D228" t="s">
        <v>643</v>
      </c>
      <c r="E228" t="s">
        <v>1037</v>
      </c>
      <c r="F228" t="s">
        <v>684</v>
      </c>
      <c r="G228" t="s">
        <v>147</v>
      </c>
      <c r="H228" t="s">
        <v>1068</v>
      </c>
      <c r="I228" t="s">
        <v>694</v>
      </c>
      <c r="J228" t="s">
        <v>149</v>
      </c>
      <c r="K228" t="str">
        <f t="shared" si="11"/>
        <v>023</v>
      </c>
      <c r="L228" t="s">
        <v>695</v>
      </c>
      <c r="M228" t="s">
        <v>150</v>
      </c>
      <c r="N228">
        <v>3000</v>
      </c>
      <c r="O228" t="s">
        <v>56</v>
      </c>
      <c r="P228">
        <v>3361</v>
      </c>
      <c r="Q228" t="s">
        <v>114</v>
      </c>
      <c r="R228">
        <v>0</v>
      </c>
      <c r="S228" t="s">
        <v>58</v>
      </c>
      <c r="T228" s="6">
        <v>12318.5</v>
      </c>
      <c r="U228" s="1">
        <v>0</v>
      </c>
      <c r="V228" s="1">
        <v>12318.5</v>
      </c>
      <c r="W228" s="1">
        <v>12318.5</v>
      </c>
      <c r="X228" s="1">
        <v>0</v>
      </c>
      <c r="Y228" s="1">
        <v>20000</v>
      </c>
      <c r="Z228" s="1">
        <v>0</v>
      </c>
      <c r="AA228" s="1">
        <v>0</v>
      </c>
    </row>
    <row r="229" spans="1:27" x14ac:dyDescent="0.35">
      <c r="A229" t="str">
        <f t="shared" si="10"/>
        <v>1.1-00-X0703902435610</v>
      </c>
      <c r="B229" t="s">
        <v>1027</v>
      </c>
      <c r="C229" t="s">
        <v>639</v>
      </c>
      <c r="D229" t="s">
        <v>643</v>
      </c>
      <c r="E229" t="s">
        <v>1037</v>
      </c>
      <c r="F229" t="s">
        <v>684</v>
      </c>
      <c r="G229" t="s">
        <v>147</v>
      </c>
      <c r="H229" t="s">
        <v>1084</v>
      </c>
      <c r="I229" t="s">
        <v>726</v>
      </c>
      <c r="J229" t="s">
        <v>484</v>
      </c>
      <c r="K229" t="str">
        <f t="shared" si="11"/>
        <v>024</v>
      </c>
      <c r="L229" t="s">
        <v>727</v>
      </c>
      <c r="M229" t="s">
        <v>485</v>
      </c>
      <c r="N229">
        <v>3000</v>
      </c>
      <c r="O229" t="s">
        <v>56</v>
      </c>
      <c r="P229">
        <v>3561</v>
      </c>
      <c r="Q229" t="s">
        <v>490</v>
      </c>
      <c r="R229">
        <v>0</v>
      </c>
      <c r="S229" t="s">
        <v>58</v>
      </c>
      <c r="T229" s="6">
        <v>13058.12</v>
      </c>
      <c r="U229" s="1">
        <v>10000</v>
      </c>
      <c r="V229" s="1">
        <v>13058.12</v>
      </c>
      <c r="W229" s="1">
        <v>13058.12</v>
      </c>
      <c r="X229" s="1">
        <v>11109.32</v>
      </c>
      <c r="Y229" s="1">
        <v>30000</v>
      </c>
      <c r="Z229" s="1">
        <v>8209.32</v>
      </c>
      <c r="AA229" s="1">
        <v>0</v>
      </c>
    </row>
    <row r="230" spans="1:27" x14ac:dyDescent="0.35">
      <c r="A230" t="str">
        <f t="shared" si="10"/>
        <v>1.1-00-X0703702327210</v>
      </c>
      <c r="B230" t="s">
        <v>1027</v>
      </c>
      <c r="C230" t="s">
        <v>639</v>
      </c>
      <c r="D230" t="s">
        <v>643</v>
      </c>
      <c r="E230" t="s">
        <v>1037</v>
      </c>
      <c r="F230" t="s">
        <v>684</v>
      </c>
      <c r="G230" t="s">
        <v>147</v>
      </c>
      <c r="H230" t="s">
        <v>1068</v>
      </c>
      <c r="I230" t="s">
        <v>694</v>
      </c>
      <c r="J230" t="s">
        <v>149</v>
      </c>
      <c r="K230" t="str">
        <f t="shared" si="11"/>
        <v>023</v>
      </c>
      <c r="L230" t="s">
        <v>695</v>
      </c>
      <c r="M230" t="s">
        <v>150</v>
      </c>
      <c r="N230">
        <v>2000</v>
      </c>
      <c r="O230" t="s">
        <v>105</v>
      </c>
      <c r="P230">
        <v>2721</v>
      </c>
      <c r="Q230" t="s">
        <v>377</v>
      </c>
      <c r="R230">
        <v>0</v>
      </c>
      <c r="S230" t="s">
        <v>58</v>
      </c>
      <c r="T230" s="6">
        <v>14249.95</v>
      </c>
      <c r="U230" s="1">
        <v>0</v>
      </c>
      <c r="V230" s="1">
        <v>14249.95</v>
      </c>
      <c r="W230" s="1">
        <v>14249.95</v>
      </c>
      <c r="X230" s="1">
        <v>77223</v>
      </c>
      <c r="Y230" s="1">
        <v>75000</v>
      </c>
      <c r="Z230" s="1">
        <v>0</v>
      </c>
      <c r="AA230" s="1">
        <v>0</v>
      </c>
    </row>
    <row r="231" spans="1:27" x14ac:dyDescent="0.35">
      <c r="A231" t="str">
        <f t="shared" si="10"/>
        <v>1.1-00-X0703902456610</v>
      </c>
      <c r="B231" t="s">
        <v>1027</v>
      </c>
      <c r="C231" t="s">
        <v>639</v>
      </c>
      <c r="D231" t="s">
        <v>643</v>
      </c>
      <c r="E231" t="s">
        <v>1037</v>
      </c>
      <c r="F231" t="s">
        <v>684</v>
      </c>
      <c r="G231" t="s">
        <v>147</v>
      </c>
      <c r="H231" t="s">
        <v>1084</v>
      </c>
      <c r="I231" t="s">
        <v>726</v>
      </c>
      <c r="J231" t="s">
        <v>484</v>
      </c>
      <c r="K231" t="str">
        <f t="shared" si="11"/>
        <v>024</v>
      </c>
      <c r="L231" t="s">
        <v>727</v>
      </c>
      <c r="M231" t="s">
        <v>485</v>
      </c>
      <c r="N231">
        <v>5000</v>
      </c>
      <c r="O231" t="s">
        <v>118</v>
      </c>
      <c r="P231">
        <v>5661</v>
      </c>
      <c r="Q231" t="s">
        <v>487</v>
      </c>
      <c r="R231">
        <v>0</v>
      </c>
      <c r="S231" t="s">
        <v>58</v>
      </c>
      <c r="T231" s="6">
        <v>27747.200000000001</v>
      </c>
      <c r="U231" s="1">
        <v>581805</v>
      </c>
      <c r="V231" s="1">
        <v>27747.200000000001</v>
      </c>
      <c r="W231" s="1">
        <v>27747.200000000001</v>
      </c>
      <c r="X231" s="1">
        <v>111805</v>
      </c>
      <c r="Y231" s="1">
        <v>81805</v>
      </c>
      <c r="Z231" s="1">
        <v>100630</v>
      </c>
      <c r="AA231" s="1">
        <v>100630</v>
      </c>
    </row>
    <row r="232" spans="1:27" x14ac:dyDescent="0.35">
      <c r="A232" t="str">
        <f t="shared" si="10"/>
        <v>1.1-00-X0703301956310</v>
      </c>
      <c r="B232" t="s">
        <v>1027</v>
      </c>
      <c r="C232" t="s">
        <v>639</v>
      </c>
      <c r="D232" t="s">
        <v>643</v>
      </c>
      <c r="E232" t="s">
        <v>1037</v>
      </c>
      <c r="F232" t="s">
        <v>684</v>
      </c>
      <c r="G232" t="s">
        <v>147</v>
      </c>
      <c r="H232" t="s">
        <v>1064</v>
      </c>
      <c r="I232" t="s">
        <v>685</v>
      </c>
      <c r="J232" t="s">
        <v>404</v>
      </c>
      <c r="K232" t="str">
        <f t="shared" si="11"/>
        <v>019</v>
      </c>
      <c r="L232" t="s">
        <v>686</v>
      </c>
      <c r="M232" t="s">
        <v>405</v>
      </c>
      <c r="N232">
        <v>5000</v>
      </c>
      <c r="O232" t="s">
        <v>118</v>
      </c>
      <c r="P232">
        <v>5631</v>
      </c>
      <c r="Q232" t="s">
        <v>406</v>
      </c>
      <c r="R232">
        <v>0</v>
      </c>
      <c r="S232" t="s">
        <v>58</v>
      </c>
      <c r="T232" s="6">
        <v>41050</v>
      </c>
      <c r="U232" s="1">
        <v>0</v>
      </c>
      <c r="V232" s="1">
        <v>41050</v>
      </c>
      <c r="W232" s="1">
        <v>41050</v>
      </c>
      <c r="X232" s="1">
        <v>0</v>
      </c>
      <c r="Y232" s="1">
        <v>45765</v>
      </c>
      <c r="Z232" s="1">
        <v>0</v>
      </c>
      <c r="AA232" s="1">
        <v>0</v>
      </c>
    </row>
    <row r="233" spans="1:27" x14ac:dyDescent="0.35">
      <c r="A233" t="str">
        <f t="shared" si="10"/>
        <v>1.1-00-X0703301924110</v>
      </c>
      <c r="B233" t="s">
        <v>1027</v>
      </c>
      <c r="C233" t="s">
        <v>639</v>
      </c>
      <c r="D233" t="s">
        <v>643</v>
      </c>
      <c r="E233" t="s">
        <v>1037</v>
      </c>
      <c r="F233" t="s">
        <v>684</v>
      </c>
      <c r="G233" t="s">
        <v>147</v>
      </c>
      <c r="H233" t="s">
        <v>1064</v>
      </c>
      <c r="I233" t="s">
        <v>685</v>
      </c>
      <c r="J233" t="s">
        <v>404</v>
      </c>
      <c r="K233" t="str">
        <f t="shared" si="11"/>
        <v>019</v>
      </c>
      <c r="L233" t="s">
        <v>686</v>
      </c>
      <c r="M233" t="s">
        <v>405</v>
      </c>
      <c r="N233">
        <v>2000</v>
      </c>
      <c r="O233" t="s">
        <v>105</v>
      </c>
      <c r="P233">
        <v>2411</v>
      </c>
      <c r="Q233" t="s">
        <v>369</v>
      </c>
      <c r="R233">
        <v>0</v>
      </c>
      <c r="S233" t="s">
        <v>58</v>
      </c>
      <c r="T233" s="6">
        <v>56125.440000000002</v>
      </c>
      <c r="U233" s="1">
        <v>300000</v>
      </c>
      <c r="V233" s="1">
        <v>56125.440000000002</v>
      </c>
      <c r="W233" s="1">
        <v>56125.440000000002</v>
      </c>
      <c r="X233" s="1">
        <v>773904</v>
      </c>
      <c r="Y233" s="1">
        <v>236389.6</v>
      </c>
      <c r="Z233" s="1">
        <v>715967.48</v>
      </c>
      <c r="AA233" s="1">
        <v>235967.81</v>
      </c>
    </row>
    <row r="234" spans="1:27" x14ac:dyDescent="0.35">
      <c r="A234" t="str">
        <f t="shared" si="10"/>
        <v>1.1-00-X0201601056710</v>
      </c>
      <c r="B234" t="s">
        <v>1027</v>
      </c>
      <c r="C234" t="s">
        <v>639</v>
      </c>
      <c r="D234" t="s">
        <v>643</v>
      </c>
      <c r="E234" t="s">
        <v>1034</v>
      </c>
      <c r="F234" t="s">
        <v>644</v>
      </c>
      <c r="G234" t="s">
        <v>178</v>
      </c>
      <c r="H234" t="s">
        <v>1080</v>
      </c>
      <c r="I234" t="s">
        <v>720</v>
      </c>
      <c r="J234" t="s">
        <v>468</v>
      </c>
      <c r="K234" t="str">
        <f t="shared" si="11"/>
        <v>010</v>
      </c>
      <c r="L234" t="s">
        <v>658</v>
      </c>
      <c r="M234" t="s">
        <v>276</v>
      </c>
      <c r="N234">
        <v>5000</v>
      </c>
      <c r="O234" t="s">
        <v>118</v>
      </c>
      <c r="P234">
        <v>5671</v>
      </c>
      <c r="Q234" t="s">
        <v>407</v>
      </c>
      <c r="R234">
        <v>0</v>
      </c>
      <c r="S234" t="s">
        <v>58</v>
      </c>
      <c r="T234" s="1">
        <v>0</v>
      </c>
      <c r="U234" s="1">
        <v>0</v>
      </c>
      <c r="V234" s="1">
        <v>0</v>
      </c>
      <c r="W234" s="1">
        <v>0</v>
      </c>
      <c r="X234" s="1">
        <v>40000</v>
      </c>
      <c r="Y234" s="1">
        <v>70000</v>
      </c>
      <c r="Z234" s="1">
        <v>34985.599999999999</v>
      </c>
      <c r="AA234" s="1">
        <v>34985.599999999999</v>
      </c>
    </row>
    <row r="235" spans="1:27" x14ac:dyDescent="0.35">
      <c r="A235" t="str">
        <f t="shared" si="10"/>
        <v>1.1-00-X0201601021210</v>
      </c>
      <c r="B235" t="s">
        <v>1027</v>
      </c>
      <c r="C235" t="s">
        <v>639</v>
      </c>
      <c r="D235" t="s">
        <v>643</v>
      </c>
      <c r="E235" t="s">
        <v>1034</v>
      </c>
      <c r="F235" t="s">
        <v>644</v>
      </c>
      <c r="G235" t="s">
        <v>178</v>
      </c>
      <c r="H235" t="s">
        <v>1080</v>
      </c>
      <c r="I235" t="s">
        <v>720</v>
      </c>
      <c r="J235" t="s">
        <v>468</v>
      </c>
      <c r="K235" t="str">
        <f t="shared" si="11"/>
        <v>010</v>
      </c>
      <c r="L235" t="s">
        <v>658</v>
      </c>
      <c r="M235" t="s">
        <v>276</v>
      </c>
      <c r="N235">
        <v>2000</v>
      </c>
      <c r="O235" t="s">
        <v>105</v>
      </c>
      <c r="P235">
        <v>2121</v>
      </c>
      <c r="Q235" t="s">
        <v>125</v>
      </c>
      <c r="R235">
        <v>0</v>
      </c>
      <c r="S235" t="s">
        <v>58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</row>
    <row r="236" spans="1:27" x14ac:dyDescent="0.35">
      <c r="A236" t="str">
        <f t="shared" si="10"/>
        <v>1.1-00-X0201601033910</v>
      </c>
      <c r="B236" t="s">
        <v>1027</v>
      </c>
      <c r="C236" t="s">
        <v>639</v>
      </c>
      <c r="D236" t="s">
        <v>643</v>
      </c>
      <c r="E236" t="s">
        <v>1034</v>
      </c>
      <c r="F236" t="s">
        <v>644</v>
      </c>
      <c r="G236" t="s">
        <v>178</v>
      </c>
      <c r="H236" t="s">
        <v>1080</v>
      </c>
      <c r="I236" t="s">
        <v>720</v>
      </c>
      <c r="J236" t="s">
        <v>468</v>
      </c>
      <c r="K236" t="str">
        <f t="shared" si="11"/>
        <v>010</v>
      </c>
      <c r="L236" t="s">
        <v>658</v>
      </c>
      <c r="M236" t="s">
        <v>276</v>
      </c>
      <c r="N236">
        <v>3000</v>
      </c>
      <c r="O236" t="s">
        <v>56</v>
      </c>
      <c r="P236">
        <v>3391</v>
      </c>
      <c r="Q236" t="s">
        <v>129</v>
      </c>
      <c r="R236">
        <v>0</v>
      </c>
      <c r="S236" t="s">
        <v>58</v>
      </c>
      <c r="T236" s="1">
        <v>0</v>
      </c>
      <c r="U236" s="1">
        <v>0</v>
      </c>
      <c r="V236" s="1">
        <v>0</v>
      </c>
      <c r="W236" s="1">
        <v>0</v>
      </c>
      <c r="X236" s="1">
        <v>77720</v>
      </c>
      <c r="Y236" s="1">
        <v>230000</v>
      </c>
      <c r="Z236" s="1">
        <v>0</v>
      </c>
      <c r="AA236" s="1">
        <v>0</v>
      </c>
    </row>
    <row r="237" spans="1:27" x14ac:dyDescent="0.35">
      <c r="A237" t="str">
        <f t="shared" si="10"/>
        <v>1.1-00-X0205701044110</v>
      </c>
      <c r="B237" t="s">
        <v>1027</v>
      </c>
      <c r="C237" t="s">
        <v>639</v>
      </c>
      <c r="D237" t="s">
        <v>643</v>
      </c>
      <c r="E237" t="s">
        <v>1034</v>
      </c>
      <c r="F237" t="s">
        <v>644</v>
      </c>
      <c r="G237" t="s">
        <v>178</v>
      </c>
      <c r="H237" t="s">
        <v>1081</v>
      </c>
      <c r="I237" t="s">
        <v>721</v>
      </c>
      <c r="J237" t="s">
        <v>469</v>
      </c>
      <c r="K237" t="str">
        <f t="shared" si="11"/>
        <v>010</v>
      </c>
      <c r="L237" t="s">
        <v>658</v>
      </c>
      <c r="M237" t="s">
        <v>276</v>
      </c>
      <c r="N237">
        <v>4000</v>
      </c>
      <c r="O237" t="s">
        <v>233</v>
      </c>
      <c r="P237">
        <v>4411</v>
      </c>
      <c r="Q237" t="s">
        <v>231</v>
      </c>
      <c r="R237">
        <v>0</v>
      </c>
      <c r="S237" t="s">
        <v>58</v>
      </c>
      <c r="T237" s="1">
        <v>0</v>
      </c>
      <c r="U237" s="1">
        <v>0</v>
      </c>
      <c r="V237" s="1">
        <v>0</v>
      </c>
      <c r="W237" s="1">
        <v>0</v>
      </c>
      <c r="X237" s="1">
        <v>1200000</v>
      </c>
      <c r="Y237" s="1">
        <v>1200000</v>
      </c>
      <c r="Z237" s="1">
        <v>1200000</v>
      </c>
      <c r="AA237" s="1">
        <v>1200000</v>
      </c>
    </row>
    <row r="238" spans="1:27" x14ac:dyDescent="0.35">
      <c r="A238" t="str">
        <f t="shared" si="10"/>
        <v>1.1-14-X0200700758110</v>
      </c>
      <c r="B238" t="s">
        <v>1125</v>
      </c>
      <c r="C238" t="s">
        <v>793</v>
      </c>
      <c r="D238" t="s">
        <v>794</v>
      </c>
      <c r="E238" t="s">
        <v>1034</v>
      </c>
      <c r="F238" t="s">
        <v>644</v>
      </c>
      <c r="G238" t="s">
        <v>178</v>
      </c>
      <c r="H238" t="s">
        <v>1066</v>
      </c>
      <c r="I238" t="s">
        <v>690</v>
      </c>
      <c r="J238" t="s">
        <v>691</v>
      </c>
      <c r="K238" t="str">
        <f t="shared" si="11"/>
        <v>007</v>
      </c>
      <c r="L238" t="s">
        <v>646</v>
      </c>
      <c r="M238" t="s">
        <v>257</v>
      </c>
      <c r="N238">
        <v>5000</v>
      </c>
      <c r="O238" t="s">
        <v>118</v>
      </c>
      <c r="P238">
        <v>5811</v>
      </c>
      <c r="Q238" t="s">
        <v>251</v>
      </c>
      <c r="R238">
        <v>0</v>
      </c>
      <c r="S238" t="s">
        <v>58</v>
      </c>
      <c r="T238" s="1">
        <v>0</v>
      </c>
      <c r="U238" s="1">
        <v>0</v>
      </c>
      <c r="V238" s="1">
        <v>0</v>
      </c>
      <c r="W238" s="1">
        <v>0</v>
      </c>
      <c r="X238" s="1">
        <v>53832695.100000001</v>
      </c>
      <c r="Y238" s="1">
        <v>0</v>
      </c>
      <c r="Z238" s="1">
        <v>50860130.490000002</v>
      </c>
      <c r="AA238" s="1">
        <v>49458695.090000004</v>
      </c>
    </row>
    <row r="239" spans="1:27" x14ac:dyDescent="0.35">
      <c r="A239" t="str">
        <f t="shared" si="10"/>
        <v>1.1-00-X0201100929210</v>
      </c>
      <c r="B239" t="s">
        <v>1027</v>
      </c>
      <c r="C239" t="s">
        <v>639</v>
      </c>
      <c r="D239" t="s">
        <v>643</v>
      </c>
      <c r="E239" t="s">
        <v>1034</v>
      </c>
      <c r="F239" t="s">
        <v>644</v>
      </c>
      <c r="G239" t="s">
        <v>178</v>
      </c>
      <c r="H239" t="s">
        <v>1071</v>
      </c>
      <c r="I239" t="s">
        <v>699</v>
      </c>
      <c r="J239" t="s">
        <v>440</v>
      </c>
      <c r="K239" t="str">
        <f t="shared" si="11"/>
        <v>009</v>
      </c>
      <c r="L239" t="s">
        <v>700</v>
      </c>
      <c r="M239" t="s">
        <v>180</v>
      </c>
      <c r="N239">
        <v>2000</v>
      </c>
      <c r="O239" t="s">
        <v>105</v>
      </c>
      <c r="P239">
        <v>2921</v>
      </c>
      <c r="Q239" t="s">
        <v>378</v>
      </c>
      <c r="R239">
        <v>0</v>
      </c>
      <c r="S239" t="s">
        <v>58</v>
      </c>
      <c r="T239" s="6">
        <v>126.97</v>
      </c>
      <c r="U239" s="1">
        <v>0</v>
      </c>
      <c r="V239" s="1">
        <v>126.97</v>
      </c>
      <c r="W239" s="1">
        <v>126.97</v>
      </c>
      <c r="X239" s="1">
        <v>1000</v>
      </c>
      <c r="Y239" s="1">
        <v>1000</v>
      </c>
      <c r="Z239" s="1">
        <v>0</v>
      </c>
      <c r="AA239" s="1">
        <v>0</v>
      </c>
    </row>
    <row r="240" spans="1:27" x14ac:dyDescent="0.35">
      <c r="A240" t="str">
        <f t="shared" si="10"/>
        <v>1.1-00-X0201100924710</v>
      </c>
      <c r="B240" t="s">
        <v>1027</v>
      </c>
      <c r="C240" t="s">
        <v>639</v>
      </c>
      <c r="D240" t="s">
        <v>643</v>
      </c>
      <c r="E240" t="s">
        <v>1034</v>
      </c>
      <c r="F240" t="s">
        <v>644</v>
      </c>
      <c r="G240" t="s">
        <v>178</v>
      </c>
      <c r="H240" t="s">
        <v>1071</v>
      </c>
      <c r="I240" t="s">
        <v>699</v>
      </c>
      <c r="J240" t="s">
        <v>440</v>
      </c>
      <c r="K240" t="str">
        <f t="shared" si="11"/>
        <v>009</v>
      </c>
      <c r="L240" t="s">
        <v>700</v>
      </c>
      <c r="M240" t="s">
        <v>180</v>
      </c>
      <c r="N240">
        <v>2000</v>
      </c>
      <c r="O240" t="s">
        <v>105</v>
      </c>
      <c r="P240">
        <v>2471</v>
      </c>
      <c r="Q240" t="s">
        <v>373</v>
      </c>
      <c r="R240">
        <v>0</v>
      </c>
      <c r="S240" t="s">
        <v>58</v>
      </c>
      <c r="T240" s="6">
        <v>279.44</v>
      </c>
      <c r="U240" s="1">
        <v>2000</v>
      </c>
      <c r="V240" s="1">
        <v>279.44</v>
      </c>
      <c r="W240" s="1">
        <v>279.44</v>
      </c>
      <c r="X240" s="1">
        <v>2000</v>
      </c>
      <c r="Y240" s="1">
        <v>2000</v>
      </c>
      <c r="Z240" s="1">
        <v>0</v>
      </c>
      <c r="AA240" s="1">
        <v>0</v>
      </c>
    </row>
    <row r="241" spans="1:27" x14ac:dyDescent="0.35">
      <c r="A241" t="str">
        <f t="shared" si="10"/>
        <v>1.1-00-X0201501037510</v>
      </c>
      <c r="B241" t="s">
        <v>1027</v>
      </c>
      <c r="C241" t="s">
        <v>269</v>
      </c>
      <c r="D241" s="8" t="s">
        <v>274</v>
      </c>
      <c r="E241" t="s">
        <v>1034</v>
      </c>
      <c r="F241" t="s">
        <v>175</v>
      </c>
      <c r="G241" t="s">
        <v>178</v>
      </c>
      <c r="H241" t="s">
        <v>1056</v>
      </c>
      <c r="I241" t="s">
        <v>272</v>
      </c>
      <c r="J241" t="s">
        <v>275</v>
      </c>
      <c r="K241" t="s">
        <v>1079</v>
      </c>
      <c r="L241" t="s">
        <v>273</v>
      </c>
      <c r="M241" t="s">
        <v>276</v>
      </c>
      <c r="N241">
        <v>3000</v>
      </c>
      <c r="O241" t="s">
        <v>56</v>
      </c>
      <c r="P241">
        <v>3751</v>
      </c>
      <c r="Q241" t="s">
        <v>279</v>
      </c>
      <c r="R241">
        <v>0</v>
      </c>
      <c r="S241" t="s">
        <v>58</v>
      </c>
      <c r="T241" s="10">
        <v>1357.98</v>
      </c>
      <c r="U241" s="1">
        <v>0</v>
      </c>
      <c r="V241" s="1">
        <v>1357.98</v>
      </c>
      <c r="W241" s="1">
        <v>1357.98</v>
      </c>
      <c r="X241" s="1">
        <v>0</v>
      </c>
      <c r="Y241" s="1">
        <v>0</v>
      </c>
      <c r="Z241" s="1">
        <v>0</v>
      </c>
      <c r="AA241" s="1">
        <v>0</v>
      </c>
    </row>
    <row r="242" spans="1:27" x14ac:dyDescent="0.35">
      <c r="A242" t="str">
        <f t="shared" si="10"/>
        <v>1.1-00-X0201100922310</v>
      </c>
      <c r="B242" t="s">
        <v>1027</v>
      </c>
      <c r="C242" t="s">
        <v>639</v>
      </c>
      <c r="D242" t="s">
        <v>643</v>
      </c>
      <c r="E242" t="s">
        <v>1034</v>
      </c>
      <c r="F242" t="s">
        <v>644</v>
      </c>
      <c r="G242" t="s">
        <v>178</v>
      </c>
      <c r="H242" t="s">
        <v>1071</v>
      </c>
      <c r="I242" t="s">
        <v>699</v>
      </c>
      <c r="J242" t="s">
        <v>440</v>
      </c>
      <c r="K242" t="str">
        <f>LEFT(L242,3)</f>
        <v>009</v>
      </c>
      <c r="L242" t="s">
        <v>700</v>
      </c>
      <c r="M242" t="s">
        <v>180</v>
      </c>
      <c r="N242">
        <v>2000</v>
      </c>
      <c r="O242" t="s">
        <v>105</v>
      </c>
      <c r="P242">
        <v>2231</v>
      </c>
      <c r="Q242" t="s">
        <v>308</v>
      </c>
      <c r="R242">
        <v>0</v>
      </c>
      <c r="S242" t="s">
        <v>58</v>
      </c>
      <c r="T242" s="6">
        <v>4955.41</v>
      </c>
      <c r="U242" s="1">
        <v>0</v>
      </c>
      <c r="V242" s="1">
        <v>4955.41</v>
      </c>
      <c r="W242" s="1">
        <v>4955.41</v>
      </c>
      <c r="X242" s="1">
        <v>5000</v>
      </c>
      <c r="Y242" s="1">
        <v>5000</v>
      </c>
      <c r="Z242" s="1">
        <v>2742.68</v>
      </c>
      <c r="AA242" s="1">
        <v>2742.68</v>
      </c>
    </row>
    <row r="243" spans="1:27" x14ac:dyDescent="0.35">
      <c r="A243" t="str">
        <f t="shared" si="10"/>
        <v>1.1-00-X0201601024210</v>
      </c>
      <c r="B243" t="s">
        <v>1027</v>
      </c>
      <c r="C243" t="s">
        <v>269</v>
      </c>
      <c r="D243" s="8" t="s">
        <v>274</v>
      </c>
      <c r="E243" t="s">
        <v>1034</v>
      </c>
      <c r="F243" t="s">
        <v>175</v>
      </c>
      <c r="G243" t="s">
        <v>178</v>
      </c>
      <c r="H243" t="s">
        <v>1080</v>
      </c>
      <c r="I243" t="s">
        <v>467</v>
      </c>
      <c r="J243" t="s">
        <v>468</v>
      </c>
      <c r="K243" t="s">
        <v>1079</v>
      </c>
      <c r="L243" t="s">
        <v>273</v>
      </c>
      <c r="M243" t="s">
        <v>276</v>
      </c>
      <c r="N243">
        <v>2000</v>
      </c>
      <c r="O243" t="s">
        <v>105</v>
      </c>
      <c r="P243">
        <v>2421</v>
      </c>
      <c r="Q243" t="s">
        <v>370</v>
      </c>
      <c r="R243">
        <v>0</v>
      </c>
      <c r="S243" t="s">
        <v>58</v>
      </c>
      <c r="T243" s="10">
        <v>8687.18</v>
      </c>
      <c r="U243" s="1">
        <v>0</v>
      </c>
      <c r="V243" s="1">
        <v>8687.18</v>
      </c>
      <c r="W243" s="1">
        <v>8687.18</v>
      </c>
      <c r="X243" s="1">
        <v>0</v>
      </c>
      <c r="Y243" s="1">
        <v>0</v>
      </c>
      <c r="Z243" s="1">
        <v>0</v>
      </c>
      <c r="AA243" s="1">
        <v>0</v>
      </c>
    </row>
    <row r="244" spans="1:27" x14ac:dyDescent="0.35">
      <c r="A244" t="str">
        <f t="shared" si="10"/>
        <v>1.1-00-X0201501037110</v>
      </c>
      <c r="B244" t="s">
        <v>1027</v>
      </c>
      <c r="C244" t="s">
        <v>269</v>
      </c>
      <c r="D244" s="8" t="s">
        <v>274</v>
      </c>
      <c r="E244" t="s">
        <v>1034</v>
      </c>
      <c r="F244" t="s">
        <v>175</v>
      </c>
      <c r="G244" t="s">
        <v>178</v>
      </c>
      <c r="H244" t="s">
        <v>1056</v>
      </c>
      <c r="I244" t="s">
        <v>272</v>
      </c>
      <c r="J244" t="s">
        <v>275</v>
      </c>
      <c r="K244" t="s">
        <v>1079</v>
      </c>
      <c r="L244" t="s">
        <v>273</v>
      </c>
      <c r="M244" t="s">
        <v>276</v>
      </c>
      <c r="N244">
        <v>3000</v>
      </c>
      <c r="O244" t="s">
        <v>56</v>
      </c>
      <c r="P244">
        <v>3711</v>
      </c>
      <c r="Q244" t="s">
        <v>278</v>
      </c>
      <c r="R244">
        <v>0</v>
      </c>
      <c r="S244" t="s">
        <v>58</v>
      </c>
      <c r="T244" s="10">
        <v>8710</v>
      </c>
      <c r="U244" s="1">
        <v>0</v>
      </c>
      <c r="V244" s="1">
        <v>8710</v>
      </c>
      <c r="W244" s="1">
        <v>8710</v>
      </c>
      <c r="X244" s="1">
        <v>0</v>
      </c>
      <c r="Y244" s="1">
        <v>0</v>
      </c>
      <c r="Z244" s="1">
        <v>0</v>
      </c>
      <c r="AA244" s="1">
        <v>0</v>
      </c>
    </row>
    <row r="245" spans="1:27" x14ac:dyDescent="0.35">
      <c r="A245" t="str">
        <f t="shared" si="10"/>
        <v>1.1-00-X0201501037910</v>
      </c>
      <c r="B245" t="s">
        <v>1027</v>
      </c>
      <c r="C245" t="s">
        <v>269</v>
      </c>
      <c r="D245" s="8" t="s">
        <v>274</v>
      </c>
      <c r="E245" t="s">
        <v>1034</v>
      </c>
      <c r="F245" t="s">
        <v>175</v>
      </c>
      <c r="G245" t="s">
        <v>178</v>
      </c>
      <c r="H245" t="s">
        <v>1056</v>
      </c>
      <c r="I245" t="s">
        <v>272</v>
      </c>
      <c r="J245" t="s">
        <v>275</v>
      </c>
      <c r="K245" t="s">
        <v>1079</v>
      </c>
      <c r="L245" t="s">
        <v>273</v>
      </c>
      <c r="M245" t="s">
        <v>276</v>
      </c>
      <c r="N245">
        <v>3000</v>
      </c>
      <c r="O245" t="s">
        <v>56</v>
      </c>
      <c r="P245">
        <v>3791</v>
      </c>
      <c r="Q245" t="s">
        <v>280</v>
      </c>
      <c r="R245">
        <v>0</v>
      </c>
      <c r="S245" t="s">
        <v>58</v>
      </c>
      <c r="T245" s="10">
        <v>9324.6</v>
      </c>
      <c r="U245" s="1">
        <v>0</v>
      </c>
      <c r="V245" s="1">
        <v>9324.6</v>
      </c>
      <c r="W245" s="1">
        <v>9324.6</v>
      </c>
      <c r="X245" s="1">
        <v>0</v>
      </c>
      <c r="Y245" s="1">
        <v>0</v>
      </c>
      <c r="Z245" s="1">
        <v>0</v>
      </c>
      <c r="AA245" s="1">
        <v>0</v>
      </c>
    </row>
    <row r="246" spans="1:27" x14ac:dyDescent="0.35">
      <c r="A246" t="str">
        <f t="shared" si="10"/>
        <v>1.1-00-X0201601024610</v>
      </c>
      <c r="B246" t="s">
        <v>1027</v>
      </c>
      <c r="C246" t="s">
        <v>269</v>
      </c>
      <c r="D246" s="8" t="s">
        <v>274</v>
      </c>
      <c r="E246" t="s">
        <v>1034</v>
      </c>
      <c r="F246" t="s">
        <v>175</v>
      </c>
      <c r="G246" t="s">
        <v>178</v>
      </c>
      <c r="H246" t="s">
        <v>1080</v>
      </c>
      <c r="I246" t="s">
        <v>467</v>
      </c>
      <c r="J246" t="s">
        <v>468</v>
      </c>
      <c r="K246" t="s">
        <v>1079</v>
      </c>
      <c r="L246" t="s">
        <v>273</v>
      </c>
      <c r="M246" t="s">
        <v>276</v>
      </c>
      <c r="N246">
        <v>2000</v>
      </c>
      <c r="O246" t="s">
        <v>105</v>
      </c>
      <c r="P246">
        <v>2461</v>
      </c>
      <c r="Q246" t="s">
        <v>372</v>
      </c>
      <c r="R246">
        <v>0</v>
      </c>
      <c r="S246" t="s">
        <v>58</v>
      </c>
      <c r="T246" s="10">
        <v>10592.98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</row>
    <row r="247" spans="1:27" x14ac:dyDescent="0.35">
      <c r="A247" t="str">
        <f t="shared" si="10"/>
        <v>1.1-00-X0201601021110</v>
      </c>
      <c r="B247" t="s">
        <v>1027</v>
      </c>
      <c r="C247" t="s">
        <v>639</v>
      </c>
      <c r="D247" t="s">
        <v>643</v>
      </c>
      <c r="E247" t="s">
        <v>1034</v>
      </c>
      <c r="F247" t="s">
        <v>644</v>
      </c>
      <c r="G247" t="s">
        <v>178</v>
      </c>
      <c r="H247" t="s">
        <v>1080</v>
      </c>
      <c r="I247" t="s">
        <v>720</v>
      </c>
      <c r="J247" t="s">
        <v>468</v>
      </c>
      <c r="K247" t="str">
        <f t="shared" ref="K247:K292" si="12">LEFT(L247,3)</f>
        <v>010</v>
      </c>
      <c r="L247" t="s">
        <v>658</v>
      </c>
      <c r="M247" t="s">
        <v>276</v>
      </c>
      <c r="N247">
        <v>2000</v>
      </c>
      <c r="O247" t="s">
        <v>105</v>
      </c>
      <c r="P247">
        <v>2111</v>
      </c>
      <c r="Q247" t="s">
        <v>124</v>
      </c>
      <c r="R247">
        <v>0</v>
      </c>
      <c r="S247" t="s">
        <v>58</v>
      </c>
      <c r="T247" s="6">
        <v>13600.53</v>
      </c>
      <c r="U247" s="1">
        <v>0</v>
      </c>
      <c r="V247" s="1">
        <v>13600.53</v>
      </c>
      <c r="W247" s="1">
        <v>12636.28</v>
      </c>
      <c r="X247" s="1">
        <v>27000</v>
      </c>
      <c r="Y247" s="1">
        <v>0</v>
      </c>
      <c r="Z247" s="1">
        <v>11226.93</v>
      </c>
      <c r="AA247" s="1">
        <v>11226.93</v>
      </c>
    </row>
    <row r="248" spans="1:27" x14ac:dyDescent="0.35">
      <c r="A248" t="str">
        <f t="shared" si="10"/>
        <v>1.1-00-X0201100929610</v>
      </c>
      <c r="B248" t="s">
        <v>1027</v>
      </c>
      <c r="C248" t="s">
        <v>639</v>
      </c>
      <c r="D248" t="s">
        <v>643</v>
      </c>
      <c r="E248" t="s">
        <v>1034</v>
      </c>
      <c r="F248" t="s">
        <v>644</v>
      </c>
      <c r="G248" t="s">
        <v>178</v>
      </c>
      <c r="H248" t="s">
        <v>1071</v>
      </c>
      <c r="I248" t="s">
        <v>699</v>
      </c>
      <c r="J248" t="s">
        <v>440</v>
      </c>
      <c r="K248" t="str">
        <f t="shared" si="12"/>
        <v>009</v>
      </c>
      <c r="L248" t="s">
        <v>700</v>
      </c>
      <c r="M248" t="s">
        <v>180</v>
      </c>
      <c r="N248">
        <v>2000</v>
      </c>
      <c r="O248" t="s">
        <v>105</v>
      </c>
      <c r="P248">
        <v>2961</v>
      </c>
      <c r="Q248" t="s">
        <v>379</v>
      </c>
      <c r="R248">
        <v>0</v>
      </c>
      <c r="S248" t="s">
        <v>58</v>
      </c>
      <c r="T248" s="6">
        <v>13722.8</v>
      </c>
      <c r="U248" s="1">
        <v>45000</v>
      </c>
      <c r="V248" s="1">
        <v>13722.8</v>
      </c>
      <c r="W248" s="1">
        <v>12690.4</v>
      </c>
      <c r="X248" s="1">
        <v>50000</v>
      </c>
      <c r="Y248" s="1">
        <v>0</v>
      </c>
      <c r="Z248" s="1">
        <v>9918</v>
      </c>
      <c r="AA248" s="1">
        <v>9918</v>
      </c>
    </row>
    <row r="249" spans="1:27" x14ac:dyDescent="0.35">
      <c r="A249" t="str">
        <f t="shared" si="10"/>
        <v>1.1-00-X0201200929110</v>
      </c>
      <c r="B249" t="s">
        <v>1027</v>
      </c>
      <c r="C249" t="s">
        <v>639</v>
      </c>
      <c r="D249" t="s">
        <v>643</v>
      </c>
      <c r="E249" t="s">
        <v>1034</v>
      </c>
      <c r="F249" t="s">
        <v>644</v>
      </c>
      <c r="G249" t="s">
        <v>178</v>
      </c>
      <c r="H249" t="s">
        <v>1072</v>
      </c>
      <c r="I249" t="s">
        <v>703</v>
      </c>
      <c r="J249" t="s">
        <v>443</v>
      </c>
      <c r="K249" t="str">
        <f t="shared" si="12"/>
        <v>009</v>
      </c>
      <c r="L249" t="s">
        <v>700</v>
      </c>
      <c r="M249" t="s">
        <v>180</v>
      </c>
      <c r="N249">
        <v>2000</v>
      </c>
      <c r="O249" t="s">
        <v>105</v>
      </c>
      <c r="P249">
        <v>2911</v>
      </c>
      <c r="Q249" t="s">
        <v>312</v>
      </c>
      <c r="R249">
        <v>0</v>
      </c>
      <c r="S249" t="s">
        <v>58</v>
      </c>
      <c r="T249" s="6">
        <v>17650.86</v>
      </c>
      <c r="U249" s="1">
        <v>30000</v>
      </c>
      <c r="V249" s="1">
        <v>17650.86</v>
      </c>
      <c r="W249" s="1">
        <v>17650.86</v>
      </c>
      <c r="X249" s="1">
        <v>70000</v>
      </c>
      <c r="Y249" s="1">
        <v>100000</v>
      </c>
      <c r="Z249" s="1">
        <v>45492.3</v>
      </c>
      <c r="AA249" s="1">
        <v>45492.3</v>
      </c>
    </row>
    <row r="250" spans="1:27" x14ac:dyDescent="0.35">
      <c r="A250" t="str">
        <f t="shared" si="10"/>
        <v>1.1-00-X0201100935710</v>
      </c>
      <c r="B250" t="s">
        <v>1027</v>
      </c>
      <c r="C250" t="s">
        <v>639</v>
      </c>
      <c r="D250" t="s">
        <v>643</v>
      </c>
      <c r="E250" t="s">
        <v>1034</v>
      </c>
      <c r="F250" t="s">
        <v>644</v>
      </c>
      <c r="G250" t="s">
        <v>178</v>
      </c>
      <c r="H250" t="s">
        <v>1071</v>
      </c>
      <c r="I250" t="s">
        <v>699</v>
      </c>
      <c r="J250" t="s">
        <v>440</v>
      </c>
      <c r="K250" t="str">
        <f t="shared" si="12"/>
        <v>009</v>
      </c>
      <c r="L250" t="s">
        <v>700</v>
      </c>
      <c r="M250" t="s">
        <v>180</v>
      </c>
      <c r="N250">
        <v>3000</v>
      </c>
      <c r="O250" t="s">
        <v>56</v>
      </c>
      <c r="P250">
        <v>3571</v>
      </c>
      <c r="Q250" t="s">
        <v>392</v>
      </c>
      <c r="R250">
        <v>0</v>
      </c>
      <c r="S250" t="s">
        <v>58</v>
      </c>
      <c r="T250" s="6">
        <v>20000</v>
      </c>
      <c r="U250" s="1">
        <v>50000</v>
      </c>
      <c r="V250" s="1">
        <v>0</v>
      </c>
      <c r="W250" s="1">
        <v>0</v>
      </c>
      <c r="X250" s="1">
        <v>0</v>
      </c>
      <c r="Y250" s="1">
        <v>80000</v>
      </c>
      <c r="Z250" s="1">
        <v>0</v>
      </c>
      <c r="AA250" s="1">
        <v>0</v>
      </c>
    </row>
    <row r="251" spans="1:27" x14ac:dyDescent="0.35">
      <c r="A251" t="str">
        <f t="shared" si="10"/>
        <v>1.1-00-X0201200925310</v>
      </c>
      <c r="B251" t="s">
        <v>1027</v>
      </c>
      <c r="C251" t="s">
        <v>639</v>
      </c>
      <c r="D251" t="s">
        <v>643</v>
      </c>
      <c r="E251" t="s">
        <v>1034</v>
      </c>
      <c r="F251" t="s">
        <v>644</v>
      </c>
      <c r="G251" t="s">
        <v>178</v>
      </c>
      <c r="H251" t="s">
        <v>1072</v>
      </c>
      <c r="I251" t="s">
        <v>703</v>
      </c>
      <c r="J251" t="s">
        <v>443</v>
      </c>
      <c r="K251" t="str">
        <f t="shared" si="12"/>
        <v>009</v>
      </c>
      <c r="L251" t="s">
        <v>700</v>
      </c>
      <c r="M251" t="s">
        <v>180</v>
      </c>
      <c r="N251">
        <v>2000</v>
      </c>
      <c r="O251" t="s">
        <v>105</v>
      </c>
      <c r="P251">
        <v>2531</v>
      </c>
      <c r="Q251" t="s">
        <v>444</v>
      </c>
      <c r="R251">
        <v>0</v>
      </c>
      <c r="S251" t="s">
        <v>58</v>
      </c>
      <c r="T251" s="6">
        <v>25640.15</v>
      </c>
      <c r="U251" s="1">
        <v>50000</v>
      </c>
      <c r="V251" s="1">
        <v>25640.15</v>
      </c>
      <c r="W251" s="1">
        <v>25640.15</v>
      </c>
      <c r="X251" s="1">
        <v>50000</v>
      </c>
      <c r="Y251" s="1">
        <v>50000</v>
      </c>
      <c r="Z251" s="1">
        <v>21063</v>
      </c>
      <c r="AA251" s="1">
        <v>7996.5</v>
      </c>
    </row>
    <row r="252" spans="1:27" x14ac:dyDescent="0.35">
      <c r="A252" t="str">
        <f t="shared" si="10"/>
        <v>1.1-00-X0201601027210</v>
      </c>
      <c r="B252" t="s">
        <v>1027</v>
      </c>
      <c r="C252" t="s">
        <v>639</v>
      </c>
      <c r="D252" t="s">
        <v>643</v>
      </c>
      <c r="E252" t="s">
        <v>1034</v>
      </c>
      <c r="F252" t="s">
        <v>644</v>
      </c>
      <c r="G252" t="s">
        <v>178</v>
      </c>
      <c r="H252" t="s">
        <v>1080</v>
      </c>
      <c r="I252" t="s">
        <v>720</v>
      </c>
      <c r="J252" t="s">
        <v>468</v>
      </c>
      <c r="K252" t="str">
        <f t="shared" si="12"/>
        <v>010</v>
      </c>
      <c r="L252" t="s">
        <v>658</v>
      </c>
      <c r="M252" t="s">
        <v>276</v>
      </c>
      <c r="N252">
        <v>2000</v>
      </c>
      <c r="O252" t="s">
        <v>105</v>
      </c>
      <c r="P252">
        <v>2721</v>
      </c>
      <c r="Q252" t="s">
        <v>377</v>
      </c>
      <c r="R252">
        <v>0</v>
      </c>
      <c r="S252" t="s">
        <v>58</v>
      </c>
      <c r="T252" s="6">
        <v>39904</v>
      </c>
      <c r="U252" s="1">
        <v>0</v>
      </c>
      <c r="V252" s="1">
        <v>19952</v>
      </c>
      <c r="W252" s="1">
        <v>19952</v>
      </c>
      <c r="X252" s="1">
        <v>11000</v>
      </c>
      <c r="Y252" s="1">
        <v>50000</v>
      </c>
      <c r="Z252" s="1">
        <v>10150</v>
      </c>
      <c r="AA252" s="1">
        <v>10150</v>
      </c>
    </row>
    <row r="253" spans="1:27" x14ac:dyDescent="0.35">
      <c r="A253" t="str">
        <f t="shared" si="10"/>
        <v>1.1-00-X0201200925410</v>
      </c>
      <c r="B253" t="s">
        <v>1027</v>
      </c>
      <c r="C253" t="s">
        <v>639</v>
      </c>
      <c r="D253" t="s">
        <v>643</v>
      </c>
      <c r="E253" t="s">
        <v>1034</v>
      </c>
      <c r="F253" t="s">
        <v>644</v>
      </c>
      <c r="G253" t="s">
        <v>178</v>
      </c>
      <c r="H253" t="s">
        <v>1072</v>
      </c>
      <c r="I253" t="s">
        <v>703</v>
      </c>
      <c r="J253" t="s">
        <v>443</v>
      </c>
      <c r="K253" t="str">
        <f t="shared" si="12"/>
        <v>009</v>
      </c>
      <c r="L253" t="s">
        <v>700</v>
      </c>
      <c r="M253" t="s">
        <v>180</v>
      </c>
      <c r="N253">
        <v>2000</v>
      </c>
      <c r="O253" t="s">
        <v>105</v>
      </c>
      <c r="P253">
        <v>2541</v>
      </c>
      <c r="Q253" t="s">
        <v>310</v>
      </c>
      <c r="R253">
        <v>0</v>
      </c>
      <c r="S253" t="s">
        <v>58</v>
      </c>
      <c r="T253" s="6">
        <v>44217.08</v>
      </c>
      <c r="U253" s="1">
        <v>52000</v>
      </c>
      <c r="V253" s="1">
        <v>32037.07</v>
      </c>
      <c r="W253" s="1">
        <v>32037.07</v>
      </c>
      <c r="X253" s="1">
        <v>52000</v>
      </c>
      <c r="Y253" s="1">
        <v>52000</v>
      </c>
      <c r="Z253" s="1">
        <v>37162.050000000003</v>
      </c>
      <c r="AA253" s="1">
        <v>37162.050000000003</v>
      </c>
    </row>
    <row r="254" spans="1:27" x14ac:dyDescent="0.35">
      <c r="A254" t="str">
        <f t="shared" si="10"/>
        <v>1.1-00-X0502301526110</v>
      </c>
      <c r="B254" t="s">
        <v>1027</v>
      </c>
      <c r="C254" t="s">
        <v>639</v>
      </c>
      <c r="D254" t="s">
        <v>643</v>
      </c>
      <c r="E254" t="s">
        <v>1036</v>
      </c>
      <c r="F254" t="s">
        <v>677</v>
      </c>
      <c r="G254" t="s">
        <v>74</v>
      </c>
      <c r="H254" t="s">
        <v>1073</v>
      </c>
      <c r="I254" t="s">
        <v>704</v>
      </c>
      <c r="J254" t="s">
        <v>182</v>
      </c>
      <c r="K254" t="str">
        <f t="shared" si="12"/>
        <v>015</v>
      </c>
      <c r="L254" t="s">
        <v>679</v>
      </c>
      <c r="M254" t="s">
        <v>75</v>
      </c>
      <c r="N254">
        <v>2000</v>
      </c>
      <c r="O254" t="s">
        <v>105</v>
      </c>
      <c r="P254">
        <v>2611</v>
      </c>
      <c r="Q254" t="s">
        <v>128</v>
      </c>
      <c r="R254">
        <v>0</v>
      </c>
      <c r="S254" t="s">
        <v>58</v>
      </c>
      <c r="T254" s="1">
        <v>2522122.4</v>
      </c>
      <c r="U254" s="1">
        <v>0</v>
      </c>
      <c r="V254" s="1">
        <v>2231927.58</v>
      </c>
      <c r="W254" s="1">
        <v>2231927.58</v>
      </c>
      <c r="X254" s="1">
        <v>7169097.4800000004</v>
      </c>
      <c r="Y254" s="1">
        <v>9000000</v>
      </c>
      <c r="Z254" s="1">
        <v>5998029.2800000003</v>
      </c>
      <c r="AA254" s="1">
        <v>5624675.8600000003</v>
      </c>
    </row>
    <row r="255" spans="1:27" x14ac:dyDescent="0.35">
      <c r="A255" t="str">
        <f t="shared" si="10"/>
        <v>1.1-00-X0804102521110</v>
      </c>
      <c r="B255" t="s">
        <v>1027</v>
      </c>
      <c r="C255" t="s">
        <v>639</v>
      </c>
      <c r="D255" t="s">
        <v>643</v>
      </c>
      <c r="E255" t="s">
        <v>1039</v>
      </c>
      <c r="F255" t="s">
        <v>705</v>
      </c>
      <c r="G255" t="s">
        <v>163</v>
      </c>
      <c r="H255" t="s">
        <v>1074</v>
      </c>
      <c r="I255" t="s">
        <v>708</v>
      </c>
      <c r="J255" t="s">
        <v>168</v>
      </c>
      <c r="K255" t="str">
        <f t="shared" si="12"/>
        <v>025</v>
      </c>
      <c r="L255" t="s">
        <v>707</v>
      </c>
      <c r="M255" t="s">
        <v>166</v>
      </c>
      <c r="N255">
        <v>2000</v>
      </c>
      <c r="O255" t="s">
        <v>105</v>
      </c>
      <c r="P255">
        <v>2111</v>
      </c>
      <c r="Q255" t="s">
        <v>124</v>
      </c>
      <c r="R255">
        <v>0</v>
      </c>
      <c r="S255" t="s">
        <v>58</v>
      </c>
      <c r="T255" s="1">
        <v>2158.6</v>
      </c>
      <c r="U255" s="1">
        <v>0</v>
      </c>
      <c r="V255" s="1">
        <v>2126.6</v>
      </c>
      <c r="W255" s="1">
        <v>2126.6</v>
      </c>
      <c r="X255" s="1">
        <v>0</v>
      </c>
      <c r="Y255" s="1">
        <v>0</v>
      </c>
      <c r="Z255" s="1">
        <v>0</v>
      </c>
      <c r="AA255" s="1">
        <v>0</v>
      </c>
    </row>
    <row r="256" spans="1:27" x14ac:dyDescent="0.35">
      <c r="A256" t="str">
        <f t="shared" si="10"/>
        <v>1.1-00-X0804102521410</v>
      </c>
      <c r="B256" t="s">
        <v>1027</v>
      </c>
      <c r="C256" t="s">
        <v>639</v>
      </c>
      <c r="D256" t="s">
        <v>643</v>
      </c>
      <c r="E256" t="s">
        <v>1039</v>
      </c>
      <c r="F256" t="s">
        <v>705</v>
      </c>
      <c r="G256" t="s">
        <v>163</v>
      </c>
      <c r="H256" t="s">
        <v>1074</v>
      </c>
      <c r="I256" t="s">
        <v>708</v>
      </c>
      <c r="J256" t="s">
        <v>168</v>
      </c>
      <c r="K256" t="str">
        <f t="shared" si="12"/>
        <v>025</v>
      </c>
      <c r="L256" t="s">
        <v>707</v>
      </c>
      <c r="M256" t="s">
        <v>166</v>
      </c>
      <c r="N256">
        <v>2000</v>
      </c>
      <c r="O256" t="s">
        <v>105</v>
      </c>
      <c r="P256">
        <v>2141</v>
      </c>
      <c r="Q256" t="s">
        <v>126</v>
      </c>
      <c r="R256">
        <v>0</v>
      </c>
      <c r="S256" t="s">
        <v>58</v>
      </c>
      <c r="T256" s="1">
        <v>17440.36</v>
      </c>
      <c r="U256" s="1">
        <v>0</v>
      </c>
      <c r="V256" s="1">
        <v>4720.3599999999997</v>
      </c>
      <c r="W256" s="1">
        <v>4720.3599999999997</v>
      </c>
      <c r="X256" s="1">
        <v>0</v>
      </c>
      <c r="Y256" s="1">
        <v>0</v>
      </c>
      <c r="Z256" s="1">
        <v>0</v>
      </c>
      <c r="AA256" s="1">
        <v>0</v>
      </c>
    </row>
    <row r="257" spans="1:27" x14ac:dyDescent="0.35">
      <c r="A257" t="str">
        <f t="shared" si="10"/>
        <v>1.1-00-X0804102521810</v>
      </c>
      <c r="B257" t="s">
        <v>1027</v>
      </c>
      <c r="C257" t="s">
        <v>639</v>
      </c>
      <c r="D257" t="s">
        <v>643</v>
      </c>
      <c r="E257" t="s">
        <v>1039</v>
      </c>
      <c r="F257" t="s">
        <v>705</v>
      </c>
      <c r="G257" t="s">
        <v>163</v>
      </c>
      <c r="H257" t="s">
        <v>1074</v>
      </c>
      <c r="I257" t="s">
        <v>708</v>
      </c>
      <c r="J257" t="s">
        <v>168</v>
      </c>
      <c r="K257" t="str">
        <f t="shared" si="12"/>
        <v>025</v>
      </c>
      <c r="L257" t="s">
        <v>707</v>
      </c>
      <c r="M257" t="s">
        <v>166</v>
      </c>
      <c r="N257">
        <v>2000</v>
      </c>
      <c r="O257" t="s">
        <v>105</v>
      </c>
      <c r="P257">
        <v>2181</v>
      </c>
      <c r="Q257" t="s">
        <v>332</v>
      </c>
      <c r="R257">
        <v>0</v>
      </c>
      <c r="S257" t="s">
        <v>58</v>
      </c>
      <c r="T257" s="1">
        <v>0</v>
      </c>
      <c r="U257" s="1">
        <v>0</v>
      </c>
      <c r="V257" s="1">
        <v>0</v>
      </c>
      <c r="W257" s="1">
        <v>0</v>
      </c>
      <c r="X257" s="1">
        <v>60000</v>
      </c>
      <c r="Y257" s="1">
        <v>0</v>
      </c>
      <c r="Z257" s="1">
        <v>56372.37</v>
      </c>
      <c r="AA257" s="1">
        <v>56372.37</v>
      </c>
    </row>
    <row r="258" spans="1:27" x14ac:dyDescent="0.35">
      <c r="A258" t="str">
        <f t="shared" ref="A258:A321" si="13">CONCATENATE(B258,E258,H258,K258,P258,R258)</f>
        <v>1.1-00-X0804102522110</v>
      </c>
      <c r="B258" t="s">
        <v>1027</v>
      </c>
      <c r="C258" t="s">
        <v>639</v>
      </c>
      <c r="D258" t="s">
        <v>643</v>
      </c>
      <c r="E258" t="s">
        <v>1039</v>
      </c>
      <c r="F258" t="s">
        <v>705</v>
      </c>
      <c r="G258" t="s">
        <v>163</v>
      </c>
      <c r="H258" t="s">
        <v>1074</v>
      </c>
      <c r="I258" t="s">
        <v>708</v>
      </c>
      <c r="J258" t="s">
        <v>168</v>
      </c>
      <c r="K258" t="str">
        <f t="shared" si="12"/>
        <v>025</v>
      </c>
      <c r="L258" t="s">
        <v>707</v>
      </c>
      <c r="M258" t="s">
        <v>166</v>
      </c>
      <c r="N258">
        <v>2000</v>
      </c>
      <c r="O258" t="s">
        <v>105</v>
      </c>
      <c r="P258">
        <v>2211</v>
      </c>
      <c r="Q258" t="s">
        <v>307</v>
      </c>
      <c r="R258">
        <v>0</v>
      </c>
      <c r="S258" t="s">
        <v>58</v>
      </c>
      <c r="T258" s="1">
        <v>384482</v>
      </c>
      <c r="U258" s="1">
        <v>369158</v>
      </c>
      <c r="V258" s="1">
        <v>384482</v>
      </c>
      <c r="W258" s="1">
        <v>384482</v>
      </c>
      <c r="X258" s="1">
        <v>450000</v>
      </c>
      <c r="Y258" s="1">
        <v>390000</v>
      </c>
      <c r="Z258" s="1">
        <v>430850.38</v>
      </c>
      <c r="AA258" s="1">
        <v>335199.09999999998</v>
      </c>
    </row>
    <row r="259" spans="1:27" x14ac:dyDescent="0.35">
      <c r="A259" t="str">
        <f t="shared" si="13"/>
        <v>1.1-00-X0804102524910</v>
      </c>
      <c r="B259" t="s">
        <v>1027</v>
      </c>
      <c r="C259" t="s">
        <v>639</v>
      </c>
      <c r="D259" t="s">
        <v>643</v>
      </c>
      <c r="E259" t="s">
        <v>1039</v>
      </c>
      <c r="F259" t="s">
        <v>705</v>
      </c>
      <c r="G259" t="s">
        <v>163</v>
      </c>
      <c r="H259" t="s">
        <v>1074</v>
      </c>
      <c r="I259" t="s">
        <v>708</v>
      </c>
      <c r="J259" t="s">
        <v>168</v>
      </c>
      <c r="K259" t="str">
        <f t="shared" si="12"/>
        <v>025</v>
      </c>
      <c r="L259" t="s">
        <v>707</v>
      </c>
      <c r="M259" t="s">
        <v>166</v>
      </c>
      <c r="N259">
        <v>2000</v>
      </c>
      <c r="O259" t="s">
        <v>105</v>
      </c>
      <c r="P259">
        <v>2491</v>
      </c>
      <c r="Q259" t="s">
        <v>374</v>
      </c>
      <c r="R259">
        <v>0</v>
      </c>
      <c r="S259" t="s">
        <v>58</v>
      </c>
      <c r="T259" s="1">
        <v>0</v>
      </c>
      <c r="U259" s="1">
        <v>0</v>
      </c>
      <c r="V259" s="1">
        <v>0</v>
      </c>
      <c r="W259" s="1">
        <v>0</v>
      </c>
      <c r="X259" s="1">
        <v>500</v>
      </c>
      <c r="Y259" s="1">
        <v>0</v>
      </c>
      <c r="Z259" s="1">
        <v>500</v>
      </c>
      <c r="AA259" s="1">
        <v>500</v>
      </c>
    </row>
    <row r="260" spans="1:27" x14ac:dyDescent="0.35">
      <c r="A260" t="str">
        <f t="shared" si="13"/>
        <v>1.1-00-X0804102527110</v>
      </c>
      <c r="B260" t="s">
        <v>1027</v>
      </c>
      <c r="C260" t="s">
        <v>639</v>
      </c>
      <c r="D260" t="s">
        <v>643</v>
      </c>
      <c r="E260" t="s">
        <v>1039</v>
      </c>
      <c r="F260" t="s">
        <v>705</v>
      </c>
      <c r="G260" t="s">
        <v>163</v>
      </c>
      <c r="H260" t="s">
        <v>1074</v>
      </c>
      <c r="I260" t="s">
        <v>708</v>
      </c>
      <c r="J260" t="s">
        <v>168</v>
      </c>
      <c r="K260" t="str">
        <f t="shared" si="12"/>
        <v>025</v>
      </c>
      <c r="L260" t="s">
        <v>707</v>
      </c>
      <c r="M260" t="s">
        <v>166</v>
      </c>
      <c r="N260">
        <v>2000</v>
      </c>
      <c r="O260" t="s">
        <v>105</v>
      </c>
      <c r="P260">
        <v>2711</v>
      </c>
      <c r="Q260" t="s">
        <v>106</v>
      </c>
      <c r="R260">
        <v>0</v>
      </c>
      <c r="S260" t="s">
        <v>58</v>
      </c>
      <c r="T260" s="1">
        <v>1093153.8400000001</v>
      </c>
      <c r="U260" s="1">
        <v>1300000</v>
      </c>
      <c r="V260" s="1">
        <v>1093153.8400000001</v>
      </c>
      <c r="W260" s="1">
        <v>1055484</v>
      </c>
      <c r="X260" s="1">
        <v>996386.45</v>
      </c>
      <c r="Y260" s="1">
        <v>1300000</v>
      </c>
      <c r="Z260" s="1">
        <v>859596.48</v>
      </c>
      <c r="AA260" s="1">
        <v>49306.32</v>
      </c>
    </row>
    <row r="261" spans="1:27" x14ac:dyDescent="0.35">
      <c r="A261" t="str">
        <f t="shared" si="13"/>
        <v>1.1-00-X0804102527510</v>
      </c>
      <c r="B261" t="s">
        <v>1027</v>
      </c>
      <c r="C261" t="s">
        <v>639</v>
      </c>
      <c r="D261" t="s">
        <v>643</v>
      </c>
      <c r="E261" t="s">
        <v>1039</v>
      </c>
      <c r="F261" t="s">
        <v>705</v>
      </c>
      <c r="G261" t="s">
        <v>163</v>
      </c>
      <c r="H261" t="s">
        <v>1074</v>
      </c>
      <c r="I261" t="s">
        <v>708</v>
      </c>
      <c r="J261" t="s">
        <v>168</v>
      </c>
      <c r="K261" t="str">
        <f t="shared" si="12"/>
        <v>025</v>
      </c>
      <c r="L261" t="s">
        <v>707</v>
      </c>
      <c r="M261" t="s">
        <v>166</v>
      </c>
      <c r="N261">
        <v>2000</v>
      </c>
      <c r="O261" t="s">
        <v>105</v>
      </c>
      <c r="P261">
        <v>2751</v>
      </c>
      <c r="Q261" t="s">
        <v>709</v>
      </c>
      <c r="R261">
        <v>0</v>
      </c>
      <c r="S261" t="s">
        <v>58</v>
      </c>
      <c r="T261" s="1">
        <v>0</v>
      </c>
      <c r="U261" s="1">
        <v>0</v>
      </c>
      <c r="V261" s="1">
        <v>0</v>
      </c>
      <c r="W261" s="1">
        <v>0</v>
      </c>
      <c r="X261" s="1">
        <v>10770.6</v>
      </c>
      <c r="Y261" s="1">
        <v>0</v>
      </c>
      <c r="Z261" s="1">
        <v>7551.6</v>
      </c>
      <c r="AA261" s="1">
        <v>0</v>
      </c>
    </row>
    <row r="262" spans="1:27" x14ac:dyDescent="0.35">
      <c r="A262" t="str">
        <f t="shared" si="13"/>
        <v>1.1-00-X0804102528210</v>
      </c>
      <c r="B262" t="s">
        <v>1027</v>
      </c>
      <c r="C262" t="s">
        <v>639</v>
      </c>
      <c r="D262" t="s">
        <v>643</v>
      </c>
      <c r="E262" t="s">
        <v>1039</v>
      </c>
      <c r="F262" t="s">
        <v>705</v>
      </c>
      <c r="G262" t="s">
        <v>163</v>
      </c>
      <c r="H262" t="s">
        <v>1074</v>
      </c>
      <c r="I262" t="s">
        <v>708</v>
      </c>
      <c r="J262" t="s">
        <v>168</v>
      </c>
      <c r="K262" t="str">
        <f t="shared" si="12"/>
        <v>025</v>
      </c>
      <c r="L262" t="s">
        <v>707</v>
      </c>
      <c r="M262" t="s">
        <v>166</v>
      </c>
      <c r="N262">
        <v>2000</v>
      </c>
      <c r="O262" t="s">
        <v>105</v>
      </c>
      <c r="P262">
        <v>2821</v>
      </c>
      <c r="Q262" t="s">
        <v>438</v>
      </c>
      <c r="R262">
        <v>0</v>
      </c>
      <c r="S262" t="s">
        <v>58</v>
      </c>
      <c r="T262" s="1">
        <v>691916.1</v>
      </c>
      <c r="U262" s="1">
        <v>900000</v>
      </c>
      <c r="V262" s="1">
        <v>231916.1</v>
      </c>
      <c r="W262" s="1">
        <v>38567.300000000003</v>
      </c>
      <c r="X262" s="1">
        <v>117000</v>
      </c>
      <c r="Y262" s="1">
        <v>900000</v>
      </c>
      <c r="Z262" s="1">
        <v>7912.59</v>
      </c>
      <c r="AA262" s="1">
        <v>7912.59</v>
      </c>
    </row>
    <row r="263" spans="1:27" x14ac:dyDescent="0.35">
      <c r="A263" t="str">
        <f t="shared" si="13"/>
        <v>1.1-00-X0804102528310</v>
      </c>
      <c r="B263" t="s">
        <v>1027</v>
      </c>
      <c r="C263" t="s">
        <v>639</v>
      </c>
      <c r="D263" t="s">
        <v>643</v>
      </c>
      <c r="E263" t="s">
        <v>1039</v>
      </c>
      <c r="F263" t="s">
        <v>705</v>
      </c>
      <c r="G263" t="s">
        <v>163</v>
      </c>
      <c r="H263" t="s">
        <v>1074</v>
      </c>
      <c r="I263" t="s">
        <v>708</v>
      </c>
      <c r="J263" t="s">
        <v>168</v>
      </c>
      <c r="K263" t="str">
        <f t="shared" si="12"/>
        <v>025</v>
      </c>
      <c r="L263" t="s">
        <v>707</v>
      </c>
      <c r="M263" t="s">
        <v>166</v>
      </c>
      <c r="N263">
        <v>2000</v>
      </c>
      <c r="O263" t="s">
        <v>105</v>
      </c>
      <c r="P263">
        <v>2831</v>
      </c>
      <c r="Q263" t="s">
        <v>170</v>
      </c>
      <c r="R263">
        <v>0</v>
      </c>
      <c r="S263" t="s">
        <v>58</v>
      </c>
      <c r="T263" s="1">
        <v>430394.8</v>
      </c>
      <c r="U263" s="1">
        <v>0</v>
      </c>
      <c r="V263" s="1">
        <v>430394.8</v>
      </c>
      <c r="W263" s="1">
        <v>430394.8</v>
      </c>
      <c r="X263" s="1">
        <v>256424.48</v>
      </c>
      <c r="Y263" s="1">
        <v>264514.8</v>
      </c>
      <c r="Z263" s="1">
        <v>232468.29</v>
      </c>
      <c r="AA263" s="1">
        <v>74444.97</v>
      </c>
    </row>
    <row r="264" spans="1:27" x14ac:dyDescent="0.35">
      <c r="A264" t="str">
        <f t="shared" si="13"/>
        <v>1.1-00-X0804102529610</v>
      </c>
      <c r="B264" t="s">
        <v>1027</v>
      </c>
      <c r="C264" t="s">
        <v>639</v>
      </c>
      <c r="D264" t="s">
        <v>643</v>
      </c>
      <c r="E264" t="s">
        <v>1039</v>
      </c>
      <c r="F264" t="s">
        <v>705</v>
      </c>
      <c r="G264" t="s">
        <v>163</v>
      </c>
      <c r="H264" t="s">
        <v>1074</v>
      </c>
      <c r="I264" t="s">
        <v>708</v>
      </c>
      <c r="J264" t="s">
        <v>168</v>
      </c>
      <c r="K264" t="str">
        <f t="shared" si="12"/>
        <v>025</v>
      </c>
      <c r="L264" t="s">
        <v>707</v>
      </c>
      <c r="M264" t="s">
        <v>166</v>
      </c>
      <c r="N264">
        <v>2000</v>
      </c>
      <c r="O264" t="s">
        <v>105</v>
      </c>
      <c r="P264">
        <v>2961</v>
      </c>
      <c r="Q264" t="s">
        <v>379</v>
      </c>
      <c r="R264">
        <v>0</v>
      </c>
      <c r="S264" t="s">
        <v>58</v>
      </c>
      <c r="T264" s="1">
        <v>0</v>
      </c>
      <c r="U264" s="1">
        <v>0</v>
      </c>
      <c r="V264" s="1">
        <v>0</v>
      </c>
      <c r="W264" s="1">
        <v>0</v>
      </c>
      <c r="X264" s="1">
        <v>3631</v>
      </c>
      <c r="Y264" s="1">
        <v>0</v>
      </c>
      <c r="Z264" s="1">
        <v>3630.62</v>
      </c>
      <c r="AA264" s="1">
        <v>3630.62</v>
      </c>
    </row>
    <row r="265" spans="1:27" x14ac:dyDescent="0.35">
      <c r="A265" t="str">
        <f t="shared" si="13"/>
        <v>1.1-00-X0804102529710</v>
      </c>
      <c r="B265" t="s">
        <v>1027</v>
      </c>
      <c r="C265" t="s">
        <v>639</v>
      </c>
      <c r="D265" t="s">
        <v>643</v>
      </c>
      <c r="E265" t="s">
        <v>1039</v>
      </c>
      <c r="F265" t="s">
        <v>705</v>
      </c>
      <c r="G265" t="s">
        <v>163</v>
      </c>
      <c r="H265" t="s">
        <v>1074</v>
      </c>
      <c r="I265" t="s">
        <v>708</v>
      </c>
      <c r="J265" t="s">
        <v>168</v>
      </c>
      <c r="K265" t="str">
        <f t="shared" si="12"/>
        <v>025</v>
      </c>
      <c r="L265" t="s">
        <v>707</v>
      </c>
      <c r="M265" t="s">
        <v>166</v>
      </c>
      <c r="N265">
        <v>2000</v>
      </c>
      <c r="O265" t="s">
        <v>105</v>
      </c>
      <c r="P265">
        <v>2971</v>
      </c>
      <c r="Q265" t="s">
        <v>408</v>
      </c>
      <c r="R265">
        <v>0</v>
      </c>
      <c r="S265" t="s">
        <v>58</v>
      </c>
      <c r="T265" s="1">
        <v>0</v>
      </c>
      <c r="U265" s="1">
        <v>0</v>
      </c>
      <c r="V265" s="1">
        <v>0</v>
      </c>
      <c r="W265" s="1">
        <v>0</v>
      </c>
      <c r="X265" s="1">
        <v>5800</v>
      </c>
      <c r="Y265" s="1">
        <v>0</v>
      </c>
      <c r="Z265" s="1">
        <v>5800</v>
      </c>
      <c r="AA265" s="1">
        <v>5800</v>
      </c>
    </row>
    <row r="266" spans="1:27" x14ac:dyDescent="0.35">
      <c r="A266" t="str">
        <f t="shared" si="13"/>
        <v>1.1-00-X0804102531610</v>
      </c>
      <c r="B266" t="s">
        <v>1027</v>
      </c>
      <c r="C266" t="s">
        <v>639</v>
      </c>
      <c r="D266" t="s">
        <v>643</v>
      </c>
      <c r="E266" t="s">
        <v>1039</v>
      </c>
      <c r="F266" t="s">
        <v>705</v>
      </c>
      <c r="G266" t="s">
        <v>163</v>
      </c>
      <c r="H266" t="s">
        <v>1074</v>
      </c>
      <c r="I266" t="s">
        <v>708</v>
      </c>
      <c r="J266" t="s">
        <v>168</v>
      </c>
      <c r="K266" t="str">
        <f t="shared" si="12"/>
        <v>025</v>
      </c>
      <c r="L266" t="s">
        <v>707</v>
      </c>
      <c r="M266" t="s">
        <v>166</v>
      </c>
      <c r="N266">
        <v>3000</v>
      </c>
      <c r="O266" t="s">
        <v>56</v>
      </c>
      <c r="P266">
        <v>3161</v>
      </c>
      <c r="Q266" t="s">
        <v>247</v>
      </c>
      <c r="R266">
        <v>0</v>
      </c>
      <c r="S266" t="s">
        <v>58</v>
      </c>
      <c r="T266" s="1">
        <v>163881.9</v>
      </c>
      <c r="U266" s="1">
        <v>200000</v>
      </c>
      <c r="V266" s="1">
        <v>163881.9</v>
      </c>
      <c r="W266" s="1">
        <v>145672.79999999999</v>
      </c>
      <c r="X266" s="1">
        <v>222904.44</v>
      </c>
      <c r="Y266" s="1">
        <v>230000</v>
      </c>
      <c r="Z266" s="1">
        <v>222904.44</v>
      </c>
      <c r="AA266" s="1">
        <v>163881.9</v>
      </c>
    </row>
    <row r="267" spans="1:27" x14ac:dyDescent="0.35">
      <c r="A267" t="str">
        <f t="shared" si="13"/>
        <v>1.1-00-X0804002531810</v>
      </c>
      <c r="B267" t="s">
        <v>1027</v>
      </c>
      <c r="C267" t="s">
        <v>639</v>
      </c>
      <c r="D267" t="s">
        <v>643</v>
      </c>
      <c r="E267" t="s">
        <v>1039</v>
      </c>
      <c r="F267" t="s">
        <v>705</v>
      </c>
      <c r="G267" t="s">
        <v>163</v>
      </c>
      <c r="H267" t="s">
        <v>1075</v>
      </c>
      <c r="I267" t="s">
        <v>706</v>
      </c>
      <c r="J267" t="s">
        <v>165</v>
      </c>
      <c r="K267" t="str">
        <f t="shared" si="12"/>
        <v>025</v>
      </c>
      <c r="L267" t="s">
        <v>707</v>
      </c>
      <c r="M267" t="s">
        <v>166</v>
      </c>
      <c r="N267">
        <v>3000</v>
      </c>
      <c r="O267" t="s">
        <v>56</v>
      </c>
      <c r="P267">
        <v>3181</v>
      </c>
      <c r="Q267" t="s">
        <v>314</v>
      </c>
      <c r="R267">
        <v>0</v>
      </c>
      <c r="S267" t="s">
        <v>58</v>
      </c>
      <c r="T267" s="1">
        <v>1733</v>
      </c>
      <c r="U267" s="1">
        <v>10000</v>
      </c>
      <c r="V267" s="1">
        <v>1732.28</v>
      </c>
      <c r="W267" s="1">
        <v>1732.28</v>
      </c>
      <c r="X267" s="1">
        <v>1093.76</v>
      </c>
      <c r="Y267" s="1">
        <v>10000</v>
      </c>
      <c r="Z267" s="1">
        <v>1093.76</v>
      </c>
      <c r="AA267" s="1">
        <v>1093.76</v>
      </c>
    </row>
    <row r="268" spans="1:27" x14ac:dyDescent="0.35">
      <c r="A268" t="str">
        <f t="shared" si="13"/>
        <v>1.1-00-X0804002533410</v>
      </c>
      <c r="B268" t="s">
        <v>1027</v>
      </c>
      <c r="C268" t="s">
        <v>639</v>
      </c>
      <c r="D268" t="s">
        <v>643</v>
      </c>
      <c r="E268" t="s">
        <v>1039</v>
      </c>
      <c r="F268" t="s">
        <v>705</v>
      </c>
      <c r="G268" t="s">
        <v>163</v>
      </c>
      <c r="H268" t="s">
        <v>1075</v>
      </c>
      <c r="I268" t="s">
        <v>706</v>
      </c>
      <c r="J268" t="s">
        <v>165</v>
      </c>
      <c r="K268" t="str">
        <f t="shared" si="12"/>
        <v>025</v>
      </c>
      <c r="L268" t="s">
        <v>707</v>
      </c>
      <c r="M268" t="s">
        <v>166</v>
      </c>
      <c r="N268">
        <v>3000</v>
      </c>
      <c r="O268" t="s">
        <v>56</v>
      </c>
      <c r="P268">
        <v>3341</v>
      </c>
      <c r="Q268" t="s">
        <v>162</v>
      </c>
      <c r="R268">
        <v>0</v>
      </c>
      <c r="S268" t="s">
        <v>58</v>
      </c>
      <c r="T268" s="1">
        <v>0</v>
      </c>
      <c r="U268" s="1">
        <v>0</v>
      </c>
      <c r="V268" s="1">
        <v>0</v>
      </c>
      <c r="W268" s="1">
        <v>0</v>
      </c>
      <c r="X268" s="1">
        <v>42000</v>
      </c>
      <c r="Y268" s="1">
        <v>0</v>
      </c>
      <c r="Z268" s="1">
        <v>42000</v>
      </c>
      <c r="AA268" s="1">
        <v>0</v>
      </c>
    </row>
    <row r="269" spans="1:27" x14ac:dyDescent="0.35">
      <c r="A269" t="str">
        <f t="shared" si="13"/>
        <v>1.1-00-X0804102533610</v>
      </c>
      <c r="B269" t="s">
        <v>1027</v>
      </c>
      <c r="C269" t="s">
        <v>639</v>
      </c>
      <c r="D269" t="s">
        <v>643</v>
      </c>
      <c r="E269" t="s">
        <v>1039</v>
      </c>
      <c r="F269" t="s">
        <v>705</v>
      </c>
      <c r="G269" t="s">
        <v>163</v>
      </c>
      <c r="H269" t="s">
        <v>1074</v>
      </c>
      <c r="I269" t="s">
        <v>708</v>
      </c>
      <c r="J269" t="s">
        <v>168</v>
      </c>
      <c r="K269" t="str">
        <f t="shared" si="12"/>
        <v>025</v>
      </c>
      <c r="L269" t="s">
        <v>707</v>
      </c>
      <c r="M269" t="s">
        <v>166</v>
      </c>
      <c r="N269">
        <v>3000</v>
      </c>
      <c r="O269" t="s">
        <v>56</v>
      </c>
      <c r="P269">
        <v>3361</v>
      </c>
      <c r="Q269" t="s">
        <v>114</v>
      </c>
      <c r="R269">
        <v>0</v>
      </c>
      <c r="S269" t="s">
        <v>58</v>
      </c>
      <c r="T269" s="1">
        <v>7424</v>
      </c>
      <c r="U269" s="1">
        <v>0</v>
      </c>
      <c r="V269" s="1">
        <v>7424</v>
      </c>
      <c r="W269" s="1">
        <v>0</v>
      </c>
      <c r="X269" s="1">
        <v>1205170.3999999999</v>
      </c>
      <c r="Y269" s="1">
        <v>30000</v>
      </c>
      <c r="Z269" s="1">
        <v>1205170.3999999999</v>
      </c>
      <c r="AA269" s="1">
        <v>1195469.8999999999</v>
      </c>
    </row>
    <row r="270" spans="1:27" x14ac:dyDescent="0.35">
      <c r="A270" t="str">
        <f t="shared" si="13"/>
        <v>1.1-00-X08041025336135</v>
      </c>
      <c r="B270" t="s">
        <v>1027</v>
      </c>
      <c r="C270" t="s">
        <v>639</v>
      </c>
      <c r="D270" t="s">
        <v>643</v>
      </c>
      <c r="E270" t="s">
        <v>1039</v>
      </c>
      <c r="F270" t="s">
        <v>705</v>
      </c>
      <c r="G270" t="s">
        <v>163</v>
      </c>
      <c r="H270" t="s">
        <v>1074</v>
      </c>
      <c r="I270" t="s">
        <v>708</v>
      </c>
      <c r="J270" t="s">
        <v>168</v>
      </c>
      <c r="K270" t="str">
        <f t="shared" si="12"/>
        <v>025</v>
      </c>
      <c r="L270" t="s">
        <v>707</v>
      </c>
      <c r="M270" t="s">
        <v>166</v>
      </c>
      <c r="N270">
        <v>3000</v>
      </c>
      <c r="O270" t="s">
        <v>56</v>
      </c>
      <c r="P270">
        <v>3361</v>
      </c>
      <c r="Q270" t="s">
        <v>114</v>
      </c>
      <c r="R270">
        <v>35</v>
      </c>
      <c r="S270" t="s">
        <v>710</v>
      </c>
      <c r="T270" s="1">
        <v>0</v>
      </c>
      <c r="U270" s="1">
        <v>0</v>
      </c>
      <c r="V270" s="1">
        <v>0</v>
      </c>
      <c r="W270" s="1">
        <v>0</v>
      </c>
      <c r="X270" s="1">
        <v>154512</v>
      </c>
      <c r="Y270" s="1">
        <v>0</v>
      </c>
      <c r="Z270" s="1">
        <v>154512</v>
      </c>
      <c r="AA270" s="1">
        <v>154512</v>
      </c>
    </row>
    <row r="271" spans="1:27" x14ac:dyDescent="0.35">
      <c r="A271" t="str">
        <f t="shared" si="13"/>
        <v>1.1-00-X0804102533910</v>
      </c>
      <c r="B271" t="s">
        <v>1027</v>
      </c>
      <c r="C271" t="s">
        <v>639</v>
      </c>
      <c r="D271" t="s">
        <v>643</v>
      </c>
      <c r="E271" t="s">
        <v>1039</v>
      </c>
      <c r="F271" t="s">
        <v>705</v>
      </c>
      <c r="G271" t="s">
        <v>163</v>
      </c>
      <c r="H271" t="s">
        <v>1074</v>
      </c>
      <c r="I271" t="s">
        <v>708</v>
      </c>
      <c r="J271" t="s">
        <v>168</v>
      </c>
      <c r="K271" t="str">
        <f t="shared" si="12"/>
        <v>025</v>
      </c>
      <c r="L271" t="s">
        <v>707</v>
      </c>
      <c r="M271" t="s">
        <v>166</v>
      </c>
      <c r="N271">
        <v>3000</v>
      </c>
      <c r="O271" t="s">
        <v>56</v>
      </c>
      <c r="P271">
        <v>3391</v>
      </c>
      <c r="Q271" t="s">
        <v>129</v>
      </c>
      <c r="R271">
        <v>0</v>
      </c>
      <c r="S271" t="s">
        <v>58</v>
      </c>
      <c r="T271" s="1">
        <v>1900000</v>
      </c>
      <c r="U271" s="1">
        <v>1900000</v>
      </c>
      <c r="V271" s="1">
        <v>1500000</v>
      </c>
      <c r="W271" s="1">
        <v>1500000</v>
      </c>
      <c r="X271" s="1">
        <v>1281010</v>
      </c>
      <c r="Y271" s="1">
        <v>1900000</v>
      </c>
      <c r="Z271" s="1">
        <v>1281010</v>
      </c>
      <c r="AA271" s="1">
        <v>1281010</v>
      </c>
    </row>
    <row r="272" spans="1:27" x14ac:dyDescent="0.35">
      <c r="A272" t="str">
        <f t="shared" si="13"/>
        <v>1.1-00-X0804102535510</v>
      </c>
      <c r="B272" t="s">
        <v>1027</v>
      </c>
      <c r="C272" t="s">
        <v>639</v>
      </c>
      <c r="D272" t="s">
        <v>643</v>
      </c>
      <c r="E272" t="s">
        <v>1039</v>
      </c>
      <c r="F272" t="s">
        <v>705</v>
      </c>
      <c r="G272" t="s">
        <v>163</v>
      </c>
      <c r="H272" t="s">
        <v>1074</v>
      </c>
      <c r="I272" t="s">
        <v>708</v>
      </c>
      <c r="J272" t="s">
        <v>168</v>
      </c>
      <c r="K272" t="str">
        <f t="shared" si="12"/>
        <v>025</v>
      </c>
      <c r="L272" t="s">
        <v>707</v>
      </c>
      <c r="M272" t="s">
        <v>166</v>
      </c>
      <c r="N272">
        <v>3000</v>
      </c>
      <c r="O272" t="s">
        <v>56</v>
      </c>
      <c r="P272">
        <v>3551</v>
      </c>
      <c r="Q272" t="s">
        <v>243</v>
      </c>
      <c r="R272">
        <v>0</v>
      </c>
      <c r="S272" t="s">
        <v>58</v>
      </c>
      <c r="T272" s="1">
        <v>0</v>
      </c>
      <c r="U272" s="1">
        <v>0</v>
      </c>
      <c r="V272" s="1">
        <v>0</v>
      </c>
      <c r="W272" s="1">
        <v>0</v>
      </c>
      <c r="X272" s="1">
        <v>1276</v>
      </c>
      <c r="Y272" s="1">
        <v>0</v>
      </c>
      <c r="Z272" s="1">
        <v>1276</v>
      </c>
      <c r="AA272" s="1">
        <v>1276</v>
      </c>
    </row>
    <row r="273" spans="1:27" x14ac:dyDescent="0.35">
      <c r="A273" t="str">
        <f t="shared" si="13"/>
        <v>1.1-00-X0804102537110</v>
      </c>
      <c r="B273" t="s">
        <v>1027</v>
      </c>
      <c r="C273" t="s">
        <v>639</v>
      </c>
      <c r="D273" t="s">
        <v>643</v>
      </c>
      <c r="E273" t="s">
        <v>1039</v>
      </c>
      <c r="F273" t="s">
        <v>705</v>
      </c>
      <c r="G273" t="s">
        <v>163</v>
      </c>
      <c r="H273" t="s">
        <v>1074</v>
      </c>
      <c r="I273" t="s">
        <v>708</v>
      </c>
      <c r="J273" t="s">
        <v>168</v>
      </c>
      <c r="K273" t="str">
        <f t="shared" si="12"/>
        <v>025</v>
      </c>
      <c r="L273" t="s">
        <v>707</v>
      </c>
      <c r="M273" t="s">
        <v>166</v>
      </c>
      <c r="N273">
        <v>3000</v>
      </c>
      <c r="O273" t="s">
        <v>56</v>
      </c>
      <c r="P273">
        <v>3711</v>
      </c>
      <c r="Q273" t="s">
        <v>278</v>
      </c>
      <c r="R273">
        <v>0</v>
      </c>
      <c r="S273" t="s">
        <v>58</v>
      </c>
      <c r="T273" s="1">
        <v>6755</v>
      </c>
      <c r="U273" s="1">
        <v>0</v>
      </c>
      <c r="V273" s="1">
        <v>6755</v>
      </c>
      <c r="W273" s="1">
        <v>6755</v>
      </c>
      <c r="X273" s="1">
        <v>35000</v>
      </c>
      <c r="Y273" s="1">
        <v>0</v>
      </c>
      <c r="Z273" s="1">
        <v>25193.52</v>
      </c>
      <c r="AA273" s="1">
        <v>25193.52</v>
      </c>
    </row>
    <row r="274" spans="1:27" x14ac:dyDescent="0.35">
      <c r="A274" t="str">
        <f t="shared" si="13"/>
        <v>1.1-00-X0804002537210</v>
      </c>
      <c r="B274" t="s">
        <v>1027</v>
      </c>
      <c r="C274" t="s">
        <v>639</v>
      </c>
      <c r="D274" t="s">
        <v>643</v>
      </c>
      <c r="E274" t="s">
        <v>1039</v>
      </c>
      <c r="F274" t="s">
        <v>705</v>
      </c>
      <c r="G274" t="s">
        <v>163</v>
      </c>
      <c r="H274" t="s">
        <v>1075</v>
      </c>
      <c r="I274" t="s">
        <v>706</v>
      </c>
      <c r="J274" t="s">
        <v>165</v>
      </c>
      <c r="K274" t="str">
        <f t="shared" si="12"/>
        <v>025</v>
      </c>
      <c r="L274" t="s">
        <v>707</v>
      </c>
      <c r="M274" t="s">
        <v>166</v>
      </c>
      <c r="N274">
        <v>3000</v>
      </c>
      <c r="O274" t="s">
        <v>56</v>
      </c>
      <c r="P274">
        <v>3721</v>
      </c>
      <c r="Q274" t="s">
        <v>324</v>
      </c>
      <c r="R274">
        <v>0</v>
      </c>
      <c r="S274" t="s">
        <v>58</v>
      </c>
      <c r="T274" s="1">
        <v>0</v>
      </c>
      <c r="U274" s="1">
        <v>0</v>
      </c>
      <c r="V274" s="1">
        <v>0</v>
      </c>
      <c r="W274" s="1">
        <v>0</v>
      </c>
      <c r="X274" s="1">
        <v>6755.56</v>
      </c>
      <c r="Y274" s="1">
        <v>0</v>
      </c>
      <c r="Z274" s="1">
        <v>6755.56</v>
      </c>
      <c r="AA274" s="1">
        <v>6755.56</v>
      </c>
    </row>
    <row r="275" spans="1:27" x14ac:dyDescent="0.35">
      <c r="A275" t="str">
        <f t="shared" si="13"/>
        <v>1.1-00-X0804102537510</v>
      </c>
      <c r="B275" t="s">
        <v>1027</v>
      </c>
      <c r="C275" t="s">
        <v>639</v>
      </c>
      <c r="D275" t="s">
        <v>643</v>
      </c>
      <c r="E275" t="s">
        <v>1039</v>
      </c>
      <c r="F275" t="s">
        <v>705</v>
      </c>
      <c r="G275" t="s">
        <v>163</v>
      </c>
      <c r="H275" t="s">
        <v>1074</v>
      </c>
      <c r="I275" t="s">
        <v>708</v>
      </c>
      <c r="J275" t="s">
        <v>168</v>
      </c>
      <c r="K275" t="str">
        <f t="shared" si="12"/>
        <v>025</v>
      </c>
      <c r="L275" t="s">
        <v>707</v>
      </c>
      <c r="M275" t="s">
        <v>166</v>
      </c>
      <c r="N275">
        <v>3000</v>
      </c>
      <c r="O275" t="s">
        <v>56</v>
      </c>
      <c r="P275">
        <v>3751</v>
      </c>
      <c r="Q275" t="s">
        <v>279</v>
      </c>
      <c r="R275">
        <v>0</v>
      </c>
      <c r="S275" t="s">
        <v>58</v>
      </c>
      <c r="T275" s="1">
        <v>1036</v>
      </c>
      <c r="U275" s="1">
        <v>0</v>
      </c>
      <c r="V275" s="1">
        <v>1035</v>
      </c>
      <c r="W275" s="1">
        <v>1035</v>
      </c>
      <c r="X275" s="1">
        <v>31513.360000000001</v>
      </c>
      <c r="Y275" s="1">
        <v>0</v>
      </c>
      <c r="Z275" s="1">
        <v>19848.97</v>
      </c>
      <c r="AA275" s="1">
        <v>19848.97</v>
      </c>
    </row>
    <row r="276" spans="1:27" x14ac:dyDescent="0.35">
      <c r="A276" t="str">
        <f t="shared" si="13"/>
        <v>1.1-00-X0804102538310</v>
      </c>
      <c r="B276" t="s">
        <v>1027</v>
      </c>
      <c r="C276" t="s">
        <v>639</v>
      </c>
      <c r="D276" t="s">
        <v>643</v>
      </c>
      <c r="E276" t="s">
        <v>1039</v>
      </c>
      <c r="F276" t="s">
        <v>705</v>
      </c>
      <c r="G276" t="s">
        <v>163</v>
      </c>
      <c r="H276" t="s">
        <v>1074</v>
      </c>
      <c r="I276" t="s">
        <v>708</v>
      </c>
      <c r="J276" t="s">
        <v>168</v>
      </c>
      <c r="K276" t="str">
        <f t="shared" si="12"/>
        <v>025</v>
      </c>
      <c r="L276" t="s">
        <v>707</v>
      </c>
      <c r="M276" t="s">
        <v>166</v>
      </c>
      <c r="N276">
        <v>3000</v>
      </c>
      <c r="O276" t="s">
        <v>56</v>
      </c>
      <c r="P276">
        <v>3831</v>
      </c>
      <c r="Q276" t="s">
        <v>711</v>
      </c>
      <c r="R276">
        <v>0</v>
      </c>
      <c r="S276" t="s">
        <v>58</v>
      </c>
      <c r="T276" s="1">
        <v>0</v>
      </c>
      <c r="U276" s="1">
        <v>0</v>
      </c>
      <c r="V276" s="1">
        <v>0</v>
      </c>
      <c r="W276" s="1">
        <v>0</v>
      </c>
      <c r="X276" s="1">
        <v>25000</v>
      </c>
      <c r="Y276" s="1">
        <v>0</v>
      </c>
      <c r="Z276" s="1">
        <v>25000</v>
      </c>
      <c r="AA276" s="1">
        <v>25000</v>
      </c>
    </row>
    <row r="277" spans="1:27" x14ac:dyDescent="0.35">
      <c r="A277" t="str">
        <f t="shared" si="13"/>
        <v>1.1-00-X0804102539220</v>
      </c>
      <c r="B277" t="s">
        <v>1027</v>
      </c>
      <c r="C277" t="s">
        <v>639</v>
      </c>
      <c r="D277" t="s">
        <v>643</v>
      </c>
      <c r="E277" t="s">
        <v>1039</v>
      </c>
      <c r="F277" t="s">
        <v>705</v>
      </c>
      <c r="G277" t="s">
        <v>163</v>
      </c>
      <c r="H277" t="s">
        <v>1074</v>
      </c>
      <c r="I277" t="s">
        <v>708</v>
      </c>
      <c r="J277" t="s">
        <v>168</v>
      </c>
      <c r="K277" t="str">
        <f t="shared" si="12"/>
        <v>025</v>
      </c>
      <c r="L277" t="s">
        <v>707</v>
      </c>
      <c r="M277" t="s">
        <v>166</v>
      </c>
      <c r="N277">
        <v>3000</v>
      </c>
      <c r="O277" t="s">
        <v>56</v>
      </c>
      <c r="P277">
        <v>3922</v>
      </c>
      <c r="Q277" t="s">
        <v>258</v>
      </c>
      <c r="R277">
        <v>0</v>
      </c>
      <c r="S277" t="s">
        <v>58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</row>
    <row r="278" spans="1:27" x14ac:dyDescent="0.35">
      <c r="A278" t="str">
        <f t="shared" si="13"/>
        <v>1.1-00-X0804002539410</v>
      </c>
      <c r="B278" t="s">
        <v>1027</v>
      </c>
      <c r="C278" t="s">
        <v>639</v>
      </c>
      <c r="D278" t="s">
        <v>643</v>
      </c>
      <c r="E278" t="s">
        <v>1039</v>
      </c>
      <c r="F278" t="s">
        <v>705</v>
      </c>
      <c r="G278" t="s">
        <v>163</v>
      </c>
      <c r="H278" t="s">
        <v>1075</v>
      </c>
      <c r="I278" t="s">
        <v>706</v>
      </c>
      <c r="J278" t="s">
        <v>165</v>
      </c>
      <c r="K278" t="str">
        <f t="shared" si="12"/>
        <v>025</v>
      </c>
      <c r="L278" t="s">
        <v>707</v>
      </c>
      <c r="M278" t="s">
        <v>166</v>
      </c>
      <c r="N278">
        <v>3000</v>
      </c>
      <c r="O278" t="s">
        <v>56</v>
      </c>
      <c r="P278">
        <v>3941</v>
      </c>
      <c r="Q278" t="s">
        <v>328</v>
      </c>
      <c r="R278">
        <v>0</v>
      </c>
      <c r="S278" t="s">
        <v>58</v>
      </c>
      <c r="T278" s="1">
        <v>35121</v>
      </c>
      <c r="U278" s="1">
        <v>35000</v>
      </c>
      <c r="V278" s="1">
        <v>0</v>
      </c>
      <c r="W278" s="1">
        <v>0</v>
      </c>
      <c r="X278" s="1">
        <v>0</v>
      </c>
      <c r="Y278" s="1">
        <v>50000</v>
      </c>
      <c r="Z278" s="1">
        <v>0</v>
      </c>
      <c r="AA278" s="1">
        <v>0</v>
      </c>
    </row>
    <row r="279" spans="1:27" x14ac:dyDescent="0.35">
      <c r="A279" t="str">
        <f t="shared" si="13"/>
        <v>1.1-00-X0804002551510</v>
      </c>
      <c r="B279" t="s">
        <v>1027</v>
      </c>
      <c r="C279" t="s">
        <v>639</v>
      </c>
      <c r="D279" t="s">
        <v>643</v>
      </c>
      <c r="E279" t="s">
        <v>1039</v>
      </c>
      <c r="F279" t="s">
        <v>705</v>
      </c>
      <c r="G279" t="s">
        <v>163</v>
      </c>
      <c r="H279" t="s">
        <v>1075</v>
      </c>
      <c r="I279" t="s">
        <v>706</v>
      </c>
      <c r="J279" t="s">
        <v>165</v>
      </c>
      <c r="K279" t="str">
        <f t="shared" si="12"/>
        <v>025</v>
      </c>
      <c r="L279" t="s">
        <v>707</v>
      </c>
      <c r="M279" t="s">
        <v>166</v>
      </c>
      <c r="N279">
        <v>5000</v>
      </c>
      <c r="O279" t="s">
        <v>118</v>
      </c>
      <c r="P279">
        <v>5151</v>
      </c>
      <c r="Q279" t="s">
        <v>326</v>
      </c>
      <c r="R279">
        <v>0</v>
      </c>
      <c r="S279" t="s">
        <v>58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</row>
    <row r="280" spans="1:27" x14ac:dyDescent="0.35">
      <c r="A280" t="str">
        <f t="shared" si="13"/>
        <v>1.1-00-X0804102539620</v>
      </c>
      <c r="B280" t="s">
        <v>1027</v>
      </c>
      <c r="C280" t="s">
        <v>639</v>
      </c>
      <c r="D280" t="s">
        <v>643</v>
      </c>
      <c r="E280" t="s">
        <v>1039</v>
      </c>
      <c r="F280" t="s">
        <v>705</v>
      </c>
      <c r="G280" t="s">
        <v>163</v>
      </c>
      <c r="H280" t="s">
        <v>1074</v>
      </c>
      <c r="I280" t="s">
        <v>708</v>
      </c>
      <c r="J280" t="s">
        <v>168</v>
      </c>
      <c r="K280" t="str">
        <f t="shared" si="12"/>
        <v>025</v>
      </c>
      <c r="L280" t="s">
        <v>707</v>
      </c>
      <c r="M280" t="s">
        <v>166</v>
      </c>
      <c r="N280">
        <v>3000</v>
      </c>
      <c r="O280" t="s">
        <v>56</v>
      </c>
      <c r="P280">
        <v>3962</v>
      </c>
      <c r="Q280" t="s">
        <v>395</v>
      </c>
      <c r="R280">
        <v>0</v>
      </c>
      <c r="S280" t="s">
        <v>58</v>
      </c>
      <c r="T280" s="1">
        <v>86820</v>
      </c>
      <c r="U280" s="1">
        <v>120000</v>
      </c>
      <c r="V280" s="1">
        <v>21243</v>
      </c>
      <c r="W280" s="1">
        <v>21243</v>
      </c>
      <c r="X280" s="1">
        <v>61602.36</v>
      </c>
      <c r="Y280" s="1">
        <v>120000</v>
      </c>
      <c r="Z280" s="1">
        <v>61602.36</v>
      </c>
      <c r="AA280" s="1">
        <v>61602.36</v>
      </c>
    </row>
    <row r="281" spans="1:27" x14ac:dyDescent="0.35">
      <c r="A281" t="str">
        <f t="shared" si="13"/>
        <v>1.1-00-X0502201526110</v>
      </c>
      <c r="B281" t="s">
        <v>1027</v>
      </c>
      <c r="C281" t="s">
        <v>639</v>
      </c>
      <c r="D281" t="s">
        <v>643</v>
      </c>
      <c r="E281" t="s">
        <v>1036</v>
      </c>
      <c r="F281" t="s">
        <v>677</v>
      </c>
      <c r="G281" t="s">
        <v>74</v>
      </c>
      <c r="H281" t="s">
        <v>1076</v>
      </c>
      <c r="I281" t="s">
        <v>712</v>
      </c>
      <c r="J281" t="s">
        <v>172</v>
      </c>
      <c r="K281" t="str">
        <f t="shared" si="12"/>
        <v>015</v>
      </c>
      <c r="L281" t="s">
        <v>679</v>
      </c>
      <c r="M281" t="s">
        <v>75</v>
      </c>
      <c r="N281">
        <v>2000</v>
      </c>
      <c r="O281" t="s">
        <v>105</v>
      </c>
      <c r="P281">
        <v>2611</v>
      </c>
      <c r="Q281" t="s">
        <v>128</v>
      </c>
      <c r="R281">
        <v>0</v>
      </c>
      <c r="S281" t="s">
        <v>58</v>
      </c>
      <c r="T281" s="1">
        <v>7000000</v>
      </c>
      <c r="U281" s="1">
        <v>0</v>
      </c>
      <c r="V281" s="1">
        <v>6417885.9100000001</v>
      </c>
      <c r="W281" s="1">
        <v>6417885.9100000001</v>
      </c>
      <c r="X281" s="1">
        <v>2845071.19</v>
      </c>
      <c r="Y281" s="1">
        <v>3600000</v>
      </c>
      <c r="Z281" s="1">
        <v>0</v>
      </c>
      <c r="AA281" s="1">
        <v>0</v>
      </c>
    </row>
    <row r="282" spans="1:27" x14ac:dyDescent="0.35">
      <c r="A282" t="str">
        <f t="shared" si="13"/>
        <v>1.1-00-X0703902456910</v>
      </c>
      <c r="B282" t="s">
        <v>1027</v>
      </c>
      <c r="C282" t="s">
        <v>639</v>
      </c>
      <c r="D282" t="s">
        <v>643</v>
      </c>
      <c r="E282" t="s">
        <v>1037</v>
      </c>
      <c r="F282" t="s">
        <v>684</v>
      </c>
      <c r="G282" t="s">
        <v>147</v>
      </c>
      <c r="H282" t="s">
        <v>1084</v>
      </c>
      <c r="I282" t="s">
        <v>726</v>
      </c>
      <c r="J282" t="s">
        <v>484</v>
      </c>
      <c r="K282" t="str">
        <f t="shared" si="12"/>
        <v>024</v>
      </c>
      <c r="L282" t="s">
        <v>727</v>
      </c>
      <c r="M282" t="s">
        <v>485</v>
      </c>
      <c r="N282">
        <v>5000</v>
      </c>
      <c r="O282" t="s">
        <v>118</v>
      </c>
      <c r="P282">
        <v>5691</v>
      </c>
      <c r="Q282" t="s">
        <v>210</v>
      </c>
      <c r="R282">
        <v>0</v>
      </c>
      <c r="S282" t="s">
        <v>58</v>
      </c>
      <c r="T282" s="6">
        <v>66575.839999999997</v>
      </c>
      <c r="U282" s="1">
        <v>92000</v>
      </c>
      <c r="V282" s="1">
        <v>66575.839999999997</v>
      </c>
      <c r="W282" s="1">
        <v>66575.839999999997</v>
      </c>
      <c r="X282" s="1">
        <v>42000</v>
      </c>
      <c r="Y282" s="1">
        <v>92000</v>
      </c>
      <c r="Z282" s="1">
        <v>31320</v>
      </c>
      <c r="AA282" s="1">
        <v>31320</v>
      </c>
    </row>
    <row r="283" spans="1:27" x14ac:dyDescent="0.35">
      <c r="A283" t="str">
        <f t="shared" si="13"/>
        <v>1.1-00-X0703602224110</v>
      </c>
      <c r="B283" t="s">
        <v>1027</v>
      </c>
      <c r="C283" t="s">
        <v>639</v>
      </c>
      <c r="D283" t="s">
        <v>643</v>
      </c>
      <c r="E283" t="s">
        <v>1037</v>
      </c>
      <c r="F283" t="s">
        <v>684</v>
      </c>
      <c r="G283" t="s">
        <v>147</v>
      </c>
      <c r="H283" t="s">
        <v>1082</v>
      </c>
      <c r="I283" t="s">
        <v>722</v>
      </c>
      <c r="J283" t="s">
        <v>473</v>
      </c>
      <c r="K283" t="str">
        <f t="shared" si="12"/>
        <v>022</v>
      </c>
      <c r="L283" t="s">
        <v>723</v>
      </c>
      <c r="M283" t="s">
        <v>474</v>
      </c>
      <c r="N283">
        <v>2000</v>
      </c>
      <c r="O283" t="s">
        <v>105</v>
      </c>
      <c r="P283">
        <v>2411</v>
      </c>
      <c r="Q283" t="s">
        <v>369</v>
      </c>
      <c r="R283">
        <v>0</v>
      </c>
      <c r="S283" t="s">
        <v>58</v>
      </c>
      <c r="T283" s="6">
        <v>67338</v>
      </c>
      <c r="U283" s="1">
        <v>200000</v>
      </c>
      <c r="V283" s="1">
        <v>67338</v>
      </c>
      <c r="W283" s="1">
        <v>67338</v>
      </c>
      <c r="X283" s="1">
        <v>100000</v>
      </c>
      <c r="Y283" s="1">
        <v>100000</v>
      </c>
      <c r="Z283" s="1">
        <v>97132.02</v>
      </c>
      <c r="AA283" s="1">
        <v>97132.02</v>
      </c>
    </row>
    <row r="284" spans="1:27" x14ac:dyDescent="0.35">
      <c r="A284" t="str">
        <f t="shared" si="13"/>
        <v>1.1-00-X0703902424910</v>
      </c>
      <c r="B284" t="s">
        <v>1027</v>
      </c>
      <c r="C284" t="s">
        <v>639</v>
      </c>
      <c r="D284" t="s">
        <v>643</v>
      </c>
      <c r="E284" t="s">
        <v>1037</v>
      </c>
      <c r="F284" t="s">
        <v>684</v>
      </c>
      <c r="G284" t="s">
        <v>147</v>
      </c>
      <c r="H284" t="s">
        <v>1084</v>
      </c>
      <c r="I284" t="s">
        <v>726</v>
      </c>
      <c r="J284" t="s">
        <v>484</v>
      </c>
      <c r="K284" t="str">
        <f t="shared" si="12"/>
        <v>024</v>
      </c>
      <c r="L284" t="s">
        <v>727</v>
      </c>
      <c r="M284" t="s">
        <v>485</v>
      </c>
      <c r="N284">
        <v>2000</v>
      </c>
      <c r="O284" t="s">
        <v>105</v>
      </c>
      <c r="P284">
        <v>2491</v>
      </c>
      <c r="Q284" t="s">
        <v>374</v>
      </c>
      <c r="R284">
        <v>0</v>
      </c>
      <c r="S284" t="s">
        <v>58</v>
      </c>
      <c r="T284" s="6">
        <v>71091.16</v>
      </c>
      <c r="U284" s="1">
        <v>100000</v>
      </c>
      <c r="V284" s="1">
        <v>39395.58</v>
      </c>
      <c r="W284" s="1">
        <v>39395.58</v>
      </c>
      <c r="X284" s="1">
        <v>100000</v>
      </c>
      <c r="Y284" s="1">
        <v>100000</v>
      </c>
      <c r="Z284" s="1">
        <v>49863.67</v>
      </c>
      <c r="AA284" s="1">
        <v>49863.67</v>
      </c>
    </row>
    <row r="285" spans="1:27" x14ac:dyDescent="0.35">
      <c r="A285" t="str">
        <f t="shared" si="13"/>
        <v>1.1-00-X1705603725310</v>
      </c>
      <c r="B285" t="s">
        <v>1027</v>
      </c>
      <c r="C285" t="s">
        <v>639</v>
      </c>
      <c r="D285" t="s">
        <v>643</v>
      </c>
      <c r="E285" t="s">
        <v>1040</v>
      </c>
      <c r="F285" t="s">
        <v>715</v>
      </c>
      <c r="G285" t="s">
        <v>452</v>
      </c>
      <c r="H285" t="s">
        <v>1078</v>
      </c>
      <c r="I285" t="s">
        <v>716</v>
      </c>
      <c r="J285" t="s">
        <v>454</v>
      </c>
      <c r="K285" t="str">
        <f t="shared" si="12"/>
        <v>037</v>
      </c>
      <c r="L285" t="s">
        <v>717</v>
      </c>
      <c r="M285" t="s">
        <v>455</v>
      </c>
      <c r="N285">
        <v>2000</v>
      </c>
      <c r="O285" t="s">
        <v>105</v>
      </c>
      <c r="P285">
        <v>2531</v>
      </c>
      <c r="Q285" t="s">
        <v>444</v>
      </c>
      <c r="R285">
        <v>0</v>
      </c>
      <c r="S285" t="s">
        <v>58</v>
      </c>
      <c r="T285" s="1">
        <v>874337</v>
      </c>
      <c r="U285" s="1">
        <v>366202</v>
      </c>
      <c r="V285" s="1">
        <v>797405</v>
      </c>
      <c r="W285" s="1">
        <v>729690</v>
      </c>
      <c r="X285" s="1">
        <v>1153000</v>
      </c>
      <c r="Y285" s="1">
        <v>900000</v>
      </c>
      <c r="Z285" s="1">
        <v>565211.6</v>
      </c>
      <c r="AA285" s="1">
        <v>565211.6</v>
      </c>
    </row>
    <row r="286" spans="1:27" x14ac:dyDescent="0.35">
      <c r="A286" t="str">
        <f t="shared" si="13"/>
        <v>1.1-00-X1705603725410</v>
      </c>
      <c r="B286" t="s">
        <v>1027</v>
      </c>
      <c r="C286" t="s">
        <v>639</v>
      </c>
      <c r="D286" t="s">
        <v>643</v>
      </c>
      <c r="E286" t="s">
        <v>1040</v>
      </c>
      <c r="F286" t="s">
        <v>715</v>
      </c>
      <c r="G286" t="s">
        <v>452</v>
      </c>
      <c r="H286" t="s">
        <v>1078</v>
      </c>
      <c r="I286" t="s">
        <v>716</v>
      </c>
      <c r="J286" t="s">
        <v>454</v>
      </c>
      <c r="K286" t="str">
        <f t="shared" si="12"/>
        <v>037</v>
      </c>
      <c r="L286" t="s">
        <v>717</v>
      </c>
      <c r="M286" t="s">
        <v>455</v>
      </c>
      <c r="N286">
        <v>2000</v>
      </c>
      <c r="O286" t="s">
        <v>105</v>
      </c>
      <c r="P286">
        <v>2541</v>
      </c>
      <c r="Q286" t="s">
        <v>310</v>
      </c>
      <c r="R286">
        <v>0</v>
      </c>
      <c r="S286" t="s">
        <v>58</v>
      </c>
      <c r="T286" s="1">
        <v>461042.48</v>
      </c>
      <c r="U286" s="1">
        <v>1000000</v>
      </c>
      <c r="V286" s="1">
        <v>403159.4</v>
      </c>
      <c r="W286" s="1">
        <v>403159.4</v>
      </c>
      <c r="X286" s="1">
        <v>553000</v>
      </c>
      <c r="Y286" s="1">
        <v>600000</v>
      </c>
      <c r="Z286" s="1">
        <v>222621.16</v>
      </c>
      <c r="AA286" s="1">
        <v>222621.16</v>
      </c>
    </row>
    <row r="287" spans="1:27" x14ac:dyDescent="0.35">
      <c r="A287" t="str">
        <f t="shared" si="13"/>
        <v>1.1-00-X1705603722210</v>
      </c>
      <c r="B287" t="s">
        <v>1027</v>
      </c>
      <c r="C287" t="s">
        <v>639</v>
      </c>
      <c r="D287" t="s">
        <v>643</v>
      </c>
      <c r="E287" t="s">
        <v>1040</v>
      </c>
      <c r="F287" t="s">
        <v>715</v>
      </c>
      <c r="G287" t="s">
        <v>452</v>
      </c>
      <c r="H287" t="s">
        <v>1078</v>
      </c>
      <c r="I287" t="s">
        <v>716</v>
      </c>
      <c r="J287" t="s">
        <v>454</v>
      </c>
      <c r="K287" t="str">
        <f t="shared" si="12"/>
        <v>037</v>
      </c>
      <c r="L287" t="s">
        <v>717</v>
      </c>
      <c r="M287" t="s">
        <v>455</v>
      </c>
      <c r="N287">
        <v>2000</v>
      </c>
      <c r="O287" t="s">
        <v>105</v>
      </c>
      <c r="P287">
        <v>2221</v>
      </c>
      <c r="Q287" t="s">
        <v>413</v>
      </c>
      <c r="R287">
        <v>0</v>
      </c>
      <c r="S287" t="s">
        <v>58</v>
      </c>
      <c r="T287" s="1">
        <v>419380</v>
      </c>
      <c r="U287" s="1">
        <v>420000</v>
      </c>
      <c r="V287" s="1">
        <v>419380</v>
      </c>
      <c r="W287" s="1">
        <v>419380</v>
      </c>
      <c r="X287" s="1">
        <v>558000</v>
      </c>
      <c r="Y287" s="1">
        <v>420000</v>
      </c>
      <c r="Z287" s="1">
        <v>307023</v>
      </c>
      <c r="AA287" s="1">
        <v>307023</v>
      </c>
    </row>
    <row r="288" spans="1:27" x14ac:dyDescent="0.35">
      <c r="A288" t="str">
        <f t="shared" si="13"/>
        <v>1.1-00-X1705603753110</v>
      </c>
      <c r="B288" t="s">
        <v>1027</v>
      </c>
      <c r="C288" t="s">
        <v>639</v>
      </c>
      <c r="D288" t="s">
        <v>643</v>
      </c>
      <c r="E288" t="s">
        <v>1040</v>
      </c>
      <c r="F288" t="s">
        <v>715</v>
      </c>
      <c r="G288" t="s">
        <v>452</v>
      </c>
      <c r="H288" t="s">
        <v>1078</v>
      </c>
      <c r="I288" t="s">
        <v>716</v>
      </c>
      <c r="J288" t="s">
        <v>454</v>
      </c>
      <c r="K288" t="str">
        <f t="shared" si="12"/>
        <v>037</v>
      </c>
      <c r="L288" t="s">
        <v>717</v>
      </c>
      <c r="M288" t="s">
        <v>455</v>
      </c>
      <c r="N288">
        <v>5000</v>
      </c>
      <c r="O288" t="s">
        <v>118</v>
      </c>
      <c r="P288">
        <v>5311</v>
      </c>
      <c r="Q288" t="s">
        <v>451</v>
      </c>
      <c r="R288">
        <v>0</v>
      </c>
      <c r="S288" t="s">
        <v>58</v>
      </c>
      <c r="T288" s="1">
        <v>73486</v>
      </c>
      <c r="U288" s="1">
        <v>110000</v>
      </c>
      <c r="V288" s="1">
        <v>73486</v>
      </c>
      <c r="W288" s="1">
        <v>73486</v>
      </c>
      <c r="X288" s="1">
        <v>230000</v>
      </c>
      <c r="Y288" s="1">
        <v>200000</v>
      </c>
      <c r="Z288" s="1">
        <v>224576</v>
      </c>
      <c r="AA288" s="1">
        <v>224576</v>
      </c>
    </row>
    <row r="289" spans="1:27" x14ac:dyDescent="0.35">
      <c r="A289" t="str">
        <f t="shared" si="13"/>
        <v>1.1-00-X1705603738210</v>
      </c>
      <c r="B289" t="s">
        <v>1027</v>
      </c>
      <c r="C289" t="s">
        <v>639</v>
      </c>
      <c r="D289" t="s">
        <v>643</v>
      </c>
      <c r="E289" t="s">
        <v>1040</v>
      </c>
      <c r="F289" t="s">
        <v>715</v>
      </c>
      <c r="G289" t="s">
        <v>452</v>
      </c>
      <c r="H289" t="s">
        <v>1078</v>
      </c>
      <c r="I289" t="s">
        <v>716</v>
      </c>
      <c r="J289" t="s">
        <v>454</v>
      </c>
      <c r="K289" t="str">
        <f t="shared" si="12"/>
        <v>037</v>
      </c>
      <c r="L289" t="s">
        <v>717</v>
      </c>
      <c r="M289" t="s">
        <v>455</v>
      </c>
      <c r="N289">
        <v>3000</v>
      </c>
      <c r="O289" t="s">
        <v>56</v>
      </c>
      <c r="P289">
        <v>3821</v>
      </c>
      <c r="Q289" t="s">
        <v>228</v>
      </c>
      <c r="R289">
        <v>0</v>
      </c>
      <c r="S289" t="s">
        <v>58</v>
      </c>
      <c r="T289" s="1">
        <v>56004.800000000003</v>
      </c>
      <c r="U289" s="1">
        <v>0</v>
      </c>
      <c r="V289" s="1">
        <v>56004.800000000003</v>
      </c>
      <c r="W289" s="1">
        <v>0</v>
      </c>
      <c r="X289" s="1">
        <v>174000</v>
      </c>
      <c r="Y289" s="1">
        <v>100000</v>
      </c>
      <c r="Z289" s="1">
        <v>174000</v>
      </c>
      <c r="AA289" s="1">
        <v>174000</v>
      </c>
    </row>
    <row r="290" spans="1:27" x14ac:dyDescent="0.35">
      <c r="A290" t="str">
        <f t="shared" si="13"/>
        <v>1.1-00-X1705603729110</v>
      </c>
      <c r="B290" t="s">
        <v>1027</v>
      </c>
      <c r="C290" t="s">
        <v>639</v>
      </c>
      <c r="D290" t="s">
        <v>643</v>
      </c>
      <c r="E290" t="s">
        <v>1040</v>
      </c>
      <c r="F290" t="s">
        <v>715</v>
      </c>
      <c r="G290" t="s">
        <v>452</v>
      </c>
      <c r="H290" t="s">
        <v>1078</v>
      </c>
      <c r="I290" t="s">
        <v>716</v>
      </c>
      <c r="J290" t="s">
        <v>454</v>
      </c>
      <c r="K290" t="str">
        <f t="shared" si="12"/>
        <v>037</v>
      </c>
      <c r="L290" t="s">
        <v>717</v>
      </c>
      <c r="M290" t="s">
        <v>455</v>
      </c>
      <c r="N290">
        <v>2000</v>
      </c>
      <c r="O290" t="s">
        <v>105</v>
      </c>
      <c r="P290">
        <v>2911</v>
      </c>
      <c r="Q290" t="s">
        <v>312</v>
      </c>
      <c r="R290">
        <v>0</v>
      </c>
      <c r="S290" t="s">
        <v>58</v>
      </c>
      <c r="T290" s="1">
        <v>21019.33</v>
      </c>
      <c r="U290" s="1">
        <v>20000</v>
      </c>
      <c r="V290" s="1">
        <v>21019.33</v>
      </c>
      <c r="W290" s="1">
        <v>21019.33</v>
      </c>
      <c r="X290" s="1">
        <v>20000</v>
      </c>
      <c r="Y290" s="1">
        <v>20000</v>
      </c>
      <c r="Z290" s="1">
        <v>3810.6</v>
      </c>
      <c r="AA290" s="1">
        <v>3810.6</v>
      </c>
    </row>
    <row r="291" spans="1:27" x14ac:dyDescent="0.35">
      <c r="A291" t="str">
        <f t="shared" si="13"/>
        <v>1.1-00-X1705603729710</v>
      </c>
      <c r="B291" t="s">
        <v>1027</v>
      </c>
      <c r="C291" t="s">
        <v>639</v>
      </c>
      <c r="D291" t="s">
        <v>643</v>
      </c>
      <c r="E291" t="s">
        <v>1040</v>
      </c>
      <c r="F291" t="s">
        <v>715</v>
      </c>
      <c r="G291" t="s">
        <v>452</v>
      </c>
      <c r="H291" t="s">
        <v>1078</v>
      </c>
      <c r="I291" t="s">
        <v>716</v>
      </c>
      <c r="J291" t="s">
        <v>454</v>
      </c>
      <c r="K291" t="str">
        <f t="shared" si="12"/>
        <v>037</v>
      </c>
      <c r="L291" t="s">
        <v>717</v>
      </c>
      <c r="M291" t="s">
        <v>455</v>
      </c>
      <c r="N291">
        <v>2000</v>
      </c>
      <c r="O291" t="s">
        <v>105</v>
      </c>
      <c r="P291">
        <v>2971</v>
      </c>
      <c r="Q291" t="s">
        <v>408</v>
      </c>
      <c r="R291">
        <v>0</v>
      </c>
      <c r="S291" t="s">
        <v>58</v>
      </c>
      <c r="T291" s="1">
        <v>11066.4</v>
      </c>
      <c r="U291" s="1">
        <v>60000</v>
      </c>
      <c r="V291" s="1">
        <v>11066.4</v>
      </c>
      <c r="W291" s="1">
        <v>11066.4</v>
      </c>
      <c r="X291" s="1">
        <v>500</v>
      </c>
      <c r="Y291" s="1">
        <v>60000</v>
      </c>
      <c r="Z291" s="1">
        <v>0</v>
      </c>
      <c r="AA291" s="1">
        <v>0</v>
      </c>
    </row>
    <row r="292" spans="1:27" x14ac:dyDescent="0.35">
      <c r="A292" t="str">
        <f t="shared" si="13"/>
        <v>1.1-00-X1705603753210</v>
      </c>
      <c r="B292" t="s">
        <v>1027</v>
      </c>
      <c r="C292" t="s">
        <v>639</v>
      </c>
      <c r="D292" t="s">
        <v>643</v>
      </c>
      <c r="E292" t="s">
        <v>1040</v>
      </c>
      <c r="F292" t="s">
        <v>715</v>
      </c>
      <c r="G292" t="s">
        <v>452</v>
      </c>
      <c r="H292" t="s">
        <v>1078</v>
      </c>
      <c r="I292" t="s">
        <v>716</v>
      </c>
      <c r="J292" t="s">
        <v>454</v>
      </c>
      <c r="K292" t="str">
        <f t="shared" si="12"/>
        <v>037</v>
      </c>
      <c r="L292" t="s">
        <v>717</v>
      </c>
      <c r="M292" t="s">
        <v>455</v>
      </c>
      <c r="N292">
        <v>5000</v>
      </c>
      <c r="O292" t="s">
        <v>118</v>
      </c>
      <c r="P292">
        <v>5321</v>
      </c>
      <c r="Q292" t="s">
        <v>456</v>
      </c>
      <c r="R292">
        <v>0</v>
      </c>
      <c r="S292" t="s">
        <v>58</v>
      </c>
      <c r="T292" s="1">
        <v>3677.2</v>
      </c>
      <c r="U292" s="1">
        <v>10000</v>
      </c>
      <c r="V292" s="1">
        <v>3677.2</v>
      </c>
      <c r="W292" s="1">
        <v>3677.2</v>
      </c>
      <c r="X292" s="1">
        <v>55000</v>
      </c>
      <c r="Y292" s="1">
        <v>100000</v>
      </c>
      <c r="Z292" s="1">
        <v>7492.01</v>
      </c>
      <c r="AA292" s="1">
        <v>7492.01</v>
      </c>
    </row>
    <row r="293" spans="1:27" x14ac:dyDescent="0.35">
      <c r="B293" t="s">
        <v>1027</v>
      </c>
      <c r="C293" t="s">
        <v>269</v>
      </c>
      <c r="D293" s="8" t="s">
        <v>274</v>
      </c>
      <c r="E293" t="s">
        <v>1040</v>
      </c>
      <c r="F293" t="s">
        <v>447</v>
      </c>
      <c r="G293" t="s">
        <v>452</v>
      </c>
      <c r="H293" t="s">
        <v>1078</v>
      </c>
      <c r="I293" t="s">
        <v>448</v>
      </c>
      <c r="J293" t="s">
        <v>454</v>
      </c>
      <c r="K293" t="s">
        <v>1068</v>
      </c>
      <c r="L293" t="s">
        <v>449</v>
      </c>
      <c r="M293" t="s">
        <v>455</v>
      </c>
      <c r="N293">
        <v>2000</v>
      </c>
      <c r="O293" t="s">
        <v>105</v>
      </c>
      <c r="P293">
        <v>2351</v>
      </c>
      <c r="Q293" t="s">
        <v>458</v>
      </c>
      <c r="R293">
        <v>0</v>
      </c>
      <c r="S293" t="s">
        <v>58</v>
      </c>
      <c r="T293" s="9">
        <v>47357</v>
      </c>
      <c r="U293" s="1">
        <v>0</v>
      </c>
      <c r="V293" s="1">
        <v>47357</v>
      </c>
      <c r="W293" s="1">
        <v>47357</v>
      </c>
      <c r="X293" s="1">
        <v>0</v>
      </c>
      <c r="Y293" s="1">
        <v>0</v>
      </c>
      <c r="Z293" s="1">
        <v>0</v>
      </c>
      <c r="AA293" s="1">
        <v>0</v>
      </c>
    </row>
    <row r="294" spans="1:27" x14ac:dyDescent="0.35">
      <c r="B294" t="s">
        <v>1027</v>
      </c>
      <c r="C294" t="s">
        <v>269</v>
      </c>
      <c r="D294" s="8" t="s">
        <v>274</v>
      </c>
      <c r="E294" t="s">
        <v>1040</v>
      </c>
      <c r="F294" t="s">
        <v>447</v>
      </c>
      <c r="G294" t="s">
        <v>452</v>
      </c>
      <c r="H294" t="s">
        <v>1078</v>
      </c>
      <c r="I294" t="s">
        <v>448</v>
      </c>
      <c r="J294" t="s">
        <v>454</v>
      </c>
      <c r="K294" t="s">
        <v>1068</v>
      </c>
      <c r="L294" t="s">
        <v>449</v>
      </c>
      <c r="M294" t="s">
        <v>455</v>
      </c>
      <c r="N294">
        <v>2000</v>
      </c>
      <c r="O294" t="s">
        <v>105</v>
      </c>
      <c r="P294">
        <v>2461</v>
      </c>
      <c r="Q294" t="s">
        <v>372</v>
      </c>
      <c r="R294">
        <v>0</v>
      </c>
      <c r="S294" t="s">
        <v>58</v>
      </c>
      <c r="T294" s="9">
        <v>3944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</row>
    <row r="295" spans="1:27" x14ac:dyDescent="0.35">
      <c r="B295" t="s">
        <v>1027</v>
      </c>
      <c r="C295" t="s">
        <v>269</v>
      </c>
      <c r="D295" s="8" t="s">
        <v>274</v>
      </c>
      <c r="E295" t="s">
        <v>1040</v>
      </c>
      <c r="F295" t="s">
        <v>447</v>
      </c>
      <c r="G295" t="s">
        <v>452</v>
      </c>
      <c r="H295" t="s">
        <v>1078</v>
      </c>
      <c r="I295" t="s">
        <v>448</v>
      </c>
      <c r="J295" t="s">
        <v>454</v>
      </c>
      <c r="K295" t="s">
        <v>1068</v>
      </c>
      <c r="L295" t="s">
        <v>449</v>
      </c>
      <c r="M295" t="s">
        <v>455</v>
      </c>
      <c r="N295">
        <v>5000</v>
      </c>
      <c r="O295" t="s">
        <v>118</v>
      </c>
      <c r="P295">
        <v>5671</v>
      </c>
      <c r="Q295" t="s">
        <v>407</v>
      </c>
      <c r="R295">
        <v>0</v>
      </c>
      <c r="S295" t="s">
        <v>58</v>
      </c>
      <c r="T295" s="9">
        <v>2611.6799999999998</v>
      </c>
      <c r="U295" s="1">
        <v>0</v>
      </c>
      <c r="V295" s="1">
        <v>2611.6799999999998</v>
      </c>
      <c r="W295" s="1">
        <v>2611.6799999999998</v>
      </c>
      <c r="X295" s="1">
        <v>0</v>
      </c>
      <c r="Y295" s="1">
        <v>0</v>
      </c>
      <c r="Z295" s="1">
        <v>0</v>
      </c>
      <c r="AA295" s="1">
        <v>0</v>
      </c>
    </row>
    <row r="296" spans="1:27" x14ac:dyDescent="0.35">
      <c r="A296" t="str">
        <f t="shared" si="13"/>
        <v>1.1-00-X1705603751910</v>
      </c>
      <c r="B296" t="s">
        <v>1027</v>
      </c>
      <c r="C296" t="s">
        <v>639</v>
      </c>
      <c r="D296" t="s">
        <v>643</v>
      </c>
      <c r="E296" t="s">
        <v>1040</v>
      </c>
      <c r="F296" t="s">
        <v>715</v>
      </c>
      <c r="G296" t="s">
        <v>452</v>
      </c>
      <c r="H296" t="s">
        <v>1078</v>
      </c>
      <c r="I296" t="s">
        <v>716</v>
      </c>
      <c r="J296" t="s">
        <v>454</v>
      </c>
      <c r="K296" t="str">
        <f t="shared" ref="K296:K303" si="14">LEFT(L296,3)</f>
        <v>037</v>
      </c>
      <c r="L296" t="s">
        <v>717</v>
      </c>
      <c r="M296" t="s">
        <v>455</v>
      </c>
      <c r="N296">
        <v>5000</v>
      </c>
      <c r="O296" t="s">
        <v>118</v>
      </c>
      <c r="P296">
        <v>5191</v>
      </c>
      <c r="Q296" t="s">
        <v>121</v>
      </c>
      <c r="R296">
        <v>0</v>
      </c>
      <c r="S296" t="s">
        <v>58</v>
      </c>
      <c r="T296" s="1">
        <v>0</v>
      </c>
      <c r="U296" s="1">
        <v>0</v>
      </c>
      <c r="V296" s="1">
        <v>0</v>
      </c>
      <c r="W296" s="1">
        <v>0</v>
      </c>
      <c r="X296" s="1">
        <v>32000</v>
      </c>
      <c r="Y296" s="1">
        <v>0</v>
      </c>
      <c r="Z296" s="1">
        <v>29889.72</v>
      </c>
      <c r="AA296" s="1">
        <v>29889.72</v>
      </c>
    </row>
    <row r="297" spans="1:27" x14ac:dyDescent="0.35">
      <c r="A297" t="str">
        <f t="shared" si="13"/>
        <v>1.1-00-X1705603756110</v>
      </c>
      <c r="B297" t="s">
        <v>1027</v>
      </c>
      <c r="C297" t="s">
        <v>639</v>
      </c>
      <c r="D297" t="s">
        <v>643</v>
      </c>
      <c r="E297" t="s">
        <v>1040</v>
      </c>
      <c r="F297" t="s">
        <v>715</v>
      </c>
      <c r="G297" t="s">
        <v>452</v>
      </c>
      <c r="H297" t="s">
        <v>1078</v>
      </c>
      <c r="I297" t="s">
        <v>716</v>
      </c>
      <c r="J297" t="s">
        <v>454</v>
      </c>
      <c r="K297" t="str">
        <f t="shared" si="14"/>
        <v>037</v>
      </c>
      <c r="L297" t="s">
        <v>717</v>
      </c>
      <c r="M297" t="s">
        <v>455</v>
      </c>
      <c r="N297">
        <v>5000</v>
      </c>
      <c r="O297" t="s">
        <v>118</v>
      </c>
      <c r="P297">
        <v>5611</v>
      </c>
      <c r="Q297" t="s">
        <v>403</v>
      </c>
      <c r="R297">
        <v>0</v>
      </c>
      <c r="S297" t="s">
        <v>58</v>
      </c>
      <c r="T297" s="1">
        <v>0</v>
      </c>
      <c r="U297" s="1">
        <v>0</v>
      </c>
      <c r="V297" s="1">
        <v>0</v>
      </c>
      <c r="W297" s="1">
        <v>0</v>
      </c>
      <c r="X297" s="1">
        <v>13000</v>
      </c>
      <c r="Y297" s="1">
        <v>0</v>
      </c>
      <c r="Z297" s="1">
        <v>12191.6</v>
      </c>
      <c r="AA297" s="1">
        <v>12191.6</v>
      </c>
    </row>
    <row r="298" spans="1:27" x14ac:dyDescent="0.35">
      <c r="A298" t="str">
        <f t="shared" si="13"/>
        <v>1.1-00-X1705603756210</v>
      </c>
      <c r="B298" t="s">
        <v>1027</v>
      </c>
      <c r="C298" t="s">
        <v>639</v>
      </c>
      <c r="D298" t="s">
        <v>643</v>
      </c>
      <c r="E298" t="s">
        <v>1040</v>
      </c>
      <c r="F298" t="s">
        <v>715</v>
      </c>
      <c r="G298" t="s">
        <v>452</v>
      </c>
      <c r="H298" t="s">
        <v>1078</v>
      </c>
      <c r="I298" t="s">
        <v>716</v>
      </c>
      <c r="J298" t="s">
        <v>454</v>
      </c>
      <c r="K298" t="str">
        <f t="shared" si="14"/>
        <v>037</v>
      </c>
      <c r="L298" t="s">
        <v>717</v>
      </c>
      <c r="M298" t="s">
        <v>455</v>
      </c>
      <c r="N298">
        <v>5000</v>
      </c>
      <c r="O298" t="s">
        <v>118</v>
      </c>
      <c r="P298">
        <v>5621</v>
      </c>
      <c r="Q298" t="s">
        <v>486</v>
      </c>
      <c r="R298">
        <v>0</v>
      </c>
      <c r="S298" t="s">
        <v>58</v>
      </c>
      <c r="T298" s="1">
        <v>0</v>
      </c>
      <c r="U298" s="1">
        <v>0</v>
      </c>
      <c r="V298" s="1">
        <v>0</v>
      </c>
      <c r="W298" s="1">
        <v>0</v>
      </c>
      <c r="X298" s="1">
        <v>26000</v>
      </c>
      <c r="Y298" s="1">
        <v>0</v>
      </c>
      <c r="Z298" s="1">
        <v>25254</v>
      </c>
      <c r="AA298" s="1">
        <v>25254</v>
      </c>
    </row>
    <row r="299" spans="1:27" x14ac:dyDescent="0.35">
      <c r="A299" t="str">
        <f t="shared" si="13"/>
        <v>1.1-00-X1705603756910</v>
      </c>
      <c r="B299" t="s">
        <v>1027</v>
      </c>
      <c r="C299" t="s">
        <v>639</v>
      </c>
      <c r="D299" t="s">
        <v>643</v>
      </c>
      <c r="E299" t="s">
        <v>1040</v>
      </c>
      <c r="F299" t="s">
        <v>715</v>
      </c>
      <c r="G299" t="s">
        <v>452</v>
      </c>
      <c r="H299" t="s">
        <v>1078</v>
      </c>
      <c r="I299" t="s">
        <v>716</v>
      </c>
      <c r="J299" t="s">
        <v>454</v>
      </c>
      <c r="K299" t="str">
        <f t="shared" si="14"/>
        <v>037</v>
      </c>
      <c r="L299" t="s">
        <v>717</v>
      </c>
      <c r="M299" t="s">
        <v>455</v>
      </c>
      <c r="N299">
        <v>5000</v>
      </c>
      <c r="O299" t="s">
        <v>118</v>
      </c>
      <c r="P299">
        <v>5691</v>
      </c>
      <c r="Q299" t="s">
        <v>210</v>
      </c>
      <c r="R299">
        <v>0</v>
      </c>
      <c r="S299" t="s">
        <v>58</v>
      </c>
      <c r="T299" s="1">
        <v>0</v>
      </c>
      <c r="U299" s="1">
        <v>0</v>
      </c>
      <c r="V299" s="1">
        <v>0</v>
      </c>
      <c r="W299" s="1">
        <v>0</v>
      </c>
      <c r="X299" s="1">
        <v>1149000</v>
      </c>
      <c r="Y299" s="1">
        <v>1500000</v>
      </c>
      <c r="Z299" s="1">
        <v>1148400</v>
      </c>
      <c r="AA299" s="1">
        <v>1148400</v>
      </c>
    </row>
    <row r="300" spans="1:27" x14ac:dyDescent="0.35">
      <c r="A300" t="str">
        <f t="shared" si="13"/>
        <v>1.1-00-X1705603727110</v>
      </c>
      <c r="B300" t="s">
        <v>1027</v>
      </c>
      <c r="C300" t="s">
        <v>639</v>
      </c>
      <c r="D300" t="s">
        <v>643</v>
      </c>
      <c r="E300" t="s">
        <v>1040</v>
      </c>
      <c r="F300" t="s">
        <v>715</v>
      </c>
      <c r="G300" t="s">
        <v>452</v>
      </c>
      <c r="H300" t="s">
        <v>1078</v>
      </c>
      <c r="I300" t="s">
        <v>716</v>
      </c>
      <c r="J300" t="s">
        <v>454</v>
      </c>
      <c r="K300" t="str">
        <f t="shared" si="14"/>
        <v>037</v>
      </c>
      <c r="L300" t="s">
        <v>717</v>
      </c>
      <c r="M300" t="s">
        <v>455</v>
      </c>
      <c r="N300">
        <v>2000</v>
      </c>
      <c r="O300" t="s">
        <v>105</v>
      </c>
      <c r="P300">
        <v>2711</v>
      </c>
      <c r="Q300" t="s">
        <v>106</v>
      </c>
      <c r="R300">
        <v>0</v>
      </c>
      <c r="S300" t="s">
        <v>58</v>
      </c>
      <c r="T300" s="1">
        <v>0</v>
      </c>
      <c r="U300" s="1">
        <v>0</v>
      </c>
      <c r="V300" s="1">
        <v>0</v>
      </c>
      <c r="W300" s="1">
        <v>0</v>
      </c>
      <c r="X300" s="1">
        <v>10500</v>
      </c>
      <c r="Y300" s="1">
        <v>0</v>
      </c>
      <c r="Z300" s="1">
        <v>9941.2000000000007</v>
      </c>
      <c r="AA300" s="1">
        <v>9941.2000000000007</v>
      </c>
    </row>
    <row r="301" spans="1:27" x14ac:dyDescent="0.35">
      <c r="A301" t="str">
        <f t="shared" si="13"/>
        <v>1.1-00-X1705603735810</v>
      </c>
      <c r="B301" t="s">
        <v>1027</v>
      </c>
      <c r="C301" t="s">
        <v>639</v>
      </c>
      <c r="D301" t="s">
        <v>643</v>
      </c>
      <c r="E301" t="s">
        <v>1040</v>
      </c>
      <c r="F301" t="s">
        <v>715</v>
      </c>
      <c r="G301" t="s">
        <v>452</v>
      </c>
      <c r="H301" t="s">
        <v>1078</v>
      </c>
      <c r="I301" t="s">
        <v>716</v>
      </c>
      <c r="J301" t="s">
        <v>454</v>
      </c>
      <c r="K301" t="str">
        <f t="shared" si="14"/>
        <v>037</v>
      </c>
      <c r="L301" t="s">
        <v>717</v>
      </c>
      <c r="M301" t="s">
        <v>455</v>
      </c>
      <c r="N301">
        <v>3000</v>
      </c>
      <c r="O301" t="s">
        <v>56</v>
      </c>
      <c r="P301">
        <v>3581</v>
      </c>
      <c r="Q301" t="s">
        <v>190</v>
      </c>
      <c r="R301">
        <v>0</v>
      </c>
      <c r="S301" t="s">
        <v>58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80000</v>
      </c>
      <c r="Z301" s="1">
        <v>0</v>
      </c>
      <c r="AA301" s="1">
        <v>0</v>
      </c>
    </row>
    <row r="302" spans="1:27" x14ac:dyDescent="0.35">
      <c r="A302" t="str">
        <f t="shared" si="13"/>
        <v>1.1-00-X1705603737210</v>
      </c>
      <c r="B302" t="s">
        <v>1027</v>
      </c>
      <c r="C302" t="s">
        <v>639</v>
      </c>
      <c r="D302" t="s">
        <v>643</v>
      </c>
      <c r="E302" t="s">
        <v>1040</v>
      </c>
      <c r="F302" t="s">
        <v>715</v>
      </c>
      <c r="G302" t="s">
        <v>452</v>
      </c>
      <c r="H302" t="s">
        <v>1078</v>
      </c>
      <c r="I302" t="s">
        <v>716</v>
      </c>
      <c r="J302" t="s">
        <v>454</v>
      </c>
      <c r="K302" t="str">
        <f t="shared" si="14"/>
        <v>037</v>
      </c>
      <c r="L302" t="s">
        <v>717</v>
      </c>
      <c r="M302" t="s">
        <v>455</v>
      </c>
      <c r="N302">
        <v>3000</v>
      </c>
      <c r="O302" t="s">
        <v>56</v>
      </c>
      <c r="P302">
        <v>3721</v>
      </c>
      <c r="Q302" t="s">
        <v>324</v>
      </c>
      <c r="R302">
        <v>0</v>
      </c>
      <c r="S302" t="s">
        <v>58</v>
      </c>
      <c r="T302" s="1">
        <v>0</v>
      </c>
      <c r="U302" s="1">
        <v>0</v>
      </c>
      <c r="V302" s="1">
        <v>0</v>
      </c>
      <c r="W302" s="1">
        <v>0</v>
      </c>
      <c r="X302" s="1">
        <v>2220</v>
      </c>
      <c r="Y302" s="1">
        <v>0</v>
      </c>
      <c r="Z302" s="1">
        <v>2220</v>
      </c>
      <c r="AA302" s="1">
        <v>2220</v>
      </c>
    </row>
    <row r="303" spans="1:27" x14ac:dyDescent="0.35">
      <c r="A303" t="str">
        <f t="shared" si="13"/>
        <v>1.1-00-X0201100938210</v>
      </c>
      <c r="B303" t="s">
        <v>1027</v>
      </c>
      <c r="C303" t="s">
        <v>639</v>
      </c>
      <c r="D303" t="s">
        <v>643</v>
      </c>
      <c r="E303" t="s">
        <v>1034</v>
      </c>
      <c r="F303" t="s">
        <v>644</v>
      </c>
      <c r="G303" t="s">
        <v>178</v>
      </c>
      <c r="H303" t="s">
        <v>1071</v>
      </c>
      <c r="I303" t="s">
        <v>699</v>
      </c>
      <c r="J303" t="s">
        <v>440</v>
      </c>
      <c r="K303" t="str">
        <f t="shared" si="14"/>
        <v>009</v>
      </c>
      <c r="L303" t="s">
        <v>700</v>
      </c>
      <c r="M303" t="s">
        <v>180</v>
      </c>
      <c r="N303">
        <v>3000</v>
      </c>
      <c r="O303" t="s">
        <v>56</v>
      </c>
      <c r="P303">
        <v>3821</v>
      </c>
      <c r="Q303" t="s">
        <v>228</v>
      </c>
      <c r="R303">
        <v>0</v>
      </c>
      <c r="S303" t="s">
        <v>58</v>
      </c>
      <c r="T303" s="6">
        <v>47281.599999999999</v>
      </c>
      <c r="U303" s="1">
        <v>0</v>
      </c>
      <c r="V303" s="1">
        <v>47281.599999999999</v>
      </c>
      <c r="W303" s="1">
        <v>47281.599999999999</v>
      </c>
      <c r="X303" s="1">
        <v>192844.2</v>
      </c>
      <c r="Y303" s="1">
        <v>200000</v>
      </c>
      <c r="Z303" s="1">
        <v>192844.2</v>
      </c>
      <c r="AA303" s="1">
        <v>192844.2</v>
      </c>
    </row>
    <row r="304" spans="1:27" x14ac:dyDescent="0.35">
      <c r="A304" t="str">
        <f t="shared" si="13"/>
        <v>1.1-00-X02008007445110</v>
      </c>
      <c r="B304" t="s">
        <v>1027</v>
      </c>
      <c r="C304" t="s">
        <v>269</v>
      </c>
      <c r="D304" s="8" t="s">
        <v>274</v>
      </c>
      <c r="E304" t="s">
        <v>1034</v>
      </c>
      <c r="F304" t="s">
        <v>175</v>
      </c>
      <c r="G304" t="s">
        <v>178</v>
      </c>
      <c r="H304" t="s">
        <v>1052</v>
      </c>
      <c r="I304" t="s">
        <v>281</v>
      </c>
      <c r="J304" t="s">
        <v>284</v>
      </c>
      <c r="K304" t="s">
        <v>1066</v>
      </c>
      <c r="L304" t="s">
        <v>254</v>
      </c>
      <c r="M304" t="s">
        <v>257</v>
      </c>
      <c r="N304">
        <v>4000</v>
      </c>
      <c r="O304" t="s">
        <v>233</v>
      </c>
      <c r="P304">
        <v>4451</v>
      </c>
      <c r="Q304" t="s">
        <v>282</v>
      </c>
      <c r="R304">
        <v>10</v>
      </c>
      <c r="S304" t="s">
        <v>286</v>
      </c>
      <c r="T304" s="10">
        <v>50000</v>
      </c>
      <c r="U304" s="1">
        <v>49991.519999999997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</row>
    <row r="305" spans="1:27" x14ac:dyDescent="0.35">
      <c r="A305" t="str">
        <f t="shared" si="13"/>
        <v>1.1-00-X0201200956510</v>
      </c>
      <c r="B305" t="s">
        <v>1027</v>
      </c>
      <c r="C305" t="s">
        <v>639</v>
      </c>
      <c r="D305" t="s">
        <v>643</v>
      </c>
      <c r="E305" t="s">
        <v>1034</v>
      </c>
      <c r="F305" t="s">
        <v>644</v>
      </c>
      <c r="G305" t="s">
        <v>178</v>
      </c>
      <c r="H305" t="s">
        <v>1072</v>
      </c>
      <c r="I305" t="s">
        <v>703</v>
      </c>
      <c r="J305" t="s">
        <v>443</v>
      </c>
      <c r="K305" t="str">
        <f>LEFT(L305,3)</f>
        <v>009</v>
      </c>
      <c r="L305" t="s">
        <v>700</v>
      </c>
      <c r="M305" t="s">
        <v>180</v>
      </c>
      <c r="N305">
        <v>5000</v>
      </c>
      <c r="O305" t="s">
        <v>118</v>
      </c>
      <c r="P305">
        <v>5651</v>
      </c>
      <c r="Q305" t="s">
        <v>442</v>
      </c>
      <c r="R305">
        <v>0</v>
      </c>
      <c r="S305" t="s">
        <v>58</v>
      </c>
      <c r="T305" s="6">
        <v>71050</v>
      </c>
      <c r="U305" s="1">
        <v>100000</v>
      </c>
      <c r="V305" s="1">
        <v>71050</v>
      </c>
      <c r="W305" s="1">
        <v>71050</v>
      </c>
      <c r="X305" s="1">
        <v>100000</v>
      </c>
      <c r="Y305" s="1">
        <v>100000</v>
      </c>
      <c r="Z305" s="1">
        <v>86721.600000000006</v>
      </c>
      <c r="AA305" s="1">
        <v>86721.600000000006</v>
      </c>
    </row>
    <row r="306" spans="1:27" x14ac:dyDescent="0.35">
      <c r="A306" t="str">
        <f t="shared" si="13"/>
        <v>1.1-00-X0201601024910</v>
      </c>
      <c r="B306" t="s">
        <v>1027</v>
      </c>
      <c r="C306" t="s">
        <v>639</v>
      </c>
      <c r="D306" t="s">
        <v>643</v>
      </c>
      <c r="E306" t="s">
        <v>1034</v>
      </c>
      <c r="F306" t="s">
        <v>644</v>
      </c>
      <c r="G306" t="s">
        <v>178</v>
      </c>
      <c r="H306" t="s">
        <v>1080</v>
      </c>
      <c r="I306" t="s">
        <v>720</v>
      </c>
      <c r="J306" t="s">
        <v>468</v>
      </c>
      <c r="K306" t="str">
        <f>LEFT(L306,3)</f>
        <v>010</v>
      </c>
      <c r="L306" t="s">
        <v>658</v>
      </c>
      <c r="M306" t="s">
        <v>276</v>
      </c>
      <c r="N306">
        <v>2000</v>
      </c>
      <c r="O306" t="s">
        <v>105</v>
      </c>
      <c r="P306">
        <v>2491</v>
      </c>
      <c r="Q306" t="s">
        <v>374</v>
      </c>
      <c r="R306">
        <v>0</v>
      </c>
      <c r="S306" t="s">
        <v>58</v>
      </c>
      <c r="T306" s="6">
        <v>131692.13</v>
      </c>
      <c r="U306" s="1">
        <v>0</v>
      </c>
      <c r="V306" s="1">
        <v>80072.13</v>
      </c>
      <c r="W306" s="1">
        <v>80072.13</v>
      </c>
      <c r="X306" s="1">
        <v>138448.20000000001</v>
      </c>
      <c r="Y306" s="1">
        <v>54948.2</v>
      </c>
      <c r="Z306" s="1">
        <v>62902.97</v>
      </c>
      <c r="AA306" s="1">
        <v>21722.97</v>
      </c>
    </row>
    <row r="307" spans="1:27" x14ac:dyDescent="0.35">
      <c r="A307" t="str">
        <f t="shared" si="13"/>
        <v>1.1-00-X0201601029110</v>
      </c>
      <c r="B307" t="s">
        <v>1027</v>
      </c>
      <c r="C307" t="s">
        <v>639</v>
      </c>
      <c r="D307" t="s">
        <v>643</v>
      </c>
      <c r="E307" t="s">
        <v>1034</v>
      </c>
      <c r="F307" t="s">
        <v>644</v>
      </c>
      <c r="G307" t="s">
        <v>178</v>
      </c>
      <c r="H307" t="s">
        <v>1080</v>
      </c>
      <c r="I307" t="s">
        <v>720</v>
      </c>
      <c r="J307" t="s">
        <v>468</v>
      </c>
      <c r="K307" t="str">
        <f>LEFT(L307,3)</f>
        <v>010</v>
      </c>
      <c r="L307" t="s">
        <v>658</v>
      </c>
      <c r="M307" t="s">
        <v>276</v>
      </c>
      <c r="N307">
        <v>2000</v>
      </c>
      <c r="O307" t="s">
        <v>105</v>
      </c>
      <c r="P307">
        <v>2911</v>
      </c>
      <c r="Q307" t="s">
        <v>312</v>
      </c>
      <c r="R307">
        <v>0</v>
      </c>
      <c r="S307" t="s">
        <v>58</v>
      </c>
      <c r="T307" s="6">
        <v>167622.94</v>
      </c>
      <c r="U307" s="1">
        <v>0</v>
      </c>
      <c r="V307" s="1">
        <v>157935.96</v>
      </c>
      <c r="W307" s="1">
        <v>157935.96</v>
      </c>
      <c r="X307" s="1">
        <v>27600</v>
      </c>
      <c r="Y307" s="1">
        <v>70000</v>
      </c>
      <c r="Z307" s="1">
        <v>26217.68</v>
      </c>
      <c r="AA307" s="1">
        <v>26217.68</v>
      </c>
    </row>
    <row r="308" spans="1:27" x14ac:dyDescent="0.35">
      <c r="A308" t="str">
        <f t="shared" si="13"/>
        <v>1.1-00-X0201601021610</v>
      </c>
      <c r="B308" t="s">
        <v>1027</v>
      </c>
      <c r="C308" t="s">
        <v>639</v>
      </c>
      <c r="D308" t="s">
        <v>643</v>
      </c>
      <c r="E308" t="s">
        <v>1034</v>
      </c>
      <c r="F308" t="s">
        <v>644</v>
      </c>
      <c r="G308" t="s">
        <v>178</v>
      </c>
      <c r="H308" t="s">
        <v>1080</v>
      </c>
      <c r="I308" t="s">
        <v>720</v>
      </c>
      <c r="J308" t="s">
        <v>468</v>
      </c>
      <c r="K308" t="str">
        <f>LEFT(L308,3)</f>
        <v>010</v>
      </c>
      <c r="L308" t="s">
        <v>658</v>
      </c>
      <c r="M308" t="s">
        <v>276</v>
      </c>
      <c r="N308">
        <v>2000</v>
      </c>
      <c r="O308" t="s">
        <v>105</v>
      </c>
      <c r="P308">
        <v>2161</v>
      </c>
      <c r="Q308" t="s">
        <v>367</v>
      </c>
      <c r="R308">
        <v>0</v>
      </c>
      <c r="S308" t="s">
        <v>58</v>
      </c>
      <c r="T308" s="6">
        <v>168342.87</v>
      </c>
      <c r="U308" s="1">
        <v>0</v>
      </c>
      <c r="V308" s="1">
        <v>168342.87</v>
      </c>
      <c r="W308" s="1">
        <v>168342.87</v>
      </c>
      <c r="X308" s="1">
        <v>50900</v>
      </c>
      <c r="Y308" s="1">
        <v>0</v>
      </c>
      <c r="Z308" s="1">
        <v>49822</v>
      </c>
      <c r="AA308" s="1">
        <v>49822</v>
      </c>
    </row>
    <row r="309" spans="1:27" x14ac:dyDescent="0.35">
      <c r="A309" t="str">
        <f t="shared" si="13"/>
        <v>1.1-00-X0201100922110</v>
      </c>
      <c r="B309" t="s">
        <v>1027</v>
      </c>
      <c r="C309" t="s">
        <v>639</v>
      </c>
      <c r="D309" t="s">
        <v>643</v>
      </c>
      <c r="E309" t="s">
        <v>1034</v>
      </c>
      <c r="F309" t="s">
        <v>644</v>
      </c>
      <c r="G309" t="s">
        <v>178</v>
      </c>
      <c r="H309" t="s">
        <v>1071</v>
      </c>
      <c r="I309" t="s">
        <v>699</v>
      </c>
      <c r="J309" t="s">
        <v>440</v>
      </c>
      <c r="K309" t="str">
        <f>LEFT(L309,3)</f>
        <v>009</v>
      </c>
      <c r="L309" t="s">
        <v>700</v>
      </c>
      <c r="M309" t="s">
        <v>180</v>
      </c>
      <c r="N309">
        <v>2000</v>
      </c>
      <c r="O309" t="s">
        <v>105</v>
      </c>
      <c r="P309">
        <v>2211</v>
      </c>
      <c r="Q309" t="s">
        <v>307</v>
      </c>
      <c r="R309">
        <v>0</v>
      </c>
      <c r="S309" t="s">
        <v>58</v>
      </c>
      <c r="T309" s="6">
        <v>180739.49</v>
      </c>
      <c r="U309" s="1">
        <v>150000</v>
      </c>
      <c r="V309" s="1">
        <v>173739.49</v>
      </c>
      <c r="W309" s="1">
        <v>171939.49</v>
      </c>
      <c r="X309" s="1">
        <v>300000</v>
      </c>
      <c r="Y309" s="1">
        <v>150000</v>
      </c>
      <c r="Z309" s="1">
        <v>113777.55</v>
      </c>
      <c r="AA309" s="1">
        <v>113777.55</v>
      </c>
    </row>
    <row r="310" spans="1:27" x14ac:dyDescent="0.35">
      <c r="A310" t="str">
        <f t="shared" si="13"/>
        <v>1.1-00-X02016010441131</v>
      </c>
      <c r="B310" t="s">
        <v>1027</v>
      </c>
      <c r="C310" t="s">
        <v>269</v>
      </c>
      <c r="D310" s="8" t="s">
        <v>274</v>
      </c>
      <c r="E310" t="s">
        <v>1034</v>
      </c>
      <c r="F310" t="s">
        <v>175</v>
      </c>
      <c r="G310" t="s">
        <v>178</v>
      </c>
      <c r="H310" t="s">
        <v>1080</v>
      </c>
      <c r="I310" t="s">
        <v>467</v>
      </c>
      <c r="J310" t="s">
        <v>468</v>
      </c>
      <c r="K310" t="s">
        <v>1079</v>
      </c>
      <c r="L310" t="s">
        <v>273</v>
      </c>
      <c r="M310" t="s">
        <v>276</v>
      </c>
      <c r="N310">
        <v>4000</v>
      </c>
      <c r="O310" t="s">
        <v>233</v>
      </c>
      <c r="P310">
        <v>4411</v>
      </c>
      <c r="Q310" t="s">
        <v>231</v>
      </c>
      <c r="R310">
        <v>31</v>
      </c>
      <c r="S310" t="s">
        <v>469</v>
      </c>
      <c r="T310" s="10">
        <v>200000</v>
      </c>
      <c r="U310" s="1">
        <v>0</v>
      </c>
      <c r="V310" s="1">
        <v>200000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</row>
    <row r="311" spans="1:27" x14ac:dyDescent="0.35">
      <c r="A311" t="str">
        <f t="shared" si="13"/>
        <v>1.1-00-X02008007445110</v>
      </c>
      <c r="B311" t="s">
        <v>1027</v>
      </c>
      <c r="C311" t="s">
        <v>639</v>
      </c>
      <c r="D311" t="s">
        <v>643</v>
      </c>
      <c r="E311" t="s">
        <v>1034</v>
      </c>
      <c r="F311" t="s">
        <v>644</v>
      </c>
      <c r="G311" t="s">
        <v>178</v>
      </c>
      <c r="H311" t="s">
        <v>1052</v>
      </c>
      <c r="I311" t="s">
        <v>645</v>
      </c>
      <c r="J311" t="s">
        <v>284</v>
      </c>
      <c r="K311" t="str">
        <f>LEFT(L311,3)</f>
        <v>007</v>
      </c>
      <c r="L311" t="s">
        <v>646</v>
      </c>
      <c r="M311" t="s">
        <v>257</v>
      </c>
      <c r="N311">
        <v>4000</v>
      </c>
      <c r="O311" t="s">
        <v>233</v>
      </c>
      <c r="P311">
        <v>4451</v>
      </c>
      <c r="Q311" t="s">
        <v>282</v>
      </c>
      <c r="R311">
        <v>10</v>
      </c>
      <c r="S311" t="s">
        <v>285</v>
      </c>
      <c r="T311" s="6">
        <v>210000</v>
      </c>
      <c r="U311" s="1">
        <v>210000</v>
      </c>
      <c r="V311" s="1">
        <v>0</v>
      </c>
      <c r="W311" s="1">
        <v>0</v>
      </c>
      <c r="X311" s="1">
        <v>210000</v>
      </c>
      <c r="Y311" s="1">
        <v>199500</v>
      </c>
      <c r="Z311" s="1">
        <v>0</v>
      </c>
      <c r="AA311" s="1">
        <v>0</v>
      </c>
    </row>
    <row r="312" spans="1:27" x14ac:dyDescent="0.35">
      <c r="A312" t="str">
        <f t="shared" si="13"/>
        <v>1.1-00-X0200700738210</v>
      </c>
      <c r="B312" t="s">
        <v>1027</v>
      </c>
      <c r="C312" t="s">
        <v>639</v>
      </c>
      <c r="D312" t="s">
        <v>643</v>
      </c>
      <c r="E312" t="s">
        <v>1034</v>
      </c>
      <c r="F312" t="s">
        <v>644</v>
      </c>
      <c r="G312" t="s">
        <v>178</v>
      </c>
      <c r="H312" t="s">
        <v>1066</v>
      </c>
      <c r="I312" t="s">
        <v>690</v>
      </c>
      <c r="J312" t="s">
        <v>691</v>
      </c>
      <c r="K312" t="str">
        <f>LEFT(L312,3)</f>
        <v>007</v>
      </c>
      <c r="L312" t="s">
        <v>646</v>
      </c>
      <c r="M312" t="s">
        <v>257</v>
      </c>
      <c r="N312">
        <v>3000</v>
      </c>
      <c r="O312" t="s">
        <v>56</v>
      </c>
      <c r="P312">
        <v>3821</v>
      </c>
      <c r="Q312" t="s">
        <v>228</v>
      </c>
      <c r="R312">
        <v>0</v>
      </c>
      <c r="S312" t="s">
        <v>58</v>
      </c>
      <c r="T312" s="6">
        <v>364187.8</v>
      </c>
      <c r="U312" s="1">
        <v>0</v>
      </c>
      <c r="V312" s="1">
        <v>131385.79999999999</v>
      </c>
      <c r="W312" s="1">
        <v>131385.79999999999</v>
      </c>
      <c r="X312" s="1">
        <v>145000</v>
      </c>
      <c r="Y312" s="1">
        <v>160000</v>
      </c>
      <c r="Z312" s="1">
        <v>14000.01</v>
      </c>
      <c r="AA312" s="1">
        <v>14000.01</v>
      </c>
    </row>
    <row r="313" spans="1:27" x14ac:dyDescent="0.35">
      <c r="A313" t="str">
        <f t="shared" si="13"/>
        <v>1.1-00-X0200700739220</v>
      </c>
      <c r="B313" t="s">
        <v>1027</v>
      </c>
      <c r="C313" t="s">
        <v>639</v>
      </c>
      <c r="D313" t="s">
        <v>643</v>
      </c>
      <c r="E313" t="s">
        <v>1034</v>
      </c>
      <c r="F313" t="s">
        <v>644</v>
      </c>
      <c r="G313" t="s">
        <v>178</v>
      </c>
      <c r="H313" t="s">
        <v>1066</v>
      </c>
      <c r="I313" t="s">
        <v>690</v>
      </c>
      <c r="J313" t="s">
        <v>691</v>
      </c>
      <c r="K313" t="str">
        <f>LEFT(L313,3)</f>
        <v>007</v>
      </c>
      <c r="L313" t="s">
        <v>646</v>
      </c>
      <c r="M313" t="s">
        <v>257</v>
      </c>
      <c r="N313">
        <v>3000</v>
      </c>
      <c r="O313" t="s">
        <v>56</v>
      </c>
      <c r="P313">
        <v>3922</v>
      </c>
      <c r="Q313" t="s">
        <v>258</v>
      </c>
      <c r="R313">
        <v>0</v>
      </c>
      <c r="S313" t="s">
        <v>58</v>
      </c>
      <c r="T313" s="6">
        <v>654168.37</v>
      </c>
      <c r="U313" s="1">
        <v>0</v>
      </c>
      <c r="V313" s="1">
        <v>327084.45</v>
      </c>
      <c r="W313" s="1">
        <v>327084.45</v>
      </c>
      <c r="X313" s="1">
        <v>1216175.0900000001</v>
      </c>
      <c r="Y313" s="1">
        <v>500000</v>
      </c>
      <c r="Z313" s="1">
        <v>752924.61</v>
      </c>
      <c r="AA313" s="1">
        <v>660945.14</v>
      </c>
    </row>
    <row r="314" spans="1:27" x14ac:dyDescent="0.35">
      <c r="A314" t="str">
        <f t="shared" si="13"/>
        <v>1.1-00-X0200800744519</v>
      </c>
      <c r="B314" t="s">
        <v>1027</v>
      </c>
      <c r="C314" t="s">
        <v>639</v>
      </c>
      <c r="D314" t="s">
        <v>643</v>
      </c>
      <c r="E314" t="s">
        <v>1034</v>
      </c>
      <c r="F314" t="s">
        <v>644</v>
      </c>
      <c r="G314" t="s">
        <v>178</v>
      </c>
      <c r="H314" t="s">
        <v>1052</v>
      </c>
      <c r="I314" t="s">
        <v>645</v>
      </c>
      <c r="J314" t="s">
        <v>284</v>
      </c>
      <c r="K314" t="str">
        <f>LEFT(L314,3)</f>
        <v>007</v>
      </c>
      <c r="L314" t="s">
        <v>646</v>
      </c>
      <c r="M314" t="s">
        <v>257</v>
      </c>
      <c r="N314">
        <v>4000</v>
      </c>
      <c r="O314" t="s">
        <v>233</v>
      </c>
      <c r="P314">
        <v>4451</v>
      </c>
      <c r="Q314" t="s">
        <v>282</v>
      </c>
      <c r="R314">
        <v>9</v>
      </c>
      <c r="S314" t="s">
        <v>283</v>
      </c>
      <c r="T314" s="6">
        <v>700000</v>
      </c>
      <c r="U314" s="1">
        <v>700008.48</v>
      </c>
      <c r="V314" s="1">
        <v>500000</v>
      </c>
      <c r="W314" s="1">
        <v>500000</v>
      </c>
      <c r="X314" s="1">
        <v>750000</v>
      </c>
      <c r="Y314" s="1">
        <v>760500</v>
      </c>
      <c r="Z314" s="1">
        <v>500000</v>
      </c>
      <c r="AA314" s="1">
        <v>500000</v>
      </c>
    </row>
    <row r="315" spans="1:27" x14ac:dyDescent="0.35">
      <c r="A315" t="str">
        <f t="shared" si="13"/>
        <v>1.1-14-X0200700739220</v>
      </c>
      <c r="B315" t="s">
        <v>1125</v>
      </c>
      <c r="C315" t="s">
        <v>249</v>
      </c>
      <c r="D315" s="5" t="s">
        <v>252</v>
      </c>
      <c r="E315" t="s">
        <v>1034</v>
      </c>
      <c r="F315" t="s">
        <v>175</v>
      </c>
      <c r="G315" t="s">
        <v>178</v>
      </c>
      <c r="H315" t="s">
        <v>1066</v>
      </c>
      <c r="I315" t="s">
        <v>253</v>
      </c>
      <c r="J315" t="s">
        <v>256</v>
      </c>
      <c r="K315" t="s">
        <v>1066</v>
      </c>
      <c r="L315" t="s">
        <v>254</v>
      </c>
      <c r="M315" t="s">
        <v>257</v>
      </c>
      <c r="N315">
        <v>3000</v>
      </c>
      <c r="O315" t="s">
        <v>56</v>
      </c>
      <c r="P315">
        <v>3922</v>
      </c>
      <c r="Q315" t="s">
        <v>258</v>
      </c>
      <c r="R315">
        <v>0</v>
      </c>
      <c r="S315" t="s">
        <v>58</v>
      </c>
      <c r="T315" s="10">
        <v>812000</v>
      </c>
      <c r="U315" s="1">
        <v>0</v>
      </c>
      <c r="V315" s="1">
        <v>465866.34</v>
      </c>
      <c r="W315" s="1">
        <v>465866.34</v>
      </c>
      <c r="X315" s="1">
        <v>0</v>
      </c>
      <c r="Y315" s="1">
        <v>0</v>
      </c>
      <c r="Z315" s="1">
        <v>0</v>
      </c>
      <c r="AA315" s="1">
        <v>0</v>
      </c>
    </row>
    <row r="316" spans="1:27" x14ac:dyDescent="0.35">
      <c r="A316" t="str">
        <f t="shared" si="13"/>
        <v>1.1-00-X0201501033910</v>
      </c>
      <c r="B316" t="s">
        <v>1027</v>
      </c>
      <c r="C316" t="s">
        <v>639</v>
      </c>
      <c r="D316" t="s">
        <v>643</v>
      </c>
      <c r="E316" t="s">
        <v>1034</v>
      </c>
      <c r="F316" t="s">
        <v>644</v>
      </c>
      <c r="G316" t="s">
        <v>178</v>
      </c>
      <c r="H316" t="s">
        <v>1056</v>
      </c>
      <c r="I316" t="s">
        <v>660</v>
      </c>
      <c r="J316" t="s">
        <v>661</v>
      </c>
      <c r="K316" t="str">
        <f t="shared" ref="K316:K362" si="15">LEFT(L316,3)</f>
        <v>010</v>
      </c>
      <c r="L316" t="s">
        <v>658</v>
      </c>
      <c r="M316" t="s">
        <v>276</v>
      </c>
      <c r="N316">
        <v>3000</v>
      </c>
      <c r="O316" t="s">
        <v>56</v>
      </c>
      <c r="P316">
        <v>3391</v>
      </c>
      <c r="Q316" t="s">
        <v>129</v>
      </c>
      <c r="R316">
        <v>0</v>
      </c>
      <c r="S316" t="s">
        <v>58</v>
      </c>
      <c r="T316" s="6">
        <v>1070960</v>
      </c>
      <c r="U316" s="1">
        <v>1000000</v>
      </c>
      <c r="V316" s="1">
        <v>1050960</v>
      </c>
      <c r="W316" s="1">
        <v>0</v>
      </c>
      <c r="X316" s="1">
        <v>584640</v>
      </c>
      <c r="Y316" s="1">
        <v>500000</v>
      </c>
      <c r="Z316" s="1">
        <v>584640</v>
      </c>
      <c r="AA316" s="1">
        <v>584640</v>
      </c>
    </row>
    <row r="317" spans="1:27" x14ac:dyDescent="0.35">
      <c r="A317" t="str">
        <f t="shared" si="13"/>
        <v>1.1-00-X0703602229810</v>
      </c>
      <c r="B317" t="s">
        <v>1027</v>
      </c>
      <c r="C317" t="s">
        <v>639</v>
      </c>
      <c r="D317" t="s">
        <v>643</v>
      </c>
      <c r="E317" t="s">
        <v>1037</v>
      </c>
      <c r="F317" t="s">
        <v>684</v>
      </c>
      <c r="G317" t="s">
        <v>147</v>
      </c>
      <c r="H317" t="s">
        <v>1082</v>
      </c>
      <c r="I317" t="s">
        <v>722</v>
      </c>
      <c r="J317" t="s">
        <v>473</v>
      </c>
      <c r="K317" t="str">
        <f t="shared" si="15"/>
        <v>022</v>
      </c>
      <c r="L317" t="s">
        <v>723</v>
      </c>
      <c r="M317" t="s">
        <v>474</v>
      </c>
      <c r="N317">
        <v>2000</v>
      </c>
      <c r="O317" t="s">
        <v>105</v>
      </c>
      <c r="P317">
        <v>2981</v>
      </c>
      <c r="Q317" t="s">
        <v>380</v>
      </c>
      <c r="R317">
        <v>0</v>
      </c>
      <c r="S317" t="s">
        <v>58</v>
      </c>
      <c r="T317" s="6">
        <v>87672.8</v>
      </c>
      <c r="U317" s="1">
        <v>350000</v>
      </c>
      <c r="V317" s="1">
        <v>87672.8</v>
      </c>
      <c r="W317" s="1">
        <v>87672.8</v>
      </c>
      <c r="X317" s="1">
        <v>200000</v>
      </c>
      <c r="Y317" s="1">
        <v>200000</v>
      </c>
      <c r="Z317" s="1">
        <v>0</v>
      </c>
      <c r="AA317" s="1">
        <v>0</v>
      </c>
    </row>
    <row r="318" spans="1:27" x14ac:dyDescent="0.35">
      <c r="A318" t="str">
        <f t="shared" si="13"/>
        <v>1.1-00-X0703402027210</v>
      </c>
      <c r="B318" t="s">
        <v>1027</v>
      </c>
      <c r="C318" t="s">
        <v>639</v>
      </c>
      <c r="D318" t="s">
        <v>643</v>
      </c>
      <c r="E318" t="s">
        <v>1037</v>
      </c>
      <c r="F318" t="s">
        <v>684</v>
      </c>
      <c r="G318" t="s">
        <v>147</v>
      </c>
      <c r="H318" t="s">
        <v>1083</v>
      </c>
      <c r="I318" t="s">
        <v>724</v>
      </c>
      <c r="J318" t="s">
        <v>200</v>
      </c>
      <c r="K318" t="str">
        <f t="shared" si="15"/>
        <v>020</v>
      </c>
      <c r="L318" t="s">
        <v>725</v>
      </c>
      <c r="M318" t="s">
        <v>201</v>
      </c>
      <c r="N318">
        <v>2000</v>
      </c>
      <c r="O318" t="s">
        <v>105</v>
      </c>
      <c r="P318">
        <v>2721</v>
      </c>
      <c r="Q318" t="s">
        <v>377</v>
      </c>
      <c r="R318">
        <v>0</v>
      </c>
      <c r="S318" t="s">
        <v>58</v>
      </c>
      <c r="T318" s="6">
        <v>88525.4</v>
      </c>
      <c r="U318" s="1">
        <v>96000</v>
      </c>
      <c r="V318" s="1">
        <v>88525.4</v>
      </c>
      <c r="W318" s="1">
        <v>88525.4</v>
      </c>
      <c r="X318" s="1">
        <v>96000</v>
      </c>
      <c r="Y318" s="1">
        <v>96000</v>
      </c>
      <c r="Z318" s="1">
        <v>58549.14</v>
      </c>
      <c r="AA318" s="1">
        <v>58549.14</v>
      </c>
    </row>
    <row r="319" spans="1:27" x14ac:dyDescent="0.35">
      <c r="A319" t="str">
        <f t="shared" si="13"/>
        <v>1.1-00-X0703402029110</v>
      </c>
      <c r="B319" t="s">
        <v>1027</v>
      </c>
      <c r="C319" t="s">
        <v>639</v>
      </c>
      <c r="D319" t="s">
        <v>643</v>
      </c>
      <c r="E319" t="s">
        <v>1037</v>
      </c>
      <c r="F319" t="s">
        <v>684</v>
      </c>
      <c r="G319" t="s">
        <v>147</v>
      </c>
      <c r="H319" t="s">
        <v>1083</v>
      </c>
      <c r="I319" t="s">
        <v>724</v>
      </c>
      <c r="J319" t="s">
        <v>200</v>
      </c>
      <c r="K319" t="str">
        <f t="shared" si="15"/>
        <v>020</v>
      </c>
      <c r="L319" t="s">
        <v>725</v>
      </c>
      <c r="M319" t="s">
        <v>201</v>
      </c>
      <c r="N319">
        <v>2000</v>
      </c>
      <c r="O319" t="s">
        <v>105</v>
      </c>
      <c r="P319">
        <v>2911</v>
      </c>
      <c r="Q319" t="s">
        <v>312</v>
      </c>
      <c r="R319">
        <v>0</v>
      </c>
      <c r="S319" t="s">
        <v>58</v>
      </c>
      <c r="T319" s="6">
        <v>99012.87</v>
      </c>
      <c r="U319" s="1">
        <v>150000</v>
      </c>
      <c r="V319" s="1">
        <v>99012.87</v>
      </c>
      <c r="W319" s="1">
        <v>99012.87</v>
      </c>
      <c r="X319" s="1">
        <v>150000</v>
      </c>
      <c r="Y319" s="1">
        <v>150000</v>
      </c>
      <c r="Z319" s="1">
        <v>126287.4</v>
      </c>
      <c r="AA319" s="1">
        <v>126287.4</v>
      </c>
    </row>
    <row r="320" spans="1:27" x14ac:dyDescent="0.35">
      <c r="A320" t="str">
        <f t="shared" si="13"/>
        <v>1.1-00-X0703301956110</v>
      </c>
      <c r="B320" t="s">
        <v>1027</v>
      </c>
      <c r="C320" t="s">
        <v>639</v>
      </c>
      <c r="D320" t="s">
        <v>643</v>
      </c>
      <c r="E320" t="s">
        <v>1037</v>
      </c>
      <c r="F320" t="s">
        <v>684</v>
      </c>
      <c r="G320" t="s">
        <v>147</v>
      </c>
      <c r="H320" t="s">
        <v>1064</v>
      </c>
      <c r="I320" t="s">
        <v>685</v>
      </c>
      <c r="J320" t="s">
        <v>404</v>
      </c>
      <c r="K320" t="str">
        <f t="shared" si="15"/>
        <v>019</v>
      </c>
      <c r="L320" t="s">
        <v>686</v>
      </c>
      <c r="M320" t="s">
        <v>405</v>
      </c>
      <c r="N320">
        <v>5000</v>
      </c>
      <c r="O320" t="s">
        <v>118</v>
      </c>
      <c r="P320">
        <v>5611</v>
      </c>
      <c r="Q320" t="s">
        <v>403</v>
      </c>
      <c r="R320">
        <v>0</v>
      </c>
      <c r="S320" t="s">
        <v>58</v>
      </c>
      <c r="T320" s="6">
        <v>102605.1</v>
      </c>
      <c r="U320" s="1">
        <v>0</v>
      </c>
      <c r="V320" s="1">
        <v>102605.1</v>
      </c>
      <c r="W320" s="1">
        <v>102605.1</v>
      </c>
      <c r="X320" s="1">
        <v>34442.42</v>
      </c>
      <c r="Y320" s="1">
        <v>70064.399999999994</v>
      </c>
      <c r="Z320" s="1">
        <v>34442.42</v>
      </c>
      <c r="AA320" s="1">
        <v>34442.42</v>
      </c>
    </row>
    <row r="321" spans="1:27" x14ac:dyDescent="0.35">
      <c r="A321" t="str">
        <f t="shared" si="13"/>
        <v>1.1-00-X0703502127210</v>
      </c>
      <c r="B321" t="s">
        <v>1027</v>
      </c>
      <c r="C321" t="s">
        <v>639</v>
      </c>
      <c r="D321" t="s">
        <v>643</v>
      </c>
      <c r="E321" t="s">
        <v>1037</v>
      </c>
      <c r="F321" t="s">
        <v>684</v>
      </c>
      <c r="G321" t="s">
        <v>147</v>
      </c>
      <c r="H321" t="s">
        <v>1077</v>
      </c>
      <c r="I321" t="s">
        <v>713</v>
      </c>
      <c r="J321" t="s">
        <v>191</v>
      </c>
      <c r="K321" t="str">
        <f t="shared" si="15"/>
        <v>021</v>
      </c>
      <c r="L321" t="s">
        <v>714</v>
      </c>
      <c r="M321" t="s">
        <v>192</v>
      </c>
      <c r="N321">
        <v>2000</v>
      </c>
      <c r="O321" t="s">
        <v>105</v>
      </c>
      <c r="P321">
        <v>2721</v>
      </c>
      <c r="Q321" t="s">
        <v>377</v>
      </c>
      <c r="R321">
        <v>0</v>
      </c>
      <c r="S321" t="s">
        <v>58</v>
      </c>
      <c r="T321" s="6">
        <v>119808.4</v>
      </c>
      <c r="U321" s="1">
        <v>180000</v>
      </c>
      <c r="V321" s="1">
        <v>119808.4</v>
      </c>
      <c r="W321" s="1">
        <v>119808.4</v>
      </c>
      <c r="X321" s="1">
        <v>180000</v>
      </c>
      <c r="Y321" s="1">
        <v>180000</v>
      </c>
      <c r="Z321" s="1">
        <v>78661.919999999998</v>
      </c>
      <c r="AA321" s="1">
        <v>78661.919999999998</v>
      </c>
    </row>
    <row r="322" spans="1:27" x14ac:dyDescent="0.35">
      <c r="A322" t="str">
        <f t="shared" ref="A322:A385" si="16">CONCATENATE(B322,E322,H322,K322,P322,R322)</f>
        <v>1.1-00-X0703502121610</v>
      </c>
      <c r="B322" t="s">
        <v>1027</v>
      </c>
      <c r="C322" t="s">
        <v>639</v>
      </c>
      <c r="D322" t="s">
        <v>643</v>
      </c>
      <c r="E322" t="s">
        <v>1037</v>
      </c>
      <c r="F322" t="s">
        <v>684</v>
      </c>
      <c r="G322" t="s">
        <v>147</v>
      </c>
      <c r="H322" t="s">
        <v>1077</v>
      </c>
      <c r="I322" t="s">
        <v>713</v>
      </c>
      <c r="J322" t="s">
        <v>191</v>
      </c>
      <c r="K322" t="str">
        <f t="shared" si="15"/>
        <v>021</v>
      </c>
      <c r="L322" t="s">
        <v>714</v>
      </c>
      <c r="M322" t="s">
        <v>192</v>
      </c>
      <c r="N322">
        <v>2000</v>
      </c>
      <c r="O322" t="s">
        <v>105</v>
      </c>
      <c r="P322">
        <v>2161</v>
      </c>
      <c r="Q322" t="s">
        <v>367</v>
      </c>
      <c r="R322">
        <v>0</v>
      </c>
      <c r="S322" t="s">
        <v>58</v>
      </c>
      <c r="T322" s="6">
        <v>167264.17000000001</v>
      </c>
      <c r="U322" s="1">
        <v>175000</v>
      </c>
      <c r="V322" s="1">
        <v>167264.17000000001</v>
      </c>
      <c r="W322" s="1">
        <v>167264.17000000001</v>
      </c>
      <c r="X322" s="1">
        <v>175000</v>
      </c>
      <c r="Y322" s="1">
        <v>175000</v>
      </c>
      <c r="Z322" s="1">
        <v>122811.52</v>
      </c>
      <c r="AA322" s="1">
        <v>122811.52</v>
      </c>
    </row>
    <row r="323" spans="1:27" x14ac:dyDescent="0.35">
      <c r="A323" t="str">
        <f t="shared" si="16"/>
        <v>1.1-00-X0703902429110</v>
      </c>
      <c r="B323" t="s">
        <v>1027</v>
      </c>
      <c r="C323" t="s">
        <v>639</v>
      </c>
      <c r="D323" t="s">
        <v>643</v>
      </c>
      <c r="E323" t="s">
        <v>1037</v>
      </c>
      <c r="F323" t="s">
        <v>684</v>
      </c>
      <c r="G323" t="s">
        <v>147</v>
      </c>
      <c r="H323" t="s">
        <v>1084</v>
      </c>
      <c r="I323" t="s">
        <v>726</v>
      </c>
      <c r="J323" t="s">
        <v>484</v>
      </c>
      <c r="K323" t="str">
        <f t="shared" si="15"/>
        <v>024</v>
      </c>
      <c r="L323" t="s">
        <v>727</v>
      </c>
      <c r="M323" t="s">
        <v>485</v>
      </c>
      <c r="N323">
        <v>2000</v>
      </c>
      <c r="O323" t="s">
        <v>105</v>
      </c>
      <c r="P323">
        <v>2911</v>
      </c>
      <c r="Q323" t="s">
        <v>312</v>
      </c>
      <c r="R323">
        <v>0</v>
      </c>
      <c r="S323" t="s">
        <v>58</v>
      </c>
      <c r="T323" s="6">
        <v>179634.79</v>
      </c>
      <c r="U323" s="1">
        <v>150000</v>
      </c>
      <c r="V323" s="1">
        <v>166096.24</v>
      </c>
      <c r="W323" s="1">
        <v>148799.01</v>
      </c>
      <c r="X323" s="1">
        <v>200000</v>
      </c>
      <c r="Y323" s="1">
        <v>300000</v>
      </c>
      <c r="Z323" s="1">
        <v>172317.13</v>
      </c>
      <c r="AA323" s="1">
        <v>172317.13</v>
      </c>
    </row>
    <row r="324" spans="1:27" x14ac:dyDescent="0.35">
      <c r="A324" t="str">
        <f t="shared" si="16"/>
        <v>1.1-00-X0703902456410</v>
      </c>
      <c r="B324" t="s">
        <v>1027</v>
      </c>
      <c r="C324" t="s">
        <v>639</v>
      </c>
      <c r="D324" t="s">
        <v>643</v>
      </c>
      <c r="E324" t="s">
        <v>1037</v>
      </c>
      <c r="F324" t="s">
        <v>684</v>
      </c>
      <c r="G324" t="s">
        <v>147</v>
      </c>
      <c r="H324" t="s">
        <v>1084</v>
      </c>
      <c r="I324" t="s">
        <v>726</v>
      </c>
      <c r="J324" t="s">
        <v>484</v>
      </c>
      <c r="K324" t="str">
        <f t="shared" si="15"/>
        <v>024</v>
      </c>
      <c r="L324" t="s">
        <v>727</v>
      </c>
      <c r="M324" t="s">
        <v>485</v>
      </c>
      <c r="N324">
        <v>5000</v>
      </c>
      <c r="O324" t="s">
        <v>118</v>
      </c>
      <c r="P324">
        <v>5641</v>
      </c>
      <c r="Q324" t="s">
        <v>244</v>
      </c>
      <c r="R324">
        <v>0</v>
      </c>
      <c r="S324" t="s">
        <v>58</v>
      </c>
      <c r="T324" s="6">
        <v>190820</v>
      </c>
      <c r="U324" s="1">
        <v>0</v>
      </c>
      <c r="V324" s="1">
        <v>176842</v>
      </c>
      <c r="W324" s="1">
        <v>176842</v>
      </c>
      <c r="X324" s="1">
        <v>30000</v>
      </c>
      <c r="Y324" s="1">
        <v>400000</v>
      </c>
      <c r="Z324" s="1">
        <v>26448</v>
      </c>
      <c r="AA324" s="1">
        <v>26448</v>
      </c>
    </row>
    <row r="325" spans="1:27" x14ac:dyDescent="0.35">
      <c r="A325" t="str">
        <f t="shared" si="16"/>
        <v>1.1-00-X0703602225510</v>
      </c>
      <c r="B325" t="s">
        <v>1027</v>
      </c>
      <c r="C325" t="s">
        <v>639</v>
      </c>
      <c r="D325" t="s">
        <v>643</v>
      </c>
      <c r="E325" t="s">
        <v>1037</v>
      </c>
      <c r="F325" t="s">
        <v>684</v>
      </c>
      <c r="G325" t="s">
        <v>147</v>
      </c>
      <c r="H325" t="s">
        <v>1082</v>
      </c>
      <c r="I325" t="s">
        <v>722</v>
      </c>
      <c r="J325" t="s">
        <v>473</v>
      </c>
      <c r="K325" t="str">
        <f t="shared" si="15"/>
        <v>022</v>
      </c>
      <c r="L325" t="s">
        <v>723</v>
      </c>
      <c r="M325" t="s">
        <v>474</v>
      </c>
      <c r="N325">
        <v>2000</v>
      </c>
      <c r="O325" t="s">
        <v>105</v>
      </c>
      <c r="P325">
        <v>2551</v>
      </c>
      <c r="Q325" t="s">
        <v>476</v>
      </c>
      <c r="R325">
        <v>0</v>
      </c>
      <c r="S325" t="s">
        <v>58</v>
      </c>
      <c r="T325" s="6">
        <v>215444.39</v>
      </c>
      <c r="U325" s="1">
        <v>200000</v>
      </c>
      <c r="V325" s="1">
        <v>100722.97</v>
      </c>
      <c r="W325" s="1">
        <v>20704.84</v>
      </c>
      <c r="X325" s="1">
        <v>470000</v>
      </c>
      <c r="Y325" s="1">
        <v>250000</v>
      </c>
      <c r="Z325" s="1">
        <v>321664.31</v>
      </c>
      <c r="AA325" s="1">
        <v>321664.31</v>
      </c>
    </row>
    <row r="326" spans="1:27" x14ac:dyDescent="0.35">
      <c r="A326" t="str">
        <f t="shared" si="16"/>
        <v>1.1-00-X0703602227210</v>
      </c>
      <c r="B326" t="s">
        <v>1027</v>
      </c>
      <c r="C326" t="s">
        <v>639</v>
      </c>
      <c r="D326" t="s">
        <v>643</v>
      </c>
      <c r="E326" t="s">
        <v>1037</v>
      </c>
      <c r="F326" t="s">
        <v>684</v>
      </c>
      <c r="G326" t="s">
        <v>147</v>
      </c>
      <c r="H326" t="s">
        <v>1082</v>
      </c>
      <c r="I326" t="s">
        <v>722</v>
      </c>
      <c r="J326" t="s">
        <v>473</v>
      </c>
      <c r="K326" t="str">
        <f t="shared" si="15"/>
        <v>022</v>
      </c>
      <c r="L326" t="s">
        <v>723</v>
      </c>
      <c r="M326" t="s">
        <v>474</v>
      </c>
      <c r="N326">
        <v>2000</v>
      </c>
      <c r="O326" t="s">
        <v>105</v>
      </c>
      <c r="P326">
        <v>2721</v>
      </c>
      <c r="Q326" t="s">
        <v>377</v>
      </c>
      <c r="R326">
        <v>0</v>
      </c>
      <c r="S326" t="s">
        <v>58</v>
      </c>
      <c r="T326" s="6">
        <v>334663.40999999997</v>
      </c>
      <c r="U326" s="1">
        <v>360000</v>
      </c>
      <c r="V326" s="1">
        <v>334663.40999999997</v>
      </c>
      <c r="W326" s="1">
        <v>334663.40999999997</v>
      </c>
      <c r="X326" s="1">
        <v>480000</v>
      </c>
      <c r="Y326" s="1">
        <v>480000</v>
      </c>
      <c r="Z326" s="1">
        <v>353079.7</v>
      </c>
      <c r="AA326" s="1">
        <v>353079.7</v>
      </c>
    </row>
    <row r="327" spans="1:27" x14ac:dyDescent="0.35">
      <c r="A327" t="str">
        <f t="shared" si="16"/>
        <v>1.1-00-X0703301927210</v>
      </c>
      <c r="B327" t="s">
        <v>1027</v>
      </c>
      <c r="C327" t="s">
        <v>639</v>
      </c>
      <c r="D327" t="s">
        <v>643</v>
      </c>
      <c r="E327" t="s">
        <v>1037</v>
      </c>
      <c r="F327" t="s">
        <v>684</v>
      </c>
      <c r="G327" t="s">
        <v>147</v>
      </c>
      <c r="H327" t="s">
        <v>1064</v>
      </c>
      <c r="I327" t="s">
        <v>685</v>
      </c>
      <c r="J327" t="s">
        <v>404</v>
      </c>
      <c r="K327" t="str">
        <f t="shared" si="15"/>
        <v>019</v>
      </c>
      <c r="L327" t="s">
        <v>686</v>
      </c>
      <c r="M327" t="s">
        <v>405</v>
      </c>
      <c r="N327">
        <v>2000</v>
      </c>
      <c r="O327" t="s">
        <v>105</v>
      </c>
      <c r="P327">
        <v>2721</v>
      </c>
      <c r="Q327" t="s">
        <v>377</v>
      </c>
      <c r="R327">
        <v>0</v>
      </c>
      <c r="S327" t="s">
        <v>58</v>
      </c>
      <c r="T327" s="6">
        <v>366490.4</v>
      </c>
      <c r="U327" s="1">
        <v>350000</v>
      </c>
      <c r="V327" s="1">
        <v>346190.4</v>
      </c>
      <c r="W327" s="1">
        <v>346190.4</v>
      </c>
      <c r="X327" s="1">
        <v>235317.6</v>
      </c>
      <c r="Y327" s="1">
        <v>366490.4</v>
      </c>
      <c r="Z327" s="1">
        <v>235317.6</v>
      </c>
      <c r="AA327" s="1">
        <v>235317.6</v>
      </c>
    </row>
    <row r="328" spans="1:27" x14ac:dyDescent="0.35">
      <c r="A328" t="str">
        <f t="shared" si="16"/>
        <v>1.1-00-X0703902425210</v>
      </c>
      <c r="B328" t="s">
        <v>1027</v>
      </c>
      <c r="C328" t="s">
        <v>639</v>
      </c>
      <c r="D328" t="s">
        <v>643</v>
      </c>
      <c r="E328" t="s">
        <v>1037</v>
      </c>
      <c r="F328" t="s">
        <v>684</v>
      </c>
      <c r="G328" t="s">
        <v>147</v>
      </c>
      <c r="H328" t="s">
        <v>1084</v>
      </c>
      <c r="I328" t="s">
        <v>726</v>
      </c>
      <c r="J328" t="s">
        <v>484</v>
      </c>
      <c r="K328" t="str">
        <f t="shared" si="15"/>
        <v>024</v>
      </c>
      <c r="L328" t="s">
        <v>727</v>
      </c>
      <c r="M328" t="s">
        <v>485</v>
      </c>
      <c r="N328">
        <v>2000</v>
      </c>
      <c r="O328" t="s">
        <v>105</v>
      </c>
      <c r="P328">
        <v>2521</v>
      </c>
      <c r="Q328" t="s">
        <v>375</v>
      </c>
      <c r="R328">
        <v>0</v>
      </c>
      <c r="S328" t="s">
        <v>58</v>
      </c>
      <c r="T328" s="6">
        <v>432224.74</v>
      </c>
      <c r="U328" s="1">
        <v>450000</v>
      </c>
      <c r="V328" s="1">
        <v>417224.74</v>
      </c>
      <c r="W328" s="1">
        <v>417224.74</v>
      </c>
      <c r="X328" s="1">
        <v>620880</v>
      </c>
      <c r="Y328" s="1">
        <v>450000</v>
      </c>
      <c r="Z328" s="1">
        <v>598983.59</v>
      </c>
      <c r="AA328" s="1">
        <v>434989.95</v>
      </c>
    </row>
    <row r="329" spans="1:27" x14ac:dyDescent="0.35">
      <c r="A329" t="str">
        <f t="shared" si="16"/>
        <v>1.1-00-X0703902427210</v>
      </c>
      <c r="B329" t="s">
        <v>1027</v>
      </c>
      <c r="C329" t="s">
        <v>639</v>
      </c>
      <c r="D329" t="s">
        <v>643</v>
      </c>
      <c r="E329" t="s">
        <v>1037</v>
      </c>
      <c r="F329" t="s">
        <v>684</v>
      </c>
      <c r="G329" t="s">
        <v>147</v>
      </c>
      <c r="H329" t="s">
        <v>1084</v>
      </c>
      <c r="I329" t="s">
        <v>726</v>
      </c>
      <c r="J329" t="s">
        <v>484</v>
      </c>
      <c r="K329" t="str">
        <f t="shared" si="15"/>
        <v>024</v>
      </c>
      <c r="L329" t="s">
        <v>727</v>
      </c>
      <c r="M329" t="s">
        <v>485</v>
      </c>
      <c r="N329">
        <v>2000</v>
      </c>
      <c r="O329" t="s">
        <v>105</v>
      </c>
      <c r="P329">
        <v>2721</v>
      </c>
      <c r="Q329" t="s">
        <v>377</v>
      </c>
      <c r="R329">
        <v>0</v>
      </c>
      <c r="S329" t="s">
        <v>58</v>
      </c>
      <c r="T329" s="6">
        <v>434847.5</v>
      </c>
      <c r="U329" s="1">
        <v>442200</v>
      </c>
      <c r="V329" s="1">
        <v>423247.5</v>
      </c>
      <c r="W329" s="1">
        <v>418155.1</v>
      </c>
      <c r="X329" s="1">
        <v>292200</v>
      </c>
      <c r="Y329" s="1">
        <v>442200</v>
      </c>
      <c r="Z329" s="1">
        <v>241618.72</v>
      </c>
      <c r="AA329" s="1">
        <v>241618.72</v>
      </c>
    </row>
    <row r="330" spans="1:27" x14ac:dyDescent="0.35">
      <c r="A330" t="str">
        <f t="shared" si="16"/>
        <v>1.1-00-X0703902421610</v>
      </c>
      <c r="B330" t="s">
        <v>1027</v>
      </c>
      <c r="C330" t="s">
        <v>639</v>
      </c>
      <c r="D330" t="s">
        <v>643</v>
      </c>
      <c r="E330" t="s">
        <v>1037</v>
      </c>
      <c r="F330" t="s">
        <v>684</v>
      </c>
      <c r="G330" t="s">
        <v>147</v>
      </c>
      <c r="H330" t="s">
        <v>1084</v>
      </c>
      <c r="I330" t="s">
        <v>726</v>
      </c>
      <c r="J330" t="s">
        <v>484</v>
      </c>
      <c r="K330" t="str">
        <f t="shared" si="15"/>
        <v>024</v>
      </c>
      <c r="L330" t="s">
        <v>727</v>
      </c>
      <c r="M330" t="s">
        <v>485</v>
      </c>
      <c r="N330">
        <v>2000</v>
      </c>
      <c r="O330" t="s">
        <v>105</v>
      </c>
      <c r="P330">
        <v>2161</v>
      </c>
      <c r="Q330" t="s">
        <v>367</v>
      </c>
      <c r="R330">
        <v>0</v>
      </c>
      <c r="S330" t="s">
        <v>58</v>
      </c>
      <c r="T330" s="6">
        <v>442326.13</v>
      </c>
      <c r="U330" s="1">
        <v>500000</v>
      </c>
      <c r="V330" s="1">
        <v>433545.57</v>
      </c>
      <c r="W330" s="1">
        <v>433545.57</v>
      </c>
      <c r="X330" s="1">
        <v>450000</v>
      </c>
      <c r="Y330" s="1">
        <v>650000</v>
      </c>
      <c r="Z330" s="1">
        <v>388972.13</v>
      </c>
      <c r="AA330" s="1">
        <v>326288.63</v>
      </c>
    </row>
    <row r="331" spans="1:27" x14ac:dyDescent="0.35">
      <c r="A331" t="str">
        <f t="shared" si="16"/>
        <v>1.1-00-X0703301921610</v>
      </c>
      <c r="B331" t="s">
        <v>1027</v>
      </c>
      <c r="C331" t="s">
        <v>639</v>
      </c>
      <c r="D331" t="s">
        <v>643</v>
      </c>
      <c r="E331" t="s">
        <v>1037</v>
      </c>
      <c r="F331" t="s">
        <v>684</v>
      </c>
      <c r="G331" t="s">
        <v>147</v>
      </c>
      <c r="H331" t="s">
        <v>1064</v>
      </c>
      <c r="I331" t="s">
        <v>685</v>
      </c>
      <c r="J331" t="s">
        <v>404</v>
      </c>
      <c r="K331" t="str">
        <f t="shared" si="15"/>
        <v>019</v>
      </c>
      <c r="L331" t="s">
        <v>686</v>
      </c>
      <c r="M331" t="s">
        <v>405</v>
      </c>
      <c r="N331">
        <v>2000</v>
      </c>
      <c r="O331" t="s">
        <v>105</v>
      </c>
      <c r="P331">
        <v>2161</v>
      </c>
      <c r="Q331" t="s">
        <v>367</v>
      </c>
      <c r="R331">
        <v>0</v>
      </c>
      <c r="S331" t="s">
        <v>58</v>
      </c>
      <c r="T331" s="6">
        <v>580450.68000000005</v>
      </c>
      <c r="U331" s="1">
        <v>0</v>
      </c>
      <c r="V331" s="1">
        <v>580450.68000000005</v>
      </c>
      <c r="W331" s="1">
        <v>580450.68000000005</v>
      </c>
      <c r="X331" s="1">
        <v>1472462.48</v>
      </c>
      <c r="Y331" s="1">
        <v>1250000</v>
      </c>
      <c r="Z331" s="1">
        <v>1220782.48</v>
      </c>
      <c r="AA331" s="1">
        <v>1220782.48</v>
      </c>
    </row>
    <row r="332" spans="1:27" x14ac:dyDescent="0.35">
      <c r="A332" t="str">
        <f t="shared" si="16"/>
        <v>1.1-00-X0703902435410</v>
      </c>
      <c r="B332" t="s">
        <v>1027</v>
      </c>
      <c r="C332" t="s">
        <v>639</v>
      </c>
      <c r="D332" t="s">
        <v>643</v>
      </c>
      <c r="E332" t="s">
        <v>1037</v>
      </c>
      <c r="F332" t="s">
        <v>684</v>
      </c>
      <c r="G332" t="s">
        <v>147</v>
      </c>
      <c r="H332" t="s">
        <v>1084</v>
      </c>
      <c r="I332" t="s">
        <v>726</v>
      </c>
      <c r="J332" t="s">
        <v>484</v>
      </c>
      <c r="K332" t="str">
        <f t="shared" si="15"/>
        <v>024</v>
      </c>
      <c r="L332" t="s">
        <v>727</v>
      </c>
      <c r="M332" t="s">
        <v>485</v>
      </c>
      <c r="N332">
        <v>3000</v>
      </c>
      <c r="O332" t="s">
        <v>56</v>
      </c>
      <c r="P332">
        <v>3541</v>
      </c>
      <c r="Q332" t="s">
        <v>489</v>
      </c>
      <c r="R332">
        <v>0</v>
      </c>
      <c r="S332" t="s">
        <v>58</v>
      </c>
      <c r="T332" s="6">
        <v>626843.77</v>
      </c>
      <c r="U332" s="1">
        <v>650000</v>
      </c>
      <c r="V332" s="1">
        <v>625973.76000000001</v>
      </c>
      <c r="W332" s="1">
        <v>573881.78</v>
      </c>
      <c r="X332" s="1">
        <v>468827.83</v>
      </c>
      <c r="Y332" s="1">
        <v>650000</v>
      </c>
      <c r="Z332" s="1">
        <v>468827.82</v>
      </c>
      <c r="AA332" s="1">
        <v>364643.86</v>
      </c>
    </row>
    <row r="333" spans="1:27" x14ac:dyDescent="0.35">
      <c r="A333" t="str">
        <f t="shared" si="16"/>
        <v>1.1-00-X0703301924710</v>
      </c>
      <c r="B333" t="s">
        <v>1027</v>
      </c>
      <c r="C333" t="s">
        <v>639</v>
      </c>
      <c r="D333" t="s">
        <v>643</v>
      </c>
      <c r="E333" t="s">
        <v>1037</v>
      </c>
      <c r="F333" t="s">
        <v>684</v>
      </c>
      <c r="G333" t="s">
        <v>147</v>
      </c>
      <c r="H333" t="s">
        <v>1064</v>
      </c>
      <c r="I333" t="s">
        <v>685</v>
      </c>
      <c r="J333" t="s">
        <v>404</v>
      </c>
      <c r="K333" t="str">
        <f t="shared" si="15"/>
        <v>019</v>
      </c>
      <c r="L333" t="s">
        <v>686</v>
      </c>
      <c r="M333" t="s">
        <v>405</v>
      </c>
      <c r="N333">
        <v>2000</v>
      </c>
      <c r="O333" t="s">
        <v>105</v>
      </c>
      <c r="P333">
        <v>2471</v>
      </c>
      <c r="Q333" t="s">
        <v>373</v>
      </c>
      <c r="R333">
        <v>0</v>
      </c>
      <c r="S333" t="s">
        <v>58</v>
      </c>
      <c r="T333" s="6">
        <v>632370.68000000005</v>
      </c>
      <c r="U333" s="1">
        <v>750000</v>
      </c>
      <c r="V333" s="1">
        <v>632370.68000000005</v>
      </c>
      <c r="W333" s="1">
        <v>632370.68000000005</v>
      </c>
      <c r="X333" s="1">
        <v>586933.61</v>
      </c>
      <c r="Y333" s="1">
        <v>575211.68000000005</v>
      </c>
      <c r="Z333" s="1">
        <v>518511.01</v>
      </c>
      <c r="AA333" s="1">
        <v>518511.01</v>
      </c>
    </row>
    <row r="334" spans="1:27" x14ac:dyDescent="0.35">
      <c r="A334" t="str">
        <f t="shared" si="16"/>
        <v>1.1-00-X0703602224210</v>
      </c>
      <c r="B334" t="s">
        <v>1027</v>
      </c>
      <c r="C334" t="s">
        <v>639</v>
      </c>
      <c r="D334" t="s">
        <v>643</v>
      </c>
      <c r="E334" t="s">
        <v>1037</v>
      </c>
      <c r="F334" t="s">
        <v>684</v>
      </c>
      <c r="G334" t="s">
        <v>147</v>
      </c>
      <c r="H334" t="s">
        <v>1082</v>
      </c>
      <c r="I334" t="s">
        <v>722</v>
      </c>
      <c r="J334" t="s">
        <v>473</v>
      </c>
      <c r="K334" t="str">
        <f t="shared" si="15"/>
        <v>022</v>
      </c>
      <c r="L334" t="s">
        <v>723</v>
      </c>
      <c r="M334" t="s">
        <v>474</v>
      </c>
      <c r="N334">
        <v>2000</v>
      </c>
      <c r="O334" t="s">
        <v>105</v>
      </c>
      <c r="P334">
        <v>2421</v>
      </c>
      <c r="Q334" t="s">
        <v>370</v>
      </c>
      <c r="R334">
        <v>0</v>
      </c>
      <c r="S334" t="s">
        <v>58</v>
      </c>
      <c r="T334" s="6">
        <v>694410.8</v>
      </c>
      <c r="U334" s="1">
        <v>700000</v>
      </c>
      <c r="V334" s="1">
        <v>694410.8</v>
      </c>
      <c r="W334" s="1">
        <v>694410.8</v>
      </c>
      <c r="X334" s="1">
        <v>750000</v>
      </c>
      <c r="Y334" s="1">
        <v>750000</v>
      </c>
      <c r="Z334" s="1">
        <v>687954.7</v>
      </c>
      <c r="AA334" s="1">
        <v>687954.7</v>
      </c>
    </row>
    <row r="335" spans="1:27" x14ac:dyDescent="0.35">
      <c r="A335" t="str">
        <f t="shared" si="16"/>
        <v>1.1-00-X0703602224610</v>
      </c>
      <c r="B335" t="s">
        <v>1027</v>
      </c>
      <c r="C335" t="s">
        <v>639</v>
      </c>
      <c r="D335" t="s">
        <v>643</v>
      </c>
      <c r="E335" t="s">
        <v>1037</v>
      </c>
      <c r="F335" t="s">
        <v>684</v>
      </c>
      <c r="G335" t="s">
        <v>147</v>
      </c>
      <c r="H335" t="s">
        <v>1082</v>
      </c>
      <c r="I335" t="s">
        <v>722</v>
      </c>
      <c r="J335" t="s">
        <v>473</v>
      </c>
      <c r="K335" t="str">
        <f t="shared" si="15"/>
        <v>022</v>
      </c>
      <c r="L335" t="s">
        <v>723</v>
      </c>
      <c r="M335" t="s">
        <v>474</v>
      </c>
      <c r="N335">
        <v>2000</v>
      </c>
      <c r="O335" t="s">
        <v>105</v>
      </c>
      <c r="P335">
        <v>2461</v>
      </c>
      <c r="Q335" t="s">
        <v>372</v>
      </c>
      <c r="R335">
        <v>0</v>
      </c>
      <c r="S335" t="s">
        <v>58</v>
      </c>
      <c r="T335" s="6">
        <v>887123.59</v>
      </c>
      <c r="U335" s="1">
        <v>150000</v>
      </c>
      <c r="V335" s="1">
        <v>488442.39</v>
      </c>
      <c r="W335" s="1">
        <v>354879.58</v>
      </c>
      <c r="X335" s="1">
        <v>650000</v>
      </c>
      <c r="Y335" s="1">
        <v>650000</v>
      </c>
      <c r="Z335" s="1">
        <v>588501.71</v>
      </c>
      <c r="AA335" s="1">
        <v>588501.71</v>
      </c>
    </row>
    <row r="336" spans="1:27" x14ac:dyDescent="0.35">
      <c r="A336" t="str">
        <f t="shared" si="16"/>
        <v>1.1-00-X0703902453210</v>
      </c>
      <c r="B336" t="s">
        <v>1027</v>
      </c>
      <c r="C336" t="s">
        <v>639</v>
      </c>
      <c r="D336" t="s">
        <v>643</v>
      </c>
      <c r="E336" t="s">
        <v>1037</v>
      </c>
      <c r="F336" t="s">
        <v>684</v>
      </c>
      <c r="G336" t="s">
        <v>147</v>
      </c>
      <c r="H336" t="s">
        <v>1084</v>
      </c>
      <c r="I336" t="s">
        <v>726</v>
      </c>
      <c r="J336" t="s">
        <v>484</v>
      </c>
      <c r="K336" t="str">
        <f t="shared" si="15"/>
        <v>024</v>
      </c>
      <c r="L336" t="s">
        <v>727</v>
      </c>
      <c r="M336" t="s">
        <v>485</v>
      </c>
      <c r="N336">
        <v>5000</v>
      </c>
      <c r="O336" t="s">
        <v>118</v>
      </c>
      <c r="P336">
        <v>5321</v>
      </c>
      <c r="Q336" t="s">
        <v>456</v>
      </c>
      <c r="R336">
        <v>0</v>
      </c>
      <c r="S336" t="s">
        <v>58</v>
      </c>
      <c r="T336" s="6">
        <v>990060.77</v>
      </c>
      <c r="U336" s="1">
        <v>1005112</v>
      </c>
      <c r="V336" s="1">
        <v>656038.77</v>
      </c>
      <c r="W336" s="1">
        <v>656038.77</v>
      </c>
      <c r="X336" s="1">
        <v>975112</v>
      </c>
      <c r="Y336" s="1">
        <v>1005112</v>
      </c>
      <c r="Z336" s="1">
        <v>830851.16</v>
      </c>
      <c r="AA336" s="1">
        <v>830851.16</v>
      </c>
    </row>
    <row r="337" spans="1:27" x14ac:dyDescent="0.35">
      <c r="A337" t="str">
        <f t="shared" si="16"/>
        <v>1.1-00-X0703902435810</v>
      </c>
      <c r="B337" t="s">
        <v>1027</v>
      </c>
      <c r="C337" t="s">
        <v>639</v>
      </c>
      <c r="D337" t="s">
        <v>643</v>
      </c>
      <c r="E337" t="s">
        <v>1037</v>
      </c>
      <c r="F337" t="s">
        <v>684</v>
      </c>
      <c r="G337" t="s">
        <v>147</v>
      </c>
      <c r="H337" t="s">
        <v>1084</v>
      </c>
      <c r="I337" t="s">
        <v>726</v>
      </c>
      <c r="J337" t="s">
        <v>484</v>
      </c>
      <c r="K337" t="str">
        <f t="shared" si="15"/>
        <v>024</v>
      </c>
      <c r="L337" t="s">
        <v>727</v>
      </c>
      <c r="M337" t="s">
        <v>485</v>
      </c>
      <c r="N337">
        <v>3000</v>
      </c>
      <c r="O337" t="s">
        <v>56</v>
      </c>
      <c r="P337">
        <v>3581</v>
      </c>
      <c r="Q337" t="s">
        <v>190</v>
      </c>
      <c r="R337">
        <v>0</v>
      </c>
      <c r="S337" t="s">
        <v>58</v>
      </c>
      <c r="T337" s="6">
        <v>994604.12</v>
      </c>
      <c r="U337" s="1">
        <v>1000000</v>
      </c>
      <c r="V337" s="1">
        <v>744924.39</v>
      </c>
      <c r="W337" s="1">
        <v>737906.39</v>
      </c>
      <c r="X337" s="1">
        <v>1310921.07</v>
      </c>
      <c r="Y337" s="1">
        <v>1000000</v>
      </c>
      <c r="Z337" s="1">
        <v>686973.56</v>
      </c>
      <c r="AA337" s="1">
        <v>559254.92000000004</v>
      </c>
    </row>
    <row r="338" spans="1:27" x14ac:dyDescent="0.35">
      <c r="A338" t="str">
        <f t="shared" si="16"/>
        <v>1.1-00-X0703301929110</v>
      </c>
      <c r="B338" t="s">
        <v>1027</v>
      </c>
      <c r="C338" t="s">
        <v>639</v>
      </c>
      <c r="D338" t="s">
        <v>643</v>
      </c>
      <c r="E338" t="s">
        <v>1037</v>
      </c>
      <c r="F338" t="s">
        <v>684</v>
      </c>
      <c r="G338" t="s">
        <v>147</v>
      </c>
      <c r="H338" t="s">
        <v>1064</v>
      </c>
      <c r="I338" t="s">
        <v>685</v>
      </c>
      <c r="J338" t="s">
        <v>404</v>
      </c>
      <c r="K338" t="str">
        <f t="shared" si="15"/>
        <v>019</v>
      </c>
      <c r="L338" t="s">
        <v>686</v>
      </c>
      <c r="M338" t="s">
        <v>405</v>
      </c>
      <c r="N338">
        <v>2000</v>
      </c>
      <c r="O338" t="s">
        <v>105</v>
      </c>
      <c r="P338">
        <v>2911</v>
      </c>
      <c r="Q338" t="s">
        <v>312</v>
      </c>
      <c r="R338">
        <v>0</v>
      </c>
      <c r="S338" t="s">
        <v>58</v>
      </c>
      <c r="T338" s="6">
        <v>996230</v>
      </c>
      <c r="U338" s="1">
        <v>1000000</v>
      </c>
      <c r="V338" s="1">
        <v>378958.6</v>
      </c>
      <c r="W338" s="1">
        <v>378958.6</v>
      </c>
      <c r="X338" s="1">
        <v>885374.88</v>
      </c>
      <c r="Y338" s="1">
        <v>921350</v>
      </c>
      <c r="Z338" s="1">
        <v>563512.49</v>
      </c>
      <c r="AA338" s="1">
        <v>560648.22</v>
      </c>
    </row>
    <row r="339" spans="1:27" x14ac:dyDescent="0.35">
      <c r="A339" t="str">
        <f t="shared" si="16"/>
        <v>1.1-00-X0703902427110</v>
      </c>
      <c r="B339" t="s">
        <v>1027</v>
      </c>
      <c r="C339" t="s">
        <v>639</v>
      </c>
      <c r="D339" t="s">
        <v>643</v>
      </c>
      <c r="E339" t="s">
        <v>1037</v>
      </c>
      <c r="F339" t="s">
        <v>684</v>
      </c>
      <c r="G339" t="s">
        <v>147</v>
      </c>
      <c r="H339" t="s">
        <v>1084</v>
      </c>
      <c r="I339" t="s">
        <v>726</v>
      </c>
      <c r="J339" t="s">
        <v>484</v>
      </c>
      <c r="K339" t="str">
        <f t="shared" si="15"/>
        <v>024</v>
      </c>
      <c r="L339" t="s">
        <v>727</v>
      </c>
      <c r="M339" t="s">
        <v>485</v>
      </c>
      <c r="N339">
        <v>2000</v>
      </c>
      <c r="O339" t="s">
        <v>105</v>
      </c>
      <c r="P339">
        <v>2711</v>
      </c>
      <c r="Q339" t="s">
        <v>106</v>
      </c>
      <c r="R339">
        <v>0</v>
      </c>
      <c r="S339" t="s">
        <v>58</v>
      </c>
      <c r="T339" s="6">
        <v>1195892.72</v>
      </c>
      <c r="U339" s="1">
        <v>1187100</v>
      </c>
      <c r="V339" s="1">
        <v>1195892.72</v>
      </c>
      <c r="W339" s="1">
        <v>951624.56</v>
      </c>
      <c r="X339" s="1">
        <v>1187100</v>
      </c>
      <c r="Y339" s="1">
        <v>1187100</v>
      </c>
      <c r="Z339" s="1">
        <v>1147483.6000000001</v>
      </c>
      <c r="AA339" s="1">
        <v>1147483.6000000001</v>
      </c>
    </row>
    <row r="340" spans="1:27" x14ac:dyDescent="0.35">
      <c r="A340" t="str">
        <f t="shared" si="16"/>
        <v>1.1-00-X0703602229110</v>
      </c>
      <c r="B340" t="s">
        <v>1027</v>
      </c>
      <c r="C340" t="s">
        <v>639</v>
      </c>
      <c r="D340" t="s">
        <v>643</v>
      </c>
      <c r="E340" t="s">
        <v>1037</v>
      </c>
      <c r="F340" t="s">
        <v>684</v>
      </c>
      <c r="G340" t="s">
        <v>147</v>
      </c>
      <c r="H340" t="s">
        <v>1082</v>
      </c>
      <c r="I340" t="s">
        <v>722</v>
      </c>
      <c r="J340" t="s">
        <v>473</v>
      </c>
      <c r="K340" t="str">
        <f t="shared" si="15"/>
        <v>022</v>
      </c>
      <c r="L340" t="s">
        <v>723</v>
      </c>
      <c r="M340" t="s">
        <v>474</v>
      </c>
      <c r="N340">
        <v>2000</v>
      </c>
      <c r="O340" t="s">
        <v>105</v>
      </c>
      <c r="P340">
        <v>2911</v>
      </c>
      <c r="Q340" t="s">
        <v>312</v>
      </c>
      <c r="R340">
        <v>0</v>
      </c>
      <c r="S340" t="s">
        <v>58</v>
      </c>
      <c r="T340" s="6">
        <v>1690149.83</v>
      </c>
      <c r="U340" s="1">
        <v>2500000</v>
      </c>
      <c r="V340" s="1">
        <v>1568349.83</v>
      </c>
      <c r="W340" s="1">
        <v>1568349.83</v>
      </c>
      <c r="X340" s="1">
        <v>5472017.1500000004</v>
      </c>
      <c r="Y340" s="1">
        <v>1650000</v>
      </c>
      <c r="Z340" s="1">
        <v>5472017.1299999999</v>
      </c>
      <c r="AA340" s="1">
        <v>5472017.1299999999</v>
      </c>
    </row>
    <row r="341" spans="1:27" x14ac:dyDescent="0.35">
      <c r="A341" t="str">
        <f t="shared" si="16"/>
        <v>1.1-00-X0703602225110</v>
      </c>
      <c r="B341" t="s">
        <v>1027</v>
      </c>
      <c r="C341" t="s">
        <v>639</v>
      </c>
      <c r="D341" t="s">
        <v>643</v>
      </c>
      <c r="E341" t="s">
        <v>1037</v>
      </c>
      <c r="F341" t="s">
        <v>684</v>
      </c>
      <c r="G341" t="s">
        <v>147</v>
      </c>
      <c r="H341" t="s">
        <v>1082</v>
      </c>
      <c r="I341" t="s">
        <v>722</v>
      </c>
      <c r="J341" t="s">
        <v>473</v>
      </c>
      <c r="K341" t="str">
        <f t="shared" si="15"/>
        <v>022</v>
      </c>
      <c r="L341" t="s">
        <v>723</v>
      </c>
      <c r="M341" t="s">
        <v>474</v>
      </c>
      <c r="N341">
        <v>2000</v>
      </c>
      <c r="O341" t="s">
        <v>105</v>
      </c>
      <c r="P341">
        <v>2511</v>
      </c>
      <c r="Q341" t="s">
        <v>475</v>
      </c>
      <c r="R341">
        <v>0</v>
      </c>
      <c r="S341" t="s">
        <v>58</v>
      </c>
      <c r="T341" s="6">
        <v>1879959.67</v>
      </c>
      <c r="U341" s="1">
        <v>1700000</v>
      </c>
      <c r="V341" s="1">
        <v>1879959.67</v>
      </c>
      <c r="W341" s="1">
        <v>1879959.67</v>
      </c>
      <c r="X341" s="1">
        <v>3800000</v>
      </c>
      <c r="Y341" s="1">
        <v>4500000</v>
      </c>
      <c r="Z341" s="1">
        <v>1806665.2</v>
      </c>
      <c r="AA341" s="1">
        <v>1806665.2</v>
      </c>
    </row>
    <row r="342" spans="1:27" x14ac:dyDescent="0.35">
      <c r="A342" t="str">
        <f t="shared" si="16"/>
        <v>1.1-00-X0703301956710</v>
      </c>
      <c r="B342" t="s">
        <v>1027</v>
      </c>
      <c r="C342" t="s">
        <v>639</v>
      </c>
      <c r="D342" t="s">
        <v>643</v>
      </c>
      <c r="E342" t="s">
        <v>1037</v>
      </c>
      <c r="F342" t="s">
        <v>684</v>
      </c>
      <c r="G342" t="s">
        <v>147</v>
      </c>
      <c r="H342" t="s">
        <v>1064</v>
      </c>
      <c r="I342" t="s">
        <v>685</v>
      </c>
      <c r="J342" t="s">
        <v>404</v>
      </c>
      <c r="K342" t="str">
        <f t="shared" si="15"/>
        <v>019</v>
      </c>
      <c r="L342" t="s">
        <v>686</v>
      </c>
      <c r="M342" t="s">
        <v>405</v>
      </c>
      <c r="N342">
        <v>5000</v>
      </c>
      <c r="O342" t="s">
        <v>118</v>
      </c>
      <c r="P342">
        <v>5671</v>
      </c>
      <c r="Q342" t="s">
        <v>407</v>
      </c>
      <c r="R342">
        <v>0</v>
      </c>
      <c r="S342" t="s">
        <v>58</v>
      </c>
      <c r="T342" s="6">
        <v>1890309.48</v>
      </c>
      <c r="U342" s="1">
        <v>0</v>
      </c>
      <c r="V342" s="1">
        <v>1890309.48</v>
      </c>
      <c r="W342" s="1">
        <v>1890309.48</v>
      </c>
      <c r="X342" s="1">
        <v>883586.88</v>
      </c>
      <c r="Y342" s="1">
        <v>1000000</v>
      </c>
      <c r="Z342" s="1">
        <v>883586.88</v>
      </c>
      <c r="AA342" s="1">
        <v>883586.88</v>
      </c>
    </row>
    <row r="343" spans="1:27" x14ac:dyDescent="0.35">
      <c r="A343" t="str">
        <f t="shared" si="16"/>
        <v>1.1-00-X0703602224710</v>
      </c>
      <c r="B343" t="s">
        <v>1027</v>
      </c>
      <c r="C343" t="s">
        <v>639</v>
      </c>
      <c r="D343" t="s">
        <v>643</v>
      </c>
      <c r="E343" t="s">
        <v>1037</v>
      </c>
      <c r="F343" t="s">
        <v>684</v>
      </c>
      <c r="G343" t="s">
        <v>147</v>
      </c>
      <c r="H343" t="s">
        <v>1082</v>
      </c>
      <c r="I343" t="s">
        <v>722</v>
      </c>
      <c r="J343" t="s">
        <v>473</v>
      </c>
      <c r="K343" t="str">
        <f t="shared" si="15"/>
        <v>022</v>
      </c>
      <c r="L343" t="s">
        <v>723</v>
      </c>
      <c r="M343" t="s">
        <v>474</v>
      </c>
      <c r="N343">
        <v>2000</v>
      </c>
      <c r="O343" t="s">
        <v>105</v>
      </c>
      <c r="P343">
        <v>2471</v>
      </c>
      <c r="Q343" t="s">
        <v>373</v>
      </c>
      <c r="R343">
        <v>0</v>
      </c>
      <c r="S343" t="s">
        <v>58</v>
      </c>
      <c r="T343" s="6">
        <v>2386641.2200000002</v>
      </c>
      <c r="U343" s="1">
        <v>2250000</v>
      </c>
      <c r="V343" s="1">
        <v>2366640.46</v>
      </c>
      <c r="W343" s="1">
        <v>2366640.46</v>
      </c>
      <c r="X343" s="1">
        <v>2680000</v>
      </c>
      <c r="Y343" s="1">
        <v>2300000</v>
      </c>
      <c r="Z343" s="1">
        <v>2504202.61</v>
      </c>
      <c r="AA343" s="1">
        <v>2504202.61</v>
      </c>
    </row>
    <row r="344" spans="1:27" x14ac:dyDescent="0.35">
      <c r="A344" t="str">
        <f t="shared" si="16"/>
        <v>1.1-00-X0703602225610</v>
      </c>
      <c r="B344" t="s">
        <v>1027</v>
      </c>
      <c r="C344" t="s">
        <v>639</v>
      </c>
      <c r="D344" t="s">
        <v>643</v>
      </c>
      <c r="E344" t="s">
        <v>1037</v>
      </c>
      <c r="F344" t="s">
        <v>684</v>
      </c>
      <c r="G344" t="s">
        <v>147</v>
      </c>
      <c r="H344" t="s">
        <v>1082</v>
      </c>
      <c r="I344" t="s">
        <v>722</v>
      </c>
      <c r="J344" t="s">
        <v>473</v>
      </c>
      <c r="K344" t="str">
        <f t="shared" si="15"/>
        <v>022</v>
      </c>
      <c r="L344" t="s">
        <v>723</v>
      </c>
      <c r="M344" t="s">
        <v>474</v>
      </c>
      <c r="N344">
        <v>2000</v>
      </c>
      <c r="O344" t="s">
        <v>105</v>
      </c>
      <c r="P344">
        <v>2561</v>
      </c>
      <c r="Q344" t="s">
        <v>376</v>
      </c>
      <c r="R344">
        <v>0</v>
      </c>
      <c r="S344" t="s">
        <v>58</v>
      </c>
      <c r="T344" s="6">
        <v>2656348.5699999998</v>
      </c>
      <c r="U344" s="1">
        <v>2250000</v>
      </c>
      <c r="V344" s="1">
        <v>2656348.12</v>
      </c>
      <c r="W344" s="1">
        <v>2656348.12</v>
      </c>
      <c r="X344" s="1">
        <v>2750000</v>
      </c>
      <c r="Y344" s="1">
        <v>2750000</v>
      </c>
      <c r="Z344" s="1">
        <v>2245861.83</v>
      </c>
      <c r="AA344" s="1">
        <v>2245861.83</v>
      </c>
    </row>
    <row r="345" spans="1:27" x14ac:dyDescent="0.35">
      <c r="A345" t="str">
        <f t="shared" si="16"/>
        <v>1.1-00-X0703602233110</v>
      </c>
      <c r="B345" t="s">
        <v>1027</v>
      </c>
      <c r="C345" t="s">
        <v>639</v>
      </c>
      <c r="D345" t="s">
        <v>643</v>
      </c>
      <c r="E345" t="s">
        <v>1037</v>
      </c>
      <c r="F345" t="s">
        <v>684</v>
      </c>
      <c r="G345" t="s">
        <v>147</v>
      </c>
      <c r="H345" t="s">
        <v>1082</v>
      </c>
      <c r="I345" t="s">
        <v>722</v>
      </c>
      <c r="J345" t="s">
        <v>473</v>
      </c>
      <c r="K345" t="str">
        <f t="shared" si="15"/>
        <v>022</v>
      </c>
      <c r="L345" t="s">
        <v>723</v>
      </c>
      <c r="M345" t="s">
        <v>474</v>
      </c>
      <c r="N345">
        <v>3000</v>
      </c>
      <c r="O345" t="s">
        <v>56</v>
      </c>
      <c r="P345">
        <v>3311</v>
      </c>
      <c r="Q345" t="s">
        <v>316</v>
      </c>
      <c r="R345">
        <v>0</v>
      </c>
      <c r="S345" t="s">
        <v>58</v>
      </c>
      <c r="T345" s="6">
        <v>3480000</v>
      </c>
      <c r="U345" s="1">
        <v>3480000</v>
      </c>
      <c r="V345" s="1">
        <v>3132000</v>
      </c>
      <c r="W345" s="1">
        <v>3132000</v>
      </c>
      <c r="X345" s="1">
        <v>2958000</v>
      </c>
      <c r="Y345" s="1">
        <v>1500000</v>
      </c>
      <c r="Z345" s="1">
        <v>2958000</v>
      </c>
      <c r="AA345" s="1">
        <v>2958000</v>
      </c>
    </row>
    <row r="346" spans="1:27" x14ac:dyDescent="0.35">
      <c r="A346" t="str">
        <f t="shared" si="16"/>
        <v>2.5-01-X0703702361210</v>
      </c>
      <c r="B346" t="s">
        <v>1030</v>
      </c>
      <c r="C346" t="s">
        <v>795</v>
      </c>
      <c r="D346" t="s">
        <v>796</v>
      </c>
      <c r="E346" t="s">
        <v>1037</v>
      </c>
      <c r="F346" t="s">
        <v>684</v>
      </c>
      <c r="G346" t="s">
        <v>147</v>
      </c>
      <c r="H346" t="s">
        <v>1068</v>
      </c>
      <c r="I346" t="s">
        <v>694</v>
      </c>
      <c r="J346" t="s">
        <v>149</v>
      </c>
      <c r="K346" t="str">
        <f t="shared" si="15"/>
        <v>023</v>
      </c>
      <c r="L346" t="s">
        <v>695</v>
      </c>
      <c r="M346" t="s">
        <v>150</v>
      </c>
      <c r="N346">
        <v>6000</v>
      </c>
      <c r="O346" t="s">
        <v>146</v>
      </c>
      <c r="P346">
        <v>6121</v>
      </c>
      <c r="Q346" t="s">
        <v>145</v>
      </c>
      <c r="R346">
        <v>0</v>
      </c>
      <c r="S346" t="s">
        <v>58</v>
      </c>
      <c r="T346" s="6">
        <v>3584500</v>
      </c>
      <c r="U346" s="1">
        <v>0</v>
      </c>
      <c r="V346" s="1">
        <v>3584228.54</v>
      </c>
      <c r="W346" s="1">
        <v>1054491.9099999999</v>
      </c>
      <c r="X346" s="1">
        <v>0</v>
      </c>
      <c r="Y346" s="1">
        <v>3200000</v>
      </c>
      <c r="Z346" s="1">
        <v>0</v>
      </c>
      <c r="AA346" s="1">
        <v>0</v>
      </c>
    </row>
    <row r="347" spans="1:27" x14ac:dyDescent="0.35">
      <c r="A347" t="str">
        <f t="shared" si="16"/>
        <v>1.1-00-X0703902453110</v>
      </c>
      <c r="B347" t="s">
        <v>1027</v>
      </c>
      <c r="C347" t="s">
        <v>639</v>
      </c>
      <c r="D347" t="s">
        <v>643</v>
      </c>
      <c r="E347" t="s">
        <v>1037</v>
      </c>
      <c r="F347" t="s">
        <v>684</v>
      </c>
      <c r="G347" t="s">
        <v>147</v>
      </c>
      <c r="H347" t="s">
        <v>1084</v>
      </c>
      <c r="I347" t="s">
        <v>726</v>
      </c>
      <c r="J347" t="s">
        <v>484</v>
      </c>
      <c r="K347" t="str">
        <f t="shared" si="15"/>
        <v>024</v>
      </c>
      <c r="L347" t="s">
        <v>727</v>
      </c>
      <c r="M347" t="s">
        <v>485</v>
      </c>
      <c r="N347">
        <v>5000</v>
      </c>
      <c r="O347" t="s">
        <v>118</v>
      </c>
      <c r="P347">
        <v>5311</v>
      </c>
      <c r="Q347" t="s">
        <v>451</v>
      </c>
      <c r="R347">
        <v>0</v>
      </c>
      <c r="S347" t="s">
        <v>58</v>
      </c>
      <c r="T347" s="6">
        <v>3780301.57</v>
      </c>
      <c r="U347" s="1">
        <v>3966039</v>
      </c>
      <c r="V347" s="1">
        <v>3746086.21</v>
      </c>
      <c r="W347" s="1">
        <v>2586666.21</v>
      </c>
      <c r="X347" s="1">
        <v>4923129</v>
      </c>
      <c r="Y347" s="1">
        <v>2000000</v>
      </c>
      <c r="Z347" s="1">
        <v>1889385.38</v>
      </c>
      <c r="AA347" s="1">
        <v>1871992.34</v>
      </c>
    </row>
    <row r="348" spans="1:27" x14ac:dyDescent="0.35">
      <c r="A348" t="str">
        <f t="shared" si="16"/>
        <v>1.1-00-X0703802361210</v>
      </c>
      <c r="B348" t="s">
        <v>1027</v>
      </c>
      <c r="C348" t="s">
        <v>639</v>
      </c>
      <c r="D348" t="s">
        <v>643</v>
      </c>
      <c r="E348" t="s">
        <v>1037</v>
      </c>
      <c r="F348" t="s">
        <v>684</v>
      </c>
      <c r="G348" t="s">
        <v>147</v>
      </c>
      <c r="H348" t="s">
        <v>1069</v>
      </c>
      <c r="I348" t="s">
        <v>697</v>
      </c>
      <c r="J348" t="s">
        <v>419</v>
      </c>
      <c r="K348" t="str">
        <f t="shared" si="15"/>
        <v>023</v>
      </c>
      <c r="L348" t="s">
        <v>695</v>
      </c>
      <c r="M348" t="s">
        <v>150</v>
      </c>
      <c r="N348">
        <v>6000</v>
      </c>
      <c r="O348" t="s">
        <v>146</v>
      </c>
      <c r="P348">
        <v>6121</v>
      </c>
      <c r="Q348" t="s">
        <v>145</v>
      </c>
      <c r="R348">
        <v>0</v>
      </c>
      <c r="S348" t="s">
        <v>58</v>
      </c>
      <c r="T348" s="6">
        <v>3998966.69</v>
      </c>
      <c r="U348" s="1">
        <v>16000000</v>
      </c>
      <c r="V348" s="1">
        <v>3998966.68</v>
      </c>
      <c r="W348" s="1">
        <v>3686713.17</v>
      </c>
      <c r="X348" s="1">
        <v>14240403.02</v>
      </c>
      <c r="Y348" s="1">
        <v>0</v>
      </c>
      <c r="Z348" s="1">
        <v>14239952.9</v>
      </c>
      <c r="AA348" s="1">
        <v>4743995.82</v>
      </c>
    </row>
    <row r="349" spans="1:27" x14ac:dyDescent="0.35">
      <c r="A349" t="str">
        <f t="shared" si="16"/>
        <v>2.5-01-X07037023613139</v>
      </c>
      <c r="B349" t="s">
        <v>1030</v>
      </c>
      <c r="C349" t="s">
        <v>795</v>
      </c>
      <c r="D349" t="s">
        <v>796</v>
      </c>
      <c r="E349" t="s">
        <v>1037</v>
      </c>
      <c r="F349" t="s">
        <v>684</v>
      </c>
      <c r="G349" t="s">
        <v>147</v>
      </c>
      <c r="H349" t="s">
        <v>1068</v>
      </c>
      <c r="I349" t="s">
        <v>694</v>
      </c>
      <c r="J349" t="s">
        <v>149</v>
      </c>
      <c r="K349" t="str">
        <f t="shared" si="15"/>
        <v>023</v>
      </c>
      <c r="L349" t="s">
        <v>695</v>
      </c>
      <c r="M349" t="s">
        <v>150</v>
      </c>
      <c r="N349">
        <v>6000</v>
      </c>
      <c r="O349" t="s">
        <v>146</v>
      </c>
      <c r="P349">
        <v>6131</v>
      </c>
      <c r="Q349" t="s">
        <v>152</v>
      </c>
      <c r="R349">
        <v>39</v>
      </c>
      <c r="S349" t="s">
        <v>617</v>
      </c>
      <c r="T349" s="6">
        <v>4000000</v>
      </c>
      <c r="U349" s="1">
        <v>0</v>
      </c>
      <c r="V349" s="1">
        <v>3999303.73</v>
      </c>
      <c r="W349" s="1">
        <v>0</v>
      </c>
      <c r="X349" s="1">
        <v>2248650</v>
      </c>
      <c r="Y349" s="1">
        <v>0</v>
      </c>
      <c r="Z349" s="1">
        <v>0</v>
      </c>
      <c r="AA349" s="1">
        <v>0</v>
      </c>
    </row>
    <row r="350" spans="1:27" x14ac:dyDescent="0.35">
      <c r="A350" t="str">
        <f t="shared" si="16"/>
        <v>1.1-00-X0703902425310</v>
      </c>
      <c r="B350" t="s">
        <v>1027</v>
      </c>
      <c r="C350" t="s">
        <v>639</v>
      </c>
      <c r="D350" t="s">
        <v>643</v>
      </c>
      <c r="E350" t="s">
        <v>1037</v>
      </c>
      <c r="F350" t="s">
        <v>684</v>
      </c>
      <c r="G350" t="s">
        <v>147</v>
      </c>
      <c r="H350" t="s">
        <v>1084</v>
      </c>
      <c r="I350" t="s">
        <v>726</v>
      </c>
      <c r="J350" t="s">
        <v>484</v>
      </c>
      <c r="K350" t="str">
        <f t="shared" si="15"/>
        <v>024</v>
      </c>
      <c r="L350" t="s">
        <v>727</v>
      </c>
      <c r="M350" t="s">
        <v>485</v>
      </c>
      <c r="N350">
        <v>2000</v>
      </c>
      <c r="O350" t="s">
        <v>105</v>
      </c>
      <c r="P350">
        <v>2531</v>
      </c>
      <c r="Q350" t="s">
        <v>444</v>
      </c>
      <c r="R350">
        <v>0</v>
      </c>
      <c r="S350" t="s">
        <v>58</v>
      </c>
      <c r="T350" s="6">
        <v>4448152.2300000004</v>
      </c>
      <c r="U350" s="1">
        <v>5000000</v>
      </c>
      <c r="V350" s="1">
        <v>4262650.17</v>
      </c>
      <c r="W350" s="1">
        <v>4262650.17</v>
      </c>
      <c r="X350" s="1">
        <v>6270000</v>
      </c>
      <c r="Y350" s="1">
        <v>5500000</v>
      </c>
      <c r="Z350" s="1">
        <v>4936256.8899999997</v>
      </c>
      <c r="AA350" s="1">
        <v>4361164.55</v>
      </c>
    </row>
    <row r="351" spans="1:27" x14ac:dyDescent="0.35">
      <c r="A351" t="str">
        <f t="shared" si="16"/>
        <v>1.1-00-X0703301924910</v>
      </c>
      <c r="B351" t="s">
        <v>1027</v>
      </c>
      <c r="C351" t="s">
        <v>639</v>
      </c>
      <c r="D351" t="s">
        <v>643</v>
      </c>
      <c r="E351" t="s">
        <v>1037</v>
      </c>
      <c r="F351" t="s">
        <v>684</v>
      </c>
      <c r="G351" t="s">
        <v>147</v>
      </c>
      <c r="H351" t="s">
        <v>1064</v>
      </c>
      <c r="I351" t="s">
        <v>685</v>
      </c>
      <c r="J351" t="s">
        <v>404</v>
      </c>
      <c r="K351" t="str">
        <f t="shared" si="15"/>
        <v>019</v>
      </c>
      <c r="L351" t="s">
        <v>686</v>
      </c>
      <c r="M351" t="s">
        <v>405</v>
      </c>
      <c r="N351">
        <v>2000</v>
      </c>
      <c r="O351" t="s">
        <v>105</v>
      </c>
      <c r="P351">
        <v>2491</v>
      </c>
      <c r="Q351" t="s">
        <v>374</v>
      </c>
      <c r="R351">
        <v>0</v>
      </c>
      <c r="S351" t="s">
        <v>58</v>
      </c>
      <c r="T351" s="6">
        <v>4676068.96</v>
      </c>
      <c r="U351" s="1">
        <v>3650000</v>
      </c>
      <c r="V351" s="1">
        <v>4676068.96</v>
      </c>
      <c r="W351" s="1">
        <v>4676068.96</v>
      </c>
      <c r="X351" s="1">
        <v>5922175.5</v>
      </c>
      <c r="Y351" s="1">
        <v>4862000</v>
      </c>
      <c r="Z351" s="1">
        <v>4623981.7</v>
      </c>
      <c r="AA351" s="1">
        <v>4623981.7</v>
      </c>
    </row>
    <row r="352" spans="1:27" x14ac:dyDescent="0.35">
      <c r="A352" t="str">
        <f t="shared" si="16"/>
        <v>1.1-00-X0703301933710</v>
      </c>
      <c r="B352" t="s">
        <v>1027</v>
      </c>
      <c r="C352" t="s">
        <v>639</v>
      </c>
      <c r="D352" t="s">
        <v>643</v>
      </c>
      <c r="E352" t="s">
        <v>1037</v>
      </c>
      <c r="F352" t="s">
        <v>684</v>
      </c>
      <c r="G352" t="s">
        <v>147</v>
      </c>
      <c r="H352" t="s">
        <v>1064</v>
      </c>
      <c r="I352" t="s">
        <v>685</v>
      </c>
      <c r="J352" t="s">
        <v>404</v>
      </c>
      <c r="K352" t="str">
        <f t="shared" si="15"/>
        <v>019</v>
      </c>
      <c r="L352" t="s">
        <v>686</v>
      </c>
      <c r="M352" t="s">
        <v>405</v>
      </c>
      <c r="N352">
        <v>3000</v>
      </c>
      <c r="O352" t="s">
        <v>56</v>
      </c>
      <c r="P352">
        <v>3371</v>
      </c>
      <c r="Q352" t="s">
        <v>387</v>
      </c>
      <c r="R352">
        <v>0</v>
      </c>
      <c r="S352" t="s">
        <v>58</v>
      </c>
      <c r="T352" s="6">
        <v>5005632</v>
      </c>
      <c r="U352" s="1">
        <v>5000000</v>
      </c>
      <c r="V352" s="1">
        <v>5005632</v>
      </c>
      <c r="W352" s="1">
        <v>5005632</v>
      </c>
      <c r="X352" s="1">
        <v>6034289.3899999997</v>
      </c>
      <c r="Y352" s="1">
        <v>5006935</v>
      </c>
      <c r="Z352" s="1">
        <v>5200017.4000000004</v>
      </c>
      <c r="AA352" s="1">
        <v>4326868.32</v>
      </c>
    </row>
    <row r="353" spans="1:27" x14ac:dyDescent="0.35">
      <c r="A353" t="str">
        <f t="shared" si="16"/>
        <v>1.1-00-X0703902425410</v>
      </c>
      <c r="B353" t="s">
        <v>1027</v>
      </c>
      <c r="C353" t="s">
        <v>639</v>
      </c>
      <c r="D353" t="s">
        <v>643</v>
      </c>
      <c r="E353" t="s">
        <v>1037</v>
      </c>
      <c r="F353" t="s">
        <v>684</v>
      </c>
      <c r="G353" t="s">
        <v>147</v>
      </c>
      <c r="H353" t="s">
        <v>1084</v>
      </c>
      <c r="I353" t="s">
        <v>726</v>
      </c>
      <c r="J353" t="s">
        <v>484</v>
      </c>
      <c r="K353" t="str">
        <f t="shared" si="15"/>
        <v>024</v>
      </c>
      <c r="L353" t="s">
        <v>727</v>
      </c>
      <c r="M353" t="s">
        <v>485</v>
      </c>
      <c r="N353">
        <v>2000</v>
      </c>
      <c r="O353" t="s">
        <v>105</v>
      </c>
      <c r="P353">
        <v>2541</v>
      </c>
      <c r="Q353" t="s">
        <v>310</v>
      </c>
      <c r="R353">
        <v>0</v>
      </c>
      <c r="S353" t="s">
        <v>58</v>
      </c>
      <c r="T353" s="6">
        <v>6082362.2999999998</v>
      </c>
      <c r="U353" s="1">
        <v>6500000</v>
      </c>
      <c r="V353" s="1">
        <v>5782693.5700000003</v>
      </c>
      <c r="W353" s="1">
        <v>5750328.9699999997</v>
      </c>
      <c r="X353" s="1">
        <v>7000000</v>
      </c>
      <c r="Y353" s="1">
        <v>6500000</v>
      </c>
      <c r="Z353" s="1">
        <v>6702046.0800000001</v>
      </c>
      <c r="AA353" s="1">
        <v>5494740.6100000003</v>
      </c>
    </row>
    <row r="354" spans="1:27" x14ac:dyDescent="0.35">
      <c r="A354" t="str">
        <f t="shared" si="16"/>
        <v>1.1-00-X0703602233210</v>
      </c>
      <c r="B354" t="s">
        <v>1027</v>
      </c>
      <c r="C354" t="s">
        <v>639</v>
      </c>
      <c r="D354" t="s">
        <v>643</v>
      </c>
      <c r="E354" t="s">
        <v>1037</v>
      </c>
      <c r="F354" t="s">
        <v>684</v>
      </c>
      <c r="G354" t="s">
        <v>147</v>
      </c>
      <c r="H354" t="s">
        <v>1082</v>
      </c>
      <c r="I354" t="s">
        <v>722</v>
      </c>
      <c r="J354" t="s">
        <v>473</v>
      </c>
      <c r="K354" t="str">
        <f t="shared" si="15"/>
        <v>022</v>
      </c>
      <c r="L354" t="s">
        <v>723</v>
      </c>
      <c r="M354" t="s">
        <v>474</v>
      </c>
      <c r="N354">
        <v>3000</v>
      </c>
      <c r="O354" t="s">
        <v>56</v>
      </c>
      <c r="P354">
        <v>3321</v>
      </c>
      <c r="Q354" t="s">
        <v>245</v>
      </c>
      <c r="R354">
        <v>0</v>
      </c>
      <c r="S354" t="s">
        <v>58</v>
      </c>
      <c r="T354" s="6">
        <v>6327644.5599999996</v>
      </c>
      <c r="U354" s="1">
        <v>5000000</v>
      </c>
      <c r="V354" s="1">
        <v>6327644.5599999996</v>
      </c>
      <c r="W354" s="1">
        <v>6327644.5599999996</v>
      </c>
      <c r="X354" s="1">
        <v>5315963.32</v>
      </c>
      <c r="Y354" s="1">
        <v>2500000</v>
      </c>
      <c r="Z354" s="1">
        <v>5315963.32</v>
      </c>
      <c r="AA354" s="1">
        <v>5315963.32</v>
      </c>
    </row>
    <row r="355" spans="1:27" x14ac:dyDescent="0.35">
      <c r="A355" t="str">
        <f t="shared" si="16"/>
        <v>1.5-03-X0703702361310</v>
      </c>
      <c r="B355" t="s">
        <v>1122</v>
      </c>
      <c r="C355" t="s">
        <v>799</v>
      </c>
      <c r="D355" t="s">
        <v>800</v>
      </c>
      <c r="E355" t="s">
        <v>1037</v>
      </c>
      <c r="F355" t="s">
        <v>684</v>
      </c>
      <c r="G355" t="s">
        <v>147</v>
      </c>
      <c r="H355" t="s">
        <v>1068</v>
      </c>
      <c r="I355" t="s">
        <v>694</v>
      </c>
      <c r="J355" t="s">
        <v>149</v>
      </c>
      <c r="K355" t="str">
        <f t="shared" si="15"/>
        <v>023</v>
      </c>
      <c r="L355" t="s">
        <v>695</v>
      </c>
      <c r="M355" t="s">
        <v>150</v>
      </c>
      <c r="N355">
        <v>6000</v>
      </c>
      <c r="O355" t="s">
        <v>146</v>
      </c>
      <c r="P355">
        <v>6131</v>
      </c>
      <c r="Q355" t="s">
        <v>152</v>
      </c>
      <c r="R355">
        <v>0</v>
      </c>
      <c r="S355" t="s">
        <v>58</v>
      </c>
      <c r="T355" s="6">
        <v>8000000</v>
      </c>
      <c r="U355" s="1">
        <v>0</v>
      </c>
      <c r="V355" s="1">
        <v>7993453.2999999998</v>
      </c>
      <c r="W355" s="1">
        <v>4796071.9800000004</v>
      </c>
      <c r="X355" s="1">
        <v>9100000</v>
      </c>
      <c r="Y355" s="1">
        <v>0</v>
      </c>
      <c r="Z355" s="1">
        <v>0</v>
      </c>
      <c r="AA355" s="1">
        <v>0</v>
      </c>
    </row>
    <row r="356" spans="1:27" x14ac:dyDescent="0.35">
      <c r="A356" t="str">
        <f t="shared" si="16"/>
        <v>2.5-03-X0703702361310</v>
      </c>
      <c r="B356" t="s">
        <v>1123</v>
      </c>
      <c r="C356" t="s">
        <v>803</v>
      </c>
      <c r="D356" t="s">
        <v>804</v>
      </c>
      <c r="E356" t="s">
        <v>1037</v>
      </c>
      <c r="F356" t="s">
        <v>684</v>
      </c>
      <c r="G356" t="s">
        <v>147</v>
      </c>
      <c r="H356" t="s">
        <v>1068</v>
      </c>
      <c r="I356" t="s">
        <v>694</v>
      </c>
      <c r="J356" t="s">
        <v>149</v>
      </c>
      <c r="K356" t="str">
        <f t="shared" si="15"/>
        <v>023</v>
      </c>
      <c r="L356" t="s">
        <v>695</v>
      </c>
      <c r="M356" t="s">
        <v>150</v>
      </c>
      <c r="N356">
        <v>6000</v>
      </c>
      <c r="O356" t="s">
        <v>146</v>
      </c>
      <c r="P356">
        <v>6131</v>
      </c>
      <c r="Q356" t="s">
        <v>152</v>
      </c>
      <c r="R356">
        <v>0</v>
      </c>
      <c r="S356" t="s">
        <v>58</v>
      </c>
      <c r="T356" s="6">
        <v>8000000</v>
      </c>
      <c r="U356" s="1">
        <v>0</v>
      </c>
      <c r="V356" s="1">
        <v>7993453.2999999998</v>
      </c>
      <c r="W356" s="1">
        <v>0</v>
      </c>
      <c r="X356" s="1">
        <v>9100000</v>
      </c>
      <c r="Y356" s="1">
        <v>0</v>
      </c>
      <c r="Z356" s="1">
        <v>0</v>
      </c>
      <c r="AA356" s="1">
        <v>0</v>
      </c>
    </row>
    <row r="357" spans="1:27" x14ac:dyDescent="0.35">
      <c r="A357" t="str">
        <f t="shared" si="16"/>
        <v>1.1-00-X0703702361210</v>
      </c>
      <c r="B357" t="s">
        <v>1027</v>
      </c>
      <c r="C357" t="s">
        <v>639</v>
      </c>
      <c r="D357" t="s">
        <v>643</v>
      </c>
      <c r="E357" t="s">
        <v>1037</v>
      </c>
      <c r="F357" t="s">
        <v>684</v>
      </c>
      <c r="G357" t="s">
        <v>147</v>
      </c>
      <c r="H357" t="s">
        <v>1068</v>
      </c>
      <c r="I357" t="s">
        <v>694</v>
      </c>
      <c r="J357" t="s">
        <v>149</v>
      </c>
      <c r="K357" t="str">
        <f t="shared" si="15"/>
        <v>023</v>
      </c>
      <c r="L357" t="s">
        <v>695</v>
      </c>
      <c r="M357" t="s">
        <v>150</v>
      </c>
      <c r="N357">
        <v>6000</v>
      </c>
      <c r="O357" t="s">
        <v>146</v>
      </c>
      <c r="P357">
        <v>6121</v>
      </c>
      <c r="Q357" t="s">
        <v>145</v>
      </c>
      <c r="R357">
        <v>0</v>
      </c>
      <c r="S357" t="s">
        <v>58</v>
      </c>
      <c r="T357" s="6">
        <v>8700000</v>
      </c>
      <c r="U357" s="1">
        <v>20466278.190000001</v>
      </c>
      <c r="V357" s="1">
        <v>8151633.8799999999</v>
      </c>
      <c r="W357" s="1">
        <v>4763029.21</v>
      </c>
      <c r="X357" s="1">
        <v>109969123.25</v>
      </c>
      <c r="Y357" s="1">
        <v>0</v>
      </c>
      <c r="Z357" s="1">
        <v>101691653.31999999</v>
      </c>
      <c r="AA357" s="1">
        <v>18854983.010000002</v>
      </c>
    </row>
    <row r="358" spans="1:27" x14ac:dyDescent="0.35">
      <c r="A358" t="str">
        <f t="shared" si="16"/>
        <v>1.1-00-X0703602239220</v>
      </c>
      <c r="B358" t="s">
        <v>1027</v>
      </c>
      <c r="C358" t="s">
        <v>639</v>
      </c>
      <c r="D358" t="s">
        <v>643</v>
      </c>
      <c r="E358" t="s">
        <v>1037</v>
      </c>
      <c r="F358" t="s">
        <v>684</v>
      </c>
      <c r="G358" t="s">
        <v>147</v>
      </c>
      <c r="H358" t="s">
        <v>1082</v>
      </c>
      <c r="I358" t="s">
        <v>722</v>
      </c>
      <c r="J358" t="s">
        <v>473</v>
      </c>
      <c r="K358" t="str">
        <f t="shared" si="15"/>
        <v>022</v>
      </c>
      <c r="L358" t="s">
        <v>723</v>
      </c>
      <c r="M358" t="s">
        <v>474</v>
      </c>
      <c r="N358">
        <v>3000</v>
      </c>
      <c r="O358" t="s">
        <v>56</v>
      </c>
      <c r="P358">
        <v>3922</v>
      </c>
      <c r="Q358" t="s">
        <v>258</v>
      </c>
      <c r="R358">
        <v>0</v>
      </c>
      <c r="S358" t="s">
        <v>58</v>
      </c>
      <c r="T358" s="6">
        <v>9375698</v>
      </c>
      <c r="U358" s="1">
        <v>9000000</v>
      </c>
      <c r="V358" s="1">
        <v>9328218</v>
      </c>
      <c r="W358" s="1">
        <v>9328218</v>
      </c>
      <c r="X358" s="1">
        <v>10259700</v>
      </c>
      <c r="Y358" s="1">
        <v>7000000</v>
      </c>
      <c r="Z358" s="1">
        <v>10259700</v>
      </c>
      <c r="AA358" s="1">
        <v>10259700</v>
      </c>
    </row>
    <row r="359" spans="1:27" x14ac:dyDescent="0.35">
      <c r="A359" t="str">
        <f t="shared" si="16"/>
        <v>1.1-00-X0703402024610</v>
      </c>
      <c r="B359" t="s">
        <v>1027</v>
      </c>
      <c r="C359" t="s">
        <v>639</v>
      </c>
      <c r="D359" t="s">
        <v>643</v>
      </c>
      <c r="E359" t="s">
        <v>1037</v>
      </c>
      <c r="F359" t="s">
        <v>684</v>
      </c>
      <c r="G359" t="s">
        <v>147</v>
      </c>
      <c r="H359" t="s">
        <v>1083</v>
      </c>
      <c r="I359" t="s">
        <v>724</v>
      </c>
      <c r="J359" t="s">
        <v>200</v>
      </c>
      <c r="K359" t="str">
        <f t="shared" si="15"/>
        <v>020</v>
      </c>
      <c r="L359" t="s">
        <v>725</v>
      </c>
      <c r="M359" t="s">
        <v>201</v>
      </c>
      <c r="N359">
        <v>2000</v>
      </c>
      <c r="O359" t="s">
        <v>105</v>
      </c>
      <c r="P359">
        <v>2461</v>
      </c>
      <c r="Q359" t="s">
        <v>372</v>
      </c>
      <c r="R359">
        <v>0</v>
      </c>
      <c r="S359" t="s">
        <v>58</v>
      </c>
      <c r="T359" s="6">
        <v>9695208.3100000005</v>
      </c>
      <c r="U359" s="1">
        <v>9600000</v>
      </c>
      <c r="V359" s="1">
        <v>9695208.3100000005</v>
      </c>
      <c r="W359" s="1">
        <v>9667530.7100000009</v>
      </c>
      <c r="X359" s="1">
        <v>15279767.109999999</v>
      </c>
      <c r="Y359" s="1">
        <v>10600000</v>
      </c>
      <c r="Z359" s="1">
        <v>12477934.68</v>
      </c>
      <c r="AA359" s="1">
        <v>9535881.4900000002</v>
      </c>
    </row>
    <row r="360" spans="1:27" x14ac:dyDescent="0.35">
      <c r="A360" t="str">
        <f t="shared" si="16"/>
        <v>1.1-00-X0703702361510</v>
      </c>
      <c r="B360" t="s">
        <v>1027</v>
      </c>
      <c r="C360" t="s">
        <v>639</v>
      </c>
      <c r="D360" t="s">
        <v>643</v>
      </c>
      <c r="E360" t="s">
        <v>1037</v>
      </c>
      <c r="F360" t="s">
        <v>684</v>
      </c>
      <c r="G360" t="s">
        <v>147</v>
      </c>
      <c r="H360" t="s">
        <v>1068</v>
      </c>
      <c r="I360" t="s">
        <v>694</v>
      </c>
      <c r="J360" t="s">
        <v>149</v>
      </c>
      <c r="K360" t="str">
        <f t="shared" si="15"/>
        <v>023</v>
      </c>
      <c r="L360" t="s">
        <v>695</v>
      </c>
      <c r="M360" t="s">
        <v>150</v>
      </c>
      <c r="N360">
        <v>6000</v>
      </c>
      <c r="O360" t="s">
        <v>146</v>
      </c>
      <c r="P360">
        <v>6151</v>
      </c>
      <c r="Q360" t="s">
        <v>153</v>
      </c>
      <c r="R360">
        <v>0</v>
      </c>
      <c r="S360" t="s">
        <v>58</v>
      </c>
      <c r="T360" s="6">
        <v>10186470.58</v>
      </c>
      <c r="U360" s="1">
        <v>0</v>
      </c>
      <c r="V360" s="1">
        <v>10186470.57</v>
      </c>
      <c r="W360" s="1">
        <v>9383995.3000000007</v>
      </c>
      <c r="X360" s="1">
        <v>56764356.049999997</v>
      </c>
      <c r="Y360" s="1">
        <v>21369154.550000001</v>
      </c>
      <c r="Z360" s="1">
        <v>54981325.990000002</v>
      </c>
      <c r="AA360" s="1">
        <v>22974249.370000001</v>
      </c>
    </row>
    <row r="361" spans="1:27" x14ac:dyDescent="0.35">
      <c r="A361" t="str">
        <f t="shared" si="16"/>
        <v>1.1-00-X0703902433910</v>
      </c>
      <c r="B361" t="s">
        <v>1027</v>
      </c>
      <c r="C361" t="s">
        <v>639</v>
      </c>
      <c r="D361" t="s">
        <v>643</v>
      </c>
      <c r="E361" t="s">
        <v>1037</v>
      </c>
      <c r="F361" t="s">
        <v>684</v>
      </c>
      <c r="G361" t="s">
        <v>147</v>
      </c>
      <c r="H361" t="s">
        <v>1084</v>
      </c>
      <c r="I361" t="s">
        <v>726</v>
      </c>
      <c r="J361" t="s">
        <v>484</v>
      </c>
      <c r="K361" t="str">
        <f t="shared" si="15"/>
        <v>024</v>
      </c>
      <c r="L361" t="s">
        <v>727</v>
      </c>
      <c r="M361" t="s">
        <v>485</v>
      </c>
      <c r="N361">
        <v>3000</v>
      </c>
      <c r="O361" t="s">
        <v>56</v>
      </c>
      <c r="P361">
        <v>3391</v>
      </c>
      <c r="Q361" t="s">
        <v>129</v>
      </c>
      <c r="R361">
        <v>0</v>
      </c>
      <c r="S361" t="s">
        <v>58</v>
      </c>
      <c r="T361" s="6">
        <v>10788552.82</v>
      </c>
      <c r="U361" s="1">
        <v>4000000</v>
      </c>
      <c r="V361" s="1">
        <v>10570692.279999999</v>
      </c>
      <c r="W361" s="1">
        <v>10570692.289999999</v>
      </c>
      <c r="X361" s="1">
        <v>9689450.6899999995</v>
      </c>
      <c r="Y361" s="1">
        <v>4000000</v>
      </c>
      <c r="Z361" s="1">
        <v>9630196.0899999999</v>
      </c>
      <c r="AA361" s="1">
        <v>8504358.7400000002</v>
      </c>
    </row>
    <row r="362" spans="1:27" x14ac:dyDescent="0.35">
      <c r="A362" t="str">
        <f t="shared" si="16"/>
        <v>1.1-00-X0703301924210</v>
      </c>
      <c r="B362" t="s">
        <v>1027</v>
      </c>
      <c r="C362" t="s">
        <v>639</v>
      </c>
      <c r="D362" t="s">
        <v>643</v>
      </c>
      <c r="E362" t="s">
        <v>1037</v>
      </c>
      <c r="F362" t="s">
        <v>684</v>
      </c>
      <c r="G362" t="s">
        <v>147</v>
      </c>
      <c r="H362" t="s">
        <v>1064</v>
      </c>
      <c r="I362" t="s">
        <v>685</v>
      </c>
      <c r="J362" t="s">
        <v>404</v>
      </c>
      <c r="K362" t="str">
        <f t="shared" si="15"/>
        <v>019</v>
      </c>
      <c r="L362" t="s">
        <v>686</v>
      </c>
      <c r="M362" t="s">
        <v>405</v>
      </c>
      <c r="N362">
        <v>2000</v>
      </c>
      <c r="O362" t="s">
        <v>105</v>
      </c>
      <c r="P362">
        <v>2421</v>
      </c>
      <c r="Q362" t="s">
        <v>370</v>
      </c>
      <c r="R362">
        <v>0</v>
      </c>
      <c r="S362" t="s">
        <v>58</v>
      </c>
      <c r="T362" s="6">
        <v>12729419.48</v>
      </c>
      <c r="U362" s="1">
        <v>11000000</v>
      </c>
      <c r="V362" s="1">
        <v>12293269.859999999</v>
      </c>
      <c r="W362" s="1">
        <v>12293269.859999999</v>
      </c>
      <c r="X362" s="1">
        <v>16464553.470000001</v>
      </c>
      <c r="Y362" s="1">
        <v>12100000</v>
      </c>
      <c r="Z362" s="1">
        <v>14730334.199999999</v>
      </c>
      <c r="AA362" s="1">
        <v>13711705.02</v>
      </c>
    </row>
    <row r="363" spans="1:27" x14ac:dyDescent="0.35">
      <c r="A363" t="str">
        <f t="shared" si="16"/>
        <v>1.6-09-X0703702361510</v>
      </c>
      <c r="B363" t="s">
        <v>1121</v>
      </c>
      <c r="C363" t="s">
        <v>634</v>
      </c>
      <c r="D363" t="s">
        <v>635</v>
      </c>
      <c r="E363" t="s">
        <v>1037</v>
      </c>
      <c r="F363" t="s">
        <v>140</v>
      </c>
      <c r="G363" t="s">
        <v>147</v>
      </c>
      <c r="H363" t="s">
        <v>1068</v>
      </c>
      <c r="I363" t="s">
        <v>141</v>
      </c>
      <c r="J363" t="s">
        <v>149</v>
      </c>
      <c r="K363" t="s">
        <v>1073</v>
      </c>
      <c r="L363" t="s">
        <v>142</v>
      </c>
      <c r="M363" t="s">
        <v>150</v>
      </c>
      <c r="N363">
        <v>6000</v>
      </c>
      <c r="O363" t="s">
        <v>146</v>
      </c>
      <c r="P363">
        <v>6151</v>
      </c>
      <c r="Q363" t="s">
        <v>153</v>
      </c>
      <c r="R363">
        <v>0</v>
      </c>
      <c r="S363" t="s">
        <v>58</v>
      </c>
      <c r="T363" s="6">
        <v>15000000</v>
      </c>
      <c r="U363" s="1">
        <v>0</v>
      </c>
      <c r="V363" s="1">
        <v>13656035.789999999</v>
      </c>
      <c r="W363" s="1">
        <v>10532732.02</v>
      </c>
      <c r="X363" s="1">
        <v>0</v>
      </c>
      <c r="Y363" s="1">
        <v>0</v>
      </c>
      <c r="Z363" s="1">
        <v>0</v>
      </c>
      <c r="AA363" s="1">
        <v>0</v>
      </c>
    </row>
    <row r="364" spans="1:27" x14ac:dyDescent="0.35">
      <c r="A364" t="str">
        <f t="shared" si="16"/>
        <v>1.1-00-X0602901724910</v>
      </c>
      <c r="B364" t="s">
        <v>1027</v>
      </c>
      <c r="C364" t="s">
        <v>639</v>
      </c>
      <c r="D364" t="s">
        <v>643</v>
      </c>
      <c r="E364" t="s">
        <v>1041</v>
      </c>
      <c r="F364" t="s">
        <v>728</v>
      </c>
      <c r="G364" t="s">
        <v>223</v>
      </c>
      <c r="H364" t="s">
        <v>1085</v>
      </c>
      <c r="I364" t="s">
        <v>729</v>
      </c>
      <c r="J364" t="s">
        <v>496</v>
      </c>
      <c r="K364" t="str">
        <f t="shared" ref="K364:K395" si="17">LEFT(L364,3)</f>
        <v>017</v>
      </c>
      <c r="L364" t="s">
        <v>730</v>
      </c>
      <c r="M364" t="s">
        <v>497</v>
      </c>
      <c r="N364">
        <v>2000</v>
      </c>
      <c r="O364" t="s">
        <v>105</v>
      </c>
      <c r="P364">
        <v>2491</v>
      </c>
      <c r="Q364" t="s">
        <v>374</v>
      </c>
      <c r="R364">
        <v>0</v>
      </c>
      <c r="S364" t="s">
        <v>58</v>
      </c>
      <c r="T364" s="1">
        <v>0</v>
      </c>
      <c r="U364" s="1">
        <v>150000</v>
      </c>
      <c r="V364" s="1">
        <v>0</v>
      </c>
      <c r="W364" s="1">
        <v>0</v>
      </c>
      <c r="X364" s="1">
        <v>0</v>
      </c>
      <c r="Y364" s="1">
        <v>150000</v>
      </c>
      <c r="Z364" s="1">
        <v>0</v>
      </c>
      <c r="AA364" s="1">
        <v>0</v>
      </c>
    </row>
    <row r="365" spans="1:27" x14ac:dyDescent="0.35">
      <c r="A365" t="str">
        <f t="shared" si="16"/>
        <v>1.1-00-X0602901725410</v>
      </c>
      <c r="B365" t="s">
        <v>1027</v>
      </c>
      <c r="C365" t="s">
        <v>639</v>
      </c>
      <c r="D365" t="s">
        <v>643</v>
      </c>
      <c r="E365" t="s">
        <v>1041</v>
      </c>
      <c r="F365" t="s">
        <v>728</v>
      </c>
      <c r="G365" t="s">
        <v>223</v>
      </c>
      <c r="H365" t="s">
        <v>1085</v>
      </c>
      <c r="I365" t="s">
        <v>729</v>
      </c>
      <c r="J365" t="s">
        <v>496</v>
      </c>
      <c r="K365" t="str">
        <f t="shared" si="17"/>
        <v>017</v>
      </c>
      <c r="L365" t="s">
        <v>730</v>
      </c>
      <c r="M365" t="s">
        <v>497</v>
      </c>
      <c r="N365">
        <v>2000</v>
      </c>
      <c r="O365" t="s">
        <v>105</v>
      </c>
      <c r="P365">
        <v>2541</v>
      </c>
      <c r="Q365" t="s">
        <v>310</v>
      </c>
      <c r="R365">
        <v>0</v>
      </c>
      <c r="S365" t="s">
        <v>58</v>
      </c>
      <c r="T365" s="6">
        <v>2169.1999999999998</v>
      </c>
      <c r="U365" s="1">
        <v>3000</v>
      </c>
      <c r="V365" s="1">
        <v>2169.1999999999998</v>
      </c>
      <c r="W365" s="1">
        <v>2169.1999999999998</v>
      </c>
      <c r="X365" s="1">
        <v>2500</v>
      </c>
      <c r="Y365" s="1">
        <v>2500</v>
      </c>
      <c r="Z365" s="1">
        <v>2312.75</v>
      </c>
      <c r="AA365" s="1">
        <v>2312.75</v>
      </c>
    </row>
    <row r="366" spans="1:27" x14ac:dyDescent="0.35">
      <c r="A366" t="str">
        <f t="shared" si="16"/>
        <v>1.1-00-X0602901729110</v>
      </c>
      <c r="B366" t="s">
        <v>1027</v>
      </c>
      <c r="C366" t="s">
        <v>639</v>
      </c>
      <c r="D366" t="s">
        <v>643</v>
      </c>
      <c r="E366" t="s">
        <v>1041</v>
      </c>
      <c r="F366" t="s">
        <v>728</v>
      </c>
      <c r="G366" t="s">
        <v>223</v>
      </c>
      <c r="H366" t="s">
        <v>1085</v>
      </c>
      <c r="I366" t="s">
        <v>729</v>
      </c>
      <c r="J366" t="s">
        <v>496</v>
      </c>
      <c r="K366" t="str">
        <f t="shared" si="17"/>
        <v>017</v>
      </c>
      <c r="L366" t="s">
        <v>730</v>
      </c>
      <c r="M366" t="s">
        <v>497</v>
      </c>
      <c r="N366">
        <v>2000</v>
      </c>
      <c r="O366" t="s">
        <v>105</v>
      </c>
      <c r="P366">
        <v>2911</v>
      </c>
      <c r="Q366" t="s">
        <v>312</v>
      </c>
      <c r="R366">
        <v>0</v>
      </c>
      <c r="S366" t="s">
        <v>58</v>
      </c>
      <c r="T366" s="6">
        <v>3263.13</v>
      </c>
      <c r="U366" s="1">
        <v>7000</v>
      </c>
      <c r="V366" s="1">
        <v>3263.13</v>
      </c>
      <c r="W366" s="1">
        <v>3263.13</v>
      </c>
      <c r="X366" s="1">
        <v>3500</v>
      </c>
      <c r="Y366" s="1">
        <v>3500</v>
      </c>
      <c r="Z366" s="1">
        <v>0</v>
      </c>
      <c r="AA366" s="1">
        <v>0</v>
      </c>
    </row>
    <row r="367" spans="1:27" x14ac:dyDescent="0.35">
      <c r="A367" t="str">
        <f t="shared" si="16"/>
        <v>1.1-00-X0602901732210</v>
      </c>
      <c r="B367" t="s">
        <v>1027</v>
      </c>
      <c r="C367" t="s">
        <v>639</v>
      </c>
      <c r="D367" t="s">
        <v>643</v>
      </c>
      <c r="E367" t="s">
        <v>1041</v>
      </c>
      <c r="F367" t="s">
        <v>728</v>
      </c>
      <c r="G367" t="s">
        <v>223</v>
      </c>
      <c r="H367" t="s">
        <v>1085</v>
      </c>
      <c r="I367" t="s">
        <v>729</v>
      </c>
      <c r="J367" t="s">
        <v>496</v>
      </c>
      <c r="K367" t="str">
        <f t="shared" si="17"/>
        <v>017</v>
      </c>
      <c r="L367" t="s">
        <v>730</v>
      </c>
      <c r="M367" t="s">
        <v>497</v>
      </c>
      <c r="N367">
        <v>3000</v>
      </c>
      <c r="O367" t="s">
        <v>56</v>
      </c>
      <c r="P367">
        <v>3221</v>
      </c>
      <c r="Q367" t="s">
        <v>382</v>
      </c>
      <c r="R367">
        <v>0</v>
      </c>
      <c r="S367" t="s">
        <v>58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348000</v>
      </c>
      <c r="Z367" s="1">
        <v>0</v>
      </c>
      <c r="AA367" s="1">
        <v>0</v>
      </c>
    </row>
    <row r="368" spans="1:27" x14ac:dyDescent="0.35">
      <c r="A368" t="str">
        <f t="shared" si="16"/>
        <v>1.1-00-X0602901738210</v>
      </c>
      <c r="B368" t="s">
        <v>1027</v>
      </c>
      <c r="C368" t="s">
        <v>639</v>
      </c>
      <c r="D368" t="s">
        <v>643</v>
      </c>
      <c r="E368" t="s">
        <v>1041</v>
      </c>
      <c r="F368" t="s">
        <v>728</v>
      </c>
      <c r="G368" t="s">
        <v>223</v>
      </c>
      <c r="H368" t="s">
        <v>1085</v>
      </c>
      <c r="I368" t="s">
        <v>729</v>
      </c>
      <c r="J368" t="s">
        <v>496</v>
      </c>
      <c r="K368" t="str">
        <f t="shared" si="17"/>
        <v>017</v>
      </c>
      <c r="L368" t="s">
        <v>730</v>
      </c>
      <c r="M368" t="s">
        <v>497</v>
      </c>
      <c r="N368">
        <v>3000</v>
      </c>
      <c r="O368" t="s">
        <v>56</v>
      </c>
      <c r="P368">
        <v>3821</v>
      </c>
      <c r="Q368" t="s">
        <v>228</v>
      </c>
      <c r="R368">
        <v>0</v>
      </c>
      <c r="S368" t="s">
        <v>58</v>
      </c>
      <c r="T368" s="6">
        <v>1246600</v>
      </c>
      <c r="U368" s="1">
        <v>429793.08</v>
      </c>
      <c r="V368" s="1">
        <v>1171600</v>
      </c>
      <c r="W368" s="1">
        <v>1171600</v>
      </c>
      <c r="X368" s="1">
        <v>93171.199999999997</v>
      </c>
      <c r="Y368" s="1">
        <v>400000</v>
      </c>
      <c r="Z368" s="1">
        <v>74611.199999999997</v>
      </c>
      <c r="AA368" s="1">
        <v>74611.199999999997</v>
      </c>
    </row>
    <row r="369" spans="1:27" x14ac:dyDescent="0.35">
      <c r="A369" t="str">
        <f t="shared" si="16"/>
        <v>1.1-00-X06029017382115</v>
      </c>
      <c r="B369" t="s">
        <v>1027</v>
      </c>
      <c r="C369" t="s">
        <v>639</v>
      </c>
      <c r="D369" t="s">
        <v>643</v>
      </c>
      <c r="E369" t="s">
        <v>1041</v>
      </c>
      <c r="F369" t="s">
        <v>728</v>
      </c>
      <c r="G369" t="s">
        <v>223</v>
      </c>
      <c r="H369" t="s">
        <v>1085</v>
      </c>
      <c r="I369" t="s">
        <v>729</v>
      </c>
      <c r="J369" t="s">
        <v>496</v>
      </c>
      <c r="K369" t="str">
        <f t="shared" si="17"/>
        <v>017</v>
      </c>
      <c r="L369" t="s">
        <v>730</v>
      </c>
      <c r="M369" t="s">
        <v>497</v>
      </c>
      <c r="N369">
        <v>3000</v>
      </c>
      <c r="O369" t="s">
        <v>56</v>
      </c>
      <c r="P369">
        <v>3821</v>
      </c>
      <c r="Q369" t="s">
        <v>228</v>
      </c>
      <c r="R369">
        <v>15</v>
      </c>
      <c r="S369" t="s">
        <v>498</v>
      </c>
      <c r="T369" s="1">
        <v>0</v>
      </c>
      <c r="U369" s="1">
        <v>0</v>
      </c>
      <c r="V369" s="1">
        <v>0</v>
      </c>
      <c r="W369" s="1">
        <v>0</v>
      </c>
      <c r="X369" s="1">
        <v>1492920</v>
      </c>
      <c r="Y369" s="1">
        <v>1500000</v>
      </c>
      <c r="Z369" s="1">
        <v>1492920</v>
      </c>
      <c r="AA369" s="1">
        <v>1492920</v>
      </c>
    </row>
    <row r="370" spans="1:27" x14ac:dyDescent="0.35">
      <c r="A370" t="str">
        <f t="shared" si="16"/>
        <v>1.1-00-X06029017382116</v>
      </c>
      <c r="B370" t="s">
        <v>1027</v>
      </c>
      <c r="C370" t="s">
        <v>639</v>
      </c>
      <c r="D370" t="s">
        <v>643</v>
      </c>
      <c r="E370" t="s">
        <v>1041</v>
      </c>
      <c r="F370" t="s">
        <v>728</v>
      </c>
      <c r="G370" t="s">
        <v>223</v>
      </c>
      <c r="H370" t="s">
        <v>1085</v>
      </c>
      <c r="I370" t="s">
        <v>729</v>
      </c>
      <c r="J370" t="s">
        <v>496</v>
      </c>
      <c r="K370" t="str">
        <f t="shared" si="17"/>
        <v>017</v>
      </c>
      <c r="L370" t="s">
        <v>730</v>
      </c>
      <c r="M370" t="s">
        <v>497</v>
      </c>
      <c r="N370">
        <v>3000</v>
      </c>
      <c r="O370" t="s">
        <v>56</v>
      </c>
      <c r="P370">
        <v>3821</v>
      </c>
      <c r="Q370" t="s">
        <v>228</v>
      </c>
      <c r="R370">
        <v>16</v>
      </c>
      <c r="S370" t="s">
        <v>499</v>
      </c>
      <c r="T370" s="6">
        <v>1996400</v>
      </c>
      <c r="U370" s="1">
        <v>1500000</v>
      </c>
      <c r="V370" s="1">
        <v>1496400</v>
      </c>
      <c r="W370" s="1">
        <v>1496400</v>
      </c>
      <c r="X370" s="1">
        <v>589860</v>
      </c>
      <c r="Y370" s="1">
        <v>600000</v>
      </c>
      <c r="Z370" s="1">
        <v>589860</v>
      </c>
      <c r="AA370" s="1">
        <v>589860</v>
      </c>
    </row>
    <row r="371" spans="1:27" x14ac:dyDescent="0.35">
      <c r="A371" t="str">
        <f t="shared" si="16"/>
        <v>1.1-00-X1605503642110</v>
      </c>
      <c r="B371" t="s">
        <v>1027</v>
      </c>
      <c r="C371" t="s">
        <v>639</v>
      </c>
      <c r="D371" t="s">
        <v>643</v>
      </c>
      <c r="E371" t="s">
        <v>1042</v>
      </c>
      <c r="F371" t="s">
        <v>731</v>
      </c>
      <c r="G371" s="3" t="s">
        <v>506</v>
      </c>
      <c r="H371" t="s">
        <v>1086</v>
      </c>
      <c r="I371" t="s">
        <v>732</v>
      </c>
      <c r="J371" t="s">
        <v>507</v>
      </c>
      <c r="K371" t="str">
        <f t="shared" si="17"/>
        <v>036</v>
      </c>
      <c r="L371" t="s">
        <v>733</v>
      </c>
      <c r="M371" t="s">
        <v>506</v>
      </c>
      <c r="N371">
        <v>4000</v>
      </c>
      <c r="O371" t="s">
        <v>233</v>
      </c>
      <c r="P371">
        <v>4211</v>
      </c>
      <c r="Q371" t="s">
        <v>291</v>
      </c>
      <c r="R371">
        <v>0</v>
      </c>
      <c r="S371" t="s">
        <v>58</v>
      </c>
      <c r="T371" s="1">
        <v>16510000</v>
      </c>
      <c r="U371" s="1">
        <v>16500000</v>
      </c>
      <c r="V371" s="1">
        <v>16510000</v>
      </c>
      <c r="W371" s="1">
        <v>16510000</v>
      </c>
      <c r="X371" s="1">
        <v>17127649.879999999</v>
      </c>
      <c r="Y371" s="1">
        <v>17059649.879999999</v>
      </c>
      <c r="Z371" s="1">
        <v>17127649.879999999</v>
      </c>
      <c r="AA371" s="1">
        <v>17127649.879999999</v>
      </c>
    </row>
    <row r="372" spans="1:27" x14ac:dyDescent="0.35">
      <c r="A372" t="str">
        <f t="shared" si="16"/>
        <v>1.1-00-X0602501656710</v>
      </c>
      <c r="B372" t="s">
        <v>1027</v>
      </c>
      <c r="C372" t="s">
        <v>639</v>
      </c>
      <c r="D372" t="s">
        <v>643</v>
      </c>
      <c r="E372" t="s">
        <v>1041</v>
      </c>
      <c r="F372" t="s">
        <v>728</v>
      </c>
      <c r="G372" t="s">
        <v>223</v>
      </c>
      <c r="H372" t="s">
        <v>1087</v>
      </c>
      <c r="I372" t="s">
        <v>734</v>
      </c>
      <c r="J372" t="s">
        <v>225</v>
      </c>
      <c r="K372" t="str">
        <f t="shared" si="17"/>
        <v>016</v>
      </c>
      <c r="L372" t="s">
        <v>735</v>
      </c>
      <c r="M372" t="s">
        <v>226</v>
      </c>
      <c r="N372">
        <v>5000</v>
      </c>
      <c r="O372" t="s">
        <v>118</v>
      </c>
      <c r="P372">
        <v>5671</v>
      </c>
      <c r="Q372" t="s">
        <v>407</v>
      </c>
      <c r="R372">
        <v>0</v>
      </c>
      <c r="S372" t="s">
        <v>58</v>
      </c>
      <c r="T372" s="6">
        <v>186600</v>
      </c>
      <c r="U372" s="1">
        <v>250000</v>
      </c>
      <c r="V372" s="1">
        <v>186600</v>
      </c>
      <c r="W372" s="1">
        <v>186600</v>
      </c>
      <c r="X372" s="1">
        <v>250000</v>
      </c>
      <c r="Y372" s="1">
        <v>250000</v>
      </c>
      <c r="Z372" s="1">
        <v>62081.2</v>
      </c>
      <c r="AA372" s="1">
        <v>58777.55</v>
      </c>
    </row>
    <row r="373" spans="1:27" x14ac:dyDescent="0.35">
      <c r="A373" t="str">
        <f t="shared" si="16"/>
        <v>1.1-00-X0602501624910</v>
      </c>
      <c r="B373" t="s">
        <v>1027</v>
      </c>
      <c r="C373" t="s">
        <v>639</v>
      </c>
      <c r="D373" t="s">
        <v>643</v>
      </c>
      <c r="E373" t="s">
        <v>1041</v>
      </c>
      <c r="F373" t="s">
        <v>728</v>
      </c>
      <c r="G373" t="s">
        <v>223</v>
      </c>
      <c r="H373" t="s">
        <v>1087</v>
      </c>
      <c r="I373" t="s">
        <v>734</v>
      </c>
      <c r="J373" t="s">
        <v>225</v>
      </c>
      <c r="K373" t="str">
        <f t="shared" si="17"/>
        <v>016</v>
      </c>
      <c r="L373" t="s">
        <v>735</v>
      </c>
      <c r="M373" t="s">
        <v>226</v>
      </c>
      <c r="N373">
        <v>2000</v>
      </c>
      <c r="O373" t="s">
        <v>105</v>
      </c>
      <c r="P373">
        <v>2491</v>
      </c>
      <c r="Q373" t="s">
        <v>374</v>
      </c>
      <c r="R373">
        <v>0</v>
      </c>
      <c r="S373" t="s">
        <v>58</v>
      </c>
      <c r="T373" s="6">
        <v>247774.89</v>
      </c>
      <c r="U373" s="1">
        <v>502000</v>
      </c>
      <c r="V373" s="1">
        <v>0</v>
      </c>
      <c r="W373" s="1">
        <v>0</v>
      </c>
      <c r="X373" s="1">
        <v>0</v>
      </c>
      <c r="Y373" s="1">
        <v>250000</v>
      </c>
      <c r="Z373" s="1">
        <v>0</v>
      </c>
      <c r="AA373" s="1">
        <v>0</v>
      </c>
    </row>
    <row r="374" spans="1:27" x14ac:dyDescent="0.35">
      <c r="A374" t="str">
        <f t="shared" si="16"/>
        <v>1.1-00-X0602501644110</v>
      </c>
      <c r="B374" t="s">
        <v>1027</v>
      </c>
      <c r="C374" t="s">
        <v>639</v>
      </c>
      <c r="D374" t="s">
        <v>643</v>
      </c>
      <c r="E374" t="s">
        <v>1041</v>
      </c>
      <c r="F374" t="s">
        <v>728</v>
      </c>
      <c r="G374" t="s">
        <v>223</v>
      </c>
      <c r="H374" t="s">
        <v>1087</v>
      </c>
      <c r="I374" t="s">
        <v>734</v>
      </c>
      <c r="J374" t="s">
        <v>225</v>
      </c>
      <c r="K374" t="str">
        <f t="shared" si="17"/>
        <v>016</v>
      </c>
      <c r="L374" t="s">
        <v>735</v>
      </c>
      <c r="M374" t="s">
        <v>226</v>
      </c>
      <c r="N374">
        <v>4000</v>
      </c>
      <c r="O374" t="s">
        <v>233</v>
      </c>
      <c r="P374">
        <v>4411</v>
      </c>
      <c r="Q374" t="s">
        <v>231</v>
      </c>
      <c r="R374">
        <v>0</v>
      </c>
      <c r="S374" t="s">
        <v>58</v>
      </c>
      <c r="T374" s="1">
        <v>0</v>
      </c>
      <c r="U374" s="1">
        <v>100000</v>
      </c>
      <c r="V374" s="1">
        <v>0</v>
      </c>
      <c r="W374" s="1">
        <v>0</v>
      </c>
      <c r="X374" s="1">
        <v>100000</v>
      </c>
      <c r="Y374" s="1">
        <v>100000</v>
      </c>
      <c r="Z374" s="1">
        <v>100000</v>
      </c>
      <c r="AA374" s="1">
        <v>100000</v>
      </c>
    </row>
    <row r="375" spans="1:27" x14ac:dyDescent="0.35">
      <c r="A375" t="str">
        <f t="shared" si="16"/>
        <v>1.1-00-X0602501644310</v>
      </c>
      <c r="B375" t="s">
        <v>1027</v>
      </c>
      <c r="C375" t="s">
        <v>639</v>
      </c>
      <c r="D375" t="s">
        <v>643</v>
      </c>
      <c r="E375" t="s">
        <v>1041</v>
      </c>
      <c r="F375" t="s">
        <v>728</v>
      </c>
      <c r="G375" t="s">
        <v>223</v>
      </c>
      <c r="H375" t="s">
        <v>1087</v>
      </c>
      <c r="I375" t="s">
        <v>734</v>
      </c>
      <c r="J375" t="s">
        <v>225</v>
      </c>
      <c r="K375" t="str">
        <f t="shared" si="17"/>
        <v>016</v>
      </c>
      <c r="L375" t="s">
        <v>735</v>
      </c>
      <c r="M375" t="s">
        <v>226</v>
      </c>
      <c r="N375">
        <v>4000</v>
      </c>
      <c r="O375" t="s">
        <v>233</v>
      </c>
      <c r="P375">
        <v>4431</v>
      </c>
      <c r="Q375" t="s">
        <v>508</v>
      </c>
      <c r="R375">
        <v>0</v>
      </c>
      <c r="S375" t="s">
        <v>58</v>
      </c>
      <c r="T375" s="6">
        <v>3853743.78</v>
      </c>
      <c r="U375" s="1">
        <v>3800000</v>
      </c>
      <c r="V375" s="1">
        <v>3489091</v>
      </c>
      <c r="W375" s="1">
        <v>3489091</v>
      </c>
      <c r="X375" s="1">
        <v>3900000</v>
      </c>
      <c r="Y375" s="1">
        <v>3900000</v>
      </c>
      <c r="Z375" s="1">
        <v>3875827</v>
      </c>
      <c r="AA375" s="1">
        <v>3875827</v>
      </c>
    </row>
    <row r="376" spans="1:27" x14ac:dyDescent="0.35">
      <c r="A376" t="str">
        <f t="shared" si="16"/>
        <v>1.1-00-X06025016443117</v>
      </c>
      <c r="B376" t="s">
        <v>1027</v>
      </c>
      <c r="C376" t="s">
        <v>639</v>
      </c>
      <c r="D376" t="s">
        <v>643</v>
      </c>
      <c r="E376" t="s">
        <v>1041</v>
      </c>
      <c r="F376" t="s">
        <v>728</v>
      </c>
      <c r="G376" t="s">
        <v>223</v>
      </c>
      <c r="H376" t="s">
        <v>1087</v>
      </c>
      <c r="I376" t="s">
        <v>734</v>
      </c>
      <c r="J376" t="s">
        <v>225</v>
      </c>
      <c r="K376" t="str">
        <f t="shared" si="17"/>
        <v>016</v>
      </c>
      <c r="L376" t="s">
        <v>735</v>
      </c>
      <c r="M376" t="s">
        <v>226</v>
      </c>
      <c r="N376">
        <v>4000</v>
      </c>
      <c r="O376" t="s">
        <v>233</v>
      </c>
      <c r="P376">
        <v>4431</v>
      </c>
      <c r="Q376" t="s">
        <v>508</v>
      </c>
      <c r="R376">
        <v>17</v>
      </c>
      <c r="S376" t="s">
        <v>736</v>
      </c>
      <c r="T376" s="1">
        <v>0</v>
      </c>
      <c r="U376" s="1">
        <v>0</v>
      </c>
      <c r="V376" s="1">
        <v>0</v>
      </c>
      <c r="W376" s="1">
        <v>0</v>
      </c>
      <c r="X376" s="1">
        <v>400000</v>
      </c>
      <c r="Y376" s="1">
        <v>400000</v>
      </c>
      <c r="Z376" s="1">
        <v>160064</v>
      </c>
      <c r="AA376" s="1">
        <v>160064</v>
      </c>
    </row>
    <row r="377" spans="1:27" x14ac:dyDescent="0.35">
      <c r="A377" t="str">
        <f t="shared" si="16"/>
        <v>1.1-00-X0602801644210</v>
      </c>
      <c r="B377" t="s">
        <v>1027</v>
      </c>
      <c r="C377" t="s">
        <v>639</v>
      </c>
      <c r="D377" t="s">
        <v>643</v>
      </c>
      <c r="E377" t="s">
        <v>1041</v>
      </c>
      <c r="F377" t="s">
        <v>728</v>
      </c>
      <c r="G377" t="s">
        <v>223</v>
      </c>
      <c r="H377" t="s">
        <v>1088</v>
      </c>
      <c r="I377" t="s">
        <v>737</v>
      </c>
      <c r="J377" t="s">
        <v>512</v>
      </c>
      <c r="K377" t="str">
        <f t="shared" si="17"/>
        <v>016</v>
      </c>
      <c r="L377" t="s">
        <v>735</v>
      </c>
      <c r="M377" t="s">
        <v>226</v>
      </c>
      <c r="N377">
        <v>4000</v>
      </c>
      <c r="O377" t="s">
        <v>233</v>
      </c>
      <c r="P377">
        <v>4421</v>
      </c>
      <c r="Q377" t="s">
        <v>511</v>
      </c>
      <c r="R377">
        <v>0</v>
      </c>
      <c r="S377" t="s">
        <v>58</v>
      </c>
      <c r="T377" s="6">
        <v>200000</v>
      </c>
      <c r="U377" s="1">
        <v>200000</v>
      </c>
      <c r="V377" s="1">
        <v>200000</v>
      </c>
      <c r="W377" s="1">
        <v>200000</v>
      </c>
      <c r="X377" s="1">
        <v>200000</v>
      </c>
      <c r="Y377" s="1">
        <v>200000</v>
      </c>
      <c r="Z377" s="1">
        <v>199400</v>
      </c>
      <c r="AA377" s="1">
        <v>199400</v>
      </c>
    </row>
    <row r="378" spans="1:27" x14ac:dyDescent="0.35">
      <c r="A378" t="str">
        <f t="shared" si="16"/>
        <v>1.1-00-X1305203342110</v>
      </c>
      <c r="B378" t="s">
        <v>1027</v>
      </c>
      <c r="C378" t="s">
        <v>639</v>
      </c>
      <c r="D378" t="s">
        <v>643</v>
      </c>
      <c r="E378" t="s">
        <v>1043</v>
      </c>
      <c r="F378" t="s">
        <v>738</v>
      </c>
      <c r="G378" s="3" t="s">
        <v>519</v>
      </c>
      <c r="H378" t="s">
        <v>1089</v>
      </c>
      <c r="I378" t="s">
        <v>739</v>
      </c>
      <c r="J378" t="s">
        <v>520</v>
      </c>
      <c r="K378" t="str">
        <f t="shared" si="17"/>
        <v>033</v>
      </c>
      <c r="L378" t="s">
        <v>740</v>
      </c>
      <c r="M378" t="s">
        <v>521</v>
      </c>
      <c r="N378">
        <v>4000</v>
      </c>
      <c r="O378" t="s">
        <v>233</v>
      </c>
      <c r="P378">
        <v>4211</v>
      </c>
      <c r="Q378" t="s">
        <v>291</v>
      </c>
      <c r="R378">
        <v>0</v>
      </c>
      <c r="S378" t="s">
        <v>58</v>
      </c>
      <c r="T378" s="1">
        <v>5910000</v>
      </c>
      <c r="U378" s="1">
        <v>5910000</v>
      </c>
      <c r="V378" s="1">
        <v>5910000</v>
      </c>
      <c r="W378" s="1">
        <v>5910000</v>
      </c>
      <c r="X378" s="1">
        <v>6135546.4699999997</v>
      </c>
      <c r="Y378" s="1">
        <v>6135546.4699999997</v>
      </c>
      <c r="Z378" s="1">
        <v>6135546.4699999997</v>
      </c>
      <c r="AA378" s="1">
        <v>6135546.4699999997</v>
      </c>
    </row>
    <row r="379" spans="1:27" x14ac:dyDescent="0.35">
      <c r="A379" t="str">
        <f t="shared" si="16"/>
        <v>1.1-00-X1405303442110</v>
      </c>
      <c r="B379" t="s">
        <v>1027</v>
      </c>
      <c r="C379" t="s">
        <v>639</v>
      </c>
      <c r="D379" t="s">
        <v>643</v>
      </c>
      <c r="E379" t="s">
        <v>1044</v>
      </c>
      <c r="F379" t="s">
        <v>741</v>
      </c>
      <c r="G379" s="3" t="s">
        <v>292</v>
      </c>
      <c r="H379" t="s">
        <v>1090</v>
      </c>
      <c r="I379" t="s">
        <v>742</v>
      </c>
      <c r="J379" t="s">
        <v>293</v>
      </c>
      <c r="K379" t="str">
        <f t="shared" si="17"/>
        <v>034</v>
      </c>
      <c r="L379" t="s">
        <v>743</v>
      </c>
      <c r="M379" t="s">
        <v>294</v>
      </c>
      <c r="N379">
        <v>4000</v>
      </c>
      <c r="O379" t="s">
        <v>233</v>
      </c>
      <c r="P379">
        <v>4211</v>
      </c>
      <c r="Q379" t="s">
        <v>291</v>
      </c>
      <c r="R379">
        <v>0</v>
      </c>
      <c r="S379" t="s">
        <v>58</v>
      </c>
      <c r="T379" s="1">
        <v>10000000</v>
      </c>
      <c r="U379" s="1">
        <v>10000000</v>
      </c>
      <c r="V379" s="1">
        <v>10000000</v>
      </c>
      <c r="W379" s="1">
        <v>10000000</v>
      </c>
      <c r="X379" s="1">
        <v>13523208.92</v>
      </c>
      <c r="Y379" s="1">
        <v>10523208.92</v>
      </c>
      <c r="Z379" s="1">
        <v>13523208.92</v>
      </c>
      <c r="AA379" s="1">
        <v>13523208.92</v>
      </c>
    </row>
    <row r="380" spans="1:27" x14ac:dyDescent="0.35">
      <c r="A380" t="str">
        <f t="shared" si="16"/>
        <v>1.1-00-X1205103242110</v>
      </c>
      <c r="B380" t="s">
        <v>1027</v>
      </c>
      <c r="C380" t="s">
        <v>639</v>
      </c>
      <c r="D380" t="s">
        <v>643</v>
      </c>
      <c r="E380" t="s">
        <v>1045</v>
      </c>
      <c r="F380" t="s">
        <v>744</v>
      </c>
      <c r="G380" s="3" t="s">
        <v>527</v>
      </c>
      <c r="H380" t="s">
        <v>1091</v>
      </c>
      <c r="I380" t="s">
        <v>745</v>
      </c>
      <c r="J380" t="s">
        <v>528</v>
      </c>
      <c r="K380" t="str">
        <f t="shared" si="17"/>
        <v>032</v>
      </c>
      <c r="L380" t="s">
        <v>746</v>
      </c>
      <c r="M380" t="s">
        <v>529</v>
      </c>
      <c r="N380">
        <v>4000</v>
      </c>
      <c r="O380" t="s">
        <v>233</v>
      </c>
      <c r="P380">
        <v>4211</v>
      </c>
      <c r="Q380" t="s">
        <v>291</v>
      </c>
      <c r="R380">
        <v>0</v>
      </c>
      <c r="S380" t="s">
        <v>58</v>
      </c>
      <c r="T380" s="1">
        <v>66533232.560000002</v>
      </c>
      <c r="U380" s="1">
        <v>66784842</v>
      </c>
      <c r="V380" s="1">
        <v>66533232.560000002</v>
      </c>
      <c r="W380" s="1">
        <v>66533232.560000002</v>
      </c>
      <c r="X380" s="1">
        <v>70858967.379999995</v>
      </c>
      <c r="Y380" s="1">
        <v>68471532.379999995</v>
      </c>
      <c r="Z380" s="1">
        <v>70858967.379999995</v>
      </c>
      <c r="AA380" s="1">
        <v>70858967.379999995</v>
      </c>
    </row>
    <row r="381" spans="1:27" x14ac:dyDescent="0.35">
      <c r="A381" t="str">
        <f t="shared" si="16"/>
        <v>1.1-00-X1505403542110</v>
      </c>
      <c r="B381" t="s">
        <v>1027</v>
      </c>
      <c r="C381" t="s">
        <v>639</v>
      </c>
      <c r="D381" t="s">
        <v>643</v>
      </c>
      <c r="E381" t="s">
        <v>1046</v>
      </c>
      <c r="F381" t="s">
        <v>747</v>
      </c>
      <c r="G381" s="3" t="s">
        <v>535</v>
      </c>
      <c r="H381" t="s">
        <v>1092</v>
      </c>
      <c r="I381" t="s">
        <v>748</v>
      </c>
      <c r="J381" t="s">
        <v>536</v>
      </c>
      <c r="K381" t="str">
        <f t="shared" si="17"/>
        <v>035</v>
      </c>
      <c r="L381" t="s">
        <v>749</v>
      </c>
      <c r="M381" t="s">
        <v>537</v>
      </c>
      <c r="N381">
        <v>4000</v>
      </c>
      <c r="O381" t="s">
        <v>233</v>
      </c>
      <c r="P381">
        <v>4211</v>
      </c>
      <c r="Q381" t="s">
        <v>291</v>
      </c>
      <c r="R381">
        <v>0</v>
      </c>
      <c r="S381" t="s">
        <v>58</v>
      </c>
      <c r="T381" s="1">
        <v>14625430</v>
      </c>
      <c r="U381" s="1">
        <v>12625430</v>
      </c>
      <c r="V381" s="1">
        <v>14625430</v>
      </c>
      <c r="W381" s="1">
        <v>14625430</v>
      </c>
      <c r="X381" s="1">
        <v>12391003.16</v>
      </c>
      <c r="Y381" s="1">
        <v>12778438.16</v>
      </c>
      <c r="Z381" s="1">
        <v>12391003.16</v>
      </c>
      <c r="AA381" s="1">
        <v>12391003.16</v>
      </c>
    </row>
    <row r="382" spans="1:27" x14ac:dyDescent="0.35">
      <c r="A382" t="str">
        <f t="shared" si="16"/>
        <v>1.1-00-X06026016351143</v>
      </c>
      <c r="B382" t="s">
        <v>1027</v>
      </c>
      <c r="C382" t="s">
        <v>639</v>
      </c>
      <c r="D382" t="s">
        <v>643</v>
      </c>
      <c r="E382" t="s">
        <v>1041</v>
      </c>
      <c r="F382" t="s">
        <v>728</v>
      </c>
      <c r="G382" t="s">
        <v>223</v>
      </c>
      <c r="H382" t="s">
        <v>1093</v>
      </c>
      <c r="I382" t="s">
        <v>750</v>
      </c>
      <c r="J382" t="s">
        <v>539</v>
      </c>
      <c r="K382" t="str">
        <f t="shared" si="17"/>
        <v>016</v>
      </c>
      <c r="L382" t="s">
        <v>735</v>
      </c>
      <c r="M382" t="s">
        <v>226</v>
      </c>
      <c r="N382">
        <v>3000</v>
      </c>
      <c r="O382" t="s">
        <v>56</v>
      </c>
      <c r="P382">
        <v>3511</v>
      </c>
      <c r="Q382" t="s">
        <v>323</v>
      </c>
      <c r="R382">
        <v>43</v>
      </c>
      <c r="S382" t="s">
        <v>58</v>
      </c>
      <c r="T382" s="1">
        <v>0</v>
      </c>
      <c r="U382" s="1">
        <v>0</v>
      </c>
      <c r="V382" s="1">
        <v>0</v>
      </c>
      <c r="W382" s="1">
        <v>0</v>
      </c>
      <c r="X382" s="1">
        <v>5037680</v>
      </c>
      <c r="Y382" s="1">
        <v>0</v>
      </c>
      <c r="Z382" s="1">
        <v>3915000</v>
      </c>
      <c r="AA382" s="1">
        <v>0</v>
      </c>
    </row>
    <row r="383" spans="1:27" x14ac:dyDescent="0.35">
      <c r="A383" t="str">
        <f t="shared" si="16"/>
        <v>1.1-00-X0602601638210</v>
      </c>
      <c r="B383" t="s">
        <v>1027</v>
      </c>
      <c r="C383" t="s">
        <v>639</v>
      </c>
      <c r="D383" t="s">
        <v>643</v>
      </c>
      <c r="E383" t="s">
        <v>1041</v>
      </c>
      <c r="F383" t="s">
        <v>728</v>
      </c>
      <c r="G383" t="s">
        <v>223</v>
      </c>
      <c r="H383" t="s">
        <v>1093</v>
      </c>
      <c r="I383" t="s">
        <v>750</v>
      </c>
      <c r="J383" t="s">
        <v>539</v>
      </c>
      <c r="K383" t="str">
        <f t="shared" si="17"/>
        <v>016</v>
      </c>
      <c r="L383" t="s">
        <v>735</v>
      </c>
      <c r="M383" t="s">
        <v>226</v>
      </c>
      <c r="N383">
        <v>3000</v>
      </c>
      <c r="O383" t="s">
        <v>56</v>
      </c>
      <c r="P383">
        <v>3821</v>
      </c>
      <c r="Q383" t="s">
        <v>228</v>
      </c>
      <c r="R383">
        <v>0</v>
      </c>
      <c r="S383" t="s">
        <v>58</v>
      </c>
      <c r="T383" s="6">
        <v>4000000</v>
      </c>
      <c r="U383" s="1">
        <v>4000000</v>
      </c>
      <c r="V383" s="1">
        <v>3943600</v>
      </c>
      <c r="W383" s="1">
        <v>3943600</v>
      </c>
      <c r="X383" s="1">
        <v>4000000</v>
      </c>
      <c r="Y383" s="1">
        <v>4000000</v>
      </c>
      <c r="Z383" s="1">
        <v>3942260</v>
      </c>
      <c r="AA383" s="1">
        <v>3942260</v>
      </c>
    </row>
    <row r="384" spans="1:27" x14ac:dyDescent="0.35">
      <c r="A384" t="str">
        <f t="shared" si="16"/>
        <v>1.1-00-X06026016445118</v>
      </c>
      <c r="B384" t="s">
        <v>1027</v>
      </c>
      <c r="C384" t="s">
        <v>639</v>
      </c>
      <c r="D384" t="s">
        <v>643</v>
      </c>
      <c r="E384" t="s">
        <v>1041</v>
      </c>
      <c r="F384" t="s">
        <v>728</v>
      </c>
      <c r="G384" t="s">
        <v>223</v>
      </c>
      <c r="H384" t="s">
        <v>1093</v>
      </c>
      <c r="I384" t="s">
        <v>750</v>
      </c>
      <c r="J384" t="s">
        <v>539</v>
      </c>
      <c r="K384" t="str">
        <f t="shared" si="17"/>
        <v>016</v>
      </c>
      <c r="L384" t="s">
        <v>735</v>
      </c>
      <c r="M384" t="s">
        <v>226</v>
      </c>
      <c r="N384">
        <v>4000</v>
      </c>
      <c r="O384" t="s">
        <v>233</v>
      </c>
      <c r="P384">
        <v>4451</v>
      </c>
      <c r="Q384" t="s">
        <v>282</v>
      </c>
      <c r="R384">
        <v>18</v>
      </c>
      <c r="S384" t="s">
        <v>540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10000000</v>
      </c>
      <c r="Z384" s="1">
        <v>0</v>
      </c>
      <c r="AA384" s="1">
        <v>0</v>
      </c>
    </row>
    <row r="385" spans="1:27" x14ac:dyDescent="0.35">
      <c r="A385" t="str">
        <f t="shared" si="16"/>
        <v>1.1-00-X0602701644110</v>
      </c>
      <c r="B385" t="s">
        <v>1027</v>
      </c>
      <c r="C385" t="s">
        <v>639</v>
      </c>
      <c r="D385" t="s">
        <v>643</v>
      </c>
      <c r="E385" t="s">
        <v>1041</v>
      </c>
      <c r="F385" t="s">
        <v>728</v>
      </c>
      <c r="G385" t="s">
        <v>223</v>
      </c>
      <c r="H385" t="s">
        <v>1094</v>
      </c>
      <c r="I385" t="s">
        <v>751</v>
      </c>
      <c r="J385" t="s">
        <v>542</v>
      </c>
      <c r="K385" t="str">
        <f t="shared" si="17"/>
        <v>016</v>
      </c>
      <c r="L385" t="s">
        <v>735</v>
      </c>
      <c r="M385" t="s">
        <v>226</v>
      </c>
      <c r="N385">
        <v>4000</v>
      </c>
      <c r="O385" t="s">
        <v>233</v>
      </c>
      <c r="P385">
        <v>4411</v>
      </c>
      <c r="Q385" t="s">
        <v>231</v>
      </c>
      <c r="R385">
        <v>0</v>
      </c>
      <c r="S385" t="s">
        <v>58</v>
      </c>
      <c r="T385" s="6">
        <v>1000000</v>
      </c>
      <c r="U385" s="1">
        <v>1000000</v>
      </c>
      <c r="V385" s="1">
        <v>974380.22</v>
      </c>
      <c r="W385" s="1">
        <v>689880.22</v>
      </c>
      <c r="X385" s="1">
        <v>1000000</v>
      </c>
      <c r="Y385" s="1">
        <v>1000000</v>
      </c>
      <c r="Z385" s="1">
        <v>921341.03</v>
      </c>
      <c r="AA385" s="1">
        <v>921341.03</v>
      </c>
    </row>
    <row r="386" spans="1:27" x14ac:dyDescent="0.35">
      <c r="A386" t="str">
        <f t="shared" ref="A386:A449" si="18">CONCATENATE(B386,E386,H386,K386,P386,R386)</f>
        <v>1.1-00-X0603001833510</v>
      </c>
      <c r="B386" t="s">
        <v>1027</v>
      </c>
      <c r="C386" t="s">
        <v>639</v>
      </c>
      <c r="D386" t="s">
        <v>643</v>
      </c>
      <c r="E386" t="s">
        <v>1041</v>
      </c>
      <c r="F386" t="s">
        <v>728</v>
      </c>
      <c r="G386" t="s">
        <v>223</v>
      </c>
      <c r="H386" t="s">
        <v>1095</v>
      </c>
      <c r="I386" t="s">
        <v>752</v>
      </c>
      <c r="J386" t="s">
        <v>546</v>
      </c>
      <c r="K386" t="str">
        <f t="shared" si="17"/>
        <v>018</v>
      </c>
      <c r="L386" t="s">
        <v>753</v>
      </c>
      <c r="M386" t="s">
        <v>547</v>
      </c>
      <c r="N386">
        <v>3000</v>
      </c>
      <c r="O386" t="s">
        <v>56</v>
      </c>
      <c r="P386">
        <v>3351</v>
      </c>
      <c r="Q386" t="s">
        <v>545</v>
      </c>
      <c r="R386">
        <v>0</v>
      </c>
      <c r="S386" t="s">
        <v>58</v>
      </c>
      <c r="T386" s="6">
        <v>462979.2</v>
      </c>
      <c r="U386" s="1">
        <v>470000</v>
      </c>
      <c r="V386" s="1">
        <v>462979.2</v>
      </c>
      <c r="W386" s="1">
        <v>462979.2</v>
      </c>
      <c r="X386" s="1">
        <v>516780</v>
      </c>
      <c r="Y386" s="1">
        <v>470000</v>
      </c>
      <c r="Z386" s="1">
        <v>513115.56</v>
      </c>
      <c r="AA386" s="1">
        <v>513115.56</v>
      </c>
    </row>
    <row r="387" spans="1:27" x14ac:dyDescent="0.35">
      <c r="A387" t="str">
        <f t="shared" si="18"/>
        <v>1.1-00-X0603001838210</v>
      </c>
      <c r="B387" t="s">
        <v>1027</v>
      </c>
      <c r="C387" t="s">
        <v>639</v>
      </c>
      <c r="D387" t="s">
        <v>643</v>
      </c>
      <c r="E387" t="s">
        <v>1041</v>
      </c>
      <c r="F387" t="s">
        <v>728</v>
      </c>
      <c r="G387" t="s">
        <v>223</v>
      </c>
      <c r="H387" t="s">
        <v>1095</v>
      </c>
      <c r="I387" t="s">
        <v>752</v>
      </c>
      <c r="J387" t="s">
        <v>546</v>
      </c>
      <c r="K387" t="str">
        <f t="shared" si="17"/>
        <v>018</v>
      </c>
      <c r="L387" t="s">
        <v>753</v>
      </c>
      <c r="M387" t="s">
        <v>547</v>
      </c>
      <c r="N387">
        <v>3000</v>
      </c>
      <c r="O387" t="s">
        <v>56</v>
      </c>
      <c r="P387">
        <v>3821</v>
      </c>
      <c r="Q387" t="s">
        <v>228</v>
      </c>
      <c r="R387">
        <v>0</v>
      </c>
      <c r="S387" t="s">
        <v>58</v>
      </c>
      <c r="T387" s="6">
        <v>74530</v>
      </c>
      <c r="U387" s="1">
        <v>0</v>
      </c>
      <c r="V387" s="1">
        <v>74530</v>
      </c>
      <c r="W387" s="1">
        <v>74530</v>
      </c>
      <c r="X387" s="1">
        <v>0</v>
      </c>
      <c r="Y387" s="1">
        <v>74530</v>
      </c>
      <c r="Z387" s="1">
        <v>0</v>
      </c>
      <c r="AA387" s="1">
        <v>0</v>
      </c>
    </row>
    <row r="388" spans="1:27" x14ac:dyDescent="0.35">
      <c r="A388" t="str">
        <f t="shared" si="18"/>
        <v>1.1-00-X0603001844110</v>
      </c>
      <c r="B388" t="s">
        <v>1027</v>
      </c>
      <c r="C388" t="s">
        <v>639</v>
      </c>
      <c r="D388" t="s">
        <v>643</v>
      </c>
      <c r="E388" t="s">
        <v>1041</v>
      </c>
      <c r="F388" t="s">
        <v>728</v>
      </c>
      <c r="G388" t="s">
        <v>223</v>
      </c>
      <c r="H388" t="s">
        <v>1095</v>
      </c>
      <c r="I388" t="s">
        <v>752</v>
      </c>
      <c r="J388" t="s">
        <v>546</v>
      </c>
      <c r="K388" t="str">
        <f t="shared" si="17"/>
        <v>018</v>
      </c>
      <c r="L388" t="s">
        <v>753</v>
      </c>
      <c r="M388" t="s">
        <v>547</v>
      </c>
      <c r="N388">
        <v>4000</v>
      </c>
      <c r="O388" t="s">
        <v>233</v>
      </c>
      <c r="P388">
        <v>4411</v>
      </c>
      <c r="Q388" t="s">
        <v>231</v>
      </c>
      <c r="R388">
        <v>0</v>
      </c>
      <c r="S388" t="s">
        <v>58</v>
      </c>
      <c r="T388" s="6">
        <v>10090000</v>
      </c>
      <c r="U388" s="1">
        <v>10000000</v>
      </c>
      <c r="V388" s="1">
        <v>10090000</v>
      </c>
      <c r="W388" s="1">
        <v>10090000</v>
      </c>
      <c r="X388" s="1">
        <v>12000000</v>
      </c>
      <c r="Y388" s="1">
        <v>12000000</v>
      </c>
      <c r="Z388" s="1">
        <v>11964000</v>
      </c>
      <c r="AA388" s="1">
        <v>11964000</v>
      </c>
    </row>
    <row r="389" spans="1:27" x14ac:dyDescent="0.35">
      <c r="A389" t="str">
        <f t="shared" si="18"/>
        <v>1.1-00-X0603101844110</v>
      </c>
      <c r="B389" t="s">
        <v>1027</v>
      </c>
      <c r="C389" t="s">
        <v>639</v>
      </c>
      <c r="D389" t="s">
        <v>643</v>
      </c>
      <c r="E389" t="s">
        <v>1041</v>
      </c>
      <c r="F389" t="s">
        <v>728</v>
      </c>
      <c r="G389" t="s">
        <v>223</v>
      </c>
      <c r="H389" t="s">
        <v>1096</v>
      </c>
      <c r="I389" t="s">
        <v>754</v>
      </c>
      <c r="J389" t="s">
        <v>549</v>
      </c>
      <c r="K389" t="str">
        <f t="shared" si="17"/>
        <v>018</v>
      </c>
      <c r="L389" t="s">
        <v>753</v>
      </c>
      <c r="M389" t="s">
        <v>547</v>
      </c>
      <c r="N389">
        <v>4000</v>
      </c>
      <c r="O389" t="s">
        <v>233</v>
      </c>
      <c r="P389">
        <v>4411</v>
      </c>
      <c r="Q389" t="s">
        <v>231</v>
      </c>
      <c r="R389">
        <v>0</v>
      </c>
      <c r="S389" t="s">
        <v>58</v>
      </c>
      <c r="T389" s="6">
        <v>55156794.43</v>
      </c>
      <c r="U389" s="1">
        <v>50566898.219999999</v>
      </c>
      <c r="V389" s="1">
        <v>55046596.689999998</v>
      </c>
      <c r="W389" s="1">
        <v>55046596.689999998</v>
      </c>
      <c r="X389" s="1">
        <v>72216447.640000001</v>
      </c>
      <c r="Y389" s="1">
        <v>54793475.799999997</v>
      </c>
      <c r="Z389" s="1">
        <v>71500163.719999999</v>
      </c>
      <c r="AA389" s="1">
        <v>52216447.640000001</v>
      </c>
    </row>
    <row r="390" spans="1:27" x14ac:dyDescent="0.35">
      <c r="A390" t="str">
        <f t="shared" si="18"/>
        <v>1.1-00-X0603201844110</v>
      </c>
      <c r="B390" t="s">
        <v>1027</v>
      </c>
      <c r="C390" t="s">
        <v>639</v>
      </c>
      <c r="D390" t="s">
        <v>643</v>
      </c>
      <c r="E390" t="s">
        <v>1041</v>
      </c>
      <c r="F390" t="s">
        <v>728</v>
      </c>
      <c r="G390" t="s">
        <v>223</v>
      </c>
      <c r="H390" t="s">
        <v>1097</v>
      </c>
      <c r="I390" t="s">
        <v>755</v>
      </c>
      <c r="J390" t="s">
        <v>551</v>
      </c>
      <c r="K390" t="str">
        <f t="shared" si="17"/>
        <v>018</v>
      </c>
      <c r="L390" t="s">
        <v>753</v>
      </c>
      <c r="M390" t="s">
        <v>547</v>
      </c>
      <c r="N390">
        <v>4000</v>
      </c>
      <c r="O390" t="s">
        <v>233</v>
      </c>
      <c r="P390">
        <v>4411</v>
      </c>
      <c r="Q390" t="s">
        <v>231</v>
      </c>
      <c r="R390">
        <v>0</v>
      </c>
      <c r="S390" t="s">
        <v>58</v>
      </c>
      <c r="T390" s="6">
        <v>14162986.199999999</v>
      </c>
      <c r="U390" s="1">
        <v>10733101.779999999</v>
      </c>
      <c r="V390" s="1">
        <v>14162986.199999999</v>
      </c>
      <c r="W390" s="1">
        <v>14162986.199999999</v>
      </c>
      <c r="X390" s="1">
        <v>17662452.359999999</v>
      </c>
      <c r="Y390" s="1">
        <v>15085424.199999999</v>
      </c>
      <c r="Z390" s="1">
        <v>17603613.140000001</v>
      </c>
      <c r="AA390" s="1">
        <v>17603613.140000001</v>
      </c>
    </row>
    <row r="391" spans="1:27" x14ac:dyDescent="0.35">
      <c r="A391" t="str">
        <f t="shared" si="18"/>
        <v>1.1-00-X1004803056710</v>
      </c>
      <c r="B391" t="s">
        <v>1027</v>
      </c>
      <c r="C391" t="s">
        <v>639</v>
      </c>
      <c r="D391" t="s">
        <v>643</v>
      </c>
      <c r="E391" t="s">
        <v>1047</v>
      </c>
      <c r="F391" t="s">
        <v>756</v>
      </c>
      <c r="G391" t="s">
        <v>555</v>
      </c>
      <c r="H391" t="s">
        <v>1098</v>
      </c>
      <c r="I391" t="s">
        <v>757</v>
      </c>
      <c r="J391" t="s">
        <v>556</v>
      </c>
      <c r="K391" t="str">
        <f t="shared" si="17"/>
        <v>030</v>
      </c>
      <c r="L391" t="s">
        <v>758</v>
      </c>
      <c r="M391" t="s">
        <v>557</v>
      </c>
      <c r="N391">
        <v>5000</v>
      </c>
      <c r="O391" t="s">
        <v>118</v>
      </c>
      <c r="P391">
        <v>5671</v>
      </c>
      <c r="Q391" t="s">
        <v>407</v>
      </c>
      <c r="R391">
        <v>0</v>
      </c>
      <c r="S391" t="s">
        <v>58</v>
      </c>
      <c r="T391" s="1">
        <v>0</v>
      </c>
      <c r="U391" s="1">
        <v>100000</v>
      </c>
      <c r="V391" s="1">
        <v>0</v>
      </c>
      <c r="W391" s="1">
        <v>0</v>
      </c>
      <c r="X391" s="1">
        <v>100000</v>
      </c>
      <c r="Y391" s="1">
        <v>100000</v>
      </c>
      <c r="Z391" s="1">
        <v>0</v>
      </c>
      <c r="AA391" s="1">
        <v>0</v>
      </c>
    </row>
    <row r="392" spans="1:27" x14ac:dyDescent="0.35">
      <c r="A392" t="str">
        <f t="shared" si="18"/>
        <v>1.1-00-X1004803057810</v>
      </c>
      <c r="B392" t="s">
        <v>1027</v>
      </c>
      <c r="C392" t="s">
        <v>639</v>
      </c>
      <c r="D392" t="s">
        <v>643</v>
      </c>
      <c r="E392" t="s">
        <v>1047</v>
      </c>
      <c r="F392" t="s">
        <v>756</v>
      </c>
      <c r="G392" t="s">
        <v>555</v>
      </c>
      <c r="H392" t="s">
        <v>1098</v>
      </c>
      <c r="I392" t="s">
        <v>757</v>
      </c>
      <c r="J392" t="s">
        <v>556</v>
      </c>
      <c r="K392" t="str">
        <f t="shared" si="17"/>
        <v>030</v>
      </c>
      <c r="L392" t="s">
        <v>758</v>
      </c>
      <c r="M392" t="s">
        <v>557</v>
      </c>
      <c r="N392">
        <v>5000</v>
      </c>
      <c r="O392" t="s">
        <v>118</v>
      </c>
      <c r="P392">
        <v>5781</v>
      </c>
      <c r="Q392" t="s">
        <v>559</v>
      </c>
      <c r="R392">
        <v>0</v>
      </c>
      <c r="S392" t="s">
        <v>58</v>
      </c>
      <c r="T392" s="1">
        <v>0</v>
      </c>
      <c r="U392" s="1">
        <v>50000</v>
      </c>
      <c r="V392" s="1">
        <v>0</v>
      </c>
      <c r="W392" s="1">
        <v>0</v>
      </c>
      <c r="X392" s="1">
        <v>50000</v>
      </c>
      <c r="Y392" s="1">
        <v>50000</v>
      </c>
      <c r="Z392" s="1">
        <v>0</v>
      </c>
      <c r="AA392" s="1">
        <v>0</v>
      </c>
    </row>
    <row r="393" spans="1:27" x14ac:dyDescent="0.35">
      <c r="A393" t="str">
        <f t="shared" si="18"/>
        <v>1.1-00-X1004803021710</v>
      </c>
      <c r="B393" t="s">
        <v>1027</v>
      </c>
      <c r="C393" t="s">
        <v>639</v>
      </c>
      <c r="D393" t="s">
        <v>643</v>
      </c>
      <c r="E393" t="s">
        <v>1047</v>
      </c>
      <c r="F393" t="s">
        <v>756</v>
      </c>
      <c r="G393" t="s">
        <v>555</v>
      </c>
      <c r="H393" t="s">
        <v>1098</v>
      </c>
      <c r="I393" t="s">
        <v>757</v>
      </c>
      <c r="J393" t="s">
        <v>556</v>
      </c>
      <c r="K393" t="str">
        <f t="shared" si="17"/>
        <v>030</v>
      </c>
      <c r="L393" t="s">
        <v>758</v>
      </c>
      <c r="M393" t="s">
        <v>557</v>
      </c>
      <c r="N393">
        <v>2000</v>
      </c>
      <c r="O393" t="s">
        <v>105</v>
      </c>
      <c r="P393">
        <v>2171</v>
      </c>
      <c r="Q393" t="s">
        <v>127</v>
      </c>
      <c r="R393">
        <v>0</v>
      </c>
      <c r="S393" t="s">
        <v>58</v>
      </c>
      <c r="T393" s="1">
        <v>0</v>
      </c>
      <c r="U393" s="1">
        <v>30000</v>
      </c>
      <c r="V393" s="1">
        <v>0</v>
      </c>
      <c r="W393" s="1">
        <v>0</v>
      </c>
      <c r="X393" s="1">
        <v>30000</v>
      </c>
      <c r="Y393" s="1">
        <v>30000</v>
      </c>
      <c r="Z393" s="1">
        <v>0</v>
      </c>
      <c r="AA393" s="1">
        <v>0</v>
      </c>
    </row>
    <row r="394" spans="1:27" x14ac:dyDescent="0.35">
      <c r="A394" t="str">
        <f t="shared" si="18"/>
        <v>1.1-00-X1004803022110</v>
      </c>
      <c r="B394" t="s">
        <v>1027</v>
      </c>
      <c r="C394" t="s">
        <v>639</v>
      </c>
      <c r="D394" t="s">
        <v>643</v>
      </c>
      <c r="E394" t="s">
        <v>1047</v>
      </c>
      <c r="F394" t="s">
        <v>756</v>
      </c>
      <c r="G394" t="s">
        <v>555</v>
      </c>
      <c r="H394" t="s">
        <v>1098</v>
      </c>
      <c r="I394" t="s">
        <v>757</v>
      </c>
      <c r="J394" t="s">
        <v>556</v>
      </c>
      <c r="K394" t="str">
        <f t="shared" si="17"/>
        <v>030</v>
      </c>
      <c r="L394" t="s">
        <v>758</v>
      </c>
      <c r="M394" t="s">
        <v>557</v>
      </c>
      <c r="N394">
        <v>2000</v>
      </c>
      <c r="O394" t="s">
        <v>105</v>
      </c>
      <c r="P394">
        <v>2211</v>
      </c>
      <c r="Q394" t="s">
        <v>307</v>
      </c>
      <c r="R394">
        <v>0</v>
      </c>
      <c r="S394" t="s">
        <v>58</v>
      </c>
      <c r="T394" s="1">
        <v>0</v>
      </c>
      <c r="U394" s="1">
        <v>0</v>
      </c>
      <c r="V394" s="1">
        <v>0</v>
      </c>
      <c r="W394" s="1">
        <v>0</v>
      </c>
      <c r="X394" s="1">
        <v>600000</v>
      </c>
      <c r="Y394" s="1">
        <v>0</v>
      </c>
      <c r="Z394" s="1">
        <v>599986.80000000005</v>
      </c>
      <c r="AA394" s="1">
        <v>599986.80000000005</v>
      </c>
    </row>
    <row r="395" spans="1:27" x14ac:dyDescent="0.35">
      <c r="A395" t="str">
        <f t="shared" si="18"/>
        <v>1.1-00-X1004803022210</v>
      </c>
      <c r="B395" t="s">
        <v>1027</v>
      </c>
      <c r="C395" t="s">
        <v>639</v>
      </c>
      <c r="D395" t="s">
        <v>643</v>
      </c>
      <c r="E395" t="s">
        <v>1047</v>
      </c>
      <c r="F395" t="s">
        <v>756</v>
      </c>
      <c r="G395" t="s">
        <v>555</v>
      </c>
      <c r="H395" t="s">
        <v>1098</v>
      </c>
      <c r="I395" t="s">
        <v>757</v>
      </c>
      <c r="J395" t="s">
        <v>556</v>
      </c>
      <c r="K395" t="str">
        <f t="shared" si="17"/>
        <v>030</v>
      </c>
      <c r="L395" t="s">
        <v>758</v>
      </c>
      <c r="M395" t="s">
        <v>557</v>
      </c>
      <c r="N395">
        <v>2000</v>
      </c>
      <c r="O395" t="s">
        <v>105</v>
      </c>
      <c r="P395">
        <v>2221</v>
      </c>
      <c r="Q395" t="s">
        <v>413</v>
      </c>
      <c r="R395">
        <v>0</v>
      </c>
      <c r="S395" t="s">
        <v>58</v>
      </c>
      <c r="T395" s="1">
        <v>20000</v>
      </c>
      <c r="U395" s="1">
        <v>40000</v>
      </c>
      <c r="V395" s="1">
        <v>0</v>
      </c>
      <c r="W395" s="1">
        <v>0</v>
      </c>
      <c r="X395" s="1">
        <v>40000</v>
      </c>
      <c r="Y395" s="1">
        <v>40000</v>
      </c>
      <c r="Z395" s="1">
        <v>0</v>
      </c>
      <c r="AA395" s="1">
        <v>0</v>
      </c>
    </row>
    <row r="396" spans="1:27" x14ac:dyDescent="0.35">
      <c r="A396" t="str">
        <f t="shared" si="18"/>
        <v>1.1-00-X1004803025210</v>
      </c>
      <c r="B396" t="s">
        <v>1027</v>
      </c>
      <c r="C396" t="s">
        <v>639</v>
      </c>
      <c r="D396" t="s">
        <v>643</v>
      </c>
      <c r="E396" t="s">
        <v>1047</v>
      </c>
      <c r="F396" t="s">
        <v>756</v>
      </c>
      <c r="G396" t="s">
        <v>555</v>
      </c>
      <c r="H396" t="s">
        <v>1098</v>
      </c>
      <c r="I396" t="s">
        <v>757</v>
      </c>
      <c r="J396" t="s">
        <v>556</v>
      </c>
      <c r="K396" t="str">
        <f t="shared" ref="K396:K427" si="19">LEFT(L396,3)</f>
        <v>030</v>
      </c>
      <c r="L396" t="s">
        <v>758</v>
      </c>
      <c r="M396" t="s">
        <v>557</v>
      </c>
      <c r="N396">
        <v>2000</v>
      </c>
      <c r="O396" t="s">
        <v>105</v>
      </c>
      <c r="P396">
        <v>2521</v>
      </c>
      <c r="Q396" t="s">
        <v>375</v>
      </c>
      <c r="R396">
        <v>0</v>
      </c>
      <c r="S396" t="s">
        <v>58</v>
      </c>
      <c r="T396" s="1">
        <v>0</v>
      </c>
      <c r="U396" s="1">
        <v>50000</v>
      </c>
      <c r="V396" s="1">
        <v>0</v>
      </c>
      <c r="W396" s="1">
        <v>0</v>
      </c>
      <c r="X396" s="1">
        <v>50000</v>
      </c>
      <c r="Y396" s="1">
        <v>50000</v>
      </c>
      <c r="Z396" s="1">
        <v>0</v>
      </c>
      <c r="AA396" s="1">
        <v>0</v>
      </c>
    </row>
    <row r="397" spans="1:27" x14ac:dyDescent="0.35">
      <c r="A397" t="str">
        <f t="shared" si="18"/>
        <v>1.1-00-X1004803025910</v>
      </c>
      <c r="B397" t="s">
        <v>1027</v>
      </c>
      <c r="C397" t="s">
        <v>639</v>
      </c>
      <c r="D397" t="s">
        <v>643</v>
      </c>
      <c r="E397" t="s">
        <v>1047</v>
      </c>
      <c r="F397" t="s">
        <v>756</v>
      </c>
      <c r="G397" t="s">
        <v>555</v>
      </c>
      <c r="H397" t="s">
        <v>1098</v>
      </c>
      <c r="I397" t="s">
        <v>757</v>
      </c>
      <c r="J397" t="s">
        <v>556</v>
      </c>
      <c r="K397" t="str">
        <f t="shared" si="19"/>
        <v>030</v>
      </c>
      <c r="L397" t="s">
        <v>758</v>
      </c>
      <c r="M397" t="s">
        <v>557</v>
      </c>
      <c r="N397">
        <v>2000</v>
      </c>
      <c r="O397" t="s">
        <v>105</v>
      </c>
      <c r="P397">
        <v>2591</v>
      </c>
      <c r="Q397" t="s">
        <v>560</v>
      </c>
      <c r="R397">
        <v>0</v>
      </c>
      <c r="S397" t="s">
        <v>58</v>
      </c>
      <c r="T397" s="1">
        <v>3757792.84</v>
      </c>
      <c r="U397" s="1">
        <v>2500000</v>
      </c>
      <c r="V397" s="1">
        <v>3757792.84</v>
      </c>
      <c r="W397" s="1">
        <v>3757792.84</v>
      </c>
      <c r="X397" s="1">
        <v>4385376.84</v>
      </c>
      <c r="Y397" s="1">
        <v>3775271.34</v>
      </c>
      <c r="Z397" s="1">
        <v>4385088.84</v>
      </c>
      <c r="AA397" s="1">
        <v>4385088.84</v>
      </c>
    </row>
    <row r="398" spans="1:27" x14ac:dyDescent="0.35">
      <c r="A398" t="str">
        <f t="shared" si="18"/>
        <v>1.1-00-X1004803033910</v>
      </c>
      <c r="B398" t="s">
        <v>1027</v>
      </c>
      <c r="C398" t="s">
        <v>639</v>
      </c>
      <c r="D398" t="s">
        <v>643</v>
      </c>
      <c r="E398" t="s">
        <v>1047</v>
      </c>
      <c r="F398" t="s">
        <v>756</v>
      </c>
      <c r="G398" t="s">
        <v>555</v>
      </c>
      <c r="H398" t="s">
        <v>1098</v>
      </c>
      <c r="I398" t="s">
        <v>757</v>
      </c>
      <c r="J398" t="s">
        <v>556</v>
      </c>
      <c r="K398" t="str">
        <f t="shared" si="19"/>
        <v>030</v>
      </c>
      <c r="L398" t="s">
        <v>758</v>
      </c>
      <c r="M398" t="s">
        <v>557</v>
      </c>
      <c r="N398">
        <v>3000</v>
      </c>
      <c r="O398" t="s">
        <v>56</v>
      </c>
      <c r="P398">
        <v>3391</v>
      </c>
      <c r="Q398" t="s">
        <v>129</v>
      </c>
      <c r="R398">
        <v>0</v>
      </c>
      <c r="S398" t="s">
        <v>58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600000</v>
      </c>
      <c r="Z398" s="1">
        <v>0</v>
      </c>
      <c r="AA398" s="1">
        <v>0</v>
      </c>
    </row>
    <row r="399" spans="1:27" x14ac:dyDescent="0.35">
      <c r="A399" t="str">
        <f t="shared" si="18"/>
        <v>1.1-00-X1004803038210</v>
      </c>
      <c r="B399" t="s">
        <v>1027</v>
      </c>
      <c r="C399" t="s">
        <v>639</v>
      </c>
      <c r="D399" t="s">
        <v>643</v>
      </c>
      <c r="E399" t="s">
        <v>1047</v>
      </c>
      <c r="F399" t="s">
        <v>756</v>
      </c>
      <c r="G399" t="s">
        <v>555</v>
      </c>
      <c r="H399" t="s">
        <v>1098</v>
      </c>
      <c r="I399" t="s">
        <v>757</v>
      </c>
      <c r="J399" t="s">
        <v>556</v>
      </c>
      <c r="K399" t="str">
        <f t="shared" si="19"/>
        <v>030</v>
      </c>
      <c r="L399" t="s">
        <v>758</v>
      </c>
      <c r="M399" t="s">
        <v>557</v>
      </c>
      <c r="N399">
        <v>3000</v>
      </c>
      <c r="O399" t="s">
        <v>56</v>
      </c>
      <c r="P399">
        <v>3821</v>
      </c>
      <c r="Q399" t="s">
        <v>228</v>
      </c>
      <c r="R399">
        <v>0</v>
      </c>
      <c r="S399" t="s">
        <v>58</v>
      </c>
      <c r="T399" s="1">
        <v>619981</v>
      </c>
      <c r="U399" s="1">
        <v>500000</v>
      </c>
      <c r="V399" s="1">
        <v>619981</v>
      </c>
      <c r="W399" s="1">
        <v>619981</v>
      </c>
      <c r="X399" s="1">
        <v>0</v>
      </c>
      <c r="Y399" s="1">
        <v>619981</v>
      </c>
      <c r="Z399" s="1">
        <v>0</v>
      </c>
      <c r="AA399" s="1">
        <v>0</v>
      </c>
    </row>
    <row r="400" spans="1:27" x14ac:dyDescent="0.35">
      <c r="A400" t="str">
        <f t="shared" si="18"/>
        <v>1.1-00-X1004803042110</v>
      </c>
      <c r="B400" t="s">
        <v>1027</v>
      </c>
      <c r="C400" t="s">
        <v>639</v>
      </c>
      <c r="D400" t="s">
        <v>643</v>
      </c>
      <c r="E400" t="s">
        <v>1047</v>
      </c>
      <c r="F400" t="s">
        <v>756</v>
      </c>
      <c r="G400" t="s">
        <v>555</v>
      </c>
      <c r="H400" t="s">
        <v>1098</v>
      </c>
      <c r="I400" t="s">
        <v>757</v>
      </c>
      <c r="J400" t="s">
        <v>556</v>
      </c>
      <c r="K400" t="str">
        <f t="shared" si="19"/>
        <v>030</v>
      </c>
      <c r="L400" t="s">
        <v>758</v>
      </c>
      <c r="M400" t="s">
        <v>557</v>
      </c>
      <c r="N400">
        <v>4000</v>
      </c>
      <c r="O400" t="s">
        <v>233</v>
      </c>
      <c r="P400">
        <v>4211</v>
      </c>
      <c r="Q400" t="s">
        <v>291</v>
      </c>
      <c r="R400">
        <v>0</v>
      </c>
      <c r="S400" t="s">
        <v>58</v>
      </c>
      <c r="T400" s="1">
        <v>398400</v>
      </c>
      <c r="U400" s="1">
        <v>1200000</v>
      </c>
      <c r="V400" s="1">
        <v>398400</v>
      </c>
      <c r="W400" s="1">
        <v>398400</v>
      </c>
      <c r="X400" s="1">
        <v>199200</v>
      </c>
      <c r="Y400" s="1">
        <v>199200</v>
      </c>
      <c r="Z400" s="1">
        <v>199200</v>
      </c>
      <c r="AA400" s="1">
        <v>199200</v>
      </c>
    </row>
    <row r="401" spans="1:27" x14ac:dyDescent="0.35">
      <c r="A401" t="str">
        <f t="shared" si="18"/>
        <v>1.1-00-X10048030441132</v>
      </c>
      <c r="B401" t="s">
        <v>1027</v>
      </c>
      <c r="C401" t="s">
        <v>269</v>
      </c>
      <c r="D401" s="8" t="s">
        <v>274</v>
      </c>
      <c r="E401" t="str">
        <f>LEFT(F401,2)</f>
        <v>10</v>
      </c>
      <c r="F401" t="s">
        <v>552</v>
      </c>
      <c r="G401" t="s">
        <v>555</v>
      </c>
      <c r="H401" t="str">
        <f>LEFT(I401,3)</f>
        <v>048</v>
      </c>
      <c r="I401" t="s">
        <v>553</v>
      </c>
      <c r="J401" t="s">
        <v>556</v>
      </c>
      <c r="K401" t="str">
        <f t="shared" si="19"/>
        <v>030</v>
      </c>
      <c r="L401" t="s">
        <v>554</v>
      </c>
      <c r="M401" t="s">
        <v>557</v>
      </c>
      <c r="N401">
        <v>4000</v>
      </c>
      <c r="O401" t="s">
        <v>233</v>
      </c>
      <c r="P401">
        <v>4411</v>
      </c>
      <c r="Q401" t="s">
        <v>231</v>
      </c>
      <c r="R401">
        <v>32</v>
      </c>
      <c r="S401" t="s">
        <v>561</v>
      </c>
      <c r="T401" s="1">
        <v>361439.79</v>
      </c>
      <c r="U401" s="1">
        <v>0</v>
      </c>
      <c r="V401" s="1">
        <v>166298.76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</row>
    <row r="402" spans="1:27" x14ac:dyDescent="0.35">
      <c r="A402" t="str">
        <f t="shared" si="18"/>
        <v>1.1-00-X10048030441130</v>
      </c>
      <c r="B402" t="s">
        <v>1027</v>
      </c>
      <c r="C402" t="s">
        <v>639</v>
      </c>
      <c r="D402" t="s">
        <v>643</v>
      </c>
      <c r="E402" t="s">
        <v>1047</v>
      </c>
      <c r="F402" t="s">
        <v>756</v>
      </c>
      <c r="G402" t="s">
        <v>555</v>
      </c>
      <c r="H402" t="s">
        <v>1098</v>
      </c>
      <c r="I402" t="s">
        <v>757</v>
      </c>
      <c r="J402" t="s">
        <v>556</v>
      </c>
      <c r="K402" t="str">
        <f t="shared" si="19"/>
        <v>030</v>
      </c>
      <c r="L402" t="s">
        <v>758</v>
      </c>
      <c r="M402" t="s">
        <v>557</v>
      </c>
      <c r="N402">
        <v>4000</v>
      </c>
      <c r="O402" t="s">
        <v>233</v>
      </c>
      <c r="P402">
        <v>4411</v>
      </c>
      <c r="Q402" t="s">
        <v>231</v>
      </c>
      <c r="R402">
        <v>30</v>
      </c>
      <c r="S402" t="s">
        <v>561</v>
      </c>
      <c r="T402" s="1">
        <v>0</v>
      </c>
      <c r="U402" s="1">
        <v>0</v>
      </c>
      <c r="V402" s="1">
        <v>0</v>
      </c>
      <c r="W402" s="1">
        <v>0</v>
      </c>
      <c r="X402" s="1">
        <v>450000</v>
      </c>
      <c r="Y402" s="1">
        <v>450000</v>
      </c>
      <c r="Z402" s="1">
        <v>287797.15999999997</v>
      </c>
      <c r="AA402" s="1">
        <v>287797.15999999997</v>
      </c>
    </row>
    <row r="403" spans="1:27" x14ac:dyDescent="0.35">
      <c r="A403" t="str">
        <f t="shared" si="18"/>
        <v>1.1-00-X0904502843110</v>
      </c>
      <c r="B403" t="s">
        <v>1027</v>
      </c>
      <c r="C403" t="s">
        <v>639</v>
      </c>
      <c r="D403" t="s">
        <v>643</v>
      </c>
      <c r="E403" t="s">
        <v>1038</v>
      </c>
      <c r="F403" t="s">
        <v>687</v>
      </c>
      <c r="G403" t="s">
        <v>414</v>
      </c>
      <c r="H403" t="s">
        <v>1099</v>
      </c>
      <c r="I403" t="s">
        <v>759</v>
      </c>
      <c r="J403" t="s">
        <v>568</v>
      </c>
      <c r="K403" t="str">
        <f t="shared" si="19"/>
        <v>028</v>
      </c>
      <c r="L403" t="s">
        <v>760</v>
      </c>
      <c r="M403" t="s">
        <v>569</v>
      </c>
      <c r="N403">
        <v>4000</v>
      </c>
      <c r="O403" t="s">
        <v>233</v>
      </c>
      <c r="P403">
        <v>4311</v>
      </c>
      <c r="Q403" t="s">
        <v>340</v>
      </c>
      <c r="R403">
        <v>0</v>
      </c>
      <c r="S403" t="s">
        <v>58</v>
      </c>
      <c r="T403" s="6">
        <v>1950000</v>
      </c>
      <c r="U403" s="1">
        <v>2000000</v>
      </c>
      <c r="V403" s="1">
        <v>1950000</v>
      </c>
      <c r="W403" s="1">
        <v>1950000</v>
      </c>
      <c r="X403" s="1">
        <v>3000000</v>
      </c>
      <c r="Y403" s="1">
        <v>3000000</v>
      </c>
      <c r="Z403" s="1">
        <v>2978400</v>
      </c>
      <c r="AA403" s="1">
        <v>2978400</v>
      </c>
    </row>
    <row r="404" spans="1:27" x14ac:dyDescent="0.35">
      <c r="A404" t="str">
        <f t="shared" si="18"/>
        <v>1.1-00-X0904602843110</v>
      </c>
      <c r="B404" t="s">
        <v>1027</v>
      </c>
      <c r="C404" t="s">
        <v>639</v>
      </c>
      <c r="D404" t="s">
        <v>643</v>
      </c>
      <c r="E404" t="s">
        <v>1038</v>
      </c>
      <c r="F404" t="s">
        <v>687</v>
      </c>
      <c r="G404" t="s">
        <v>414</v>
      </c>
      <c r="H404" t="s">
        <v>1100</v>
      </c>
      <c r="I404" t="s">
        <v>761</v>
      </c>
      <c r="J404" t="s">
        <v>571</v>
      </c>
      <c r="K404" t="str">
        <f t="shared" si="19"/>
        <v>028</v>
      </c>
      <c r="L404" t="s">
        <v>760</v>
      </c>
      <c r="M404" t="s">
        <v>569</v>
      </c>
      <c r="N404">
        <v>4000</v>
      </c>
      <c r="O404" t="s">
        <v>233</v>
      </c>
      <c r="P404">
        <v>4311</v>
      </c>
      <c r="Q404" t="s">
        <v>340</v>
      </c>
      <c r="R404">
        <v>0</v>
      </c>
      <c r="S404" t="s">
        <v>58</v>
      </c>
      <c r="T404" s="6">
        <v>300000</v>
      </c>
      <c r="U404" s="1">
        <v>300000</v>
      </c>
      <c r="V404" s="1">
        <v>295000</v>
      </c>
      <c r="W404" s="1">
        <v>292500</v>
      </c>
      <c r="X404" s="1">
        <v>400000</v>
      </c>
      <c r="Y404" s="1">
        <v>400000</v>
      </c>
      <c r="Z404" s="1">
        <v>381000</v>
      </c>
      <c r="AA404" s="1">
        <v>381000</v>
      </c>
    </row>
    <row r="405" spans="1:27" x14ac:dyDescent="0.35">
      <c r="A405" t="str">
        <f t="shared" si="18"/>
        <v>1.1-00-X0904202651210</v>
      </c>
      <c r="B405" t="s">
        <v>1027</v>
      </c>
      <c r="C405" t="s">
        <v>639</v>
      </c>
      <c r="D405" t="s">
        <v>643</v>
      </c>
      <c r="E405" t="s">
        <v>1038</v>
      </c>
      <c r="F405" t="s">
        <v>687</v>
      </c>
      <c r="G405" t="s">
        <v>414</v>
      </c>
      <c r="H405" t="s">
        <v>1101</v>
      </c>
      <c r="I405" t="s">
        <v>762</v>
      </c>
      <c r="J405" t="s">
        <v>574</v>
      </c>
      <c r="K405" t="str">
        <f t="shared" si="19"/>
        <v>026</v>
      </c>
      <c r="L405" t="s">
        <v>763</v>
      </c>
      <c r="M405" t="s">
        <v>575</v>
      </c>
      <c r="N405">
        <v>5000</v>
      </c>
      <c r="O405" t="s">
        <v>118</v>
      </c>
      <c r="P405">
        <v>5121</v>
      </c>
      <c r="Q405" t="s">
        <v>680</v>
      </c>
      <c r="R405">
        <v>0</v>
      </c>
      <c r="S405" t="s">
        <v>58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100000</v>
      </c>
      <c r="Z405" s="1">
        <v>0</v>
      </c>
      <c r="AA405" s="1">
        <v>0</v>
      </c>
    </row>
    <row r="406" spans="1:27" x14ac:dyDescent="0.35">
      <c r="A406" t="str">
        <f t="shared" si="18"/>
        <v>1.1-00-X0904202653110</v>
      </c>
      <c r="B406" t="s">
        <v>1027</v>
      </c>
      <c r="C406" t="s">
        <v>639</v>
      </c>
      <c r="D406" t="s">
        <v>643</v>
      </c>
      <c r="E406" t="s">
        <v>1038</v>
      </c>
      <c r="F406" t="s">
        <v>687</v>
      </c>
      <c r="G406" t="s">
        <v>414</v>
      </c>
      <c r="H406" t="s">
        <v>1101</v>
      </c>
      <c r="I406" t="s">
        <v>762</v>
      </c>
      <c r="J406" t="s">
        <v>574</v>
      </c>
      <c r="K406" t="str">
        <f t="shared" si="19"/>
        <v>026</v>
      </c>
      <c r="L406" t="s">
        <v>763</v>
      </c>
      <c r="M406" t="s">
        <v>575</v>
      </c>
      <c r="N406">
        <v>5000</v>
      </c>
      <c r="O406" t="s">
        <v>118</v>
      </c>
      <c r="P406">
        <v>5311</v>
      </c>
      <c r="Q406" t="s">
        <v>451</v>
      </c>
      <c r="R406">
        <v>0</v>
      </c>
      <c r="S406" t="s">
        <v>58</v>
      </c>
      <c r="T406" s="6">
        <v>187410.41</v>
      </c>
      <c r="U406" s="1">
        <v>86000</v>
      </c>
      <c r="V406" s="1">
        <v>187410.41</v>
      </c>
      <c r="W406" s="1">
        <v>187410.41</v>
      </c>
      <c r="X406" s="1">
        <v>179572</v>
      </c>
      <c r="Y406" s="1">
        <v>250000</v>
      </c>
      <c r="Z406" s="1">
        <v>143414.79999999999</v>
      </c>
      <c r="AA406" s="1">
        <v>143414.79999999999</v>
      </c>
    </row>
    <row r="407" spans="1:27" x14ac:dyDescent="0.35">
      <c r="A407" t="str">
        <f t="shared" si="18"/>
        <v>1.1-00-X0904202654510</v>
      </c>
      <c r="B407" t="s">
        <v>1027</v>
      </c>
      <c r="C407" t="s">
        <v>639</v>
      </c>
      <c r="D407" t="s">
        <v>643</v>
      </c>
      <c r="E407" t="s">
        <v>1038</v>
      </c>
      <c r="F407" t="s">
        <v>687</v>
      </c>
      <c r="G407" t="s">
        <v>414</v>
      </c>
      <c r="H407" t="s">
        <v>1101</v>
      </c>
      <c r="I407" t="s">
        <v>762</v>
      </c>
      <c r="J407" t="s">
        <v>574</v>
      </c>
      <c r="K407" t="str">
        <f t="shared" si="19"/>
        <v>026</v>
      </c>
      <c r="L407" t="s">
        <v>763</v>
      </c>
      <c r="M407" t="s">
        <v>575</v>
      </c>
      <c r="N407">
        <v>5000</v>
      </c>
      <c r="O407" t="s">
        <v>118</v>
      </c>
      <c r="P407">
        <v>5451</v>
      </c>
      <c r="Q407" t="s">
        <v>576</v>
      </c>
      <c r="R407">
        <v>0</v>
      </c>
      <c r="S407" t="s">
        <v>58</v>
      </c>
      <c r="T407" s="6">
        <v>106000</v>
      </c>
      <c r="U407" s="1">
        <v>0</v>
      </c>
      <c r="V407" s="1">
        <v>106000</v>
      </c>
      <c r="W407" s="1">
        <v>106000</v>
      </c>
      <c r="X407" s="1">
        <v>0</v>
      </c>
      <c r="Y407" s="1">
        <v>120000</v>
      </c>
      <c r="Z407" s="1">
        <v>0</v>
      </c>
      <c r="AA407" s="1">
        <v>0</v>
      </c>
    </row>
    <row r="408" spans="1:27" x14ac:dyDescent="0.35">
      <c r="A408" t="str">
        <f t="shared" si="18"/>
        <v>1.1-00-X0904202656710</v>
      </c>
      <c r="B408" t="s">
        <v>1027</v>
      </c>
      <c r="C408" t="s">
        <v>639</v>
      </c>
      <c r="D408" t="s">
        <v>643</v>
      </c>
      <c r="E408" t="s">
        <v>1038</v>
      </c>
      <c r="F408" t="s">
        <v>687</v>
      </c>
      <c r="G408" t="s">
        <v>414</v>
      </c>
      <c r="H408" t="s">
        <v>1101</v>
      </c>
      <c r="I408" t="s">
        <v>762</v>
      </c>
      <c r="J408" t="s">
        <v>574</v>
      </c>
      <c r="K408" t="str">
        <f t="shared" si="19"/>
        <v>026</v>
      </c>
      <c r="L408" t="s">
        <v>763</v>
      </c>
      <c r="M408" t="s">
        <v>575</v>
      </c>
      <c r="N408">
        <v>5000</v>
      </c>
      <c r="O408" t="s">
        <v>118</v>
      </c>
      <c r="P408">
        <v>5671</v>
      </c>
      <c r="Q408" t="s">
        <v>407</v>
      </c>
      <c r="R408">
        <v>0</v>
      </c>
      <c r="S408" t="s">
        <v>58</v>
      </c>
      <c r="T408" s="6">
        <v>148480</v>
      </c>
      <c r="U408" s="1">
        <v>0</v>
      </c>
      <c r="V408" s="1">
        <v>148480</v>
      </c>
      <c r="W408" s="1">
        <v>148480</v>
      </c>
      <c r="X408" s="1">
        <v>170000</v>
      </c>
      <c r="Y408" s="1">
        <v>150000</v>
      </c>
      <c r="Z408" s="1">
        <v>167040</v>
      </c>
      <c r="AA408" s="1">
        <v>167040</v>
      </c>
    </row>
    <row r="409" spans="1:27" x14ac:dyDescent="0.35">
      <c r="A409" t="str">
        <f t="shared" si="18"/>
        <v>1.1-00-X0904202622210</v>
      </c>
      <c r="B409" t="s">
        <v>1027</v>
      </c>
      <c r="C409" t="s">
        <v>639</v>
      </c>
      <c r="D409" t="s">
        <v>643</v>
      </c>
      <c r="E409" t="s">
        <v>1038</v>
      </c>
      <c r="F409" t="s">
        <v>687</v>
      </c>
      <c r="G409" t="s">
        <v>414</v>
      </c>
      <c r="H409" t="s">
        <v>1101</v>
      </c>
      <c r="I409" t="s">
        <v>762</v>
      </c>
      <c r="J409" t="s">
        <v>574</v>
      </c>
      <c r="K409" t="str">
        <f t="shared" si="19"/>
        <v>026</v>
      </c>
      <c r="L409" t="s">
        <v>763</v>
      </c>
      <c r="M409" t="s">
        <v>575</v>
      </c>
      <c r="N409">
        <v>2000</v>
      </c>
      <c r="O409" t="s">
        <v>105</v>
      </c>
      <c r="P409">
        <v>2221</v>
      </c>
      <c r="Q409" t="s">
        <v>413</v>
      </c>
      <c r="R409">
        <v>0</v>
      </c>
      <c r="S409" t="s">
        <v>58</v>
      </c>
      <c r="T409" s="6">
        <v>95999.4</v>
      </c>
      <c r="U409" s="1">
        <v>100000</v>
      </c>
      <c r="V409" s="1">
        <v>95999.4</v>
      </c>
      <c r="W409" s="1">
        <v>95999.4</v>
      </c>
      <c r="X409" s="1">
        <v>94500</v>
      </c>
      <c r="Y409" s="1">
        <v>96000</v>
      </c>
      <c r="Z409" s="1">
        <v>94500</v>
      </c>
      <c r="AA409" s="1">
        <v>94500</v>
      </c>
    </row>
    <row r="410" spans="1:27" x14ac:dyDescent="0.35">
      <c r="A410" t="str">
        <f t="shared" si="18"/>
        <v>1.1-00-X0904202623510</v>
      </c>
      <c r="B410" t="s">
        <v>1027</v>
      </c>
      <c r="C410" t="s">
        <v>639</v>
      </c>
      <c r="D410" t="s">
        <v>643</v>
      </c>
      <c r="E410" t="s">
        <v>1038</v>
      </c>
      <c r="F410" t="s">
        <v>687</v>
      </c>
      <c r="G410" t="s">
        <v>414</v>
      </c>
      <c r="H410" t="s">
        <v>1101</v>
      </c>
      <c r="I410" t="s">
        <v>762</v>
      </c>
      <c r="J410" t="s">
        <v>574</v>
      </c>
      <c r="K410" t="str">
        <f t="shared" si="19"/>
        <v>026</v>
      </c>
      <c r="L410" t="s">
        <v>763</v>
      </c>
      <c r="M410" t="s">
        <v>575</v>
      </c>
      <c r="N410">
        <v>2000</v>
      </c>
      <c r="O410" t="s">
        <v>105</v>
      </c>
      <c r="P410">
        <v>2351</v>
      </c>
      <c r="Q410" t="s">
        <v>458</v>
      </c>
      <c r="R410">
        <v>0</v>
      </c>
      <c r="S410" t="s">
        <v>58</v>
      </c>
      <c r="T410" s="6">
        <v>1070362.99</v>
      </c>
      <c r="U410" s="1">
        <v>700000</v>
      </c>
      <c r="V410" s="1">
        <v>833215.08</v>
      </c>
      <c r="W410" s="1">
        <v>833215.08</v>
      </c>
      <c r="X410" s="1">
        <v>583287.44999999995</v>
      </c>
      <c r="Y410" s="1">
        <v>500000</v>
      </c>
      <c r="Z410" s="1">
        <v>583067.44999999995</v>
      </c>
      <c r="AA410" s="1">
        <v>583067.44999999995</v>
      </c>
    </row>
    <row r="411" spans="1:27" x14ac:dyDescent="0.35">
      <c r="A411" t="str">
        <f t="shared" si="18"/>
        <v>1.1-00-X0904202623910</v>
      </c>
      <c r="B411" t="s">
        <v>1027</v>
      </c>
      <c r="C411" t="s">
        <v>639</v>
      </c>
      <c r="D411" t="s">
        <v>643</v>
      </c>
      <c r="E411" t="s">
        <v>1038</v>
      </c>
      <c r="F411" t="s">
        <v>687</v>
      </c>
      <c r="G411" t="s">
        <v>414</v>
      </c>
      <c r="H411" t="s">
        <v>1101</v>
      </c>
      <c r="I411" t="s">
        <v>762</v>
      </c>
      <c r="J411" t="s">
        <v>574</v>
      </c>
      <c r="K411" t="str">
        <f t="shared" si="19"/>
        <v>026</v>
      </c>
      <c r="L411" t="s">
        <v>763</v>
      </c>
      <c r="M411" t="s">
        <v>575</v>
      </c>
      <c r="N411">
        <v>2000</v>
      </c>
      <c r="O411" t="s">
        <v>105</v>
      </c>
      <c r="P411">
        <v>2391</v>
      </c>
      <c r="Q411" t="s">
        <v>577</v>
      </c>
      <c r="R411">
        <v>0</v>
      </c>
      <c r="S411" t="s">
        <v>58</v>
      </c>
      <c r="T411" s="6">
        <v>625500</v>
      </c>
      <c r="U411" s="1">
        <v>500000</v>
      </c>
      <c r="V411" s="1">
        <v>625500</v>
      </c>
      <c r="W411" s="1">
        <v>625500</v>
      </c>
      <c r="X411" s="1">
        <v>1322875</v>
      </c>
      <c r="Y411" s="1">
        <v>700000</v>
      </c>
      <c r="Z411" s="1">
        <v>1322875</v>
      </c>
      <c r="AA411" s="1">
        <v>1322875</v>
      </c>
    </row>
    <row r="412" spans="1:27" x14ac:dyDescent="0.35">
      <c r="A412" t="str">
        <f t="shared" si="18"/>
        <v>1.1-00-X0904202624310</v>
      </c>
      <c r="B412" t="s">
        <v>1027</v>
      </c>
      <c r="C412" t="s">
        <v>639</v>
      </c>
      <c r="D412" t="s">
        <v>643</v>
      </c>
      <c r="E412" t="s">
        <v>1038</v>
      </c>
      <c r="F412" t="s">
        <v>687</v>
      </c>
      <c r="G412" t="s">
        <v>414</v>
      </c>
      <c r="H412" t="s">
        <v>1101</v>
      </c>
      <c r="I412" t="s">
        <v>762</v>
      </c>
      <c r="J412" t="s">
        <v>574</v>
      </c>
      <c r="K412" t="str">
        <f t="shared" si="19"/>
        <v>026</v>
      </c>
      <c r="L412" t="s">
        <v>763</v>
      </c>
      <c r="M412" t="s">
        <v>575</v>
      </c>
      <c r="N412">
        <v>2000</v>
      </c>
      <c r="O412" t="s">
        <v>105</v>
      </c>
      <c r="P412">
        <v>2431</v>
      </c>
      <c r="Q412" t="s">
        <v>578</v>
      </c>
      <c r="R412">
        <v>0</v>
      </c>
      <c r="S412" t="s">
        <v>58</v>
      </c>
      <c r="T412" s="6">
        <v>9164</v>
      </c>
      <c r="U412" s="1">
        <v>100000</v>
      </c>
      <c r="V412" s="1">
        <v>9164</v>
      </c>
      <c r="W412" s="1">
        <v>0</v>
      </c>
      <c r="X412" s="1">
        <v>0</v>
      </c>
      <c r="Y412" s="1">
        <v>50000</v>
      </c>
      <c r="Z412" s="1">
        <v>0</v>
      </c>
      <c r="AA412" s="1">
        <v>0</v>
      </c>
    </row>
    <row r="413" spans="1:27" x14ac:dyDescent="0.35">
      <c r="A413" t="str">
        <f t="shared" si="18"/>
        <v>1.1-00-X0904202624510</v>
      </c>
      <c r="B413" t="s">
        <v>1027</v>
      </c>
      <c r="C413" t="s">
        <v>639</v>
      </c>
      <c r="D413" t="s">
        <v>643</v>
      </c>
      <c r="E413" t="s">
        <v>1038</v>
      </c>
      <c r="F413" t="s">
        <v>687</v>
      </c>
      <c r="G413" t="s">
        <v>414</v>
      </c>
      <c r="H413" t="s">
        <v>1101</v>
      </c>
      <c r="I413" t="s">
        <v>762</v>
      </c>
      <c r="J413" t="s">
        <v>574</v>
      </c>
      <c r="K413" t="str">
        <f t="shared" si="19"/>
        <v>026</v>
      </c>
      <c r="L413" t="s">
        <v>763</v>
      </c>
      <c r="M413" t="s">
        <v>575</v>
      </c>
      <c r="N413">
        <v>2000</v>
      </c>
      <c r="O413" t="s">
        <v>105</v>
      </c>
      <c r="P413">
        <v>2451</v>
      </c>
      <c r="Q413" t="s">
        <v>371</v>
      </c>
      <c r="R413">
        <v>0</v>
      </c>
      <c r="S413" t="s">
        <v>58</v>
      </c>
      <c r="T413" s="1">
        <v>0</v>
      </c>
      <c r="U413" s="1">
        <v>400000</v>
      </c>
      <c r="V413" s="1">
        <v>0</v>
      </c>
      <c r="W413" s="1">
        <v>0</v>
      </c>
      <c r="X413" s="1">
        <v>0</v>
      </c>
      <c r="Y413" s="1">
        <v>500000</v>
      </c>
      <c r="Z413" s="1">
        <v>0</v>
      </c>
      <c r="AA413" s="1">
        <v>0</v>
      </c>
    </row>
    <row r="414" spans="1:27" x14ac:dyDescent="0.35">
      <c r="A414" t="str">
        <f t="shared" si="18"/>
        <v>1.1-00-X0904202627210</v>
      </c>
      <c r="B414" t="s">
        <v>1027</v>
      </c>
      <c r="C414" t="s">
        <v>639</v>
      </c>
      <c r="D414" t="s">
        <v>643</v>
      </c>
      <c r="E414" t="s">
        <v>1038</v>
      </c>
      <c r="F414" t="s">
        <v>687</v>
      </c>
      <c r="G414" t="s">
        <v>414</v>
      </c>
      <c r="H414" t="s">
        <v>1101</v>
      </c>
      <c r="I414" t="s">
        <v>762</v>
      </c>
      <c r="J414" t="s">
        <v>574</v>
      </c>
      <c r="K414" t="str">
        <f t="shared" si="19"/>
        <v>026</v>
      </c>
      <c r="L414" t="s">
        <v>763</v>
      </c>
      <c r="M414" t="s">
        <v>575</v>
      </c>
      <c r="N414">
        <v>2000</v>
      </c>
      <c r="O414" t="s">
        <v>105</v>
      </c>
      <c r="P414">
        <v>2721</v>
      </c>
      <c r="Q414" t="s">
        <v>377</v>
      </c>
      <c r="R414">
        <v>0</v>
      </c>
      <c r="S414" t="s">
        <v>58</v>
      </c>
      <c r="T414" s="6">
        <v>158350.57</v>
      </c>
      <c r="U414" s="1">
        <v>200000</v>
      </c>
      <c r="V414" s="1">
        <v>151288.75</v>
      </c>
      <c r="W414" s="1">
        <v>139048.43</v>
      </c>
      <c r="X414" s="1">
        <v>87000</v>
      </c>
      <c r="Y414" s="1">
        <v>200000</v>
      </c>
      <c r="Z414" s="1">
        <v>45442.55</v>
      </c>
      <c r="AA414" s="1">
        <v>15023.79</v>
      </c>
    </row>
    <row r="415" spans="1:27" x14ac:dyDescent="0.35">
      <c r="A415" t="str">
        <f t="shared" si="18"/>
        <v>1.1-00-X0904202629110</v>
      </c>
      <c r="B415" t="s">
        <v>1027</v>
      </c>
      <c r="C415" t="s">
        <v>639</v>
      </c>
      <c r="D415" t="s">
        <v>643</v>
      </c>
      <c r="E415" t="s">
        <v>1038</v>
      </c>
      <c r="F415" t="s">
        <v>687</v>
      </c>
      <c r="G415" t="s">
        <v>414</v>
      </c>
      <c r="H415" t="s">
        <v>1101</v>
      </c>
      <c r="I415" t="s">
        <v>762</v>
      </c>
      <c r="J415" t="s">
        <v>574</v>
      </c>
      <c r="K415" t="str">
        <f t="shared" si="19"/>
        <v>026</v>
      </c>
      <c r="L415" t="s">
        <v>763</v>
      </c>
      <c r="M415" t="s">
        <v>575</v>
      </c>
      <c r="N415">
        <v>2000</v>
      </c>
      <c r="O415" t="s">
        <v>105</v>
      </c>
      <c r="P415">
        <v>2911</v>
      </c>
      <c r="Q415" t="s">
        <v>312</v>
      </c>
      <c r="R415">
        <v>0</v>
      </c>
      <c r="S415" t="s">
        <v>58</v>
      </c>
      <c r="T415" s="6">
        <v>160491.48000000001</v>
      </c>
      <c r="U415" s="1">
        <v>150000</v>
      </c>
      <c r="V415" s="1">
        <v>160491.48000000001</v>
      </c>
      <c r="W415" s="1">
        <v>160491.48000000001</v>
      </c>
      <c r="X415" s="1">
        <v>0</v>
      </c>
      <c r="Y415" s="1">
        <v>150000</v>
      </c>
      <c r="Z415" s="1">
        <v>0</v>
      </c>
      <c r="AA415" s="1">
        <v>0</v>
      </c>
    </row>
    <row r="416" spans="1:27" x14ac:dyDescent="0.35">
      <c r="A416" t="str">
        <f t="shared" si="18"/>
        <v>1.1-00-X09042026326121</v>
      </c>
      <c r="B416" t="s">
        <v>1027</v>
      </c>
      <c r="C416" t="s">
        <v>639</v>
      </c>
      <c r="D416" t="s">
        <v>643</v>
      </c>
      <c r="E416" t="s">
        <v>1038</v>
      </c>
      <c r="F416" t="s">
        <v>687</v>
      </c>
      <c r="G416" t="s">
        <v>414</v>
      </c>
      <c r="H416" t="s">
        <v>1101</v>
      </c>
      <c r="I416" t="s">
        <v>762</v>
      </c>
      <c r="J416" t="s">
        <v>574</v>
      </c>
      <c r="K416" t="str">
        <f t="shared" si="19"/>
        <v>026</v>
      </c>
      <c r="L416" t="s">
        <v>763</v>
      </c>
      <c r="M416" t="s">
        <v>575</v>
      </c>
      <c r="N416">
        <v>3000</v>
      </c>
      <c r="O416" t="s">
        <v>56</v>
      </c>
      <c r="P416">
        <v>3261</v>
      </c>
      <c r="Q416" t="s">
        <v>409</v>
      </c>
      <c r="R416">
        <v>21</v>
      </c>
      <c r="S416" t="s">
        <v>580</v>
      </c>
      <c r="T416" s="1">
        <v>0</v>
      </c>
      <c r="U416" s="1">
        <v>0</v>
      </c>
      <c r="V416" s="1">
        <v>0</v>
      </c>
      <c r="W416" s="1">
        <v>0</v>
      </c>
      <c r="X416" s="1">
        <v>586960</v>
      </c>
      <c r="Y416" s="1">
        <v>800000</v>
      </c>
      <c r="Z416" s="1">
        <v>586960</v>
      </c>
      <c r="AA416" s="1">
        <v>586960</v>
      </c>
    </row>
    <row r="417" spans="1:27" x14ac:dyDescent="0.35">
      <c r="A417" t="str">
        <f t="shared" si="18"/>
        <v>1.1-00-X0904202632910</v>
      </c>
      <c r="B417" t="s">
        <v>1027</v>
      </c>
      <c r="C417" t="s">
        <v>639</v>
      </c>
      <c r="D417" t="s">
        <v>643</v>
      </c>
      <c r="E417" t="s">
        <v>1038</v>
      </c>
      <c r="F417" t="s">
        <v>687</v>
      </c>
      <c r="G417" t="s">
        <v>414</v>
      </c>
      <c r="H417" t="s">
        <v>1101</v>
      </c>
      <c r="I417" t="s">
        <v>762</v>
      </c>
      <c r="J417" t="s">
        <v>574</v>
      </c>
      <c r="K417" t="str">
        <f t="shared" si="19"/>
        <v>026</v>
      </c>
      <c r="L417" t="s">
        <v>763</v>
      </c>
      <c r="M417" t="s">
        <v>575</v>
      </c>
      <c r="N417">
        <v>3000</v>
      </c>
      <c r="O417" t="s">
        <v>56</v>
      </c>
      <c r="P417">
        <v>3291</v>
      </c>
      <c r="Q417" t="s">
        <v>315</v>
      </c>
      <c r="R417">
        <v>0</v>
      </c>
      <c r="S417" t="s">
        <v>58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42000</v>
      </c>
      <c r="Z417" s="1">
        <v>0</v>
      </c>
      <c r="AA417" s="1">
        <v>0</v>
      </c>
    </row>
    <row r="418" spans="1:27" x14ac:dyDescent="0.35">
      <c r="A418" t="str">
        <f t="shared" si="18"/>
        <v>1.1-00-X0904202638210</v>
      </c>
      <c r="B418" t="s">
        <v>1027</v>
      </c>
      <c r="C418" t="s">
        <v>639</v>
      </c>
      <c r="D418" t="s">
        <v>643</v>
      </c>
      <c r="E418" t="s">
        <v>1038</v>
      </c>
      <c r="F418" t="s">
        <v>687</v>
      </c>
      <c r="G418" t="s">
        <v>414</v>
      </c>
      <c r="H418" t="s">
        <v>1101</v>
      </c>
      <c r="I418" t="s">
        <v>762</v>
      </c>
      <c r="J418" t="s">
        <v>574</v>
      </c>
      <c r="K418" t="str">
        <f t="shared" si="19"/>
        <v>026</v>
      </c>
      <c r="L418" t="s">
        <v>763</v>
      </c>
      <c r="M418" t="s">
        <v>575</v>
      </c>
      <c r="N418">
        <v>3000</v>
      </c>
      <c r="O418" t="s">
        <v>56</v>
      </c>
      <c r="P418">
        <v>3821</v>
      </c>
      <c r="Q418" t="s">
        <v>228</v>
      </c>
      <c r="R418">
        <v>0</v>
      </c>
      <c r="S418" t="s">
        <v>58</v>
      </c>
      <c r="T418" s="6">
        <v>1154680</v>
      </c>
      <c r="U418" s="1">
        <v>100006.84</v>
      </c>
      <c r="V418" s="1">
        <v>1102480</v>
      </c>
      <c r="W418" s="1">
        <v>1013160</v>
      </c>
      <c r="X418" s="1">
        <v>3723692</v>
      </c>
      <c r="Y418" s="1">
        <v>500000</v>
      </c>
      <c r="Z418" s="1">
        <v>3573692</v>
      </c>
      <c r="AA418" s="1">
        <v>3573692</v>
      </c>
    </row>
    <row r="419" spans="1:27" x14ac:dyDescent="0.35">
      <c r="A419" t="str">
        <f t="shared" si="18"/>
        <v>1.1-00-X09042026382123</v>
      </c>
      <c r="B419" t="s">
        <v>1027</v>
      </c>
      <c r="C419" t="s">
        <v>639</v>
      </c>
      <c r="D419" t="s">
        <v>643</v>
      </c>
      <c r="E419" t="s">
        <v>1038</v>
      </c>
      <c r="F419" t="s">
        <v>687</v>
      </c>
      <c r="G419" t="s">
        <v>414</v>
      </c>
      <c r="H419" t="s">
        <v>1101</v>
      </c>
      <c r="I419" t="s">
        <v>762</v>
      </c>
      <c r="J419" t="s">
        <v>574</v>
      </c>
      <c r="K419" t="str">
        <f t="shared" si="19"/>
        <v>026</v>
      </c>
      <c r="L419" t="s">
        <v>763</v>
      </c>
      <c r="M419" t="s">
        <v>575</v>
      </c>
      <c r="N419">
        <v>3000</v>
      </c>
      <c r="O419" t="s">
        <v>56</v>
      </c>
      <c r="P419">
        <v>3821</v>
      </c>
      <c r="Q419" t="s">
        <v>228</v>
      </c>
      <c r="R419">
        <v>23</v>
      </c>
      <c r="S419" t="s">
        <v>581</v>
      </c>
      <c r="T419" s="6">
        <v>449500</v>
      </c>
      <c r="U419" s="1">
        <v>349993.16</v>
      </c>
      <c r="V419" s="1">
        <v>440800</v>
      </c>
      <c r="W419" s="1">
        <v>440800</v>
      </c>
      <c r="X419" s="1">
        <v>740080</v>
      </c>
      <c r="Y419" s="1">
        <v>500000</v>
      </c>
      <c r="Z419" s="1">
        <v>740080</v>
      </c>
      <c r="AA419" s="1">
        <v>740080</v>
      </c>
    </row>
    <row r="420" spans="1:27" x14ac:dyDescent="0.35">
      <c r="A420" t="str">
        <f t="shared" si="18"/>
        <v>1.1-00-X09042026382124</v>
      </c>
      <c r="B420" t="s">
        <v>1027</v>
      </c>
      <c r="C420" t="s">
        <v>639</v>
      </c>
      <c r="D420" t="s">
        <v>643</v>
      </c>
      <c r="E420" t="s">
        <v>1038</v>
      </c>
      <c r="F420" t="s">
        <v>687</v>
      </c>
      <c r="G420" t="s">
        <v>414</v>
      </c>
      <c r="H420" t="s">
        <v>1101</v>
      </c>
      <c r="I420" t="s">
        <v>762</v>
      </c>
      <c r="J420" t="s">
        <v>574</v>
      </c>
      <c r="K420" t="str">
        <f t="shared" si="19"/>
        <v>026</v>
      </c>
      <c r="L420" t="s">
        <v>763</v>
      </c>
      <c r="M420" t="s">
        <v>575</v>
      </c>
      <c r="N420">
        <v>3000</v>
      </c>
      <c r="O420" t="s">
        <v>56</v>
      </c>
      <c r="P420">
        <v>3821</v>
      </c>
      <c r="Q420" t="s">
        <v>228</v>
      </c>
      <c r="R420">
        <v>24</v>
      </c>
      <c r="S420" t="s">
        <v>582</v>
      </c>
      <c r="T420" s="1">
        <v>0</v>
      </c>
      <c r="U420" s="1">
        <v>100006.84</v>
      </c>
      <c r="V420" s="1">
        <v>0</v>
      </c>
      <c r="W420" s="1">
        <v>0</v>
      </c>
      <c r="X420" s="1">
        <v>640000</v>
      </c>
      <c r="Y420" s="1">
        <v>500000</v>
      </c>
      <c r="Z420" s="1">
        <v>640000</v>
      </c>
      <c r="AA420" s="1">
        <v>640000</v>
      </c>
    </row>
    <row r="421" spans="1:27" x14ac:dyDescent="0.35">
      <c r="A421" t="str">
        <f t="shared" si="18"/>
        <v>1.1-00-X09042026382125</v>
      </c>
      <c r="B421" t="s">
        <v>1027</v>
      </c>
      <c r="C421" t="s">
        <v>639</v>
      </c>
      <c r="D421" t="s">
        <v>643</v>
      </c>
      <c r="E421" t="s">
        <v>1038</v>
      </c>
      <c r="F421" t="s">
        <v>687</v>
      </c>
      <c r="G421" t="s">
        <v>414</v>
      </c>
      <c r="H421" t="s">
        <v>1101</v>
      </c>
      <c r="I421" t="s">
        <v>762</v>
      </c>
      <c r="J421" t="s">
        <v>574</v>
      </c>
      <c r="K421" t="str">
        <f t="shared" si="19"/>
        <v>026</v>
      </c>
      <c r="L421" t="s">
        <v>763</v>
      </c>
      <c r="M421" t="s">
        <v>575</v>
      </c>
      <c r="N421">
        <v>3000</v>
      </c>
      <c r="O421" t="s">
        <v>56</v>
      </c>
      <c r="P421">
        <v>3821</v>
      </c>
      <c r="Q421" t="s">
        <v>228</v>
      </c>
      <c r="R421">
        <v>25</v>
      </c>
      <c r="S421" t="s">
        <v>583</v>
      </c>
      <c r="T421" s="1">
        <v>0</v>
      </c>
      <c r="U421" s="1">
        <v>199993.16</v>
      </c>
      <c r="V421" s="1">
        <v>0</v>
      </c>
      <c r="W421" s="1">
        <v>0</v>
      </c>
      <c r="X421" s="1">
        <v>1287600</v>
      </c>
      <c r="Y421" s="1">
        <v>615000</v>
      </c>
      <c r="Z421" s="1">
        <v>1287600</v>
      </c>
      <c r="AA421" s="1">
        <v>1287600</v>
      </c>
    </row>
    <row r="422" spans="1:27" x14ac:dyDescent="0.35">
      <c r="A422" t="str">
        <f t="shared" si="18"/>
        <v>1.1-00-X09042026382126</v>
      </c>
      <c r="B422" t="s">
        <v>1027</v>
      </c>
      <c r="C422" t="s">
        <v>639</v>
      </c>
      <c r="D422" t="s">
        <v>643</v>
      </c>
      <c r="E422" t="s">
        <v>1038</v>
      </c>
      <c r="F422" t="s">
        <v>687</v>
      </c>
      <c r="G422" t="s">
        <v>414</v>
      </c>
      <c r="H422" t="s">
        <v>1101</v>
      </c>
      <c r="I422" t="s">
        <v>762</v>
      </c>
      <c r="J422" t="s">
        <v>574</v>
      </c>
      <c r="K422" t="str">
        <f t="shared" si="19"/>
        <v>026</v>
      </c>
      <c r="L422" t="s">
        <v>763</v>
      </c>
      <c r="M422" t="s">
        <v>575</v>
      </c>
      <c r="N422">
        <v>3000</v>
      </c>
      <c r="O422" t="s">
        <v>56</v>
      </c>
      <c r="P422">
        <v>3821</v>
      </c>
      <c r="Q422" t="s">
        <v>228</v>
      </c>
      <c r="R422">
        <v>26</v>
      </c>
      <c r="S422" t="s">
        <v>584</v>
      </c>
      <c r="T422" s="1">
        <v>0</v>
      </c>
      <c r="U422" s="1">
        <v>0</v>
      </c>
      <c r="V422" s="1">
        <v>0</v>
      </c>
      <c r="W422" s="1">
        <v>0</v>
      </c>
      <c r="X422" s="1">
        <v>694492.6</v>
      </c>
      <c r="Y422" s="1">
        <v>735000</v>
      </c>
      <c r="Z422" s="1">
        <v>694492</v>
      </c>
      <c r="AA422" s="1">
        <v>0</v>
      </c>
    </row>
    <row r="423" spans="1:27" x14ac:dyDescent="0.35">
      <c r="A423" t="str">
        <f t="shared" si="18"/>
        <v>1.1-00-X09042026382127</v>
      </c>
      <c r="B423" t="s">
        <v>1027</v>
      </c>
      <c r="C423" t="s">
        <v>639</v>
      </c>
      <c r="D423" t="s">
        <v>643</v>
      </c>
      <c r="E423" t="s">
        <v>1038</v>
      </c>
      <c r="F423" t="s">
        <v>687</v>
      </c>
      <c r="G423" t="s">
        <v>414</v>
      </c>
      <c r="H423" t="s">
        <v>1101</v>
      </c>
      <c r="I423" t="s">
        <v>762</v>
      </c>
      <c r="J423" t="s">
        <v>574</v>
      </c>
      <c r="K423" t="str">
        <f t="shared" si="19"/>
        <v>026</v>
      </c>
      <c r="L423" t="s">
        <v>763</v>
      </c>
      <c r="M423" t="s">
        <v>575</v>
      </c>
      <c r="N423">
        <v>3000</v>
      </c>
      <c r="O423" t="s">
        <v>56</v>
      </c>
      <c r="P423">
        <v>3821</v>
      </c>
      <c r="Q423" t="s">
        <v>228</v>
      </c>
      <c r="R423">
        <v>27</v>
      </c>
      <c r="S423" t="s">
        <v>585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450000</v>
      </c>
      <c r="Z423" s="1">
        <v>0</v>
      </c>
      <c r="AA423" s="1">
        <v>0</v>
      </c>
    </row>
    <row r="424" spans="1:27" x14ac:dyDescent="0.35">
      <c r="A424" t="str">
        <f t="shared" si="18"/>
        <v>1.1-00-X09042026382128</v>
      </c>
      <c r="B424" t="s">
        <v>1027</v>
      </c>
      <c r="C424" t="s">
        <v>639</v>
      </c>
      <c r="D424" t="s">
        <v>643</v>
      </c>
      <c r="E424" t="s">
        <v>1038</v>
      </c>
      <c r="F424" t="s">
        <v>687</v>
      </c>
      <c r="G424" t="s">
        <v>414</v>
      </c>
      <c r="H424" t="s">
        <v>1101</v>
      </c>
      <c r="I424" t="s">
        <v>762</v>
      </c>
      <c r="J424" t="s">
        <v>574</v>
      </c>
      <c r="K424" t="str">
        <f t="shared" si="19"/>
        <v>026</v>
      </c>
      <c r="L424" t="s">
        <v>763</v>
      </c>
      <c r="M424" t="s">
        <v>575</v>
      </c>
      <c r="N424">
        <v>3000</v>
      </c>
      <c r="O424" t="s">
        <v>56</v>
      </c>
      <c r="P424">
        <v>3821</v>
      </c>
      <c r="Q424" t="s">
        <v>228</v>
      </c>
      <c r="R424">
        <v>28</v>
      </c>
      <c r="S424" t="s">
        <v>588</v>
      </c>
      <c r="T424" s="1">
        <v>0</v>
      </c>
      <c r="U424" s="1">
        <v>0</v>
      </c>
      <c r="V424" s="1">
        <v>0</v>
      </c>
      <c r="W424" s="1">
        <v>0</v>
      </c>
      <c r="X424" s="1">
        <v>200000</v>
      </c>
      <c r="Y424" s="1">
        <v>200000</v>
      </c>
      <c r="Z424" s="1">
        <v>200000</v>
      </c>
      <c r="AA424" s="1">
        <v>200000</v>
      </c>
    </row>
    <row r="425" spans="1:27" x14ac:dyDescent="0.35">
      <c r="A425" t="str">
        <f t="shared" si="18"/>
        <v>1.1-00-X0904402825210</v>
      </c>
      <c r="B425" t="s">
        <v>1027</v>
      </c>
      <c r="C425" t="s">
        <v>639</v>
      </c>
      <c r="D425" t="s">
        <v>643</v>
      </c>
      <c r="E425" t="s">
        <v>1038</v>
      </c>
      <c r="F425" t="s">
        <v>687</v>
      </c>
      <c r="G425" t="s">
        <v>414</v>
      </c>
      <c r="H425" t="s">
        <v>1102</v>
      </c>
      <c r="I425" t="s">
        <v>764</v>
      </c>
      <c r="J425" t="s">
        <v>590</v>
      </c>
      <c r="K425" t="str">
        <f t="shared" si="19"/>
        <v>028</v>
      </c>
      <c r="L425" t="s">
        <v>760</v>
      </c>
      <c r="M425" t="s">
        <v>569</v>
      </c>
      <c r="N425">
        <v>2000</v>
      </c>
      <c r="O425" t="s">
        <v>105</v>
      </c>
      <c r="P425">
        <v>2521</v>
      </c>
      <c r="Q425" t="s">
        <v>375</v>
      </c>
      <c r="R425">
        <v>0</v>
      </c>
      <c r="S425" t="s">
        <v>58</v>
      </c>
      <c r="T425" s="6">
        <v>429988.8</v>
      </c>
      <c r="U425" s="1">
        <v>500000</v>
      </c>
      <c r="V425" s="1">
        <v>429988.8</v>
      </c>
      <c r="W425" s="1">
        <v>429988.8</v>
      </c>
      <c r="X425" s="1">
        <v>0</v>
      </c>
      <c r="Y425" s="1">
        <v>500000</v>
      </c>
      <c r="Z425" s="1">
        <v>0</v>
      </c>
      <c r="AA425" s="1">
        <v>0</v>
      </c>
    </row>
    <row r="426" spans="1:27" x14ac:dyDescent="0.35">
      <c r="A426" t="str">
        <f t="shared" si="18"/>
        <v>1.1-00-X0904402843110</v>
      </c>
      <c r="B426" t="s">
        <v>1027</v>
      </c>
      <c r="C426" t="s">
        <v>639</v>
      </c>
      <c r="D426" t="s">
        <v>643</v>
      </c>
      <c r="E426" t="s">
        <v>1038</v>
      </c>
      <c r="F426" t="s">
        <v>687</v>
      </c>
      <c r="G426" t="s">
        <v>414</v>
      </c>
      <c r="H426" t="s">
        <v>1102</v>
      </c>
      <c r="I426" t="s">
        <v>764</v>
      </c>
      <c r="J426" t="s">
        <v>590</v>
      </c>
      <c r="K426" t="str">
        <f t="shared" si="19"/>
        <v>028</v>
      </c>
      <c r="L426" t="s">
        <v>760</v>
      </c>
      <c r="M426" t="s">
        <v>569</v>
      </c>
      <c r="N426">
        <v>4000</v>
      </c>
      <c r="O426" t="s">
        <v>233</v>
      </c>
      <c r="P426">
        <v>4311</v>
      </c>
      <c r="Q426" t="s">
        <v>340</v>
      </c>
      <c r="R426">
        <v>0</v>
      </c>
      <c r="S426" t="s">
        <v>58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</row>
    <row r="427" spans="1:27" x14ac:dyDescent="0.35">
      <c r="A427" t="str">
        <f t="shared" si="18"/>
        <v>1.1-00-X0904702922110</v>
      </c>
      <c r="B427" t="s">
        <v>1027</v>
      </c>
      <c r="C427" t="s">
        <v>639</v>
      </c>
      <c r="D427" t="s">
        <v>643</v>
      </c>
      <c r="E427" t="s">
        <v>1038</v>
      </c>
      <c r="F427" t="s">
        <v>687</v>
      </c>
      <c r="G427" t="s">
        <v>414</v>
      </c>
      <c r="H427" t="s">
        <v>1103</v>
      </c>
      <c r="I427" t="s">
        <v>765</v>
      </c>
      <c r="J427" t="s">
        <v>596</v>
      </c>
      <c r="K427" t="str">
        <f t="shared" si="19"/>
        <v>029</v>
      </c>
      <c r="L427" t="s">
        <v>766</v>
      </c>
      <c r="M427" t="s">
        <v>597</v>
      </c>
      <c r="N427">
        <v>2000</v>
      </c>
      <c r="O427" t="s">
        <v>105</v>
      </c>
      <c r="P427">
        <v>2211</v>
      </c>
      <c r="Q427" t="s">
        <v>307</v>
      </c>
      <c r="R427">
        <v>0</v>
      </c>
      <c r="S427" t="s">
        <v>58</v>
      </c>
      <c r="T427" s="1">
        <v>0</v>
      </c>
      <c r="U427" s="1">
        <v>0</v>
      </c>
      <c r="V427" s="1">
        <v>0</v>
      </c>
      <c r="W427" s="1">
        <v>0</v>
      </c>
      <c r="X427" s="1">
        <v>600000</v>
      </c>
      <c r="Y427" s="1">
        <v>0</v>
      </c>
      <c r="Z427" s="1">
        <v>0</v>
      </c>
      <c r="AA427" s="1">
        <v>0</v>
      </c>
    </row>
    <row r="428" spans="1:27" x14ac:dyDescent="0.35">
      <c r="A428" t="str">
        <f t="shared" si="18"/>
        <v>1.1-00-X0904702937110</v>
      </c>
      <c r="B428" t="s">
        <v>1027</v>
      </c>
      <c r="C428" t="s">
        <v>639</v>
      </c>
      <c r="D428" t="s">
        <v>643</v>
      </c>
      <c r="E428" t="s">
        <v>1038</v>
      </c>
      <c r="F428" t="s">
        <v>687</v>
      </c>
      <c r="G428" t="s">
        <v>414</v>
      </c>
      <c r="H428" t="s">
        <v>1103</v>
      </c>
      <c r="I428" t="s">
        <v>765</v>
      </c>
      <c r="J428" t="s">
        <v>596</v>
      </c>
      <c r="K428" t="str">
        <f t="shared" ref="K428:K459" si="20">LEFT(L428,3)</f>
        <v>029</v>
      </c>
      <c r="L428" t="s">
        <v>766</v>
      </c>
      <c r="M428" t="s">
        <v>597</v>
      </c>
      <c r="N428">
        <v>3000</v>
      </c>
      <c r="O428" t="s">
        <v>56</v>
      </c>
      <c r="P428">
        <v>3711</v>
      </c>
      <c r="Q428" t="s">
        <v>278</v>
      </c>
      <c r="R428">
        <v>0</v>
      </c>
      <c r="S428" t="s">
        <v>58</v>
      </c>
      <c r="T428" s="1">
        <v>0</v>
      </c>
      <c r="U428" s="1">
        <v>0</v>
      </c>
      <c r="V428" s="1">
        <v>0</v>
      </c>
      <c r="W428" s="1">
        <v>0</v>
      </c>
      <c r="X428" s="1">
        <v>6000</v>
      </c>
      <c r="Y428" s="1">
        <v>0</v>
      </c>
      <c r="Z428" s="1">
        <v>0</v>
      </c>
      <c r="AA428" s="1">
        <v>0</v>
      </c>
    </row>
    <row r="429" spans="1:27" x14ac:dyDescent="0.35">
      <c r="A429" t="str">
        <f t="shared" si="18"/>
        <v>1.1-00-X0904702937510</v>
      </c>
      <c r="B429" t="s">
        <v>1027</v>
      </c>
      <c r="C429" t="s">
        <v>639</v>
      </c>
      <c r="D429" t="s">
        <v>643</v>
      </c>
      <c r="E429" t="s">
        <v>1038</v>
      </c>
      <c r="F429" t="s">
        <v>687</v>
      </c>
      <c r="G429" t="s">
        <v>414</v>
      </c>
      <c r="H429" t="s">
        <v>1103</v>
      </c>
      <c r="I429" t="s">
        <v>765</v>
      </c>
      <c r="J429" t="s">
        <v>596</v>
      </c>
      <c r="K429" t="str">
        <f t="shared" si="20"/>
        <v>029</v>
      </c>
      <c r="L429" t="s">
        <v>766</v>
      </c>
      <c r="M429" t="s">
        <v>597</v>
      </c>
      <c r="N429">
        <v>3000</v>
      </c>
      <c r="O429" t="s">
        <v>56</v>
      </c>
      <c r="P429">
        <v>3751</v>
      </c>
      <c r="Q429" t="s">
        <v>279</v>
      </c>
      <c r="R429">
        <v>0</v>
      </c>
      <c r="S429" t="s">
        <v>58</v>
      </c>
      <c r="T429" s="1">
        <v>0</v>
      </c>
      <c r="U429" s="1">
        <v>0</v>
      </c>
      <c r="V429" s="1">
        <v>0</v>
      </c>
      <c r="W429" s="1">
        <v>0</v>
      </c>
      <c r="X429" s="1">
        <v>12000</v>
      </c>
      <c r="Y429" s="1">
        <v>0</v>
      </c>
      <c r="Z429" s="1">
        <v>0</v>
      </c>
      <c r="AA429" s="1">
        <v>0</v>
      </c>
    </row>
    <row r="430" spans="1:27" x14ac:dyDescent="0.35">
      <c r="A430" t="str">
        <f t="shared" si="18"/>
        <v>1.1-00-X0904702938210</v>
      </c>
      <c r="B430" t="s">
        <v>1027</v>
      </c>
      <c r="C430" t="s">
        <v>639</v>
      </c>
      <c r="D430" t="s">
        <v>643</v>
      </c>
      <c r="E430" t="s">
        <v>1038</v>
      </c>
      <c r="F430" t="s">
        <v>687</v>
      </c>
      <c r="G430" t="s">
        <v>414</v>
      </c>
      <c r="H430" t="s">
        <v>1103</v>
      </c>
      <c r="I430" t="s">
        <v>765</v>
      </c>
      <c r="J430" t="s">
        <v>596</v>
      </c>
      <c r="K430" t="str">
        <f t="shared" si="20"/>
        <v>029</v>
      </c>
      <c r="L430" t="s">
        <v>766</v>
      </c>
      <c r="M430" t="s">
        <v>597</v>
      </c>
      <c r="N430">
        <v>3000</v>
      </c>
      <c r="O430" t="s">
        <v>56</v>
      </c>
      <c r="P430">
        <v>3821</v>
      </c>
      <c r="Q430" t="s">
        <v>228</v>
      </c>
      <c r="R430">
        <v>0</v>
      </c>
      <c r="S430" t="s">
        <v>58</v>
      </c>
      <c r="T430" s="1">
        <v>0</v>
      </c>
      <c r="U430" s="1">
        <v>0</v>
      </c>
      <c r="V430" s="1">
        <v>0</v>
      </c>
      <c r="W430" s="1">
        <v>0</v>
      </c>
      <c r="X430" s="1">
        <v>657870.80000000005</v>
      </c>
      <c r="Y430" s="1">
        <v>0</v>
      </c>
      <c r="Z430" s="1">
        <v>602699.19999999995</v>
      </c>
      <c r="AA430" s="1">
        <v>0</v>
      </c>
    </row>
    <row r="431" spans="1:27" x14ac:dyDescent="0.35">
      <c r="A431" t="str">
        <f t="shared" si="18"/>
        <v>1.1-00-X09047029382122</v>
      </c>
      <c r="B431" t="s">
        <v>1027</v>
      </c>
      <c r="C431" t="s">
        <v>639</v>
      </c>
      <c r="D431" t="s">
        <v>643</v>
      </c>
      <c r="E431" t="s">
        <v>1038</v>
      </c>
      <c r="F431" t="s">
        <v>687</v>
      </c>
      <c r="G431" t="s">
        <v>414</v>
      </c>
      <c r="H431" t="s">
        <v>1103</v>
      </c>
      <c r="I431" t="s">
        <v>765</v>
      </c>
      <c r="J431" t="s">
        <v>596</v>
      </c>
      <c r="K431" t="str">
        <f t="shared" si="20"/>
        <v>029</v>
      </c>
      <c r="L431" t="s">
        <v>766</v>
      </c>
      <c r="M431" t="s">
        <v>597</v>
      </c>
      <c r="N431">
        <v>3000</v>
      </c>
      <c r="O431" t="s">
        <v>56</v>
      </c>
      <c r="P431">
        <v>3821</v>
      </c>
      <c r="Q431" t="s">
        <v>228</v>
      </c>
      <c r="R431">
        <v>22</v>
      </c>
      <c r="S431" t="s">
        <v>595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700000</v>
      </c>
      <c r="Z431" s="1">
        <v>0</v>
      </c>
      <c r="AA431" s="1">
        <v>0</v>
      </c>
    </row>
    <row r="432" spans="1:27" x14ac:dyDescent="0.35">
      <c r="A432" t="str">
        <f t="shared" si="18"/>
        <v>1.1-00-X09047029441129</v>
      </c>
      <c r="B432" t="s">
        <v>1027</v>
      </c>
      <c r="C432" t="s">
        <v>639</v>
      </c>
      <c r="D432" t="s">
        <v>643</v>
      </c>
      <c r="E432" t="s">
        <v>1038</v>
      </c>
      <c r="F432" t="s">
        <v>687</v>
      </c>
      <c r="G432" t="s">
        <v>414</v>
      </c>
      <c r="H432" t="s">
        <v>1103</v>
      </c>
      <c r="I432" t="s">
        <v>765</v>
      </c>
      <c r="J432" t="s">
        <v>596</v>
      </c>
      <c r="K432" t="str">
        <f t="shared" si="20"/>
        <v>029</v>
      </c>
      <c r="L432" t="s">
        <v>766</v>
      </c>
      <c r="M432" t="s">
        <v>597</v>
      </c>
      <c r="N432">
        <v>4000</v>
      </c>
      <c r="O432" t="s">
        <v>233</v>
      </c>
      <c r="P432">
        <v>4411</v>
      </c>
      <c r="Q432" t="s">
        <v>231</v>
      </c>
      <c r="R432">
        <v>29</v>
      </c>
      <c r="S432" t="s">
        <v>598</v>
      </c>
      <c r="T432" s="1">
        <v>0</v>
      </c>
      <c r="U432" s="1">
        <v>0</v>
      </c>
      <c r="V432" s="1">
        <v>0</v>
      </c>
      <c r="W432" s="1">
        <v>0</v>
      </c>
      <c r="X432" s="1">
        <v>100000</v>
      </c>
      <c r="Y432" s="1">
        <v>100000</v>
      </c>
      <c r="Z432" s="1">
        <v>100000</v>
      </c>
      <c r="AA432" s="1">
        <v>100000</v>
      </c>
    </row>
    <row r="433" spans="1:27" x14ac:dyDescent="0.35">
      <c r="A433" t="str">
        <f t="shared" si="18"/>
        <v>1.1-00-X11049031519131</v>
      </c>
      <c r="B433" t="s">
        <v>1027</v>
      </c>
      <c r="C433" t="s">
        <v>639</v>
      </c>
      <c r="D433" t="s">
        <v>643</v>
      </c>
      <c r="E433" t="s">
        <v>1048</v>
      </c>
      <c r="F433" t="s">
        <v>767</v>
      </c>
      <c r="G433" t="s">
        <v>211</v>
      </c>
      <c r="H433" t="s">
        <v>1104</v>
      </c>
      <c r="I433" t="s">
        <v>768</v>
      </c>
      <c r="J433" t="s">
        <v>601</v>
      </c>
      <c r="K433" t="str">
        <f t="shared" si="20"/>
        <v>031</v>
      </c>
      <c r="L433" t="s">
        <v>769</v>
      </c>
      <c r="M433" t="s">
        <v>213</v>
      </c>
      <c r="N433">
        <v>5000</v>
      </c>
      <c r="O433" t="s">
        <v>118</v>
      </c>
      <c r="P433">
        <v>5191</v>
      </c>
      <c r="Q433" t="s">
        <v>121</v>
      </c>
      <c r="R433">
        <v>31</v>
      </c>
      <c r="S433" t="s">
        <v>770</v>
      </c>
      <c r="T433" s="1">
        <v>0</v>
      </c>
      <c r="U433" s="1">
        <v>0</v>
      </c>
      <c r="V433" s="1">
        <v>0</v>
      </c>
      <c r="W433" s="1">
        <v>0</v>
      </c>
      <c r="X433" s="1">
        <v>249342</v>
      </c>
      <c r="Y433" s="1">
        <v>1135081</v>
      </c>
      <c r="Z433" s="1">
        <v>240584</v>
      </c>
      <c r="AA433" s="1">
        <v>240584</v>
      </c>
    </row>
    <row r="434" spans="1:27" x14ac:dyDescent="0.35">
      <c r="A434" t="str">
        <f t="shared" si="18"/>
        <v>1.1-00-X1104903152110</v>
      </c>
      <c r="B434" t="s">
        <v>1027</v>
      </c>
      <c r="C434" t="s">
        <v>639</v>
      </c>
      <c r="D434" t="s">
        <v>643</v>
      </c>
      <c r="E434" t="s">
        <v>1048</v>
      </c>
      <c r="F434" t="s">
        <v>767</v>
      </c>
      <c r="G434" t="s">
        <v>211</v>
      </c>
      <c r="H434" t="s">
        <v>1104</v>
      </c>
      <c r="I434" t="s">
        <v>768</v>
      </c>
      <c r="J434" t="s">
        <v>601</v>
      </c>
      <c r="K434" t="str">
        <f t="shared" si="20"/>
        <v>031</v>
      </c>
      <c r="L434" t="s">
        <v>769</v>
      </c>
      <c r="M434" t="s">
        <v>213</v>
      </c>
      <c r="N434">
        <v>5000</v>
      </c>
      <c r="O434" t="s">
        <v>118</v>
      </c>
      <c r="P434">
        <v>5211</v>
      </c>
      <c r="Q434" t="s">
        <v>365</v>
      </c>
      <c r="R434">
        <v>0</v>
      </c>
      <c r="S434" t="s">
        <v>58</v>
      </c>
      <c r="T434" s="6">
        <v>28433.919999999998</v>
      </c>
      <c r="U434" s="1">
        <v>0</v>
      </c>
      <c r="V434" s="1">
        <v>22065.52</v>
      </c>
      <c r="W434" s="1">
        <v>22065.52</v>
      </c>
      <c r="X434" s="1">
        <v>14704.71</v>
      </c>
      <c r="Y434" s="1">
        <v>0</v>
      </c>
      <c r="Z434" s="1">
        <v>14704.7</v>
      </c>
      <c r="AA434" s="1">
        <v>14704.7</v>
      </c>
    </row>
    <row r="435" spans="1:27" x14ac:dyDescent="0.35">
      <c r="A435" t="str">
        <f t="shared" si="18"/>
        <v>1.1-00-X1104903152310</v>
      </c>
      <c r="B435" t="s">
        <v>1027</v>
      </c>
      <c r="C435" t="s">
        <v>639</v>
      </c>
      <c r="D435" t="s">
        <v>643</v>
      </c>
      <c r="E435" t="s">
        <v>1048</v>
      </c>
      <c r="F435" t="s">
        <v>767</v>
      </c>
      <c r="G435" t="s">
        <v>211</v>
      </c>
      <c r="H435" t="s">
        <v>1104</v>
      </c>
      <c r="I435" t="s">
        <v>768</v>
      </c>
      <c r="J435" t="s">
        <v>601</v>
      </c>
      <c r="K435" t="str">
        <f t="shared" si="20"/>
        <v>031</v>
      </c>
      <c r="L435" t="s">
        <v>769</v>
      </c>
      <c r="M435" t="s">
        <v>213</v>
      </c>
      <c r="N435">
        <v>5000</v>
      </c>
      <c r="O435" t="s">
        <v>118</v>
      </c>
      <c r="P435">
        <v>5231</v>
      </c>
      <c r="Q435" t="s">
        <v>602</v>
      </c>
      <c r="R435">
        <v>0</v>
      </c>
      <c r="S435" t="s">
        <v>58</v>
      </c>
      <c r="T435" s="6">
        <v>237054.45</v>
      </c>
      <c r="U435" s="1">
        <v>0</v>
      </c>
      <c r="V435" s="1">
        <v>237054.44</v>
      </c>
      <c r="W435" s="1">
        <v>237054.44</v>
      </c>
      <c r="X435" s="1">
        <v>1269.28</v>
      </c>
      <c r="Y435" s="1">
        <v>147400</v>
      </c>
      <c r="Z435" s="1">
        <v>1269.28</v>
      </c>
      <c r="AA435" s="1">
        <v>1269.28</v>
      </c>
    </row>
    <row r="436" spans="1:27" x14ac:dyDescent="0.35">
      <c r="A436" t="str">
        <f t="shared" si="18"/>
        <v>1.1-00-X1104903156510</v>
      </c>
      <c r="B436" t="s">
        <v>1027</v>
      </c>
      <c r="C436" t="s">
        <v>639</v>
      </c>
      <c r="D436" t="s">
        <v>643</v>
      </c>
      <c r="E436" t="s">
        <v>1048</v>
      </c>
      <c r="F436" t="s">
        <v>767</v>
      </c>
      <c r="G436" t="s">
        <v>211</v>
      </c>
      <c r="H436" t="s">
        <v>1104</v>
      </c>
      <c r="I436" t="s">
        <v>768</v>
      </c>
      <c r="J436" t="s">
        <v>601</v>
      </c>
      <c r="K436" t="str">
        <f t="shared" si="20"/>
        <v>031</v>
      </c>
      <c r="L436" t="s">
        <v>769</v>
      </c>
      <c r="M436" t="s">
        <v>213</v>
      </c>
      <c r="N436">
        <v>5000</v>
      </c>
      <c r="O436" t="s">
        <v>118</v>
      </c>
      <c r="P436">
        <v>5651</v>
      </c>
      <c r="Q436" t="s">
        <v>442</v>
      </c>
      <c r="R436">
        <v>0</v>
      </c>
      <c r="S436" t="s">
        <v>58</v>
      </c>
      <c r="T436" s="6">
        <v>3239497.2</v>
      </c>
      <c r="U436" s="1">
        <v>170000</v>
      </c>
      <c r="V436" s="1">
        <v>3239497.2</v>
      </c>
      <c r="W436" s="1">
        <v>1814701.68</v>
      </c>
      <c r="X436" s="1">
        <v>171000</v>
      </c>
      <c r="Y436" s="1">
        <v>0</v>
      </c>
      <c r="Z436" s="1">
        <v>160729.99</v>
      </c>
      <c r="AA436" s="1">
        <v>0</v>
      </c>
    </row>
    <row r="437" spans="1:27" x14ac:dyDescent="0.35">
      <c r="A437" t="str">
        <f t="shared" si="18"/>
        <v>1.1-00-X1104903156710</v>
      </c>
      <c r="B437" t="s">
        <v>1027</v>
      </c>
      <c r="C437" t="s">
        <v>639</v>
      </c>
      <c r="D437" t="s">
        <v>643</v>
      </c>
      <c r="E437" t="s">
        <v>1048</v>
      </c>
      <c r="F437" t="s">
        <v>767</v>
      </c>
      <c r="G437" t="s">
        <v>211</v>
      </c>
      <c r="H437" t="s">
        <v>1104</v>
      </c>
      <c r="I437" t="s">
        <v>768</v>
      </c>
      <c r="J437" t="s">
        <v>601</v>
      </c>
      <c r="K437" t="str">
        <f t="shared" si="20"/>
        <v>031</v>
      </c>
      <c r="L437" t="s">
        <v>769</v>
      </c>
      <c r="M437" t="s">
        <v>213</v>
      </c>
      <c r="N437">
        <v>5000</v>
      </c>
      <c r="O437" t="s">
        <v>118</v>
      </c>
      <c r="P437">
        <v>5671</v>
      </c>
      <c r="Q437" t="s">
        <v>407</v>
      </c>
      <c r="R437">
        <v>0</v>
      </c>
      <c r="S437" t="s">
        <v>58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600000</v>
      </c>
      <c r="Z437" s="1">
        <v>0</v>
      </c>
      <c r="AA437" s="1">
        <v>0</v>
      </c>
    </row>
    <row r="438" spans="1:27" x14ac:dyDescent="0.35">
      <c r="A438" t="str">
        <f t="shared" si="18"/>
        <v>1.1-00-X1104903121410</v>
      </c>
      <c r="B438" t="s">
        <v>1027</v>
      </c>
      <c r="C438" t="s">
        <v>639</v>
      </c>
      <c r="D438" t="s">
        <v>643</v>
      </c>
      <c r="E438" t="s">
        <v>1048</v>
      </c>
      <c r="F438" t="s">
        <v>767</v>
      </c>
      <c r="G438" t="s">
        <v>211</v>
      </c>
      <c r="H438" t="s">
        <v>1104</v>
      </c>
      <c r="I438" t="s">
        <v>768</v>
      </c>
      <c r="J438" t="s">
        <v>601</v>
      </c>
      <c r="K438" t="str">
        <f t="shared" si="20"/>
        <v>031</v>
      </c>
      <c r="L438" t="s">
        <v>769</v>
      </c>
      <c r="M438" t="s">
        <v>213</v>
      </c>
      <c r="N438">
        <v>2000</v>
      </c>
      <c r="O438" t="s">
        <v>105</v>
      </c>
      <c r="P438">
        <v>2141</v>
      </c>
      <c r="Q438" t="s">
        <v>126</v>
      </c>
      <c r="R438">
        <v>0</v>
      </c>
      <c r="S438" t="s">
        <v>58</v>
      </c>
      <c r="T438" s="6">
        <v>173659.26</v>
      </c>
      <c r="U438" s="1">
        <v>205400</v>
      </c>
      <c r="V438" s="1">
        <v>74859.27</v>
      </c>
      <c r="W438" s="1">
        <v>74859.27</v>
      </c>
      <c r="X438" s="1">
        <v>169000</v>
      </c>
      <c r="Y438" s="1">
        <v>0</v>
      </c>
      <c r="Z438" s="1">
        <v>25705.48</v>
      </c>
      <c r="AA438" s="1">
        <v>25705.48</v>
      </c>
    </row>
    <row r="439" spans="1:27" x14ac:dyDescent="0.35">
      <c r="A439" t="str">
        <f t="shared" si="18"/>
        <v>1.1-00-X1104903124410</v>
      </c>
      <c r="B439" t="s">
        <v>1027</v>
      </c>
      <c r="C439" t="s">
        <v>639</v>
      </c>
      <c r="D439" t="s">
        <v>643</v>
      </c>
      <c r="E439" t="s">
        <v>1048</v>
      </c>
      <c r="F439" t="s">
        <v>767</v>
      </c>
      <c r="G439" t="s">
        <v>211</v>
      </c>
      <c r="H439" t="s">
        <v>1104</v>
      </c>
      <c r="I439" t="s">
        <v>768</v>
      </c>
      <c r="J439" t="s">
        <v>601</v>
      </c>
      <c r="K439" t="str">
        <f t="shared" si="20"/>
        <v>031</v>
      </c>
      <c r="L439" t="s">
        <v>769</v>
      </c>
      <c r="M439" t="s">
        <v>213</v>
      </c>
      <c r="N439">
        <v>2000</v>
      </c>
      <c r="O439" t="s">
        <v>105</v>
      </c>
      <c r="P439">
        <v>2441</v>
      </c>
      <c r="Q439" t="s">
        <v>662</v>
      </c>
      <c r="R439">
        <v>0</v>
      </c>
      <c r="S439" t="s">
        <v>58</v>
      </c>
      <c r="T439" s="1">
        <v>0</v>
      </c>
      <c r="U439" s="1">
        <v>0</v>
      </c>
      <c r="V439" s="1">
        <v>0</v>
      </c>
      <c r="W439" s="1">
        <v>0</v>
      </c>
      <c r="X439" s="1">
        <v>19426.16</v>
      </c>
      <c r="Y439" s="1">
        <v>0</v>
      </c>
      <c r="Z439" s="1">
        <v>9426.16</v>
      </c>
      <c r="AA439" s="1">
        <v>9426.16</v>
      </c>
    </row>
    <row r="440" spans="1:27" x14ac:dyDescent="0.35">
      <c r="A440" t="str">
        <f t="shared" si="18"/>
        <v>1.1-00-X1104903124610</v>
      </c>
      <c r="B440" t="s">
        <v>1027</v>
      </c>
      <c r="C440" t="s">
        <v>639</v>
      </c>
      <c r="D440" t="s">
        <v>643</v>
      </c>
      <c r="E440" t="s">
        <v>1048</v>
      </c>
      <c r="F440" t="s">
        <v>767</v>
      </c>
      <c r="G440" t="s">
        <v>211</v>
      </c>
      <c r="H440" t="s">
        <v>1104</v>
      </c>
      <c r="I440" t="s">
        <v>768</v>
      </c>
      <c r="J440" t="s">
        <v>601</v>
      </c>
      <c r="K440" t="str">
        <f t="shared" si="20"/>
        <v>031</v>
      </c>
      <c r="L440" t="s">
        <v>769</v>
      </c>
      <c r="M440" t="s">
        <v>213</v>
      </c>
      <c r="N440">
        <v>2000</v>
      </c>
      <c r="O440" t="s">
        <v>105</v>
      </c>
      <c r="P440">
        <v>2461</v>
      </c>
      <c r="Q440" t="s">
        <v>372</v>
      </c>
      <c r="R440">
        <v>0</v>
      </c>
      <c r="S440" t="s">
        <v>58</v>
      </c>
      <c r="T440" s="6">
        <v>142558.35999999999</v>
      </c>
      <c r="U440" s="1">
        <v>150000</v>
      </c>
      <c r="V440" s="1">
        <v>142558.35999999999</v>
      </c>
      <c r="W440" s="1">
        <v>142558.35999999999</v>
      </c>
      <c r="X440" s="1">
        <v>120906.84</v>
      </c>
      <c r="Y440" s="1">
        <v>501333</v>
      </c>
      <c r="Z440" s="1">
        <v>14929.2</v>
      </c>
      <c r="AA440" s="1">
        <v>14929.2</v>
      </c>
    </row>
    <row r="441" spans="1:27" x14ac:dyDescent="0.35">
      <c r="A441" t="str">
        <f t="shared" si="18"/>
        <v>1.1-00-X1104903124710</v>
      </c>
      <c r="B441" t="s">
        <v>1027</v>
      </c>
      <c r="C441" t="s">
        <v>639</v>
      </c>
      <c r="D441" t="s">
        <v>643</v>
      </c>
      <c r="E441" t="s">
        <v>1048</v>
      </c>
      <c r="F441" t="s">
        <v>767</v>
      </c>
      <c r="G441" t="s">
        <v>211</v>
      </c>
      <c r="H441" t="s">
        <v>1104</v>
      </c>
      <c r="I441" t="s">
        <v>768</v>
      </c>
      <c r="J441" t="s">
        <v>601</v>
      </c>
      <c r="K441" t="str">
        <f t="shared" si="20"/>
        <v>031</v>
      </c>
      <c r="L441" t="s">
        <v>769</v>
      </c>
      <c r="M441" t="s">
        <v>213</v>
      </c>
      <c r="N441">
        <v>2000</v>
      </c>
      <c r="O441" t="s">
        <v>105</v>
      </c>
      <c r="P441">
        <v>2471</v>
      </c>
      <c r="Q441" t="s">
        <v>373</v>
      </c>
      <c r="R441">
        <v>0</v>
      </c>
      <c r="S441" t="s">
        <v>58</v>
      </c>
      <c r="T441" s="6">
        <v>301.60000000000002</v>
      </c>
      <c r="U441" s="1">
        <v>0</v>
      </c>
      <c r="V441" s="1">
        <v>301.60000000000002</v>
      </c>
      <c r="W441" s="1">
        <v>301.60000000000002</v>
      </c>
      <c r="X441" s="1">
        <v>1414</v>
      </c>
      <c r="Y441" s="1">
        <v>1414</v>
      </c>
      <c r="Z441" s="1">
        <v>0</v>
      </c>
      <c r="AA441" s="1">
        <v>0</v>
      </c>
    </row>
    <row r="442" spans="1:27" x14ac:dyDescent="0.35">
      <c r="A442" t="str">
        <f t="shared" si="18"/>
        <v>1.1-00-X1104903124910</v>
      </c>
      <c r="B442" t="s">
        <v>1027</v>
      </c>
      <c r="C442" t="s">
        <v>639</v>
      </c>
      <c r="D442" t="s">
        <v>643</v>
      </c>
      <c r="E442" t="s">
        <v>1048</v>
      </c>
      <c r="F442" t="s">
        <v>767</v>
      </c>
      <c r="G442" t="s">
        <v>211</v>
      </c>
      <c r="H442" t="s">
        <v>1104</v>
      </c>
      <c r="I442" t="s">
        <v>768</v>
      </c>
      <c r="J442" t="s">
        <v>601</v>
      </c>
      <c r="K442" t="str">
        <f t="shared" si="20"/>
        <v>031</v>
      </c>
      <c r="L442" t="s">
        <v>769</v>
      </c>
      <c r="M442" t="s">
        <v>213</v>
      </c>
      <c r="N442">
        <v>2000</v>
      </c>
      <c r="O442" t="s">
        <v>105</v>
      </c>
      <c r="P442">
        <v>2491</v>
      </c>
      <c r="Q442" t="s">
        <v>374</v>
      </c>
      <c r="R442">
        <v>0</v>
      </c>
      <c r="S442" t="s">
        <v>58</v>
      </c>
      <c r="T442" s="6">
        <v>849.7</v>
      </c>
      <c r="U442" s="1">
        <v>5000</v>
      </c>
      <c r="V442" s="1">
        <v>849.7</v>
      </c>
      <c r="W442" s="1">
        <v>849.7</v>
      </c>
      <c r="X442" s="1">
        <v>2000</v>
      </c>
      <c r="Y442" s="1">
        <v>2000</v>
      </c>
      <c r="Z442" s="1">
        <v>0</v>
      </c>
      <c r="AA442" s="1">
        <v>0</v>
      </c>
    </row>
    <row r="443" spans="1:27" x14ac:dyDescent="0.35">
      <c r="A443" t="str">
        <f t="shared" si="18"/>
        <v>1.1-00-X1104903127210</v>
      </c>
      <c r="B443" t="s">
        <v>1027</v>
      </c>
      <c r="C443" t="s">
        <v>639</v>
      </c>
      <c r="D443" t="s">
        <v>643</v>
      </c>
      <c r="E443" t="s">
        <v>1048</v>
      </c>
      <c r="F443" t="s">
        <v>767</v>
      </c>
      <c r="G443" t="s">
        <v>211</v>
      </c>
      <c r="H443" t="s">
        <v>1104</v>
      </c>
      <c r="I443" t="s">
        <v>768</v>
      </c>
      <c r="J443" t="s">
        <v>601</v>
      </c>
      <c r="K443" t="str">
        <f t="shared" si="20"/>
        <v>031</v>
      </c>
      <c r="L443" t="s">
        <v>769</v>
      </c>
      <c r="M443" t="s">
        <v>213</v>
      </c>
      <c r="N443">
        <v>2000</v>
      </c>
      <c r="O443" t="s">
        <v>105</v>
      </c>
      <c r="P443">
        <v>2721</v>
      </c>
      <c r="Q443" t="s">
        <v>377</v>
      </c>
      <c r="R443">
        <v>0</v>
      </c>
      <c r="S443" t="s">
        <v>58</v>
      </c>
      <c r="T443" s="6">
        <v>15973.7</v>
      </c>
      <c r="U443" s="1">
        <v>15000</v>
      </c>
      <c r="V443" s="1">
        <v>973.7</v>
      </c>
      <c r="W443" s="1">
        <v>973.7</v>
      </c>
      <c r="X443" s="1">
        <v>6780</v>
      </c>
      <c r="Y443" s="1">
        <v>6780</v>
      </c>
      <c r="Z443" s="1">
        <v>0</v>
      </c>
      <c r="AA443" s="1">
        <v>0</v>
      </c>
    </row>
    <row r="444" spans="1:27" x14ac:dyDescent="0.35">
      <c r="A444" t="str">
        <f t="shared" si="18"/>
        <v>1.1-00-X1104903129110</v>
      </c>
      <c r="B444" t="s">
        <v>1027</v>
      </c>
      <c r="C444" t="s">
        <v>639</v>
      </c>
      <c r="D444" t="s">
        <v>643</v>
      </c>
      <c r="E444" t="s">
        <v>1048</v>
      </c>
      <c r="F444" t="s">
        <v>767</v>
      </c>
      <c r="G444" t="s">
        <v>211</v>
      </c>
      <c r="H444" t="s">
        <v>1104</v>
      </c>
      <c r="I444" t="s">
        <v>768</v>
      </c>
      <c r="J444" t="s">
        <v>601</v>
      </c>
      <c r="K444" t="str">
        <f t="shared" si="20"/>
        <v>031</v>
      </c>
      <c r="L444" t="s">
        <v>769</v>
      </c>
      <c r="M444" t="s">
        <v>213</v>
      </c>
      <c r="N444">
        <v>2000</v>
      </c>
      <c r="O444" t="s">
        <v>105</v>
      </c>
      <c r="P444">
        <v>2911</v>
      </c>
      <c r="Q444" t="s">
        <v>312</v>
      </c>
      <c r="R444">
        <v>0</v>
      </c>
      <c r="S444" t="s">
        <v>58</v>
      </c>
      <c r="T444" s="6">
        <v>36627.620000000003</v>
      </c>
      <c r="U444" s="1">
        <v>20000</v>
      </c>
      <c r="V444" s="1">
        <v>36627.620000000003</v>
      </c>
      <c r="W444" s="1">
        <v>36627.620000000003</v>
      </c>
      <c r="X444" s="1">
        <v>72519</v>
      </c>
      <c r="Y444" s="1">
        <v>44519</v>
      </c>
      <c r="Z444" s="1">
        <v>47681.919999999998</v>
      </c>
      <c r="AA444" s="1">
        <v>47681.919999999998</v>
      </c>
    </row>
    <row r="445" spans="1:27" x14ac:dyDescent="0.35">
      <c r="A445" t="str">
        <f t="shared" si="18"/>
        <v>1.1-00-X1104903129410</v>
      </c>
      <c r="B445" t="s">
        <v>1027</v>
      </c>
      <c r="C445" t="s">
        <v>639</v>
      </c>
      <c r="D445" t="s">
        <v>643</v>
      </c>
      <c r="E445" t="s">
        <v>1048</v>
      </c>
      <c r="F445" t="s">
        <v>767</v>
      </c>
      <c r="G445" t="s">
        <v>211</v>
      </c>
      <c r="H445" t="s">
        <v>1104</v>
      </c>
      <c r="I445" t="s">
        <v>768</v>
      </c>
      <c r="J445" t="s">
        <v>601</v>
      </c>
      <c r="K445" t="str">
        <f t="shared" si="20"/>
        <v>031</v>
      </c>
      <c r="L445" t="s">
        <v>769</v>
      </c>
      <c r="M445" t="s">
        <v>213</v>
      </c>
      <c r="N445">
        <v>2000</v>
      </c>
      <c r="O445" t="s">
        <v>105</v>
      </c>
      <c r="P445">
        <v>2941</v>
      </c>
      <c r="Q445" t="s">
        <v>313</v>
      </c>
      <c r="R445">
        <v>0</v>
      </c>
      <c r="S445" t="s">
        <v>58</v>
      </c>
      <c r="T445" s="6">
        <v>227120.72</v>
      </c>
      <c r="U445" s="1">
        <v>210000</v>
      </c>
      <c r="V445" s="1">
        <v>224196.77</v>
      </c>
      <c r="W445" s="1">
        <v>224196.77</v>
      </c>
      <c r="X445" s="1">
        <v>1099000</v>
      </c>
      <c r="Y445" s="1">
        <v>1137000</v>
      </c>
      <c r="Z445" s="1">
        <v>1030548.59</v>
      </c>
      <c r="AA445" s="1">
        <v>1002307</v>
      </c>
    </row>
    <row r="446" spans="1:27" x14ac:dyDescent="0.35">
      <c r="A446" t="str">
        <f t="shared" si="18"/>
        <v>1.1-00-X1104903129910</v>
      </c>
      <c r="B446" t="s">
        <v>1027</v>
      </c>
      <c r="C446" t="s">
        <v>639</v>
      </c>
      <c r="D446" t="s">
        <v>643</v>
      </c>
      <c r="E446" t="s">
        <v>1048</v>
      </c>
      <c r="F446" t="s">
        <v>767</v>
      </c>
      <c r="G446" t="s">
        <v>211</v>
      </c>
      <c r="H446" t="s">
        <v>1104</v>
      </c>
      <c r="I446" t="s">
        <v>768</v>
      </c>
      <c r="J446" t="s">
        <v>601</v>
      </c>
      <c r="K446" t="str">
        <f t="shared" si="20"/>
        <v>031</v>
      </c>
      <c r="L446" t="s">
        <v>769</v>
      </c>
      <c r="M446" t="s">
        <v>213</v>
      </c>
      <c r="N446">
        <v>2000</v>
      </c>
      <c r="O446" t="s">
        <v>105</v>
      </c>
      <c r="P446">
        <v>2991</v>
      </c>
      <c r="Q446" t="s">
        <v>311</v>
      </c>
      <c r="R446">
        <v>0</v>
      </c>
      <c r="S446" t="s">
        <v>58</v>
      </c>
      <c r="T446" s="6">
        <v>1624</v>
      </c>
      <c r="U446" s="1">
        <v>0</v>
      </c>
      <c r="V446" s="1">
        <v>0</v>
      </c>
      <c r="W446" s="1">
        <v>0</v>
      </c>
      <c r="X446" s="1">
        <v>21624</v>
      </c>
      <c r="Y446" s="1">
        <v>1624</v>
      </c>
      <c r="Z446" s="1">
        <v>3542.35</v>
      </c>
      <c r="AA446" s="1">
        <v>3542.35</v>
      </c>
    </row>
    <row r="447" spans="1:27" x14ac:dyDescent="0.35">
      <c r="A447" t="str">
        <f t="shared" si="18"/>
        <v>1.1-00-X1104903131410</v>
      </c>
      <c r="B447" t="s">
        <v>1027</v>
      </c>
      <c r="C447" t="s">
        <v>639</v>
      </c>
      <c r="D447" t="s">
        <v>643</v>
      </c>
      <c r="E447" t="s">
        <v>1048</v>
      </c>
      <c r="F447" t="s">
        <v>767</v>
      </c>
      <c r="G447" t="s">
        <v>211</v>
      </c>
      <c r="H447" t="s">
        <v>1104</v>
      </c>
      <c r="I447" t="s">
        <v>768</v>
      </c>
      <c r="J447" t="s">
        <v>601</v>
      </c>
      <c r="K447" t="str">
        <f t="shared" si="20"/>
        <v>031</v>
      </c>
      <c r="L447" t="s">
        <v>769</v>
      </c>
      <c r="M447" t="s">
        <v>213</v>
      </c>
      <c r="N447">
        <v>3000</v>
      </c>
      <c r="O447" t="s">
        <v>56</v>
      </c>
      <c r="P447">
        <v>3141</v>
      </c>
      <c r="Q447" t="s">
        <v>381</v>
      </c>
      <c r="R447">
        <v>0</v>
      </c>
      <c r="S447" t="s">
        <v>58</v>
      </c>
      <c r="T447" s="6">
        <v>1741466.24</v>
      </c>
      <c r="U447" s="1">
        <v>1813000</v>
      </c>
      <c r="V447" s="1">
        <v>1741466.24</v>
      </c>
      <c r="W447" s="1">
        <v>1593192.72</v>
      </c>
      <c r="X447" s="1">
        <v>1617810.24</v>
      </c>
      <c r="Y447" s="1">
        <v>1000000</v>
      </c>
      <c r="Z447" s="1">
        <v>1617810.24</v>
      </c>
      <c r="AA447" s="1">
        <v>1249897.68</v>
      </c>
    </row>
    <row r="448" spans="1:27" x14ac:dyDescent="0.35">
      <c r="A448" t="str">
        <f t="shared" si="18"/>
        <v>1.1-00-X1104903131510</v>
      </c>
      <c r="B448" t="s">
        <v>1027</v>
      </c>
      <c r="C448" t="s">
        <v>639</v>
      </c>
      <c r="D448" t="s">
        <v>643</v>
      </c>
      <c r="E448" t="s">
        <v>1048</v>
      </c>
      <c r="F448" t="s">
        <v>767</v>
      </c>
      <c r="G448" t="s">
        <v>211</v>
      </c>
      <c r="H448" t="s">
        <v>1104</v>
      </c>
      <c r="I448" t="s">
        <v>768</v>
      </c>
      <c r="J448" t="s">
        <v>601</v>
      </c>
      <c r="K448" t="str">
        <f t="shared" si="20"/>
        <v>031</v>
      </c>
      <c r="L448" t="s">
        <v>769</v>
      </c>
      <c r="M448" t="s">
        <v>213</v>
      </c>
      <c r="N448">
        <v>3000</v>
      </c>
      <c r="O448" t="s">
        <v>56</v>
      </c>
      <c r="P448">
        <v>3151</v>
      </c>
      <c r="Q448" t="s">
        <v>771</v>
      </c>
      <c r="R448">
        <v>0</v>
      </c>
      <c r="S448" t="s">
        <v>58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</row>
    <row r="449" spans="1:27" x14ac:dyDescent="0.35">
      <c r="A449" t="str">
        <f t="shared" si="18"/>
        <v>1.1-00-X1104903131610</v>
      </c>
      <c r="B449" t="s">
        <v>1027</v>
      </c>
      <c r="C449" t="s">
        <v>639</v>
      </c>
      <c r="D449" t="s">
        <v>643</v>
      </c>
      <c r="E449" t="s">
        <v>1048</v>
      </c>
      <c r="F449" t="s">
        <v>767</v>
      </c>
      <c r="G449" t="s">
        <v>211</v>
      </c>
      <c r="H449" t="s">
        <v>1104</v>
      </c>
      <c r="I449" t="s">
        <v>768</v>
      </c>
      <c r="J449" t="s">
        <v>601</v>
      </c>
      <c r="K449" t="str">
        <f t="shared" si="20"/>
        <v>031</v>
      </c>
      <c r="L449" t="s">
        <v>769</v>
      </c>
      <c r="M449" t="s">
        <v>213</v>
      </c>
      <c r="N449">
        <v>3000</v>
      </c>
      <c r="O449" t="s">
        <v>56</v>
      </c>
      <c r="P449">
        <v>3161</v>
      </c>
      <c r="Q449" t="s">
        <v>247</v>
      </c>
      <c r="R449">
        <v>0</v>
      </c>
      <c r="S449" t="s">
        <v>58</v>
      </c>
      <c r="T449" s="6">
        <v>97022.399999999994</v>
      </c>
      <c r="U449" s="1">
        <v>0</v>
      </c>
      <c r="V449" s="1">
        <v>27422.400000000001</v>
      </c>
      <c r="W449" s="1">
        <v>24680.16</v>
      </c>
      <c r="X449" s="1">
        <v>127601.60000000001</v>
      </c>
      <c r="Y449" s="1">
        <v>1000000</v>
      </c>
      <c r="Z449" s="1">
        <v>99607.92</v>
      </c>
      <c r="AA449" s="1">
        <v>88007.92</v>
      </c>
    </row>
    <row r="450" spans="1:27" x14ac:dyDescent="0.35">
      <c r="A450" t="str">
        <f t="shared" ref="A450:A513" si="21">CONCATENATE(B450,E450,H450,K450,P450,R450)</f>
        <v>1.1-00-X1104903131710</v>
      </c>
      <c r="B450" t="s">
        <v>1027</v>
      </c>
      <c r="C450" t="s">
        <v>639</v>
      </c>
      <c r="D450" t="s">
        <v>643</v>
      </c>
      <c r="E450" t="s">
        <v>1048</v>
      </c>
      <c r="F450" t="s">
        <v>767</v>
      </c>
      <c r="G450" t="s">
        <v>211</v>
      </c>
      <c r="H450" t="s">
        <v>1104</v>
      </c>
      <c r="I450" t="s">
        <v>768</v>
      </c>
      <c r="J450" t="s">
        <v>601</v>
      </c>
      <c r="K450" t="str">
        <f t="shared" si="20"/>
        <v>031</v>
      </c>
      <c r="L450" t="s">
        <v>769</v>
      </c>
      <c r="M450" t="s">
        <v>213</v>
      </c>
      <c r="N450">
        <v>3000</v>
      </c>
      <c r="O450" t="s">
        <v>56</v>
      </c>
      <c r="P450">
        <v>3171</v>
      </c>
      <c r="Q450" t="s">
        <v>772</v>
      </c>
      <c r="R450">
        <v>0</v>
      </c>
      <c r="S450" t="s">
        <v>58</v>
      </c>
      <c r="T450" s="1">
        <v>0</v>
      </c>
      <c r="U450" s="1">
        <v>0</v>
      </c>
      <c r="V450" s="1">
        <v>0</v>
      </c>
      <c r="W450" s="1">
        <v>0</v>
      </c>
      <c r="X450" s="1">
        <v>16008</v>
      </c>
      <c r="Y450" s="1">
        <v>0</v>
      </c>
      <c r="Z450" s="1">
        <v>16008</v>
      </c>
      <c r="AA450" s="1">
        <v>16008</v>
      </c>
    </row>
    <row r="451" spans="1:27" x14ac:dyDescent="0.35">
      <c r="A451" t="str">
        <f t="shared" si="21"/>
        <v>1.1-00-X1104903131810</v>
      </c>
      <c r="B451" t="s">
        <v>1027</v>
      </c>
      <c r="C451" t="s">
        <v>639</v>
      </c>
      <c r="D451" t="s">
        <v>643</v>
      </c>
      <c r="E451" t="s">
        <v>1048</v>
      </c>
      <c r="F451" t="s">
        <v>767</v>
      </c>
      <c r="G451" t="s">
        <v>211</v>
      </c>
      <c r="H451" t="s">
        <v>1104</v>
      </c>
      <c r="I451" t="s">
        <v>768</v>
      </c>
      <c r="J451" t="s">
        <v>601</v>
      </c>
      <c r="K451" t="str">
        <f t="shared" si="20"/>
        <v>031</v>
      </c>
      <c r="L451" t="s">
        <v>769</v>
      </c>
      <c r="M451" t="s">
        <v>213</v>
      </c>
      <c r="N451">
        <v>3000</v>
      </c>
      <c r="O451" t="s">
        <v>56</v>
      </c>
      <c r="P451">
        <v>3181</v>
      </c>
      <c r="Q451" t="s">
        <v>314</v>
      </c>
      <c r="R451">
        <v>0</v>
      </c>
      <c r="S451" t="s">
        <v>58</v>
      </c>
      <c r="T451" s="6">
        <v>1779.43</v>
      </c>
      <c r="U451" s="1">
        <v>0</v>
      </c>
      <c r="V451" s="1">
        <v>1779.43</v>
      </c>
      <c r="W451" s="1">
        <v>1779.43</v>
      </c>
      <c r="X451" s="1">
        <v>1158.31</v>
      </c>
      <c r="Y451" s="1">
        <v>0</v>
      </c>
      <c r="Z451" s="1">
        <v>1158.31</v>
      </c>
      <c r="AA451" s="1">
        <v>1158.31</v>
      </c>
    </row>
    <row r="452" spans="1:27" x14ac:dyDescent="0.35">
      <c r="A452" t="str">
        <f t="shared" si="21"/>
        <v>1.1-00-X1104903133110</v>
      </c>
      <c r="B452" t="s">
        <v>1027</v>
      </c>
      <c r="C452" t="s">
        <v>639</v>
      </c>
      <c r="D452" t="s">
        <v>643</v>
      </c>
      <c r="E452" t="s">
        <v>1048</v>
      </c>
      <c r="F452" t="s">
        <v>767</v>
      </c>
      <c r="G452" t="s">
        <v>211</v>
      </c>
      <c r="H452" t="s">
        <v>1104</v>
      </c>
      <c r="I452" t="s">
        <v>768</v>
      </c>
      <c r="J452" t="s">
        <v>601</v>
      </c>
      <c r="K452" t="str">
        <f t="shared" si="20"/>
        <v>031</v>
      </c>
      <c r="L452" t="s">
        <v>769</v>
      </c>
      <c r="M452" t="s">
        <v>213</v>
      </c>
      <c r="N452">
        <v>3000</v>
      </c>
      <c r="O452" t="s">
        <v>56</v>
      </c>
      <c r="P452">
        <v>3311</v>
      </c>
      <c r="Q452" t="s">
        <v>316</v>
      </c>
      <c r="R452">
        <v>0</v>
      </c>
      <c r="S452" t="s">
        <v>58</v>
      </c>
      <c r="T452" s="1">
        <v>0</v>
      </c>
      <c r="U452" s="1">
        <v>0</v>
      </c>
      <c r="V452" s="1">
        <v>0</v>
      </c>
      <c r="W452" s="1">
        <v>0</v>
      </c>
      <c r="X452" s="1">
        <v>13070</v>
      </c>
      <c r="Y452" s="1">
        <v>0</v>
      </c>
      <c r="Z452" s="1">
        <v>0</v>
      </c>
      <c r="AA452" s="1">
        <v>0</v>
      </c>
    </row>
    <row r="453" spans="1:27" x14ac:dyDescent="0.35">
      <c r="A453" t="str">
        <f t="shared" si="21"/>
        <v>1.1-00-X1104903134710</v>
      </c>
      <c r="B453" t="s">
        <v>1027</v>
      </c>
      <c r="C453" t="s">
        <v>639</v>
      </c>
      <c r="D453" t="s">
        <v>643</v>
      </c>
      <c r="E453" t="s">
        <v>1048</v>
      </c>
      <c r="F453" t="s">
        <v>767</v>
      </c>
      <c r="G453" t="s">
        <v>211</v>
      </c>
      <c r="H453" t="s">
        <v>1104</v>
      </c>
      <c r="I453" t="s">
        <v>768</v>
      </c>
      <c r="J453" t="s">
        <v>601</v>
      </c>
      <c r="K453" t="str">
        <f t="shared" si="20"/>
        <v>031</v>
      </c>
      <c r="L453" t="s">
        <v>769</v>
      </c>
      <c r="M453" t="s">
        <v>213</v>
      </c>
      <c r="N453">
        <v>3000</v>
      </c>
      <c r="O453" t="s">
        <v>56</v>
      </c>
      <c r="P453">
        <v>3471</v>
      </c>
      <c r="Q453" t="s">
        <v>603</v>
      </c>
      <c r="R453">
        <v>0</v>
      </c>
      <c r="S453" t="s">
        <v>58</v>
      </c>
      <c r="T453" s="6">
        <v>6960</v>
      </c>
      <c r="U453" s="1">
        <v>0</v>
      </c>
      <c r="V453" s="1">
        <v>6960</v>
      </c>
      <c r="W453" s="1">
        <v>6960</v>
      </c>
      <c r="X453" s="1">
        <v>0</v>
      </c>
      <c r="Y453" s="1">
        <v>400000</v>
      </c>
      <c r="Z453" s="1">
        <v>0</v>
      </c>
      <c r="AA453" s="1">
        <v>0</v>
      </c>
    </row>
    <row r="454" spans="1:27" x14ac:dyDescent="0.35">
      <c r="A454" t="str">
        <f t="shared" si="21"/>
        <v>1.1-00-X1104903135210</v>
      </c>
      <c r="B454" t="s">
        <v>1027</v>
      </c>
      <c r="C454" t="s">
        <v>639</v>
      </c>
      <c r="D454" t="s">
        <v>643</v>
      </c>
      <c r="E454" t="s">
        <v>1048</v>
      </c>
      <c r="F454" t="s">
        <v>767</v>
      </c>
      <c r="G454" t="s">
        <v>211</v>
      </c>
      <c r="H454" t="s">
        <v>1104</v>
      </c>
      <c r="I454" t="s">
        <v>768</v>
      </c>
      <c r="J454" t="s">
        <v>601</v>
      </c>
      <c r="K454" t="str">
        <f t="shared" si="20"/>
        <v>031</v>
      </c>
      <c r="L454" t="s">
        <v>769</v>
      </c>
      <c r="M454" t="s">
        <v>213</v>
      </c>
      <c r="N454">
        <v>3000</v>
      </c>
      <c r="O454" t="s">
        <v>56</v>
      </c>
      <c r="P454">
        <v>3521</v>
      </c>
      <c r="Q454" t="s">
        <v>391</v>
      </c>
      <c r="R454">
        <v>0</v>
      </c>
      <c r="S454" t="s">
        <v>58</v>
      </c>
      <c r="T454" s="6">
        <v>4988</v>
      </c>
      <c r="U454" s="1">
        <v>0</v>
      </c>
      <c r="V454" s="1">
        <v>4988</v>
      </c>
      <c r="W454" s="1">
        <v>4988</v>
      </c>
      <c r="X454" s="1">
        <v>44684</v>
      </c>
      <c r="Y454" s="1">
        <v>25000</v>
      </c>
      <c r="Z454" s="1">
        <v>44684</v>
      </c>
      <c r="AA454" s="1">
        <v>44684</v>
      </c>
    </row>
    <row r="455" spans="1:27" x14ac:dyDescent="0.35">
      <c r="A455" t="str">
        <f t="shared" si="21"/>
        <v>1.1-00-X1104903135310</v>
      </c>
      <c r="B455" t="s">
        <v>1027</v>
      </c>
      <c r="C455" t="s">
        <v>639</v>
      </c>
      <c r="D455" t="s">
        <v>643</v>
      </c>
      <c r="E455" t="s">
        <v>1048</v>
      </c>
      <c r="F455" t="s">
        <v>767</v>
      </c>
      <c r="G455" t="s">
        <v>211</v>
      </c>
      <c r="H455" t="s">
        <v>1104</v>
      </c>
      <c r="I455" t="s">
        <v>768</v>
      </c>
      <c r="J455" t="s">
        <v>601</v>
      </c>
      <c r="K455" t="str">
        <f t="shared" si="20"/>
        <v>031</v>
      </c>
      <c r="L455" t="s">
        <v>769</v>
      </c>
      <c r="M455" t="s">
        <v>213</v>
      </c>
      <c r="N455">
        <v>3000</v>
      </c>
      <c r="O455" t="s">
        <v>56</v>
      </c>
      <c r="P455">
        <v>3531</v>
      </c>
      <c r="Q455" t="s">
        <v>604</v>
      </c>
      <c r="R455">
        <v>0</v>
      </c>
      <c r="S455" t="s">
        <v>58</v>
      </c>
      <c r="T455" s="6">
        <v>128155.02</v>
      </c>
      <c r="U455" s="1">
        <v>275000</v>
      </c>
      <c r="V455" s="1">
        <v>105169.62</v>
      </c>
      <c r="W455" s="1">
        <v>2995.12</v>
      </c>
      <c r="X455" s="1">
        <v>594574.73</v>
      </c>
      <c r="Y455" s="1">
        <v>129193</v>
      </c>
      <c r="Z455" s="1">
        <v>593814.73</v>
      </c>
      <c r="AA455" s="1">
        <v>593814.73</v>
      </c>
    </row>
    <row r="456" spans="1:27" x14ac:dyDescent="0.35">
      <c r="A456" t="str">
        <f t="shared" si="21"/>
        <v>1.1-00-X1104903137110</v>
      </c>
      <c r="B456" t="s">
        <v>1027</v>
      </c>
      <c r="C456" t="s">
        <v>639</v>
      </c>
      <c r="D456" t="s">
        <v>643</v>
      </c>
      <c r="E456" t="s">
        <v>1048</v>
      </c>
      <c r="F456" t="s">
        <v>767</v>
      </c>
      <c r="G456" t="s">
        <v>211</v>
      </c>
      <c r="H456" t="s">
        <v>1104</v>
      </c>
      <c r="I456" t="s">
        <v>768</v>
      </c>
      <c r="J456" t="s">
        <v>601</v>
      </c>
      <c r="K456" t="str">
        <f t="shared" si="20"/>
        <v>031</v>
      </c>
      <c r="L456" t="s">
        <v>769</v>
      </c>
      <c r="M456" t="s">
        <v>213</v>
      </c>
      <c r="N456">
        <v>3000</v>
      </c>
      <c r="O456" t="s">
        <v>56</v>
      </c>
      <c r="P456">
        <v>3711</v>
      </c>
      <c r="Q456" t="s">
        <v>278</v>
      </c>
      <c r="R456">
        <v>0</v>
      </c>
      <c r="S456" t="s">
        <v>58</v>
      </c>
      <c r="T456" s="6">
        <v>2839.3</v>
      </c>
      <c r="U456" s="1">
        <v>0</v>
      </c>
      <c r="V456" s="1">
        <v>2839.3</v>
      </c>
      <c r="W456" s="1">
        <v>2839.3</v>
      </c>
      <c r="X456" s="1">
        <v>40000</v>
      </c>
      <c r="Y456" s="1">
        <v>0</v>
      </c>
      <c r="Z456" s="1">
        <v>37829</v>
      </c>
      <c r="AA456" s="1">
        <v>37829</v>
      </c>
    </row>
    <row r="457" spans="1:27" x14ac:dyDescent="0.35">
      <c r="A457" t="str">
        <f t="shared" si="21"/>
        <v>1.1-00-X1104903137510</v>
      </c>
      <c r="B457" t="s">
        <v>1027</v>
      </c>
      <c r="C457" t="s">
        <v>639</v>
      </c>
      <c r="D457" t="s">
        <v>643</v>
      </c>
      <c r="E457" t="s">
        <v>1048</v>
      </c>
      <c r="F457" t="s">
        <v>767</v>
      </c>
      <c r="G457" t="s">
        <v>211</v>
      </c>
      <c r="H457" t="s">
        <v>1104</v>
      </c>
      <c r="I457" t="s">
        <v>768</v>
      </c>
      <c r="J457" t="s">
        <v>601</v>
      </c>
      <c r="K457" t="str">
        <f t="shared" si="20"/>
        <v>031</v>
      </c>
      <c r="L457" t="s">
        <v>769</v>
      </c>
      <c r="M457" t="s">
        <v>213</v>
      </c>
      <c r="N457">
        <v>3000</v>
      </c>
      <c r="O457" t="s">
        <v>56</v>
      </c>
      <c r="P457">
        <v>3751</v>
      </c>
      <c r="Q457" t="s">
        <v>279</v>
      </c>
      <c r="R457">
        <v>0</v>
      </c>
      <c r="S457" t="s">
        <v>58</v>
      </c>
      <c r="T457" s="6">
        <v>2192.4</v>
      </c>
      <c r="U457" s="1">
        <v>0</v>
      </c>
      <c r="V457" s="1">
        <v>2192.4</v>
      </c>
      <c r="W457" s="1">
        <v>2192.4</v>
      </c>
      <c r="X457" s="1">
        <v>18006</v>
      </c>
      <c r="Y457" s="1">
        <v>0</v>
      </c>
      <c r="Z457" s="1">
        <v>16118.18</v>
      </c>
      <c r="AA457" s="1">
        <v>16118.18</v>
      </c>
    </row>
    <row r="458" spans="1:27" x14ac:dyDescent="0.35">
      <c r="A458" t="str">
        <f t="shared" si="21"/>
        <v>1.1-00-X1104903151510</v>
      </c>
      <c r="B458" t="s">
        <v>1027</v>
      </c>
      <c r="C458" t="s">
        <v>639</v>
      </c>
      <c r="D458" t="s">
        <v>643</v>
      </c>
      <c r="E458" t="s">
        <v>1048</v>
      </c>
      <c r="F458" t="s">
        <v>767</v>
      </c>
      <c r="G458" t="s">
        <v>211</v>
      </c>
      <c r="H458" t="s">
        <v>1104</v>
      </c>
      <c r="I458" t="s">
        <v>768</v>
      </c>
      <c r="J458" t="s">
        <v>601</v>
      </c>
      <c r="K458" t="str">
        <f t="shared" si="20"/>
        <v>031</v>
      </c>
      <c r="L458" t="s">
        <v>769</v>
      </c>
      <c r="M458" t="s">
        <v>213</v>
      </c>
      <c r="N458">
        <v>5000</v>
      </c>
      <c r="O458" t="s">
        <v>118</v>
      </c>
      <c r="P458">
        <v>5151</v>
      </c>
      <c r="Q458" t="s">
        <v>326</v>
      </c>
      <c r="R458">
        <v>0</v>
      </c>
      <c r="S458" t="s">
        <v>58</v>
      </c>
      <c r="T458" s="6">
        <v>1063572.75</v>
      </c>
      <c r="U458" s="1">
        <v>500000</v>
      </c>
      <c r="V458" s="1">
        <v>1025113.22</v>
      </c>
      <c r="W458" s="1">
        <v>969471.41</v>
      </c>
      <c r="X458" s="1">
        <v>869388.94</v>
      </c>
      <c r="Y458" s="1">
        <v>645000</v>
      </c>
      <c r="Z458" s="1">
        <v>869388.94</v>
      </c>
      <c r="AA458" s="1">
        <v>869388.94</v>
      </c>
    </row>
    <row r="459" spans="1:27" x14ac:dyDescent="0.35">
      <c r="A459" t="str">
        <f t="shared" si="21"/>
        <v>1.1-00-X1105003156510</v>
      </c>
      <c r="B459" t="s">
        <v>1027</v>
      </c>
      <c r="C459" t="s">
        <v>639</v>
      </c>
      <c r="D459" t="s">
        <v>643</v>
      </c>
      <c r="E459" t="s">
        <v>1048</v>
      </c>
      <c r="F459" t="s">
        <v>767</v>
      </c>
      <c r="G459" t="s">
        <v>211</v>
      </c>
      <c r="H459" t="s">
        <v>1105</v>
      </c>
      <c r="I459" t="s">
        <v>773</v>
      </c>
      <c r="J459" t="s">
        <v>212</v>
      </c>
      <c r="K459" t="str">
        <f t="shared" si="20"/>
        <v>031</v>
      </c>
      <c r="L459" t="s">
        <v>769</v>
      </c>
      <c r="M459" t="s">
        <v>213</v>
      </c>
      <c r="N459">
        <v>5000</v>
      </c>
      <c r="O459" t="s">
        <v>118</v>
      </c>
      <c r="P459">
        <v>5651</v>
      </c>
      <c r="Q459" t="s">
        <v>442</v>
      </c>
      <c r="R459">
        <v>0</v>
      </c>
      <c r="S459" t="s">
        <v>58</v>
      </c>
      <c r="T459" s="1">
        <v>0</v>
      </c>
      <c r="U459" s="1">
        <v>0</v>
      </c>
      <c r="V459" s="1">
        <v>0</v>
      </c>
      <c r="W459" s="1">
        <v>0</v>
      </c>
      <c r="X459" s="1">
        <v>5050680.95</v>
      </c>
      <c r="Y459" s="1">
        <v>1500000</v>
      </c>
      <c r="Z459" s="1">
        <v>3845338.24</v>
      </c>
      <c r="AA459" s="1">
        <v>3845338.24</v>
      </c>
    </row>
    <row r="460" spans="1:27" x14ac:dyDescent="0.35">
      <c r="A460" t="str">
        <f t="shared" si="21"/>
        <v>1.1-00-X1105003156910</v>
      </c>
      <c r="B460" t="s">
        <v>1027</v>
      </c>
      <c r="C460" t="s">
        <v>639</v>
      </c>
      <c r="D460" t="s">
        <v>643</v>
      </c>
      <c r="E460" t="s">
        <v>1048</v>
      </c>
      <c r="F460" t="s">
        <v>767</v>
      </c>
      <c r="G460" t="s">
        <v>211</v>
      </c>
      <c r="H460" t="s">
        <v>1105</v>
      </c>
      <c r="I460" t="s">
        <v>773</v>
      </c>
      <c r="J460" t="s">
        <v>212</v>
      </c>
      <c r="K460" t="str">
        <f t="shared" ref="K460:K466" si="22">LEFT(L460,3)</f>
        <v>031</v>
      </c>
      <c r="L460" t="s">
        <v>769</v>
      </c>
      <c r="M460" t="s">
        <v>213</v>
      </c>
      <c r="N460">
        <v>5000</v>
      </c>
      <c r="O460" t="s">
        <v>118</v>
      </c>
      <c r="P460">
        <v>5691</v>
      </c>
      <c r="Q460" t="s">
        <v>210</v>
      </c>
      <c r="R460">
        <v>0</v>
      </c>
      <c r="S460" t="s">
        <v>58</v>
      </c>
      <c r="T460" s="1">
        <v>0</v>
      </c>
      <c r="U460" s="1">
        <v>0</v>
      </c>
      <c r="V460" s="1">
        <v>0</v>
      </c>
      <c r="W460" s="1">
        <v>0</v>
      </c>
      <c r="X460" s="1">
        <v>4378873.0999999996</v>
      </c>
      <c r="Y460" s="1">
        <v>0</v>
      </c>
      <c r="Z460" s="1">
        <v>4378860.8</v>
      </c>
      <c r="AA460" s="1">
        <v>0</v>
      </c>
    </row>
    <row r="461" spans="1:27" x14ac:dyDescent="0.35">
      <c r="A461" t="str">
        <f t="shared" si="21"/>
        <v>1.1-00-X1105003159110</v>
      </c>
      <c r="B461" t="s">
        <v>1027</v>
      </c>
      <c r="C461" t="s">
        <v>639</v>
      </c>
      <c r="D461" t="s">
        <v>643</v>
      </c>
      <c r="E461" t="s">
        <v>1048</v>
      </c>
      <c r="F461" t="s">
        <v>767</v>
      </c>
      <c r="G461" t="s">
        <v>211</v>
      </c>
      <c r="H461" t="s">
        <v>1105</v>
      </c>
      <c r="I461" t="s">
        <v>773</v>
      </c>
      <c r="J461" t="s">
        <v>212</v>
      </c>
      <c r="K461" t="str">
        <f t="shared" si="22"/>
        <v>031</v>
      </c>
      <c r="L461" t="s">
        <v>769</v>
      </c>
      <c r="M461" t="s">
        <v>213</v>
      </c>
      <c r="N461">
        <v>5000</v>
      </c>
      <c r="O461" t="s">
        <v>118</v>
      </c>
      <c r="P461">
        <v>5911</v>
      </c>
      <c r="Q461" t="s">
        <v>300</v>
      </c>
      <c r="R461">
        <v>0</v>
      </c>
      <c r="S461" t="s">
        <v>58</v>
      </c>
      <c r="T461" s="6">
        <v>6020779.5999999996</v>
      </c>
      <c r="U461" s="1">
        <v>5841164</v>
      </c>
      <c r="V461" s="1">
        <v>6020779.5599999996</v>
      </c>
      <c r="W461" s="1">
        <v>5409079.9299999997</v>
      </c>
      <c r="X461" s="1">
        <v>9216264.6999999993</v>
      </c>
      <c r="Y461" s="1">
        <v>4000000</v>
      </c>
      <c r="Z461" s="1">
        <v>8515264.6699999999</v>
      </c>
      <c r="AA461" s="1">
        <v>8515264.6699999999</v>
      </c>
    </row>
    <row r="462" spans="1:27" x14ac:dyDescent="0.35">
      <c r="A462" t="str">
        <f t="shared" si="21"/>
        <v>1.1-00-X1105003159710</v>
      </c>
      <c r="B462" t="s">
        <v>1027</v>
      </c>
      <c r="C462" t="s">
        <v>639</v>
      </c>
      <c r="D462" t="s">
        <v>643</v>
      </c>
      <c r="E462" t="s">
        <v>1048</v>
      </c>
      <c r="F462" t="s">
        <v>767</v>
      </c>
      <c r="G462" t="s">
        <v>211</v>
      </c>
      <c r="H462" t="s">
        <v>1105</v>
      </c>
      <c r="I462" t="s">
        <v>773</v>
      </c>
      <c r="J462" t="s">
        <v>212</v>
      </c>
      <c r="K462" t="str">
        <f t="shared" si="22"/>
        <v>031</v>
      </c>
      <c r="L462" t="s">
        <v>769</v>
      </c>
      <c r="M462" t="s">
        <v>213</v>
      </c>
      <c r="N462">
        <v>5000</v>
      </c>
      <c r="O462" t="s">
        <v>118</v>
      </c>
      <c r="P462">
        <v>5971</v>
      </c>
      <c r="Q462" t="s">
        <v>606</v>
      </c>
      <c r="R462">
        <v>0</v>
      </c>
      <c r="S462" t="s">
        <v>58</v>
      </c>
      <c r="T462" s="6">
        <v>8047461.0199999996</v>
      </c>
      <c r="U462" s="1">
        <v>4091000</v>
      </c>
      <c r="V462" s="1">
        <v>8047461.0199999996</v>
      </c>
      <c r="W462" s="1">
        <v>8003439.0199999996</v>
      </c>
      <c r="X462" s="1">
        <v>13212168.699999999</v>
      </c>
      <c r="Y462" s="1">
        <v>3000000</v>
      </c>
      <c r="Z462" s="1">
        <v>13147786.93</v>
      </c>
      <c r="AA462" s="1">
        <v>13147786.93</v>
      </c>
    </row>
    <row r="463" spans="1:27" x14ac:dyDescent="0.35">
      <c r="A463" t="str">
        <f t="shared" si="21"/>
        <v>1.1-00-X1105003132310</v>
      </c>
      <c r="B463" t="s">
        <v>1027</v>
      </c>
      <c r="C463" t="s">
        <v>639</v>
      </c>
      <c r="D463" t="s">
        <v>643</v>
      </c>
      <c r="E463" t="s">
        <v>1048</v>
      </c>
      <c r="F463" t="s">
        <v>767</v>
      </c>
      <c r="G463" t="s">
        <v>211</v>
      </c>
      <c r="H463" t="s">
        <v>1105</v>
      </c>
      <c r="I463" t="s">
        <v>773</v>
      </c>
      <c r="J463" t="s">
        <v>212</v>
      </c>
      <c r="K463" t="str">
        <f t="shared" si="22"/>
        <v>031</v>
      </c>
      <c r="L463" t="s">
        <v>769</v>
      </c>
      <c r="M463" t="s">
        <v>213</v>
      </c>
      <c r="N463">
        <v>3000</v>
      </c>
      <c r="O463" t="s">
        <v>56</v>
      </c>
      <c r="P463">
        <v>3231</v>
      </c>
      <c r="Q463" t="s">
        <v>383</v>
      </c>
      <c r="R463">
        <v>0</v>
      </c>
      <c r="S463" t="s">
        <v>58</v>
      </c>
      <c r="T463" s="6">
        <v>5445182.6299999999</v>
      </c>
      <c r="U463" s="1">
        <v>750000</v>
      </c>
      <c r="V463" s="1">
        <v>5432424.96</v>
      </c>
      <c r="W463" s="1">
        <v>5370608.5599999996</v>
      </c>
      <c r="X463" s="1">
        <v>6803749.3300000001</v>
      </c>
      <c r="Y463" s="1">
        <v>1000000</v>
      </c>
      <c r="Z463" s="1">
        <v>5164496.97</v>
      </c>
      <c r="AA463" s="1">
        <v>4092973.01</v>
      </c>
    </row>
    <row r="464" spans="1:27" x14ac:dyDescent="0.35">
      <c r="A464" t="str">
        <f t="shared" si="21"/>
        <v>1.1-00-X1105003133310</v>
      </c>
      <c r="B464" t="s">
        <v>1027</v>
      </c>
      <c r="C464" t="s">
        <v>639</v>
      </c>
      <c r="D464" t="s">
        <v>643</v>
      </c>
      <c r="E464" t="s">
        <v>1048</v>
      </c>
      <c r="F464" t="s">
        <v>767</v>
      </c>
      <c r="G464" t="s">
        <v>211</v>
      </c>
      <c r="H464" t="s">
        <v>1105</v>
      </c>
      <c r="I464" t="s">
        <v>773</v>
      </c>
      <c r="J464" t="s">
        <v>212</v>
      </c>
      <c r="K464" t="str">
        <f t="shared" si="22"/>
        <v>031</v>
      </c>
      <c r="L464" t="s">
        <v>769</v>
      </c>
      <c r="M464" t="s">
        <v>213</v>
      </c>
      <c r="N464">
        <v>3000</v>
      </c>
      <c r="O464" t="s">
        <v>56</v>
      </c>
      <c r="P464">
        <v>3331</v>
      </c>
      <c r="Q464" t="s">
        <v>317</v>
      </c>
      <c r="R464">
        <v>0</v>
      </c>
      <c r="S464" t="s">
        <v>58</v>
      </c>
      <c r="T464" s="6">
        <v>10493919.99</v>
      </c>
      <c r="U464" s="1">
        <v>275000</v>
      </c>
      <c r="V464" s="1">
        <v>8966919.9900000002</v>
      </c>
      <c r="W464" s="1">
        <v>8457370</v>
      </c>
      <c r="X464" s="1">
        <v>4503029.4000000004</v>
      </c>
      <c r="Y464" s="1">
        <v>500000</v>
      </c>
      <c r="Z464" s="1">
        <v>4461029.6900000004</v>
      </c>
      <c r="AA464" s="1">
        <v>2907354.4</v>
      </c>
    </row>
    <row r="465" spans="1:27" x14ac:dyDescent="0.35">
      <c r="A465" t="str">
        <f t="shared" si="21"/>
        <v>1.1-00-X1105003133610</v>
      </c>
      <c r="B465" t="s">
        <v>1027</v>
      </c>
      <c r="C465" t="s">
        <v>639</v>
      </c>
      <c r="D465" t="s">
        <v>643</v>
      </c>
      <c r="E465" t="s">
        <v>1048</v>
      </c>
      <c r="F465" t="s">
        <v>767</v>
      </c>
      <c r="G465" t="s">
        <v>211</v>
      </c>
      <c r="H465" t="s">
        <v>1105</v>
      </c>
      <c r="I465" t="s">
        <v>773</v>
      </c>
      <c r="J465" t="s">
        <v>212</v>
      </c>
      <c r="K465" t="str">
        <f t="shared" si="22"/>
        <v>031</v>
      </c>
      <c r="L465" t="s">
        <v>769</v>
      </c>
      <c r="M465" t="s">
        <v>213</v>
      </c>
      <c r="N465">
        <v>3000</v>
      </c>
      <c r="O465" t="s">
        <v>56</v>
      </c>
      <c r="P465">
        <v>3361</v>
      </c>
      <c r="Q465" t="s">
        <v>114</v>
      </c>
      <c r="R465">
        <v>0</v>
      </c>
      <c r="S465" t="s">
        <v>58</v>
      </c>
      <c r="T465" s="1">
        <v>0</v>
      </c>
      <c r="U465" s="1">
        <v>0</v>
      </c>
      <c r="V465" s="1">
        <v>0</v>
      </c>
      <c r="W465" s="1">
        <v>0</v>
      </c>
      <c r="X465" s="1">
        <v>15080000</v>
      </c>
      <c r="Y465" s="1">
        <v>0</v>
      </c>
      <c r="Z465" s="1">
        <v>14783672.779999999</v>
      </c>
      <c r="AA465" s="1">
        <v>8117940.4199999999</v>
      </c>
    </row>
    <row r="466" spans="1:27" x14ac:dyDescent="0.35">
      <c r="A466" t="str">
        <f t="shared" si="21"/>
        <v>1.1-00-X1105003133910</v>
      </c>
      <c r="B466" t="s">
        <v>1027</v>
      </c>
      <c r="C466" t="s">
        <v>639</v>
      </c>
      <c r="D466" t="s">
        <v>643</v>
      </c>
      <c r="E466" t="s">
        <v>1048</v>
      </c>
      <c r="F466" t="s">
        <v>767</v>
      </c>
      <c r="G466" t="s">
        <v>211</v>
      </c>
      <c r="H466" t="s">
        <v>1105</v>
      </c>
      <c r="I466" t="s">
        <v>773</v>
      </c>
      <c r="J466" t="s">
        <v>212</v>
      </c>
      <c r="K466" t="str">
        <f t="shared" si="22"/>
        <v>031</v>
      </c>
      <c r="L466" t="s">
        <v>769</v>
      </c>
      <c r="M466" t="s">
        <v>213</v>
      </c>
      <c r="N466">
        <v>3000</v>
      </c>
      <c r="O466" t="s">
        <v>56</v>
      </c>
      <c r="P466">
        <v>3391</v>
      </c>
      <c r="Q466" t="s">
        <v>129</v>
      </c>
      <c r="R466">
        <v>0</v>
      </c>
      <c r="S466" t="s">
        <v>58</v>
      </c>
      <c r="T466" s="6">
        <v>487200</v>
      </c>
      <c r="U466" s="1">
        <v>0</v>
      </c>
      <c r="V466" s="1">
        <v>487200</v>
      </c>
      <c r="W466" s="1">
        <v>0</v>
      </c>
      <c r="X466" s="1">
        <v>599140</v>
      </c>
      <c r="Y466" s="1">
        <v>600000</v>
      </c>
      <c r="Z466" s="1">
        <v>599140</v>
      </c>
      <c r="AA466" s="1">
        <v>0</v>
      </c>
    </row>
    <row r="467" spans="1:27" x14ac:dyDescent="0.35">
      <c r="A467" t="str">
        <f t="shared" si="21"/>
        <v>2.6-12-230401901339210</v>
      </c>
      <c r="B467" t="s">
        <v>259</v>
      </c>
      <c r="C467" t="s">
        <v>259</v>
      </c>
      <c r="D467" t="s">
        <v>260</v>
      </c>
      <c r="E467" t="s">
        <v>1032</v>
      </c>
      <c r="F467" t="s">
        <v>51</v>
      </c>
      <c r="G467" t="s">
        <v>60</v>
      </c>
      <c r="H467" t="s">
        <v>1050</v>
      </c>
      <c r="I467" t="s">
        <v>52</v>
      </c>
      <c r="J467" t="s">
        <v>61</v>
      </c>
      <c r="K467" t="s">
        <v>1106</v>
      </c>
      <c r="L467" t="s">
        <v>53</v>
      </c>
      <c r="M467" t="s">
        <v>62</v>
      </c>
      <c r="N467">
        <v>3000</v>
      </c>
      <c r="O467" t="s">
        <v>56</v>
      </c>
      <c r="P467">
        <v>3921</v>
      </c>
      <c r="Q467" t="s">
        <v>57</v>
      </c>
      <c r="R467">
        <v>0</v>
      </c>
      <c r="S467" t="s">
        <v>58</v>
      </c>
      <c r="T467" s="6">
        <v>28160.71</v>
      </c>
      <c r="U467" s="1">
        <v>0</v>
      </c>
      <c r="V467" s="1">
        <v>28160.74</v>
      </c>
      <c r="W467" s="1">
        <v>28160.74</v>
      </c>
      <c r="X467" s="1">
        <v>0</v>
      </c>
      <c r="Y467" s="1">
        <v>0</v>
      </c>
      <c r="Z467" s="1">
        <v>0</v>
      </c>
      <c r="AA467" s="1">
        <v>0</v>
      </c>
    </row>
    <row r="468" spans="1:27" x14ac:dyDescent="0.35">
      <c r="A468" t="str">
        <f t="shared" si="21"/>
        <v>2.6-15-X0401901339210</v>
      </c>
      <c r="B468" t="s">
        <v>1113</v>
      </c>
      <c r="C468" t="s">
        <v>214</v>
      </c>
      <c r="D468" t="s">
        <v>215</v>
      </c>
      <c r="E468" t="s">
        <v>1032</v>
      </c>
      <c r="F468" t="s">
        <v>51</v>
      </c>
      <c r="G468" t="s">
        <v>60</v>
      </c>
      <c r="H468" t="s">
        <v>1050</v>
      </c>
      <c r="I468" t="s">
        <v>52</v>
      </c>
      <c r="J468" t="s">
        <v>61</v>
      </c>
      <c r="K468" t="s">
        <v>1106</v>
      </c>
      <c r="L468" t="s">
        <v>53</v>
      </c>
      <c r="M468" t="s">
        <v>62</v>
      </c>
      <c r="N468">
        <v>3000</v>
      </c>
      <c r="O468" t="s">
        <v>56</v>
      </c>
      <c r="P468">
        <v>3921</v>
      </c>
      <c r="Q468" t="s">
        <v>57</v>
      </c>
      <c r="R468">
        <v>0</v>
      </c>
      <c r="S468" t="s">
        <v>58</v>
      </c>
      <c r="T468" s="6">
        <v>35630.769999999997</v>
      </c>
      <c r="U468" s="1">
        <v>0</v>
      </c>
      <c r="V468" s="1">
        <v>35630.769999999997</v>
      </c>
      <c r="W468" s="1">
        <v>35630.769999999997</v>
      </c>
      <c r="X468" s="1">
        <v>0</v>
      </c>
      <c r="Y468" s="1">
        <v>0</v>
      </c>
      <c r="Z468" s="1">
        <v>0</v>
      </c>
      <c r="AA468" s="1">
        <v>0</v>
      </c>
    </row>
    <row r="469" spans="1:27" x14ac:dyDescent="0.35">
      <c r="A469" t="str">
        <f t="shared" si="21"/>
        <v>2.6-11-X0401901339210</v>
      </c>
      <c r="B469" t="s">
        <v>1117</v>
      </c>
      <c r="C469" t="s">
        <v>265</v>
      </c>
      <c r="D469" t="s">
        <v>266</v>
      </c>
      <c r="E469" t="s">
        <v>1032</v>
      </c>
      <c r="F469" t="s">
        <v>51</v>
      </c>
      <c r="G469" t="s">
        <v>60</v>
      </c>
      <c r="H469" t="s">
        <v>1050</v>
      </c>
      <c r="I469" t="s">
        <v>52</v>
      </c>
      <c r="J469" t="s">
        <v>61</v>
      </c>
      <c r="K469" t="s">
        <v>1106</v>
      </c>
      <c r="L469" t="s">
        <v>53</v>
      </c>
      <c r="M469" t="s">
        <v>62</v>
      </c>
      <c r="N469">
        <v>3000</v>
      </c>
      <c r="O469" t="s">
        <v>56</v>
      </c>
      <c r="P469">
        <v>3921</v>
      </c>
      <c r="Q469" t="s">
        <v>57</v>
      </c>
      <c r="R469">
        <v>0</v>
      </c>
      <c r="S469" t="s">
        <v>58</v>
      </c>
      <c r="T469" s="6">
        <v>35741.68</v>
      </c>
      <c r="U469" s="1">
        <v>0</v>
      </c>
      <c r="V469" s="1">
        <v>35741.68</v>
      </c>
      <c r="W469" s="1">
        <v>35741.68</v>
      </c>
      <c r="X469" s="1">
        <v>0</v>
      </c>
      <c r="Y469" s="1">
        <v>0</v>
      </c>
      <c r="Z469" s="1">
        <v>0</v>
      </c>
      <c r="AA469" s="1">
        <v>0</v>
      </c>
    </row>
    <row r="470" spans="1:27" x14ac:dyDescent="0.35">
      <c r="A470" t="str">
        <f t="shared" si="21"/>
        <v>1.5-01-X05021015142113</v>
      </c>
      <c r="B470" t="s">
        <v>1109</v>
      </c>
      <c r="C470" t="s">
        <v>774</v>
      </c>
      <c r="D470" t="s">
        <v>775</v>
      </c>
      <c r="E470" t="s">
        <v>1036</v>
      </c>
      <c r="F470" t="s">
        <v>677</v>
      </c>
      <c r="G470" t="s">
        <v>74</v>
      </c>
      <c r="H470" t="s">
        <v>1062</v>
      </c>
      <c r="I470" t="s">
        <v>678</v>
      </c>
      <c r="J470" t="s">
        <v>120</v>
      </c>
      <c r="K470" t="str">
        <f t="shared" ref="K470:K510" si="23">LEFT(L470,3)</f>
        <v>015</v>
      </c>
      <c r="L470" t="s">
        <v>679</v>
      </c>
      <c r="M470" t="s">
        <v>75</v>
      </c>
      <c r="N470">
        <v>1000</v>
      </c>
      <c r="O470" t="s">
        <v>71</v>
      </c>
      <c r="P470">
        <v>1421</v>
      </c>
      <c r="Q470" t="s">
        <v>96</v>
      </c>
      <c r="R470">
        <v>13</v>
      </c>
      <c r="S470" t="s">
        <v>682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</row>
    <row r="471" spans="1:27" x14ac:dyDescent="0.35">
      <c r="A471" t="str">
        <f t="shared" si="21"/>
        <v>1.5-01-X05021015143213</v>
      </c>
      <c r="B471" t="s">
        <v>1109</v>
      </c>
      <c r="C471" t="s">
        <v>774</v>
      </c>
      <c r="D471" t="s">
        <v>775</v>
      </c>
      <c r="E471" t="s">
        <v>1036</v>
      </c>
      <c r="F471" t="s">
        <v>677</v>
      </c>
      <c r="G471" t="s">
        <v>74</v>
      </c>
      <c r="H471" t="s">
        <v>1062</v>
      </c>
      <c r="I471" t="s">
        <v>678</v>
      </c>
      <c r="J471" t="s">
        <v>120</v>
      </c>
      <c r="K471" t="str">
        <f t="shared" si="23"/>
        <v>015</v>
      </c>
      <c r="L471" t="s">
        <v>679</v>
      </c>
      <c r="M471" t="s">
        <v>75</v>
      </c>
      <c r="N471">
        <v>1000</v>
      </c>
      <c r="O471" t="s">
        <v>71</v>
      </c>
      <c r="P471">
        <v>1432</v>
      </c>
      <c r="Q471" t="s">
        <v>98</v>
      </c>
      <c r="R471">
        <v>13</v>
      </c>
      <c r="S471" t="s">
        <v>682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</row>
    <row r="472" spans="1:27" x14ac:dyDescent="0.35">
      <c r="A472" t="str">
        <f t="shared" si="21"/>
        <v>1.5-01-X0502101515910</v>
      </c>
      <c r="B472" t="s">
        <v>1109</v>
      </c>
      <c r="C472" t="s">
        <v>774</v>
      </c>
      <c r="D472" t="s">
        <v>775</v>
      </c>
      <c r="E472" t="s">
        <v>1036</v>
      </c>
      <c r="F472" t="s">
        <v>677</v>
      </c>
      <c r="G472" t="s">
        <v>74</v>
      </c>
      <c r="H472" t="s">
        <v>1062</v>
      </c>
      <c r="I472" t="s">
        <v>678</v>
      </c>
      <c r="J472" t="s">
        <v>120</v>
      </c>
      <c r="K472" t="str">
        <f t="shared" si="23"/>
        <v>015</v>
      </c>
      <c r="L472" t="s">
        <v>679</v>
      </c>
      <c r="M472" t="s">
        <v>75</v>
      </c>
      <c r="N472">
        <v>1000</v>
      </c>
      <c r="O472" t="s">
        <v>71</v>
      </c>
      <c r="P472">
        <v>1591</v>
      </c>
      <c r="Q472" t="s">
        <v>79</v>
      </c>
      <c r="R472">
        <v>0</v>
      </c>
      <c r="S472" t="s">
        <v>58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</row>
    <row r="473" spans="1:27" x14ac:dyDescent="0.35">
      <c r="A473" t="str">
        <f t="shared" si="21"/>
        <v>1.5-01-X0502401511110</v>
      </c>
      <c r="B473" t="s">
        <v>1109</v>
      </c>
      <c r="C473" t="s">
        <v>774</v>
      </c>
      <c r="D473" t="s">
        <v>775</v>
      </c>
      <c r="E473" t="s">
        <v>1036</v>
      </c>
      <c r="F473" t="s">
        <v>677</v>
      </c>
      <c r="G473" t="s">
        <v>74</v>
      </c>
      <c r="H473" t="s">
        <v>1063</v>
      </c>
      <c r="I473" t="s">
        <v>681</v>
      </c>
      <c r="J473" t="s">
        <v>71</v>
      </c>
      <c r="K473" t="str">
        <f t="shared" si="23"/>
        <v>015</v>
      </c>
      <c r="L473" t="s">
        <v>679</v>
      </c>
      <c r="M473" t="s">
        <v>75</v>
      </c>
      <c r="N473">
        <v>1000</v>
      </c>
      <c r="O473" t="s">
        <v>71</v>
      </c>
      <c r="P473">
        <v>1111</v>
      </c>
      <c r="Q473" t="s">
        <v>72</v>
      </c>
      <c r="R473">
        <v>0</v>
      </c>
      <c r="S473" t="s">
        <v>58</v>
      </c>
      <c r="T473" s="1">
        <v>0</v>
      </c>
      <c r="U473" s="1">
        <v>0</v>
      </c>
      <c r="V473" s="1">
        <v>0</v>
      </c>
      <c r="W473" s="1">
        <v>0</v>
      </c>
      <c r="X473" s="1">
        <v>5995403.9299999997</v>
      </c>
      <c r="Y473" s="1">
        <v>0</v>
      </c>
      <c r="Z473" s="1">
        <v>5995403.9299999997</v>
      </c>
      <c r="AA473" s="1">
        <v>5995403.9299999997</v>
      </c>
    </row>
    <row r="474" spans="1:27" x14ac:dyDescent="0.35">
      <c r="A474" t="str">
        <f t="shared" si="21"/>
        <v>1.5-01-X05024015113113</v>
      </c>
      <c r="B474" t="s">
        <v>1109</v>
      </c>
      <c r="C474" t="s">
        <v>774</v>
      </c>
      <c r="D474" t="s">
        <v>775</v>
      </c>
      <c r="E474" t="s">
        <v>1036</v>
      </c>
      <c r="F474" t="s">
        <v>677</v>
      </c>
      <c r="G474" t="s">
        <v>74</v>
      </c>
      <c r="H474" t="s">
        <v>1063</v>
      </c>
      <c r="I474" t="s">
        <v>681</v>
      </c>
      <c r="J474" t="s">
        <v>71</v>
      </c>
      <c r="K474" t="str">
        <f t="shared" si="23"/>
        <v>015</v>
      </c>
      <c r="L474" t="s">
        <v>679</v>
      </c>
      <c r="M474" t="s">
        <v>75</v>
      </c>
      <c r="N474">
        <v>1000</v>
      </c>
      <c r="O474" t="s">
        <v>71</v>
      </c>
      <c r="P474">
        <v>1131</v>
      </c>
      <c r="Q474" t="s">
        <v>89</v>
      </c>
      <c r="R474">
        <v>13</v>
      </c>
      <c r="S474" t="s">
        <v>682</v>
      </c>
      <c r="T474" s="1">
        <v>1033493932.5400001</v>
      </c>
      <c r="U474" s="1">
        <v>669091129.05000007</v>
      </c>
      <c r="V474" s="1">
        <v>1007747860.7500001</v>
      </c>
      <c r="W474" s="1">
        <v>1007747860.7500001</v>
      </c>
      <c r="X474" s="1">
        <v>622141009.33000004</v>
      </c>
      <c r="Y474" s="1">
        <v>677552010.19000006</v>
      </c>
      <c r="Z474" s="1">
        <v>622141009.33000004</v>
      </c>
      <c r="AA474" s="1">
        <v>622141009.33000004</v>
      </c>
    </row>
    <row r="475" spans="1:27" x14ac:dyDescent="0.35">
      <c r="A475" t="str">
        <f t="shared" si="21"/>
        <v>1.5-01-X05024015122114</v>
      </c>
      <c r="B475" t="s">
        <v>1109</v>
      </c>
      <c r="C475" t="s">
        <v>774</v>
      </c>
      <c r="D475" t="s">
        <v>775</v>
      </c>
      <c r="E475" t="s">
        <v>1036</v>
      </c>
      <c r="F475" t="s">
        <v>677</v>
      </c>
      <c r="G475" t="s">
        <v>74</v>
      </c>
      <c r="H475" t="s">
        <v>1063</v>
      </c>
      <c r="I475" t="s">
        <v>681</v>
      </c>
      <c r="J475" t="s">
        <v>71</v>
      </c>
      <c r="K475" t="str">
        <f t="shared" si="23"/>
        <v>015</v>
      </c>
      <c r="L475" t="s">
        <v>679</v>
      </c>
      <c r="M475" t="s">
        <v>75</v>
      </c>
      <c r="N475">
        <v>1000</v>
      </c>
      <c r="O475" t="s">
        <v>71</v>
      </c>
      <c r="P475">
        <v>1221</v>
      </c>
      <c r="Q475" t="s">
        <v>77</v>
      </c>
      <c r="R475">
        <v>14</v>
      </c>
      <c r="S475" t="s">
        <v>683</v>
      </c>
      <c r="T475" s="1">
        <v>0</v>
      </c>
      <c r="U475" s="1">
        <v>0</v>
      </c>
      <c r="V475" s="1">
        <v>0</v>
      </c>
      <c r="W475" s="1">
        <v>0</v>
      </c>
      <c r="X475" s="1">
        <v>11620039.550000001</v>
      </c>
      <c r="Y475" s="1">
        <v>0</v>
      </c>
      <c r="Z475" s="1">
        <v>11620039.550000001</v>
      </c>
      <c r="AA475" s="1">
        <v>11620039.550000001</v>
      </c>
    </row>
    <row r="476" spans="1:27" x14ac:dyDescent="0.35">
      <c r="A476" t="str">
        <f t="shared" si="21"/>
        <v>1.5-01-X0502401512310</v>
      </c>
      <c r="B476" t="s">
        <v>1109</v>
      </c>
      <c r="C476" t="s">
        <v>774</v>
      </c>
      <c r="D476" t="s">
        <v>775</v>
      </c>
      <c r="E476" t="s">
        <v>1036</v>
      </c>
      <c r="F476" t="s">
        <v>677</v>
      </c>
      <c r="G476" t="s">
        <v>74</v>
      </c>
      <c r="H476" t="s">
        <v>1063</v>
      </c>
      <c r="I476" t="s">
        <v>681</v>
      </c>
      <c r="J476" t="s">
        <v>71</v>
      </c>
      <c r="K476" t="str">
        <f t="shared" si="23"/>
        <v>015</v>
      </c>
      <c r="L476" t="s">
        <v>679</v>
      </c>
      <c r="M476" t="s">
        <v>75</v>
      </c>
      <c r="N476">
        <v>1000</v>
      </c>
      <c r="O476" t="s">
        <v>71</v>
      </c>
      <c r="P476">
        <v>1231</v>
      </c>
      <c r="Q476" t="s">
        <v>397</v>
      </c>
      <c r="R476">
        <v>0</v>
      </c>
      <c r="S476" t="s">
        <v>58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</row>
    <row r="477" spans="1:27" x14ac:dyDescent="0.35">
      <c r="A477" t="str">
        <f t="shared" si="21"/>
        <v>1.5-01-X05024015132113</v>
      </c>
      <c r="B477" t="s">
        <v>1109</v>
      </c>
      <c r="C477" t="s">
        <v>774</v>
      </c>
      <c r="D477" t="s">
        <v>775</v>
      </c>
      <c r="E477" t="s">
        <v>1036</v>
      </c>
      <c r="F477" t="s">
        <v>677</v>
      </c>
      <c r="G477" t="s">
        <v>74</v>
      </c>
      <c r="H477" t="s">
        <v>1063</v>
      </c>
      <c r="I477" t="s">
        <v>681</v>
      </c>
      <c r="J477" t="s">
        <v>71</v>
      </c>
      <c r="K477" t="str">
        <f t="shared" si="23"/>
        <v>015</v>
      </c>
      <c r="L477" t="s">
        <v>679</v>
      </c>
      <c r="M477" t="s">
        <v>75</v>
      </c>
      <c r="N477">
        <v>1000</v>
      </c>
      <c r="O477" t="s">
        <v>71</v>
      </c>
      <c r="P477">
        <v>1321</v>
      </c>
      <c r="Q477" t="s">
        <v>91</v>
      </c>
      <c r="R477">
        <v>13</v>
      </c>
      <c r="S477" t="s">
        <v>682</v>
      </c>
      <c r="T477" s="1">
        <v>0</v>
      </c>
      <c r="U477" s="1">
        <v>0</v>
      </c>
      <c r="V477" s="1">
        <v>0</v>
      </c>
      <c r="W477" s="1">
        <v>0</v>
      </c>
      <c r="X477" s="1">
        <v>11289886.939999999</v>
      </c>
      <c r="Y477" s="1">
        <v>0</v>
      </c>
      <c r="Z477" s="1">
        <v>11285991.449999999</v>
      </c>
      <c r="AA477" s="1">
        <v>11232835.949999999</v>
      </c>
    </row>
    <row r="478" spans="1:27" x14ac:dyDescent="0.35">
      <c r="A478" t="str">
        <f t="shared" si="21"/>
        <v>1.5-01-X05024015132114</v>
      </c>
      <c r="B478" t="s">
        <v>1109</v>
      </c>
      <c r="C478" t="s">
        <v>774</v>
      </c>
      <c r="D478" t="s">
        <v>775</v>
      </c>
      <c r="E478" t="s">
        <v>1036</v>
      </c>
      <c r="F478" t="s">
        <v>677</v>
      </c>
      <c r="G478" t="s">
        <v>74</v>
      </c>
      <c r="H478" t="s">
        <v>1063</v>
      </c>
      <c r="I478" t="s">
        <v>681</v>
      </c>
      <c r="J478" t="s">
        <v>71</v>
      </c>
      <c r="K478" t="str">
        <f t="shared" si="23"/>
        <v>015</v>
      </c>
      <c r="L478" t="s">
        <v>679</v>
      </c>
      <c r="M478" t="s">
        <v>75</v>
      </c>
      <c r="N478">
        <v>1000</v>
      </c>
      <c r="O478" t="s">
        <v>71</v>
      </c>
      <c r="P478">
        <v>1321</v>
      </c>
      <c r="Q478" t="s">
        <v>91</v>
      </c>
      <c r="R478">
        <v>14</v>
      </c>
      <c r="S478" t="s">
        <v>683</v>
      </c>
      <c r="T478" s="1">
        <v>0</v>
      </c>
      <c r="U478" s="1">
        <v>0</v>
      </c>
      <c r="V478" s="1">
        <v>0</v>
      </c>
      <c r="W478" s="1">
        <v>0</v>
      </c>
      <c r="X478" s="1">
        <v>1472993</v>
      </c>
      <c r="Y478" s="1">
        <v>0</v>
      </c>
      <c r="Z478" s="1">
        <v>1472993</v>
      </c>
      <c r="AA478" s="1">
        <v>1472993</v>
      </c>
    </row>
    <row r="479" spans="1:27" x14ac:dyDescent="0.35">
      <c r="A479" t="str">
        <f t="shared" si="21"/>
        <v>1.5-01-X05024015132213</v>
      </c>
      <c r="B479" t="s">
        <v>1109</v>
      </c>
      <c r="C479" t="s">
        <v>774</v>
      </c>
      <c r="D479" t="s">
        <v>775</v>
      </c>
      <c r="E479" t="s">
        <v>1036</v>
      </c>
      <c r="F479" t="s">
        <v>677</v>
      </c>
      <c r="G479" t="s">
        <v>74</v>
      </c>
      <c r="H479" t="s">
        <v>1063</v>
      </c>
      <c r="I479" t="s">
        <v>681</v>
      </c>
      <c r="J479" t="s">
        <v>71</v>
      </c>
      <c r="K479" t="str">
        <f t="shared" si="23"/>
        <v>015</v>
      </c>
      <c r="L479" t="s">
        <v>679</v>
      </c>
      <c r="M479" t="s">
        <v>75</v>
      </c>
      <c r="N479">
        <v>1000</v>
      </c>
      <c r="O479" t="s">
        <v>71</v>
      </c>
      <c r="P479">
        <v>1322</v>
      </c>
      <c r="Q479" t="s">
        <v>92</v>
      </c>
      <c r="R479">
        <v>13</v>
      </c>
      <c r="S479" t="s">
        <v>682</v>
      </c>
      <c r="T479" s="1">
        <v>0</v>
      </c>
      <c r="U479" s="1">
        <v>0</v>
      </c>
      <c r="V479" s="1">
        <v>0</v>
      </c>
      <c r="W479" s="1">
        <v>0</v>
      </c>
      <c r="X479" s="1">
        <v>112996137.01000001</v>
      </c>
      <c r="Y479" s="1">
        <v>0</v>
      </c>
      <c r="Z479" s="1">
        <v>112996137.01000001</v>
      </c>
      <c r="AA479" s="1">
        <v>112383738.81</v>
      </c>
    </row>
    <row r="480" spans="1:27" x14ac:dyDescent="0.35">
      <c r="A480" t="str">
        <f t="shared" si="21"/>
        <v>1.5-01-X05024015132214</v>
      </c>
      <c r="B480" t="s">
        <v>1109</v>
      </c>
      <c r="C480" t="s">
        <v>774</v>
      </c>
      <c r="D480" t="s">
        <v>775</v>
      </c>
      <c r="E480" t="s">
        <v>1036</v>
      </c>
      <c r="F480" t="s">
        <v>677</v>
      </c>
      <c r="G480" t="s">
        <v>74</v>
      </c>
      <c r="H480" t="s">
        <v>1063</v>
      </c>
      <c r="I480" t="s">
        <v>681</v>
      </c>
      <c r="J480" t="s">
        <v>71</v>
      </c>
      <c r="K480" t="str">
        <f t="shared" si="23"/>
        <v>015</v>
      </c>
      <c r="L480" t="s">
        <v>679</v>
      </c>
      <c r="M480" t="s">
        <v>75</v>
      </c>
      <c r="N480">
        <v>1000</v>
      </c>
      <c r="O480" t="s">
        <v>71</v>
      </c>
      <c r="P480">
        <v>1322</v>
      </c>
      <c r="Q480" t="s">
        <v>92</v>
      </c>
      <c r="R480">
        <v>14</v>
      </c>
      <c r="S480" t="s">
        <v>683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</row>
    <row r="481" spans="1:27" x14ac:dyDescent="0.35">
      <c r="A481" t="str">
        <f t="shared" si="21"/>
        <v>1.5-01-X0502401513310</v>
      </c>
      <c r="B481" t="s">
        <v>1109</v>
      </c>
      <c r="C481" t="s">
        <v>774</v>
      </c>
      <c r="D481" t="s">
        <v>775</v>
      </c>
      <c r="E481" t="s">
        <v>1036</v>
      </c>
      <c r="F481" t="s">
        <v>677</v>
      </c>
      <c r="G481" t="s">
        <v>74</v>
      </c>
      <c r="H481" t="s">
        <v>1063</v>
      </c>
      <c r="I481" t="s">
        <v>681</v>
      </c>
      <c r="J481" t="s">
        <v>71</v>
      </c>
      <c r="K481" t="str">
        <f t="shared" si="23"/>
        <v>015</v>
      </c>
      <c r="L481" t="s">
        <v>679</v>
      </c>
      <c r="M481" t="s">
        <v>75</v>
      </c>
      <c r="N481">
        <v>1000</v>
      </c>
      <c r="O481" t="s">
        <v>71</v>
      </c>
      <c r="P481">
        <v>1331</v>
      </c>
      <c r="Q481" t="s">
        <v>398</v>
      </c>
      <c r="R481">
        <v>0</v>
      </c>
      <c r="S481" t="s">
        <v>58</v>
      </c>
      <c r="T481" s="1">
        <v>0</v>
      </c>
      <c r="U481" s="1">
        <v>0</v>
      </c>
      <c r="V481" s="1">
        <v>0</v>
      </c>
      <c r="W481" s="1">
        <v>0</v>
      </c>
      <c r="X481" s="1">
        <v>28206.54</v>
      </c>
      <c r="Y481" s="1">
        <v>0</v>
      </c>
      <c r="Z481" s="1">
        <v>28206.54</v>
      </c>
      <c r="AA481" s="1">
        <v>28206.54</v>
      </c>
    </row>
    <row r="482" spans="1:27" x14ac:dyDescent="0.35">
      <c r="A482" t="str">
        <f t="shared" si="21"/>
        <v>1.5-01-X0502401513410</v>
      </c>
      <c r="B482" t="s">
        <v>1109</v>
      </c>
      <c r="C482" t="s">
        <v>774</v>
      </c>
      <c r="D482" t="s">
        <v>775</v>
      </c>
      <c r="E482" t="s">
        <v>1036</v>
      </c>
      <c r="F482" t="s">
        <v>677</v>
      </c>
      <c r="G482" t="s">
        <v>74</v>
      </c>
      <c r="H482" t="s">
        <v>1063</v>
      </c>
      <c r="I482" t="s">
        <v>681</v>
      </c>
      <c r="J482" t="s">
        <v>71</v>
      </c>
      <c r="K482" t="str">
        <f t="shared" si="23"/>
        <v>015</v>
      </c>
      <c r="L482" t="s">
        <v>679</v>
      </c>
      <c r="M482" t="s">
        <v>75</v>
      </c>
      <c r="N482">
        <v>1000</v>
      </c>
      <c r="O482" t="s">
        <v>71</v>
      </c>
      <c r="P482">
        <v>1341</v>
      </c>
      <c r="Q482" t="s">
        <v>399</v>
      </c>
      <c r="R482">
        <v>0</v>
      </c>
      <c r="S482" t="s">
        <v>58</v>
      </c>
      <c r="T482" s="1">
        <v>0</v>
      </c>
      <c r="U482" s="1">
        <v>0</v>
      </c>
      <c r="V482" s="1">
        <v>0</v>
      </c>
      <c r="W482" s="1">
        <v>0</v>
      </c>
      <c r="X482" s="1">
        <v>649166</v>
      </c>
      <c r="Y482" s="1">
        <v>0</v>
      </c>
      <c r="Z482" s="1">
        <v>649166</v>
      </c>
      <c r="AA482" s="1">
        <v>649166</v>
      </c>
    </row>
    <row r="483" spans="1:27" x14ac:dyDescent="0.35">
      <c r="A483" t="str">
        <f t="shared" si="21"/>
        <v>1.5-01-X05024015141113</v>
      </c>
      <c r="B483" t="s">
        <v>1109</v>
      </c>
      <c r="C483" t="s">
        <v>774</v>
      </c>
      <c r="D483" t="s">
        <v>775</v>
      </c>
      <c r="E483" t="s">
        <v>1036</v>
      </c>
      <c r="F483" t="s">
        <v>677</v>
      </c>
      <c r="G483" t="s">
        <v>74</v>
      </c>
      <c r="H483" t="s">
        <v>1063</v>
      </c>
      <c r="I483" t="s">
        <v>681</v>
      </c>
      <c r="J483" t="s">
        <v>71</v>
      </c>
      <c r="K483" t="str">
        <f t="shared" si="23"/>
        <v>015</v>
      </c>
      <c r="L483" t="s">
        <v>679</v>
      </c>
      <c r="M483" t="s">
        <v>75</v>
      </c>
      <c r="N483">
        <v>1000</v>
      </c>
      <c r="O483" t="s">
        <v>71</v>
      </c>
      <c r="P483">
        <v>1411</v>
      </c>
      <c r="Q483" t="s">
        <v>94</v>
      </c>
      <c r="R483">
        <v>13</v>
      </c>
      <c r="S483" t="s">
        <v>682</v>
      </c>
      <c r="T483" s="1">
        <v>0</v>
      </c>
      <c r="U483" s="1">
        <v>0</v>
      </c>
      <c r="V483" s="1">
        <v>0</v>
      </c>
      <c r="W483" s="1">
        <v>0</v>
      </c>
      <c r="X483" s="1">
        <v>36953475.609999999</v>
      </c>
      <c r="Y483" s="1">
        <v>0</v>
      </c>
      <c r="Z483" s="1">
        <v>36887121.829999998</v>
      </c>
      <c r="AA483" s="1">
        <v>36887121.829999998</v>
      </c>
    </row>
    <row r="484" spans="1:27" x14ac:dyDescent="0.35">
      <c r="A484" t="str">
        <f t="shared" si="21"/>
        <v>1.5-01-X05024015141114</v>
      </c>
      <c r="B484" t="s">
        <v>1109</v>
      </c>
      <c r="C484" t="s">
        <v>774</v>
      </c>
      <c r="D484" t="s">
        <v>775</v>
      </c>
      <c r="E484" t="s">
        <v>1036</v>
      </c>
      <c r="F484" t="s">
        <v>677</v>
      </c>
      <c r="G484" t="s">
        <v>74</v>
      </c>
      <c r="H484" t="s">
        <v>1063</v>
      </c>
      <c r="I484" t="s">
        <v>681</v>
      </c>
      <c r="J484" t="s">
        <v>71</v>
      </c>
      <c r="K484" t="str">
        <f t="shared" si="23"/>
        <v>015</v>
      </c>
      <c r="L484" t="s">
        <v>679</v>
      </c>
      <c r="M484" t="s">
        <v>75</v>
      </c>
      <c r="N484">
        <v>1000</v>
      </c>
      <c r="O484" t="s">
        <v>71</v>
      </c>
      <c r="P484">
        <v>1411</v>
      </c>
      <c r="Q484" t="s">
        <v>94</v>
      </c>
      <c r="R484">
        <v>14</v>
      </c>
      <c r="S484" t="s">
        <v>683</v>
      </c>
      <c r="T484" s="1">
        <v>0</v>
      </c>
      <c r="U484" s="1">
        <v>0</v>
      </c>
      <c r="V484" s="1">
        <v>0</v>
      </c>
      <c r="W484" s="1">
        <v>0</v>
      </c>
      <c r="X484" s="1">
        <v>1959014.55</v>
      </c>
      <c r="Y484" s="1">
        <v>0</v>
      </c>
      <c r="Z484" s="1">
        <v>1959014.55</v>
      </c>
      <c r="AA484" s="1">
        <v>1959014.55</v>
      </c>
    </row>
    <row r="485" spans="1:27" x14ac:dyDescent="0.35">
      <c r="A485" t="str">
        <f t="shared" si="21"/>
        <v>1.5-01-X05024015142113</v>
      </c>
      <c r="B485" t="s">
        <v>1109</v>
      </c>
      <c r="C485" t="s">
        <v>774</v>
      </c>
      <c r="D485" t="s">
        <v>775</v>
      </c>
      <c r="E485" t="s">
        <v>1036</v>
      </c>
      <c r="F485" t="s">
        <v>677</v>
      </c>
      <c r="G485" t="s">
        <v>74</v>
      </c>
      <c r="H485" t="s">
        <v>1063</v>
      </c>
      <c r="I485" t="s">
        <v>681</v>
      </c>
      <c r="J485" t="s">
        <v>71</v>
      </c>
      <c r="K485" t="str">
        <f t="shared" si="23"/>
        <v>015</v>
      </c>
      <c r="L485" t="s">
        <v>679</v>
      </c>
      <c r="M485" t="s">
        <v>75</v>
      </c>
      <c r="N485">
        <v>1000</v>
      </c>
      <c r="O485" t="s">
        <v>71</v>
      </c>
      <c r="P485">
        <v>1421</v>
      </c>
      <c r="Q485" t="s">
        <v>96</v>
      </c>
      <c r="R485">
        <v>13</v>
      </c>
      <c r="S485" t="s">
        <v>682</v>
      </c>
      <c r="T485" s="1">
        <v>0</v>
      </c>
      <c r="U485" s="1">
        <v>0</v>
      </c>
      <c r="V485" s="1">
        <v>0</v>
      </c>
      <c r="W485" s="1">
        <v>0</v>
      </c>
      <c r="X485" s="1">
        <v>19154925.760000002</v>
      </c>
      <c r="Y485" s="1">
        <v>0</v>
      </c>
      <c r="Z485" s="1">
        <v>19154925.760000002</v>
      </c>
      <c r="AA485" s="1">
        <v>19154925.760000002</v>
      </c>
    </row>
    <row r="486" spans="1:27" x14ac:dyDescent="0.35">
      <c r="A486" t="str">
        <f t="shared" si="21"/>
        <v>1.5-01-X05024015142114</v>
      </c>
      <c r="B486" t="s">
        <v>1109</v>
      </c>
      <c r="C486" t="s">
        <v>774</v>
      </c>
      <c r="D486" t="s">
        <v>775</v>
      </c>
      <c r="E486" t="s">
        <v>1036</v>
      </c>
      <c r="F486" t="s">
        <v>677</v>
      </c>
      <c r="G486" t="s">
        <v>74</v>
      </c>
      <c r="H486" t="s">
        <v>1063</v>
      </c>
      <c r="I486" t="s">
        <v>681</v>
      </c>
      <c r="J486" t="s">
        <v>71</v>
      </c>
      <c r="K486" t="str">
        <f t="shared" si="23"/>
        <v>015</v>
      </c>
      <c r="L486" t="s">
        <v>679</v>
      </c>
      <c r="M486" t="s">
        <v>75</v>
      </c>
      <c r="N486">
        <v>1000</v>
      </c>
      <c r="O486" t="s">
        <v>71</v>
      </c>
      <c r="P486">
        <v>1421</v>
      </c>
      <c r="Q486" t="s">
        <v>96</v>
      </c>
      <c r="R486">
        <v>14</v>
      </c>
      <c r="S486" t="s">
        <v>683</v>
      </c>
      <c r="T486" s="1">
        <v>0</v>
      </c>
      <c r="U486" s="1">
        <v>0</v>
      </c>
      <c r="V486" s="1">
        <v>0</v>
      </c>
      <c r="W486" s="1">
        <v>0</v>
      </c>
      <c r="X486" s="1">
        <v>119808.96000000001</v>
      </c>
      <c r="Y486" s="1">
        <v>0</v>
      </c>
      <c r="Z486" s="1">
        <v>119808.96000000001</v>
      </c>
      <c r="AA486" s="1">
        <v>119808.96000000001</v>
      </c>
    </row>
    <row r="487" spans="1:27" x14ac:dyDescent="0.35">
      <c r="A487" t="str">
        <f t="shared" si="21"/>
        <v>1.5-01-X05024015143113</v>
      </c>
      <c r="B487" t="s">
        <v>1109</v>
      </c>
      <c r="C487" t="s">
        <v>774</v>
      </c>
      <c r="D487" t="s">
        <v>775</v>
      </c>
      <c r="E487" t="s">
        <v>1036</v>
      </c>
      <c r="F487" t="s">
        <v>677</v>
      </c>
      <c r="G487" t="s">
        <v>74</v>
      </c>
      <c r="H487" t="s">
        <v>1063</v>
      </c>
      <c r="I487" t="s">
        <v>681</v>
      </c>
      <c r="J487" t="s">
        <v>71</v>
      </c>
      <c r="K487" t="str">
        <f t="shared" si="23"/>
        <v>015</v>
      </c>
      <c r="L487" t="s">
        <v>679</v>
      </c>
      <c r="M487" t="s">
        <v>75</v>
      </c>
      <c r="N487">
        <v>1000</v>
      </c>
      <c r="O487" t="s">
        <v>71</v>
      </c>
      <c r="P487">
        <v>1431</v>
      </c>
      <c r="Q487" t="s">
        <v>97</v>
      </c>
      <c r="R487">
        <v>13</v>
      </c>
      <c r="S487" t="s">
        <v>682</v>
      </c>
      <c r="T487" s="1">
        <v>0</v>
      </c>
      <c r="U487" s="1">
        <v>0</v>
      </c>
      <c r="V487" s="1">
        <v>0</v>
      </c>
      <c r="W487" s="1">
        <v>0</v>
      </c>
      <c r="X487" s="1">
        <v>12109191.789999999</v>
      </c>
      <c r="Y487" s="1">
        <v>0</v>
      </c>
      <c r="Z487" s="1">
        <v>12109191.789999999</v>
      </c>
      <c r="AA487" s="1">
        <v>12109191.789999999</v>
      </c>
    </row>
    <row r="488" spans="1:27" x14ac:dyDescent="0.35">
      <c r="A488" t="str">
        <f t="shared" si="21"/>
        <v>1.5-01-X05024015143114</v>
      </c>
      <c r="B488" t="s">
        <v>1109</v>
      </c>
      <c r="C488" t="s">
        <v>774</v>
      </c>
      <c r="D488" t="s">
        <v>775</v>
      </c>
      <c r="E488" t="s">
        <v>1036</v>
      </c>
      <c r="F488" t="s">
        <v>677</v>
      </c>
      <c r="G488" t="s">
        <v>74</v>
      </c>
      <c r="H488" t="s">
        <v>1063</v>
      </c>
      <c r="I488" t="s">
        <v>681</v>
      </c>
      <c r="J488" t="s">
        <v>71</v>
      </c>
      <c r="K488" t="str">
        <f t="shared" si="23"/>
        <v>015</v>
      </c>
      <c r="L488" t="s">
        <v>679</v>
      </c>
      <c r="M488" t="s">
        <v>75</v>
      </c>
      <c r="N488">
        <v>1000</v>
      </c>
      <c r="O488" t="s">
        <v>71</v>
      </c>
      <c r="P488">
        <v>1431</v>
      </c>
      <c r="Q488" t="s">
        <v>97</v>
      </c>
      <c r="R488">
        <v>14</v>
      </c>
      <c r="S488" t="s">
        <v>683</v>
      </c>
      <c r="T488" s="1">
        <v>0</v>
      </c>
      <c r="U488" s="1">
        <v>0</v>
      </c>
      <c r="V488" s="1">
        <v>0</v>
      </c>
      <c r="W488" s="1">
        <v>0</v>
      </c>
      <c r="X488" s="1">
        <v>697726.57</v>
      </c>
      <c r="Y488" s="1">
        <v>0</v>
      </c>
      <c r="Z488" s="1">
        <v>697726.57</v>
      </c>
      <c r="AA488" s="1">
        <v>697726.57</v>
      </c>
    </row>
    <row r="489" spans="1:27" x14ac:dyDescent="0.35">
      <c r="A489" t="str">
        <f t="shared" si="21"/>
        <v>1.5-01-X05024015143213</v>
      </c>
      <c r="B489" t="s">
        <v>1109</v>
      </c>
      <c r="C489" t="s">
        <v>774</v>
      </c>
      <c r="D489" t="s">
        <v>775</v>
      </c>
      <c r="E489" t="s">
        <v>1036</v>
      </c>
      <c r="F489" t="s">
        <v>677</v>
      </c>
      <c r="G489" t="s">
        <v>74</v>
      </c>
      <c r="H489" t="s">
        <v>1063</v>
      </c>
      <c r="I489" t="s">
        <v>681</v>
      </c>
      <c r="J489" t="s">
        <v>71</v>
      </c>
      <c r="K489" t="str">
        <f t="shared" si="23"/>
        <v>015</v>
      </c>
      <c r="L489" t="s">
        <v>679</v>
      </c>
      <c r="M489" t="s">
        <v>75</v>
      </c>
      <c r="N489">
        <v>1000</v>
      </c>
      <c r="O489" t="s">
        <v>71</v>
      </c>
      <c r="P489">
        <v>1432</v>
      </c>
      <c r="Q489" t="s">
        <v>98</v>
      </c>
      <c r="R489">
        <v>13</v>
      </c>
      <c r="S489" t="s">
        <v>682</v>
      </c>
      <c r="T489" s="1">
        <v>0</v>
      </c>
      <c r="U489" s="1">
        <v>0</v>
      </c>
      <c r="V489" s="1">
        <v>0</v>
      </c>
      <c r="W489" s="1">
        <v>0</v>
      </c>
      <c r="X489" s="1">
        <v>113073922.12</v>
      </c>
      <c r="Y489" s="1">
        <v>0</v>
      </c>
      <c r="Z489" s="1">
        <v>113073922.12</v>
      </c>
      <c r="AA489" s="1">
        <v>113073922.12</v>
      </c>
    </row>
    <row r="490" spans="1:27" x14ac:dyDescent="0.35">
      <c r="A490" t="str">
        <f t="shared" si="21"/>
        <v>1.5-01-X05024015143214</v>
      </c>
      <c r="B490" t="s">
        <v>1109</v>
      </c>
      <c r="C490" t="s">
        <v>774</v>
      </c>
      <c r="D490" t="s">
        <v>775</v>
      </c>
      <c r="E490" t="s">
        <v>1036</v>
      </c>
      <c r="F490" t="s">
        <v>677</v>
      </c>
      <c r="G490" t="s">
        <v>74</v>
      </c>
      <c r="H490" t="s">
        <v>1063</v>
      </c>
      <c r="I490" t="s">
        <v>681</v>
      </c>
      <c r="J490" t="s">
        <v>71</v>
      </c>
      <c r="K490" t="str">
        <f t="shared" si="23"/>
        <v>015</v>
      </c>
      <c r="L490" t="s">
        <v>679</v>
      </c>
      <c r="M490" t="s">
        <v>75</v>
      </c>
      <c r="N490">
        <v>1000</v>
      </c>
      <c r="O490" t="s">
        <v>71</v>
      </c>
      <c r="P490">
        <v>1432</v>
      </c>
      <c r="Q490" t="s">
        <v>98</v>
      </c>
      <c r="R490">
        <v>14</v>
      </c>
      <c r="S490" t="s">
        <v>683</v>
      </c>
      <c r="T490" s="1">
        <v>0</v>
      </c>
      <c r="U490" s="1">
        <v>0</v>
      </c>
      <c r="V490" s="1">
        <v>0</v>
      </c>
      <c r="W490" s="1">
        <v>0</v>
      </c>
      <c r="X490" s="1">
        <v>2426773.4500000002</v>
      </c>
      <c r="Y490" s="1">
        <v>0</v>
      </c>
      <c r="Z490" s="1">
        <v>2426773.4500000002</v>
      </c>
      <c r="AA490" s="1">
        <v>2426773.4500000002</v>
      </c>
    </row>
    <row r="491" spans="1:27" x14ac:dyDescent="0.35">
      <c r="A491" t="str">
        <f t="shared" si="21"/>
        <v>1.5-01-X0502401514410</v>
      </c>
      <c r="B491" t="s">
        <v>1109</v>
      </c>
      <c r="C491" t="s">
        <v>774</v>
      </c>
      <c r="D491" t="s">
        <v>775</v>
      </c>
      <c r="E491" t="s">
        <v>1036</v>
      </c>
      <c r="F491" t="s">
        <v>677</v>
      </c>
      <c r="G491" t="s">
        <v>74</v>
      </c>
      <c r="H491" t="s">
        <v>1063</v>
      </c>
      <c r="I491" t="s">
        <v>681</v>
      </c>
      <c r="J491" t="s">
        <v>71</v>
      </c>
      <c r="K491" t="str">
        <f t="shared" si="23"/>
        <v>015</v>
      </c>
      <c r="L491" t="s">
        <v>679</v>
      </c>
      <c r="M491" t="s">
        <v>75</v>
      </c>
      <c r="N491">
        <v>1000</v>
      </c>
      <c r="O491" t="s">
        <v>71</v>
      </c>
      <c r="P491">
        <v>1441</v>
      </c>
      <c r="Q491" t="s">
        <v>99</v>
      </c>
      <c r="R491">
        <v>0</v>
      </c>
      <c r="S491" t="s">
        <v>58</v>
      </c>
      <c r="T491" s="1">
        <v>0</v>
      </c>
      <c r="U491" s="1">
        <v>0</v>
      </c>
      <c r="V491" s="1">
        <v>0</v>
      </c>
      <c r="W491" s="1">
        <v>0</v>
      </c>
      <c r="X491" s="1">
        <v>2954254.92</v>
      </c>
      <c r="Y491" s="1">
        <v>0</v>
      </c>
      <c r="Z491" s="1">
        <v>2954254.92</v>
      </c>
      <c r="AA491" s="1">
        <v>2954254.92</v>
      </c>
    </row>
    <row r="492" spans="1:27" x14ac:dyDescent="0.35">
      <c r="A492" t="str">
        <f t="shared" si="21"/>
        <v>1.5-01-X0502401515210</v>
      </c>
      <c r="B492" t="s">
        <v>1109</v>
      </c>
      <c r="C492" t="s">
        <v>774</v>
      </c>
      <c r="D492" t="s">
        <v>775</v>
      </c>
      <c r="E492" t="s">
        <v>1036</v>
      </c>
      <c r="F492" t="s">
        <v>677</v>
      </c>
      <c r="G492" t="s">
        <v>74</v>
      </c>
      <c r="H492" t="s">
        <v>1063</v>
      </c>
      <c r="I492" t="s">
        <v>681</v>
      </c>
      <c r="J492" t="s">
        <v>71</v>
      </c>
      <c r="K492" t="str">
        <f t="shared" si="23"/>
        <v>015</v>
      </c>
      <c r="L492" t="s">
        <v>679</v>
      </c>
      <c r="M492" t="s">
        <v>75</v>
      </c>
      <c r="N492">
        <v>1000</v>
      </c>
      <c r="O492" t="s">
        <v>71</v>
      </c>
      <c r="P492">
        <v>1521</v>
      </c>
      <c r="Q492" t="s">
        <v>400</v>
      </c>
      <c r="R492">
        <v>0</v>
      </c>
      <c r="S492" t="s">
        <v>58</v>
      </c>
      <c r="T492" s="1">
        <v>0</v>
      </c>
      <c r="U492" s="1">
        <v>0</v>
      </c>
      <c r="V492" s="1">
        <v>0</v>
      </c>
      <c r="W492" s="1">
        <v>0</v>
      </c>
      <c r="X492" s="1">
        <v>711790.9</v>
      </c>
      <c r="Y492" s="1">
        <v>0</v>
      </c>
      <c r="Z492" s="1">
        <v>711790.9</v>
      </c>
      <c r="AA492" s="1">
        <v>711790.9</v>
      </c>
    </row>
    <row r="493" spans="1:27" x14ac:dyDescent="0.35">
      <c r="A493" t="str">
        <f t="shared" si="21"/>
        <v>1.5-01-X0502401515910</v>
      </c>
      <c r="B493" t="s">
        <v>1109</v>
      </c>
      <c r="C493" t="s">
        <v>774</v>
      </c>
      <c r="D493" t="s">
        <v>775</v>
      </c>
      <c r="E493" t="s">
        <v>1036</v>
      </c>
      <c r="F493" t="s">
        <v>677</v>
      </c>
      <c r="G493" t="s">
        <v>74</v>
      </c>
      <c r="H493" t="s">
        <v>1063</v>
      </c>
      <c r="I493" t="s">
        <v>681</v>
      </c>
      <c r="J493" t="s">
        <v>71</v>
      </c>
      <c r="K493" t="str">
        <f t="shared" si="23"/>
        <v>015</v>
      </c>
      <c r="L493" t="s">
        <v>679</v>
      </c>
      <c r="M493" t="s">
        <v>75</v>
      </c>
      <c r="N493">
        <v>1000</v>
      </c>
      <c r="O493" t="s">
        <v>71</v>
      </c>
      <c r="P493">
        <v>1591</v>
      </c>
      <c r="Q493" t="s">
        <v>79</v>
      </c>
      <c r="R493">
        <v>0</v>
      </c>
      <c r="S493" t="s">
        <v>58</v>
      </c>
      <c r="T493" s="1">
        <v>0</v>
      </c>
      <c r="U493" s="1">
        <v>0</v>
      </c>
      <c r="V493" s="1">
        <v>0</v>
      </c>
      <c r="W493" s="1">
        <v>0</v>
      </c>
      <c r="X493" s="1">
        <v>41397573.32</v>
      </c>
      <c r="Y493" s="1">
        <v>0</v>
      </c>
      <c r="Z493" s="1">
        <v>41307479.460000001</v>
      </c>
      <c r="AA493" s="1">
        <v>35409393.130000003</v>
      </c>
    </row>
    <row r="494" spans="1:27" x14ac:dyDescent="0.35">
      <c r="A494" t="str">
        <f t="shared" si="21"/>
        <v>1.1-00-X0703402031110</v>
      </c>
      <c r="B494" t="s">
        <v>1027</v>
      </c>
      <c r="C494" t="s">
        <v>639</v>
      </c>
      <c r="D494" t="s">
        <v>643</v>
      </c>
      <c r="E494" t="s">
        <v>1037</v>
      </c>
      <c r="F494" t="s">
        <v>684</v>
      </c>
      <c r="G494" t="s">
        <v>147</v>
      </c>
      <c r="H494" t="s">
        <v>1083</v>
      </c>
      <c r="I494" t="s">
        <v>724</v>
      </c>
      <c r="J494" t="s">
        <v>200</v>
      </c>
      <c r="K494" t="str">
        <f t="shared" si="23"/>
        <v>020</v>
      </c>
      <c r="L494" t="s">
        <v>725</v>
      </c>
      <c r="M494" t="s">
        <v>201</v>
      </c>
      <c r="N494">
        <v>3000</v>
      </c>
      <c r="O494" t="s">
        <v>56</v>
      </c>
      <c r="P494">
        <v>3111</v>
      </c>
      <c r="Q494" t="s">
        <v>199</v>
      </c>
      <c r="R494">
        <v>0</v>
      </c>
      <c r="S494" t="s">
        <v>58</v>
      </c>
      <c r="T494" s="6">
        <v>16500159.109999999</v>
      </c>
      <c r="U494" s="1">
        <v>0</v>
      </c>
      <c r="V494" s="1">
        <v>16500159.109999999</v>
      </c>
      <c r="W494" s="1">
        <v>16500159.109999999</v>
      </c>
      <c r="X494" s="1">
        <v>8336495</v>
      </c>
      <c r="Y494" s="1">
        <v>8000000</v>
      </c>
      <c r="Z494" s="1">
        <v>8336495</v>
      </c>
      <c r="AA494" s="1">
        <v>8336495</v>
      </c>
    </row>
    <row r="495" spans="1:27" x14ac:dyDescent="0.35">
      <c r="A495" t="str">
        <f t="shared" si="21"/>
        <v>2.6-01-X0502401517110</v>
      </c>
      <c r="B495" t="s">
        <v>1127</v>
      </c>
      <c r="C495" t="s">
        <v>776</v>
      </c>
      <c r="D495" t="s">
        <v>777</v>
      </c>
      <c r="E495" t="s">
        <v>1036</v>
      </c>
      <c r="F495" t="s">
        <v>677</v>
      </c>
      <c r="G495" t="s">
        <v>74</v>
      </c>
      <c r="H495" t="s">
        <v>1063</v>
      </c>
      <c r="I495" t="s">
        <v>681</v>
      </c>
      <c r="J495" t="s">
        <v>71</v>
      </c>
      <c r="K495" t="str">
        <f t="shared" si="23"/>
        <v>015</v>
      </c>
      <c r="L495" t="s">
        <v>679</v>
      </c>
      <c r="M495" t="s">
        <v>75</v>
      </c>
      <c r="N495">
        <v>1000</v>
      </c>
      <c r="O495" t="s">
        <v>71</v>
      </c>
      <c r="P495">
        <v>1711</v>
      </c>
      <c r="Q495" t="s">
        <v>132</v>
      </c>
      <c r="R495">
        <v>0</v>
      </c>
      <c r="S495" t="s">
        <v>58</v>
      </c>
      <c r="T495" s="1">
        <v>21998038.91</v>
      </c>
      <c r="U495" s="1">
        <v>0</v>
      </c>
      <c r="V495" s="1">
        <v>21998038.91</v>
      </c>
      <c r="W495" s="1">
        <v>21998038.91</v>
      </c>
      <c r="X495" s="1">
        <v>22000000</v>
      </c>
      <c r="Y495" s="1">
        <v>0</v>
      </c>
      <c r="Z495" s="1">
        <v>21589080.469999999</v>
      </c>
      <c r="AA495" s="1">
        <v>21589080.469999999</v>
      </c>
    </row>
    <row r="496" spans="1:27" x14ac:dyDescent="0.35">
      <c r="A496" t="str">
        <f t="shared" si="21"/>
        <v>1.1-00-X0502101551910</v>
      </c>
      <c r="B496" t="s">
        <v>1027</v>
      </c>
      <c r="C496" t="s">
        <v>639</v>
      </c>
      <c r="D496" t="s">
        <v>643</v>
      </c>
      <c r="E496" t="s">
        <v>1036</v>
      </c>
      <c r="F496" t="s">
        <v>677</v>
      </c>
      <c r="G496" t="s">
        <v>74</v>
      </c>
      <c r="H496" t="s">
        <v>1062</v>
      </c>
      <c r="I496" t="s">
        <v>678</v>
      </c>
      <c r="J496" t="s">
        <v>120</v>
      </c>
      <c r="K496" t="str">
        <f t="shared" si="23"/>
        <v>015</v>
      </c>
      <c r="L496" t="s">
        <v>679</v>
      </c>
      <c r="M496" t="s">
        <v>75</v>
      </c>
      <c r="N496">
        <v>5000</v>
      </c>
      <c r="O496" t="s">
        <v>118</v>
      </c>
      <c r="P496">
        <v>5191</v>
      </c>
      <c r="Q496" t="s">
        <v>121</v>
      </c>
      <c r="R496">
        <v>0</v>
      </c>
      <c r="S496" t="s">
        <v>58</v>
      </c>
      <c r="T496" s="1">
        <v>0</v>
      </c>
      <c r="U496" s="1">
        <v>68041</v>
      </c>
      <c r="V496" s="1">
        <v>0</v>
      </c>
      <c r="W496" s="1">
        <v>0</v>
      </c>
      <c r="X496" s="1">
        <v>42891</v>
      </c>
      <c r="Y496" s="1">
        <v>68041</v>
      </c>
      <c r="Z496" s="1">
        <v>35517.79</v>
      </c>
      <c r="AA496" s="1">
        <v>35517.79</v>
      </c>
    </row>
    <row r="497" spans="1:27" x14ac:dyDescent="0.35">
      <c r="A497" t="str">
        <f t="shared" si="21"/>
        <v>1.1-00-X0703301932610</v>
      </c>
      <c r="B497" t="s">
        <v>1027</v>
      </c>
      <c r="C497" t="s">
        <v>639</v>
      </c>
      <c r="D497" t="s">
        <v>643</v>
      </c>
      <c r="E497" t="s">
        <v>1037</v>
      </c>
      <c r="F497" t="s">
        <v>684</v>
      </c>
      <c r="G497" t="s">
        <v>147</v>
      </c>
      <c r="H497" t="s">
        <v>1064</v>
      </c>
      <c r="I497" t="s">
        <v>685</v>
      </c>
      <c r="J497" t="s">
        <v>404</v>
      </c>
      <c r="K497" t="str">
        <f t="shared" si="23"/>
        <v>019</v>
      </c>
      <c r="L497" t="s">
        <v>686</v>
      </c>
      <c r="M497" t="s">
        <v>405</v>
      </c>
      <c r="N497">
        <v>3000</v>
      </c>
      <c r="O497" t="s">
        <v>56</v>
      </c>
      <c r="P497">
        <v>3261</v>
      </c>
      <c r="Q497" t="s">
        <v>409</v>
      </c>
      <c r="R497">
        <v>0</v>
      </c>
      <c r="S497" t="s">
        <v>58</v>
      </c>
      <c r="T497" s="6">
        <v>17015992.559999999</v>
      </c>
      <c r="U497" s="1">
        <v>10000000</v>
      </c>
      <c r="V497" s="1">
        <v>14523230.16</v>
      </c>
      <c r="W497" s="1">
        <v>14523230.16</v>
      </c>
      <c r="X497" s="1">
        <v>25271817.420000002</v>
      </c>
      <c r="Y497" s="1">
        <v>5000000</v>
      </c>
      <c r="Z497" s="1">
        <v>22306710.800000001</v>
      </c>
      <c r="AA497" s="1">
        <v>21364790.800000001</v>
      </c>
    </row>
    <row r="498" spans="1:27" x14ac:dyDescent="0.35">
      <c r="A498" t="str">
        <f t="shared" si="21"/>
        <v>1.1-00-X0703702361310</v>
      </c>
      <c r="B498" t="s">
        <v>1027</v>
      </c>
      <c r="C498" t="s">
        <v>639</v>
      </c>
      <c r="D498" t="s">
        <v>643</v>
      </c>
      <c r="E498" t="s">
        <v>1037</v>
      </c>
      <c r="F498" t="s">
        <v>684</v>
      </c>
      <c r="G498" t="s">
        <v>147</v>
      </c>
      <c r="H498" t="s">
        <v>1068</v>
      </c>
      <c r="I498" t="s">
        <v>694</v>
      </c>
      <c r="J498" t="s">
        <v>149</v>
      </c>
      <c r="K498" t="str">
        <f t="shared" si="23"/>
        <v>023</v>
      </c>
      <c r="L498" t="s">
        <v>695</v>
      </c>
      <c r="M498" t="s">
        <v>150</v>
      </c>
      <c r="N498">
        <v>6000</v>
      </c>
      <c r="O498" t="s">
        <v>146</v>
      </c>
      <c r="P498">
        <v>6131</v>
      </c>
      <c r="Q498" t="s">
        <v>152</v>
      </c>
      <c r="R498">
        <v>0</v>
      </c>
      <c r="S498" t="s">
        <v>58</v>
      </c>
      <c r="T498" s="6">
        <v>17550875.18</v>
      </c>
      <c r="U498" s="1">
        <v>0</v>
      </c>
      <c r="V498" s="1">
        <v>17500470.329999998</v>
      </c>
      <c r="W498" s="1">
        <v>10014721.289999999</v>
      </c>
      <c r="X498" s="1">
        <v>110838931.16</v>
      </c>
      <c r="Y498" s="1">
        <v>0</v>
      </c>
      <c r="Z498" s="1">
        <v>108333447.42</v>
      </c>
      <c r="AA498" s="1">
        <v>42974590.649999999</v>
      </c>
    </row>
    <row r="499" spans="1:27" x14ac:dyDescent="0.35">
      <c r="A499" t="str">
        <f t="shared" si="21"/>
        <v>2.5-02-X07037023612119</v>
      </c>
      <c r="B499" t="s">
        <v>1028</v>
      </c>
      <c r="C499" t="s">
        <v>778</v>
      </c>
      <c r="D499" t="s">
        <v>779</v>
      </c>
      <c r="E499" t="s">
        <v>1037</v>
      </c>
      <c r="F499" t="s">
        <v>684</v>
      </c>
      <c r="G499" t="s">
        <v>147</v>
      </c>
      <c r="H499" t="s">
        <v>1068</v>
      </c>
      <c r="I499" t="s">
        <v>694</v>
      </c>
      <c r="J499" t="s">
        <v>149</v>
      </c>
      <c r="K499" t="str">
        <f t="shared" si="23"/>
        <v>023</v>
      </c>
      <c r="L499" t="s">
        <v>695</v>
      </c>
      <c r="M499" t="s">
        <v>150</v>
      </c>
      <c r="N499">
        <v>6000</v>
      </c>
      <c r="O499" t="s">
        <v>146</v>
      </c>
      <c r="P499">
        <v>6121</v>
      </c>
      <c r="Q499" t="s">
        <v>145</v>
      </c>
      <c r="R499">
        <v>19</v>
      </c>
      <c r="S499" t="s">
        <v>151</v>
      </c>
      <c r="T499" s="6">
        <v>24417490.75</v>
      </c>
      <c r="U499" s="1">
        <v>0</v>
      </c>
      <c r="V499" s="1">
        <v>24417490.75</v>
      </c>
      <c r="W499" s="1">
        <v>24417490.75</v>
      </c>
      <c r="X499" s="1">
        <v>72999256.519999996</v>
      </c>
      <c r="Y499" s="1">
        <v>73000000</v>
      </c>
      <c r="Z499" s="1">
        <v>72999256.540000007</v>
      </c>
      <c r="AA499" s="1">
        <v>72999256.540000007</v>
      </c>
    </row>
    <row r="500" spans="1:27" x14ac:dyDescent="0.35">
      <c r="A500" t="str">
        <f t="shared" si="21"/>
        <v>1.1-01-X0703702361210</v>
      </c>
      <c r="B500" t="s">
        <v>1120</v>
      </c>
      <c r="C500" t="s">
        <v>797</v>
      </c>
      <c r="D500" t="s">
        <v>798</v>
      </c>
      <c r="E500" t="s">
        <v>1037</v>
      </c>
      <c r="F500" t="s">
        <v>684</v>
      </c>
      <c r="G500" t="s">
        <v>147</v>
      </c>
      <c r="H500" t="s">
        <v>1068</v>
      </c>
      <c r="I500" t="s">
        <v>694</v>
      </c>
      <c r="J500" t="s">
        <v>149</v>
      </c>
      <c r="K500" t="str">
        <f t="shared" si="23"/>
        <v>023</v>
      </c>
      <c r="L500" t="s">
        <v>695</v>
      </c>
      <c r="M500" t="s">
        <v>150</v>
      </c>
      <c r="N500">
        <v>6000</v>
      </c>
      <c r="O500" t="s">
        <v>146</v>
      </c>
      <c r="P500">
        <v>6121</v>
      </c>
      <c r="Q500" t="s">
        <v>145</v>
      </c>
      <c r="R500">
        <v>0</v>
      </c>
      <c r="S500" t="s">
        <v>58</v>
      </c>
      <c r="T500" s="6">
        <v>27499941.329999998</v>
      </c>
      <c r="U500" s="1">
        <v>0</v>
      </c>
      <c r="V500" s="1">
        <v>27499941.329999998</v>
      </c>
      <c r="W500" s="1">
        <v>7619023.5599999996</v>
      </c>
      <c r="X500" s="1">
        <v>21000000</v>
      </c>
      <c r="Y500" s="1">
        <v>0</v>
      </c>
      <c r="Z500" s="1">
        <v>2495226.69</v>
      </c>
      <c r="AA500" s="1">
        <v>2495226.69</v>
      </c>
    </row>
    <row r="501" spans="1:27" x14ac:dyDescent="0.35">
      <c r="A501" t="str">
        <f t="shared" si="21"/>
        <v>1.1-00-X0200700733910</v>
      </c>
      <c r="B501" t="s">
        <v>1027</v>
      </c>
      <c r="C501" t="s">
        <v>639</v>
      </c>
      <c r="D501" t="s">
        <v>643</v>
      </c>
      <c r="E501" t="s">
        <v>1034</v>
      </c>
      <c r="F501" t="s">
        <v>644</v>
      </c>
      <c r="G501" t="s">
        <v>178</v>
      </c>
      <c r="H501" t="s">
        <v>1066</v>
      </c>
      <c r="I501" t="s">
        <v>690</v>
      </c>
      <c r="J501" t="s">
        <v>691</v>
      </c>
      <c r="K501" t="str">
        <f t="shared" si="23"/>
        <v>007</v>
      </c>
      <c r="L501" t="s">
        <v>646</v>
      </c>
      <c r="M501" t="s">
        <v>257</v>
      </c>
      <c r="N501">
        <v>3000</v>
      </c>
      <c r="O501" t="s">
        <v>56</v>
      </c>
      <c r="P501">
        <v>3391</v>
      </c>
      <c r="Q501" t="s">
        <v>129</v>
      </c>
      <c r="R501">
        <v>0</v>
      </c>
      <c r="S501" t="s">
        <v>58</v>
      </c>
      <c r="T501" s="6">
        <v>1447508.01</v>
      </c>
      <c r="U501" s="1">
        <v>0</v>
      </c>
      <c r="V501" s="1">
        <v>1447508</v>
      </c>
      <c r="W501" s="1">
        <v>726508</v>
      </c>
      <c r="X501" s="1">
        <v>0</v>
      </c>
      <c r="Y501" s="1">
        <v>500000</v>
      </c>
      <c r="Z501" s="1">
        <v>0</v>
      </c>
      <c r="AA501" s="1">
        <v>0</v>
      </c>
    </row>
    <row r="502" spans="1:27" x14ac:dyDescent="0.35">
      <c r="A502" t="str">
        <f t="shared" si="21"/>
        <v>2.5-02-X0804002533410</v>
      </c>
      <c r="B502" t="s">
        <v>1028</v>
      </c>
      <c r="C502" t="s">
        <v>778</v>
      </c>
      <c r="D502" t="s">
        <v>779</v>
      </c>
      <c r="E502" t="s">
        <v>1039</v>
      </c>
      <c r="F502" t="s">
        <v>705</v>
      </c>
      <c r="G502" t="s">
        <v>163</v>
      </c>
      <c r="H502" t="s">
        <v>1075</v>
      </c>
      <c r="I502" t="s">
        <v>706</v>
      </c>
      <c r="J502" t="s">
        <v>165</v>
      </c>
      <c r="K502" t="str">
        <f t="shared" si="23"/>
        <v>025</v>
      </c>
      <c r="L502" t="s">
        <v>707</v>
      </c>
      <c r="M502" t="s">
        <v>166</v>
      </c>
      <c r="N502">
        <v>3000</v>
      </c>
      <c r="O502" t="s">
        <v>56</v>
      </c>
      <c r="P502">
        <v>3341</v>
      </c>
      <c r="Q502" t="s">
        <v>162</v>
      </c>
      <c r="R502">
        <v>0</v>
      </c>
      <c r="S502" t="s">
        <v>58</v>
      </c>
      <c r="T502" s="1">
        <v>2963000</v>
      </c>
      <c r="U502" s="1">
        <v>3000000</v>
      </c>
      <c r="V502" s="1">
        <v>2963000</v>
      </c>
      <c r="W502" s="1">
        <v>2963000</v>
      </c>
      <c r="X502" s="1">
        <v>2973000</v>
      </c>
      <c r="Y502" s="1">
        <v>3000000</v>
      </c>
      <c r="Z502" s="1">
        <v>2973000</v>
      </c>
      <c r="AA502" s="1">
        <v>1787000</v>
      </c>
    </row>
    <row r="503" spans="1:27" x14ac:dyDescent="0.35">
      <c r="A503" t="str">
        <f t="shared" si="21"/>
        <v>2.5-02-X0804102528310</v>
      </c>
      <c r="B503" t="s">
        <v>1028</v>
      </c>
      <c r="C503" t="s">
        <v>778</v>
      </c>
      <c r="D503" t="s">
        <v>779</v>
      </c>
      <c r="E503" t="s">
        <v>1039</v>
      </c>
      <c r="F503" t="s">
        <v>705</v>
      </c>
      <c r="G503" t="s">
        <v>163</v>
      </c>
      <c r="H503" t="s">
        <v>1074</v>
      </c>
      <c r="I503" t="s">
        <v>708</v>
      </c>
      <c r="J503" t="s">
        <v>168</v>
      </c>
      <c r="K503" t="str">
        <f t="shared" si="23"/>
        <v>025</v>
      </c>
      <c r="L503" t="s">
        <v>707</v>
      </c>
      <c r="M503" t="s">
        <v>166</v>
      </c>
      <c r="N503">
        <v>2000</v>
      </c>
      <c r="O503" t="s">
        <v>105</v>
      </c>
      <c r="P503">
        <v>2831</v>
      </c>
      <c r="Q503" t="s">
        <v>170</v>
      </c>
      <c r="R503">
        <v>0</v>
      </c>
      <c r="S503" t="s">
        <v>58</v>
      </c>
      <c r="T503" s="1">
        <v>3031060.3</v>
      </c>
      <c r="U503" s="1">
        <v>3100000</v>
      </c>
      <c r="V503" s="1">
        <v>3031060.3</v>
      </c>
      <c r="W503" s="1">
        <v>2929792.28</v>
      </c>
      <c r="X503" s="1">
        <v>3063560</v>
      </c>
      <c r="Y503" s="1">
        <v>3100000</v>
      </c>
      <c r="Z503" s="1">
        <v>3063560</v>
      </c>
      <c r="AA503" s="1">
        <v>2890720</v>
      </c>
    </row>
    <row r="504" spans="1:27" x14ac:dyDescent="0.35">
      <c r="A504" t="str">
        <f t="shared" si="21"/>
        <v>2.5-02-X0804102521110</v>
      </c>
      <c r="B504" t="s">
        <v>1028</v>
      </c>
      <c r="C504" t="s">
        <v>778</v>
      </c>
      <c r="D504" t="s">
        <v>779</v>
      </c>
      <c r="E504" t="s">
        <v>1039</v>
      </c>
      <c r="F504" t="s">
        <v>705</v>
      </c>
      <c r="G504" t="s">
        <v>163</v>
      </c>
      <c r="H504" t="s">
        <v>1074</v>
      </c>
      <c r="I504" t="s">
        <v>708</v>
      </c>
      <c r="J504" t="s">
        <v>168</v>
      </c>
      <c r="K504" t="str">
        <f t="shared" si="23"/>
        <v>025</v>
      </c>
      <c r="L504" t="s">
        <v>707</v>
      </c>
      <c r="M504" t="s">
        <v>166</v>
      </c>
      <c r="N504">
        <v>2000</v>
      </c>
      <c r="O504" t="s">
        <v>105</v>
      </c>
      <c r="P504">
        <v>2111</v>
      </c>
      <c r="Q504" t="s">
        <v>124</v>
      </c>
      <c r="R504">
        <v>0</v>
      </c>
      <c r="S504" t="s">
        <v>58</v>
      </c>
      <c r="T504" s="1">
        <v>20300</v>
      </c>
      <c r="U504" s="1">
        <v>0</v>
      </c>
      <c r="V504" s="1">
        <v>20300</v>
      </c>
      <c r="W504" s="1">
        <v>20300</v>
      </c>
      <c r="X504" s="1">
        <v>0</v>
      </c>
      <c r="Y504" s="1">
        <v>0</v>
      </c>
      <c r="Z504" s="1">
        <v>0</v>
      </c>
      <c r="AA504" s="1">
        <v>0</v>
      </c>
    </row>
    <row r="505" spans="1:27" x14ac:dyDescent="0.35">
      <c r="A505" t="str">
        <f t="shared" si="21"/>
        <v>2.5-02-X0804102533610</v>
      </c>
      <c r="B505" t="s">
        <v>1028</v>
      </c>
      <c r="C505" t="s">
        <v>778</v>
      </c>
      <c r="D505" t="s">
        <v>779</v>
      </c>
      <c r="E505" t="s">
        <v>1039</v>
      </c>
      <c r="F505" t="s">
        <v>705</v>
      </c>
      <c r="G505" t="s">
        <v>163</v>
      </c>
      <c r="H505" t="s">
        <v>1074</v>
      </c>
      <c r="I505" t="s">
        <v>708</v>
      </c>
      <c r="J505" t="s">
        <v>168</v>
      </c>
      <c r="K505" t="str">
        <f t="shared" si="23"/>
        <v>025</v>
      </c>
      <c r="L505" t="s">
        <v>707</v>
      </c>
      <c r="M505" t="s">
        <v>166</v>
      </c>
      <c r="N505">
        <v>3000</v>
      </c>
      <c r="O505" t="s">
        <v>56</v>
      </c>
      <c r="P505">
        <v>3361</v>
      </c>
      <c r="Q505" t="s">
        <v>114</v>
      </c>
      <c r="R505">
        <v>0</v>
      </c>
      <c r="S505" t="s">
        <v>58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</row>
    <row r="506" spans="1:27" x14ac:dyDescent="0.35">
      <c r="A506" t="str">
        <f t="shared" si="21"/>
        <v>2.5-02-X0502201526110</v>
      </c>
      <c r="B506" t="s">
        <v>1028</v>
      </c>
      <c r="C506" t="s">
        <v>778</v>
      </c>
      <c r="D506" t="s">
        <v>779</v>
      </c>
      <c r="E506" t="s">
        <v>1036</v>
      </c>
      <c r="F506" t="s">
        <v>677</v>
      </c>
      <c r="G506" t="s">
        <v>74</v>
      </c>
      <c r="H506" t="s">
        <v>1076</v>
      </c>
      <c r="I506" t="s">
        <v>712</v>
      </c>
      <c r="J506" t="s">
        <v>172</v>
      </c>
      <c r="K506" t="str">
        <f t="shared" si="23"/>
        <v>015</v>
      </c>
      <c r="L506" t="s">
        <v>679</v>
      </c>
      <c r="M506" t="s">
        <v>75</v>
      </c>
      <c r="N506">
        <v>2000</v>
      </c>
      <c r="O506" t="s">
        <v>105</v>
      </c>
      <c r="P506">
        <v>2611</v>
      </c>
      <c r="Q506" t="s">
        <v>128</v>
      </c>
      <c r="R506">
        <v>0</v>
      </c>
      <c r="S506" t="s">
        <v>58</v>
      </c>
      <c r="T506" s="6">
        <v>27125463.920000002</v>
      </c>
      <c r="U506" s="1">
        <v>28000000</v>
      </c>
      <c r="V506" s="1">
        <v>27125463.920000002</v>
      </c>
      <c r="W506" s="1">
        <v>27125463.920000002</v>
      </c>
      <c r="X506" s="1">
        <v>28009336.109999999</v>
      </c>
      <c r="Y506" s="1">
        <v>28000000</v>
      </c>
      <c r="Z506" s="1">
        <v>28009336.109999999</v>
      </c>
      <c r="AA506" s="1">
        <v>26234792.699999999</v>
      </c>
    </row>
    <row r="507" spans="1:27" x14ac:dyDescent="0.35">
      <c r="A507" t="str">
        <f t="shared" si="21"/>
        <v>2.5-02-X0502301526110</v>
      </c>
      <c r="B507" t="s">
        <v>1028</v>
      </c>
      <c r="C507" t="s">
        <v>778</v>
      </c>
      <c r="D507" t="s">
        <v>779</v>
      </c>
      <c r="E507" t="s">
        <v>1036</v>
      </c>
      <c r="F507" t="s">
        <v>677</v>
      </c>
      <c r="G507" t="s">
        <v>74</v>
      </c>
      <c r="H507" s="7" t="s">
        <v>1073</v>
      </c>
      <c r="I507" t="s">
        <v>704</v>
      </c>
      <c r="J507" t="s">
        <v>182</v>
      </c>
      <c r="K507" t="str">
        <f t="shared" si="23"/>
        <v>015</v>
      </c>
      <c r="L507" t="s">
        <v>679</v>
      </c>
      <c r="M507" t="s">
        <v>75</v>
      </c>
      <c r="N507">
        <v>2000</v>
      </c>
      <c r="O507" t="s">
        <v>105</v>
      </c>
      <c r="P507">
        <v>2611</v>
      </c>
      <c r="Q507" t="s">
        <v>128</v>
      </c>
      <c r="R507">
        <v>0</v>
      </c>
      <c r="S507" t="s">
        <v>58</v>
      </c>
      <c r="T507" s="6">
        <v>6574917.4900000002</v>
      </c>
      <c r="U507" s="6">
        <v>7000000</v>
      </c>
      <c r="V507" s="6">
        <v>6574917.4900000002</v>
      </c>
      <c r="W507" s="6">
        <v>6574917.4900000002</v>
      </c>
      <c r="X507" s="1">
        <v>0</v>
      </c>
      <c r="Y507" s="1">
        <v>0</v>
      </c>
      <c r="Z507" s="1">
        <v>0</v>
      </c>
      <c r="AA507" s="1">
        <v>0</v>
      </c>
    </row>
    <row r="508" spans="1:27" x14ac:dyDescent="0.35">
      <c r="A508" t="str">
        <f t="shared" si="21"/>
        <v>1.1-00-X0703802361510</v>
      </c>
      <c r="B508" t="s">
        <v>1027</v>
      </c>
      <c r="C508" t="s">
        <v>639</v>
      </c>
      <c r="D508" t="s">
        <v>643</v>
      </c>
      <c r="E508" t="s">
        <v>1037</v>
      </c>
      <c r="F508" t="s">
        <v>684</v>
      </c>
      <c r="G508" t="s">
        <v>147</v>
      </c>
      <c r="H508" t="s">
        <v>1069</v>
      </c>
      <c r="I508" t="s">
        <v>697</v>
      </c>
      <c r="J508" t="s">
        <v>419</v>
      </c>
      <c r="K508" t="str">
        <f t="shared" si="23"/>
        <v>023</v>
      </c>
      <c r="L508" t="s">
        <v>695</v>
      </c>
      <c r="M508" t="s">
        <v>150</v>
      </c>
      <c r="N508">
        <v>6000</v>
      </c>
      <c r="O508" t="s">
        <v>146</v>
      </c>
      <c r="P508">
        <v>6151</v>
      </c>
      <c r="Q508" t="s">
        <v>153</v>
      </c>
      <c r="R508">
        <v>0</v>
      </c>
      <c r="S508" t="s">
        <v>58</v>
      </c>
      <c r="T508" s="6">
        <v>27730027.27</v>
      </c>
      <c r="U508" s="1">
        <v>16000000</v>
      </c>
      <c r="V508" s="1">
        <v>27730027.27</v>
      </c>
      <c r="W508" s="1">
        <v>20240306.289999999</v>
      </c>
      <c r="X508" s="1">
        <v>12099443.810000001</v>
      </c>
      <c r="Y508" s="1">
        <v>30000000</v>
      </c>
      <c r="Z508" s="1">
        <v>12099443.82</v>
      </c>
      <c r="AA508" s="1">
        <v>11916428.449999999</v>
      </c>
    </row>
    <row r="509" spans="1:27" x14ac:dyDescent="0.35">
      <c r="A509" t="str">
        <f t="shared" si="21"/>
        <v>2.5-02-X0703702361210</v>
      </c>
      <c r="B509" t="s">
        <v>1028</v>
      </c>
      <c r="C509" t="s">
        <v>778</v>
      </c>
      <c r="D509" t="s">
        <v>779</v>
      </c>
      <c r="E509" t="s">
        <v>1037</v>
      </c>
      <c r="F509" t="s">
        <v>684</v>
      </c>
      <c r="G509" t="s">
        <v>147</v>
      </c>
      <c r="H509" t="s">
        <v>1068</v>
      </c>
      <c r="I509" t="s">
        <v>694</v>
      </c>
      <c r="J509" t="s">
        <v>149</v>
      </c>
      <c r="K509" t="str">
        <f t="shared" si="23"/>
        <v>023</v>
      </c>
      <c r="L509" t="s">
        <v>695</v>
      </c>
      <c r="M509" t="s">
        <v>150</v>
      </c>
      <c r="N509">
        <v>6000</v>
      </c>
      <c r="O509" t="s">
        <v>146</v>
      </c>
      <c r="P509">
        <v>6121</v>
      </c>
      <c r="Q509" t="s">
        <v>145</v>
      </c>
      <c r="R509">
        <v>0</v>
      </c>
      <c r="S509" t="s">
        <v>58</v>
      </c>
      <c r="T509" s="6">
        <v>32240246.460000001</v>
      </c>
      <c r="U509" s="1">
        <v>10000001.279999999</v>
      </c>
      <c r="V509" s="1">
        <v>32240246.460000001</v>
      </c>
      <c r="W509" s="1">
        <v>28611991.719999999</v>
      </c>
      <c r="X509" s="1">
        <v>36222388.590000004</v>
      </c>
      <c r="Y509" s="1">
        <v>10000000</v>
      </c>
      <c r="Z509" s="1">
        <v>36222388.340000004</v>
      </c>
      <c r="AA509" s="1">
        <v>35655487.490000002</v>
      </c>
    </row>
    <row r="510" spans="1:27" x14ac:dyDescent="0.35">
      <c r="A510" t="str">
        <f t="shared" si="21"/>
        <v>2.5-02-X1105003156910</v>
      </c>
      <c r="B510" t="s">
        <v>1028</v>
      </c>
      <c r="C510" t="s">
        <v>778</v>
      </c>
      <c r="D510" t="s">
        <v>779</v>
      </c>
      <c r="E510" t="s">
        <v>1048</v>
      </c>
      <c r="F510" t="s">
        <v>767</v>
      </c>
      <c r="G510" t="s">
        <v>211</v>
      </c>
      <c r="H510" t="s">
        <v>1105</v>
      </c>
      <c r="I510" t="s">
        <v>773</v>
      </c>
      <c r="J510" t="s">
        <v>212</v>
      </c>
      <c r="K510" t="str">
        <f t="shared" si="23"/>
        <v>031</v>
      </c>
      <c r="L510" t="s">
        <v>769</v>
      </c>
      <c r="M510" t="s">
        <v>213</v>
      </c>
      <c r="N510">
        <v>5000</v>
      </c>
      <c r="O510" t="s">
        <v>118</v>
      </c>
      <c r="P510">
        <v>5691</v>
      </c>
      <c r="Q510" t="s">
        <v>210</v>
      </c>
      <c r="R510">
        <v>0</v>
      </c>
      <c r="S510" t="s">
        <v>58</v>
      </c>
      <c r="T510" s="6">
        <v>70723059.019999996</v>
      </c>
      <c r="U510" s="1">
        <v>34907948</v>
      </c>
      <c r="V510" s="1">
        <v>70723059.019999996</v>
      </c>
      <c r="W510" s="1">
        <v>70723059.019999996</v>
      </c>
      <c r="X510" s="1">
        <v>70723059.019999996</v>
      </c>
      <c r="Y510" s="1">
        <v>70724000</v>
      </c>
      <c r="Z510" s="1">
        <v>70723059.019999996</v>
      </c>
      <c r="AA510" s="1">
        <v>70723059.019999996</v>
      </c>
    </row>
    <row r="511" spans="1:27" x14ac:dyDescent="0.35">
      <c r="A511" t="str">
        <f t="shared" si="21"/>
        <v>2.5-03-X0401901339210</v>
      </c>
      <c r="B511" t="s">
        <v>1123</v>
      </c>
      <c r="C511" t="s">
        <v>607</v>
      </c>
      <c r="D511" t="s">
        <v>608</v>
      </c>
      <c r="E511" t="s">
        <v>1032</v>
      </c>
      <c r="F511" t="s">
        <v>51</v>
      </c>
      <c r="G511" t="s">
        <v>60</v>
      </c>
      <c r="H511" t="s">
        <v>1050</v>
      </c>
      <c r="I511" t="s">
        <v>52</v>
      </c>
      <c r="J511" t="s">
        <v>61</v>
      </c>
      <c r="K511" t="s">
        <v>1106</v>
      </c>
      <c r="L511" t="s">
        <v>53</v>
      </c>
      <c r="M511" t="s">
        <v>62</v>
      </c>
      <c r="N511">
        <v>3000</v>
      </c>
      <c r="O511" t="s">
        <v>56</v>
      </c>
      <c r="P511">
        <v>3921</v>
      </c>
      <c r="Q511" t="s">
        <v>57</v>
      </c>
      <c r="R511">
        <v>0</v>
      </c>
      <c r="S511" t="s">
        <v>58</v>
      </c>
      <c r="T511" s="6">
        <v>56476.45</v>
      </c>
      <c r="U511" s="1">
        <v>0</v>
      </c>
      <c r="V511" s="1">
        <v>56476.45</v>
      </c>
      <c r="W511" s="1">
        <v>56476.45</v>
      </c>
      <c r="X511" s="1">
        <v>0</v>
      </c>
      <c r="Y511" s="1">
        <v>0</v>
      </c>
      <c r="Z511" s="1">
        <v>0</v>
      </c>
      <c r="AA511" s="1">
        <v>0</v>
      </c>
    </row>
    <row r="512" spans="1:27" x14ac:dyDescent="0.35">
      <c r="A512" t="str">
        <f t="shared" si="21"/>
        <v>1.1-00-X0100300333610</v>
      </c>
      <c r="B512" t="s">
        <v>1027</v>
      </c>
      <c r="C512" t="s">
        <v>639</v>
      </c>
      <c r="D512" t="s">
        <v>643</v>
      </c>
      <c r="E512" t="s">
        <v>1035</v>
      </c>
      <c r="F512" t="s">
        <v>663</v>
      </c>
      <c r="G512" t="s">
        <v>109</v>
      </c>
      <c r="H512" t="s">
        <v>1060</v>
      </c>
      <c r="I512" t="s">
        <v>673</v>
      </c>
      <c r="J512" t="s">
        <v>110</v>
      </c>
      <c r="K512" t="str">
        <f>LEFT(L512,3)</f>
        <v>003</v>
      </c>
      <c r="L512" t="s">
        <v>674</v>
      </c>
      <c r="M512" t="s">
        <v>111</v>
      </c>
      <c r="N512">
        <v>3000</v>
      </c>
      <c r="O512" t="s">
        <v>56</v>
      </c>
      <c r="P512">
        <v>3361</v>
      </c>
      <c r="Q512" t="s">
        <v>114</v>
      </c>
      <c r="R512">
        <v>0</v>
      </c>
      <c r="S512" t="s">
        <v>58</v>
      </c>
      <c r="T512" s="6">
        <v>14735184.92</v>
      </c>
      <c r="U512" s="1">
        <v>10500000</v>
      </c>
      <c r="V512" s="1">
        <v>13530408.92</v>
      </c>
      <c r="W512" s="1">
        <v>13530408.92</v>
      </c>
      <c r="X512" s="1">
        <v>32115265</v>
      </c>
      <c r="Y512" s="1">
        <v>10500000</v>
      </c>
      <c r="Z512" s="1">
        <v>29637070.670000002</v>
      </c>
      <c r="AA512" s="1">
        <v>29637070.670000002</v>
      </c>
    </row>
    <row r="513" spans="1:27" x14ac:dyDescent="0.35">
      <c r="A513" t="str">
        <f t="shared" si="21"/>
        <v>1.1-00-X0502101552110</v>
      </c>
      <c r="B513" t="s">
        <v>1027</v>
      </c>
      <c r="C513" t="s">
        <v>639</v>
      </c>
      <c r="D513" t="s">
        <v>643</v>
      </c>
      <c r="E513" t="s">
        <v>1036</v>
      </c>
      <c r="F513" t="s">
        <v>677</v>
      </c>
      <c r="G513" t="s">
        <v>74</v>
      </c>
      <c r="H513" t="s">
        <v>1062</v>
      </c>
      <c r="I513" t="s">
        <v>678</v>
      </c>
      <c r="J513" t="s">
        <v>120</v>
      </c>
      <c r="K513" t="str">
        <f>LEFT(L513,3)</f>
        <v>015</v>
      </c>
      <c r="L513" t="s">
        <v>679</v>
      </c>
      <c r="M513" t="s">
        <v>75</v>
      </c>
      <c r="N513">
        <v>5000</v>
      </c>
      <c r="O513" t="s">
        <v>118</v>
      </c>
      <c r="P513">
        <v>5211</v>
      </c>
      <c r="Q513" t="s">
        <v>365</v>
      </c>
      <c r="R513">
        <v>0</v>
      </c>
      <c r="S513" t="s">
        <v>58</v>
      </c>
      <c r="T513" s="6">
        <v>108130.56</v>
      </c>
      <c r="U513" s="1">
        <v>0</v>
      </c>
      <c r="V513" s="1">
        <v>108130.56</v>
      </c>
      <c r="W513" s="1">
        <v>108130.56</v>
      </c>
      <c r="X513" s="1">
        <v>150000</v>
      </c>
      <c r="Y513" s="1">
        <v>0</v>
      </c>
      <c r="Z513" s="1">
        <v>0</v>
      </c>
      <c r="AA513" s="1">
        <v>0</v>
      </c>
    </row>
    <row r="514" spans="1:27" x14ac:dyDescent="0.35">
      <c r="A514" t="str">
        <f t="shared" ref="A514:A577" si="24">CONCATENATE(B514,E514,H514,K514,P514,R514)</f>
        <v>1.1-00-X0502101554110</v>
      </c>
      <c r="B514" t="s">
        <v>1027</v>
      </c>
      <c r="C514" t="s">
        <v>639</v>
      </c>
      <c r="D514" t="s">
        <v>643</v>
      </c>
      <c r="E514" t="s">
        <v>1036</v>
      </c>
      <c r="F514" t="s">
        <v>677</v>
      </c>
      <c r="G514" t="s">
        <v>74</v>
      </c>
      <c r="H514" t="s">
        <v>1062</v>
      </c>
      <c r="I514" t="s">
        <v>678</v>
      </c>
      <c r="J514" t="s">
        <v>120</v>
      </c>
      <c r="K514" t="str">
        <f>LEFT(L514,3)</f>
        <v>015</v>
      </c>
      <c r="L514" t="s">
        <v>679</v>
      </c>
      <c r="M514" t="s">
        <v>75</v>
      </c>
      <c r="N514">
        <v>5000</v>
      </c>
      <c r="O514" t="s">
        <v>118</v>
      </c>
      <c r="P514">
        <v>5411</v>
      </c>
      <c r="Q514" t="s">
        <v>242</v>
      </c>
      <c r="R514">
        <v>0</v>
      </c>
      <c r="S514" t="s">
        <v>58</v>
      </c>
      <c r="T514" s="6">
        <v>3380000</v>
      </c>
      <c r="U514" s="1">
        <v>0</v>
      </c>
      <c r="V514" s="1">
        <v>3380000</v>
      </c>
      <c r="W514" s="1">
        <v>3380000</v>
      </c>
      <c r="X514" s="1">
        <v>1670012</v>
      </c>
      <c r="Y514" s="1">
        <v>0</v>
      </c>
      <c r="Z514" s="1">
        <v>1665000</v>
      </c>
      <c r="AA514" s="1">
        <v>0</v>
      </c>
    </row>
    <row r="515" spans="1:27" x14ac:dyDescent="0.35">
      <c r="A515" t="str">
        <f t="shared" si="24"/>
        <v>2.6-05-X0804102533610</v>
      </c>
      <c r="B515" t="s">
        <v>1111</v>
      </c>
      <c r="C515" t="s">
        <v>781</v>
      </c>
      <c r="D515" t="s">
        <v>782</v>
      </c>
      <c r="E515" t="s">
        <v>1039</v>
      </c>
      <c r="F515" t="s">
        <v>705</v>
      </c>
      <c r="G515" t="s">
        <v>163</v>
      </c>
      <c r="H515" t="s">
        <v>1074</v>
      </c>
      <c r="I515" t="s">
        <v>708</v>
      </c>
      <c r="J515" t="s">
        <v>168</v>
      </c>
      <c r="K515" t="str">
        <f>LEFT(L515,3)</f>
        <v>025</v>
      </c>
      <c r="L515" t="s">
        <v>707</v>
      </c>
      <c r="M515" t="s">
        <v>166</v>
      </c>
      <c r="N515">
        <v>3000</v>
      </c>
      <c r="O515" t="s">
        <v>56</v>
      </c>
      <c r="P515">
        <v>3361</v>
      </c>
      <c r="Q515" t="s">
        <v>114</v>
      </c>
      <c r="R515">
        <v>0</v>
      </c>
      <c r="S515" t="s">
        <v>58</v>
      </c>
      <c r="T515" s="1">
        <v>0</v>
      </c>
      <c r="U515" s="1">
        <v>0</v>
      </c>
      <c r="V515" s="1">
        <v>0</v>
      </c>
      <c r="W515" s="1">
        <v>0</v>
      </c>
      <c r="X515" s="1">
        <v>52000</v>
      </c>
      <c r="Y515" s="1">
        <v>0</v>
      </c>
      <c r="Z515" s="1">
        <v>35806.879999999997</v>
      </c>
      <c r="AA515" s="1">
        <v>35806.879999999997</v>
      </c>
    </row>
    <row r="516" spans="1:27" x14ac:dyDescent="0.35">
      <c r="A516" t="str">
        <f t="shared" si="24"/>
        <v>1.1-00-X1104903151310</v>
      </c>
      <c r="B516" t="s">
        <v>1027</v>
      </c>
      <c r="C516" t="s">
        <v>269</v>
      </c>
      <c r="D516" s="8" t="s">
        <v>274</v>
      </c>
      <c r="E516" t="s">
        <v>1048</v>
      </c>
      <c r="F516" t="s">
        <v>206</v>
      </c>
      <c r="G516" t="s">
        <v>211</v>
      </c>
      <c r="H516" t="s">
        <v>1104</v>
      </c>
      <c r="I516" t="s">
        <v>599</v>
      </c>
      <c r="J516" t="s">
        <v>601</v>
      </c>
      <c r="K516" t="s">
        <v>1096</v>
      </c>
      <c r="L516" t="s">
        <v>208</v>
      </c>
      <c r="M516" t="s">
        <v>213</v>
      </c>
      <c r="N516">
        <v>5000</v>
      </c>
      <c r="O516" t="s">
        <v>118</v>
      </c>
      <c r="P516">
        <v>5131</v>
      </c>
      <c r="Q516" t="s">
        <v>600</v>
      </c>
      <c r="R516">
        <v>0</v>
      </c>
      <c r="S516" t="s">
        <v>58</v>
      </c>
      <c r="T516" s="9">
        <v>20893.919999999998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</row>
    <row r="517" spans="1:27" x14ac:dyDescent="0.35">
      <c r="A517" t="str">
        <f t="shared" si="24"/>
        <v>1.1-00-X1104903151910</v>
      </c>
      <c r="B517" t="s">
        <v>1027</v>
      </c>
      <c r="C517" t="s">
        <v>269</v>
      </c>
      <c r="D517" s="8" t="s">
        <v>274</v>
      </c>
      <c r="E517" t="s">
        <v>1048</v>
      </c>
      <c r="F517" t="s">
        <v>206</v>
      </c>
      <c r="G517" t="s">
        <v>211</v>
      </c>
      <c r="H517" t="s">
        <v>1104</v>
      </c>
      <c r="I517" t="s">
        <v>599</v>
      </c>
      <c r="J517" t="s">
        <v>601</v>
      </c>
      <c r="K517" t="s">
        <v>1096</v>
      </c>
      <c r="L517" t="s">
        <v>208</v>
      </c>
      <c r="M517" t="s">
        <v>213</v>
      </c>
      <c r="N517">
        <v>5000</v>
      </c>
      <c r="O517" t="s">
        <v>118</v>
      </c>
      <c r="P517">
        <v>5191</v>
      </c>
      <c r="Q517" t="s">
        <v>121</v>
      </c>
      <c r="R517">
        <v>0</v>
      </c>
      <c r="S517" t="s">
        <v>58</v>
      </c>
      <c r="T517" s="9">
        <v>13618.4</v>
      </c>
      <c r="U517" s="1">
        <v>0</v>
      </c>
      <c r="V517" s="1">
        <v>13618.4</v>
      </c>
      <c r="W517" s="1">
        <v>13618.4</v>
      </c>
      <c r="X517" s="1">
        <v>0</v>
      </c>
      <c r="Y517" s="1">
        <v>0</v>
      </c>
      <c r="Z517" s="1">
        <v>0</v>
      </c>
      <c r="AA517" s="1">
        <v>0</v>
      </c>
    </row>
    <row r="518" spans="1:27" x14ac:dyDescent="0.35">
      <c r="A518" t="str">
        <f t="shared" si="24"/>
        <v>1.1-00-X1104903125610</v>
      </c>
      <c r="B518" t="s">
        <v>1027</v>
      </c>
      <c r="C518" t="s">
        <v>269</v>
      </c>
      <c r="D518" s="8" t="s">
        <v>274</v>
      </c>
      <c r="E518" t="s">
        <v>1048</v>
      </c>
      <c r="F518" t="s">
        <v>206</v>
      </c>
      <c r="G518" t="s">
        <v>211</v>
      </c>
      <c r="H518" t="s">
        <v>1104</v>
      </c>
      <c r="I518" t="s">
        <v>599</v>
      </c>
      <c r="J518" t="s">
        <v>601</v>
      </c>
      <c r="K518" t="s">
        <v>1096</v>
      </c>
      <c r="L518" t="s">
        <v>208</v>
      </c>
      <c r="M518" t="s">
        <v>213</v>
      </c>
      <c r="N518">
        <v>2000</v>
      </c>
      <c r="O518" t="s">
        <v>105</v>
      </c>
      <c r="P518">
        <v>2561</v>
      </c>
      <c r="Q518" t="s">
        <v>376</v>
      </c>
      <c r="R518">
        <v>0</v>
      </c>
      <c r="S518" t="s">
        <v>58</v>
      </c>
      <c r="T518" s="9">
        <v>20893.919999999998</v>
      </c>
      <c r="U518" s="1">
        <v>0</v>
      </c>
      <c r="V518" s="1">
        <v>20893.919999999998</v>
      </c>
      <c r="W518" s="1">
        <v>20893.919999999998</v>
      </c>
      <c r="X518" s="1">
        <v>0</v>
      </c>
      <c r="Y518" s="1">
        <v>0</v>
      </c>
      <c r="Z518" s="1">
        <v>0</v>
      </c>
      <c r="AA518" s="1">
        <v>0</v>
      </c>
    </row>
    <row r="519" spans="1:27" x14ac:dyDescent="0.35">
      <c r="A519" t="str">
        <f t="shared" si="24"/>
        <v>1.1-00-X11049031515137</v>
      </c>
      <c r="B519" t="s">
        <v>1027</v>
      </c>
      <c r="C519" t="s">
        <v>269</v>
      </c>
      <c r="D519" s="8" t="s">
        <v>274</v>
      </c>
      <c r="E519" t="s">
        <v>1048</v>
      </c>
      <c r="F519" t="s">
        <v>206</v>
      </c>
      <c r="G519" t="s">
        <v>211</v>
      </c>
      <c r="H519" t="s">
        <v>1104</v>
      </c>
      <c r="I519" t="s">
        <v>599</v>
      </c>
      <c r="J519" t="s">
        <v>601</v>
      </c>
      <c r="K519" t="s">
        <v>1096</v>
      </c>
      <c r="L519" t="s">
        <v>208</v>
      </c>
      <c r="M519" t="s">
        <v>213</v>
      </c>
      <c r="N519">
        <v>5000</v>
      </c>
      <c r="O519" t="s">
        <v>118</v>
      </c>
      <c r="P519">
        <v>5151</v>
      </c>
      <c r="Q519" t="s">
        <v>326</v>
      </c>
      <c r="R519">
        <v>37</v>
      </c>
      <c r="S519" t="s">
        <v>605</v>
      </c>
      <c r="T519" s="9">
        <v>165489.07999999999</v>
      </c>
      <c r="U519" s="1">
        <v>0</v>
      </c>
      <c r="V519" s="1">
        <v>165489.07999999999</v>
      </c>
      <c r="W519" s="1">
        <v>165489.07999999999</v>
      </c>
      <c r="X519" s="1">
        <v>0</v>
      </c>
      <c r="Y519" s="1">
        <v>0</v>
      </c>
      <c r="Z519" s="1">
        <v>0</v>
      </c>
      <c r="AA519" s="1">
        <v>0</v>
      </c>
    </row>
    <row r="520" spans="1:27" x14ac:dyDescent="0.35">
      <c r="A520" t="str">
        <f t="shared" si="24"/>
        <v>1.6-07-X1105003156910</v>
      </c>
      <c r="B520" t="s">
        <v>1116</v>
      </c>
      <c r="C520" t="s">
        <v>622</v>
      </c>
      <c r="D520" s="5" t="s">
        <v>623</v>
      </c>
      <c r="E520" t="s">
        <v>1048</v>
      </c>
      <c r="F520" t="s">
        <v>206</v>
      </c>
      <c r="G520" t="s">
        <v>211</v>
      </c>
      <c r="H520" t="s">
        <v>1105</v>
      </c>
      <c r="I520" t="s">
        <v>207</v>
      </c>
      <c r="J520" t="s">
        <v>212</v>
      </c>
      <c r="K520" t="s">
        <v>1096</v>
      </c>
      <c r="L520" t="s">
        <v>208</v>
      </c>
      <c r="M520" t="s">
        <v>213</v>
      </c>
      <c r="N520">
        <v>5000</v>
      </c>
      <c r="O520" t="s">
        <v>118</v>
      </c>
      <c r="P520">
        <v>5691</v>
      </c>
      <c r="Q520" t="s">
        <v>210</v>
      </c>
      <c r="R520">
        <v>0</v>
      </c>
      <c r="S520" t="s">
        <v>58</v>
      </c>
      <c r="T520" s="9">
        <v>500000</v>
      </c>
      <c r="U520" s="1">
        <v>0</v>
      </c>
      <c r="V520" s="1">
        <v>499299.99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</row>
    <row r="521" spans="1:27" x14ac:dyDescent="0.35">
      <c r="A521" t="str">
        <f t="shared" si="24"/>
        <v>2.6-11-X1105003156910</v>
      </c>
      <c r="B521" t="s">
        <v>1117</v>
      </c>
      <c r="C521" t="s">
        <v>624</v>
      </c>
      <c r="D521" s="5" t="s">
        <v>625</v>
      </c>
      <c r="E521" t="s">
        <v>1048</v>
      </c>
      <c r="F521" t="s">
        <v>206</v>
      </c>
      <c r="G521" t="s">
        <v>211</v>
      </c>
      <c r="H521" t="s">
        <v>1105</v>
      </c>
      <c r="I521" t="s">
        <v>207</v>
      </c>
      <c r="J521" t="s">
        <v>212</v>
      </c>
      <c r="K521" t="s">
        <v>1096</v>
      </c>
      <c r="L521" t="s">
        <v>208</v>
      </c>
      <c r="M521" t="s">
        <v>213</v>
      </c>
      <c r="N521">
        <v>5000</v>
      </c>
      <c r="O521" t="s">
        <v>118</v>
      </c>
      <c r="P521">
        <v>5691</v>
      </c>
      <c r="Q521" t="s">
        <v>210</v>
      </c>
      <c r="R521">
        <v>0</v>
      </c>
      <c r="S521" t="s">
        <v>58</v>
      </c>
      <c r="T521" s="9">
        <v>500000</v>
      </c>
      <c r="U521" s="1">
        <v>0</v>
      </c>
      <c r="V521" s="1">
        <v>499299.99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</row>
    <row r="522" spans="1:27" x14ac:dyDescent="0.35">
      <c r="A522" t="str">
        <f t="shared" si="24"/>
        <v>2.6-05-X1104903156510</v>
      </c>
      <c r="B522" t="s">
        <v>1111</v>
      </c>
      <c r="C522" t="s">
        <v>781</v>
      </c>
      <c r="D522" t="s">
        <v>782</v>
      </c>
      <c r="E522" t="s">
        <v>1048</v>
      </c>
      <c r="F522" t="s">
        <v>767</v>
      </c>
      <c r="G522" t="s">
        <v>211</v>
      </c>
      <c r="H522" t="s">
        <v>1104</v>
      </c>
      <c r="I522" t="s">
        <v>768</v>
      </c>
      <c r="J522" t="s">
        <v>601</v>
      </c>
      <c r="K522" t="str">
        <f>LEFT(L522,3)</f>
        <v>031</v>
      </c>
      <c r="L522" t="s">
        <v>769</v>
      </c>
      <c r="M522" t="s">
        <v>213</v>
      </c>
      <c r="N522">
        <v>5000</v>
      </c>
      <c r="O522" t="s">
        <v>118</v>
      </c>
      <c r="P522">
        <v>5651</v>
      </c>
      <c r="Q522" t="s">
        <v>442</v>
      </c>
      <c r="R522">
        <v>0</v>
      </c>
      <c r="S522" t="s">
        <v>58</v>
      </c>
      <c r="T522" s="1">
        <v>0</v>
      </c>
      <c r="U522" s="1">
        <v>0</v>
      </c>
      <c r="V522" s="1">
        <v>0</v>
      </c>
      <c r="W522" s="1">
        <v>0</v>
      </c>
      <c r="X522" s="1">
        <v>50000</v>
      </c>
      <c r="Y522" s="1">
        <v>0</v>
      </c>
      <c r="Z522" s="1">
        <v>46479.23</v>
      </c>
      <c r="AA522" s="1">
        <v>46479.23</v>
      </c>
    </row>
    <row r="523" spans="1:27" x14ac:dyDescent="0.35">
      <c r="A523" t="str">
        <f t="shared" si="24"/>
        <v>1.1-00-X0401801221110</v>
      </c>
      <c r="B523" t="s">
        <v>1027</v>
      </c>
      <c r="C523" t="s">
        <v>639</v>
      </c>
      <c r="D523" t="s">
        <v>643</v>
      </c>
      <c r="E523" t="s">
        <v>1032</v>
      </c>
      <c r="F523" t="s">
        <v>636</v>
      </c>
      <c r="G523" t="s">
        <v>60</v>
      </c>
      <c r="H523" t="s">
        <v>1053</v>
      </c>
      <c r="I523" t="s">
        <v>647</v>
      </c>
      <c r="J523" t="s">
        <v>297</v>
      </c>
      <c r="K523" t="str">
        <f>LEFT(L523,3)</f>
        <v>012</v>
      </c>
      <c r="L523" t="s">
        <v>648</v>
      </c>
      <c r="M523" t="s">
        <v>298</v>
      </c>
      <c r="N523">
        <v>2000</v>
      </c>
      <c r="O523" t="s">
        <v>105</v>
      </c>
      <c r="P523">
        <v>2111</v>
      </c>
      <c r="Q523" t="s">
        <v>124</v>
      </c>
      <c r="R523">
        <v>0</v>
      </c>
      <c r="S523" t="s">
        <v>58</v>
      </c>
      <c r="T523" s="6">
        <v>64771.5</v>
      </c>
      <c r="U523" s="1">
        <v>0</v>
      </c>
      <c r="V523" s="1">
        <v>42771.5</v>
      </c>
      <c r="W523" s="1">
        <v>42771.5</v>
      </c>
      <c r="X523" s="1">
        <v>79129</v>
      </c>
      <c r="Y523" s="1">
        <v>0</v>
      </c>
      <c r="Z523" s="1">
        <v>78666.17</v>
      </c>
      <c r="AA523" s="1">
        <v>78666.17</v>
      </c>
    </row>
    <row r="524" spans="1:27" x14ac:dyDescent="0.35">
      <c r="A524" t="str">
        <f t="shared" si="24"/>
        <v>2.6-10-X0401901339210</v>
      </c>
      <c r="B524" t="s">
        <v>1129</v>
      </c>
      <c r="C524" t="s">
        <v>613</v>
      </c>
      <c r="D524" t="s">
        <v>614</v>
      </c>
      <c r="E524" t="s">
        <v>1032</v>
      </c>
      <c r="F524" t="s">
        <v>51</v>
      </c>
      <c r="G524" t="s">
        <v>60</v>
      </c>
      <c r="H524" t="s">
        <v>1050</v>
      </c>
      <c r="I524" t="s">
        <v>52</v>
      </c>
      <c r="J524" t="s">
        <v>61</v>
      </c>
      <c r="K524" t="s">
        <v>1106</v>
      </c>
      <c r="L524" t="s">
        <v>53</v>
      </c>
      <c r="M524" t="s">
        <v>62</v>
      </c>
      <c r="N524">
        <v>3000</v>
      </c>
      <c r="O524" t="s">
        <v>56</v>
      </c>
      <c r="P524">
        <v>3921</v>
      </c>
      <c r="Q524" t="s">
        <v>57</v>
      </c>
      <c r="R524">
        <v>0</v>
      </c>
      <c r="S524" t="s">
        <v>58</v>
      </c>
      <c r="T524" s="6">
        <v>88245.29</v>
      </c>
      <c r="U524" s="1">
        <v>0</v>
      </c>
      <c r="V524" s="1">
        <v>88245.29</v>
      </c>
      <c r="W524" s="1">
        <v>88245.29</v>
      </c>
      <c r="X524" s="1">
        <v>0</v>
      </c>
      <c r="Y524" s="1">
        <v>0</v>
      </c>
      <c r="Z524" s="1">
        <v>0</v>
      </c>
      <c r="AA524" s="1">
        <v>0</v>
      </c>
    </row>
    <row r="525" spans="1:27" x14ac:dyDescent="0.35">
      <c r="A525" t="str">
        <f t="shared" si="24"/>
        <v>1.1-00-X0401801232910</v>
      </c>
      <c r="B525" t="s">
        <v>1027</v>
      </c>
      <c r="C525" t="s">
        <v>639</v>
      </c>
      <c r="D525" t="s">
        <v>643</v>
      </c>
      <c r="E525" t="s">
        <v>1032</v>
      </c>
      <c r="F525" t="s">
        <v>636</v>
      </c>
      <c r="G525" t="s">
        <v>60</v>
      </c>
      <c r="H525" t="s">
        <v>1053</v>
      </c>
      <c r="I525" t="s">
        <v>647</v>
      </c>
      <c r="J525" t="s">
        <v>297</v>
      </c>
      <c r="K525" t="str">
        <f>LEFT(L525,3)</f>
        <v>012</v>
      </c>
      <c r="L525" t="s">
        <v>648</v>
      </c>
      <c r="M525" t="s">
        <v>298</v>
      </c>
      <c r="N525">
        <v>3000</v>
      </c>
      <c r="O525" t="s">
        <v>56</v>
      </c>
      <c r="P525">
        <v>3291</v>
      </c>
      <c r="Q525" t="s">
        <v>315</v>
      </c>
      <c r="R525">
        <v>0</v>
      </c>
      <c r="S525" t="s">
        <v>58</v>
      </c>
      <c r="T525" s="6">
        <v>208297.02</v>
      </c>
      <c r="U525" s="1">
        <v>120000</v>
      </c>
      <c r="V525" s="1">
        <v>206403.72</v>
      </c>
      <c r="W525" s="1">
        <v>126633</v>
      </c>
      <c r="X525" s="1">
        <v>102909.42</v>
      </c>
      <c r="Y525" s="1">
        <v>140000</v>
      </c>
      <c r="Z525" s="1">
        <v>84394.17</v>
      </c>
      <c r="AA525" s="1">
        <v>56775.05</v>
      </c>
    </row>
    <row r="526" spans="1:27" x14ac:dyDescent="0.35">
      <c r="A526" t="str">
        <f t="shared" si="24"/>
        <v>1.1-00-X0401801251110</v>
      </c>
      <c r="B526" t="s">
        <v>1027</v>
      </c>
      <c r="C526" t="s">
        <v>639</v>
      </c>
      <c r="D526" t="s">
        <v>643</v>
      </c>
      <c r="E526" t="s">
        <v>1032</v>
      </c>
      <c r="F526" t="s">
        <v>636</v>
      </c>
      <c r="G526" t="s">
        <v>60</v>
      </c>
      <c r="H526" t="s">
        <v>1053</v>
      </c>
      <c r="I526" t="s">
        <v>647</v>
      </c>
      <c r="J526" t="s">
        <v>297</v>
      </c>
      <c r="K526" t="str">
        <f>LEFT(L526,3)</f>
        <v>012</v>
      </c>
      <c r="L526" t="s">
        <v>648</v>
      </c>
      <c r="M526" t="s">
        <v>298</v>
      </c>
      <c r="N526">
        <v>5000</v>
      </c>
      <c r="O526" t="s">
        <v>118</v>
      </c>
      <c r="P526">
        <v>5111</v>
      </c>
      <c r="Q526" t="s">
        <v>119</v>
      </c>
      <c r="R526">
        <v>0</v>
      </c>
      <c r="S526" t="s">
        <v>58</v>
      </c>
      <c r="T526" s="6">
        <v>384189.25</v>
      </c>
      <c r="U526" s="1">
        <v>0</v>
      </c>
      <c r="V526" s="1">
        <v>7598</v>
      </c>
      <c r="W526" s="1">
        <v>7598</v>
      </c>
      <c r="X526" s="1">
        <v>0</v>
      </c>
      <c r="Y526" s="1">
        <v>0</v>
      </c>
      <c r="Z526" s="1">
        <v>0</v>
      </c>
      <c r="AA526" s="1">
        <v>0</v>
      </c>
    </row>
    <row r="527" spans="1:27" x14ac:dyDescent="0.35">
      <c r="A527" t="str">
        <f t="shared" si="24"/>
        <v>1.1-00-X0401801233110</v>
      </c>
      <c r="B527" t="s">
        <v>1027</v>
      </c>
      <c r="C527" t="s">
        <v>639</v>
      </c>
      <c r="D527" t="s">
        <v>643</v>
      </c>
      <c r="E527" t="s">
        <v>1032</v>
      </c>
      <c r="F527" t="s">
        <v>636</v>
      </c>
      <c r="G527" t="s">
        <v>60</v>
      </c>
      <c r="H527" t="s">
        <v>1053</v>
      </c>
      <c r="I527" t="s">
        <v>647</v>
      </c>
      <c r="J527" t="s">
        <v>297</v>
      </c>
      <c r="K527" t="str">
        <f>LEFT(L527,3)</f>
        <v>012</v>
      </c>
      <c r="L527" t="s">
        <v>648</v>
      </c>
      <c r="M527" t="s">
        <v>298</v>
      </c>
      <c r="N527">
        <v>3000</v>
      </c>
      <c r="O527" t="s">
        <v>56</v>
      </c>
      <c r="P527">
        <v>3311</v>
      </c>
      <c r="Q527" t="s">
        <v>316</v>
      </c>
      <c r="R527">
        <v>0</v>
      </c>
      <c r="S527" t="s">
        <v>58</v>
      </c>
      <c r="T527" s="6">
        <v>645538.11</v>
      </c>
      <c r="U527" s="1">
        <v>3900000</v>
      </c>
      <c r="V527" s="1">
        <v>645538.11</v>
      </c>
      <c r="W527" s="1">
        <v>645538.11</v>
      </c>
      <c r="X527" s="1">
        <v>232000</v>
      </c>
      <c r="Y527" s="1">
        <v>1500000</v>
      </c>
      <c r="Z527" s="1">
        <v>232000</v>
      </c>
      <c r="AA527" s="1">
        <v>232000</v>
      </c>
    </row>
    <row r="528" spans="1:27" x14ac:dyDescent="0.35">
      <c r="A528" t="str">
        <f t="shared" si="24"/>
        <v>1.1-00-X0402001439420</v>
      </c>
      <c r="B528" t="s">
        <v>1027</v>
      </c>
      <c r="C528" t="s">
        <v>639</v>
      </c>
      <c r="D528" t="s">
        <v>643</v>
      </c>
      <c r="E528" t="s">
        <v>1032</v>
      </c>
      <c r="F528" t="s">
        <v>636</v>
      </c>
      <c r="G528" t="s">
        <v>60</v>
      </c>
      <c r="H528" t="s">
        <v>1054</v>
      </c>
      <c r="I528" t="s">
        <v>655</v>
      </c>
      <c r="J528" t="s">
        <v>333</v>
      </c>
      <c r="K528" t="str">
        <f>LEFT(L528,3)</f>
        <v>014</v>
      </c>
      <c r="L528" t="s">
        <v>656</v>
      </c>
      <c r="M528" t="s">
        <v>334</v>
      </c>
      <c r="N528">
        <v>3000</v>
      </c>
      <c r="O528" t="s">
        <v>56</v>
      </c>
      <c r="P528">
        <v>3942</v>
      </c>
      <c r="Q528" t="s">
        <v>335</v>
      </c>
      <c r="R528">
        <v>0</v>
      </c>
      <c r="S528" t="s">
        <v>58</v>
      </c>
      <c r="T528" s="6">
        <v>679879.74</v>
      </c>
      <c r="U528" s="1">
        <v>450000</v>
      </c>
      <c r="V528" s="1">
        <v>679800.39</v>
      </c>
      <c r="W528" s="1">
        <v>679574.82</v>
      </c>
      <c r="X528" s="1">
        <v>277897.46999999997</v>
      </c>
      <c r="Y528" s="1">
        <v>450000</v>
      </c>
      <c r="Z528" s="1">
        <v>276939.45</v>
      </c>
      <c r="AA528" s="1">
        <v>260897.47</v>
      </c>
    </row>
    <row r="529" spans="1:27" x14ac:dyDescent="0.35">
      <c r="A529" t="str">
        <f t="shared" si="24"/>
        <v>2.6-01-X0401901339210</v>
      </c>
      <c r="B529" t="s">
        <v>1127</v>
      </c>
      <c r="C529" t="s">
        <v>611</v>
      </c>
      <c r="D529" t="s">
        <v>612</v>
      </c>
      <c r="E529" t="s">
        <v>1032</v>
      </c>
      <c r="F529" t="s">
        <v>51</v>
      </c>
      <c r="G529" t="s">
        <v>60</v>
      </c>
      <c r="H529" t="s">
        <v>1050</v>
      </c>
      <c r="I529" t="s">
        <v>52</v>
      </c>
      <c r="J529" t="s">
        <v>61</v>
      </c>
      <c r="K529" t="s">
        <v>1106</v>
      </c>
      <c r="L529" t="s">
        <v>53</v>
      </c>
      <c r="M529" t="s">
        <v>62</v>
      </c>
      <c r="N529">
        <v>3000</v>
      </c>
      <c r="O529" t="s">
        <v>56</v>
      </c>
      <c r="P529">
        <v>3921</v>
      </c>
      <c r="Q529" t="s">
        <v>57</v>
      </c>
      <c r="R529">
        <v>0</v>
      </c>
      <c r="S529" t="s">
        <v>58</v>
      </c>
      <c r="T529" s="6">
        <v>688354.49</v>
      </c>
      <c r="U529" s="1">
        <v>0</v>
      </c>
      <c r="V529" s="1">
        <v>688354.49</v>
      </c>
      <c r="W529" s="1">
        <v>688354.49</v>
      </c>
      <c r="X529" s="1">
        <v>0</v>
      </c>
      <c r="Y529" s="1">
        <v>0</v>
      </c>
      <c r="Z529" s="1">
        <v>0</v>
      </c>
      <c r="AA529" s="1">
        <v>0</v>
      </c>
    </row>
    <row r="530" spans="1:27" x14ac:dyDescent="0.35">
      <c r="A530" t="str">
        <f t="shared" si="24"/>
        <v>1.6-01-X05021015122114</v>
      </c>
      <c r="B530" t="s">
        <v>1108</v>
      </c>
      <c r="C530" t="s">
        <v>789</v>
      </c>
      <c r="D530" t="s">
        <v>790</v>
      </c>
      <c r="E530" t="s">
        <v>1036</v>
      </c>
      <c r="F530" t="s">
        <v>677</v>
      </c>
      <c r="G530" t="s">
        <v>74</v>
      </c>
      <c r="H530" t="s">
        <v>1062</v>
      </c>
      <c r="I530" t="s">
        <v>678</v>
      </c>
      <c r="J530" t="s">
        <v>120</v>
      </c>
      <c r="K530" t="str">
        <f t="shared" ref="K530:K548" si="25">LEFT(L530,3)</f>
        <v>015</v>
      </c>
      <c r="L530" t="s">
        <v>679</v>
      </c>
      <c r="M530" t="s">
        <v>75</v>
      </c>
      <c r="N530">
        <v>1000</v>
      </c>
      <c r="O530" t="s">
        <v>71</v>
      </c>
      <c r="P530">
        <v>1221</v>
      </c>
      <c r="Q530" t="s">
        <v>77</v>
      </c>
      <c r="R530">
        <v>14</v>
      </c>
      <c r="S530" t="s">
        <v>683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</row>
    <row r="531" spans="1:27" x14ac:dyDescent="0.35">
      <c r="A531" t="str">
        <f t="shared" si="24"/>
        <v>1.6-01-X05021015142114</v>
      </c>
      <c r="B531" t="s">
        <v>1108</v>
      </c>
      <c r="C531" t="s">
        <v>789</v>
      </c>
      <c r="D531" t="s">
        <v>790</v>
      </c>
      <c r="E531" t="s">
        <v>1036</v>
      </c>
      <c r="F531" t="s">
        <v>677</v>
      </c>
      <c r="G531" t="s">
        <v>74</v>
      </c>
      <c r="H531" t="s">
        <v>1062</v>
      </c>
      <c r="I531" t="s">
        <v>678</v>
      </c>
      <c r="J531" t="s">
        <v>120</v>
      </c>
      <c r="K531" t="str">
        <f t="shared" si="25"/>
        <v>015</v>
      </c>
      <c r="L531" t="s">
        <v>679</v>
      </c>
      <c r="M531" t="s">
        <v>75</v>
      </c>
      <c r="N531">
        <v>1000</v>
      </c>
      <c r="O531" t="s">
        <v>71</v>
      </c>
      <c r="P531">
        <v>1421</v>
      </c>
      <c r="Q531" t="s">
        <v>96</v>
      </c>
      <c r="R531">
        <v>14</v>
      </c>
      <c r="S531" t="s">
        <v>683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</row>
    <row r="532" spans="1:27" x14ac:dyDescent="0.35">
      <c r="A532" t="str">
        <f t="shared" si="24"/>
        <v>1.6-01-X05021015143214</v>
      </c>
      <c r="B532" t="s">
        <v>1108</v>
      </c>
      <c r="C532" t="s">
        <v>789</v>
      </c>
      <c r="D532" t="s">
        <v>790</v>
      </c>
      <c r="E532" t="s">
        <v>1036</v>
      </c>
      <c r="F532" t="s">
        <v>677</v>
      </c>
      <c r="G532" t="s">
        <v>74</v>
      </c>
      <c r="H532" t="s">
        <v>1062</v>
      </c>
      <c r="I532" t="s">
        <v>678</v>
      </c>
      <c r="J532" t="s">
        <v>120</v>
      </c>
      <c r="K532" t="str">
        <f t="shared" si="25"/>
        <v>015</v>
      </c>
      <c r="L532" t="s">
        <v>679</v>
      </c>
      <c r="M532" t="s">
        <v>75</v>
      </c>
      <c r="N532">
        <v>1000</v>
      </c>
      <c r="O532" t="s">
        <v>71</v>
      </c>
      <c r="P532">
        <v>1432</v>
      </c>
      <c r="Q532" t="s">
        <v>98</v>
      </c>
      <c r="R532">
        <v>14</v>
      </c>
      <c r="S532" t="s">
        <v>683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</row>
    <row r="533" spans="1:27" x14ac:dyDescent="0.35">
      <c r="A533" t="str">
        <f t="shared" si="24"/>
        <v>1.6-01-X0502401511110</v>
      </c>
      <c r="B533" t="s">
        <v>1108</v>
      </c>
      <c r="C533" t="s">
        <v>789</v>
      </c>
      <c r="D533" t="s">
        <v>790</v>
      </c>
      <c r="E533" t="s">
        <v>1036</v>
      </c>
      <c r="F533" t="s">
        <v>677</v>
      </c>
      <c r="G533" t="s">
        <v>74</v>
      </c>
      <c r="H533" t="s">
        <v>1063</v>
      </c>
      <c r="I533" t="s">
        <v>681</v>
      </c>
      <c r="J533" t="s">
        <v>71</v>
      </c>
      <c r="K533" t="str">
        <f t="shared" si="25"/>
        <v>015</v>
      </c>
      <c r="L533" t="s">
        <v>679</v>
      </c>
      <c r="M533" t="s">
        <v>75</v>
      </c>
      <c r="N533">
        <v>1000</v>
      </c>
      <c r="O533" t="s">
        <v>71</v>
      </c>
      <c r="P533">
        <v>1111</v>
      </c>
      <c r="Q533" t="s">
        <v>72</v>
      </c>
      <c r="R533">
        <v>0</v>
      </c>
      <c r="S533" t="s">
        <v>58</v>
      </c>
      <c r="T533" s="1">
        <v>0</v>
      </c>
      <c r="U533" s="1">
        <v>0</v>
      </c>
      <c r="V533" s="1">
        <v>0</v>
      </c>
      <c r="W533" s="1">
        <v>0</v>
      </c>
      <c r="X533" s="1">
        <v>3992620.44</v>
      </c>
      <c r="Y533" s="1">
        <v>0</v>
      </c>
      <c r="Z533" s="1">
        <v>3992620.44</v>
      </c>
      <c r="AA533" s="1">
        <v>3992620.44</v>
      </c>
    </row>
    <row r="534" spans="1:27" x14ac:dyDescent="0.35">
      <c r="A534" t="str">
        <f t="shared" si="24"/>
        <v>1.6-01-X05024015122114</v>
      </c>
      <c r="B534" t="s">
        <v>1108</v>
      </c>
      <c r="C534" t="s">
        <v>789</v>
      </c>
      <c r="D534" t="s">
        <v>790</v>
      </c>
      <c r="E534" t="s">
        <v>1036</v>
      </c>
      <c r="F534" t="s">
        <v>677</v>
      </c>
      <c r="G534" t="s">
        <v>74</v>
      </c>
      <c r="H534" t="s">
        <v>1063</v>
      </c>
      <c r="I534" t="s">
        <v>681</v>
      </c>
      <c r="J534" t="s">
        <v>71</v>
      </c>
      <c r="K534" t="str">
        <f t="shared" si="25"/>
        <v>015</v>
      </c>
      <c r="L534" t="s">
        <v>679</v>
      </c>
      <c r="M534" t="s">
        <v>75</v>
      </c>
      <c r="N534">
        <v>1000</v>
      </c>
      <c r="O534" t="s">
        <v>71</v>
      </c>
      <c r="P534">
        <v>1221</v>
      </c>
      <c r="Q534" t="s">
        <v>77</v>
      </c>
      <c r="R534">
        <v>14</v>
      </c>
      <c r="S534" t="s">
        <v>683</v>
      </c>
      <c r="T534" s="1">
        <v>113625761.84</v>
      </c>
      <c r="U534" s="1">
        <v>26943777.68</v>
      </c>
      <c r="V534" s="1">
        <v>108809696.02</v>
      </c>
      <c r="W534" s="1">
        <v>108809696.02</v>
      </c>
      <c r="X534" s="1">
        <v>100835879.36</v>
      </c>
      <c r="Y534" s="1">
        <v>67987848.969999999</v>
      </c>
      <c r="Z534" s="1">
        <v>100819599.36</v>
      </c>
      <c r="AA534" s="1">
        <v>100639301.56</v>
      </c>
    </row>
    <row r="535" spans="1:27" x14ac:dyDescent="0.35">
      <c r="A535" t="str">
        <f t="shared" si="24"/>
        <v>1.6-01-X05024015132114</v>
      </c>
      <c r="B535" t="s">
        <v>1108</v>
      </c>
      <c r="C535" t="s">
        <v>789</v>
      </c>
      <c r="D535" t="s">
        <v>790</v>
      </c>
      <c r="E535" t="s">
        <v>1036</v>
      </c>
      <c r="F535" t="s">
        <v>677</v>
      </c>
      <c r="G535" t="s">
        <v>74</v>
      </c>
      <c r="H535" t="s">
        <v>1063</v>
      </c>
      <c r="I535" t="s">
        <v>681</v>
      </c>
      <c r="J535" t="s">
        <v>71</v>
      </c>
      <c r="K535" t="str">
        <f t="shared" si="25"/>
        <v>015</v>
      </c>
      <c r="L535" t="s">
        <v>679</v>
      </c>
      <c r="M535" t="s">
        <v>75</v>
      </c>
      <c r="N535">
        <v>1000</v>
      </c>
      <c r="O535" t="s">
        <v>71</v>
      </c>
      <c r="P535">
        <v>1321</v>
      </c>
      <c r="Q535" t="s">
        <v>91</v>
      </c>
      <c r="R535">
        <v>14</v>
      </c>
      <c r="S535" t="s">
        <v>683</v>
      </c>
      <c r="T535" s="1">
        <v>0</v>
      </c>
      <c r="U535" s="1">
        <v>0</v>
      </c>
      <c r="V535" s="1">
        <v>0</v>
      </c>
      <c r="W535" s="1">
        <v>0</v>
      </c>
      <c r="X535" s="1">
        <v>980258.89</v>
      </c>
      <c r="Y535" s="1">
        <v>0</v>
      </c>
      <c r="Z535" s="1">
        <v>977319.45</v>
      </c>
      <c r="AA535" s="1">
        <v>946644.79</v>
      </c>
    </row>
    <row r="536" spans="1:27" x14ac:dyDescent="0.35">
      <c r="A536" t="str">
        <f t="shared" si="24"/>
        <v>1.6-01-X05024015132213</v>
      </c>
      <c r="B536" t="s">
        <v>1108</v>
      </c>
      <c r="C536" t="s">
        <v>789</v>
      </c>
      <c r="D536" t="s">
        <v>790</v>
      </c>
      <c r="E536" t="s">
        <v>1036</v>
      </c>
      <c r="F536" t="s">
        <v>677</v>
      </c>
      <c r="G536" t="s">
        <v>74</v>
      </c>
      <c r="H536" t="s">
        <v>1063</v>
      </c>
      <c r="I536" t="s">
        <v>681</v>
      </c>
      <c r="J536" t="s">
        <v>71</v>
      </c>
      <c r="K536" t="str">
        <f t="shared" si="25"/>
        <v>015</v>
      </c>
      <c r="L536" t="s">
        <v>679</v>
      </c>
      <c r="M536" t="s">
        <v>75</v>
      </c>
      <c r="N536">
        <v>1000</v>
      </c>
      <c r="O536" t="s">
        <v>71</v>
      </c>
      <c r="P536">
        <v>1322</v>
      </c>
      <c r="Q536" t="s">
        <v>92</v>
      </c>
      <c r="R536">
        <v>13</v>
      </c>
      <c r="S536" t="s">
        <v>682</v>
      </c>
      <c r="T536" s="1">
        <v>0</v>
      </c>
      <c r="U536" s="1">
        <v>0</v>
      </c>
      <c r="V536" s="1">
        <v>0</v>
      </c>
      <c r="W536" s="1">
        <v>0</v>
      </c>
      <c r="X536" s="1">
        <v>68823.240000000005</v>
      </c>
      <c r="Y536" s="1">
        <v>0</v>
      </c>
      <c r="Z536" s="1">
        <v>14885.74</v>
      </c>
      <c r="AA536" s="1">
        <v>0</v>
      </c>
    </row>
    <row r="537" spans="1:27" x14ac:dyDescent="0.35">
      <c r="A537" t="str">
        <f t="shared" si="24"/>
        <v>1.6-01-X05024015132214</v>
      </c>
      <c r="B537" t="s">
        <v>1108</v>
      </c>
      <c r="C537" t="s">
        <v>789</v>
      </c>
      <c r="D537" t="s">
        <v>790</v>
      </c>
      <c r="E537" t="s">
        <v>1036</v>
      </c>
      <c r="F537" t="s">
        <v>677</v>
      </c>
      <c r="G537" t="s">
        <v>74</v>
      </c>
      <c r="H537" t="s">
        <v>1063</v>
      </c>
      <c r="I537" t="s">
        <v>681</v>
      </c>
      <c r="J537" t="s">
        <v>71</v>
      </c>
      <c r="K537" t="str">
        <f t="shared" si="25"/>
        <v>015</v>
      </c>
      <c r="L537" t="s">
        <v>679</v>
      </c>
      <c r="M537" t="s">
        <v>75</v>
      </c>
      <c r="N537">
        <v>1000</v>
      </c>
      <c r="O537" t="s">
        <v>71</v>
      </c>
      <c r="P537">
        <v>1322</v>
      </c>
      <c r="Q537" t="s">
        <v>92</v>
      </c>
      <c r="R537">
        <v>14</v>
      </c>
      <c r="S537" t="s">
        <v>683</v>
      </c>
      <c r="T537" s="1">
        <v>0</v>
      </c>
      <c r="U537" s="1">
        <v>0</v>
      </c>
      <c r="V537" s="1">
        <v>0</v>
      </c>
      <c r="W537" s="1">
        <v>0</v>
      </c>
      <c r="X537" s="1">
        <v>15681220.6</v>
      </c>
      <c r="Y537" s="1">
        <v>0</v>
      </c>
      <c r="Z537" s="1">
        <v>15648811.34</v>
      </c>
      <c r="AA537" s="1">
        <v>15269847.58</v>
      </c>
    </row>
    <row r="538" spans="1:27" x14ac:dyDescent="0.35">
      <c r="A538" t="str">
        <f t="shared" si="24"/>
        <v>1.6-01-X0502401513310</v>
      </c>
      <c r="B538" t="s">
        <v>1108</v>
      </c>
      <c r="C538" t="s">
        <v>789</v>
      </c>
      <c r="D538" t="s">
        <v>790</v>
      </c>
      <c r="E538" t="s">
        <v>1036</v>
      </c>
      <c r="F538" t="s">
        <v>677</v>
      </c>
      <c r="G538" t="s">
        <v>74</v>
      </c>
      <c r="H538" t="s">
        <v>1063</v>
      </c>
      <c r="I538" t="s">
        <v>681</v>
      </c>
      <c r="J538" t="s">
        <v>71</v>
      </c>
      <c r="K538" t="str">
        <f t="shared" si="25"/>
        <v>015</v>
      </c>
      <c r="L538" t="s">
        <v>679</v>
      </c>
      <c r="M538" t="s">
        <v>75</v>
      </c>
      <c r="N538">
        <v>1000</v>
      </c>
      <c r="O538" t="s">
        <v>71</v>
      </c>
      <c r="P538">
        <v>1331</v>
      </c>
      <c r="Q538" t="s">
        <v>398</v>
      </c>
      <c r="R538">
        <v>0</v>
      </c>
      <c r="S538" t="s">
        <v>58</v>
      </c>
      <c r="T538" s="1">
        <v>0</v>
      </c>
      <c r="U538" s="1">
        <v>0</v>
      </c>
      <c r="V538" s="1">
        <v>0</v>
      </c>
      <c r="W538" s="1">
        <v>0</v>
      </c>
      <c r="X538" s="1">
        <v>261160.7</v>
      </c>
      <c r="Y538" s="1">
        <v>0</v>
      </c>
      <c r="Z538" s="1">
        <v>261160.7</v>
      </c>
      <c r="AA538" s="1">
        <v>261160.7</v>
      </c>
    </row>
    <row r="539" spans="1:27" x14ac:dyDescent="0.35">
      <c r="A539" t="str">
        <f t="shared" si="24"/>
        <v>1.6-01-X0502401513410</v>
      </c>
      <c r="B539" t="s">
        <v>1108</v>
      </c>
      <c r="C539" t="s">
        <v>789</v>
      </c>
      <c r="D539" t="s">
        <v>790</v>
      </c>
      <c r="E539" t="s">
        <v>1036</v>
      </c>
      <c r="F539" t="s">
        <v>677</v>
      </c>
      <c r="G539" t="s">
        <v>74</v>
      </c>
      <c r="H539" t="s">
        <v>1063</v>
      </c>
      <c r="I539" t="s">
        <v>681</v>
      </c>
      <c r="J539" t="s">
        <v>71</v>
      </c>
      <c r="K539" t="str">
        <f t="shared" si="25"/>
        <v>015</v>
      </c>
      <c r="L539" t="s">
        <v>679</v>
      </c>
      <c r="M539" t="s">
        <v>75</v>
      </c>
      <c r="N539">
        <v>1000</v>
      </c>
      <c r="O539" t="s">
        <v>71</v>
      </c>
      <c r="P539">
        <v>1341</v>
      </c>
      <c r="Q539" t="s">
        <v>399</v>
      </c>
      <c r="R539">
        <v>0</v>
      </c>
      <c r="S539" t="s">
        <v>58</v>
      </c>
      <c r="T539" s="1">
        <v>0</v>
      </c>
      <c r="U539" s="1">
        <v>0</v>
      </c>
      <c r="V539" s="1">
        <v>0</v>
      </c>
      <c r="W539" s="1">
        <v>0</v>
      </c>
      <c r="X539" s="1">
        <v>455245</v>
      </c>
      <c r="Y539" s="1">
        <v>0</v>
      </c>
      <c r="Z539" s="1">
        <v>455245</v>
      </c>
      <c r="AA539" s="1">
        <v>455245</v>
      </c>
    </row>
    <row r="540" spans="1:27" x14ac:dyDescent="0.35">
      <c r="A540" t="str">
        <f t="shared" si="24"/>
        <v>1.6-01-X05024015141114</v>
      </c>
      <c r="B540" t="s">
        <v>1108</v>
      </c>
      <c r="C540" t="s">
        <v>789</v>
      </c>
      <c r="D540" t="s">
        <v>790</v>
      </c>
      <c r="E540" t="s">
        <v>1036</v>
      </c>
      <c r="F540" t="s">
        <v>677</v>
      </c>
      <c r="G540" t="s">
        <v>74</v>
      </c>
      <c r="H540" t="s">
        <v>1063</v>
      </c>
      <c r="I540" t="s">
        <v>681</v>
      </c>
      <c r="J540" t="s">
        <v>71</v>
      </c>
      <c r="K540" t="str">
        <f t="shared" si="25"/>
        <v>015</v>
      </c>
      <c r="L540" t="s">
        <v>679</v>
      </c>
      <c r="M540" t="s">
        <v>75</v>
      </c>
      <c r="N540">
        <v>1000</v>
      </c>
      <c r="O540" t="s">
        <v>71</v>
      </c>
      <c r="P540">
        <v>1411</v>
      </c>
      <c r="Q540" t="s">
        <v>94</v>
      </c>
      <c r="R540">
        <v>14</v>
      </c>
      <c r="S540" t="s">
        <v>683</v>
      </c>
      <c r="T540" s="1">
        <v>0</v>
      </c>
      <c r="U540" s="1">
        <v>0</v>
      </c>
      <c r="V540" s="1">
        <v>0</v>
      </c>
      <c r="W540" s="1">
        <v>0</v>
      </c>
      <c r="X540" s="1">
        <v>4626249.53</v>
      </c>
      <c r="Y540" s="1">
        <v>0</v>
      </c>
      <c r="Z540" s="1">
        <v>4626249.53</v>
      </c>
      <c r="AA540" s="1">
        <v>4626249.53</v>
      </c>
    </row>
    <row r="541" spans="1:27" x14ac:dyDescent="0.35">
      <c r="A541" t="str">
        <f t="shared" si="24"/>
        <v>1.6-01-X05024015142114</v>
      </c>
      <c r="B541" t="s">
        <v>1108</v>
      </c>
      <c r="C541" t="s">
        <v>789</v>
      </c>
      <c r="D541" t="s">
        <v>790</v>
      </c>
      <c r="E541" t="s">
        <v>1036</v>
      </c>
      <c r="F541" t="s">
        <v>677</v>
      </c>
      <c r="G541" t="s">
        <v>74</v>
      </c>
      <c r="H541" t="s">
        <v>1063</v>
      </c>
      <c r="I541" t="s">
        <v>681</v>
      </c>
      <c r="J541" t="s">
        <v>71</v>
      </c>
      <c r="K541" t="str">
        <f t="shared" si="25"/>
        <v>015</v>
      </c>
      <c r="L541" t="s">
        <v>679</v>
      </c>
      <c r="M541" t="s">
        <v>75</v>
      </c>
      <c r="N541">
        <v>1000</v>
      </c>
      <c r="O541" t="s">
        <v>71</v>
      </c>
      <c r="P541">
        <v>1421</v>
      </c>
      <c r="Q541" t="s">
        <v>96</v>
      </c>
      <c r="R541">
        <v>14</v>
      </c>
      <c r="S541" t="s">
        <v>683</v>
      </c>
      <c r="T541" s="1">
        <v>0</v>
      </c>
      <c r="U541" s="1">
        <v>0</v>
      </c>
      <c r="V541" s="1">
        <v>0</v>
      </c>
      <c r="W541" s="1">
        <v>0</v>
      </c>
      <c r="X541" s="1">
        <v>3282784.78</v>
      </c>
      <c r="Y541" s="1">
        <v>0</v>
      </c>
      <c r="Z541" s="1">
        <v>3282784.78</v>
      </c>
      <c r="AA541" s="1">
        <v>3282784.78</v>
      </c>
    </row>
    <row r="542" spans="1:27" x14ac:dyDescent="0.35">
      <c r="A542" t="str">
        <f t="shared" si="24"/>
        <v>1.6-01-X05024015143114</v>
      </c>
      <c r="B542" t="s">
        <v>1108</v>
      </c>
      <c r="C542" t="s">
        <v>789</v>
      </c>
      <c r="D542" t="s">
        <v>790</v>
      </c>
      <c r="E542" t="s">
        <v>1036</v>
      </c>
      <c r="F542" t="s">
        <v>677</v>
      </c>
      <c r="G542" t="s">
        <v>74</v>
      </c>
      <c r="H542" t="s">
        <v>1063</v>
      </c>
      <c r="I542" t="s">
        <v>681</v>
      </c>
      <c r="J542" t="s">
        <v>71</v>
      </c>
      <c r="K542" t="str">
        <f t="shared" si="25"/>
        <v>015</v>
      </c>
      <c r="L542" t="s">
        <v>679</v>
      </c>
      <c r="M542" t="s">
        <v>75</v>
      </c>
      <c r="N542">
        <v>1000</v>
      </c>
      <c r="O542" t="s">
        <v>71</v>
      </c>
      <c r="P542">
        <v>1431</v>
      </c>
      <c r="Q542" t="s">
        <v>97</v>
      </c>
      <c r="R542">
        <v>14</v>
      </c>
      <c r="S542" t="s">
        <v>683</v>
      </c>
      <c r="T542" s="1">
        <v>0</v>
      </c>
      <c r="U542" s="1">
        <v>0</v>
      </c>
      <c r="V542" s="1">
        <v>0</v>
      </c>
      <c r="W542" s="1">
        <v>0</v>
      </c>
      <c r="X542" s="1">
        <v>1283043.58</v>
      </c>
      <c r="Y542" s="1">
        <v>0</v>
      </c>
      <c r="Z542" s="1">
        <v>1283043.58</v>
      </c>
      <c r="AA542" s="1">
        <v>1283043.58</v>
      </c>
    </row>
    <row r="543" spans="1:27" x14ac:dyDescent="0.35">
      <c r="A543" t="str">
        <f t="shared" si="24"/>
        <v>1.6-01-X05024015143214</v>
      </c>
      <c r="B543" t="s">
        <v>1108</v>
      </c>
      <c r="C543" t="s">
        <v>789</v>
      </c>
      <c r="D543" t="s">
        <v>790</v>
      </c>
      <c r="E543" t="s">
        <v>1036</v>
      </c>
      <c r="F543" t="s">
        <v>677</v>
      </c>
      <c r="G543" t="s">
        <v>74</v>
      </c>
      <c r="H543" t="s">
        <v>1063</v>
      </c>
      <c r="I543" t="s">
        <v>681</v>
      </c>
      <c r="J543" t="s">
        <v>71</v>
      </c>
      <c r="K543" t="str">
        <f t="shared" si="25"/>
        <v>015</v>
      </c>
      <c r="L543" t="s">
        <v>679</v>
      </c>
      <c r="M543" t="s">
        <v>75</v>
      </c>
      <c r="N543">
        <v>1000</v>
      </c>
      <c r="O543" t="s">
        <v>71</v>
      </c>
      <c r="P543">
        <v>1432</v>
      </c>
      <c r="Q543" t="s">
        <v>98</v>
      </c>
      <c r="R543">
        <v>14</v>
      </c>
      <c r="S543" t="s">
        <v>683</v>
      </c>
      <c r="T543" s="1">
        <v>0</v>
      </c>
      <c r="U543" s="1">
        <v>0</v>
      </c>
      <c r="V543" s="1">
        <v>0</v>
      </c>
      <c r="W543" s="1">
        <v>0</v>
      </c>
      <c r="X543" s="1">
        <v>17761053.969999999</v>
      </c>
      <c r="Y543" s="1">
        <v>0</v>
      </c>
      <c r="Z543" s="1">
        <v>17761053.969999999</v>
      </c>
      <c r="AA543" s="1">
        <v>17761053.969999999</v>
      </c>
    </row>
    <row r="544" spans="1:27" x14ac:dyDescent="0.35">
      <c r="A544" t="str">
        <f t="shared" si="24"/>
        <v>2.6-06-X05024015121142</v>
      </c>
      <c r="B544" t="s">
        <v>1110</v>
      </c>
      <c r="C544" t="s">
        <v>100</v>
      </c>
      <c r="D544" s="5" t="s">
        <v>108</v>
      </c>
      <c r="E544" t="str">
        <f>LEFT(F544,2)</f>
        <v>05</v>
      </c>
      <c r="F544" t="s">
        <v>67</v>
      </c>
      <c r="G544" t="s">
        <v>74</v>
      </c>
      <c r="H544" t="s">
        <v>1063</v>
      </c>
      <c r="I544" t="s">
        <v>681</v>
      </c>
      <c r="J544" t="s">
        <v>71</v>
      </c>
      <c r="K544" t="str">
        <f t="shared" si="25"/>
        <v>015</v>
      </c>
      <c r="L544" t="s">
        <v>679</v>
      </c>
      <c r="M544" t="s">
        <v>75</v>
      </c>
      <c r="N544">
        <v>1000</v>
      </c>
      <c r="O544" t="s">
        <v>71</v>
      </c>
      <c r="P544">
        <v>1211</v>
      </c>
      <c r="Q544" t="s">
        <v>122</v>
      </c>
      <c r="R544">
        <v>42</v>
      </c>
      <c r="S544" t="s">
        <v>107</v>
      </c>
      <c r="T544" s="1">
        <v>480000</v>
      </c>
      <c r="U544" s="1">
        <v>0</v>
      </c>
      <c r="V544" s="1">
        <v>330000</v>
      </c>
      <c r="W544" s="1">
        <v>330000</v>
      </c>
      <c r="X544" s="1">
        <v>0</v>
      </c>
      <c r="Y544" s="1">
        <v>0</v>
      </c>
      <c r="Z544" s="1">
        <v>0</v>
      </c>
      <c r="AA544" s="1">
        <v>0</v>
      </c>
    </row>
    <row r="545" spans="1:27" x14ac:dyDescent="0.35">
      <c r="A545" t="str">
        <f t="shared" si="24"/>
        <v>2.6-06-X05024015121151</v>
      </c>
      <c r="B545" t="s">
        <v>1110</v>
      </c>
      <c r="C545" t="s">
        <v>100</v>
      </c>
      <c r="D545" s="5" t="s">
        <v>108</v>
      </c>
      <c r="E545" t="str">
        <f>LEFT(F545,2)</f>
        <v>05</v>
      </c>
      <c r="F545" t="s">
        <v>67</v>
      </c>
      <c r="G545" t="s">
        <v>74</v>
      </c>
      <c r="H545" t="s">
        <v>1063</v>
      </c>
      <c r="I545" t="s">
        <v>681</v>
      </c>
      <c r="J545" t="s">
        <v>71</v>
      </c>
      <c r="K545" t="str">
        <f t="shared" si="25"/>
        <v>015</v>
      </c>
      <c r="L545" t="s">
        <v>679</v>
      </c>
      <c r="M545" t="s">
        <v>75</v>
      </c>
      <c r="N545">
        <v>1000</v>
      </c>
      <c r="O545" t="s">
        <v>71</v>
      </c>
      <c r="P545">
        <v>1211</v>
      </c>
      <c r="Q545" t="s">
        <v>122</v>
      </c>
      <c r="R545">
        <v>51</v>
      </c>
      <c r="S545" t="s">
        <v>112</v>
      </c>
      <c r="T545" s="1">
        <v>480000</v>
      </c>
      <c r="U545" s="1">
        <v>0</v>
      </c>
      <c r="V545" s="1">
        <v>480000</v>
      </c>
      <c r="W545" s="1">
        <v>480000</v>
      </c>
      <c r="X545" s="1">
        <v>0</v>
      </c>
      <c r="Y545" s="1">
        <v>0</v>
      </c>
      <c r="Z545" s="1">
        <v>0</v>
      </c>
      <c r="AA545" s="1">
        <v>0</v>
      </c>
    </row>
    <row r="546" spans="1:27" x14ac:dyDescent="0.35">
      <c r="A546" t="str">
        <f t="shared" si="24"/>
        <v>1.6-01-X0502401515910</v>
      </c>
      <c r="B546" t="s">
        <v>1108</v>
      </c>
      <c r="C546" t="s">
        <v>789</v>
      </c>
      <c r="D546" t="s">
        <v>790</v>
      </c>
      <c r="E546" t="s">
        <v>1036</v>
      </c>
      <c r="F546" t="s">
        <v>677</v>
      </c>
      <c r="G546" t="s">
        <v>74</v>
      </c>
      <c r="H546" t="s">
        <v>1063</v>
      </c>
      <c r="I546" t="s">
        <v>681</v>
      </c>
      <c r="J546" t="s">
        <v>71</v>
      </c>
      <c r="K546" t="str">
        <f t="shared" si="25"/>
        <v>015</v>
      </c>
      <c r="L546" t="s">
        <v>679</v>
      </c>
      <c r="M546" t="s">
        <v>75</v>
      </c>
      <c r="N546">
        <v>1000</v>
      </c>
      <c r="O546" t="s">
        <v>71</v>
      </c>
      <c r="P546">
        <v>1591</v>
      </c>
      <c r="Q546" t="s">
        <v>79</v>
      </c>
      <c r="R546">
        <v>0</v>
      </c>
      <c r="S546" t="s">
        <v>58</v>
      </c>
      <c r="T546" s="1">
        <v>106413993.95999999</v>
      </c>
      <c r="U546" s="1">
        <v>99953663.920000002</v>
      </c>
      <c r="V546" s="1">
        <v>103095827.09999999</v>
      </c>
      <c r="W546" s="1">
        <v>97330036.959999993</v>
      </c>
      <c r="X546" s="1">
        <v>58147452.990000002</v>
      </c>
      <c r="Y546" s="1">
        <v>73756599.450000003</v>
      </c>
      <c r="Z546" s="1">
        <v>57516973.130000003</v>
      </c>
      <c r="AA546" s="1">
        <v>57242203.770000003</v>
      </c>
    </row>
    <row r="547" spans="1:27" x14ac:dyDescent="0.35">
      <c r="A547" t="str">
        <f t="shared" si="24"/>
        <v>1.1-00-X0703602233810</v>
      </c>
      <c r="B547" t="s">
        <v>1027</v>
      </c>
      <c r="C547" t="s">
        <v>639</v>
      </c>
      <c r="D547" t="s">
        <v>643</v>
      </c>
      <c r="E547" t="s">
        <v>1037</v>
      </c>
      <c r="F547" t="s">
        <v>684</v>
      </c>
      <c r="G547" t="s">
        <v>147</v>
      </c>
      <c r="H547" t="s">
        <v>1082</v>
      </c>
      <c r="I547" t="s">
        <v>722</v>
      </c>
      <c r="J547" t="s">
        <v>473</v>
      </c>
      <c r="K547" t="str">
        <f t="shared" si="25"/>
        <v>022</v>
      </c>
      <c r="L547" t="s">
        <v>723</v>
      </c>
      <c r="M547" t="s">
        <v>474</v>
      </c>
      <c r="N547">
        <v>3000</v>
      </c>
      <c r="O547" t="s">
        <v>56</v>
      </c>
      <c r="P547">
        <v>3381</v>
      </c>
      <c r="Q547" t="s">
        <v>478</v>
      </c>
      <c r="R547">
        <v>0</v>
      </c>
      <c r="S547" t="s">
        <v>58</v>
      </c>
      <c r="T547" s="6">
        <v>44932600</v>
      </c>
      <c r="U547" s="1">
        <v>42000000</v>
      </c>
      <c r="V547" s="1">
        <v>44932600</v>
      </c>
      <c r="W547" s="1">
        <v>44932600</v>
      </c>
      <c r="X547" s="1">
        <v>47914257.600000001</v>
      </c>
      <c r="Y547" s="1">
        <v>42000000</v>
      </c>
      <c r="Z547" s="1">
        <v>47611466.899999999</v>
      </c>
      <c r="AA547" s="1">
        <v>36510138.829999998</v>
      </c>
    </row>
    <row r="548" spans="1:27" x14ac:dyDescent="0.35">
      <c r="A548" t="str">
        <f t="shared" si="24"/>
        <v>2.6-06-X0401901339210</v>
      </c>
      <c r="B548" t="s">
        <v>1110</v>
      </c>
      <c r="C548" t="s">
        <v>100</v>
      </c>
      <c r="D548" t="s">
        <v>108</v>
      </c>
      <c r="E548" t="s">
        <v>1032</v>
      </c>
      <c r="F548" t="s">
        <v>636</v>
      </c>
      <c r="G548" t="s">
        <v>60</v>
      </c>
      <c r="H548" t="s">
        <v>1050</v>
      </c>
      <c r="I548" t="s">
        <v>637</v>
      </c>
      <c r="J548" t="s">
        <v>61</v>
      </c>
      <c r="K548" t="str">
        <f t="shared" si="25"/>
        <v>013</v>
      </c>
      <c r="L548" t="s">
        <v>638</v>
      </c>
      <c r="M548" t="s">
        <v>62</v>
      </c>
      <c r="N548">
        <v>3000</v>
      </c>
      <c r="O548" t="s">
        <v>56</v>
      </c>
      <c r="P548">
        <v>3921</v>
      </c>
      <c r="Q548" t="s">
        <v>57</v>
      </c>
      <c r="R548">
        <v>0</v>
      </c>
      <c r="S548" t="s">
        <v>58</v>
      </c>
      <c r="T548" s="1">
        <v>0</v>
      </c>
      <c r="U548" s="1">
        <v>0</v>
      </c>
      <c r="V548" s="1">
        <v>0</v>
      </c>
      <c r="W548" s="1">
        <v>0</v>
      </c>
      <c r="X548" s="1">
        <v>167669.15</v>
      </c>
      <c r="Y548" s="1">
        <v>0</v>
      </c>
      <c r="Z548" s="1">
        <v>167669.15</v>
      </c>
      <c r="AA548" s="1">
        <v>167669.15</v>
      </c>
    </row>
    <row r="549" spans="1:27" x14ac:dyDescent="0.35">
      <c r="A549" t="str">
        <f t="shared" si="24"/>
        <v>2.5-01-X0401901339210</v>
      </c>
      <c r="B549" t="s">
        <v>1030</v>
      </c>
      <c r="C549" t="s">
        <v>263</v>
      </c>
      <c r="D549" t="s">
        <v>264</v>
      </c>
      <c r="E549" t="s">
        <v>1032</v>
      </c>
      <c r="F549" t="s">
        <v>51</v>
      </c>
      <c r="G549" t="s">
        <v>60</v>
      </c>
      <c r="H549" t="s">
        <v>1050</v>
      </c>
      <c r="I549" t="s">
        <v>52</v>
      </c>
      <c r="J549" t="s">
        <v>61</v>
      </c>
      <c r="K549" t="s">
        <v>1106</v>
      </c>
      <c r="L549" t="s">
        <v>53</v>
      </c>
      <c r="M549" t="s">
        <v>62</v>
      </c>
      <c r="N549">
        <v>3000</v>
      </c>
      <c r="O549" t="s">
        <v>56</v>
      </c>
      <c r="P549">
        <v>3921</v>
      </c>
      <c r="Q549" t="s">
        <v>57</v>
      </c>
      <c r="R549">
        <v>0</v>
      </c>
      <c r="S549" t="s">
        <v>58</v>
      </c>
      <c r="T549" s="6">
        <v>1144594.82</v>
      </c>
      <c r="U549" s="1">
        <v>0</v>
      </c>
      <c r="V549" s="1">
        <v>1144594.82</v>
      </c>
      <c r="W549" s="1">
        <v>1144594.82</v>
      </c>
      <c r="X549" s="1">
        <v>0</v>
      </c>
      <c r="Y549" s="1">
        <v>0</v>
      </c>
      <c r="Z549" s="1">
        <v>0</v>
      </c>
      <c r="AA549" s="1">
        <v>0</v>
      </c>
    </row>
    <row r="550" spans="1:27" x14ac:dyDescent="0.35">
      <c r="A550" t="str">
        <f t="shared" si="24"/>
        <v>2.5-02-X0401901339210</v>
      </c>
      <c r="B550" t="s">
        <v>1028</v>
      </c>
      <c r="C550" t="s">
        <v>267</v>
      </c>
      <c r="D550" t="s">
        <v>268</v>
      </c>
      <c r="E550" t="s">
        <v>1032</v>
      </c>
      <c r="F550" t="s">
        <v>51</v>
      </c>
      <c r="G550" t="s">
        <v>60</v>
      </c>
      <c r="H550" t="s">
        <v>1050</v>
      </c>
      <c r="I550" t="s">
        <v>52</v>
      </c>
      <c r="J550" t="s">
        <v>61</v>
      </c>
      <c r="K550" t="s">
        <v>1106</v>
      </c>
      <c r="L550" t="s">
        <v>53</v>
      </c>
      <c r="M550" t="s">
        <v>62</v>
      </c>
      <c r="N550">
        <v>3000</v>
      </c>
      <c r="O550" t="s">
        <v>56</v>
      </c>
      <c r="P550">
        <v>3921</v>
      </c>
      <c r="Q550" t="s">
        <v>57</v>
      </c>
      <c r="R550">
        <v>0</v>
      </c>
      <c r="S550" t="s">
        <v>58</v>
      </c>
      <c r="T550" s="6">
        <v>1487966.99</v>
      </c>
      <c r="U550" s="1">
        <v>0</v>
      </c>
      <c r="V550" s="1">
        <v>1487966.99</v>
      </c>
      <c r="W550" s="1">
        <v>1487966.99</v>
      </c>
      <c r="X550" s="1">
        <v>0</v>
      </c>
      <c r="Y550" s="1">
        <v>0</v>
      </c>
      <c r="Z550" s="1">
        <v>0</v>
      </c>
      <c r="AA550" s="1">
        <v>0</v>
      </c>
    </row>
    <row r="551" spans="1:27" x14ac:dyDescent="0.35">
      <c r="A551" t="str">
        <f t="shared" si="24"/>
        <v>1.1-00-X0401901339410</v>
      </c>
      <c r="B551" t="s">
        <v>1027</v>
      </c>
      <c r="C551" t="s">
        <v>639</v>
      </c>
      <c r="D551" t="s">
        <v>643</v>
      </c>
      <c r="E551" t="s">
        <v>1032</v>
      </c>
      <c r="F551" t="s">
        <v>636</v>
      </c>
      <c r="G551" t="s">
        <v>60</v>
      </c>
      <c r="H551" t="s">
        <v>1050</v>
      </c>
      <c r="I551" t="s">
        <v>637</v>
      </c>
      <c r="J551" t="s">
        <v>61</v>
      </c>
      <c r="K551" t="str">
        <f t="shared" ref="K551:K559" si="26">LEFT(L551,3)</f>
        <v>013</v>
      </c>
      <c r="L551" t="s">
        <v>638</v>
      </c>
      <c r="M551" t="s">
        <v>62</v>
      </c>
      <c r="N551">
        <v>3000</v>
      </c>
      <c r="O551" t="s">
        <v>56</v>
      </c>
      <c r="P551">
        <v>3941</v>
      </c>
      <c r="Q551" t="s">
        <v>328</v>
      </c>
      <c r="R551">
        <v>0</v>
      </c>
      <c r="S551" t="s">
        <v>58</v>
      </c>
      <c r="T551" s="6">
        <v>1661937.89</v>
      </c>
      <c r="U551" s="1">
        <v>150000</v>
      </c>
      <c r="V551" s="1">
        <v>1661937.89</v>
      </c>
      <c r="W551" s="1">
        <v>1661937.89</v>
      </c>
      <c r="X551" s="1">
        <v>1661937.89</v>
      </c>
      <c r="Y551" s="1">
        <v>1661937.89</v>
      </c>
      <c r="Z551" s="1">
        <v>55672</v>
      </c>
      <c r="AA551" s="1">
        <v>55671</v>
      </c>
    </row>
    <row r="552" spans="1:27" x14ac:dyDescent="0.35">
      <c r="A552" t="str">
        <f t="shared" si="24"/>
        <v>1.1-00-X0401801234310</v>
      </c>
      <c r="B552" t="s">
        <v>1027</v>
      </c>
      <c r="C552" t="s">
        <v>639</v>
      </c>
      <c r="D552" t="s">
        <v>643</v>
      </c>
      <c r="E552" t="s">
        <v>1032</v>
      </c>
      <c r="F552" t="s">
        <v>636</v>
      </c>
      <c r="G552" t="s">
        <v>60</v>
      </c>
      <c r="H552" t="s">
        <v>1053</v>
      </c>
      <c r="I552" t="s">
        <v>647</v>
      </c>
      <c r="J552" t="s">
        <v>297</v>
      </c>
      <c r="K552" t="str">
        <f t="shared" si="26"/>
        <v>012</v>
      </c>
      <c r="L552" t="s">
        <v>648</v>
      </c>
      <c r="M552" t="s">
        <v>298</v>
      </c>
      <c r="N552">
        <v>3000</v>
      </c>
      <c r="O552" t="s">
        <v>56</v>
      </c>
      <c r="P552">
        <v>3431</v>
      </c>
      <c r="Q552" t="s">
        <v>322</v>
      </c>
      <c r="R552">
        <v>0</v>
      </c>
      <c r="S552" t="s">
        <v>58</v>
      </c>
      <c r="T552" s="6">
        <v>1700000</v>
      </c>
      <c r="U552" s="1">
        <v>850000</v>
      </c>
      <c r="V552" s="1">
        <v>1592837.36</v>
      </c>
      <c r="W552" s="1">
        <v>1592837.36</v>
      </c>
      <c r="X552" s="1">
        <v>2230000</v>
      </c>
      <c r="Y552" s="1">
        <v>850000</v>
      </c>
      <c r="Z552" s="1">
        <v>1402317.92</v>
      </c>
      <c r="AA552" s="1">
        <v>1056614.52</v>
      </c>
    </row>
    <row r="553" spans="1:27" x14ac:dyDescent="0.35">
      <c r="A553" t="str">
        <f t="shared" si="24"/>
        <v>1.1-00-X0200900744810</v>
      </c>
      <c r="B553" t="s">
        <v>1027</v>
      </c>
      <c r="C553" t="s">
        <v>639</v>
      </c>
      <c r="D553" t="s">
        <v>643</v>
      </c>
      <c r="E553" t="s">
        <v>1034</v>
      </c>
      <c r="F553" t="s">
        <v>644</v>
      </c>
      <c r="G553" t="s">
        <v>178</v>
      </c>
      <c r="H553" t="s">
        <v>1070</v>
      </c>
      <c r="I553" t="s">
        <v>698</v>
      </c>
      <c r="J553" t="s">
        <v>428</v>
      </c>
      <c r="K553" t="str">
        <f t="shared" si="26"/>
        <v>007</v>
      </c>
      <c r="L553" t="s">
        <v>646</v>
      </c>
      <c r="M553" t="s">
        <v>257</v>
      </c>
      <c r="N553">
        <v>4000</v>
      </c>
      <c r="O553" t="s">
        <v>233</v>
      </c>
      <c r="P553">
        <v>4481</v>
      </c>
      <c r="Q553" t="s">
        <v>427</v>
      </c>
      <c r="R553">
        <v>0</v>
      </c>
      <c r="S553" t="s">
        <v>58</v>
      </c>
      <c r="T553" s="6">
        <v>1458174.06</v>
      </c>
      <c r="U553" s="1">
        <v>500000</v>
      </c>
      <c r="V553" s="1">
        <v>1458174.06</v>
      </c>
      <c r="W553" s="1">
        <v>1089485.31</v>
      </c>
      <c r="X553" s="1">
        <v>1000000</v>
      </c>
      <c r="Y553" s="1">
        <v>1000000</v>
      </c>
      <c r="Z553" s="1">
        <v>0</v>
      </c>
      <c r="AA553" s="1">
        <v>0</v>
      </c>
    </row>
    <row r="554" spans="1:27" x14ac:dyDescent="0.35">
      <c r="A554" t="str">
        <f t="shared" si="24"/>
        <v>1.1-00-X0201200956910</v>
      </c>
      <c r="B554" t="s">
        <v>1027</v>
      </c>
      <c r="C554" t="s">
        <v>639</v>
      </c>
      <c r="D554" t="s">
        <v>643</v>
      </c>
      <c r="E554" t="s">
        <v>1034</v>
      </c>
      <c r="F554" t="s">
        <v>644</v>
      </c>
      <c r="G554" t="s">
        <v>178</v>
      </c>
      <c r="H554" t="s">
        <v>1072</v>
      </c>
      <c r="I554" t="s">
        <v>703</v>
      </c>
      <c r="J554" t="s">
        <v>443</v>
      </c>
      <c r="K554" t="str">
        <f t="shared" si="26"/>
        <v>009</v>
      </c>
      <c r="L554" t="s">
        <v>700</v>
      </c>
      <c r="M554" t="s">
        <v>180</v>
      </c>
      <c r="N554">
        <v>5000</v>
      </c>
      <c r="O554" t="s">
        <v>118</v>
      </c>
      <c r="P554">
        <v>5691</v>
      </c>
      <c r="Q554" t="s">
        <v>210</v>
      </c>
      <c r="R554">
        <v>0</v>
      </c>
      <c r="S554" t="s">
        <v>58</v>
      </c>
      <c r="T554" s="6">
        <v>1581950</v>
      </c>
      <c r="U554" s="1">
        <v>1000000</v>
      </c>
      <c r="V554" s="1">
        <v>1581950</v>
      </c>
      <c r="W554" s="1">
        <v>1581950</v>
      </c>
      <c r="X554" s="1">
        <v>845000</v>
      </c>
      <c r="Y554" s="1">
        <v>1000000</v>
      </c>
      <c r="Z554" s="1">
        <v>739807.05</v>
      </c>
      <c r="AA554" s="1">
        <v>739807.05</v>
      </c>
    </row>
    <row r="555" spans="1:27" x14ac:dyDescent="0.35">
      <c r="A555" t="str">
        <f t="shared" si="24"/>
        <v>1.1-00-X0201200927210</v>
      </c>
      <c r="B555" t="s">
        <v>1027</v>
      </c>
      <c r="C555" t="s">
        <v>639</v>
      </c>
      <c r="D555" t="s">
        <v>643</v>
      </c>
      <c r="E555" t="s">
        <v>1034</v>
      </c>
      <c r="F555" t="s">
        <v>644</v>
      </c>
      <c r="G555" t="s">
        <v>178</v>
      </c>
      <c r="H555" t="s">
        <v>1072</v>
      </c>
      <c r="I555" t="s">
        <v>703</v>
      </c>
      <c r="J555" t="s">
        <v>443</v>
      </c>
      <c r="K555" t="str">
        <f t="shared" si="26"/>
        <v>009</v>
      </c>
      <c r="L555" t="s">
        <v>700</v>
      </c>
      <c r="M555" t="s">
        <v>180</v>
      </c>
      <c r="N555">
        <v>2000</v>
      </c>
      <c r="O555" t="s">
        <v>105</v>
      </c>
      <c r="P555">
        <v>2721</v>
      </c>
      <c r="Q555" t="s">
        <v>377</v>
      </c>
      <c r="R555">
        <v>0</v>
      </c>
      <c r="S555" t="s">
        <v>58</v>
      </c>
      <c r="T555" s="6">
        <v>1979577.12</v>
      </c>
      <c r="U555" s="1">
        <v>2000000</v>
      </c>
      <c r="V555" s="1">
        <v>1979577.12</v>
      </c>
      <c r="W555" s="1">
        <v>1906497.12</v>
      </c>
      <c r="X555" s="1">
        <v>4480000</v>
      </c>
      <c r="Y555" s="1">
        <v>2500000</v>
      </c>
      <c r="Z555" s="1">
        <v>2499409.5099999998</v>
      </c>
      <c r="AA555" s="1">
        <v>849380.42</v>
      </c>
    </row>
    <row r="556" spans="1:27" x14ac:dyDescent="0.35">
      <c r="A556" t="str">
        <f t="shared" si="24"/>
        <v>1.1-00-X0200700734110</v>
      </c>
      <c r="B556" t="s">
        <v>1027</v>
      </c>
      <c r="C556" t="s">
        <v>639</v>
      </c>
      <c r="D556" t="s">
        <v>643</v>
      </c>
      <c r="E556" t="s">
        <v>1034</v>
      </c>
      <c r="F556" t="s">
        <v>644</v>
      </c>
      <c r="G556" t="s">
        <v>178</v>
      </c>
      <c r="H556" t="s">
        <v>1066</v>
      </c>
      <c r="I556" t="s">
        <v>690</v>
      </c>
      <c r="J556" t="s">
        <v>691</v>
      </c>
      <c r="K556" t="str">
        <f t="shared" si="26"/>
        <v>007</v>
      </c>
      <c r="L556" t="s">
        <v>646</v>
      </c>
      <c r="M556" t="s">
        <v>257</v>
      </c>
      <c r="N556">
        <v>3000</v>
      </c>
      <c r="O556" t="s">
        <v>56</v>
      </c>
      <c r="P556">
        <v>3411</v>
      </c>
      <c r="Q556" t="s">
        <v>319</v>
      </c>
      <c r="R556">
        <v>0</v>
      </c>
      <c r="S556" t="s">
        <v>58</v>
      </c>
      <c r="T556" s="6">
        <v>2096912.6</v>
      </c>
      <c r="U556" s="1">
        <v>500000</v>
      </c>
      <c r="V556" s="1">
        <v>2096912.6</v>
      </c>
      <c r="W556" s="1">
        <v>2096912.6</v>
      </c>
      <c r="X556" s="1">
        <v>966883.28</v>
      </c>
      <c r="Y556" s="1">
        <v>1000000</v>
      </c>
      <c r="Z556" s="1">
        <v>966883.28</v>
      </c>
      <c r="AA556" s="1">
        <v>966883.28</v>
      </c>
    </row>
    <row r="557" spans="1:27" x14ac:dyDescent="0.35">
      <c r="A557" t="str">
        <f t="shared" si="24"/>
        <v>1.1-00-X0201501038210</v>
      </c>
      <c r="B557" t="s">
        <v>1027</v>
      </c>
      <c r="C557" t="s">
        <v>639</v>
      </c>
      <c r="D557" t="s">
        <v>643</v>
      </c>
      <c r="E557" t="s">
        <v>1034</v>
      </c>
      <c r="F557" t="s">
        <v>644</v>
      </c>
      <c r="G557" t="s">
        <v>178</v>
      </c>
      <c r="H557" t="s">
        <v>1056</v>
      </c>
      <c r="I557" t="s">
        <v>660</v>
      </c>
      <c r="J557" t="s">
        <v>661</v>
      </c>
      <c r="K557" t="str">
        <f t="shared" si="26"/>
        <v>010</v>
      </c>
      <c r="L557" t="s">
        <v>658</v>
      </c>
      <c r="M557" t="s">
        <v>276</v>
      </c>
      <c r="N557">
        <v>3000</v>
      </c>
      <c r="O557" t="s">
        <v>56</v>
      </c>
      <c r="P557">
        <v>3821</v>
      </c>
      <c r="Q557" t="s">
        <v>228</v>
      </c>
      <c r="R557">
        <v>0</v>
      </c>
      <c r="S557" t="s">
        <v>58</v>
      </c>
      <c r="T557" s="6">
        <v>3226408</v>
      </c>
      <c r="U557" s="1">
        <v>1500000</v>
      </c>
      <c r="V557" s="1">
        <v>3181408</v>
      </c>
      <c r="W557" s="1">
        <v>3181408</v>
      </c>
      <c r="X557" s="1">
        <v>603200</v>
      </c>
      <c r="Y557" s="1">
        <v>1000000</v>
      </c>
      <c r="Z557" s="1">
        <v>603200</v>
      </c>
      <c r="AA557" s="1">
        <v>603200</v>
      </c>
    </row>
    <row r="558" spans="1:27" x14ac:dyDescent="0.35">
      <c r="A558" t="str">
        <f t="shared" si="24"/>
        <v>1.1-00-X0201401038210</v>
      </c>
      <c r="B558" t="s">
        <v>1027</v>
      </c>
      <c r="C558" t="s">
        <v>639</v>
      </c>
      <c r="D558" t="s">
        <v>643</v>
      </c>
      <c r="E558" t="s">
        <v>1034</v>
      </c>
      <c r="F558" t="s">
        <v>644</v>
      </c>
      <c r="G558" t="s">
        <v>178</v>
      </c>
      <c r="H558" t="s">
        <v>1055</v>
      </c>
      <c r="I558" t="s">
        <v>657</v>
      </c>
      <c r="J558" t="s">
        <v>659</v>
      </c>
      <c r="K558" t="str">
        <f t="shared" si="26"/>
        <v>010</v>
      </c>
      <c r="L558" t="s">
        <v>658</v>
      </c>
      <c r="M558" t="s">
        <v>276</v>
      </c>
      <c r="N558">
        <v>3000</v>
      </c>
      <c r="O558" t="s">
        <v>56</v>
      </c>
      <c r="P558">
        <v>3821</v>
      </c>
      <c r="Q558" t="s">
        <v>228</v>
      </c>
      <c r="R558">
        <v>0</v>
      </c>
      <c r="S558" t="s">
        <v>58</v>
      </c>
      <c r="T558" s="6">
        <v>4800000.08</v>
      </c>
      <c r="U558" s="1">
        <v>2823470</v>
      </c>
      <c r="V558" s="1">
        <v>0</v>
      </c>
      <c r="W558" s="1">
        <v>0</v>
      </c>
      <c r="X558" s="1">
        <v>1896600</v>
      </c>
      <c r="Y558" s="1">
        <v>1000000</v>
      </c>
      <c r="Z558" s="1">
        <v>1896600</v>
      </c>
      <c r="AA558" s="1">
        <v>1896600</v>
      </c>
    </row>
    <row r="559" spans="1:27" x14ac:dyDescent="0.35">
      <c r="A559" t="str">
        <f t="shared" si="24"/>
        <v>1.1-00-X0201601044110</v>
      </c>
      <c r="B559" t="s">
        <v>1027</v>
      </c>
      <c r="C559" t="s">
        <v>639</v>
      </c>
      <c r="D559" t="s">
        <v>643</v>
      </c>
      <c r="E559" t="s">
        <v>1034</v>
      </c>
      <c r="F559" t="s">
        <v>644</v>
      </c>
      <c r="G559" t="s">
        <v>178</v>
      </c>
      <c r="H559" t="s">
        <v>1080</v>
      </c>
      <c r="I559" t="s">
        <v>720</v>
      </c>
      <c r="J559" t="s">
        <v>468</v>
      </c>
      <c r="K559" t="str">
        <f t="shared" si="26"/>
        <v>010</v>
      </c>
      <c r="L559" t="s">
        <v>658</v>
      </c>
      <c r="M559" t="s">
        <v>276</v>
      </c>
      <c r="N559">
        <v>4000</v>
      </c>
      <c r="O559" t="s">
        <v>233</v>
      </c>
      <c r="P559">
        <v>4411</v>
      </c>
      <c r="Q559" t="s">
        <v>231</v>
      </c>
      <c r="R559">
        <v>0</v>
      </c>
      <c r="S559" t="s">
        <v>58</v>
      </c>
      <c r="T559" s="6">
        <v>5689448.2000000002</v>
      </c>
      <c r="U559" s="1">
        <v>4200000</v>
      </c>
      <c r="V559" s="1">
        <v>4980000</v>
      </c>
      <c r="W559" s="1">
        <v>4980000</v>
      </c>
      <c r="X559" s="1">
        <v>5600000</v>
      </c>
      <c r="Y559" s="1">
        <v>5600000</v>
      </c>
      <c r="Z559" s="1">
        <v>5600000</v>
      </c>
      <c r="AA559" s="1">
        <v>5600000</v>
      </c>
    </row>
    <row r="560" spans="1:27" x14ac:dyDescent="0.35">
      <c r="A560" t="str">
        <f t="shared" si="24"/>
        <v>1.1-14-X0200700758110</v>
      </c>
      <c r="B560" t="s">
        <v>1125</v>
      </c>
      <c r="C560" t="s">
        <v>249</v>
      </c>
      <c r="D560" s="5" t="s">
        <v>252</v>
      </c>
      <c r="E560" t="s">
        <v>1034</v>
      </c>
      <c r="F560" t="s">
        <v>175</v>
      </c>
      <c r="G560" t="s">
        <v>178</v>
      </c>
      <c r="H560" t="s">
        <v>1066</v>
      </c>
      <c r="I560" t="s">
        <v>253</v>
      </c>
      <c r="J560" t="s">
        <v>256</v>
      </c>
      <c r="K560" t="s">
        <v>1066</v>
      </c>
      <c r="L560" t="s">
        <v>254</v>
      </c>
      <c r="M560" t="s">
        <v>257</v>
      </c>
      <c r="N560">
        <v>5000</v>
      </c>
      <c r="O560" t="s">
        <v>118</v>
      </c>
      <c r="P560">
        <v>5811</v>
      </c>
      <c r="Q560" t="s">
        <v>251</v>
      </c>
      <c r="R560">
        <v>0</v>
      </c>
      <c r="S560" t="s">
        <v>58</v>
      </c>
      <c r="T560" s="10">
        <v>8970600</v>
      </c>
      <c r="U560" s="1">
        <v>0</v>
      </c>
      <c r="V560" s="1">
        <v>8970600</v>
      </c>
      <c r="W560" s="1">
        <v>8970600</v>
      </c>
      <c r="X560" s="1">
        <v>0</v>
      </c>
      <c r="Y560" s="1">
        <v>0</v>
      </c>
      <c r="Z560" s="1">
        <v>0</v>
      </c>
      <c r="AA560" s="1">
        <v>0</v>
      </c>
    </row>
    <row r="561" spans="1:27" x14ac:dyDescent="0.35">
      <c r="A561" t="str">
        <f t="shared" si="24"/>
        <v>2.5-02-X0201300932510</v>
      </c>
      <c r="B561" t="s">
        <v>1028</v>
      </c>
      <c r="C561" t="s">
        <v>778</v>
      </c>
      <c r="D561" t="s">
        <v>779</v>
      </c>
      <c r="E561" t="s">
        <v>1034</v>
      </c>
      <c r="F561" t="s">
        <v>644</v>
      </c>
      <c r="G561" t="s">
        <v>178</v>
      </c>
      <c r="H561" t="s">
        <v>1106</v>
      </c>
      <c r="I561" t="s">
        <v>780</v>
      </c>
      <c r="J561" t="s">
        <v>179</v>
      </c>
      <c r="K561" t="str">
        <f>LEFT(L561,3)</f>
        <v>009</v>
      </c>
      <c r="L561" t="s">
        <v>700</v>
      </c>
      <c r="M561" t="s">
        <v>180</v>
      </c>
      <c r="N561">
        <v>3000</v>
      </c>
      <c r="O561" t="s">
        <v>56</v>
      </c>
      <c r="P561">
        <v>3251</v>
      </c>
      <c r="Q561" t="s">
        <v>137</v>
      </c>
      <c r="R561">
        <v>0</v>
      </c>
      <c r="S561" t="s">
        <v>58</v>
      </c>
      <c r="T561" s="6">
        <v>9003456</v>
      </c>
      <c r="U561" s="1">
        <v>5500000</v>
      </c>
      <c r="V561" s="1">
        <v>9003456</v>
      </c>
      <c r="W561" s="1">
        <v>9003456</v>
      </c>
      <c r="X561" s="1">
        <v>7202764.7999999998</v>
      </c>
      <c r="Y561" s="1">
        <v>9003456</v>
      </c>
      <c r="Z561" s="1">
        <v>6602534.4000000004</v>
      </c>
      <c r="AA561" s="1">
        <v>6602534.4000000004</v>
      </c>
    </row>
    <row r="562" spans="1:27" x14ac:dyDescent="0.35">
      <c r="A562" t="str">
        <f t="shared" si="24"/>
        <v>1.1-00-X02010008441112</v>
      </c>
      <c r="B562" t="s">
        <v>1027</v>
      </c>
      <c r="C562" t="s">
        <v>269</v>
      </c>
      <c r="D562" s="8" t="s">
        <v>274</v>
      </c>
      <c r="E562" t="s">
        <v>1034</v>
      </c>
      <c r="F562" t="s">
        <v>175</v>
      </c>
      <c r="G562" t="s">
        <v>178</v>
      </c>
      <c r="H562" t="s">
        <v>1079</v>
      </c>
      <c r="I562" t="s">
        <v>461</v>
      </c>
      <c r="J562" t="s">
        <v>464</v>
      </c>
      <c r="K562" t="s">
        <v>1052</v>
      </c>
      <c r="L562" t="s">
        <v>462</v>
      </c>
      <c r="M562" t="s">
        <v>465</v>
      </c>
      <c r="N562">
        <v>4000</v>
      </c>
      <c r="O562" t="s">
        <v>233</v>
      </c>
      <c r="P562">
        <v>4411</v>
      </c>
      <c r="Q562" t="s">
        <v>231</v>
      </c>
      <c r="R562">
        <v>12</v>
      </c>
      <c r="S562" t="s">
        <v>466</v>
      </c>
      <c r="T562" s="9">
        <v>1000000</v>
      </c>
      <c r="U562" s="1">
        <v>1000009.88</v>
      </c>
      <c r="V562" s="1">
        <v>767572</v>
      </c>
      <c r="W562" s="1">
        <v>474730</v>
      </c>
      <c r="X562" s="1">
        <v>0</v>
      </c>
      <c r="Y562" s="1">
        <v>0</v>
      </c>
      <c r="Z562" s="1">
        <v>0</v>
      </c>
      <c r="AA562" s="1">
        <v>0</v>
      </c>
    </row>
    <row r="563" spans="1:27" x14ac:dyDescent="0.35">
      <c r="A563" t="str">
        <f t="shared" si="24"/>
        <v>1.1-00-X02010008441111</v>
      </c>
      <c r="B563" t="s">
        <v>1027</v>
      </c>
      <c r="C563" t="s">
        <v>269</v>
      </c>
      <c r="D563" s="8" t="s">
        <v>274</v>
      </c>
      <c r="E563" t="s">
        <v>1034</v>
      </c>
      <c r="F563" t="s">
        <v>175</v>
      </c>
      <c r="G563" t="s">
        <v>178</v>
      </c>
      <c r="H563" t="s">
        <v>1079</v>
      </c>
      <c r="I563" t="s">
        <v>461</v>
      </c>
      <c r="J563" t="s">
        <v>464</v>
      </c>
      <c r="K563" t="s">
        <v>1052</v>
      </c>
      <c r="L563" t="s">
        <v>462</v>
      </c>
      <c r="M563" t="s">
        <v>465</v>
      </c>
      <c r="N563">
        <v>4000</v>
      </c>
      <c r="O563" t="s">
        <v>233</v>
      </c>
      <c r="P563">
        <v>4411</v>
      </c>
      <c r="Q563" t="s">
        <v>231</v>
      </c>
      <c r="R563">
        <v>11</v>
      </c>
      <c r="S563" t="s">
        <v>463</v>
      </c>
      <c r="T563" s="9">
        <v>3432000</v>
      </c>
      <c r="U563" s="1">
        <v>3431990.12</v>
      </c>
      <c r="V563" s="1">
        <v>2463946.11</v>
      </c>
      <c r="W563" s="1">
        <v>1516184.1</v>
      </c>
      <c r="X563" s="1">
        <v>0</v>
      </c>
      <c r="Y563" s="1">
        <v>0</v>
      </c>
      <c r="Z563" s="1">
        <v>0</v>
      </c>
      <c r="AA563" s="1">
        <v>0</v>
      </c>
    </row>
    <row r="564" spans="1:27" x14ac:dyDescent="0.35">
      <c r="A564" t="str">
        <f t="shared" si="24"/>
        <v>1.1-00-X0200700758110</v>
      </c>
      <c r="B564" t="s">
        <v>1027</v>
      </c>
      <c r="C564" t="s">
        <v>639</v>
      </c>
      <c r="D564" t="s">
        <v>643</v>
      </c>
      <c r="E564" t="s">
        <v>1034</v>
      </c>
      <c r="F564" t="s">
        <v>644</v>
      </c>
      <c r="G564" t="s">
        <v>178</v>
      </c>
      <c r="H564" t="s">
        <v>1066</v>
      </c>
      <c r="I564" t="s">
        <v>690</v>
      </c>
      <c r="J564" t="s">
        <v>691</v>
      </c>
      <c r="K564" t="str">
        <f>LEFT(L564,3)</f>
        <v>007</v>
      </c>
      <c r="L564" t="s">
        <v>646</v>
      </c>
      <c r="M564" t="s">
        <v>257</v>
      </c>
      <c r="N564">
        <v>5000</v>
      </c>
      <c r="O564" t="s">
        <v>118</v>
      </c>
      <c r="P564">
        <v>5811</v>
      </c>
      <c r="Q564" t="s">
        <v>251</v>
      </c>
      <c r="R564">
        <v>0</v>
      </c>
      <c r="S564" t="s">
        <v>58</v>
      </c>
      <c r="T564" s="6">
        <v>34325555.600000001</v>
      </c>
      <c r="U564" s="1">
        <v>0</v>
      </c>
      <c r="V564" s="1">
        <v>30202068.09</v>
      </c>
      <c r="W564" s="1">
        <v>29504344.09</v>
      </c>
      <c r="X564" s="1">
        <v>0</v>
      </c>
      <c r="Y564" s="1">
        <v>0</v>
      </c>
      <c r="Z564" s="1">
        <v>0</v>
      </c>
      <c r="AA564" s="1">
        <v>0</v>
      </c>
    </row>
    <row r="565" spans="1:27" x14ac:dyDescent="0.35">
      <c r="A565" t="str">
        <f t="shared" si="24"/>
        <v>2.5-02-X0703702361510</v>
      </c>
      <c r="B565" t="s">
        <v>1028</v>
      </c>
      <c r="C565" t="s">
        <v>778</v>
      </c>
      <c r="D565" t="s">
        <v>779</v>
      </c>
      <c r="E565" t="s">
        <v>1037</v>
      </c>
      <c r="F565" t="s">
        <v>684</v>
      </c>
      <c r="G565" t="s">
        <v>147</v>
      </c>
      <c r="H565" t="s">
        <v>1068</v>
      </c>
      <c r="I565" t="s">
        <v>694</v>
      </c>
      <c r="J565" t="s">
        <v>149</v>
      </c>
      <c r="K565" t="str">
        <f>LEFT(L565,3)</f>
        <v>023</v>
      </c>
      <c r="L565" t="s">
        <v>695</v>
      </c>
      <c r="M565" t="s">
        <v>150</v>
      </c>
      <c r="N565">
        <v>6000</v>
      </c>
      <c r="O565" t="s">
        <v>146</v>
      </c>
      <c r="P565">
        <v>6151</v>
      </c>
      <c r="Q565" t="s">
        <v>153</v>
      </c>
      <c r="R565">
        <v>0</v>
      </c>
      <c r="S565" t="s">
        <v>58</v>
      </c>
      <c r="T565" s="6">
        <v>46822219.18</v>
      </c>
      <c r="U565" s="1">
        <v>15000003.800000001</v>
      </c>
      <c r="V565" s="1">
        <v>46822219.18</v>
      </c>
      <c r="W565" s="1">
        <v>44395897.159999996</v>
      </c>
      <c r="X565" s="1">
        <v>9274794.4000000004</v>
      </c>
      <c r="Y565" s="1">
        <v>10000000</v>
      </c>
      <c r="Z565" s="1">
        <v>9267188.0500000007</v>
      </c>
      <c r="AA565" s="1">
        <v>9267188.0500000007</v>
      </c>
    </row>
    <row r="566" spans="1:27" x14ac:dyDescent="0.35">
      <c r="A566" t="str">
        <f t="shared" si="24"/>
        <v>2.6-12-X0703702361510</v>
      </c>
      <c r="B566" t="s">
        <v>1119</v>
      </c>
      <c r="C566" t="s">
        <v>259</v>
      </c>
      <c r="D566" t="s">
        <v>260</v>
      </c>
      <c r="E566" t="s">
        <v>1037</v>
      </c>
      <c r="F566" t="s">
        <v>140</v>
      </c>
      <c r="G566" t="s">
        <v>147</v>
      </c>
      <c r="H566" t="s">
        <v>1068</v>
      </c>
      <c r="I566" t="s">
        <v>141</v>
      </c>
      <c r="J566" t="s">
        <v>149</v>
      </c>
      <c r="K566" t="s">
        <v>1073</v>
      </c>
      <c r="L566" t="s">
        <v>142</v>
      </c>
      <c r="M566" t="s">
        <v>150</v>
      </c>
      <c r="N566">
        <v>6000</v>
      </c>
      <c r="O566" t="s">
        <v>146</v>
      </c>
      <c r="P566">
        <v>6151</v>
      </c>
      <c r="Q566" t="s">
        <v>153</v>
      </c>
      <c r="R566">
        <v>0</v>
      </c>
      <c r="S566" t="s">
        <v>58</v>
      </c>
      <c r="T566" s="6">
        <v>49992271.159999996</v>
      </c>
      <c r="U566" s="1">
        <v>0</v>
      </c>
      <c r="V566" s="1">
        <v>49992271.170000002</v>
      </c>
      <c r="W566" s="1">
        <v>49992271.170000002</v>
      </c>
      <c r="X566" s="1">
        <v>0</v>
      </c>
      <c r="Y566" s="1">
        <v>0</v>
      </c>
      <c r="Z566" s="1">
        <v>0</v>
      </c>
      <c r="AA566" s="1">
        <v>0</v>
      </c>
    </row>
    <row r="567" spans="1:27" x14ac:dyDescent="0.35">
      <c r="A567" t="str">
        <f t="shared" si="24"/>
        <v>2.5-01-X0703702361510</v>
      </c>
      <c r="B567" t="s">
        <v>1030</v>
      </c>
      <c r="C567" t="s">
        <v>795</v>
      </c>
      <c r="D567" t="s">
        <v>796</v>
      </c>
      <c r="E567" t="s">
        <v>1037</v>
      </c>
      <c r="F567" t="s">
        <v>684</v>
      </c>
      <c r="G567" t="s">
        <v>147</v>
      </c>
      <c r="H567" t="s">
        <v>1068</v>
      </c>
      <c r="I567" t="s">
        <v>694</v>
      </c>
      <c r="J567" t="s">
        <v>149</v>
      </c>
      <c r="K567" t="str">
        <f t="shared" ref="K567:K583" si="27">LEFT(L567,3)</f>
        <v>023</v>
      </c>
      <c r="L567" t="s">
        <v>695</v>
      </c>
      <c r="M567" t="s">
        <v>150</v>
      </c>
      <c r="N567">
        <v>6000</v>
      </c>
      <c r="O567" t="s">
        <v>146</v>
      </c>
      <c r="P567">
        <v>6151</v>
      </c>
      <c r="Q567" t="s">
        <v>153</v>
      </c>
      <c r="R567">
        <v>0</v>
      </c>
      <c r="S567" t="s">
        <v>58</v>
      </c>
      <c r="T567" s="6">
        <v>51800335.920000002</v>
      </c>
      <c r="U567" s="1">
        <v>19999996.199999999</v>
      </c>
      <c r="V567" s="1">
        <v>51779315.490000002</v>
      </c>
      <c r="W567" s="1">
        <v>36998267.979999997</v>
      </c>
      <c r="X567" s="1">
        <v>0</v>
      </c>
      <c r="Y567" s="1">
        <v>25000000</v>
      </c>
      <c r="Z567" s="1">
        <v>0</v>
      </c>
      <c r="AA567" s="1">
        <v>0</v>
      </c>
    </row>
    <row r="568" spans="1:27" x14ac:dyDescent="0.35">
      <c r="A568" t="str">
        <f t="shared" si="24"/>
        <v>1.1-00-X0703602232610</v>
      </c>
      <c r="B568" t="s">
        <v>1027</v>
      </c>
      <c r="C568" t="s">
        <v>639</v>
      </c>
      <c r="D568" t="s">
        <v>643</v>
      </c>
      <c r="E568" t="s">
        <v>1037</v>
      </c>
      <c r="F568" t="s">
        <v>684</v>
      </c>
      <c r="G568" t="s">
        <v>147</v>
      </c>
      <c r="H568" t="s">
        <v>1082</v>
      </c>
      <c r="I568" t="s">
        <v>722</v>
      </c>
      <c r="J568" t="s">
        <v>473</v>
      </c>
      <c r="K568" t="str">
        <f t="shared" si="27"/>
        <v>022</v>
      </c>
      <c r="L568" t="s">
        <v>723</v>
      </c>
      <c r="M568" t="s">
        <v>474</v>
      </c>
      <c r="N568">
        <v>3000</v>
      </c>
      <c r="O568" t="s">
        <v>56</v>
      </c>
      <c r="P568">
        <v>3261</v>
      </c>
      <c r="Q568" t="s">
        <v>409</v>
      </c>
      <c r="R568">
        <v>0</v>
      </c>
      <c r="S568" t="s">
        <v>58</v>
      </c>
      <c r="T568" s="6">
        <v>63236455.759999998</v>
      </c>
      <c r="U568" s="1">
        <v>30000000</v>
      </c>
      <c r="V568" s="1">
        <v>62932118.159999996</v>
      </c>
      <c r="W568" s="1">
        <v>62861961.359999999</v>
      </c>
      <c r="X568" s="1">
        <v>94280000</v>
      </c>
      <c r="Y568" s="1">
        <v>65000000</v>
      </c>
      <c r="Z568" s="1">
        <v>90225873</v>
      </c>
      <c r="AA568" s="1">
        <v>79322512.159999996</v>
      </c>
    </row>
    <row r="569" spans="1:27" x14ac:dyDescent="0.35">
      <c r="A569" t="str">
        <f t="shared" si="24"/>
        <v>1.1-00-X0703502135810</v>
      </c>
      <c r="B569" t="s">
        <v>1027</v>
      </c>
      <c r="C569" t="s">
        <v>639</v>
      </c>
      <c r="D569" t="s">
        <v>643</v>
      </c>
      <c r="E569" t="s">
        <v>1037</v>
      </c>
      <c r="F569" t="s">
        <v>684</v>
      </c>
      <c r="G569" t="s">
        <v>147</v>
      </c>
      <c r="H569" t="s">
        <v>1077</v>
      </c>
      <c r="I569" t="s">
        <v>713</v>
      </c>
      <c r="J569" t="s">
        <v>191</v>
      </c>
      <c r="K569" t="str">
        <f t="shared" si="27"/>
        <v>021</v>
      </c>
      <c r="L569" t="s">
        <v>714</v>
      </c>
      <c r="M569" t="s">
        <v>192</v>
      </c>
      <c r="N569">
        <v>3000</v>
      </c>
      <c r="O569" t="s">
        <v>56</v>
      </c>
      <c r="P569">
        <v>3581</v>
      </c>
      <c r="Q569" t="s">
        <v>190</v>
      </c>
      <c r="R569">
        <v>0</v>
      </c>
      <c r="S569" t="s">
        <v>58</v>
      </c>
      <c r="T569" s="6">
        <v>63446338.829999998</v>
      </c>
      <c r="U569" s="1">
        <v>0</v>
      </c>
      <c r="V569" s="1">
        <v>63446338.060000002</v>
      </c>
      <c r="W569" s="1">
        <v>62286339.219999999</v>
      </c>
      <c r="X569" s="1">
        <v>54655830.439999998</v>
      </c>
      <c r="Y569" s="1">
        <v>10000000</v>
      </c>
      <c r="Z569" s="1">
        <v>52300942.960000001</v>
      </c>
      <c r="AA569" s="1">
        <v>52300942.960000001</v>
      </c>
    </row>
    <row r="570" spans="1:27" x14ac:dyDescent="0.35">
      <c r="A570" t="str">
        <f t="shared" si="24"/>
        <v>2.5-02-X0703702361310</v>
      </c>
      <c r="B570" t="s">
        <v>1028</v>
      </c>
      <c r="C570" t="s">
        <v>778</v>
      </c>
      <c r="D570" t="s">
        <v>779</v>
      </c>
      <c r="E570" t="s">
        <v>1037</v>
      </c>
      <c r="F570" t="s">
        <v>684</v>
      </c>
      <c r="G570" t="s">
        <v>147</v>
      </c>
      <c r="H570" t="s">
        <v>1068</v>
      </c>
      <c r="I570" t="s">
        <v>694</v>
      </c>
      <c r="J570" t="s">
        <v>149</v>
      </c>
      <c r="K570" t="str">
        <f t="shared" si="27"/>
        <v>023</v>
      </c>
      <c r="L570" t="s">
        <v>695</v>
      </c>
      <c r="M570" t="s">
        <v>150</v>
      </c>
      <c r="N570">
        <v>6000</v>
      </c>
      <c r="O570" t="s">
        <v>146</v>
      </c>
      <c r="P570">
        <v>6131</v>
      </c>
      <c r="Q570" t="s">
        <v>152</v>
      </c>
      <c r="R570">
        <v>0</v>
      </c>
      <c r="S570" t="s">
        <v>58</v>
      </c>
      <c r="T570" s="6">
        <v>65612734.740000002</v>
      </c>
      <c r="U570" s="1">
        <v>19999999.440000001</v>
      </c>
      <c r="V570" s="1">
        <v>65612734.740000002</v>
      </c>
      <c r="W570" s="1">
        <v>55378473.460000001</v>
      </c>
      <c r="X570" s="1">
        <v>78856369.670000002</v>
      </c>
      <c r="Y570" s="1">
        <v>9999999.0500000007</v>
      </c>
      <c r="Z570" s="1">
        <v>78436712.909999996</v>
      </c>
      <c r="AA570" s="1">
        <v>76227445.569999993</v>
      </c>
    </row>
    <row r="571" spans="1:27" x14ac:dyDescent="0.35">
      <c r="A571" t="str">
        <f t="shared" si="24"/>
        <v>2.5-01-X0703702361310</v>
      </c>
      <c r="B571" t="s">
        <v>1030</v>
      </c>
      <c r="C571" t="s">
        <v>795</v>
      </c>
      <c r="D571" t="s">
        <v>796</v>
      </c>
      <c r="E571" t="s">
        <v>1037</v>
      </c>
      <c r="F571" t="s">
        <v>684</v>
      </c>
      <c r="G571" t="s">
        <v>147</v>
      </c>
      <c r="H571" t="s">
        <v>1068</v>
      </c>
      <c r="I571" t="s">
        <v>694</v>
      </c>
      <c r="J571" t="s">
        <v>149</v>
      </c>
      <c r="K571" t="str">
        <f t="shared" si="27"/>
        <v>023</v>
      </c>
      <c r="L571" t="s">
        <v>695</v>
      </c>
      <c r="M571" t="s">
        <v>150</v>
      </c>
      <c r="N571">
        <v>6000</v>
      </c>
      <c r="O571" t="s">
        <v>146</v>
      </c>
      <c r="P571">
        <v>6131</v>
      </c>
      <c r="Q571" t="s">
        <v>152</v>
      </c>
      <c r="R571">
        <v>0</v>
      </c>
      <c r="S571" t="s">
        <v>58</v>
      </c>
      <c r="T571" s="6">
        <v>67705780.079999998</v>
      </c>
      <c r="U571" s="1">
        <v>33091667.420000002</v>
      </c>
      <c r="V571" s="1">
        <v>67705780.049999997</v>
      </c>
      <c r="W571" s="1">
        <v>33860961.43</v>
      </c>
      <c r="X571" s="1">
        <v>111063039</v>
      </c>
      <c r="Y571" s="1">
        <v>31103392</v>
      </c>
      <c r="Z571" s="1">
        <v>104107584.54000001</v>
      </c>
      <c r="AA571" s="1">
        <v>98659123.859999999</v>
      </c>
    </row>
    <row r="572" spans="1:27" x14ac:dyDescent="0.35">
      <c r="A572" t="str">
        <f t="shared" si="24"/>
        <v>2.5-02-X0703402031110</v>
      </c>
      <c r="B572" t="s">
        <v>1028</v>
      </c>
      <c r="C572" t="s">
        <v>778</v>
      </c>
      <c r="D572" t="s">
        <v>779</v>
      </c>
      <c r="E572" t="s">
        <v>1037</v>
      </c>
      <c r="F572" t="s">
        <v>684</v>
      </c>
      <c r="G572" t="s">
        <v>147</v>
      </c>
      <c r="H572" t="s">
        <v>1083</v>
      </c>
      <c r="I572" t="s">
        <v>724</v>
      </c>
      <c r="J572" t="s">
        <v>200</v>
      </c>
      <c r="K572" t="str">
        <f t="shared" si="27"/>
        <v>020</v>
      </c>
      <c r="L572" t="s">
        <v>725</v>
      </c>
      <c r="M572" t="s">
        <v>201</v>
      </c>
      <c r="N572">
        <v>3000</v>
      </c>
      <c r="O572" t="s">
        <v>56</v>
      </c>
      <c r="P572">
        <v>3111</v>
      </c>
      <c r="Q572" t="s">
        <v>199</v>
      </c>
      <c r="R572">
        <v>0</v>
      </c>
      <c r="S572" t="s">
        <v>58</v>
      </c>
      <c r="T572" s="6">
        <v>80155711.950000003</v>
      </c>
      <c r="U572" s="1">
        <v>70000000</v>
      </c>
      <c r="V572" s="1">
        <v>80155711.950000003</v>
      </c>
      <c r="W572" s="1">
        <v>80155711.950000003</v>
      </c>
      <c r="X572" s="1">
        <v>91297557</v>
      </c>
      <c r="Y572" s="1">
        <v>75088733.549999997</v>
      </c>
      <c r="Z572" s="1">
        <v>90715574</v>
      </c>
      <c r="AA572" s="1">
        <v>90715574</v>
      </c>
    </row>
    <row r="573" spans="1:27" x14ac:dyDescent="0.35">
      <c r="A573" t="str">
        <f t="shared" si="24"/>
        <v>2.5-02-X0703502135810</v>
      </c>
      <c r="B573" t="s">
        <v>1028</v>
      </c>
      <c r="C573" t="s">
        <v>778</v>
      </c>
      <c r="D573" t="s">
        <v>779</v>
      </c>
      <c r="E573" t="s">
        <v>1037</v>
      </c>
      <c r="F573" t="s">
        <v>684</v>
      </c>
      <c r="G573" t="s">
        <v>147</v>
      </c>
      <c r="H573" t="s">
        <v>1077</v>
      </c>
      <c r="I573" t="s">
        <v>713</v>
      </c>
      <c r="J573" t="s">
        <v>191</v>
      </c>
      <c r="K573" t="str">
        <f t="shared" si="27"/>
        <v>021</v>
      </c>
      <c r="L573" t="s">
        <v>714</v>
      </c>
      <c r="M573" t="s">
        <v>192</v>
      </c>
      <c r="N573">
        <v>3000</v>
      </c>
      <c r="O573" t="s">
        <v>56</v>
      </c>
      <c r="P573">
        <v>3581</v>
      </c>
      <c r="Q573" t="s">
        <v>190</v>
      </c>
      <c r="R573">
        <v>0</v>
      </c>
      <c r="S573" t="s">
        <v>58</v>
      </c>
      <c r="T573" s="6">
        <v>132529588.31</v>
      </c>
      <c r="U573" s="1">
        <v>100000000</v>
      </c>
      <c r="V573" s="1">
        <v>132529588.31</v>
      </c>
      <c r="W573" s="1">
        <v>132529588.31</v>
      </c>
      <c r="X573" s="1">
        <v>191627198.15000001</v>
      </c>
      <c r="Y573" s="1">
        <v>100000000</v>
      </c>
      <c r="Z573" s="1">
        <v>191627198.13999999</v>
      </c>
      <c r="AA573" s="1">
        <v>191627198.13999999</v>
      </c>
    </row>
    <row r="574" spans="1:27" x14ac:dyDescent="0.35">
      <c r="A574" t="str">
        <f t="shared" si="24"/>
        <v>1.1-00-X0401901342110</v>
      </c>
      <c r="B574" t="s">
        <v>1027</v>
      </c>
      <c r="C574" t="s">
        <v>639</v>
      </c>
      <c r="D574" t="s">
        <v>643</v>
      </c>
      <c r="E574" t="s">
        <v>1032</v>
      </c>
      <c r="F574" t="s">
        <v>636</v>
      </c>
      <c r="G574" t="s">
        <v>60</v>
      </c>
      <c r="H574" t="s">
        <v>1050</v>
      </c>
      <c r="I574" t="s">
        <v>637</v>
      </c>
      <c r="J574" t="s">
        <v>61</v>
      </c>
      <c r="K574" t="str">
        <f t="shared" si="27"/>
        <v>013</v>
      </c>
      <c r="L574" t="s">
        <v>638</v>
      </c>
      <c r="M574" t="s">
        <v>62</v>
      </c>
      <c r="N574">
        <v>4000</v>
      </c>
      <c r="O574" t="s">
        <v>233</v>
      </c>
      <c r="P574">
        <v>4211</v>
      </c>
      <c r="Q574" t="s">
        <v>291</v>
      </c>
      <c r="R574">
        <v>0</v>
      </c>
      <c r="S574" t="s">
        <v>58</v>
      </c>
      <c r="T574" s="6">
        <v>2105566.7599999998</v>
      </c>
      <c r="U574" s="1">
        <v>2200000</v>
      </c>
      <c r="V574" s="1">
        <v>2105566.7599999998</v>
      </c>
      <c r="W574" s="1">
        <v>2105566.7599999998</v>
      </c>
      <c r="X574" s="1">
        <v>2200000</v>
      </c>
      <c r="Y574" s="1">
        <v>2200000</v>
      </c>
      <c r="Z574" s="1">
        <v>2105566.7599999998</v>
      </c>
      <c r="AA574" s="1">
        <v>2105566.7599999998</v>
      </c>
    </row>
    <row r="575" spans="1:27" x14ac:dyDescent="0.35">
      <c r="A575" t="str">
        <f t="shared" si="24"/>
        <v>1.1-00-X0401801233310</v>
      </c>
      <c r="B575" t="s">
        <v>1027</v>
      </c>
      <c r="C575" t="s">
        <v>639</v>
      </c>
      <c r="D575" t="s">
        <v>643</v>
      </c>
      <c r="E575" t="s">
        <v>1032</v>
      </c>
      <c r="F575" t="s">
        <v>636</v>
      </c>
      <c r="G575" t="s">
        <v>60</v>
      </c>
      <c r="H575" t="s">
        <v>1053</v>
      </c>
      <c r="I575" t="s">
        <v>647</v>
      </c>
      <c r="J575" t="s">
        <v>297</v>
      </c>
      <c r="K575" t="str">
        <f t="shared" si="27"/>
        <v>012</v>
      </c>
      <c r="L575" t="s">
        <v>648</v>
      </c>
      <c r="M575" t="s">
        <v>298</v>
      </c>
      <c r="N575">
        <v>3000</v>
      </c>
      <c r="O575" t="s">
        <v>56</v>
      </c>
      <c r="P575">
        <v>3331</v>
      </c>
      <c r="Q575" t="s">
        <v>317</v>
      </c>
      <c r="R575">
        <v>0</v>
      </c>
      <c r="S575" t="s">
        <v>58</v>
      </c>
      <c r="T575" s="6">
        <v>2605267.2000000002</v>
      </c>
      <c r="U575" s="1">
        <v>994495</v>
      </c>
      <c r="V575" s="1">
        <v>2605267.2000000002</v>
      </c>
      <c r="W575" s="1">
        <v>2559116.6</v>
      </c>
      <c r="X575" s="1">
        <v>2252201</v>
      </c>
      <c r="Y575" s="1">
        <v>1000000</v>
      </c>
      <c r="Z575" s="1">
        <v>693007.2</v>
      </c>
      <c r="AA575" s="1">
        <v>554555.4</v>
      </c>
    </row>
    <row r="576" spans="1:27" x14ac:dyDescent="0.35">
      <c r="A576" t="str">
        <f t="shared" si="24"/>
        <v>2.6-11-X0401901339210</v>
      </c>
      <c r="B576" t="s">
        <v>1117</v>
      </c>
      <c r="C576" t="s">
        <v>624</v>
      </c>
      <c r="D576" t="s">
        <v>625</v>
      </c>
      <c r="E576" t="s">
        <v>1032</v>
      </c>
      <c r="F576" t="s">
        <v>636</v>
      </c>
      <c r="G576" t="s">
        <v>60</v>
      </c>
      <c r="H576" t="s">
        <v>1050</v>
      </c>
      <c r="I576" t="s">
        <v>637</v>
      </c>
      <c r="J576" t="s">
        <v>61</v>
      </c>
      <c r="K576" t="str">
        <f t="shared" si="27"/>
        <v>013</v>
      </c>
      <c r="L576" t="s">
        <v>638</v>
      </c>
      <c r="M576" t="s">
        <v>62</v>
      </c>
      <c r="N576">
        <v>3000</v>
      </c>
      <c r="O576" t="s">
        <v>56</v>
      </c>
      <c r="P576">
        <v>3921</v>
      </c>
      <c r="Q576" t="s">
        <v>57</v>
      </c>
      <c r="R576">
        <v>0</v>
      </c>
      <c r="S576" t="s">
        <v>58</v>
      </c>
      <c r="T576" s="1">
        <v>0</v>
      </c>
      <c r="U576" s="1">
        <v>0</v>
      </c>
      <c r="V576" s="1">
        <v>0</v>
      </c>
      <c r="W576" s="1">
        <v>0</v>
      </c>
      <c r="X576" s="1">
        <v>1770.05</v>
      </c>
      <c r="Y576" s="1">
        <v>0</v>
      </c>
      <c r="Z576" s="1">
        <v>1770.05</v>
      </c>
      <c r="AA576" s="1">
        <v>1770.05</v>
      </c>
    </row>
    <row r="577" spans="1:27" x14ac:dyDescent="0.35">
      <c r="A577" t="str">
        <f t="shared" si="24"/>
        <v>1.1-00-X0402001421810</v>
      </c>
      <c r="B577" t="s">
        <v>1027</v>
      </c>
      <c r="C577" t="s">
        <v>639</v>
      </c>
      <c r="D577" t="s">
        <v>643</v>
      </c>
      <c r="E577" t="s">
        <v>1032</v>
      </c>
      <c r="F577" t="s">
        <v>636</v>
      </c>
      <c r="G577" t="s">
        <v>60</v>
      </c>
      <c r="H577" t="s">
        <v>1054</v>
      </c>
      <c r="I577" t="s">
        <v>655</v>
      </c>
      <c r="J577" t="s">
        <v>333</v>
      </c>
      <c r="K577" t="str">
        <f t="shared" si="27"/>
        <v>014</v>
      </c>
      <c r="L577" t="s">
        <v>656</v>
      </c>
      <c r="M577" t="s">
        <v>334</v>
      </c>
      <c r="N577">
        <v>2000</v>
      </c>
      <c r="O577" t="s">
        <v>105</v>
      </c>
      <c r="P577">
        <v>2181</v>
      </c>
      <c r="Q577" t="s">
        <v>332</v>
      </c>
      <c r="R577">
        <v>0</v>
      </c>
      <c r="S577" t="s">
        <v>58</v>
      </c>
      <c r="T577" s="6">
        <v>5041468.12</v>
      </c>
      <c r="U577" s="1">
        <v>4385000</v>
      </c>
      <c r="V577" s="1">
        <v>3616716</v>
      </c>
      <c r="W577" s="1">
        <v>3616716</v>
      </c>
      <c r="X577" s="1">
        <v>5890180</v>
      </c>
      <c r="Y577" s="1">
        <v>2000000</v>
      </c>
      <c r="Z577" s="1">
        <v>4746372</v>
      </c>
      <c r="AA577" s="1">
        <v>4746372</v>
      </c>
    </row>
    <row r="578" spans="1:27" x14ac:dyDescent="0.35">
      <c r="A578" t="str">
        <f t="shared" ref="A578:A641" si="28">CONCATENATE(B578,E578,H578,K578,P578,R578)</f>
        <v>2.6-05-X0100300333610</v>
      </c>
      <c r="B578" t="s">
        <v>1111</v>
      </c>
      <c r="C578" t="s">
        <v>234</v>
      </c>
      <c r="D578" s="5" t="s">
        <v>235</v>
      </c>
      <c r="E578" t="str">
        <f>LEFT(F578,2)</f>
        <v>01</v>
      </c>
      <c r="F578" t="s">
        <v>101</v>
      </c>
      <c r="G578" t="s">
        <v>109</v>
      </c>
      <c r="H578" t="str">
        <f>LEFT(I578,3)</f>
        <v>003</v>
      </c>
      <c r="I578" t="s">
        <v>102</v>
      </c>
      <c r="J578" t="s">
        <v>110</v>
      </c>
      <c r="K578" t="str">
        <f t="shared" si="27"/>
        <v>003</v>
      </c>
      <c r="L578" t="s">
        <v>103</v>
      </c>
      <c r="M578" t="s">
        <v>111</v>
      </c>
      <c r="N578">
        <v>3000</v>
      </c>
      <c r="O578" t="s">
        <v>56</v>
      </c>
      <c r="P578">
        <v>3361</v>
      </c>
      <c r="Q578" t="s">
        <v>114</v>
      </c>
      <c r="R578">
        <v>0</v>
      </c>
      <c r="S578" t="s">
        <v>58</v>
      </c>
      <c r="T578" s="9">
        <v>27500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</row>
    <row r="579" spans="1:27" x14ac:dyDescent="0.35">
      <c r="A579" t="str">
        <f t="shared" si="28"/>
        <v>1.1-00-X01001001441139</v>
      </c>
      <c r="B579" t="s">
        <v>1027</v>
      </c>
      <c r="C579" t="s">
        <v>269</v>
      </c>
      <c r="D579" s="8" t="s">
        <v>274</v>
      </c>
      <c r="E579" t="str">
        <f>LEFT(F579,2)</f>
        <v>01</v>
      </c>
      <c r="F579" t="s">
        <v>101</v>
      </c>
      <c r="G579" t="s">
        <v>109</v>
      </c>
      <c r="H579" t="str">
        <f>LEFT(I579,3)</f>
        <v>001</v>
      </c>
      <c r="I579" t="s">
        <v>341</v>
      </c>
      <c r="J579" t="s">
        <v>343</v>
      </c>
      <c r="K579" t="str">
        <f t="shared" si="27"/>
        <v>001</v>
      </c>
      <c r="L579" t="s">
        <v>342</v>
      </c>
      <c r="M579" t="s">
        <v>344</v>
      </c>
      <c r="N579">
        <v>4000</v>
      </c>
      <c r="O579" t="s">
        <v>233</v>
      </c>
      <c r="P579">
        <v>4411</v>
      </c>
      <c r="Q579" t="s">
        <v>231</v>
      </c>
      <c r="R579">
        <v>39</v>
      </c>
      <c r="S579" t="s">
        <v>347</v>
      </c>
      <c r="T579" s="9">
        <v>80899</v>
      </c>
      <c r="U579" s="1">
        <v>0</v>
      </c>
      <c r="V579" s="1">
        <v>80899</v>
      </c>
      <c r="W579" s="1">
        <v>80899</v>
      </c>
      <c r="X579" s="1">
        <v>0</v>
      </c>
      <c r="Y579" s="1">
        <v>0</v>
      </c>
      <c r="Z579" s="1">
        <v>0</v>
      </c>
      <c r="AA579" s="1">
        <v>0</v>
      </c>
    </row>
    <row r="580" spans="1:27" x14ac:dyDescent="0.35">
      <c r="A580" t="str">
        <f t="shared" si="28"/>
        <v>1.1-00-X01001001445140</v>
      </c>
      <c r="B580" t="s">
        <v>1027</v>
      </c>
      <c r="C580" t="s">
        <v>269</v>
      </c>
      <c r="D580" s="8" t="s">
        <v>274</v>
      </c>
      <c r="E580" t="str">
        <f>LEFT(F580,2)</f>
        <v>01</v>
      </c>
      <c r="F580" t="s">
        <v>101</v>
      </c>
      <c r="G580" t="s">
        <v>109</v>
      </c>
      <c r="H580" t="str">
        <f>LEFT(I580,3)</f>
        <v>001</v>
      </c>
      <c r="I580" t="s">
        <v>341</v>
      </c>
      <c r="J580" t="s">
        <v>343</v>
      </c>
      <c r="K580" t="str">
        <f t="shared" si="27"/>
        <v>001</v>
      </c>
      <c r="L580" t="s">
        <v>342</v>
      </c>
      <c r="M580" t="s">
        <v>344</v>
      </c>
      <c r="N580">
        <v>4000</v>
      </c>
      <c r="O580" t="s">
        <v>233</v>
      </c>
      <c r="P580">
        <v>4451</v>
      </c>
      <c r="Q580" t="s">
        <v>282</v>
      </c>
      <c r="R580">
        <v>40</v>
      </c>
      <c r="S580" t="s">
        <v>346</v>
      </c>
      <c r="T580" s="9">
        <v>165000</v>
      </c>
      <c r="U580" s="1">
        <v>0</v>
      </c>
      <c r="V580" s="1">
        <v>165000</v>
      </c>
      <c r="W580" s="1">
        <v>165000</v>
      </c>
      <c r="X580" s="1">
        <v>0</v>
      </c>
      <c r="Y580" s="1">
        <v>0</v>
      </c>
      <c r="Z580" s="1">
        <v>0</v>
      </c>
      <c r="AA580" s="1">
        <v>0</v>
      </c>
    </row>
    <row r="581" spans="1:27" x14ac:dyDescent="0.35">
      <c r="A581" t="str">
        <f t="shared" si="28"/>
        <v>1.1-00-X0100400436110</v>
      </c>
      <c r="B581" t="s">
        <v>1027</v>
      </c>
      <c r="C581" t="s">
        <v>639</v>
      </c>
      <c r="D581" t="s">
        <v>643</v>
      </c>
      <c r="E581" t="s">
        <v>1035</v>
      </c>
      <c r="F581" t="s">
        <v>663</v>
      </c>
      <c r="G581" t="s">
        <v>109</v>
      </c>
      <c r="H581" t="s">
        <v>1061</v>
      </c>
      <c r="I581" t="s">
        <v>675</v>
      </c>
      <c r="J581" t="s">
        <v>238</v>
      </c>
      <c r="K581" t="str">
        <f t="shared" si="27"/>
        <v>004</v>
      </c>
      <c r="L581" t="s">
        <v>676</v>
      </c>
      <c r="M581" t="s">
        <v>239</v>
      </c>
      <c r="N581">
        <v>3000</v>
      </c>
      <c r="O581" t="s">
        <v>56</v>
      </c>
      <c r="P581">
        <v>3611</v>
      </c>
      <c r="Q581" t="s">
        <v>241</v>
      </c>
      <c r="R581">
        <v>0</v>
      </c>
      <c r="S581" t="s">
        <v>58</v>
      </c>
      <c r="T581" s="6">
        <v>33460043.5</v>
      </c>
      <c r="U581" s="1">
        <v>30500000</v>
      </c>
      <c r="V581" s="1">
        <v>33436725.870000001</v>
      </c>
      <c r="W581" s="1">
        <v>33067672.539999999</v>
      </c>
      <c r="X581" s="1">
        <v>29582163.629999999</v>
      </c>
      <c r="Y581" s="1">
        <v>27900000</v>
      </c>
      <c r="Z581" s="1">
        <v>27991302.420000002</v>
      </c>
      <c r="AA581" s="1">
        <v>25800610.370000001</v>
      </c>
    </row>
    <row r="582" spans="1:27" x14ac:dyDescent="0.35">
      <c r="A582" t="str">
        <f t="shared" si="28"/>
        <v>2.6-05-X0502101554110</v>
      </c>
      <c r="B582" t="s">
        <v>1111</v>
      </c>
      <c r="C582" t="s">
        <v>781</v>
      </c>
      <c r="D582" t="s">
        <v>782</v>
      </c>
      <c r="E582" t="s">
        <v>1036</v>
      </c>
      <c r="F582" t="s">
        <v>677</v>
      </c>
      <c r="G582" t="s">
        <v>74</v>
      </c>
      <c r="H582" t="s">
        <v>1062</v>
      </c>
      <c r="I582" t="s">
        <v>678</v>
      </c>
      <c r="J582" t="s">
        <v>120</v>
      </c>
      <c r="K582" t="str">
        <f t="shared" si="27"/>
        <v>015</v>
      </c>
      <c r="L582" t="s">
        <v>679</v>
      </c>
      <c r="M582" t="s">
        <v>75</v>
      </c>
      <c r="N582">
        <v>5000</v>
      </c>
      <c r="O582" t="s">
        <v>118</v>
      </c>
      <c r="P582">
        <v>5411</v>
      </c>
      <c r="Q582" t="s">
        <v>242</v>
      </c>
      <c r="R582">
        <v>0</v>
      </c>
      <c r="S582" t="s">
        <v>58</v>
      </c>
      <c r="T582" s="6">
        <v>361499.99</v>
      </c>
      <c r="U582" s="1">
        <v>0</v>
      </c>
      <c r="V582" s="1">
        <v>351399.99</v>
      </c>
      <c r="W582" s="1">
        <v>351399.99</v>
      </c>
      <c r="X582" s="1">
        <v>460000</v>
      </c>
      <c r="Y582" s="1">
        <v>0</v>
      </c>
      <c r="Z582" s="1">
        <v>459900</v>
      </c>
      <c r="AA582" s="1">
        <v>459900</v>
      </c>
    </row>
    <row r="583" spans="1:27" x14ac:dyDescent="0.35">
      <c r="A583" t="str">
        <f t="shared" si="28"/>
        <v>1.1-00-X0502101556410</v>
      </c>
      <c r="B583" t="s">
        <v>1027</v>
      </c>
      <c r="C583" t="s">
        <v>639</v>
      </c>
      <c r="D583" t="s">
        <v>643</v>
      </c>
      <c r="E583" t="s">
        <v>1036</v>
      </c>
      <c r="F583" t="s">
        <v>677</v>
      </c>
      <c r="G583" t="s">
        <v>74</v>
      </c>
      <c r="H583" t="s">
        <v>1062</v>
      </c>
      <c r="I583" t="s">
        <v>678</v>
      </c>
      <c r="J583" t="s">
        <v>120</v>
      </c>
      <c r="K583" t="str">
        <f t="shared" si="27"/>
        <v>015</v>
      </c>
      <c r="L583" t="s">
        <v>679</v>
      </c>
      <c r="M583" t="s">
        <v>75</v>
      </c>
      <c r="N583">
        <v>5000</v>
      </c>
      <c r="O583" t="s">
        <v>118</v>
      </c>
      <c r="P583">
        <v>5641</v>
      </c>
      <c r="Q583" t="s">
        <v>244</v>
      </c>
      <c r="R583">
        <v>0</v>
      </c>
      <c r="S583" t="s">
        <v>58</v>
      </c>
      <c r="T583" s="6">
        <v>78913.64</v>
      </c>
      <c r="U583" s="1">
        <v>0</v>
      </c>
      <c r="V583" s="1">
        <v>78913.64</v>
      </c>
      <c r="W583" s="1">
        <v>78913.64</v>
      </c>
      <c r="X583" s="1">
        <v>133632.64000000001</v>
      </c>
      <c r="Y583" s="1">
        <v>61745.64</v>
      </c>
      <c r="Z583" s="1">
        <v>123839.98</v>
      </c>
      <c r="AA583" s="1">
        <v>123839.98</v>
      </c>
    </row>
    <row r="584" spans="1:27" x14ac:dyDescent="0.35">
      <c r="A584" t="str">
        <f t="shared" si="28"/>
        <v>2.6-06-X05021015211143</v>
      </c>
      <c r="B584" t="s">
        <v>1110</v>
      </c>
      <c r="C584" t="s">
        <v>100</v>
      </c>
      <c r="D584" s="5" t="s">
        <v>108</v>
      </c>
      <c r="E584" t="s">
        <v>1036</v>
      </c>
      <c r="F584" t="s">
        <v>67</v>
      </c>
      <c r="G584" t="s">
        <v>74</v>
      </c>
      <c r="H584" t="s">
        <v>1062</v>
      </c>
      <c r="I584" t="s">
        <v>115</v>
      </c>
      <c r="J584" t="s">
        <v>120</v>
      </c>
      <c r="K584" t="s">
        <v>1056</v>
      </c>
      <c r="L584" t="s">
        <v>69</v>
      </c>
      <c r="M584" t="s">
        <v>75</v>
      </c>
      <c r="N584">
        <v>2000</v>
      </c>
      <c r="O584" t="s">
        <v>105</v>
      </c>
      <c r="P584">
        <v>2111</v>
      </c>
      <c r="Q584" t="s">
        <v>124</v>
      </c>
      <c r="R584">
        <v>43</v>
      </c>
      <c r="S584" t="s">
        <v>107</v>
      </c>
      <c r="T584" s="9">
        <v>14824.8</v>
      </c>
      <c r="U584" s="1">
        <v>0</v>
      </c>
      <c r="V584" s="1">
        <v>14824.8</v>
      </c>
      <c r="W584" s="1">
        <v>14824.8</v>
      </c>
      <c r="X584" s="1">
        <v>0</v>
      </c>
      <c r="Y584" s="1">
        <v>0</v>
      </c>
      <c r="Z584" s="1">
        <v>0</v>
      </c>
      <c r="AA584" s="1">
        <v>0</v>
      </c>
    </row>
    <row r="585" spans="1:27" x14ac:dyDescent="0.35">
      <c r="A585" t="str">
        <f t="shared" si="28"/>
        <v>2.6-06-X05021015211152</v>
      </c>
      <c r="B585" t="s">
        <v>1110</v>
      </c>
      <c r="C585" t="s">
        <v>100</v>
      </c>
      <c r="D585" s="5" t="s">
        <v>108</v>
      </c>
      <c r="E585" t="s">
        <v>1036</v>
      </c>
      <c r="F585" t="s">
        <v>67</v>
      </c>
      <c r="G585" t="s">
        <v>74</v>
      </c>
      <c r="H585" t="s">
        <v>1062</v>
      </c>
      <c r="I585" t="s">
        <v>115</v>
      </c>
      <c r="J585" t="s">
        <v>120</v>
      </c>
      <c r="K585" t="s">
        <v>1056</v>
      </c>
      <c r="L585" t="s">
        <v>69</v>
      </c>
      <c r="M585" t="s">
        <v>75</v>
      </c>
      <c r="N585">
        <v>2000</v>
      </c>
      <c r="O585" t="s">
        <v>105</v>
      </c>
      <c r="P585">
        <v>2111</v>
      </c>
      <c r="Q585" t="s">
        <v>124</v>
      </c>
      <c r="R585">
        <v>52</v>
      </c>
      <c r="S585" t="s">
        <v>112</v>
      </c>
      <c r="T585" s="9">
        <v>12201.26</v>
      </c>
      <c r="U585" s="1">
        <v>0</v>
      </c>
      <c r="V585" s="1">
        <v>9759.7999999999993</v>
      </c>
      <c r="W585" s="1">
        <v>9759.7999999999993</v>
      </c>
      <c r="X585" s="1">
        <v>0</v>
      </c>
      <c r="Y585" s="1">
        <v>0</v>
      </c>
      <c r="Z585" s="1">
        <v>0</v>
      </c>
      <c r="AA585" s="1">
        <v>0</v>
      </c>
    </row>
    <row r="586" spans="1:27" x14ac:dyDescent="0.35">
      <c r="A586" t="str">
        <f t="shared" si="28"/>
        <v>2.6-05-X0502101521110</v>
      </c>
      <c r="B586" t="s">
        <v>1111</v>
      </c>
      <c r="C586" t="s">
        <v>234</v>
      </c>
      <c r="D586" s="5" t="s">
        <v>235</v>
      </c>
      <c r="E586" t="s">
        <v>1036</v>
      </c>
      <c r="F586" t="s">
        <v>67</v>
      </c>
      <c r="G586" t="s">
        <v>74</v>
      </c>
      <c r="H586" t="s">
        <v>1062</v>
      </c>
      <c r="I586" t="s">
        <v>115</v>
      </c>
      <c r="J586" t="s">
        <v>120</v>
      </c>
      <c r="K586" t="s">
        <v>1056</v>
      </c>
      <c r="L586" t="s">
        <v>69</v>
      </c>
      <c r="M586" t="s">
        <v>75</v>
      </c>
      <c r="N586">
        <v>2000</v>
      </c>
      <c r="O586" t="s">
        <v>105</v>
      </c>
      <c r="P586">
        <v>2111</v>
      </c>
      <c r="Q586" t="s">
        <v>124</v>
      </c>
      <c r="R586">
        <v>0</v>
      </c>
      <c r="S586" t="s">
        <v>58</v>
      </c>
      <c r="T586" s="9">
        <v>8250</v>
      </c>
      <c r="U586" s="1">
        <v>0</v>
      </c>
      <c r="V586" s="1">
        <v>7759.96</v>
      </c>
      <c r="W586" s="1">
        <v>7759.96</v>
      </c>
      <c r="X586" s="1">
        <v>0</v>
      </c>
      <c r="Y586" s="1">
        <v>0</v>
      </c>
      <c r="Z586" s="1">
        <v>0</v>
      </c>
      <c r="AA586" s="1">
        <v>0</v>
      </c>
    </row>
    <row r="587" spans="1:27" x14ac:dyDescent="0.35">
      <c r="A587" t="str">
        <f t="shared" si="28"/>
        <v>2.6-06-X05021015214145</v>
      </c>
      <c r="B587" t="s">
        <v>1110</v>
      </c>
      <c r="C587" t="s">
        <v>100</v>
      </c>
      <c r="D587" s="5" t="s">
        <v>108</v>
      </c>
      <c r="E587" t="s">
        <v>1036</v>
      </c>
      <c r="F587" t="s">
        <v>67</v>
      </c>
      <c r="G587" t="s">
        <v>74</v>
      </c>
      <c r="H587" t="s">
        <v>1062</v>
      </c>
      <c r="I587" t="s">
        <v>115</v>
      </c>
      <c r="J587" t="s">
        <v>120</v>
      </c>
      <c r="K587" t="s">
        <v>1056</v>
      </c>
      <c r="L587" t="s">
        <v>69</v>
      </c>
      <c r="M587" t="s">
        <v>75</v>
      </c>
      <c r="N587">
        <v>2000</v>
      </c>
      <c r="O587" t="s">
        <v>105</v>
      </c>
      <c r="P587">
        <v>2141</v>
      </c>
      <c r="Q587" t="s">
        <v>126</v>
      </c>
      <c r="R587">
        <v>45</v>
      </c>
      <c r="S587" t="s">
        <v>107</v>
      </c>
      <c r="T587" s="9">
        <v>220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</row>
    <row r="588" spans="1:27" x14ac:dyDescent="0.35">
      <c r="A588" t="str">
        <f t="shared" si="28"/>
        <v>2.6-06-X05021015214153</v>
      </c>
      <c r="B588" t="s">
        <v>1110</v>
      </c>
      <c r="C588" t="s">
        <v>100</v>
      </c>
      <c r="D588" s="5" t="s">
        <v>108</v>
      </c>
      <c r="E588" t="s">
        <v>1036</v>
      </c>
      <c r="F588" t="s">
        <v>67</v>
      </c>
      <c r="G588" t="s">
        <v>74</v>
      </c>
      <c r="H588" t="s">
        <v>1062</v>
      </c>
      <c r="I588" t="s">
        <v>115</v>
      </c>
      <c r="J588" t="s">
        <v>120</v>
      </c>
      <c r="K588" t="s">
        <v>1056</v>
      </c>
      <c r="L588" t="s">
        <v>69</v>
      </c>
      <c r="M588" t="s">
        <v>75</v>
      </c>
      <c r="N588">
        <v>2000</v>
      </c>
      <c r="O588" t="s">
        <v>105</v>
      </c>
      <c r="P588">
        <v>2141</v>
      </c>
      <c r="Q588" t="s">
        <v>126</v>
      </c>
      <c r="R588">
        <v>53</v>
      </c>
      <c r="S588" t="s">
        <v>112</v>
      </c>
      <c r="T588" s="9">
        <v>310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</row>
    <row r="589" spans="1:27" x14ac:dyDescent="0.35">
      <c r="A589" t="str">
        <f t="shared" si="28"/>
        <v>2.6-06-X05021015217154</v>
      </c>
      <c r="B589" t="s">
        <v>1110</v>
      </c>
      <c r="C589" t="s">
        <v>100</v>
      </c>
      <c r="D589" s="5" t="s">
        <v>108</v>
      </c>
      <c r="E589" t="s">
        <v>1036</v>
      </c>
      <c r="F589" t="s">
        <v>67</v>
      </c>
      <c r="G589" t="s">
        <v>74</v>
      </c>
      <c r="H589" t="s">
        <v>1062</v>
      </c>
      <c r="I589" t="s">
        <v>115</v>
      </c>
      <c r="J589" t="s">
        <v>120</v>
      </c>
      <c r="K589" t="s">
        <v>1056</v>
      </c>
      <c r="L589" t="s">
        <v>69</v>
      </c>
      <c r="M589" t="s">
        <v>75</v>
      </c>
      <c r="N589">
        <v>2000</v>
      </c>
      <c r="O589" t="s">
        <v>105</v>
      </c>
      <c r="P589">
        <v>2171</v>
      </c>
      <c r="Q589" t="s">
        <v>127</v>
      </c>
      <c r="R589">
        <v>54</v>
      </c>
      <c r="S589" t="s">
        <v>112</v>
      </c>
      <c r="T589" s="9">
        <v>3000</v>
      </c>
      <c r="U589" s="1">
        <v>0</v>
      </c>
      <c r="V589" s="1">
        <v>2999.76</v>
      </c>
      <c r="W589" s="1">
        <v>2999.76</v>
      </c>
      <c r="X589" s="1">
        <v>0</v>
      </c>
      <c r="Y589" s="1">
        <v>0</v>
      </c>
      <c r="Z589" s="1">
        <v>0</v>
      </c>
      <c r="AA589" s="1">
        <v>0</v>
      </c>
    </row>
    <row r="590" spans="1:27" x14ac:dyDescent="0.35">
      <c r="A590" t="str">
        <f t="shared" si="28"/>
        <v>2.6-06-X05021015261146</v>
      </c>
      <c r="B590" t="s">
        <v>1110</v>
      </c>
      <c r="C590" t="s">
        <v>100</v>
      </c>
      <c r="D590" s="5" t="s">
        <v>108</v>
      </c>
      <c r="E590" t="s">
        <v>1036</v>
      </c>
      <c r="F590" t="s">
        <v>67</v>
      </c>
      <c r="G590" t="s">
        <v>74</v>
      </c>
      <c r="H590" t="s">
        <v>1062</v>
      </c>
      <c r="I590" t="s">
        <v>115</v>
      </c>
      <c r="J590" t="s">
        <v>120</v>
      </c>
      <c r="K590" t="s">
        <v>1056</v>
      </c>
      <c r="L590" t="s">
        <v>69</v>
      </c>
      <c r="M590" t="s">
        <v>75</v>
      </c>
      <c r="N590">
        <v>2000</v>
      </c>
      <c r="O590" t="s">
        <v>105</v>
      </c>
      <c r="P590">
        <v>2611</v>
      </c>
      <c r="Q590" t="s">
        <v>128</v>
      </c>
      <c r="R590">
        <v>46</v>
      </c>
      <c r="S590" t="s">
        <v>107</v>
      </c>
      <c r="T590" s="9">
        <v>11000</v>
      </c>
      <c r="U590" s="1">
        <v>0</v>
      </c>
      <c r="V590" s="1">
        <v>10962</v>
      </c>
      <c r="W590" s="1">
        <v>10962</v>
      </c>
      <c r="X590" s="1">
        <v>0</v>
      </c>
      <c r="Y590" s="1">
        <v>0</v>
      </c>
      <c r="Z590" s="1">
        <v>0</v>
      </c>
      <c r="AA590" s="1">
        <v>0</v>
      </c>
    </row>
    <row r="591" spans="1:27" x14ac:dyDescent="0.35">
      <c r="A591" t="str">
        <f t="shared" si="28"/>
        <v>2.6-06-X05021015261155</v>
      </c>
      <c r="B591" t="s">
        <v>1110</v>
      </c>
      <c r="C591" t="s">
        <v>100</v>
      </c>
      <c r="D591" s="5" t="s">
        <v>108</v>
      </c>
      <c r="E591" t="s">
        <v>1036</v>
      </c>
      <c r="F591" t="s">
        <v>67</v>
      </c>
      <c r="G591" t="s">
        <v>74</v>
      </c>
      <c r="H591" t="s">
        <v>1062</v>
      </c>
      <c r="I591" t="s">
        <v>115</v>
      </c>
      <c r="J591" t="s">
        <v>120</v>
      </c>
      <c r="K591" t="s">
        <v>1056</v>
      </c>
      <c r="L591" t="s">
        <v>69</v>
      </c>
      <c r="M591" t="s">
        <v>75</v>
      </c>
      <c r="N591">
        <v>2000</v>
      </c>
      <c r="O591" t="s">
        <v>105</v>
      </c>
      <c r="P591">
        <v>2611</v>
      </c>
      <c r="Q591" t="s">
        <v>128</v>
      </c>
      <c r="R591">
        <v>55</v>
      </c>
      <c r="S591" t="s">
        <v>112</v>
      </c>
      <c r="T591" s="9">
        <v>11000</v>
      </c>
      <c r="U591" s="1">
        <v>0</v>
      </c>
      <c r="V591" s="1">
        <v>10962</v>
      </c>
      <c r="W591" s="1">
        <v>10962</v>
      </c>
      <c r="X591" s="1">
        <v>0</v>
      </c>
      <c r="Y591" s="1">
        <v>0</v>
      </c>
      <c r="Z591" s="1">
        <v>0</v>
      </c>
      <c r="AA591" s="1">
        <v>0</v>
      </c>
    </row>
    <row r="592" spans="1:27" x14ac:dyDescent="0.35">
      <c r="A592" t="str">
        <f t="shared" si="28"/>
        <v>2.6-06-X05021015271162</v>
      </c>
      <c r="B592" t="s">
        <v>1110</v>
      </c>
      <c r="C592" t="s">
        <v>100</v>
      </c>
      <c r="D592" s="5" t="s">
        <v>108</v>
      </c>
      <c r="E592" t="s">
        <v>1036</v>
      </c>
      <c r="F592" t="s">
        <v>67</v>
      </c>
      <c r="G592" t="s">
        <v>74</v>
      </c>
      <c r="H592" t="s">
        <v>1062</v>
      </c>
      <c r="I592" t="s">
        <v>115</v>
      </c>
      <c r="J592" t="s">
        <v>120</v>
      </c>
      <c r="K592" t="s">
        <v>1056</v>
      </c>
      <c r="L592" t="s">
        <v>69</v>
      </c>
      <c r="M592" t="s">
        <v>75</v>
      </c>
      <c r="N592">
        <v>2000</v>
      </c>
      <c r="O592" t="s">
        <v>105</v>
      </c>
      <c r="P592">
        <v>2711</v>
      </c>
      <c r="Q592" t="s">
        <v>106</v>
      </c>
      <c r="R592">
        <v>62</v>
      </c>
      <c r="S592" t="s">
        <v>107</v>
      </c>
      <c r="T592" s="9">
        <v>3150</v>
      </c>
      <c r="U592" s="1">
        <v>0</v>
      </c>
      <c r="V592" s="1">
        <v>2919.14</v>
      </c>
      <c r="W592" s="1">
        <v>2919.14</v>
      </c>
      <c r="X592" s="1">
        <v>0</v>
      </c>
      <c r="Y592" s="1">
        <v>0</v>
      </c>
      <c r="Z592" s="1">
        <v>0</v>
      </c>
      <c r="AA592" s="1">
        <v>0</v>
      </c>
    </row>
    <row r="593" spans="1:27" x14ac:dyDescent="0.35">
      <c r="A593" t="str">
        <f t="shared" si="28"/>
        <v>2.6-06-X05021015271164</v>
      </c>
      <c r="B593" t="s">
        <v>1110</v>
      </c>
      <c r="C593" t="s">
        <v>100</v>
      </c>
      <c r="D593" s="5" t="s">
        <v>108</v>
      </c>
      <c r="E593" t="s">
        <v>1036</v>
      </c>
      <c r="F593" t="s">
        <v>67</v>
      </c>
      <c r="G593" t="s">
        <v>74</v>
      </c>
      <c r="H593" t="s">
        <v>1062</v>
      </c>
      <c r="I593" t="s">
        <v>115</v>
      </c>
      <c r="J593" t="s">
        <v>120</v>
      </c>
      <c r="K593" t="s">
        <v>1056</v>
      </c>
      <c r="L593" t="s">
        <v>69</v>
      </c>
      <c r="M593" t="s">
        <v>75</v>
      </c>
      <c r="N593">
        <v>2000</v>
      </c>
      <c r="O593" t="s">
        <v>105</v>
      </c>
      <c r="P593">
        <v>2711</v>
      </c>
      <c r="Q593" t="s">
        <v>106</v>
      </c>
      <c r="R593">
        <v>64</v>
      </c>
      <c r="S593" t="s">
        <v>112</v>
      </c>
      <c r="T593" s="9">
        <v>4500</v>
      </c>
      <c r="U593" s="1">
        <v>0</v>
      </c>
      <c r="V593" s="1">
        <v>4495</v>
      </c>
      <c r="W593" s="1">
        <v>4495</v>
      </c>
      <c r="X593" s="1">
        <v>0</v>
      </c>
      <c r="Y593" s="1">
        <v>0</v>
      </c>
      <c r="Z593" s="1">
        <v>0</v>
      </c>
      <c r="AA593" s="1">
        <v>0</v>
      </c>
    </row>
    <row r="594" spans="1:27" x14ac:dyDescent="0.35">
      <c r="A594" t="str">
        <f t="shared" si="28"/>
        <v>1.1-00-X05021015334133</v>
      </c>
      <c r="B594" t="s">
        <v>1027</v>
      </c>
      <c r="C594" t="s">
        <v>269</v>
      </c>
      <c r="D594" s="8" t="s">
        <v>274</v>
      </c>
      <c r="E594" t="s">
        <v>1036</v>
      </c>
      <c r="F594" t="s">
        <v>67</v>
      </c>
      <c r="G594" t="s">
        <v>74</v>
      </c>
      <c r="H594" t="s">
        <v>1062</v>
      </c>
      <c r="I594" t="s">
        <v>115</v>
      </c>
      <c r="J594" t="s">
        <v>120</v>
      </c>
      <c r="K594" t="s">
        <v>1056</v>
      </c>
      <c r="L594" t="s">
        <v>69</v>
      </c>
      <c r="M594" t="s">
        <v>75</v>
      </c>
      <c r="N594">
        <v>3000</v>
      </c>
      <c r="O594" t="s">
        <v>56</v>
      </c>
      <c r="P594">
        <v>3341</v>
      </c>
      <c r="Q594" t="s">
        <v>162</v>
      </c>
      <c r="R594">
        <v>33</v>
      </c>
      <c r="S594" t="s">
        <v>384</v>
      </c>
      <c r="T594" s="9">
        <v>139200</v>
      </c>
      <c r="U594" s="1">
        <v>0</v>
      </c>
      <c r="V594" s="1">
        <v>139200</v>
      </c>
      <c r="W594" s="1">
        <v>125280</v>
      </c>
      <c r="X594" s="1">
        <v>0</v>
      </c>
      <c r="Y594" s="1">
        <v>0</v>
      </c>
      <c r="Z594" s="1">
        <v>0</v>
      </c>
      <c r="AA594" s="1">
        <v>0</v>
      </c>
    </row>
    <row r="595" spans="1:27" x14ac:dyDescent="0.35">
      <c r="A595" t="str">
        <f t="shared" si="28"/>
        <v>1.1-00-X05021015334134</v>
      </c>
      <c r="B595" t="s">
        <v>1027</v>
      </c>
      <c r="C595" t="s">
        <v>269</v>
      </c>
      <c r="D595" s="8" t="s">
        <v>274</v>
      </c>
      <c r="E595" t="s">
        <v>1036</v>
      </c>
      <c r="F595" t="s">
        <v>67</v>
      </c>
      <c r="G595" t="s">
        <v>74</v>
      </c>
      <c r="H595" t="s">
        <v>1062</v>
      </c>
      <c r="I595" t="s">
        <v>115</v>
      </c>
      <c r="J595" t="s">
        <v>120</v>
      </c>
      <c r="K595" t="s">
        <v>1056</v>
      </c>
      <c r="L595" t="s">
        <v>69</v>
      </c>
      <c r="M595" t="s">
        <v>75</v>
      </c>
      <c r="N595">
        <v>3000</v>
      </c>
      <c r="O595" t="s">
        <v>56</v>
      </c>
      <c r="P595">
        <v>3341</v>
      </c>
      <c r="Q595" t="s">
        <v>162</v>
      </c>
      <c r="R595">
        <v>34</v>
      </c>
      <c r="S595" t="s">
        <v>385</v>
      </c>
      <c r="T595" s="9">
        <v>591855.19999999995</v>
      </c>
      <c r="U595" s="1">
        <v>0</v>
      </c>
      <c r="V595" s="1">
        <v>591855.19999999995</v>
      </c>
      <c r="W595" s="1">
        <v>551719.19999999995</v>
      </c>
      <c r="X595" s="1">
        <v>0</v>
      </c>
      <c r="Y595" s="1">
        <v>0</v>
      </c>
      <c r="Z595" s="1">
        <v>0</v>
      </c>
      <c r="AA595" s="1">
        <v>0</v>
      </c>
    </row>
    <row r="596" spans="1:27" x14ac:dyDescent="0.35">
      <c r="A596" t="str">
        <f t="shared" si="28"/>
        <v>1.1-00-X05021015334135</v>
      </c>
      <c r="B596" t="s">
        <v>1027</v>
      </c>
      <c r="C596" t="s">
        <v>269</v>
      </c>
      <c r="D596" s="8" t="s">
        <v>274</v>
      </c>
      <c r="E596" t="s">
        <v>1036</v>
      </c>
      <c r="F596" t="s">
        <v>67</v>
      </c>
      <c r="G596" t="s">
        <v>74</v>
      </c>
      <c r="H596" t="s">
        <v>1062</v>
      </c>
      <c r="I596" t="s">
        <v>115</v>
      </c>
      <c r="J596" t="s">
        <v>120</v>
      </c>
      <c r="K596" t="s">
        <v>1056</v>
      </c>
      <c r="L596" t="s">
        <v>69</v>
      </c>
      <c r="M596" t="s">
        <v>75</v>
      </c>
      <c r="N596">
        <v>3000</v>
      </c>
      <c r="O596" t="s">
        <v>56</v>
      </c>
      <c r="P596">
        <v>3341</v>
      </c>
      <c r="Q596" t="s">
        <v>162</v>
      </c>
      <c r="R596">
        <v>35</v>
      </c>
      <c r="S596" t="s">
        <v>386</v>
      </c>
      <c r="T596" s="9">
        <v>72348.5</v>
      </c>
      <c r="U596" s="1">
        <v>0</v>
      </c>
      <c r="V596" s="1">
        <v>72348.5</v>
      </c>
      <c r="W596" s="1">
        <v>62604.5</v>
      </c>
      <c r="X596" s="1">
        <v>0</v>
      </c>
      <c r="Y596" s="1">
        <v>0</v>
      </c>
      <c r="Z596" s="1">
        <v>0</v>
      </c>
      <c r="AA596" s="1">
        <v>0</v>
      </c>
    </row>
    <row r="597" spans="1:27" x14ac:dyDescent="0.35">
      <c r="A597" t="str">
        <f t="shared" si="28"/>
        <v>2.6-06-X05021015336163</v>
      </c>
      <c r="B597" t="s">
        <v>1110</v>
      </c>
      <c r="C597" t="s">
        <v>100</v>
      </c>
      <c r="D597" s="5" t="s">
        <v>108</v>
      </c>
      <c r="E597" t="s">
        <v>1036</v>
      </c>
      <c r="F597" t="s">
        <v>67</v>
      </c>
      <c r="G597" t="s">
        <v>74</v>
      </c>
      <c r="H597" t="s">
        <v>1062</v>
      </c>
      <c r="I597" t="s">
        <v>115</v>
      </c>
      <c r="J597" t="s">
        <v>120</v>
      </c>
      <c r="K597" t="s">
        <v>1056</v>
      </c>
      <c r="L597" t="s">
        <v>69</v>
      </c>
      <c r="M597" t="s">
        <v>75</v>
      </c>
      <c r="N597">
        <v>3000</v>
      </c>
      <c r="O597" t="s">
        <v>56</v>
      </c>
      <c r="P597">
        <v>3361</v>
      </c>
      <c r="Q597" t="s">
        <v>114</v>
      </c>
      <c r="R597">
        <v>63</v>
      </c>
      <c r="S597" t="s">
        <v>107</v>
      </c>
      <c r="T597" s="9">
        <v>9846.66</v>
      </c>
      <c r="U597" s="1">
        <v>0</v>
      </c>
      <c r="V597" s="1">
        <v>9790.4</v>
      </c>
      <c r="W597" s="1">
        <v>9790.4</v>
      </c>
      <c r="X597" s="1">
        <v>0</v>
      </c>
      <c r="Y597" s="1">
        <v>0</v>
      </c>
      <c r="Z597" s="1">
        <v>0</v>
      </c>
      <c r="AA597" s="1">
        <v>0</v>
      </c>
    </row>
    <row r="598" spans="1:27" x14ac:dyDescent="0.35">
      <c r="A598" t="str">
        <f t="shared" si="28"/>
        <v>2.6-06-X05021015336165</v>
      </c>
      <c r="B598" t="s">
        <v>1110</v>
      </c>
      <c r="C598" t="s">
        <v>100</v>
      </c>
      <c r="D598" s="5" t="s">
        <v>108</v>
      </c>
      <c r="E598" t="s">
        <v>1036</v>
      </c>
      <c r="F598" t="s">
        <v>67</v>
      </c>
      <c r="G598" t="s">
        <v>74</v>
      </c>
      <c r="H598" t="s">
        <v>1062</v>
      </c>
      <c r="I598" t="s">
        <v>115</v>
      </c>
      <c r="J598" t="s">
        <v>120</v>
      </c>
      <c r="K598" t="s">
        <v>1056</v>
      </c>
      <c r="L598" t="s">
        <v>69</v>
      </c>
      <c r="M598" t="s">
        <v>75</v>
      </c>
      <c r="N598">
        <v>3000</v>
      </c>
      <c r="O598" t="s">
        <v>56</v>
      </c>
      <c r="P598">
        <v>3361</v>
      </c>
      <c r="Q598" t="s">
        <v>114</v>
      </c>
      <c r="R598">
        <v>65</v>
      </c>
      <c r="S598" t="s">
        <v>112</v>
      </c>
      <c r="T598" s="9">
        <v>6478.6</v>
      </c>
      <c r="U598" s="1">
        <v>0</v>
      </c>
      <c r="V598" s="1">
        <v>6478.6</v>
      </c>
      <c r="W598" s="1">
        <v>6478.6</v>
      </c>
      <c r="X598" s="1">
        <v>0</v>
      </c>
      <c r="Y598" s="1">
        <v>0</v>
      </c>
      <c r="Z598" s="1">
        <v>0</v>
      </c>
      <c r="AA598" s="1">
        <v>0</v>
      </c>
    </row>
    <row r="599" spans="1:27" x14ac:dyDescent="0.35">
      <c r="A599" t="str">
        <f t="shared" si="28"/>
        <v>2.6-06-X05021015339158</v>
      </c>
      <c r="B599" t="s">
        <v>1110</v>
      </c>
      <c r="C599" t="s">
        <v>100</v>
      </c>
      <c r="D599" s="5" t="s">
        <v>108</v>
      </c>
      <c r="E599" t="s">
        <v>1036</v>
      </c>
      <c r="F599" t="s">
        <v>67</v>
      </c>
      <c r="G599" t="s">
        <v>74</v>
      </c>
      <c r="H599" t="s">
        <v>1062</v>
      </c>
      <c r="I599" t="s">
        <v>115</v>
      </c>
      <c r="J599" t="s">
        <v>120</v>
      </c>
      <c r="K599" t="s">
        <v>1056</v>
      </c>
      <c r="L599" t="s">
        <v>69</v>
      </c>
      <c r="M599" t="s">
        <v>75</v>
      </c>
      <c r="N599">
        <v>3000</v>
      </c>
      <c r="O599" t="s">
        <v>56</v>
      </c>
      <c r="P599">
        <v>3391</v>
      </c>
      <c r="Q599" t="s">
        <v>129</v>
      </c>
      <c r="R599">
        <v>58</v>
      </c>
      <c r="S599" t="s">
        <v>112</v>
      </c>
      <c r="T599" s="9">
        <v>2549.7399999999998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</row>
    <row r="600" spans="1:27" x14ac:dyDescent="0.35">
      <c r="A600" t="str">
        <f t="shared" si="28"/>
        <v>2.6-05-X0502101535510</v>
      </c>
      <c r="B600" t="s">
        <v>1111</v>
      </c>
      <c r="C600" t="s">
        <v>234</v>
      </c>
      <c r="D600" s="5" t="s">
        <v>235</v>
      </c>
      <c r="E600" t="s">
        <v>1036</v>
      </c>
      <c r="F600" t="s">
        <v>67</v>
      </c>
      <c r="G600" t="s">
        <v>74</v>
      </c>
      <c r="H600" t="s">
        <v>1062</v>
      </c>
      <c r="I600" t="s">
        <v>115</v>
      </c>
      <c r="J600" t="s">
        <v>120</v>
      </c>
      <c r="K600" t="s">
        <v>1056</v>
      </c>
      <c r="L600" t="s">
        <v>69</v>
      </c>
      <c r="M600" t="s">
        <v>75</v>
      </c>
      <c r="N600">
        <v>3000</v>
      </c>
      <c r="O600" t="s">
        <v>56</v>
      </c>
      <c r="P600">
        <v>3551</v>
      </c>
      <c r="Q600" t="s">
        <v>243</v>
      </c>
      <c r="R600">
        <v>0</v>
      </c>
      <c r="S600" t="s">
        <v>58</v>
      </c>
      <c r="T600" s="9">
        <v>89401.2</v>
      </c>
      <c r="U600" s="1">
        <v>0</v>
      </c>
      <c r="V600" s="1">
        <v>89401.2</v>
      </c>
      <c r="W600" s="1">
        <v>89401.2</v>
      </c>
      <c r="X600" s="1">
        <v>0</v>
      </c>
      <c r="Y600" s="1">
        <v>0</v>
      </c>
      <c r="Z600" s="1">
        <v>0</v>
      </c>
      <c r="AA600" s="1">
        <v>0</v>
      </c>
    </row>
    <row r="601" spans="1:27" x14ac:dyDescent="0.35">
      <c r="A601" t="str">
        <f t="shared" si="28"/>
        <v>2.6-06-X05021015511149</v>
      </c>
      <c r="B601" t="s">
        <v>1110</v>
      </c>
      <c r="C601" t="s">
        <v>100</v>
      </c>
      <c r="D601" s="5" t="s">
        <v>108</v>
      </c>
      <c r="E601" t="s">
        <v>1036</v>
      </c>
      <c r="F601" t="s">
        <v>67</v>
      </c>
      <c r="G601" t="s">
        <v>74</v>
      </c>
      <c r="H601" t="s">
        <v>1062</v>
      </c>
      <c r="I601" t="s">
        <v>115</v>
      </c>
      <c r="J601" t="s">
        <v>120</v>
      </c>
      <c r="K601" t="s">
        <v>1056</v>
      </c>
      <c r="L601" t="s">
        <v>69</v>
      </c>
      <c r="M601" t="s">
        <v>75</v>
      </c>
      <c r="N601">
        <v>5000</v>
      </c>
      <c r="O601" t="s">
        <v>118</v>
      </c>
      <c r="P601">
        <v>5111</v>
      </c>
      <c r="Q601" t="s">
        <v>119</v>
      </c>
      <c r="R601">
        <v>49</v>
      </c>
      <c r="S601" t="s">
        <v>107</v>
      </c>
      <c r="T601" s="9">
        <v>6449.6</v>
      </c>
      <c r="U601" s="1">
        <v>0</v>
      </c>
      <c r="V601" s="1">
        <v>6409</v>
      </c>
      <c r="W601" s="1">
        <v>6409</v>
      </c>
      <c r="X601" s="1">
        <v>0</v>
      </c>
      <c r="Y601" s="1">
        <v>0</v>
      </c>
      <c r="Z601" s="1">
        <v>0</v>
      </c>
      <c r="AA601" s="1">
        <v>0</v>
      </c>
    </row>
    <row r="602" spans="1:27" x14ac:dyDescent="0.35">
      <c r="A602" t="str">
        <f t="shared" si="28"/>
        <v>2.6-06-X05021015511159</v>
      </c>
      <c r="B602" t="s">
        <v>1110</v>
      </c>
      <c r="C602" t="s">
        <v>100</v>
      </c>
      <c r="D602" s="5" t="s">
        <v>108</v>
      </c>
      <c r="E602" t="s">
        <v>1036</v>
      </c>
      <c r="F602" t="s">
        <v>67</v>
      </c>
      <c r="G602" t="s">
        <v>74</v>
      </c>
      <c r="H602" t="s">
        <v>1062</v>
      </c>
      <c r="I602" t="s">
        <v>115</v>
      </c>
      <c r="J602" t="s">
        <v>120</v>
      </c>
      <c r="K602" t="s">
        <v>1056</v>
      </c>
      <c r="L602" t="s">
        <v>69</v>
      </c>
      <c r="M602" t="s">
        <v>75</v>
      </c>
      <c r="N602">
        <v>5000</v>
      </c>
      <c r="O602" t="s">
        <v>118</v>
      </c>
      <c r="P602">
        <v>5111</v>
      </c>
      <c r="Q602" t="s">
        <v>119</v>
      </c>
      <c r="R602">
        <v>59</v>
      </c>
      <c r="S602" t="s">
        <v>112</v>
      </c>
      <c r="T602" s="9">
        <v>8025.4</v>
      </c>
      <c r="U602" s="1">
        <v>0</v>
      </c>
      <c r="V602" s="1">
        <v>6388.24</v>
      </c>
      <c r="W602" s="1">
        <v>6388.24</v>
      </c>
      <c r="X602" s="1">
        <v>0</v>
      </c>
      <c r="Y602" s="1">
        <v>0</v>
      </c>
      <c r="Z602" s="1">
        <v>0</v>
      </c>
      <c r="AA602" s="1">
        <v>0</v>
      </c>
    </row>
    <row r="603" spans="1:27" x14ac:dyDescent="0.35">
      <c r="A603" t="str">
        <f t="shared" si="28"/>
        <v>2.6-06-X05021015519150</v>
      </c>
      <c r="B603" t="s">
        <v>1110</v>
      </c>
      <c r="C603" t="s">
        <v>100</v>
      </c>
      <c r="D603" s="5" t="s">
        <v>108</v>
      </c>
      <c r="E603" t="s">
        <v>1036</v>
      </c>
      <c r="F603" t="s">
        <v>67</v>
      </c>
      <c r="G603" t="s">
        <v>74</v>
      </c>
      <c r="H603" t="s">
        <v>1062</v>
      </c>
      <c r="I603" t="s">
        <v>115</v>
      </c>
      <c r="J603" t="s">
        <v>120</v>
      </c>
      <c r="K603" t="s">
        <v>1056</v>
      </c>
      <c r="L603" t="s">
        <v>69</v>
      </c>
      <c r="M603" t="s">
        <v>75</v>
      </c>
      <c r="N603">
        <v>5000</v>
      </c>
      <c r="O603" t="s">
        <v>118</v>
      </c>
      <c r="P603">
        <v>5191</v>
      </c>
      <c r="Q603" t="s">
        <v>121</v>
      </c>
      <c r="R603">
        <v>50</v>
      </c>
      <c r="S603" t="s">
        <v>107</v>
      </c>
      <c r="T603" s="9">
        <v>4508.9399999999996</v>
      </c>
      <c r="U603" s="1">
        <v>0</v>
      </c>
      <c r="V603" s="1">
        <v>3869.99</v>
      </c>
      <c r="W603" s="1">
        <v>3869.99</v>
      </c>
      <c r="X603" s="1">
        <v>0</v>
      </c>
      <c r="Y603" s="1">
        <v>0</v>
      </c>
      <c r="Z603" s="1">
        <v>0</v>
      </c>
      <c r="AA603" s="1">
        <v>0</v>
      </c>
    </row>
    <row r="604" spans="1:27" x14ac:dyDescent="0.35">
      <c r="A604" t="str">
        <f t="shared" si="28"/>
        <v>2.6-06-X05021015519167</v>
      </c>
      <c r="B604" t="s">
        <v>1110</v>
      </c>
      <c r="C604" t="s">
        <v>100</v>
      </c>
      <c r="D604" s="5" t="s">
        <v>108</v>
      </c>
      <c r="E604" t="s">
        <v>1036</v>
      </c>
      <c r="F604" t="s">
        <v>67</v>
      </c>
      <c r="G604" t="s">
        <v>74</v>
      </c>
      <c r="H604" t="s">
        <v>1062</v>
      </c>
      <c r="I604" t="s">
        <v>115</v>
      </c>
      <c r="J604" t="s">
        <v>120</v>
      </c>
      <c r="K604" t="s">
        <v>1056</v>
      </c>
      <c r="L604" t="s">
        <v>69</v>
      </c>
      <c r="M604" t="s">
        <v>75</v>
      </c>
      <c r="N604">
        <v>5000</v>
      </c>
      <c r="O604" t="s">
        <v>118</v>
      </c>
      <c r="P604">
        <v>5191</v>
      </c>
      <c r="Q604" t="s">
        <v>121</v>
      </c>
      <c r="R604">
        <v>67</v>
      </c>
      <c r="S604" t="s">
        <v>112</v>
      </c>
      <c r="T604" s="9">
        <v>1935</v>
      </c>
      <c r="U604" s="1">
        <v>0</v>
      </c>
      <c r="V604" s="1">
        <v>1935</v>
      </c>
      <c r="W604" s="1">
        <v>1935</v>
      </c>
      <c r="X604" s="1">
        <v>0</v>
      </c>
      <c r="Y604" s="1">
        <v>0</v>
      </c>
      <c r="Z604" s="1">
        <v>0</v>
      </c>
      <c r="AA604" s="1">
        <v>0</v>
      </c>
    </row>
    <row r="605" spans="1:27" x14ac:dyDescent="0.35">
      <c r="A605" t="str">
        <f t="shared" si="28"/>
        <v>1.1-00-X0502101556620</v>
      </c>
      <c r="B605" t="s">
        <v>1027</v>
      </c>
      <c r="C605" t="s">
        <v>269</v>
      </c>
      <c r="D605" s="8" t="s">
        <v>274</v>
      </c>
      <c r="E605" t="s">
        <v>1036</v>
      </c>
      <c r="F605" t="s">
        <v>67</v>
      </c>
      <c r="G605" t="s">
        <v>74</v>
      </c>
      <c r="H605" t="s">
        <v>1062</v>
      </c>
      <c r="I605" t="s">
        <v>115</v>
      </c>
      <c r="J605" t="s">
        <v>120</v>
      </c>
      <c r="K605" t="s">
        <v>1056</v>
      </c>
      <c r="L605" t="s">
        <v>69</v>
      </c>
      <c r="M605" t="s">
        <v>75</v>
      </c>
      <c r="N605">
        <v>5000</v>
      </c>
      <c r="O605" t="s">
        <v>118</v>
      </c>
      <c r="P605">
        <v>5662</v>
      </c>
      <c r="Q605" t="s">
        <v>396</v>
      </c>
      <c r="R605">
        <v>0</v>
      </c>
      <c r="S605" t="s">
        <v>58</v>
      </c>
      <c r="T605" s="9">
        <v>42224</v>
      </c>
      <c r="U605" s="1">
        <v>0</v>
      </c>
      <c r="V605" s="1">
        <v>42224</v>
      </c>
      <c r="W605" s="1">
        <v>42224</v>
      </c>
      <c r="X605" s="1">
        <v>0</v>
      </c>
      <c r="Y605" s="1">
        <v>0</v>
      </c>
      <c r="Z605" s="1">
        <v>0</v>
      </c>
      <c r="AA605" s="1">
        <v>0</v>
      </c>
    </row>
    <row r="606" spans="1:27" x14ac:dyDescent="0.35">
      <c r="A606" t="str">
        <f t="shared" si="28"/>
        <v>1.1-00-X0502101559110</v>
      </c>
      <c r="B606" t="s">
        <v>1027</v>
      </c>
      <c r="C606" t="s">
        <v>639</v>
      </c>
      <c r="D606" t="s">
        <v>643</v>
      </c>
      <c r="E606" t="s">
        <v>1036</v>
      </c>
      <c r="F606" t="s">
        <v>677</v>
      </c>
      <c r="G606" t="s">
        <v>74</v>
      </c>
      <c r="H606" t="s">
        <v>1062</v>
      </c>
      <c r="I606" t="s">
        <v>678</v>
      </c>
      <c r="J606" t="s">
        <v>120</v>
      </c>
      <c r="K606" t="str">
        <f>LEFT(L606,3)</f>
        <v>015</v>
      </c>
      <c r="L606" t="s">
        <v>679</v>
      </c>
      <c r="M606" t="s">
        <v>75</v>
      </c>
      <c r="N606">
        <v>5000</v>
      </c>
      <c r="O606" t="s">
        <v>118</v>
      </c>
      <c r="P606">
        <v>5911</v>
      </c>
      <c r="Q606" t="s">
        <v>300</v>
      </c>
      <c r="R606">
        <v>0</v>
      </c>
      <c r="S606" t="s">
        <v>58</v>
      </c>
      <c r="T606" s="1">
        <v>0</v>
      </c>
      <c r="U606" s="1">
        <v>0</v>
      </c>
      <c r="V606" s="1">
        <v>0</v>
      </c>
      <c r="W606" s="1">
        <v>0</v>
      </c>
      <c r="X606" s="1">
        <v>1800</v>
      </c>
      <c r="Y606" s="1">
        <v>0</v>
      </c>
      <c r="Z606" s="1">
        <v>1670</v>
      </c>
      <c r="AA606" s="1">
        <v>1670</v>
      </c>
    </row>
    <row r="607" spans="1:27" x14ac:dyDescent="0.35">
      <c r="A607" t="str">
        <f t="shared" si="28"/>
        <v>2.6-15-X0602501627310</v>
      </c>
      <c r="B607" t="s">
        <v>1113</v>
      </c>
      <c r="C607" t="s">
        <v>214</v>
      </c>
      <c r="D607" t="s">
        <v>215</v>
      </c>
      <c r="E607" t="s">
        <v>1041</v>
      </c>
      <c r="F607" t="s">
        <v>219</v>
      </c>
      <c r="G607" t="s">
        <v>223</v>
      </c>
      <c r="H607" t="s">
        <v>1087</v>
      </c>
      <c r="I607" t="s">
        <v>220</v>
      </c>
      <c r="J607" t="s">
        <v>225</v>
      </c>
      <c r="K607" t="s">
        <v>1080</v>
      </c>
      <c r="L607" t="s">
        <v>221</v>
      </c>
      <c r="M607" t="s">
        <v>226</v>
      </c>
      <c r="N607">
        <v>2000</v>
      </c>
      <c r="O607" t="s">
        <v>105</v>
      </c>
      <c r="P607">
        <v>2731</v>
      </c>
      <c r="Q607" t="s">
        <v>222</v>
      </c>
      <c r="R607">
        <v>0</v>
      </c>
      <c r="S607" t="s">
        <v>58</v>
      </c>
      <c r="T607" s="6">
        <v>9860</v>
      </c>
      <c r="U607" s="1">
        <v>0</v>
      </c>
      <c r="V607" s="1">
        <v>9860</v>
      </c>
      <c r="W607" s="1">
        <v>9860</v>
      </c>
      <c r="X607" s="1">
        <v>0</v>
      </c>
      <c r="Y607" s="1">
        <v>0</v>
      </c>
      <c r="Z607" s="1">
        <v>0</v>
      </c>
      <c r="AA607" s="1">
        <v>0</v>
      </c>
    </row>
    <row r="608" spans="1:27" x14ac:dyDescent="0.35">
      <c r="A608" t="str">
        <f t="shared" si="28"/>
        <v>2.6-15-X0602501638210</v>
      </c>
      <c r="B608" t="s">
        <v>1113</v>
      </c>
      <c r="C608" t="s">
        <v>214</v>
      </c>
      <c r="D608" t="s">
        <v>215</v>
      </c>
      <c r="E608" t="s">
        <v>1041</v>
      </c>
      <c r="F608" t="s">
        <v>219</v>
      </c>
      <c r="G608" t="s">
        <v>223</v>
      </c>
      <c r="H608" t="s">
        <v>1087</v>
      </c>
      <c r="I608" t="s">
        <v>220</v>
      </c>
      <c r="J608" t="s">
        <v>225</v>
      </c>
      <c r="K608" t="s">
        <v>1080</v>
      </c>
      <c r="L608" t="s">
        <v>221</v>
      </c>
      <c r="M608" t="s">
        <v>226</v>
      </c>
      <c r="N608">
        <v>3000</v>
      </c>
      <c r="O608" t="s">
        <v>56</v>
      </c>
      <c r="P608">
        <v>3821</v>
      </c>
      <c r="Q608" t="s">
        <v>228</v>
      </c>
      <c r="R608">
        <v>0</v>
      </c>
      <c r="S608" t="s">
        <v>58</v>
      </c>
      <c r="T608" s="6">
        <v>240990</v>
      </c>
      <c r="U608" s="1">
        <v>0</v>
      </c>
      <c r="V608" s="1">
        <v>240990</v>
      </c>
      <c r="W608" s="1">
        <v>240990</v>
      </c>
      <c r="X608" s="1">
        <v>0</v>
      </c>
      <c r="Y608" s="1">
        <v>0</v>
      </c>
      <c r="Z608" s="1">
        <v>0</v>
      </c>
      <c r="AA608" s="1">
        <v>0</v>
      </c>
    </row>
    <row r="609" spans="1:27" x14ac:dyDescent="0.35">
      <c r="A609" t="str">
        <f t="shared" si="28"/>
        <v>1.1-00-X06029017382130</v>
      </c>
      <c r="B609" t="s">
        <v>1027</v>
      </c>
      <c r="C609" t="s">
        <v>269</v>
      </c>
      <c r="D609" s="8" t="s">
        <v>274</v>
      </c>
      <c r="E609" t="s">
        <v>1041</v>
      </c>
      <c r="F609" t="s">
        <v>219</v>
      </c>
      <c r="G609" t="s">
        <v>223</v>
      </c>
      <c r="H609" t="s">
        <v>1085</v>
      </c>
      <c r="I609" t="s">
        <v>494</v>
      </c>
      <c r="J609" t="s">
        <v>496</v>
      </c>
      <c r="K609" t="s">
        <v>1051</v>
      </c>
      <c r="L609" t="s">
        <v>495</v>
      </c>
      <c r="M609" t="s">
        <v>497</v>
      </c>
      <c r="N609">
        <v>3000</v>
      </c>
      <c r="O609" t="s">
        <v>56</v>
      </c>
      <c r="P609">
        <v>3821</v>
      </c>
      <c r="Q609" t="s">
        <v>228</v>
      </c>
      <c r="R609">
        <v>30</v>
      </c>
      <c r="S609" t="s">
        <v>499</v>
      </c>
      <c r="T609" s="9">
        <v>665928.16</v>
      </c>
      <c r="U609" s="1">
        <v>600006.92000000004</v>
      </c>
      <c r="V609" s="1">
        <v>665928.16</v>
      </c>
      <c r="W609" s="1">
        <v>665928.16</v>
      </c>
      <c r="X609" s="1">
        <v>0</v>
      </c>
      <c r="Y609" s="1">
        <v>0</v>
      </c>
      <c r="Z609" s="1">
        <v>0</v>
      </c>
      <c r="AA609" s="1">
        <v>0</v>
      </c>
    </row>
    <row r="610" spans="1:27" x14ac:dyDescent="0.35">
      <c r="A610" t="str">
        <f t="shared" si="28"/>
        <v>1.1-00-X0602901738410</v>
      </c>
      <c r="B610" t="s">
        <v>1027</v>
      </c>
      <c r="C610" t="s">
        <v>269</v>
      </c>
      <c r="D610" s="8" t="s">
        <v>274</v>
      </c>
      <c r="E610" t="s">
        <v>1041</v>
      </c>
      <c r="F610" t="s">
        <v>219</v>
      </c>
      <c r="G610" t="s">
        <v>223</v>
      </c>
      <c r="H610" t="s">
        <v>1085</v>
      </c>
      <c r="I610" t="s">
        <v>494</v>
      </c>
      <c r="J610" t="s">
        <v>496</v>
      </c>
      <c r="K610" t="s">
        <v>1051</v>
      </c>
      <c r="L610" t="s">
        <v>495</v>
      </c>
      <c r="M610" t="s">
        <v>497</v>
      </c>
      <c r="N610">
        <v>3000</v>
      </c>
      <c r="O610" t="s">
        <v>56</v>
      </c>
      <c r="P610">
        <v>3841</v>
      </c>
      <c r="Q610" t="s">
        <v>500</v>
      </c>
      <c r="R610">
        <v>0</v>
      </c>
      <c r="S610" t="s">
        <v>58</v>
      </c>
      <c r="T610" s="9">
        <v>570000</v>
      </c>
      <c r="U610" s="1">
        <v>0</v>
      </c>
      <c r="V610" s="1">
        <v>570000</v>
      </c>
      <c r="W610" s="1">
        <v>570000</v>
      </c>
      <c r="X610" s="1">
        <v>0</v>
      </c>
      <c r="Y610" s="1">
        <v>0</v>
      </c>
      <c r="Z610" s="1">
        <v>0</v>
      </c>
      <c r="AA610" s="1">
        <v>0</v>
      </c>
    </row>
    <row r="611" spans="1:27" x14ac:dyDescent="0.35">
      <c r="A611" t="str">
        <f t="shared" si="28"/>
        <v>1.1-00-X06025016443141</v>
      </c>
      <c r="B611" t="s">
        <v>1027</v>
      </c>
      <c r="C611" t="s">
        <v>269</v>
      </c>
      <c r="D611" s="8" t="s">
        <v>274</v>
      </c>
      <c r="E611" t="s">
        <v>1041</v>
      </c>
      <c r="F611" t="s">
        <v>219</v>
      </c>
      <c r="G611" t="s">
        <v>223</v>
      </c>
      <c r="H611" t="s">
        <v>1087</v>
      </c>
      <c r="I611" t="s">
        <v>220</v>
      </c>
      <c r="J611" t="s">
        <v>225</v>
      </c>
      <c r="K611" t="s">
        <v>1080</v>
      </c>
      <c r="L611" t="s">
        <v>221</v>
      </c>
      <c r="M611" t="s">
        <v>226</v>
      </c>
      <c r="N611">
        <v>4000</v>
      </c>
      <c r="O611" t="s">
        <v>233</v>
      </c>
      <c r="P611">
        <v>4431</v>
      </c>
      <c r="Q611" t="s">
        <v>508</v>
      </c>
      <c r="R611">
        <v>41</v>
      </c>
      <c r="S611" t="s">
        <v>509</v>
      </c>
      <c r="T611" s="9">
        <v>298941.28000000003</v>
      </c>
      <c r="U611" s="1">
        <v>0</v>
      </c>
      <c r="V611" s="1">
        <v>298941.28000000003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</row>
    <row r="612" spans="1:27" x14ac:dyDescent="0.35">
      <c r="A612" t="str">
        <f t="shared" si="28"/>
        <v>1.1-00-X06026016445115</v>
      </c>
      <c r="B612" t="s">
        <v>1027</v>
      </c>
      <c r="C612" t="s">
        <v>269</v>
      </c>
      <c r="D612" s="8" t="s">
        <v>274</v>
      </c>
      <c r="E612" t="s">
        <v>1041</v>
      </c>
      <c r="F612" t="s">
        <v>219</v>
      </c>
      <c r="G612" t="s">
        <v>223</v>
      </c>
      <c r="H612" t="s">
        <v>1093</v>
      </c>
      <c r="I612" t="s">
        <v>538</v>
      </c>
      <c r="J612" t="s">
        <v>539</v>
      </c>
      <c r="K612" t="s">
        <v>1080</v>
      </c>
      <c r="L612" t="s">
        <v>221</v>
      </c>
      <c r="M612" t="s">
        <v>226</v>
      </c>
      <c r="N612">
        <v>4000</v>
      </c>
      <c r="O612" t="s">
        <v>233</v>
      </c>
      <c r="P612">
        <v>4451</v>
      </c>
      <c r="Q612" t="s">
        <v>282</v>
      </c>
      <c r="R612">
        <v>15</v>
      </c>
      <c r="S612" t="s">
        <v>540</v>
      </c>
      <c r="T612" s="9">
        <v>29847740.09</v>
      </c>
      <c r="U612" s="1">
        <v>10000000</v>
      </c>
      <c r="V612" s="1">
        <v>29847740.09</v>
      </c>
      <c r="W612" s="1">
        <v>29847740.09</v>
      </c>
      <c r="X612" s="1">
        <v>0</v>
      </c>
      <c r="Y612" s="1">
        <v>0</v>
      </c>
      <c r="Z612" s="1">
        <v>0</v>
      </c>
      <c r="AA612" s="1">
        <v>0</v>
      </c>
    </row>
    <row r="613" spans="1:27" x14ac:dyDescent="0.35">
      <c r="A613" t="str">
        <f t="shared" si="28"/>
        <v>2.6-15-X06025016441160</v>
      </c>
      <c r="B613" t="s">
        <v>1113</v>
      </c>
      <c r="C613" t="s">
        <v>214</v>
      </c>
      <c r="D613" t="s">
        <v>215</v>
      </c>
      <c r="E613" t="s">
        <v>1041</v>
      </c>
      <c r="F613" t="s">
        <v>219</v>
      </c>
      <c r="G613" t="s">
        <v>223</v>
      </c>
      <c r="H613" t="s">
        <v>1087</v>
      </c>
      <c r="I613" t="s">
        <v>220</v>
      </c>
      <c r="J613" t="s">
        <v>225</v>
      </c>
      <c r="K613" t="s">
        <v>1080</v>
      </c>
      <c r="L613" t="s">
        <v>221</v>
      </c>
      <c r="M613" t="s">
        <v>226</v>
      </c>
      <c r="N613">
        <v>4000</v>
      </c>
      <c r="O613" t="s">
        <v>233</v>
      </c>
      <c r="P613">
        <v>4411</v>
      </c>
      <c r="Q613" t="s">
        <v>231</v>
      </c>
      <c r="R613">
        <v>60</v>
      </c>
      <c r="S613" t="s">
        <v>232</v>
      </c>
      <c r="T613" s="6">
        <v>57072</v>
      </c>
      <c r="U613" s="1">
        <v>0</v>
      </c>
      <c r="V613" s="1">
        <v>57072</v>
      </c>
      <c r="W613" s="1">
        <v>57072</v>
      </c>
      <c r="X613" s="1">
        <v>0</v>
      </c>
      <c r="Y613" s="1">
        <v>0</v>
      </c>
      <c r="Z613" s="1">
        <v>0</v>
      </c>
      <c r="AA613" s="1">
        <v>0</v>
      </c>
    </row>
    <row r="614" spans="1:27" x14ac:dyDescent="0.35">
      <c r="A614" t="str">
        <f t="shared" si="28"/>
        <v>1.5-01-X0401901392110</v>
      </c>
      <c r="B614" t="s">
        <v>1109</v>
      </c>
      <c r="C614" t="s">
        <v>774</v>
      </c>
      <c r="D614" t="s">
        <v>775</v>
      </c>
      <c r="E614" t="s">
        <v>1032</v>
      </c>
      <c r="F614" t="s">
        <v>636</v>
      </c>
      <c r="G614" t="s">
        <v>60</v>
      </c>
      <c r="H614" t="s">
        <v>1050</v>
      </c>
      <c r="I614" t="s">
        <v>637</v>
      </c>
      <c r="J614" t="s">
        <v>61</v>
      </c>
      <c r="K614" t="str">
        <f t="shared" ref="K614:K622" si="29">LEFT(L614,3)</f>
        <v>013</v>
      </c>
      <c r="L614" t="s">
        <v>638</v>
      </c>
      <c r="M614" t="s">
        <v>62</v>
      </c>
      <c r="N614">
        <v>9000</v>
      </c>
      <c r="O614" t="s">
        <v>85</v>
      </c>
      <c r="P614">
        <v>9211</v>
      </c>
      <c r="Q614" t="s">
        <v>88</v>
      </c>
      <c r="R614">
        <v>0</v>
      </c>
      <c r="S614" t="s">
        <v>58</v>
      </c>
      <c r="T614" s="6">
        <v>8187007.1900000004</v>
      </c>
      <c r="U614" s="1">
        <v>0</v>
      </c>
      <c r="V614" s="1">
        <v>7990511.0300000003</v>
      </c>
      <c r="W614" s="1">
        <v>7990511.0300000003</v>
      </c>
      <c r="X614" s="1">
        <v>19002111</v>
      </c>
      <c r="Y614" s="1">
        <v>26300000</v>
      </c>
      <c r="Z614" s="1">
        <v>19002110.059999999</v>
      </c>
      <c r="AA614" s="1">
        <v>19002110.059999999</v>
      </c>
    </row>
    <row r="615" spans="1:27" x14ac:dyDescent="0.35">
      <c r="A615" t="str">
        <f t="shared" si="28"/>
        <v>1.1-00-X0703602231110</v>
      </c>
      <c r="B615" t="s">
        <v>1027</v>
      </c>
      <c r="C615" t="s">
        <v>639</v>
      </c>
      <c r="D615" t="s">
        <v>643</v>
      </c>
      <c r="E615" t="s">
        <v>1037</v>
      </c>
      <c r="F615" t="s">
        <v>684</v>
      </c>
      <c r="G615" t="s">
        <v>147</v>
      </c>
      <c r="H615" t="s">
        <v>1082</v>
      </c>
      <c r="I615" t="s">
        <v>722</v>
      </c>
      <c r="J615" t="s">
        <v>473</v>
      </c>
      <c r="K615" t="str">
        <f t="shared" si="29"/>
        <v>022</v>
      </c>
      <c r="L615" t="s">
        <v>723</v>
      </c>
      <c r="M615" t="s">
        <v>474</v>
      </c>
      <c r="N615">
        <v>3000</v>
      </c>
      <c r="O615" t="s">
        <v>56</v>
      </c>
      <c r="P615">
        <v>3111</v>
      </c>
      <c r="Q615" t="s">
        <v>199</v>
      </c>
      <c r="R615">
        <v>0</v>
      </c>
      <c r="S615" t="s">
        <v>58</v>
      </c>
      <c r="T615" s="6">
        <v>206935575.06999999</v>
      </c>
      <c r="U615" s="1">
        <v>116185349.58</v>
      </c>
      <c r="V615" s="1">
        <v>206935575.06999999</v>
      </c>
      <c r="W615" s="1">
        <v>206935575.06999999</v>
      </c>
      <c r="X615" s="1">
        <v>128545439.56</v>
      </c>
      <c r="Y615" s="1">
        <v>180000000</v>
      </c>
      <c r="Z615" s="1">
        <v>127785037.56</v>
      </c>
      <c r="AA615" s="1">
        <v>127785037.56</v>
      </c>
    </row>
    <row r="616" spans="1:27" x14ac:dyDescent="0.35">
      <c r="A616" t="str">
        <f t="shared" si="28"/>
        <v>1.1-00-X0401901342510</v>
      </c>
      <c r="B616" t="s">
        <v>1027</v>
      </c>
      <c r="C616" t="s">
        <v>639</v>
      </c>
      <c r="D616" t="s">
        <v>643</v>
      </c>
      <c r="E616" t="s">
        <v>1032</v>
      </c>
      <c r="F616" t="s">
        <v>636</v>
      </c>
      <c r="G616" t="s">
        <v>60</v>
      </c>
      <c r="H616" t="s">
        <v>1050</v>
      </c>
      <c r="I616" t="s">
        <v>637</v>
      </c>
      <c r="J616" t="s">
        <v>61</v>
      </c>
      <c r="K616" t="str">
        <f t="shared" si="29"/>
        <v>013</v>
      </c>
      <c r="L616" t="s">
        <v>638</v>
      </c>
      <c r="M616" t="s">
        <v>62</v>
      </c>
      <c r="N616">
        <v>4000</v>
      </c>
      <c r="O616" t="s">
        <v>233</v>
      </c>
      <c r="P616">
        <v>4251</v>
      </c>
      <c r="Q616" t="s">
        <v>329</v>
      </c>
      <c r="R616">
        <v>0</v>
      </c>
      <c r="S616" t="s">
        <v>58</v>
      </c>
      <c r="T616" s="6">
        <v>12473485.050000001</v>
      </c>
      <c r="U616" s="1">
        <v>5000000</v>
      </c>
      <c r="V616" s="1">
        <v>12473485.050000001</v>
      </c>
      <c r="W616" s="1">
        <v>12473485.050000001</v>
      </c>
      <c r="X616" s="1">
        <v>2436957.02</v>
      </c>
      <c r="Y616" s="1">
        <v>5000000</v>
      </c>
      <c r="Z616" s="1">
        <v>1465094.32</v>
      </c>
      <c r="AA616" s="1">
        <v>1465094.32</v>
      </c>
    </row>
    <row r="617" spans="1:27" x14ac:dyDescent="0.35">
      <c r="A617" t="str">
        <f t="shared" si="28"/>
        <v>1.1-00-X0401801234110</v>
      </c>
      <c r="B617" t="s">
        <v>1027</v>
      </c>
      <c r="C617" t="s">
        <v>639</v>
      </c>
      <c r="D617" t="s">
        <v>643</v>
      </c>
      <c r="E617" t="s">
        <v>1032</v>
      </c>
      <c r="F617" t="s">
        <v>636</v>
      </c>
      <c r="G617" t="s">
        <v>60</v>
      </c>
      <c r="H617" t="s">
        <v>1053</v>
      </c>
      <c r="I617" t="s">
        <v>647</v>
      </c>
      <c r="J617" t="s">
        <v>297</v>
      </c>
      <c r="K617" t="str">
        <f t="shared" si="29"/>
        <v>012</v>
      </c>
      <c r="L617" t="s">
        <v>648</v>
      </c>
      <c r="M617" t="s">
        <v>298</v>
      </c>
      <c r="N617">
        <v>3000</v>
      </c>
      <c r="O617" t="s">
        <v>56</v>
      </c>
      <c r="P617">
        <v>3411</v>
      </c>
      <c r="Q617" t="s">
        <v>319</v>
      </c>
      <c r="R617">
        <v>0</v>
      </c>
      <c r="S617" t="s">
        <v>58</v>
      </c>
      <c r="T617" s="6">
        <v>12885209.890000001</v>
      </c>
      <c r="U617" s="1">
        <v>8358322.8600000003</v>
      </c>
      <c r="V617" s="1">
        <v>12885209.890000001</v>
      </c>
      <c r="W617" s="1">
        <v>12885209.890000001</v>
      </c>
      <c r="X617" s="1">
        <v>18286105.68</v>
      </c>
      <c r="Y617" s="1">
        <v>7000000</v>
      </c>
      <c r="Z617" s="1">
        <v>14981184.48</v>
      </c>
      <c r="AA617" s="1">
        <v>14981184.48</v>
      </c>
    </row>
    <row r="618" spans="1:27" x14ac:dyDescent="0.35">
      <c r="A618" t="str">
        <f t="shared" si="28"/>
        <v>2.6-14-X0401901339210</v>
      </c>
      <c r="B618" t="s">
        <v>1118</v>
      </c>
      <c r="C618" t="s">
        <v>630</v>
      </c>
      <c r="D618" t="s">
        <v>631</v>
      </c>
      <c r="E618" t="s">
        <v>1032</v>
      </c>
      <c r="F618" t="s">
        <v>636</v>
      </c>
      <c r="G618" t="s">
        <v>60</v>
      </c>
      <c r="H618" t="s">
        <v>1050</v>
      </c>
      <c r="I618" t="s">
        <v>637</v>
      </c>
      <c r="J618" t="s">
        <v>61</v>
      </c>
      <c r="K618" t="str">
        <f t="shared" si="29"/>
        <v>013</v>
      </c>
      <c r="L618" t="s">
        <v>638</v>
      </c>
      <c r="M618" t="s">
        <v>62</v>
      </c>
      <c r="N618">
        <v>3000</v>
      </c>
      <c r="O618" t="s">
        <v>56</v>
      </c>
      <c r="P618">
        <v>3921</v>
      </c>
      <c r="Q618" t="s">
        <v>57</v>
      </c>
      <c r="R618">
        <v>0</v>
      </c>
      <c r="S618" t="s">
        <v>58</v>
      </c>
      <c r="T618" s="1">
        <v>0</v>
      </c>
      <c r="U618" s="1">
        <v>0</v>
      </c>
      <c r="V618" s="1">
        <v>0</v>
      </c>
      <c r="W618" s="1">
        <v>3521366.1</v>
      </c>
      <c r="X618" s="1">
        <v>2676.88</v>
      </c>
      <c r="Y618" s="1">
        <v>0</v>
      </c>
      <c r="Z618" s="1">
        <v>2676.88</v>
      </c>
      <c r="AA618" s="1">
        <v>2676.88</v>
      </c>
    </row>
    <row r="619" spans="1:27" x14ac:dyDescent="0.35">
      <c r="A619" t="str">
        <f t="shared" si="28"/>
        <v>1.5-01-X0401901391110</v>
      </c>
      <c r="B619" t="s">
        <v>1109</v>
      </c>
      <c r="C619" t="s">
        <v>774</v>
      </c>
      <c r="D619" t="s">
        <v>775</v>
      </c>
      <c r="E619" t="s">
        <v>1032</v>
      </c>
      <c r="F619" t="s">
        <v>636</v>
      </c>
      <c r="G619" t="s">
        <v>60</v>
      </c>
      <c r="H619" t="s">
        <v>1050</v>
      </c>
      <c r="I619" t="s">
        <v>637</v>
      </c>
      <c r="J619" t="s">
        <v>61</v>
      </c>
      <c r="K619" t="str">
        <f t="shared" si="29"/>
        <v>013</v>
      </c>
      <c r="L619" t="s">
        <v>638</v>
      </c>
      <c r="M619" t="s">
        <v>62</v>
      </c>
      <c r="N619">
        <v>9000</v>
      </c>
      <c r="O619" t="s">
        <v>85</v>
      </c>
      <c r="P619">
        <v>9111</v>
      </c>
      <c r="Q619" t="s">
        <v>84</v>
      </c>
      <c r="R619">
        <v>0</v>
      </c>
      <c r="S619" t="s">
        <v>58</v>
      </c>
      <c r="T619" s="6">
        <v>15141504.83</v>
      </c>
      <c r="U619" s="1">
        <v>0</v>
      </c>
      <c r="V619" s="1">
        <v>15141504.83</v>
      </c>
      <c r="W619" s="1">
        <v>15141504.83</v>
      </c>
      <c r="X619" s="1">
        <v>49578726.579999998</v>
      </c>
      <c r="Y619" s="1">
        <v>43522784.549999997</v>
      </c>
      <c r="Z619" s="1">
        <v>49578725.93</v>
      </c>
      <c r="AA619" s="1">
        <v>49578725.93</v>
      </c>
    </row>
    <row r="620" spans="1:27" x14ac:dyDescent="0.35">
      <c r="A620" t="str">
        <f t="shared" si="28"/>
        <v>2.5-02-X0401901392110</v>
      </c>
      <c r="B620" t="s">
        <v>1028</v>
      </c>
      <c r="C620" t="s">
        <v>778</v>
      </c>
      <c r="D620" t="s">
        <v>779</v>
      </c>
      <c r="E620" s="7" t="s">
        <v>1032</v>
      </c>
      <c r="F620" t="s">
        <v>636</v>
      </c>
      <c r="G620" t="s">
        <v>60</v>
      </c>
      <c r="H620" t="s">
        <v>1050</v>
      </c>
      <c r="I620" t="s">
        <v>52</v>
      </c>
      <c r="J620" t="s">
        <v>61</v>
      </c>
      <c r="K620" t="str">
        <f t="shared" si="29"/>
        <v>013</v>
      </c>
      <c r="L620" t="s">
        <v>53</v>
      </c>
      <c r="M620" t="s">
        <v>62</v>
      </c>
      <c r="N620">
        <v>9000</v>
      </c>
      <c r="O620" t="s">
        <v>85</v>
      </c>
      <c r="P620">
        <v>9211</v>
      </c>
      <c r="Q620" t="s">
        <v>88</v>
      </c>
      <c r="R620">
        <v>0</v>
      </c>
      <c r="S620" t="s">
        <v>58</v>
      </c>
      <c r="T620" s="6">
        <v>17104464.09</v>
      </c>
      <c r="U620" s="1">
        <v>20000000</v>
      </c>
      <c r="V620" s="1">
        <v>17104464.09</v>
      </c>
      <c r="W620" s="1">
        <v>17104464.09</v>
      </c>
      <c r="X620" s="1">
        <v>0</v>
      </c>
      <c r="Y620" s="1">
        <v>0</v>
      </c>
      <c r="Z620" s="1">
        <v>0</v>
      </c>
      <c r="AA620" s="1">
        <v>0</v>
      </c>
    </row>
    <row r="621" spans="1:27" x14ac:dyDescent="0.35">
      <c r="A621" t="str">
        <f t="shared" si="28"/>
        <v>1.1-00-X0401801235110</v>
      </c>
      <c r="B621" t="s">
        <v>1027</v>
      </c>
      <c r="C621" t="s">
        <v>639</v>
      </c>
      <c r="D621" t="s">
        <v>643</v>
      </c>
      <c r="E621" t="s">
        <v>1032</v>
      </c>
      <c r="F621" t="s">
        <v>636</v>
      </c>
      <c r="G621" t="s">
        <v>60</v>
      </c>
      <c r="H621" t="s">
        <v>1053</v>
      </c>
      <c r="I621" t="s">
        <v>647</v>
      </c>
      <c r="J621" t="s">
        <v>297</v>
      </c>
      <c r="K621" t="str">
        <f t="shared" si="29"/>
        <v>012</v>
      </c>
      <c r="L621" t="s">
        <v>648</v>
      </c>
      <c r="M621" t="s">
        <v>298</v>
      </c>
      <c r="N621">
        <v>3000</v>
      </c>
      <c r="O621" t="s">
        <v>56</v>
      </c>
      <c r="P621">
        <v>3511</v>
      </c>
      <c r="Q621" t="s">
        <v>323</v>
      </c>
      <c r="R621">
        <v>0</v>
      </c>
      <c r="S621" t="s">
        <v>58</v>
      </c>
      <c r="T621" s="6">
        <v>17977837.739999998</v>
      </c>
      <c r="U621" s="1">
        <v>36385568</v>
      </c>
      <c r="V621" s="1">
        <v>17977837.739999998</v>
      </c>
      <c r="W621" s="1">
        <v>17977837.739999998</v>
      </c>
      <c r="X621" s="1">
        <v>21370861</v>
      </c>
      <c r="Y621" s="1">
        <v>18000000</v>
      </c>
      <c r="Z621" s="1">
        <v>18976257.59</v>
      </c>
      <c r="AA621" s="1">
        <v>18976257.59</v>
      </c>
    </row>
    <row r="622" spans="1:27" x14ac:dyDescent="0.35">
      <c r="A622" t="str">
        <f t="shared" si="28"/>
        <v>2.5-02-X0401901391110</v>
      </c>
      <c r="B622" t="s">
        <v>1028</v>
      </c>
      <c r="C622" t="s">
        <v>778</v>
      </c>
      <c r="D622" t="s">
        <v>779</v>
      </c>
      <c r="E622" s="7" t="s">
        <v>1032</v>
      </c>
      <c r="F622" t="s">
        <v>636</v>
      </c>
      <c r="G622" t="s">
        <v>60</v>
      </c>
      <c r="H622" t="s">
        <v>1050</v>
      </c>
      <c r="I622" t="s">
        <v>52</v>
      </c>
      <c r="J622" t="s">
        <v>61</v>
      </c>
      <c r="K622" t="str">
        <f t="shared" si="29"/>
        <v>013</v>
      </c>
      <c r="L622" t="s">
        <v>53</v>
      </c>
      <c r="M622" t="s">
        <v>62</v>
      </c>
      <c r="N622">
        <v>9000</v>
      </c>
      <c r="O622" t="s">
        <v>85</v>
      </c>
      <c r="P622">
        <v>9111</v>
      </c>
      <c r="Q622" t="s">
        <v>84</v>
      </c>
      <c r="R622">
        <v>0</v>
      </c>
      <c r="S622" t="s">
        <v>58</v>
      </c>
      <c r="T622" s="6">
        <v>28381279.719999999</v>
      </c>
      <c r="U622" s="1">
        <v>35000000</v>
      </c>
      <c r="V622" s="1">
        <v>28381279.719999999</v>
      </c>
      <c r="W622" s="1">
        <v>28381279.719999999</v>
      </c>
      <c r="X622" s="1">
        <v>0</v>
      </c>
      <c r="Y622" s="1">
        <v>0</v>
      </c>
      <c r="Z622" s="1">
        <v>0</v>
      </c>
      <c r="AA622" s="1">
        <v>0</v>
      </c>
    </row>
    <row r="623" spans="1:27" x14ac:dyDescent="0.35">
      <c r="A623" t="str">
        <f t="shared" si="28"/>
        <v>1.1-00-X0401801225410</v>
      </c>
      <c r="B623" t="s">
        <v>1027</v>
      </c>
      <c r="C623" t="s">
        <v>269</v>
      </c>
      <c r="D623" s="8" t="s">
        <v>274</v>
      </c>
      <c r="E623" t="s">
        <v>1032</v>
      </c>
      <c r="F623" t="s">
        <v>51</v>
      </c>
      <c r="G623" t="s">
        <v>60</v>
      </c>
      <c r="H623" t="s">
        <v>1053</v>
      </c>
      <c r="I623" t="s">
        <v>295</v>
      </c>
      <c r="J623" t="s">
        <v>297</v>
      </c>
      <c r="K623" t="s">
        <v>1072</v>
      </c>
      <c r="L623" t="s">
        <v>296</v>
      </c>
      <c r="M623" t="s">
        <v>298</v>
      </c>
      <c r="N623">
        <v>2000</v>
      </c>
      <c r="O623" t="s">
        <v>105</v>
      </c>
      <c r="P623">
        <v>2541</v>
      </c>
      <c r="Q623" t="s">
        <v>310</v>
      </c>
      <c r="R623">
        <v>0</v>
      </c>
      <c r="S623" t="s">
        <v>58</v>
      </c>
      <c r="T623" s="9">
        <v>5000</v>
      </c>
      <c r="U623" s="1">
        <v>0</v>
      </c>
      <c r="V623" s="1">
        <v>5000</v>
      </c>
      <c r="W623" s="1">
        <v>5000</v>
      </c>
      <c r="X623" s="1">
        <v>0</v>
      </c>
      <c r="Y623" s="1">
        <v>0</v>
      </c>
      <c r="Z623" s="1">
        <v>0</v>
      </c>
      <c r="AA623" s="1">
        <v>0</v>
      </c>
    </row>
    <row r="624" spans="1:27" x14ac:dyDescent="0.35">
      <c r="A624" t="str">
        <f t="shared" si="28"/>
        <v>1.1-00-X0401801237510</v>
      </c>
      <c r="B624" t="s">
        <v>1027</v>
      </c>
      <c r="C624" t="s">
        <v>269</v>
      </c>
      <c r="D624" s="8" t="s">
        <v>274</v>
      </c>
      <c r="E624" t="s">
        <v>1032</v>
      </c>
      <c r="F624" t="s">
        <v>51</v>
      </c>
      <c r="G624" t="s">
        <v>60</v>
      </c>
      <c r="H624" t="s">
        <v>1053</v>
      </c>
      <c r="I624" t="s">
        <v>295</v>
      </c>
      <c r="J624" t="s">
        <v>297</v>
      </c>
      <c r="K624" t="s">
        <v>1072</v>
      </c>
      <c r="L624" t="s">
        <v>296</v>
      </c>
      <c r="M624" t="s">
        <v>298</v>
      </c>
      <c r="N624">
        <v>3000</v>
      </c>
      <c r="O624" t="s">
        <v>56</v>
      </c>
      <c r="P624">
        <v>3751</v>
      </c>
      <c r="Q624" t="s">
        <v>279</v>
      </c>
      <c r="R624">
        <v>0</v>
      </c>
      <c r="S624" t="s">
        <v>58</v>
      </c>
      <c r="T624" s="9">
        <v>5173.8900000000003</v>
      </c>
      <c r="U624" s="1">
        <v>0</v>
      </c>
      <c r="V624" s="1">
        <v>5173.8900000000003</v>
      </c>
      <c r="W624" s="1">
        <v>5173.8900000000003</v>
      </c>
      <c r="X624" s="1">
        <v>0</v>
      </c>
      <c r="Y624" s="1">
        <v>0</v>
      </c>
      <c r="Z624" s="1">
        <v>0</v>
      </c>
      <c r="AA624" s="1">
        <v>0</v>
      </c>
    </row>
    <row r="625" spans="1:27" x14ac:dyDescent="0.35">
      <c r="A625" t="str">
        <f t="shared" si="28"/>
        <v>1.1-00-X0401801259110</v>
      </c>
      <c r="B625" t="s">
        <v>1027</v>
      </c>
      <c r="C625" t="s">
        <v>269</v>
      </c>
      <c r="D625" s="8" t="s">
        <v>274</v>
      </c>
      <c r="E625" t="s">
        <v>1032</v>
      </c>
      <c r="F625" t="s">
        <v>51</v>
      </c>
      <c r="G625" t="s">
        <v>60</v>
      </c>
      <c r="H625" t="s">
        <v>1053</v>
      </c>
      <c r="I625" t="s">
        <v>295</v>
      </c>
      <c r="J625" t="s">
        <v>297</v>
      </c>
      <c r="K625" t="s">
        <v>1072</v>
      </c>
      <c r="L625" t="s">
        <v>296</v>
      </c>
      <c r="M625" t="s">
        <v>298</v>
      </c>
      <c r="N625">
        <v>5000</v>
      </c>
      <c r="O625" t="s">
        <v>118</v>
      </c>
      <c r="P625">
        <v>5911</v>
      </c>
      <c r="Q625" t="s">
        <v>300</v>
      </c>
      <c r="R625">
        <v>0</v>
      </c>
      <c r="S625" t="s">
        <v>58</v>
      </c>
      <c r="T625" s="9">
        <v>7540</v>
      </c>
      <c r="U625" s="1">
        <v>0</v>
      </c>
      <c r="V625" s="1">
        <v>7540</v>
      </c>
      <c r="W625" s="1">
        <v>7540</v>
      </c>
      <c r="X625" s="1">
        <v>0</v>
      </c>
      <c r="Y625" s="1">
        <v>0</v>
      </c>
      <c r="Z625" s="1">
        <v>0</v>
      </c>
      <c r="AA625" s="1">
        <v>0</v>
      </c>
    </row>
    <row r="626" spans="1:27" x14ac:dyDescent="0.35">
      <c r="A626" t="str">
        <f t="shared" si="28"/>
        <v>1.1-00-X0401801233910</v>
      </c>
      <c r="B626" t="s">
        <v>1027</v>
      </c>
      <c r="C626" t="s">
        <v>269</v>
      </c>
      <c r="D626" s="8" t="s">
        <v>274</v>
      </c>
      <c r="E626" t="s">
        <v>1032</v>
      </c>
      <c r="F626" t="s">
        <v>51</v>
      </c>
      <c r="G626" t="s">
        <v>60</v>
      </c>
      <c r="H626" t="s">
        <v>1053</v>
      </c>
      <c r="I626" t="s">
        <v>295</v>
      </c>
      <c r="J626" t="s">
        <v>297</v>
      </c>
      <c r="K626" t="s">
        <v>1072</v>
      </c>
      <c r="L626" t="s">
        <v>296</v>
      </c>
      <c r="M626" t="s">
        <v>298</v>
      </c>
      <c r="N626">
        <v>3000</v>
      </c>
      <c r="O626" t="s">
        <v>56</v>
      </c>
      <c r="P626">
        <v>3391</v>
      </c>
      <c r="Q626" t="s">
        <v>129</v>
      </c>
      <c r="R626">
        <v>0</v>
      </c>
      <c r="S626" t="s">
        <v>58</v>
      </c>
      <c r="T626" s="9">
        <v>10000</v>
      </c>
      <c r="U626" s="1">
        <v>0</v>
      </c>
      <c r="V626" s="1">
        <v>9725.44</v>
      </c>
      <c r="W626" s="1">
        <v>9725.44</v>
      </c>
      <c r="X626" s="1">
        <v>0</v>
      </c>
      <c r="Y626" s="1">
        <v>0</v>
      </c>
      <c r="Z626" s="1">
        <v>0</v>
      </c>
      <c r="AA626" s="1">
        <v>0</v>
      </c>
    </row>
    <row r="627" spans="1:27" x14ac:dyDescent="0.35">
      <c r="A627" t="str">
        <f t="shared" si="28"/>
        <v>1.1-00-X04018012341161</v>
      </c>
      <c r="B627" t="s">
        <v>1027</v>
      </c>
      <c r="C627" t="s">
        <v>269</v>
      </c>
      <c r="D627" s="8" t="s">
        <v>274</v>
      </c>
      <c r="E627" t="s">
        <v>1032</v>
      </c>
      <c r="F627" t="s">
        <v>51</v>
      </c>
      <c r="G627" t="s">
        <v>60</v>
      </c>
      <c r="H627" t="s">
        <v>1053</v>
      </c>
      <c r="I627" t="s">
        <v>295</v>
      </c>
      <c r="J627" t="s">
        <v>297</v>
      </c>
      <c r="K627" t="s">
        <v>1072</v>
      </c>
      <c r="L627" t="s">
        <v>296</v>
      </c>
      <c r="M627" t="s">
        <v>298</v>
      </c>
      <c r="N627">
        <v>3000</v>
      </c>
      <c r="O627" t="s">
        <v>56</v>
      </c>
      <c r="P627">
        <v>3411</v>
      </c>
      <c r="Q627" t="s">
        <v>319</v>
      </c>
      <c r="R627">
        <v>61</v>
      </c>
      <c r="S627" t="s">
        <v>320</v>
      </c>
      <c r="T627" s="9">
        <v>638092.61</v>
      </c>
      <c r="U627" s="1">
        <v>0</v>
      </c>
      <c r="V627" s="1">
        <v>638092.61</v>
      </c>
      <c r="W627" s="1">
        <v>638092.61</v>
      </c>
      <c r="X627" s="1">
        <v>0</v>
      </c>
      <c r="Y627" s="1">
        <v>0</v>
      </c>
      <c r="Z627" s="1">
        <v>0</v>
      </c>
      <c r="AA627" s="1">
        <v>0</v>
      </c>
    </row>
    <row r="628" spans="1:27" x14ac:dyDescent="0.35">
      <c r="A628" t="str">
        <f t="shared" si="28"/>
        <v>1.1-14-X0401901358110</v>
      </c>
      <c r="B628" t="s">
        <v>1125</v>
      </c>
      <c r="C628" t="s">
        <v>249</v>
      </c>
      <c r="D628" s="5" t="s">
        <v>252</v>
      </c>
      <c r="E628" t="s">
        <v>1032</v>
      </c>
      <c r="F628" t="s">
        <v>51</v>
      </c>
      <c r="G628" t="s">
        <v>60</v>
      </c>
      <c r="H628" t="s">
        <v>1050</v>
      </c>
      <c r="I628" t="s">
        <v>52</v>
      </c>
      <c r="J628" t="s">
        <v>61</v>
      </c>
      <c r="K628" t="s">
        <v>1106</v>
      </c>
      <c r="L628" t="s">
        <v>53</v>
      </c>
      <c r="M628" t="s">
        <v>62</v>
      </c>
      <c r="N628">
        <v>5000</v>
      </c>
      <c r="O628" t="s">
        <v>118</v>
      </c>
      <c r="P628">
        <v>5811</v>
      </c>
      <c r="Q628" t="s">
        <v>251</v>
      </c>
      <c r="R628">
        <v>0</v>
      </c>
      <c r="S628" t="s">
        <v>58</v>
      </c>
      <c r="T628" s="9">
        <v>1127888.92</v>
      </c>
      <c r="U628" s="1">
        <v>8000000</v>
      </c>
      <c r="V628" s="1">
        <v>1127888.92</v>
      </c>
      <c r="W628" s="1">
        <v>1127888.92</v>
      </c>
      <c r="X628" s="1">
        <v>0</v>
      </c>
      <c r="Y628" s="1">
        <v>0</v>
      </c>
      <c r="Z628" s="1">
        <v>0</v>
      </c>
      <c r="AA628" s="1">
        <v>0</v>
      </c>
    </row>
    <row r="629" spans="1:27" x14ac:dyDescent="0.35">
      <c r="A629" t="str">
        <f t="shared" si="28"/>
        <v>1.1-00-X04019013392172</v>
      </c>
      <c r="B629" t="s">
        <v>1027</v>
      </c>
      <c r="C629" t="s">
        <v>269</v>
      </c>
      <c r="D629" s="8" t="s">
        <v>274</v>
      </c>
      <c r="E629" t="s">
        <v>1032</v>
      </c>
      <c r="F629" t="s">
        <v>51</v>
      </c>
      <c r="G629" t="s">
        <v>60</v>
      </c>
      <c r="H629" t="s">
        <v>1050</v>
      </c>
      <c r="I629" t="s">
        <v>52</v>
      </c>
      <c r="J629" t="s">
        <v>61</v>
      </c>
      <c r="K629" t="s">
        <v>1106</v>
      </c>
      <c r="L629" t="s">
        <v>53</v>
      </c>
      <c r="M629" t="s">
        <v>62</v>
      </c>
      <c r="N629">
        <v>3000</v>
      </c>
      <c r="O629" t="s">
        <v>56</v>
      </c>
      <c r="P629">
        <v>3921</v>
      </c>
      <c r="Q629" t="s">
        <v>57</v>
      </c>
      <c r="R629">
        <v>72</v>
      </c>
      <c r="S629" t="s">
        <v>327</v>
      </c>
      <c r="T629" s="9">
        <v>2368336.42</v>
      </c>
      <c r="U629" s="1">
        <v>0</v>
      </c>
      <c r="V629" s="1">
        <v>2368336.42</v>
      </c>
      <c r="W629" s="1">
        <v>1184222.3600000001</v>
      </c>
      <c r="X629" s="1">
        <v>0</v>
      </c>
      <c r="Y629" s="1">
        <v>0</v>
      </c>
      <c r="Z629" s="1">
        <v>0</v>
      </c>
      <c r="AA629" s="1">
        <v>0</v>
      </c>
    </row>
    <row r="630" spans="1:27" x14ac:dyDescent="0.35">
      <c r="A630" t="str">
        <f t="shared" si="28"/>
        <v>1.1-00-X0401901358110</v>
      </c>
      <c r="B630" t="s">
        <v>1027</v>
      </c>
      <c r="C630" t="s">
        <v>269</v>
      </c>
      <c r="D630" s="8" t="s">
        <v>274</v>
      </c>
      <c r="E630" t="s">
        <v>1032</v>
      </c>
      <c r="F630" t="s">
        <v>51</v>
      </c>
      <c r="G630" t="s">
        <v>60</v>
      </c>
      <c r="H630" t="s">
        <v>1050</v>
      </c>
      <c r="I630" t="s">
        <v>52</v>
      </c>
      <c r="J630" t="s">
        <v>61</v>
      </c>
      <c r="K630" t="s">
        <v>1106</v>
      </c>
      <c r="L630" t="s">
        <v>53</v>
      </c>
      <c r="M630" t="s">
        <v>62</v>
      </c>
      <c r="N630">
        <v>5000</v>
      </c>
      <c r="O630" t="s">
        <v>118</v>
      </c>
      <c r="P630">
        <v>5811</v>
      </c>
      <c r="Q630" t="s">
        <v>251</v>
      </c>
      <c r="R630">
        <v>0</v>
      </c>
      <c r="S630" t="s">
        <v>58</v>
      </c>
      <c r="T630" s="9">
        <v>4224116.51</v>
      </c>
      <c r="U630" s="1">
        <v>0</v>
      </c>
      <c r="V630" s="1">
        <v>1750138.99</v>
      </c>
      <c r="W630" s="1">
        <v>1750138.99</v>
      </c>
      <c r="X630" s="1">
        <v>0</v>
      </c>
      <c r="Y630" s="1">
        <v>0</v>
      </c>
      <c r="Z630" s="1">
        <v>0</v>
      </c>
      <c r="AA630" s="1">
        <v>0</v>
      </c>
    </row>
    <row r="631" spans="1:27" x14ac:dyDescent="0.35">
      <c r="A631" t="str">
        <f t="shared" si="28"/>
        <v>1.1-00-X04018012632113</v>
      </c>
      <c r="B631" t="s">
        <v>1027</v>
      </c>
      <c r="C631" t="s">
        <v>269</v>
      </c>
      <c r="D631" s="8" t="s">
        <v>274</v>
      </c>
      <c r="E631" t="s">
        <v>1032</v>
      </c>
      <c r="F631" t="s">
        <v>51</v>
      </c>
      <c r="G631" t="s">
        <v>60</v>
      </c>
      <c r="H631" t="s">
        <v>1053</v>
      </c>
      <c r="I631" t="s">
        <v>295</v>
      </c>
      <c r="J631" t="s">
        <v>297</v>
      </c>
      <c r="K631" t="s">
        <v>1072</v>
      </c>
      <c r="L631" t="s">
        <v>296</v>
      </c>
      <c r="M631" t="s">
        <v>298</v>
      </c>
      <c r="N631">
        <v>6000</v>
      </c>
      <c r="O631" t="s">
        <v>146</v>
      </c>
      <c r="P631">
        <v>6321</v>
      </c>
      <c r="Q631" t="s">
        <v>303</v>
      </c>
      <c r="R631">
        <v>13</v>
      </c>
      <c r="S631" t="s">
        <v>304</v>
      </c>
      <c r="T631" s="9">
        <v>23580360</v>
      </c>
      <c r="U631" s="1">
        <v>25108346.399999999</v>
      </c>
      <c r="V631" s="1">
        <v>21615330</v>
      </c>
      <c r="W631" s="1">
        <v>21615330</v>
      </c>
      <c r="X631" s="1">
        <v>0</v>
      </c>
      <c r="Y631" s="1">
        <v>0</v>
      </c>
      <c r="Z631" s="1">
        <v>0</v>
      </c>
      <c r="AA631" s="1">
        <v>0</v>
      </c>
    </row>
    <row r="632" spans="1:27" x14ac:dyDescent="0.35">
      <c r="A632" t="str">
        <f t="shared" si="28"/>
        <v>1.1-00-X04018012613166</v>
      </c>
      <c r="B632" t="s">
        <v>1027</v>
      </c>
      <c r="C632" t="s">
        <v>269</v>
      </c>
      <c r="D632" s="8" t="s">
        <v>274</v>
      </c>
      <c r="E632" t="s">
        <v>1032</v>
      </c>
      <c r="F632" t="s">
        <v>51</v>
      </c>
      <c r="G632" t="s">
        <v>60</v>
      </c>
      <c r="H632" t="s">
        <v>1053</v>
      </c>
      <c r="I632" t="s">
        <v>295</v>
      </c>
      <c r="J632" t="s">
        <v>297</v>
      </c>
      <c r="K632" t="s">
        <v>1072</v>
      </c>
      <c r="L632" t="s">
        <v>296</v>
      </c>
      <c r="M632" t="s">
        <v>298</v>
      </c>
      <c r="N632">
        <v>6000</v>
      </c>
      <c r="O632" t="s">
        <v>146</v>
      </c>
      <c r="P632">
        <v>6131</v>
      </c>
      <c r="Q632" t="s">
        <v>152</v>
      </c>
      <c r="R632">
        <v>66</v>
      </c>
      <c r="S632" t="s">
        <v>301</v>
      </c>
      <c r="T632" s="9">
        <v>34168648.600000001</v>
      </c>
      <c r="U632" s="1">
        <v>0</v>
      </c>
      <c r="V632" s="1">
        <v>28299479.25</v>
      </c>
      <c r="W632" s="1">
        <v>28299479.25</v>
      </c>
      <c r="X632" s="1">
        <v>0</v>
      </c>
      <c r="Y632" s="1">
        <v>0</v>
      </c>
      <c r="Z632" s="1">
        <v>0</v>
      </c>
      <c r="AA632" s="1">
        <v>0</v>
      </c>
    </row>
    <row r="633" spans="1:27" x14ac:dyDescent="0.35">
      <c r="A633" t="str">
        <f t="shared" si="28"/>
        <v>1.1-00-X04018012632114</v>
      </c>
      <c r="B633" t="s">
        <v>1027</v>
      </c>
      <c r="C633" t="s">
        <v>269</v>
      </c>
      <c r="D633" s="8" t="s">
        <v>274</v>
      </c>
      <c r="E633" t="s">
        <v>1032</v>
      </c>
      <c r="F633" t="s">
        <v>51</v>
      </c>
      <c r="G633" t="s">
        <v>60</v>
      </c>
      <c r="H633" t="s">
        <v>1053</v>
      </c>
      <c r="I633" t="s">
        <v>295</v>
      </c>
      <c r="J633" t="s">
        <v>297</v>
      </c>
      <c r="K633" t="s">
        <v>1072</v>
      </c>
      <c r="L633" t="s">
        <v>296</v>
      </c>
      <c r="M633" t="s">
        <v>298</v>
      </c>
      <c r="N633">
        <v>6000</v>
      </c>
      <c r="O633" t="s">
        <v>146</v>
      </c>
      <c r="P633">
        <v>6321</v>
      </c>
      <c r="Q633" t="s">
        <v>303</v>
      </c>
      <c r="R633">
        <v>14</v>
      </c>
      <c r="S633" t="s">
        <v>305</v>
      </c>
      <c r="T633" s="9">
        <v>75751651.719999999</v>
      </c>
      <c r="U633" s="1">
        <v>71000017.599999994</v>
      </c>
      <c r="V633" s="1">
        <v>74178870.290000007</v>
      </c>
      <c r="W633" s="1">
        <v>74178870.290000007</v>
      </c>
      <c r="X633" s="1">
        <v>0</v>
      </c>
      <c r="Y633" s="1">
        <v>0</v>
      </c>
      <c r="Z633" s="1">
        <v>0</v>
      </c>
      <c r="AA633" s="1">
        <v>0</v>
      </c>
    </row>
    <row r="634" spans="1:27" x14ac:dyDescent="0.35">
      <c r="A634" t="str">
        <f t="shared" si="28"/>
        <v>1.1-00-X0401801234210</v>
      </c>
      <c r="B634" t="s">
        <v>1027</v>
      </c>
      <c r="C634" t="s">
        <v>639</v>
      </c>
      <c r="D634" t="s">
        <v>643</v>
      </c>
      <c r="E634" t="s">
        <v>1032</v>
      </c>
      <c r="F634" t="s">
        <v>636</v>
      </c>
      <c r="G634" t="s">
        <v>60</v>
      </c>
      <c r="H634" t="s">
        <v>1053</v>
      </c>
      <c r="I634" t="s">
        <v>647</v>
      </c>
      <c r="J634" t="s">
        <v>297</v>
      </c>
      <c r="K634" t="str">
        <f>LEFT(L634,3)</f>
        <v>012</v>
      </c>
      <c r="L634" t="s">
        <v>648</v>
      </c>
      <c r="M634" t="s">
        <v>298</v>
      </c>
      <c r="N634">
        <v>3000</v>
      </c>
      <c r="O634" t="s">
        <v>56</v>
      </c>
      <c r="P634">
        <v>3421</v>
      </c>
      <c r="Q634" t="s">
        <v>321</v>
      </c>
      <c r="R634">
        <v>0</v>
      </c>
      <c r="S634" t="s">
        <v>58</v>
      </c>
      <c r="T634" s="6">
        <v>64859142.780000001</v>
      </c>
      <c r="U634" s="1">
        <v>37831073</v>
      </c>
      <c r="V634" s="1">
        <v>62464392.420000002</v>
      </c>
      <c r="W634" s="1">
        <v>62464392.420000002</v>
      </c>
      <c r="X634" s="1">
        <v>46412152.75</v>
      </c>
      <c r="Y634" s="1">
        <v>30000000</v>
      </c>
      <c r="Z634" s="1">
        <v>43893483.119999997</v>
      </c>
      <c r="AA634" s="1">
        <v>43893483.119999997</v>
      </c>
    </row>
    <row r="635" spans="1:27" x14ac:dyDescent="0.35">
      <c r="A635" t="str">
        <f t="shared" si="28"/>
        <v>2.6-13-X0904202652110</v>
      </c>
      <c r="B635" t="s">
        <v>1114</v>
      </c>
      <c r="C635" t="s">
        <v>618</v>
      </c>
      <c r="D635" t="s">
        <v>619</v>
      </c>
      <c r="E635" t="s">
        <v>1038</v>
      </c>
      <c r="F635" t="s">
        <v>410</v>
      </c>
      <c r="G635" t="s">
        <v>414</v>
      </c>
      <c r="H635" t="s">
        <v>1101</v>
      </c>
      <c r="I635" t="s">
        <v>572</v>
      </c>
      <c r="J635" t="s">
        <v>574</v>
      </c>
      <c r="K635" t="s">
        <v>1093</v>
      </c>
      <c r="L635" t="s">
        <v>573</v>
      </c>
      <c r="M635" t="s">
        <v>575</v>
      </c>
      <c r="N635">
        <v>5000</v>
      </c>
      <c r="O635" t="s">
        <v>118</v>
      </c>
      <c r="P635">
        <v>5211</v>
      </c>
      <c r="Q635" t="s">
        <v>365</v>
      </c>
      <c r="R635">
        <v>0</v>
      </c>
      <c r="S635" t="s">
        <v>58</v>
      </c>
      <c r="T635" s="6">
        <v>2000000</v>
      </c>
      <c r="U635" s="1">
        <v>0</v>
      </c>
      <c r="V635" s="1">
        <v>1900000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</row>
    <row r="636" spans="1:27" x14ac:dyDescent="0.35">
      <c r="A636" t="str">
        <f t="shared" si="28"/>
        <v>1.1-00-X09042026326118</v>
      </c>
      <c r="B636" t="s">
        <v>1027</v>
      </c>
      <c r="C636" t="s">
        <v>269</v>
      </c>
      <c r="D636" s="8" t="s">
        <v>274</v>
      </c>
      <c r="E636" t="s">
        <v>1038</v>
      </c>
      <c r="F636" t="s">
        <v>410</v>
      </c>
      <c r="G636" t="s">
        <v>414</v>
      </c>
      <c r="H636" t="s">
        <v>1101</v>
      </c>
      <c r="I636" t="s">
        <v>572</v>
      </c>
      <c r="J636" t="s">
        <v>574</v>
      </c>
      <c r="K636" t="s">
        <v>1093</v>
      </c>
      <c r="L636" t="s">
        <v>573</v>
      </c>
      <c r="M636" t="s">
        <v>575</v>
      </c>
      <c r="N636">
        <v>3000</v>
      </c>
      <c r="O636" t="s">
        <v>56</v>
      </c>
      <c r="P636">
        <v>3261</v>
      </c>
      <c r="Q636" t="s">
        <v>409</v>
      </c>
      <c r="R636">
        <v>18</v>
      </c>
      <c r="S636" t="s">
        <v>580</v>
      </c>
      <c r="T636" s="9">
        <v>495088</v>
      </c>
      <c r="U636" s="1">
        <v>500009.36</v>
      </c>
      <c r="V636" s="1">
        <v>495088</v>
      </c>
      <c r="W636" s="1">
        <v>495088</v>
      </c>
      <c r="X636" s="1">
        <v>0</v>
      </c>
      <c r="Y636" s="1">
        <v>0</v>
      </c>
      <c r="Z636" s="1">
        <v>0</v>
      </c>
      <c r="AA636" s="1">
        <v>0</v>
      </c>
    </row>
    <row r="637" spans="1:27" x14ac:dyDescent="0.35">
      <c r="A637" t="str">
        <f t="shared" si="28"/>
        <v>1.1-00-X0904202633910</v>
      </c>
      <c r="B637" t="s">
        <v>1027</v>
      </c>
      <c r="C637" t="s">
        <v>269</v>
      </c>
      <c r="D637" s="8" t="s">
        <v>274</v>
      </c>
      <c r="E637" t="s">
        <v>1038</v>
      </c>
      <c r="F637" t="s">
        <v>410</v>
      </c>
      <c r="G637" t="s">
        <v>414</v>
      </c>
      <c r="H637" t="s">
        <v>1101</v>
      </c>
      <c r="I637" t="s">
        <v>572</v>
      </c>
      <c r="J637" t="s">
        <v>574</v>
      </c>
      <c r="K637" t="s">
        <v>1093</v>
      </c>
      <c r="L637" t="s">
        <v>573</v>
      </c>
      <c r="M637" t="s">
        <v>575</v>
      </c>
      <c r="N637">
        <v>3000</v>
      </c>
      <c r="O637" t="s">
        <v>56</v>
      </c>
      <c r="P637">
        <v>3391</v>
      </c>
      <c r="Q637" t="s">
        <v>129</v>
      </c>
      <c r="R637">
        <v>0</v>
      </c>
      <c r="S637" t="s">
        <v>58</v>
      </c>
      <c r="T637" s="9">
        <v>41064</v>
      </c>
      <c r="U637" s="1">
        <v>0</v>
      </c>
      <c r="V637" s="1">
        <v>41064</v>
      </c>
      <c r="W637" s="1">
        <v>41064</v>
      </c>
      <c r="X637" s="1">
        <v>0</v>
      </c>
      <c r="Y637" s="1">
        <v>0</v>
      </c>
      <c r="Z637" s="1">
        <v>0</v>
      </c>
      <c r="AA637" s="1">
        <v>0</v>
      </c>
    </row>
    <row r="638" spans="1:27" x14ac:dyDescent="0.35">
      <c r="A638" t="str">
        <f t="shared" si="28"/>
        <v>1.1-00-X09042026382119</v>
      </c>
      <c r="B638" t="s">
        <v>1027</v>
      </c>
      <c r="C638" t="s">
        <v>269</v>
      </c>
      <c r="D638" s="8" t="s">
        <v>274</v>
      </c>
      <c r="E638" t="s">
        <v>1038</v>
      </c>
      <c r="F638" t="s">
        <v>410</v>
      </c>
      <c r="G638" t="s">
        <v>414</v>
      </c>
      <c r="H638" t="s">
        <v>1101</v>
      </c>
      <c r="I638" t="s">
        <v>572</v>
      </c>
      <c r="J638" t="s">
        <v>574</v>
      </c>
      <c r="K638" t="s">
        <v>1093</v>
      </c>
      <c r="L638" t="s">
        <v>573</v>
      </c>
      <c r="M638" t="s">
        <v>575</v>
      </c>
      <c r="N638">
        <v>3000</v>
      </c>
      <c r="O638" t="s">
        <v>56</v>
      </c>
      <c r="P638">
        <v>3821</v>
      </c>
      <c r="Q638" t="s">
        <v>228</v>
      </c>
      <c r="R638">
        <v>19</v>
      </c>
      <c r="S638" t="s">
        <v>581</v>
      </c>
      <c r="T638" s="9">
        <v>445000</v>
      </c>
      <c r="U638" s="1">
        <v>400006.84</v>
      </c>
      <c r="V638" s="1">
        <v>445000</v>
      </c>
      <c r="W638" s="1">
        <v>445000</v>
      </c>
      <c r="X638" s="1">
        <v>0</v>
      </c>
      <c r="Y638" s="1">
        <v>0</v>
      </c>
      <c r="Z638" s="1">
        <v>0</v>
      </c>
      <c r="AA638" s="1">
        <v>0</v>
      </c>
    </row>
    <row r="639" spans="1:27" x14ac:dyDescent="0.35">
      <c r="A639" t="str">
        <f t="shared" si="28"/>
        <v>1.1-00-X09042026382120</v>
      </c>
      <c r="B639" t="s">
        <v>1027</v>
      </c>
      <c r="C639" t="s">
        <v>269</v>
      </c>
      <c r="D639" s="8" t="s">
        <v>274</v>
      </c>
      <c r="E639" t="s">
        <v>1038</v>
      </c>
      <c r="F639" t="s">
        <v>410</v>
      </c>
      <c r="G639" t="s">
        <v>414</v>
      </c>
      <c r="H639" t="s">
        <v>1101</v>
      </c>
      <c r="I639" t="s">
        <v>572</v>
      </c>
      <c r="J639" t="s">
        <v>574</v>
      </c>
      <c r="K639" t="s">
        <v>1093</v>
      </c>
      <c r="L639" t="s">
        <v>573</v>
      </c>
      <c r="M639" t="s">
        <v>575</v>
      </c>
      <c r="N639">
        <v>3000</v>
      </c>
      <c r="O639" t="s">
        <v>56</v>
      </c>
      <c r="P639">
        <v>3821</v>
      </c>
      <c r="Q639" t="s">
        <v>228</v>
      </c>
      <c r="R639">
        <v>20</v>
      </c>
      <c r="S639" t="s">
        <v>582</v>
      </c>
      <c r="T639" s="9">
        <v>448000</v>
      </c>
      <c r="U639" s="1">
        <v>400006.84</v>
      </c>
      <c r="V639" s="1">
        <v>448000</v>
      </c>
      <c r="W639" s="1">
        <v>448000</v>
      </c>
      <c r="X639" s="1">
        <v>0</v>
      </c>
      <c r="Y639" s="1">
        <v>0</v>
      </c>
      <c r="Z639" s="1">
        <v>0</v>
      </c>
      <c r="AA639" s="1">
        <v>0</v>
      </c>
    </row>
    <row r="640" spans="1:27" x14ac:dyDescent="0.35">
      <c r="A640" t="str">
        <f t="shared" si="28"/>
        <v>1.1-00-X09042026382121</v>
      </c>
      <c r="B640" t="s">
        <v>1027</v>
      </c>
      <c r="C640" t="s">
        <v>269</v>
      </c>
      <c r="D640" s="8" t="s">
        <v>274</v>
      </c>
      <c r="E640" t="s">
        <v>1038</v>
      </c>
      <c r="F640" t="s">
        <v>410</v>
      </c>
      <c r="G640" t="s">
        <v>414</v>
      </c>
      <c r="H640" t="s">
        <v>1101</v>
      </c>
      <c r="I640" t="s">
        <v>572</v>
      </c>
      <c r="J640" t="s">
        <v>574</v>
      </c>
      <c r="K640" t="s">
        <v>1093</v>
      </c>
      <c r="L640" t="s">
        <v>573</v>
      </c>
      <c r="M640" t="s">
        <v>575</v>
      </c>
      <c r="N640">
        <v>3000</v>
      </c>
      <c r="O640" t="s">
        <v>56</v>
      </c>
      <c r="P640">
        <v>3821</v>
      </c>
      <c r="Q640" t="s">
        <v>228</v>
      </c>
      <c r="R640">
        <v>21</v>
      </c>
      <c r="S640" t="s">
        <v>583</v>
      </c>
      <c r="T640" s="9">
        <v>497495</v>
      </c>
      <c r="U640" s="1">
        <v>499993.16</v>
      </c>
      <c r="V640" s="1">
        <v>497495</v>
      </c>
      <c r="W640" s="1">
        <v>497495</v>
      </c>
      <c r="X640" s="1">
        <v>0</v>
      </c>
      <c r="Y640" s="1">
        <v>0</v>
      </c>
      <c r="Z640" s="1">
        <v>0</v>
      </c>
      <c r="AA640" s="1">
        <v>0</v>
      </c>
    </row>
    <row r="641" spans="1:27" x14ac:dyDescent="0.35">
      <c r="A641" t="str">
        <f t="shared" si="28"/>
        <v>1.1-00-X09042026382122</v>
      </c>
      <c r="B641" t="s">
        <v>1027</v>
      </c>
      <c r="C641" t="s">
        <v>269</v>
      </c>
      <c r="D641" s="8" t="s">
        <v>274</v>
      </c>
      <c r="E641" t="s">
        <v>1038</v>
      </c>
      <c r="F641" t="s">
        <v>410</v>
      </c>
      <c r="G641" t="s">
        <v>414</v>
      </c>
      <c r="H641" t="s">
        <v>1101</v>
      </c>
      <c r="I641" t="s">
        <v>572</v>
      </c>
      <c r="J641" t="s">
        <v>574</v>
      </c>
      <c r="K641" t="s">
        <v>1093</v>
      </c>
      <c r="L641" t="s">
        <v>573</v>
      </c>
      <c r="M641" t="s">
        <v>575</v>
      </c>
      <c r="N641">
        <v>3000</v>
      </c>
      <c r="O641" t="s">
        <v>56</v>
      </c>
      <c r="P641">
        <v>3821</v>
      </c>
      <c r="Q641" t="s">
        <v>228</v>
      </c>
      <c r="R641">
        <v>22</v>
      </c>
      <c r="S641" t="s">
        <v>584</v>
      </c>
      <c r="T641" s="9">
        <v>744720</v>
      </c>
      <c r="U641" s="1">
        <v>499993.16</v>
      </c>
      <c r="V641" s="1">
        <v>744720</v>
      </c>
      <c r="W641" s="1">
        <v>744720</v>
      </c>
      <c r="X641" s="1">
        <v>0</v>
      </c>
      <c r="Y641" s="1">
        <v>0</v>
      </c>
      <c r="Z641" s="1">
        <v>0</v>
      </c>
      <c r="AA641" s="1">
        <v>0</v>
      </c>
    </row>
    <row r="642" spans="1:27" x14ac:dyDescent="0.35">
      <c r="A642" t="str">
        <f t="shared" ref="A642:A659" si="30">CONCATENATE(B642,E642,H642,K642,P642,R642)</f>
        <v>1.1-00-X09042026382129</v>
      </c>
      <c r="B642" t="s">
        <v>1027</v>
      </c>
      <c r="C642" t="s">
        <v>269</v>
      </c>
      <c r="D642" s="8" t="s">
        <v>274</v>
      </c>
      <c r="E642" t="s">
        <v>1038</v>
      </c>
      <c r="F642" t="s">
        <v>410</v>
      </c>
      <c r="G642" t="s">
        <v>414</v>
      </c>
      <c r="H642" t="s">
        <v>1101</v>
      </c>
      <c r="I642" t="s">
        <v>572</v>
      </c>
      <c r="J642" t="s">
        <v>574</v>
      </c>
      <c r="K642" t="s">
        <v>1093</v>
      </c>
      <c r="L642" t="s">
        <v>573</v>
      </c>
      <c r="M642" t="s">
        <v>575</v>
      </c>
      <c r="N642">
        <v>3000</v>
      </c>
      <c r="O642" t="s">
        <v>56</v>
      </c>
      <c r="P642">
        <v>3821</v>
      </c>
      <c r="Q642" t="s">
        <v>228</v>
      </c>
      <c r="R642">
        <v>29</v>
      </c>
      <c r="S642" t="s">
        <v>588</v>
      </c>
      <c r="T642" s="9">
        <v>200000</v>
      </c>
      <c r="U642" s="1">
        <v>200000</v>
      </c>
      <c r="V642" s="1">
        <v>200000</v>
      </c>
      <c r="W642" s="1">
        <v>200000</v>
      </c>
      <c r="X642" s="1">
        <v>0</v>
      </c>
      <c r="Y642" s="1">
        <v>0</v>
      </c>
      <c r="Z642" s="1">
        <v>0</v>
      </c>
      <c r="AA642" s="1">
        <v>0</v>
      </c>
    </row>
    <row r="643" spans="1:27" x14ac:dyDescent="0.35">
      <c r="A643" t="str">
        <f t="shared" si="30"/>
        <v>1.1-00-X09047029382126</v>
      </c>
      <c r="B643" t="s">
        <v>1027</v>
      </c>
      <c r="C643" t="s">
        <v>269</v>
      </c>
      <c r="D643" s="8" t="s">
        <v>274</v>
      </c>
      <c r="E643" t="s">
        <v>1038</v>
      </c>
      <c r="F643" t="s">
        <v>410</v>
      </c>
      <c r="G643" t="s">
        <v>414</v>
      </c>
      <c r="H643" t="s">
        <v>1103</v>
      </c>
      <c r="I643" t="s">
        <v>593</v>
      </c>
      <c r="J643" t="s">
        <v>596</v>
      </c>
      <c r="K643" t="s">
        <v>1085</v>
      </c>
      <c r="L643" t="s">
        <v>594</v>
      </c>
      <c r="M643" t="s">
        <v>597</v>
      </c>
      <c r="N643">
        <v>3000</v>
      </c>
      <c r="O643" t="s">
        <v>56</v>
      </c>
      <c r="P643">
        <v>3821</v>
      </c>
      <c r="Q643" t="s">
        <v>228</v>
      </c>
      <c r="R643">
        <v>26</v>
      </c>
      <c r="S643" t="s">
        <v>595</v>
      </c>
      <c r="T643" s="9">
        <v>591600</v>
      </c>
      <c r="U643" s="1">
        <v>700000</v>
      </c>
      <c r="V643" s="1">
        <v>591600</v>
      </c>
      <c r="W643" s="1">
        <v>591600</v>
      </c>
      <c r="X643" s="1">
        <v>0</v>
      </c>
      <c r="Y643" s="1">
        <v>0</v>
      </c>
      <c r="Z643" s="1">
        <v>0</v>
      </c>
      <c r="AA643" s="1">
        <v>0</v>
      </c>
    </row>
    <row r="644" spans="1:27" x14ac:dyDescent="0.35">
      <c r="A644" t="str">
        <f t="shared" si="30"/>
        <v>1.1-00-X09047029441127</v>
      </c>
      <c r="B644" t="s">
        <v>1027</v>
      </c>
      <c r="C644" t="s">
        <v>269</v>
      </c>
      <c r="D644" s="8" t="s">
        <v>274</v>
      </c>
      <c r="E644" t="s">
        <v>1038</v>
      </c>
      <c r="F644" t="s">
        <v>410</v>
      </c>
      <c r="G644" t="s">
        <v>414</v>
      </c>
      <c r="H644" t="s">
        <v>1103</v>
      </c>
      <c r="I644" t="s">
        <v>593</v>
      </c>
      <c r="J644" t="s">
        <v>596</v>
      </c>
      <c r="K644" t="s">
        <v>1085</v>
      </c>
      <c r="L644" t="s">
        <v>594</v>
      </c>
      <c r="M644" t="s">
        <v>597</v>
      </c>
      <c r="N644">
        <v>4000</v>
      </c>
      <c r="O644" t="s">
        <v>233</v>
      </c>
      <c r="P644">
        <v>4411</v>
      </c>
      <c r="Q644" t="s">
        <v>231</v>
      </c>
      <c r="R644">
        <v>27</v>
      </c>
      <c r="S644" t="s">
        <v>598</v>
      </c>
      <c r="T644" s="9">
        <v>50000</v>
      </c>
      <c r="U644" s="1">
        <v>50000</v>
      </c>
      <c r="V644" s="1">
        <v>50000</v>
      </c>
      <c r="W644" s="1">
        <v>50000</v>
      </c>
      <c r="X644" s="1">
        <v>0</v>
      </c>
      <c r="Y644" s="1">
        <v>0</v>
      </c>
      <c r="Z644" s="1">
        <v>0</v>
      </c>
      <c r="AA644" s="1">
        <v>0</v>
      </c>
    </row>
    <row r="645" spans="1:27" x14ac:dyDescent="0.35">
      <c r="A645" t="str">
        <f t="shared" si="30"/>
        <v>1.6-08-X0904202652110</v>
      </c>
      <c r="B645" t="s">
        <v>1115</v>
      </c>
      <c r="C645" t="s">
        <v>620</v>
      </c>
      <c r="D645" t="s">
        <v>621</v>
      </c>
      <c r="E645" t="s">
        <v>1038</v>
      </c>
      <c r="F645" t="s">
        <v>410</v>
      </c>
      <c r="G645" t="s">
        <v>414</v>
      </c>
      <c r="H645" t="s">
        <v>1101</v>
      </c>
      <c r="I645" t="s">
        <v>572</v>
      </c>
      <c r="J645" t="s">
        <v>574</v>
      </c>
      <c r="K645" t="s">
        <v>1093</v>
      </c>
      <c r="L645" t="s">
        <v>573</v>
      </c>
      <c r="M645" t="s">
        <v>575</v>
      </c>
      <c r="N645">
        <v>5000</v>
      </c>
      <c r="O645" t="s">
        <v>118</v>
      </c>
      <c r="P645">
        <v>5211</v>
      </c>
      <c r="Q645" t="s">
        <v>365</v>
      </c>
      <c r="R645">
        <v>0</v>
      </c>
      <c r="S645" t="s">
        <v>58</v>
      </c>
      <c r="T645" s="6">
        <v>1373020</v>
      </c>
      <c r="U645" s="1">
        <v>0</v>
      </c>
      <c r="V645" s="1">
        <v>950000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</row>
    <row r="646" spans="1:27" x14ac:dyDescent="0.35">
      <c r="A646" t="str">
        <f t="shared" si="30"/>
        <v>1.1-00-X0703902451110</v>
      </c>
      <c r="B646" t="s">
        <v>1027</v>
      </c>
      <c r="C646" t="s">
        <v>269</v>
      </c>
      <c r="D646" s="8" t="s">
        <v>274</v>
      </c>
      <c r="E646" t="s">
        <v>1037</v>
      </c>
      <c r="F646" t="s">
        <v>140</v>
      </c>
      <c r="G646" t="s">
        <v>147</v>
      </c>
      <c r="H646" t="s">
        <v>1084</v>
      </c>
      <c r="I646" t="s">
        <v>482</v>
      </c>
      <c r="J646" t="s">
        <v>484</v>
      </c>
      <c r="K646" t="s">
        <v>1063</v>
      </c>
      <c r="L646" t="s">
        <v>483</v>
      </c>
      <c r="M646" t="s">
        <v>485</v>
      </c>
      <c r="N646">
        <v>5000</v>
      </c>
      <c r="O646" t="s">
        <v>118</v>
      </c>
      <c r="P646">
        <v>5111</v>
      </c>
      <c r="Q646" t="s">
        <v>119</v>
      </c>
      <c r="R646">
        <v>0</v>
      </c>
      <c r="S646" t="s">
        <v>58</v>
      </c>
      <c r="T646" s="9">
        <v>162539.20000000001</v>
      </c>
      <c r="U646" s="1">
        <v>0</v>
      </c>
      <c r="V646" s="1">
        <v>162539.20000000001</v>
      </c>
      <c r="W646" s="1">
        <v>162539.20000000001</v>
      </c>
      <c r="X646" s="1">
        <v>0</v>
      </c>
      <c r="Y646" s="1">
        <v>0</v>
      </c>
      <c r="Z646" s="1">
        <v>0</v>
      </c>
      <c r="AA646" s="1">
        <v>0</v>
      </c>
    </row>
    <row r="647" spans="1:27" x14ac:dyDescent="0.35">
      <c r="A647" t="str">
        <f t="shared" si="30"/>
        <v>1.6-07-X0703702361510</v>
      </c>
      <c r="B647" t="s">
        <v>1116</v>
      </c>
      <c r="C647" t="s">
        <v>622</v>
      </c>
      <c r="D647" s="5" t="s">
        <v>623</v>
      </c>
      <c r="E647" t="s">
        <v>1037</v>
      </c>
      <c r="F647" t="s">
        <v>140</v>
      </c>
      <c r="G647" t="s">
        <v>147</v>
      </c>
      <c r="H647" t="s">
        <v>1068</v>
      </c>
      <c r="I647" t="s">
        <v>141</v>
      </c>
      <c r="J647" t="s">
        <v>149</v>
      </c>
      <c r="K647" t="s">
        <v>1073</v>
      </c>
      <c r="L647" t="s">
        <v>142</v>
      </c>
      <c r="M647" t="s">
        <v>150</v>
      </c>
      <c r="N647">
        <v>6000</v>
      </c>
      <c r="O647" t="s">
        <v>146</v>
      </c>
      <c r="P647">
        <v>6151</v>
      </c>
      <c r="Q647" t="s">
        <v>153</v>
      </c>
      <c r="R647">
        <v>0</v>
      </c>
      <c r="S647" t="s">
        <v>58</v>
      </c>
      <c r="T647" s="9">
        <v>1000000</v>
      </c>
      <c r="U647" s="1">
        <v>0</v>
      </c>
      <c r="V647" s="1">
        <v>999642.28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</row>
    <row r="648" spans="1:27" x14ac:dyDescent="0.35">
      <c r="A648" t="str">
        <f t="shared" si="30"/>
        <v>2.6-11-X0703702361510</v>
      </c>
      <c r="B648" t="s">
        <v>1117</v>
      </c>
      <c r="C648" t="s">
        <v>624</v>
      </c>
      <c r="D648" s="5" t="s">
        <v>625</v>
      </c>
      <c r="E648" t="s">
        <v>1037</v>
      </c>
      <c r="F648" t="s">
        <v>140</v>
      </c>
      <c r="G648" t="s">
        <v>147</v>
      </c>
      <c r="H648" t="s">
        <v>1068</v>
      </c>
      <c r="I648" t="s">
        <v>141</v>
      </c>
      <c r="J648" t="s">
        <v>149</v>
      </c>
      <c r="K648" t="s">
        <v>1073</v>
      </c>
      <c r="L648" t="s">
        <v>142</v>
      </c>
      <c r="M648" t="s">
        <v>150</v>
      </c>
      <c r="N648">
        <v>6000</v>
      </c>
      <c r="O648" t="s">
        <v>146</v>
      </c>
      <c r="P648">
        <v>6151</v>
      </c>
      <c r="Q648" t="s">
        <v>153</v>
      </c>
      <c r="R648">
        <v>0</v>
      </c>
      <c r="S648" t="s">
        <v>58</v>
      </c>
      <c r="T648" s="9">
        <v>1000000</v>
      </c>
      <c r="U648" s="1">
        <v>0</v>
      </c>
      <c r="V648" s="1">
        <v>999642.28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</row>
    <row r="649" spans="1:27" x14ac:dyDescent="0.35">
      <c r="A649" t="str">
        <f t="shared" si="30"/>
        <v>2.6-14-X0703702361310</v>
      </c>
      <c r="B649" t="s">
        <v>1118</v>
      </c>
      <c r="C649" t="s">
        <v>630</v>
      </c>
      <c r="D649" s="5" t="s">
        <v>631</v>
      </c>
      <c r="E649" t="s">
        <v>1037</v>
      </c>
      <c r="F649" t="s">
        <v>140</v>
      </c>
      <c r="G649" t="s">
        <v>147</v>
      </c>
      <c r="H649" t="s">
        <v>1068</v>
      </c>
      <c r="I649" t="s">
        <v>141</v>
      </c>
      <c r="J649" t="s">
        <v>149</v>
      </c>
      <c r="K649" t="s">
        <v>1073</v>
      </c>
      <c r="L649" t="s">
        <v>142</v>
      </c>
      <c r="M649" t="s">
        <v>150</v>
      </c>
      <c r="N649">
        <v>6000</v>
      </c>
      <c r="O649" t="s">
        <v>146</v>
      </c>
      <c r="P649">
        <v>6131</v>
      </c>
      <c r="Q649" t="s">
        <v>152</v>
      </c>
      <c r="R649">
        <v>0</v>
      </c>
      <c r="S649" t="s">
        <v>58</v>
      </c>
      <c r="T649" s="9">
        <v>15000000</v>
      </c>
      <c r="U649" s="1">
        <v>0</v>
      </c>
      <c r="V649" s="1">
        <v>14999964.390000001</v>
      </c>
      <c r="W649" s="1">
        <v>3521366.1</v>
      </c>
      <c r="X649" s="1">
        <v>0</v>
      </c>
      <c r="Y649" s="1">
        <v>0</v>
      </c>
      <c r="Z649" s="1">
        <v>0</v>
      </c>
      <c r="AA649" s="1">
        <v>0</v>
      </c>
    </row>
    <row r="650" spans="1:27" x14ac:dyDescent="0.35">
      <c r="A650" t="str">
        <f t="shared" si="30"/>
        <v>1.1-00-X07036022311171</v>
      </c>
      <c r="B650" t="s">
        <v>1027</v>
      </c>
      <c r="C650" t="s">
        <v>269</v>
      </c>
      <c r="D650" s="8" t="s">
        <v>274</v>
      </c>
      <c r="E650" t="s">
        <v>1037</v>
      </c>
      <c r="F650" t="s">
        <v>140</v>
      </c>
      <c r="G650" t="s">
        <v>147</v>
      </c>
      <c r="H650" t="s">
        <v>1082</v>
      </c>
      <c r="I650" t="s">
        <v>470</v>
      </c>
      <c r="J650" t="s">
        <v>473</v>
      </c>
      <c r="K650" t="s">
        <v>1076</v>
      </c>
      <c r="L650" t="s">
        <v>471</v>
      </c>
      <c r="M650" t="s">
        <v>474</v>
      </c>
      <c r="N650">
        <v>3000</v>
      </c>
      <c r="O650" t="s">
        <v>56</v>
      </c>
      <c r="P650">
        <v>3111</v>
      </c>
      <c r="Q650" t="s">
        <v>199</v>
      </c>
      <c r="R650">
        <v>71</v>
      </c>
      <c r="S650" t="s">
        <v>477</v>
      </c>
      <c r="T650" s="9">
        <v>20127627</v>
      </c>
      <c r="U650" s="1">
        <v>0</v>
      </c>
      <c r="V650" s="1">
        <v>20127627</v>
      </c>
      <c r="W650" s="1">
        <v>20127627</v>
      </c>
      <c r="X650" s="1">
        <v>0</v>
      </c>
      <c r="Y650" s="1">
        <v>0</v>
      </c>
      <c r="Z650" s="1">
        <v>0</v>
      </c>
      <c r="AA650" s="1">
        <v>0</v>
      </c>
    </row>
    <row r="651" spans="1:27" x14ac:dyDescent="0.35">
      <c r="A651" t="str">
        <f t="shared" si="30"/>
        <v>1.1-00-X07037023612168</v>
      </c>
      <c r="B651" t="s">
        <v>1027</v>
      </c>
      <c r="C651" t="s">
        <v>269</v>
      </c>
      <c r="D651" s="8" t="s">
        <v>274</v>
      </c>
      <c r="E651" t="s">
        <v>1037</v>
      </c>
      <c r="F651" t="s">
        <v>140</v>
      </c>
      <c r="G651" t="s">
        <v>147</v>
      </c>
      <c r="H651" t="s">
        <v>1068</v>
      </c>
      <c r="I651" t="s">
        <v>141</v>
      </c>
      <c r="J651" t="s">
        <v>149</v>
      </c>
      <c r="K651" t="s">
        <v>1073</v>
      </c>
      <c r="L651" t="s">
        <v>142</v>
      </c>
      <c r="M651" t="s">
        <v>150</v>
      </c>
      <c r="N651">
        <v>6000</v>
      </c>
      <c r="O651" t="s">
        <v>146</v>
      </c>
      <c r="P651">
        <v>6121</v>
      </c>
      <c r="Q651" t="s">
        <v>145</v>
      </c>
      <c r="R651">
        <v>68</v>
      </c>
      <c r="S651" t="s">
        <v>151</v>
      </c>
      <c r="T651" s="9">
        <v>58472967.090000004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</row>
    <row r="652" spans="1:27" x14ac:dyDescent="0.35">
      <c r="A652" t="str">
        <f t="shared" si="30"/>
        <v>1.1-00-X07037023613128</v>
      </c>
      <c r="B652" t="s">
        <v>1027</v>
      </c>
      <c r="C652" t="s">
        <v>269</v>
      </c>
      <c r="D652" s="8" t="s">
        <v>274</v>
      </c>
      <c r="E652" t="s">
        <v>1037</v>
      </c>
      <c r="F652" t="s">
        <v>140</v>
      </c>
      <c r="G652" t="s">
        <v>147</v>
      </c>
      <c r="H652" t="s">
        <v>1068</v>
      </c>
      <c r="I652" t="s">
        <v>141</v>
      </c>
      <c r="J652" t="s">
        <v>149</v>
      </c>
      <c r="K652" t="s">
        <v>1073</v>
      </c>
      <c r="L652" t="s">
        <v>142</v>
      </c>
      <c r="M652" t="s">
        <v>150</v>
      </c>
      <c r="N652">
        <v>6000</v>
      </c>
      <c r="O652" t="s">
        <v>146</v>
      </c>
      <c r="P652">
        <v>6131</v>
      </c>
      <c r="Q652" t="s">
        <v>152</v>
      </c>
      <c r="R652">
        <v>28</v>
      </c>
      <c r="S652" t="s">
        <v>417</v>
      </c>
      <c r="T652" s="9">
        <v>70368847.269999996</v>
      </c>
      <c r="U652" s="1">
        <v>34090909.229999997</v>
      </c>
      <c r="V652" s="1">
        <v>70368847.260000005</v>
      </c>
      <c r="W652" s="1">
        <v>41316364.780000001</v>
      </c>
      <c r="X652" s="1">
        <v>0</v>
      </c>
      <c r="Y652" s="1">
        <v>0</v>
      </c>
      <c r="Z652" s="1">
        <v>0</v>
      </c>
      <c r="AA652" s="1">
        <v>0</v>
      </c>
    </row>
    <row r="653" spans="1:27" x14ac:dyDescent="0.35">
      <c r="A653" t="str">
        <f t="shared" si="30"/>
        <v>1.1-00-X0703602235710</v>
      </c>
      <c r="B653" t="s">
        <v>1027</v>
      </c>
      <c r="C653" t="s">
        <v>639</v>
      </c>
      <c r="D653" t="s">
        <v>643</v>
      </c>
      <c r="E653" t="s">
        <v>1037</v>
      </c>
      <c r="F653" t="s">
        <v>684</v>
      </c>
      <c r="G653" t="s">
        <v>147</v>
      </c>
      <c r="H653" t="s">
        <v>1082</v>
      </c>
      <c r="I653" t="s">
        <v>722</v>
      </c>
      <c r="J653" t="s">
        <v>473</v>
      </c>
      <c r="K653" t="str">
        <f>LEFT(L653,3)</f>
        <v>022</v>
      </c>
      <c r="L653" t="s">
        <v>723</v>
      </c>
      <c r="M653" t="s">
        <v>474</v>
      </c>
      <c r="N653">
        <v>3000</v>
      </c>
      <c r="O653" t="s">
        <v>56</v>
      </c>
      <c r="P653">
        <v>3571</v>
      </c>
      <c r="Q653" t="s">
        <v>392</v>
      </c>
      <c r="R653">
        <v>0</v>
      </c>
      <c r="S653" t="s">
        <v>58</v>
      </c>
      <c r="T653" s="6">
        <v>210431209.46000001</v>
      </c>
      <c r="U653" s="1">
        <v>43006351</v>
      </c>
      <c r="V653" s="1">
        <v>210431209.46000001</v>
      </c>
      <c r="W653" s="1">
        <v>202275638.13</v>
      </c>
      <c r="X653" s="1">
        <v>267175852.88</v>
      </c>
      <c r="Y653" s="1">
        <v>61975132.049999997</v>
      </c>
      <c r="Z653" s="1">
        <v>257572643.41</v>
      </c>
      <c r="AA653" s="1">
        <v>208860783.84</v>
      </c>
    </row>
    <row r="654" spans="1:27" x14ac:dyDescent="0.35">
      <c r="A654" t="str">
        <f t="shared" si="30"/>
        <v>2.6-05-X0804102556410</v>
      </c>
      <c r="B654" t="s">
        <v>1111</v>
      </c>
      <c r="C654" t="s">
        <v>234</v>
      </c>
      <c r="D654" t="s">
        <v>235</v>
      </c>
      <c r="E654" t="s">
        <v>1039</v>
      </c>
      <c r="F654" t="s">
        <v>159</v>
      </c>
      <c r="G654" t="s">
        <v>163</v>
      </c>
      <c r="H654" t="s">
        <v>1074</v>
      </c>
      <c r="I654" t="s">
        <v>167</v>
      </c>
      <c r="J654" t="s">
        <v>168</v>
      </c>
      <c r="K654" t="s">
        <v>1087</v>
      </c>
      <c r="L654" t="s">
        <v>161</v>
      </c>
      <c r="M654" t="s">
        <v>166</v>
      </c>
      <c r="N654">
        <v>5000</v>
      </c>
      <c r="O654" t="s">
        <v>118</v>
      </c>
      <c r="P654">
        <v>5641</v>
      </c>
      <c r="Q654" t="s">
        <v>244</v>
      </c>
      <c r="R654">
        <v>0</v>
      </c>
      <c r="S654" t="s">
        <v>58</v>
      </c>
      <c r="T654" s="1">
        <v>3960</v>
      </c>
      <c r="U654" s="1">
        <v>0</v>
      </c>
      <c r="V654" s="1">
        <v>3880.2</v>
      </c>
      <c r="W654" s="1">
        <v>3880.2</v>
      </c>
      <c r="X654" s="1">
        <v>0</v>
      </c>
      <c r="Y654" s="1">
        <v>0</v>
      </c>
      <c r="Z654" s="1">
        <v>0</v>
      </c>
      <c r="AA654" s="1">
        <v>0</v>
      </c>
    </row>
    <row r="655" spans="1:27" x14ac:dyDescent="0.35">
      <c r="A655" t="str">
        <f t="shared" si="30"/>
        <v>2.6-05-X0804102533210</v>
      </c>
      <c r="B655" t="s">
        <v>1111</v>
      </c>
      <c r="C655" t="s">
        <v>234</v>
      </c>
      <c r="D655" t="s">
        <v>235</v>
      </c>
      <c r="E655" t="s">
        <v>1039</v>
      </c>
      <c r="F655" t="s">
        <v>159</v>
      </c>
      <c r="G655" t="s">
        <v>163</v>
      </c>
      <c r="H655" t="s">
        <v>1074</v>
      </c>
      <c r="I655" t="s">
        <v>167</v>
      </c>
      <c r="J655" t="s">
        <v>168</v>
      </c>
      <c r="K655" t="s">
        <v>1087</v>
      </c>
      <c r="L655" t="s">
        <v>161</v>
      </c>
      <c r="M655" t="s">
        <v>166</v>
      </c>
      <c r="N655">
        <v>3000</v>
      </c>
      <c r="O655" t="s">
        <v>56</v>
      </c>
      <c r="P655">
        <v>3321</v>
      </c>
      <c r="Q655" t="s">
        <v>245</v>
      </c>
      <c r="R655">
        <v>0</v>
      </c>
      <c r="S655" t="s">
        <v>58</v>
      </c>
      <c r="T655" s="1">
        <v>59388.81</v>
      </c>
      <c r="U655" s="1">
        <v>0</v>
      </c>
      <c r="V655" s="1">
        <v>58661.2</v>
      </c>
      <c r="W655" s="1">
        <v>58661.2</v>
      </c>
      <c r="X655" s="1">
        <v>0</v>
      </c>
      <c r="Y655" s="1">
        <v>0</v>
      </c>
      <c r="Z655" s="1">
        <v>0</v>
      </c>
      <c r="AA655" s="1">
        <v>0</v>
      </c>
    </row>
    <row r="656" spans="1:27" x14ac:dyDescent="0.35">
      <c r="A656" t="str">
        <f t="shared" si="30"/>
        <v>1.6-05-X0804102531610</v>
      </c>
      <c r="B656" t="s">
        <v>1112</v>
      </c>
      <c r="C656" t="s">
        <v>246</v>
      </c>
      <c r="D656" t="s">
        <v>248</v>
      </c>
      <c r="E656" t="s">
        <v>1039</v>
      </c>
      <c r="F656" t="s">
        <v>159</v>
      </c>
      <c r="G656" t="s">
        <v>163</v>
      </c>
      <c r="H656" t="s">
        <v>1074</v>
      </c>
      <c r="I656" t="s">
        <v>167</v>
      </c>
      <c r="J656" t="s">
        <v>168</v>
      </c>
      <c r="K656" t="s">
        <v>1087</v>
      </c>
      <c r="L656" t="s">
        <v>161</v>
      </c>
      <c r="M656" t="s">
        <v>166</v>
      </c>
      <c r="N656">
        <v>3000</v>
      </c>
      <c r="O656" t="s">
        <v>56</v>
      </c>
      <c r="P656">
        <v>3161</v>
      </c>
      <c r="Q656" t="s">
        <v>247</v>
      </c>
      <c r="R656">
        <v>0</v>
      </c>
      <c r="S656" t="s">
        <v>58</v>
      </c>
      <c r="T656" s="1">
        <v>55000</v>
      </c>
      <c r="U656" s="1">
        <v>0</v>
      </c>
      <c r="V656" s="1">
        <v>54627.3</v>
      </c>
      <c r="W656" s="1">
        <v>54627.3</v>
      </c>
      <c r="X656" s="1">
        <v>0</v>
      </c>
      <c r="Y656" s="1">
        <v>0</v>
      </c>
      <c r="Z656" s="1">
        <v>0</v>
      </c>
      <c r="AA656" s="1">
        <v>0</v>
      </c>
    </row>
    <row r="657" spans="1:27" x14ac:dyDescent="0.35">
      <c r="A657" t="str">
        <f t="shared" si="30"/>
        <v>1.1-00-X0804002533610</v>
      </c>
      <c r="B657" t="s">
        <v>1027</v>
      </c>
      <c r="C657" t="s">
        <v>269</v>
      </c>
      <c r="D657" t="s">
        <v>274</v>
      </c>
      <c r="E657" t="s">
        <v>1039</v>
      </c>
      <c r="F657" t="s">
        <v>159</v>
      </c>
      <c r="G657" t="s">
        <v>163</v>
      </c>
      <c r="H657" t="s">
        <v>1075</v>
      </c>
      <c r="I657" t="s">
        <v>160</v>
      </c>
      <c r="J657" t="s">
        <v>165</v>
      </c>
      <c r="K657" t="s">
        <v>1087</v>
      </c>
      <c r="L657" t="s">
        <v>161</v>
      </c>
      <c r="M657" t="s">
        <v>166</v>
      </c>
      <c r="N657">
        <v>3000</v>
      </c>
      <c r="O657" t="s">
        <v>56</v>
      </c>
      <c r="P657">
        <v>3361</v>
      </c>
      <c r="Q657" t="s">
        <v>114</v>
      </c>
      <c r="R657">
        <v>0</v>
      </c>
      <c r="S657" t="s">
        <v>58</v>
      </c>
      <c r="T657" s="1">
        <v>3780</v>
      </c>
      <c r="U657" s="1">
        <v>0</v>
      </c>
      <c r="V657" s="1">
        <v>3780</v>
      </c>
      <c r="W657" s="1">
        <v>3780</v>
      </c>
      <c r="X657" s="1">
        <v>0</v>
      </c>
      <c r="Y657" s="1">
        <v>0</v>
      </c>
      <c r="Z657" s="1">
        <v>0</v>
      </c>
      <c r="AA657" s="1">
        <v>0</v>
      </c>
    </row>
    <row r="658" spans="1:27" x14ac:dyDescent="0.35">
      <c r="A658" t="str">
        <f t="shared" si="30"/>
        <v>1.1-00-X0804002539220</v>
      </c>
      <c r="B658" t="s">
        <v>1027</v>
      </c>
      <c r="C658" t="s">
        <v>269</v>
      </c>
      <c r="D658" t="s">
        <v>274</v>
      </c>
      <c r="E658" t="s">
        <v>1039</v>
      </c>
      <c r="F658" t="s">
        <v>159</v>
      </c>
      <c r="G658" t="s">
        <v>163</v>
      </c>
      <c r="H658" t="s">
        <v>1075</v>
      </c>
      <c r="I658" t="s">
        <v>160</v>
      </c>
      <c r="J658" t="s">
        <v>165</v>
      </c>
      <c r="K658" t="s">
        <v>1087</v>
      </c>
      <c r="L658" t="s">
        <v>161</v>
      </c>
      <c r="M658" t="s">
        <v>166</v>
      </c>
      <c r="N658">
        <v>3000</v>
      </c>
      <c r="O658" t="s">
        <v>56</v>
      </c>
      <c r="P658">
        <v>3922</v>
      </c>
      <c r="Q658" t="s">
        <v>258</v>
      </c>
      <c r="R658">
        <v>0</v>
      </c>
      <c r="S658" t="s">
        <v>58</v>
      </c>
      <c r="T658" s="1">
        <v>25000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</row>
    <row r="659" spans="1:27" x14ac:dyDescent="0.35">
      <c r="A659" t="str">
        <f t="shared" si="30"/>
        <v>1.1-00-X0804102551510</v>
      </c>
      <c r="B659" t="s">
        <v>1027</v>
      </c>
      <c r="C659" t="s">
        <v>269</v>
      </c>
      <c r="D659" t="s">
        <v>274</v>
      </c>
      <c r="E659" t="s">
        <v>1039</v>
      </c>
      <c r="F659" t="s">
        <v>159</v>
      </c>
      <c r="G659" t="s">
        <v>163</v>
      </c>
      <c r="H659" t="s">
        <v>1074</v>
      </c>
      <c r="I659" t="s">
        <v>167</v>
      </c>
      <c r="J659" t="s">
        <v>168</v>
      </c>
      <c r="K659" t="s">
        <v>1087</v>
      </c>
      <c r="L659" t="s">
        <v>161</v>
      </c>
      <c r="M659" t="s">
        <v>166</v>
      </c>
      <c r="N659">
        <v>5000</v>
      </c>
      <c r="O659" t="s">
        <v>118</v>
      </c>
      <c r="P659">
        <v>5151</v>
      </c>
      <c r="Q659" t="s">
        <v>326</v>
      </c>
      <c r="R659">
        <v>0</v>
      </c>
      <c r="S659" t="s">
        <v>58</v>
      </c>
      <c r="T659" s="1">
        <v>1628</v>
      </c>
      <c r="U659" s="1">
        <v>0</v>
      </c>
      <c r="V659" s="1">
        <v>1627.01</v>
      </c>
      <c r="W659" s="1">
        <v>1627.01</v>
      </c>
      <c r="X659" s="1">
        <v>0</v>
      </c>
      <c r="Y659" s="1">
        <v>0</v>
      </c>
      <c r="Z659" s="1">
        <v>0</v>
      </c>
      <c r="AA659" s="1">
        <v>0</v>
      </c>
    </row>
    <row r="660" spans="1:27" x14ac:dyDescent="0.35">
      <c r="T660" s="1">
        <f>SUM(T2:T659)</f>
        <v>4201681006.5699983</v>
      </c>
      <c r="U660" s="1">
        <f t="shared" ref="U660:AA660" si="31">SUM(U2:U659)</f>
        <v>2849442816.8400006</v>
      </c>
      <c r="V660" s="1">
        <f t="shared" si="31"/>
        <v>4053166926.2999983</v>
      </c>
      <c r="W660" s="1">
        <f t="shared" si="31"/>
        <v>3846575259.3199987</v>
      </c>
      <c r="X660" s="1">
        <f t="shared" si="31"/>
        <v>4868302972.2200031</v>
      </c>
      <c r="Y660" s="1">
        <f t="shared" si="31"/>
        <v>3202487833</v>
      </c>
      <c r="Z660" s="1">
        <f t="shared" si="31"/>
        <v>4514840633.6700039</v>
      </c>
      <c r="AA660" s="1">
        <f t="shared" si="31"/>
        <v>4073094210.6800027</v>
      </c>
    </row>
    <row r="661" spans="1:27" x14ac:dyDescent="0.35">
      <c r="T661" s="1"/>
    </row>
    <row r="662" spans="1:27" x14ac:dyDescent="0.35">
      <c r="T662" s="1"/>
    </row>
  </sheetData>
  <autoFilter ref="B1:AA660" xr:uid="{00000000-0009-0000-0000-00000F000000}"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/>
  <dimension ref="A1:AT591"/>
  <sheetViews>
    <sheetView workbookViewId="0">
      <selection activeCell="A514" sqref="A514"/>
    </sheetView>
  </sheetViews>
  <sheetFormatPr baseColWidth="10" defaultRowHeight="14.5" x14ac:dyDescent="0.35"/>
  <cols>
    <col min="30" max="30" width="43.7265625" bestFit="1" customWidth="1"/>
    <col min="31" max="32" width="15.1796875" bestFit="1" customWidth="1"/>
    <col min="33" max="33" width="22.453125" bestFit="1" customWidth="1"/>
  </cols>
  <sheetData>
    <row r="1" spans="1:46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1014</v>
      </c>
      <c r="AF1" s="2" t="s">
        <v>1015</v>
      </c>
      <c r="AG1" s="2" t="s">
        <v>1016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807</v>
      </c>
      <c r="AP1" s="2" t="s">
        <v>38</v>
      </c>
      <c r="AQ1" s="2" t="s">
        <v>39</v>
      </c>
      <c r="AR1" s="2" t="s">
        <v>40</v>
      </c>
      <c r="AS1" s="2" t="s">
        <v>41</v>
      </c>
      <c r="AT1" s="2" t="s">
        <v>42</v>
      </c>
    </row>
    <row r="2" spans="1:46" hidden="1" x14ac:dyDescent="0.35">
      <c r="A2" t="s">
        <v>805</v>
      </c>
      <c r="B2" t="s">
        <v>44</v>
      </c>
      <c r="C2">
        <v>1</v>
      </c>
      <c r="D2" t="s">
        <v>45</v>
      </c>
      <c r="E2">
        <v>1.3</v>
      </c>
      <c r="F2" t="s">
        <v>46</v>
      </c>
      <c r="G2" t="s">
        <v>47</v>
      </c>
      <c r="H2" t="s">
        <v>48</v>
      </c>
      <c r="I2" t="s">
        <v>49</v>
      </c>
      <c r="J2" t="s">
        <v>50</v>
      </c>
      <c r="K2" t="s">
        <v>808</v>
      </c>
      <c r="L2">
        <v>5</v>
      </c>
      <c r="M2">
        <v>7</v>
      </c>
      <c r="N2" t="s">
        <v>809</v>
      </c>
      <c r="O2" t="s">
        <v>54</v>
      </c>
      <c r="P2">
        <v>3900</v>
      </c>
      <c r="Q2" t="s">
        <v>55</v>
      </c>
      <c r="R2">
        <v>3920</v>
      </c>
      <c r="S2" t="s">
        <v>56</v>
      </c>
      <c r="T2">
        <v>3921</v>
      </c>
      <c r="U2" t="s">
        <v>57</v>
      </c>
      <c r="V2">
        <v>0</v>
      </c>
      <c r="W2" t="s">
        <v>58</v>
      </c>
      <c r="X2">
        <v>3000</v>
      </c>
      <c r="Y2" t="s">
        <v>56</v>
      </c>
      <c r="Z2" t="s">
        <v>806</v>
      </c>
      <c r="AA2" t="s">
        <v>60</v>
      </c>
      <c r="AB2" t="s">
        <v>810</v>
      </c>
      <c r="AC2" t="s">
        <v>61</v>
      </c>
      <c r="AD2" t="s">
        <v>811</v>
      </c>
      <c r="AG2" s="1">
        <v>13546.77</v>
      </c>
      <c r="AH2">
        <v>0</v>
      </c>
      <c r="AI2" s="1">
        <v>13546.77</v>
      </c>
      <c r="AJ2" s="1">
        <v>13546.77</v>
      </c>
      <c r="AK2" s="1">
        <v>13546.77</v>
      </c>
      <c r="AL2" s="1">
        <v>13546.77</v>
      </c>
      <c r="AM2" s="1">
        <v>13546.77</v>
      </c>
      <c r="AN2">
        <v>0</v>
      </c>
      <c r="AO2">
        <v>0</v>
      </c>
      <c r="AP2" s="1">
        <v>13546.77</v>
      </c>
      <c r="AQ2">
        <v>0</v>
      </c>
      <c r="AR2">
        <v>0</v>
      </c>
      <c r="AS2">
        <v>0</v>
      </c>
      <c r="AT2" s="1">
        <v>13546.77</v>
      </c>
    </row>
    <row r="3" spans="1:46" hidden="1" x14ac:dyDescent="0.35">
      <c r="A3" t="s">
        <v>812</v>
      </c>
      <c r="B3" t="s">
        <v>64</v>
      </c>
      <c r="C3">
        <v>1</v>
      </c>
      <c r="D3" t="s">
        <v>45</v>
      </c>
      <c r="E3">
        <v>1.3</v>
      </c>
      <c r="F3" t="s">
        <v>46</v>
      </c>
      <c r="G3" t="s">
        <v>429</v>
      </c>
      <c r="H3" t="s">
        <v>430</v>
      </c>
      <c r="I3" t="s">
        <v>65</v>
      </c>
      <c r="J3" t="s">
        <v>66</v>
      </c>
      <c r="K3" t="s">
        <v>813</v>
      </c>
      <c r="L3">
        <v>5</v>
      </c>
      <c r="M3">
        <v>4</v>
      </c>
      <c r="N3" t="s">
        <v>814</v>
      </c>
      <c r="O3" t="s">
        <v>54</v>
      </c>
      <c r="P3">
        <v>2100</v>
      </c>
      <c r="Q3" t="s">
        <v>123</v>
      </c>
      <c r="R3">
        <v>2110</v>
      </c>
      <c r="S3" t="s">
        <v>105</v>
      </c>
      <c r="T3">
        <v>2111</v>
      </c>
      <c r="U3" t="s">
        <v>124</v>
      </c>
      <c r="V3">
        <v>0</v>
      </c>
      <c r="W3" t="s">
        <v>58</v>
      </c>
      <c r="X3">
        <v>2000</v>
      </c>
      <c r="Y3" t="s">
        <v>105</v>
      </c>
      <c r="Z3" t="s">
        <v>815</v>
      </c>
      <c r="AA3" t="s">
        <v>434</v>
      </c>
      <c r="AB3" t="s">
        <v>810</v>
      </c>
      <c r="AC3" t="s">
        <v>435</v>
      </c>
      <c r="AD3" t="s">
        <v>816</v>
      </c>
      <c r="AG3" s="1">
        <v>20000</v>
      </c>
      <c r="AH3">
        <v>0</v>
      </c>
      <c r="AI3" s="1">
        <v>7302.99</v>
      </c>
      <c r="AJ3" s="1">
        <v>7302.99</v>
      </c>
      <c r="AK3" s="1">
        <v>7302.99</v>
      </c>
      <c r="AL3" s="1">
        <v>7302.99</v>
      </c>
      <c r="AM3" s="1">
        <v>7302.99</v>
      </c>
      <c r="AN3" s="1">
        <v>12697.01</v>
      </c>
      <c r="AO3" s="1">
        <v>12697.01</v>
      </c>
      <c r="AP3">
        <v>0</v>
      </c>
      <c r="AQ3" s="1">
        <v>20000</v>
      </c>
      <c r="AR3">
        <v>0</v>
      </c>
      <c r="AS3">
        <v>0</v>
      </c>
      <c r="AT3" s="1">
        <v>20000</v>
      </c>
    </row>
    <row r="4" spans="1:46" hidden="1" x14ac:dyDescent="0.35">
      <c r="A4" t="s">
        <v>812</v>
      </c>
      <c r="B4" t="s">
        <v>64</v>
      </c>
      <c r="C4">
        <v>1</v>
      </c>
      <c r="D4" t="s">
        <v>45</v>
      </c>
      <c r="E4">
        <v>1.3</v>
      </c>
      <c r="F4" t="s">
        <v>46</v>
      </c>
      <c r="G4" t="s">
        <v>429</v>
      </c>
      <c r="H4" t="s">
        <v>430</v>
      </c>
      <c r="I4" t="s">
        <v>65</v>
      </c>
      <c r="J4" t="s">
        <v>66</v>
      </c>
      <c r="K4" t="s">
        <v>813</v>
      </c>
      <c r="L4">
        <v>5</v>
      </c>
      <c r="M4">
        <v>4</v>
      </c>
      <c r="N4" t="s">
        <v>814</v>
      </c>
      <c r="O4" t="s">
        <v>54</v>
      </c>
      <c r="P4">
        <v>2200</v>
      </c>
      <c r="Q4" t="s">
        <v>306</v>
      </c>
      <c r="R4">
        <v>2210</v>
      </c>
      <c r="S4" t="s">
        <v>105</v>
      </c>
      <c r="T4">
        <v>2211</v>
      </c>
      <c r="U4" t="s">
        <v>307</v>
      </c>
      <c r="V4">
        <v>0</v>
      </c>
      <c r="W4" t="s">
        <v>58</v>
      </c>
      <c r="X4">
        <v>2000</v>
      </c>
      <c r="Y4" t="s">
        <v>105</v>
      </c>
      <c r="Z4" t="s">
        <v>815</v>
      </c>
      <c r="AA4" t="s">
        <v>434</v>
      </c>
      <c r="AB4" t="s">
        <v>810</v>
      </c>
      <c r="AC4" t="s">
        <v>435</v>
      </c>
      <c r="AD4" t="s">
        <v>816</v>
      </c>
      <c r="AG4" s="1">
        <v>20000</v>
      </c>
      <c r="AH4">
        <v>0</v>
      </c>
      <c r="AI4" s="1">
        <v>2697.01</v>
      </c>
      <c r="AJ4" s="1">
        <v>2697.01</v>
      </c>
      <c r="AK4" s="1">
        <v>2697.01</v>
      </c>
      <c r="AL4" s="1">
        <v>2697.01</v>
      </c>
      <c r="AM4" s="1">
        <v>2697.01</v>
      </c>
      <c r="AN4" s="1">
        <v>17302.990000000002</v>
      </c>
      <c r="AO4" s="1">
        <v>17302.990000000002</v>
      </c>
      <c r="AP4">
        <v>0</v>
      </c>
      <c r="AQ4" s="1">
        <v>20000</v>
      </c>
      <c r="AR4">
        <v>0</v>
      </c>
      <c r="AS4">
        <v>0</v>
      </c>
      <c r="AT4" s="1">
        <v>20000</v>
      </c>
    </row>
    <row r="5" spans="1:46" hidden="1" x14ac:dyDescent="0.35">
      <c r="A5" t="s">
        <v>812</v>
      </c>
      <c r="B5" t="s">
        <v>64</v>
      </c>
      <c r="C5">
        <v>1</v>
      </c>
      <c r="D5" t="s">
        <v>45</v>
      </c>
      <c r="E5">
        <v>1.3</v>
      </c>
      <c r="F5" t="s">
        <v>46</v>
      </c>
      <c r="G5" t="s">
        <v>429</v>
      </c>
      <c r="H5" t="s">
        <v>430</v>
      </c>
      <c r="I5" t="s">
        <v>65</v>
      </c>
      <c r="J5" t="s">
        <v>66</v>
      </c>
      <c r="K5" t="s">
        <v>813</v>
      </c>
      <c r="L5">
        <v>5</v>
      </c>
      <c r="M5">
        <v>4</v>
      </c>
      <c r="N5" t="s">
        <v>814</v>
      </c>
      <c r="O5" t="s">
        <v>54</v>
      </c>
      <c r="P5">
        <v>3300</v>
      </c>
      <c r="Q5" t="s">
        <v>113</v>
      </c>
      <c r="R5">
        <v>3310</v>
      </c>
      <c r="S5" t="s">
        <v>56</v>
      </c>
      <c r="T5">
        <v>3311</v>
      </c>
      <c r="U5" t="s">
        <v>316</v>
      </c>
      <c r="V5">
        <v>0</v>
      </c>
      <c r="W5" t="s">
        <v>58</v>
      </c>
      <c r="X5">
        <v>3000</v>
      </c>
      <c r="Y5" t="s">
        <v>56</v>
      </c>
      <c r="Z5" t="s">
        <v>815</v>
      </c>
      <c r="AA5" t="s">
        <v>434</v>
      </c>
      <c r="AB5" t="s">
        <v>810</v>
      </c>
      <c r="AC5" t="s">
        <v>435</v>
      </c>
      <c r="AD5" t="s">
        <v>816</v>
      </c>
      <c r="AG5" s="1">
        <v>2380000</v>
      </c>
      <c r="AH5" s="1">
        <v>2000000</v>
      </c>
      <c r="AI5" s="1">
        <v>2303440</v>
      </c>
      <c r="AJ5" s="1">
        <v>2303440</v>
      </c>
      <c r="AK5" s="1">
        <v>1387600</v>
      </c>
      <c r="AL5" s="1">
        <v>1027600</v>
      </c>
      <c r="AM5" s="1">
        <v>1027600</v>
      </c>
      <c r="AN5" s="1">
        <v>76560</v>
      </c>
      <c r="AO5" s="1">
        <v>1352400</v>
      </c>
      <c r="AP5">
        <v>0</v>
      </c>
      <c r="AQ5" s="1">
        <v>380000</v>
      </c>
      <c r="AR5">
        <v>0</v>
      </c>
      <c r="AS5">
        <v>0</v>
      </c>
      <c r="AT5" s="1">
        <v>380000</v>
      </c>
    </row>
    <row r="6" spans="1:46" hidden="1" x14ac:dyDescent="0.35">
      <c r="A6" t="s">
        <v>812</v>
      </c>
      <c r="B6" t="s">
        <v>64</v>
      </c>
      <c r="C6">
        <v>1</v>
      </c>
      <c r="D6" t="s">
        <v>45</v>
      </c>
      <c r="E6">
        <v>1.3</v>
      </c>
      <c r="F6" t="s">
        <v>46</v>
      </c>
      <c r="G6" t="s">
        <v>429</v>
      </c>
      <c r="H6" t="s">
        <v>430</v>
      </c>
      <c r="I6" t="s">
        <v>65</v>
      </c>
      <c r="J6" t="s">
        <v>66</v>
      </c>
      <c r="K6" t="s">
        <v>813</v>
      </c>
      <c r="L6">
        <v>5</v>
      </c>
      <c r="M6">
        <v>4</v>
      </c>
      <c r="N6" t="s">
        <v>814</v>
      </c>
      <c r="O6" t="s">
        <v>54</v>
      </c>
      <c r="P6">
        <v>3400</v>
      </c>
      <c r="Q6" t="s">
        <v>318</v>
      </c>
      <c r="R6">
        <v>3410</v>
      </c>
      <c r="S6" t="s">
        <v>56</v>
      </c>
      <c r="T6">
        <v>3411</v>
      </c>
      <c r="U6" t="s">
        <v>319</v>
      </c>
      <c r="V6">
        <v>0</v>
      </c>
      <c r="W6" t="s">
        <v>58</v>
      </c>
      <c r="X6">
        <v>3000</v>
      </c>
      <c r="Y6" t="s">
        <v>56</v>
      </c>
      <c r="Z6" t="s">
        <v>815</v>
      </c>
      <c r="AA6" t="s">
        <v>434</v>
      </c>
      <c r="AB6" t="s">
        <v>810</v>
      </c>
      <c r="AC6" t="s">
        <v>435</v>
      </c>
      <c r="AD6" t="s">
        <v>816</v>
      </c>
      <c r="AG6" s="1">
        <v>75000</v>
      </c>
      <c r="AH6">
        <v>0</v>
      </c>
      <c r="AI6" s="1">
        <v>23200</v>
      </c>
      <c r="AJ6" s="1">
        <v>23200</v>
      </c>
      <c r="AK6" s="1">
        <v>23200</v>
      </c>
      <c r="AL6" s="1">
        <v>23200</v>
      </c>
      <c r="AM6" s="1">
        <v>23200</v>
      </c>
      <c r="AN6" s="1">
        <v>51800</v>
      </c>
      <c r="AO6" s="1">
        <v>51800</v>
      </c>
      <c r="AP6">
        <v>0</v>
      </c>
      <c r="AQ6" s="1">
        <v>75000</v>
      </c>
      <c r="AR6">
        <v>0</v>
      </c>
      <c r="AS6">
        <v>0</v>
      </c>
      <c r="AT6" s="1">
        <v>75000</v>
      </c>
    </row>
    <row r="7" spans="1:46" hidden="1" x14ac:dyDescent="0.35">
      <c r="A7" t="s">
        <v>812</v>
      </c>
      <c r="B7" t="s">
        <v>64</v>
      </c>
      <c r="C7">
        <v>1</v>
      </c>
      <c r="D7" t="s">
        <v>45</v>
      </c>
      <c r="E7">
        <v>1.3</v>
      </c>
      <c r="F7" t="s">
        <v>46</v>
      </c>
      <c r="G7" t="s">
        <v>429</v>
      </c>
      <c r="H7" t="s">
        <v>430</v>
      </c>
      <c r="I7" t="s">
        <v>65</v>
      </c>
      <c r="J7" t="s">
        <v>66</v>
      </c>
      <c r="K7" t="s">
        <v>813</v>
      </c>
      <c r="L7">
        <v>5</v>
      </c>
      <c r="M7">
        <v>4</v>
      </c>
      <c r="N7" t="s">
        <v>814</v>
      </c>
      <c r="O7" t="s">
        <v>54</v>
      </c>
      <c r="P7">
        <v>3400</v>
      </c>
      <c r="Q7" t="s">
        <v>318</v>
      </c>
      <c r="R7">
        <v>3440</v>
      </c>
      <c r="S7" t="s">
        <v>56</v>
      </c>
      <c r="T7">
        <v>3441</v>
      </c>
      <c r="U7" t="s">
        <v>388</v>
      </c>
      <c r="V7">
        <v>0</v>
      </c>
      <c r="W7" t="s">
        <v>58</v>
      </c>
      <c r="X7">
        <v>3000</v>
      </c>
      <c r="Y7" t="s">
        <v>56</v>
      </c>
      <c r="Z7" t="s">
        <v>815</v>
      </c>
      <c r="AA7" t="s">
        <v>434</v>
      </c>
      <c r="AB7" t="s">
        <v>810</v>
      </c>
      <c r="AC7" t="s">
        <v>435</v>
      </c>
      <c r="AD7" t="s">
        <v>816</v>
      </c>
      <c r="AG7" s="1">
        <v>10000</v>
      </c>
      <c r="AH7">
        <v>0</v>
      </c>
      <c r="AI7" s="1">
        <v>2192.4</v>
      </c>
      <c r="AJ7" s="1">
        <v>2192.4</v>
      </c>
      <c r="AK7" s="1">
        <v>2192.4</v>
      </c>
      <c r="AL7">
        <v>0</v>
      </c>
      <c r="AM7">
        <v>0</v>
      </c>
      <c r="AN7" s="1">
        <v>7807.6</v>
      </c>
      <c r="AO7" s="1">
        <v>10000</v>
      </c>
      <c r="AP7">
        <v>0</v>
      </c>
      <c r="AQ7" s="1">
        <v>10000</v>
      </c>
      <c r="AR7">
        <v>0</v>
      </c>
      <c r="AS7">
        <v>0</v>
      </c>
      <c r="AT7" s="1">
        <v>10000</v>
      </c>
    </row>
    <row r="8" spans="1:46" hidden="1" x14ac:dyDescent="0.35">
      <c r="A8" t="s">
        <v>812</v>
      </c>
      <c r="B8" t="s">
        <v>64</v>
      </c>
      <c r="C8">
        <v>1</v>
      </c>
      <c r="D8" t="s">
        <v>45</v>
      </c>
      <c r="E8">
        <v>1.3</v>
      </c>
      <c r="F8" t="s">
        <v>46</v>
      </c>
      <c r="G8" t="s">
        <v>429</v>
      </c>
      <c r="H8" t="s">
        <v>430</v>
      </c>
      <c r="I8" t="s">
        <v>65</v>
      </c>
      <c r="J8" t="s">
        <v>66</v>
      </c>
      <c r="K8" t="s">
        <v>813</v>
      </c>
      <c r="L8">
        <v>5</v>
      </c>
      <c r="M8">
        <v>4</v>
      </c>
      <c r="N8" t="s">
        <v>814</v>
      </c>
      <c r="O8" t="s">
        <v>54</v>
      </c>
      <c r="P8">
        <v>3700</v>
      </c>
      <c r="Q8" t="s">
        <v>277</v>
      </c>
      <c r="R8">
        <v>3790</v>
      </c>
      <c r="S8" t="s">
        <v>56</v>
      </c>
      <c r="T8">
        <v>3791</v>
      </c>
      <c r="U8" t="s">
        <v>280</v>
      </c>
      <c r="V8">
        <v>0</v>
      </c>
      <c r="W8" t="s">
        <v>58</v>
      </c>
      <c r="X8">
        <v>3000</v>
      </c>
      <c r="Y8" t="s">
        <v>56</v>
      </c>
      <c r="Z8" t="s">
        <v>815</v>
      </c>
      <c r="AA8" t="s">
        <v>434</v>
      </c>
      <c r="AB8" t="s">
        <v>810</v>
      </c>
      <c r="AC8" t="s">
        <v>435</v>
      </c>
      <c r="AD8" t="s">
        <v>816</v>
      </c>
      <c r="AG8" s="1">
        <v>50000</v>
      </c>
      <c r="AH8" s="1">
        <v>50000</v>
      </c>
      <c r="AI8">
        <v>0</v>
      </c>
      <c r="AJ8">
        <v>0</v>
      </c>
      <c r="AK8">
        <v>0</v>
      </c>
      <c r="AL8">
        <v>0</v>
      </c>
      <c r="AM8">
        <v>0</v>
      </c>
      <c r="AN8" s="1">
        <v>50000</v>
      </c>
      <c r="AO8" s="1">
        <v>50000</v>
      </c>
      <c r="AP8">
        <v>0</v>
      </c>
      <c r="AQ8">
        <v>0</v>
      </c>
      <c r="AR8">
        <v>0</v>
      </c>
      <c r="AS8">
        <v>0</v>
      </c>
      <c r="AT8">
        <v>0</v>
      </c>
    </row>
    <row r="9" spans="1:46" hidden="1" x14ac:dyDescent="0.35">
      <c r="A9" t="s">
        <v>812</v>
      </c>
      <c r="B9" t="s">
        <v>64</v>
      </c>
      <c r="C9">
        <v>1</v>
      </c>
      <c r="D9" t="s">
        <v>45</v>
      </c>
      <c r="E9">
        <v>1.3</v>
      </c>
      <c r="F9" t="s">
        <v>46</v>
      </c>
      <c r="G9" t="s">
        <v>47</v>
      </c>
      <c r="H9" t="s">
        <v>48</v>
      </c>
      <c r="I9" t="s">
        <v>49</v>
      </c>
      <c r="J9" t="s">
        <v>50</v>
      </c>
      <c r="K9" t="s">
        <v>808</v>
      </c>
      <c r="L9">
        <v>5</v>
      </c>
      <c r="M9">
        <v>5</v>
      </c>
      <c r="N9" t="s">
        <v>817</v>
      </c>
      <c r="O9" t="s">
        <v>116</v>
      </c>
      <c r="P9">
        <v>5100</v>
      </c>
      <c r="Q9" t="s">
        <v>117</v>
      </c>
      <c r="R9">
        <v>5190</v>
      </c>
      <c r="S9" t="s">
        <v>118</v>
      </c>
      <c r="T9">
        <v>5191</v>
      </c>
      <c r="U9" t="s">
        <v>121</v>
      </c>
      <c r="V9">
        <v>0</v>
      </c>
      <c r="W9" t="s">
        <v>58</v>
      </c>
      <c r="X9">
        <v>5000</v>
      </c>
      <c r="Y9" t="s">
        <v>118</v>
      </c>
      <c r="Z9" t="s">
        <v>815</v>
      </c>
      <c r="AA9" t="s">
        <v>60</v>
      </c>
      <c r="AB9" t="s">
        <v>810</v>
      </c>
      <c r="AC9" t="s">
        <v>297</v>
      </c>
      <c r="AD9" t="s">
        <v>298</v>
      </c>
      <c r="AG9" s="1">
        <v>418000</v>
      </c>
      <c r="AH9">
        <v>0</v>
      </c>
      <c r="AI9" s="1">
        <v>400303.01</v>
      </c>
      <c r="AJ9" s="1">
        <v>400303.01</v>
      </c>
      <c r="AK9" s="1">
        <v>400303.01</v>
      </c>
      <c r="AL9" s="1">
        <v>42976.61</v>
      </c>
      <c r="AM9" s="1">
        <v>42976.61</v>
      </c>
      <c r="AN9" s="1">
        <v>17696.990000000002</v>
      </c>
      <c r="AO9" s="1">
        <v>375023.39</v>
      </c>
      <c r="AP9">
        <v>0</v>
      </c>
      <c r="AQ9" s="1">
        <v>418000</v>
      </c>
      <c r="AR9">
        <v>0</v>
      </c>
      <c r="AS9">
        <v>0</v>
      </c>
      <c r="AT9" s="1">
        <v>418000</v>
      </c>
    </row>
    <row r="10" spans="1:46" hidden="1" x14ac:dyDescent="0.35">
      <c r="A10" t="s">
        <v>812</v>
      </c>
      <c r="B10" t="s">
        <v>64</v>
      </c>
      <c r="C10">
        <v>1</v>
      </c>
      <c r="D10" t="s">
        <v>45</v>
      </c>
      <c r="E10">
        <v>1.3</v>
      </c>
      <c r="F10" t="s">
        <v>46</v>
      </c>
      <c r="G10" t="s">
        <v>47</v>
      </c>
      <c r="H10" t="s">
        <v>48</v>
      </c>
      <c r="I10" t="s">
        <v>49</v>
      </c>
      <c r="J10" t="s">
        <v>50</v>
      </c>
      <c r="K10" t="s">
        <v>808</v>
      </c>
      <c r="L10">
        <v>5</v>
      </c>
      <c r="M10">
        <v>5</v>
      </c>
      <c r="N10" t="s">
        <v>817</v>
      </c>
      <c r="O10" t="s">
        <v>116</v>
      </c>
      <c r="P10">
        <v>5200</v>
      </c>
      <c r="Q10" t="s">
        <v>364</v>
      </c>
      <c r="R10">
        <v>5210</v>
      </c>
      <c r="S10" t="s">
        <v>118</v>
      </c>
      <c r="T10">
        <v>5211</v>
      </c>
      <c r="U10" t="s">
        <v>365</v>
      </c>
      <c r="V10">
        <v>0</v>
      </c>
      <c r="W10" t="s">
        <v>58</v>
      </c>
      <c r="X10">
        <v>5000</v>
      </c>
      <c r="Y10" t="s">
        <v>118</v>
      </c>
      <c r="Z10" t="s">
        <v>815</v>
      </c>
      <c r="AA10" t="s">
        <v>60</v>
      </c>
      <c r="AB10" t="s">
        <v>810</v>
      </c>
      <c r="AC10" t="s">
        <v>297</v>
      </c>
      <c r="AD10" t="s">
        <v>298</v>
      </c>
      <c r="AG10" s="1">
        <v>12600</v>
      </c>
      <c r="AH10">
        <v>0</v>
      </c>
      <c r="AI10" s="1">
        <v>12057.99</v>
      </c>
      <c r="AJ10" s="1">
        <v>12057.99</v>
      </c>
      <c r="AK10" s="1">
        <v>12057.99</v>
      </c>
      <c r="AL10" s="1">
        <v>12057.99</v>
      </c>
      <c r="AM10" s="1">
        <v>12057.99</v>
      </c>
      <c r="AN10">
        <v>542.01</v>
      </c>
      <c r="AO10">
        <v>542.01</v>
      </c>
      <c r="AP10">
        <v>0</v>
      </c>
      <c r="AQ10" s="1">
        <v>12600</v>
      </c>
      <c r="AR10">
        <v>0</v>
      </c>
      <c r="AS10">
        <v>0</v>
      </c>
      <c r="AT10" s="1">
        <v>12600</v>
      </c>
    </row>
    <row r="11" spans="1:46" hidden="1" x14ac:dyDescent="0.35">
      <c r="A11" t="s">
        <v>812</v>
      </c>
      <c r="B11" t="s">
        <v>64</v>
      </c>
      <c r="C11">
        <v>1</v>
      </c>
      <c r="D11" t="s">
        <v>45</v>
      </c>
      <c r="E11">
        <v>1.3</v>
      </c>
      <c r="F11" t="s">
        <v>46</v>
      </c>
      <c r="G11" t="s">
        <v>47</v>
      </c>
      <c r="H11" t="s">
        <v>48</v>
      </c>
      <c r="I11" t="s">
        <v>49</v>
      </c>
      <c r="J11" t="s">
        <v>50</v>
      </c>
      <c r="K11" t="s">
        <v>808</v>
      </c>
      <c r="L11">
        <v>5</v>
      </c>
      <c r="M11">
        <v>5</v>
      </c>
      <c r="N11" t="s">
        <v>817</v>
      </c>
      <c r="O11" t="s">
        <v>116</v>
      </c>
      <c r="P11">
        <v>5800</v>
      </c>
      <c r="Q11" t="s">
        <v>250</v>
      </c>
      <c r="R11">
        <v>5810</v>
      </c>
      <c r="S11" t="s">
        <v>118</v>
      </c>
      <c r="T11">
        <v>5811</v>
      </c>
      <c r="U11" t="s">
        <v>251</v>
      </c>
      <c r="V11">
        <v>63</v>
      </c>
      <c r="W11" t="s">
        <v>301</v>
      </c>
      <c r="X11">
        <v>5000</v>
      </c>
      <c r="Y11" t="s">
        <v>118</v>
      </c>
      <c r="Z11" t="s">
        <v>815</v>
      </c>
      <c r="AA11" t="s">
        <v>60</v>
      </c>
      <c r="AB11" t="s">
        <v>810</v>
      </c>
      <c r="AC11" t="s">
        <v>297</v>
      </c>
      <c r="AD11" t="s">
        <v>298</v>
      </c>
      <c r="AG11" s="1">
        <v>9000000</v>
      </c>
      <c r="AH11">
        <v>0</v>
      </c>
      <c r="AI11" s="1">
        <v>3507496</v>
      </c>
      <c r="AJ11" s="1">
        <v>3507496</v>
      </c>
      <c r="AK11" s="1">
        <v>3507496</v>
      </c>
      <c r="AL11" s="1">
        <v>3507496</v>
      </c>
      <c r="AM11" s="1">
        <v>3507496</v>
      </c>
      <c r="AN11" s="1">
        <v>5492504</v>
      </c>
      <c r="AO11" s="1">
        <v>5492504</v>
      </c>
      <c r="AP11" s="1">
        <v>9000000</v>
      </c>
      <c r="AQ11">
        <v>0</v>
      </c>
      <c r="AR11">
        <v>0</v>
      </c>
      <c r="AS11">
        <v>0</v>
      </c>
      <c r="AT11" s="1">
        <v>9000000</v>
      </c>
    </row>
    <row r="12" spans="1:46" hidden="1" x14ac:dyDescent="0.35">
      <c r="A12" t="s">
        <v>812</v>
      </c>
      <c r="B12" t="s">
        <v>64</v>
      </c>
      <c r="C12">
        <v>1</v>
      </c>
      <c r="D12" t="s">
        <v>45</v>
      </c>
      <c r="E12">
        <v>1.3</v>
      </c>
      <c r="F12" t="s">
        <v>46</v>
      </c>
      <c r="G12" t="s">
        <v>47</v>
      </c>
      <c r="H12" t="s">
        <v>48</v>
      </c>
      <c r="I12" t="s">
        <v>49</v>
      </c>
      <c r="J12" t="s">
        <v>50</v>
      </c>
      <c r="K12" t="s">
        <v>808</v>
      </c>
      <c r="L12">
        <v>5</v>
      </c>
      <c r="M12">
        <v>5</v>
      </c>
      <c r="N12" t="s">
        <v>817</v>
      </c>
      <c r="O12" t="s">
        <v>116</v>
      </c>
      <c r="P12">
        <v>5900</v>
      </c>
      <c r="Q12" t="s">
        <v>299</v>
      </c>
      <c r="R12">
        <v>5910</v>
      </c>
      <c r="S12" t="s">
        <v>118</v>
      </c>
      <c r="T12">
        <v>5911</v>
      </c>
      <c r="U12" t="s">
        <v>300</v>
      </c>
      <c r="V12">
        <v>0</v>
      </c>
      <c r="W12" t="s">
        <v>58</v>
      </c>
      <c r="X12">
        <v>5000</v>
      </c>
      <c r="Y12" t="s">
        <v>118</v>
      </c>
      <c r="Z12" t="s">
        <v>815</v>
      </c>
      <c r="AA12" t="s">
        <v>60</v>
      </c>
      <c r="AB12" t="s">
        <v>810</v>
      </c>
      <c r="AC12" t="s">
        <v>297</v>
      </c>
      <c r="AD12" t="s">
        <v>298</v>
      </c>
      <c r="AG12" s="1">
        <v>2088000</v>
      </c>
      <c r="AH12" s="1">
        <v>2008000</v>
      </c>
      <c r="AI12" s="1">
        <v>7830</v>
      </c>
      <c r="AJ12" s="1">
        <v>7830</v>
      </c>
      <c r="AK12" s="1">
        <v>7830</v>
      </c>
      <c r="AL12" s="1">
        <v>7830</v>
      </c>
      <c r="AM12" s="1">
        <v>7830</v>
      </c>
      <c r="AN12" s="1">
        <v>2080170</v>
      </c>
      <c r="AO12" s="1">
        <v>2080170</v>
      </c>
      <c r="AP12">
        <v>0</v>
      </c>
      <c r="AQ12" s="1">
        <v>17500000</v>
      </c>
      <c r="AR12">
        <v>0</v>
      </c>
      <c r="AS12" s="1">
        <v>17420000</v>
      </c>
      <c r="AT12" s="1">
        <v>80000</v>
      </c>
    </row>
    <row r="13" spans="1:46" hidden="1" x14ac:dyDescent="0.35">
      <c r="A13" t="s">
        <v>812</v>
      </c>
      <c r="B13" t="s">
        <v>64</v>
      </c>
      <c r="C13">
        <v>1</v>
      </c>
      <c r="D13" t="s">
        <v>45</v>
      </c>
      <c r="E13">
        <v>1.3</v>
      </c>
      <c r="F13" t="s">
        <v>46</v>
      </c>
      <c r="G13" t="s">
        <v>47</v>
      </c>
      <c r="H13" t="s">
        <v>48</v>
      </c>
      <c r="I13" t="s">
        <v>49</v>
      </c>
      <c r="J13" t="s">
        <v>50</v>
      </c>
      <c r="K13" t="s">
        <v>808</v>
      </c>
      <c r="L13">
        <v>5</v>
      </c>
      <c r="M13">
        <v>5</v>
      </c>
      <c r="N13" t="s">
        <v>817</v>
      </c>
      <c r="O13" t="s">
        <v>116</v>
      </c>
      <c r="P13">
        <v>6300</v>
      </c>
      <c r="Q13" t="s">
        <v>302</v>
      </c>
      <c r="R13">
        <v>6320</v>
      </c>
      <c r="S13" t="s">
        <v>144</v>
      </c>
      <c r="T13">
        <v>6321</v>
      </c>
      <c r="U13" t="s">
        <v>303</v>
      </c>
      <c r="V13">
        <v>10</v>
      </c>
      <c r="W13" t="s">
        <v>305</v>
      </c>
      <c r="X13">
        <v>6000</v>
      </c>
      <c r="Y13" t="s">
        <v>146</v>
      </c>
      <c r="Z13" t="s">
        <v>815</v>
      </c>
      <c r="AA13" t="s">
        <v>60</v>
      </c>
      <c r="AB13" t="s">
        <v>810</v>
      </c>
      <c r="AC13" t="s">
        <v>297</v>
      </c>
      <c r="AD13" t="s">
        <v>298</v>
      </c>
      <c r="AG13" s="1">
        <v>95100000</v>
      </c>
      <c r="AH13" s="1">
        <v>85600011.480000004</v>
      </c>
      <c r="AI13" s="1">
        <v>61953107.350000001</v>
      </c>
      <c r="AJ13" s="1">
        <v>61953107.350000001</v>
      </c>
      <c r="AK13" s="1">
        <v>61953107.350000001</v>
      </c>
      <c r="AL13" s="1">
        <v>55034164.700000003</v>
      </c>
      <c r="AM13" s="1">
        <v>55034164.700000003</v>
      </c>
      <c r="AN13" s="1">
        <v>33146892.649999999</v>
      </c>
      <c r="AO13" s="1">
        <v>40065835.299999997</v>
      </c>
      <c r="AP13" s="1">
        <v>9500000</v>
      </c>
      <c r="AQ13">
        <v>0</v>
      </c>
      <c r="AR13">
        <v>0</v>
      </c>
      <c r="AS13">
        <v>11.48</v>
      </c>
      <c r="AT13" s="1">
        <v>9499988.5199999996</v>
      </c>
    </row>
    <row r="14" spans="1:46" hidden="1" x14ac:dyDescent="0.35">
      <c r="A14" t="s">
        <v>812</v>
      </c>
      <c r="B14" t="s">
        <v>64</v>
      </c>
      <c r="C14">
        <v>1</v>
      </c>
      <c r="D14" t="s">
        <v>45</v>
      </c>
      <c r="E14">
        <v>1.3</v>
      </c>
      <c r="F14" t="s">
        <v>46</v>
      </c>
      <c r="G14" t="s">
        <v>47</v>
      </c>
      <c r="H14" t="s">
        <v>48</v>
      </c>
      <c r="I14" t="s">
        <v>49</v>
      </c>
      <c r="J14" t="s">
        <v>50</v>
      </c>
      <c r="K14" t="s">
        <v>808</v>
      </c>
      <c r="L14">
        <v>5</v>
      </c>
      <c r="M14">
        <v>5</v>
      </c>
      <c r="N14" t="s">
        <v>817</v>
      </c>
      <c r="O14" t="s">
        <v>116</v>
      </c>
      <c r="P14">
        <v>6300</v>
      </c>
      <c r="Q14" t="s">
        <v>302</v>
      </c>
      <c r="R14">
        <v>6320</v>
      </c>
      <c r="S14" t="s">
        <v>144</v>
      </c>
      <c r="T14">
        <v>6321</v>
      </c>
      <c r="U14" t="s">
        <v>303</v>
      </c>
      <c r="V14">
        <v>44</v>
      </c>
      <c r="W14" t="s">
        <v>304</v>
      </c>
      <c r="X14">
        <v>6000</v>
      </c>
      <c r="Y14" t="s">
        <v>146</v>
      </c>
      <c r="Z14" t="s">
        <v>815</v>
      </c>
      <c r="AA14" t="s">
        <v>60</v>
      </c>
      <c r="AB14" t="s">
        <v>810</v>
      </c>
      <c r="AC14" t="s">
        <v>297</v>
      </c>
      <c r="AD14" t="s">
        <v>298</v>
      </c>
      <c r="AG14" s="1">
        <v>23580360</v>
      </c>
      <c r="AH14" s="1">
        <v>23580348.52</v>
      </c>
      <c r="AI14" s="1">
        <v>17685270</v>
      </c>
      <c r="AJ14" s="1">
        <v>17685270</v>
      </c>
      <c r="AK14" s="1">
        <v>17685270</v>
      </c>
      <c r="AL14" s="1">
        <v>15720240</v>
      </c>
      <c r="AM14" s="1">
        <v>15720240</v>
      </c>
      <c r="AN14" s="1">
        <v>5895090</v>
      </c>
      <c r="AO14" s="1">
        <v>7860120</v>
      </c>
      <c r="AP14">
        <v>0</v>
      </c>
      <c r="AQ14">
        <v>11.48</v>
      </c>
      <c r="AR14">
        <v>0</v>
      </c>
      <c r="AS14">
        <v>0</v>
      </c>
      <c r="AT14">
        <v>11.48</v>
      </c>
    </row>
    <row r="15" spans="1:46" hidden="1" x14ac:dyDescent="0.35">
      <c r="A15" t="s">
        <v>812</v>
      </c>
      <c r="B15" t="s">
        <v>64</v>
      </c>
      <c r="C15">
        <v>1</v>
      </c>
      <c r="D15" t="s">
        <v>45</v>
      </c>
      <c r="E15">
        <v>1.3</v>
      </c>
      <c r="F15" t="s">
        <v>46</v>
      </c>
      <c r="G15" t="s">
        <v>47</v>
      </c>
      <c r="H15" t="s">
        <v>48</v>
      </c>
      <c r="I15" t="s">
        <v>49</v>
      </c>
      <c r="J15" t="s">
        <v>50</v>
      </c>
      <c r="K15" t="s">
        <v>808</v>
      </c>
      <c r="L15">
        <v>5</v>
      </c>
      <c r="M15">
        <v>5</v>
      </c>
      <c r="N15" t="s">
        <v>817</v>
      </c>
      <c r="O15" t="s">
        <v>54</v>
      </c>
      <c r="P15">
        <v>2100</v>
      </c>
      <c r="Q15" t="s">
        <v>123</v>
      </c>
      <c r="R15">
        <v>2110</v>
      </c>
      <c r="S15" t="s">
        <v>105</v>
      </c>
      <c r="T15">
        <v>2111</v>
      </c>
      <c r="U15" t="s">
        <v>124</v>
      </c>
      <c r="V15">
        <v>0</v>
      </c>
      <c r="W15" t="s">
        <v>58</v>
      </c>
      <c r="X15">
        <v>2000</v>
      </c>
      <c r="Y15" t="s">
        <v>105</v>
      </c>
      <c r="Z15" t="s">
        <v>815</v>
      </c>
      <c r="AA15" t="s">
        <v>60</v>
      </c>
      <c r="AB15" t="s">
        <v>810</v>
      </c>
      <c r="AC15" t="s">
        <v>297</v>
      </c>
      <c r="AD15" t="s">
        <v>298</v>
      </c>
      <c r="AG15" s="1">
        <v>2330000.06</v>
      </c>
      <c r="AH15" s="1">
        <v>2335000.06</v>
      </c>
      <c r="AI15" s="1">
        <v>22751.82</v>
      </c>
      <c r="AJ15" s="1">
        <v>22751.82</v>
      </c>
      <c r="AK15" s="1">
        <v>22751.82</v>
      </c>
      <c r="AL15" s="1">
        <v>22751.82</v>
      </c>
      <c r="AM15" s="1">
        <v>22751.82</v>
      </c>
      <c r="AN15" s="1">
        <v>2307248.2400000002</v>
      </c>
      <c r="AO15" s="1">
        <v>2307248.2400000002</v>
      </c>
      <c r="AP15">
        <v>0</v>
      </c>
      <c r="AQ15">
        <v>0</v>
      </c>
      <c r="AR15">
        <v>0</v>
      </c>
      <c r="AS15" s="1">
        <v>5000</v>
      </c>
      <c r="AT15" s="1">
        <v>-5000</v>
      </c>
    </row>
    <row r="16" spans="1:46" hidden="1" x14ac:dyDescent="0.35">
      <c r="A16" t="s">
        <v>812</v>
      </c>
      <c r="B16" t="s">
        <v>64</v>
      </c>
      <c r="C16">
        <v>1</v>
      </c>
      <c r="D16" t="s">
        <v>45</v>
      </c>
      <c r="E16">
        <v>1.3</v>
      </c>
      <c r="F16" t="s">
        <v>46</v>
      </c>
      <c r="G16" t="s">
        <v>47</v>
      </c>
      <c r="H16" t="s">
        <v>48</v>
      </c>
      <c r="I16" t="s">
        <v>49</v>
      </c>
      <c r="J16" t="s">
        <v>50</v>
      </c>
      <c r="K16" t="s">
        <v>808</v>
      </c>
      <c r="L16">
        <v>5</v>
      </c>
      <c r="M16">
        <v>5</v>
      </c>
      <c r="N16" t="s">
        <v>817</v>
      </c>
      <c r="O16" t="s">
        <v>54</v>
      </c>
      <c r="P16">
        <v>2100</v>
      </c>
      <c r="Q16" t="s">
        <v>123</v>
      </c>
      <c r="R16">
        <v>2140</v>
      </c>
      <c r="S16" t="s">
        <v>105</v>
      </c>
      <c r="T16">
        <v>2141</v>
      </c>
      <c r="U16" t="s">
        <v>126</v>
      </c>
      <c r="V16">
        <v>0</v>
      </c>
      <c r="W16" t="s">
        <v>58</v>
      </c>
      <c r="X16">
        <v>2000</v>
      </c>
      <c r="Y16" t="s">
        <v>105</v>
      </c>
      <c r="Z16" t="s">
        <v>815</v>
      </c>
      <c r="AA16" t="s">
        <v>60</v>
      </c>
      <c r="AB16" t="s">
        <v>810</v>
      </c>
      <c r="AC16" t="s">
        <v>297</v>
      </c>
      <c r="AD16" t="s">
        <v>298</v>
      </c>
      <c r="AG16" s="1">
        <v>30000</v>
      </c>
      <c r="AH16" s="1">
        <v>10000</v>
      </c>
      <c r="AI16" s="1">
        <v>3571.27</v>
      </c>
      <c r="AJ16" s="1">
        <v>3571.27</v>
      </c>
      <c r="AK16" s="1">
        <v>3571.27</v>
      </c>
      <c r="AL16" s="1">
        <v>3571.27</v>
      </c>
      <c r="AM16" s="1">
        <v>3571.27</v>
      </c>
      <c r="AN16" s="1">
        <v>26428.73</v>
      </c>
      <c r="AO16" s="1">
        <v>26428.73</v>
      </c>
      <c r="AP16">
        <v>0</v>
      </c>
      <c r="AQ16" s="1">
        <v>20000</v>
      </c>
      <c r="AR16">
        <v>0</v>
      </c>
      <c r="AS16">
        <v>0</v>
      </c>
      <c r="AT16" s="1">
        <v>20000</v>
      </c>
    </row>
    <row r="17" spans="1:46" hidden="1" x14ac:dyDescent="0.35">
      <c r="A17" t="s">
        <v>812</v>
      </c>
      <c r="B17" t="s">
        <v>64</v>
      </c>
      <c r="C17">
        <v>1</v>
      </c>
      <c r="D17" t="s">
        <v>45</v>
      </c>
      <c r="E17">
        <v>1.3</v>
      </c>
      <c r="F17" t="s">
        <v>46</v>
      </c>
      <c r="G17" t="s">
        <v>47</v>
      </c>
      <c r="H17" t="s">
        <v>48</v>
      </c>
      <c r="I17" t="s">
        <v>49</v>
      </c>
      <c r="J17" t="s">
        <v>50</v>
      </c>
      <c r="K17" t="s">
        <v>808</v>
      </c>
      <c r="L17">
        <v>5</v>
      </c>
      <c r="M17">
        <v>5</v>
      </c>
      <c r="N17" t="s">
        <v>817</v>
      </c>
      <c r="O17" t="s">
        <v>54</v>
      </c>
      <c r="P17">
        <v>2100</v>
      </c>
      <c r="Q17" t="s">
        <v>123</v>
      </c>
      <c r="R17">
        <v>2160</v>
      </c>
      <c r="S17" t="s">
        <v>105</v>
      </c>
      <c r="T17">
        <v>2161</v>
      </c>
      <c r="U17" t="s">
        <v>367</v>
      </c>
      <c r="V17">
        <v>0</v>
      </c>
      <c r="W17" t="s">
        <v>58</v>
      </c>
      <c r="X17">
        <v>2000</v>
      </c>
      <c r="Y17" t="s">
        <v>105</v>
      </c>
      <c r="Z17" t="s">
        <v>815</v>
      </c>
      <c r="AA17" t="s">
        <v>60</v>
      </c>
      <c r="AB17" t="s">
        <v>810</v>
      </c>
      <c r="AC17" t="s">
        <v>297</v>
      </c>
      <c r="AD17" t="s">
        <v>298</v>
      </c>
      <c r="AG17" s="1">
        <v>2000</v>
      </c>
      <c r="AH17">
        <v>0</v>
      </c>
      <c r="AI17" s="1">
        <v>1044</v>
      </c>
      <c r="AJ17" s="1">
        <v>1044</v>
      </c>
      <c r="AK17" s="1">
        <v>1044</v>
      </c>
      <c r="AL17" s="1">
        <v>1044</v>
      </c>
      <c r="AM17" s="1">
        <v>1044</v>
      </c>
      <c r="AN17">
        <v>956</v>
      </c>
      <c r="AO17">
        <v>956</v>
      </c>
      <c r="AP17">
        <v>0</v>
      </c>
      <c r="AQ17" s="1">
        <v>2000</v>
      </c>
      <c r="AR17">
        <v>0</v>
      </c>
      <c r="AS17">
        <v>0</v>
      </c>
      <c r="AT17" s="1">
        <v>2000</v>
      </c>
    </row>
    <row r="18" spans="1:46" hidden="1" x14ac:dyDescent="0.35">
      <c r="A18" t="s">
        <v>812</v>
      </c>
      <c r="B18" t="s">
        <v>64</v>
      </c>
      <c r="C18">
        <v>1</v>
      </c>
      <c r="D18" t="s">
        <v>45</v>
      </c>
      <c r="E18">
        <v>1.3</v>
      </c>
      <c r="F18" t="s">
        <v>46</v>
      </c>
      <c r="G18" t="s">
        <v>47</v>
      </c>
      <c r="H18" t="s">
        <v>48</v>
      </c>
      <c r="I18" t="s">
        <v>49</v>
      </c>
      <c r="J18" t="s">
        <v>50</v>
      </c>
      <c r="K18" t="s">
        <v>808</v>
      </c>
      <c r="L18">
        <v>5</v>
      </c>
      <c r="M18">
        <v>5</v>
      </c>
      <c r="N18" t="s">
        <v>817</v>
      </c>
      <c r="O18" t="s">
        <v>54</v>
      </c>
      <c r="P18">
        <v>2100</v>
      </c>
      <c r="Q18" t="s">
        <v>123</v>
      </c>
      <c r="R18">
        <v>2180</v>
      </c>
      <c r="S18" t="s">
        <v>105</v>
      </c>
      <c r="T18">
        <v>2181</v>
      </c>
      <c r="U18" t="s">
        <v>332</v>
      </c>
      <c r="V18">
        <v>0</v>
      </c>
      <c r="W18" t="s">
        <v>58</v>
      </c>
      <c r="X18">
        <v>2000</v>
      </c>
      <c r="Y18" t="s">
        <v>105</v>
      </c>
      <c r="Z18" t="s">
        <v>815</v>
      </c>
      <c r="AA18" t="s">
        <v>60</v>
      </c>
      <c r="AB18" t="s">
        <v>810</v>
      </c>
      <c r="AC18" t="s">
        <v>297</v>
      </c>
      <c r="AD18" t="s">
        <v>298</v>
      </c>
      <c r="AG18" s="1">
        <v>5977000</v>
      </c>
      <c r="AH18">
        <v>0</v>
      </c>
      <c r="AI18" s="1">
        <v>3424320</v>
      </c>
      <c r="AJ18" s="1">
        <v>3424320</v>
      </c>
      <c r="AK18" s="1">
        <v>2988160</v>
      </c>
      <c r="AL18" s="1">
        <v>2988160</v>
      </c>
      <c r="AM18" s="1">
        <v>2988160</v>
      </c>
      <c r="AN18" s="1">
        <v>2552680</v>
      </c>
      <c r="AO18" s="1">
        <v>2988840</v>
      </c>
      <c r="AP18" s="1">
        <v>5000000</v>
      </c>
      <c r="AQ18" s="1">
        <v>6000000</v>
      </c>
      <c r="AR18">
        <v>0</v>
      </c>
      <c r="AS18" s="1">
        <v>5023000</v>
      </c>
      <c r="AT18" s="1">
        <v>5977000</v>
      </c>
    </row>
    <row r="19" spans="1:46" hidden="1" x14ac:dyDescent="0.35">
      <c r="A19" t="s">
        <v>812</v>
      </c>
      <c r="B19" t="s">
        <v>64</v>
      </c>
      <c r="C19">
        <v>1</v>
      </c>
      <c r="D19" t="s">
        <v>45</v>
      </c>
      <c r="E19">
        <v>1.3</v>
      </c>
      <c r="F19" t="s">
        <v>46</v>
      </c>
      <c r="G19" t="s">
        <v>47</v>
      </c>
      <c r="H19" t="s">
        <v>48</v>
      </c>
      <c r="I19" t="s">
        <v>49</v>
      </c>
      <c r="J19" t="s">
        <v>50</v>
      </c>
      <c r="K19" t="s">
        <v>808</v>
      </c>
      <c r="L19">
        <v>5</v>
      </c>
      <c r="M19">
        <v>5</v>
      </c>
      <c r="N19" t="s">
        <v>817</v>
      </c>
      <c r="O19" t="s">
        <v>54</v>
      </c>
      <c r="P19">
        <v>2200</v>
      </c>
      <c r="Q19" t="s">
        <v>306</v>
      </c>
      <c r="R19">
        <v>2210</v>
      </c>
      <c r="S19" t="s">
        <v>105</v>
      </c>
      <c r="T19">
        <v>2211</v>
      </c>
      <c r="U19" t="s">
        <v>307</v>
      </c>
      <c r="V19">
        <v>0</v>
      </c>
      <c r="W19" t="s">
        <v>58</v>
      </c>
      <c r="X19">
        <v>2000</v>
      </c>
      <c r="Y19" t="s">
        <v>105</v>
      </c>
      <c r="Z19" t="s">
        <v>815</v>
      </c>
      <c r="AA19" t="s">
        <v>60</v>
      </c>
      <c r="AB19" t="s">
        <v>810</v>
      </c>
      <c r="AC19" t="s">
        <v>297</v>
      </c>
      <c r="AD19" t="s">
        <v>298</v>
      </c>
      <c r="AG19" s="1">
        <v>40000</v>
      </c>
      <c r="AH19" s="1">
        <v>40000</v>
      </c>
      <c r="AI19" s="1">
        <v>16736.25</v>
      </c>
      <c r="AJ19" s="1">
        <v>16736.25</v>
      </c>
      <c r="AK19" s="1">
        <v>16736.25</v>
      </c>
      <c r="AL19" s="1">
        <v>16736.25</v>
      </c>
      <c r="AM19" s="1">
        <v>16736.25</v>
      </c>
      <c r="AN19" s="1">
        <v>23263.75</v>
      </c>
      <c r="AO19" s="1">
        <v>23263.75</v>
      </c>
      <c r="AP19">
        <v>0</v>
      </c>
      <c r="AQ19">
        <v>0</v>
      </c>
      <c r="AR19">
        <v>0</v>
      </c>
      <c r="AS19">
        <v>0</v>
      </c>
      <c r="AT19">
        <v>0</v>
      </c>
    </row>
    <row r="20" spans="1:46" hidden="1" x14ac:dyDescent="0.35">
      <c r="A20" t="s">
        <v>812</v>
      </c>
      <c r="B20" t="s">
        <v>64</v>
      </c>
      <c r="C20">
        <v>1</v>
      </c>
      <c r="D20" t="s">
        <v>45</v>
      </c>
      <c r="E20">
        <v>1.3</v>
      </c>
      <c r="F20" t="s">
        <v>46</v>
      </c>
      <c r="G20" t="s">
        <v>47</v>
      </c>
      <c r="H20" t="s">
        <v>48</v>
      </c>
      <c r="I20" t="s">
        <v>49</v>
      </c>
      <c r="J20" t="s">
        <v>50</v>
      </c>
      <c r="K20" t="s">
        <v>808</v>
      </c>
      <c r="L20">
        <v>5</v>
      </c>
      <c r="M20">
        <v>5</v>
      </c>
      <c r="N20" t="s">
        <v>817</v>
      </c>
      <c r="O20" t="s">
        <v>54</v>
      </c>
      <c r="P20">
        <v>2400</v>
      </c>
      <c r="Q20" t="s">
        <v>368</v>
      </c>
      <c r="R20">
        <v>2440</v>
      </c>
      <c r="S20" t="s">
        <v>105</v>
      </c>
      <c r="T20">
        <v>2441</v>
      </c>
      <c r="U20" t="s">
        <v>662</v>
      </c>
      <c r="V20">
        <v>0</v>
      </c>
      <c r="W20" t="s">
        <v>58</v>
      </c>
      <c r="X20">
        <v>2000</v>
      </c>
      <c r="Y20" t="s">
        <v>105</v>
      </c>
      <c r="Z20" t="s">
        <v>815</v>
      </c>
      <c r="AA20" t="s">
        <v>60</v>
      </c>
      <c r="AB20" t="s">
        <v>810</v>
      </c>
      <c r="AC20" t="s">
        <v>297</v>
      </c>
      <c r="AD20" t="s">
        <v>298</v>
      </c>
      <c r="AG20" s="1">
        <v>4000</v>
      </c>
      <c r="AH20">
        <v>0</v>
      </c>
      <c r="AI20" s="1">
        <v>3785.08</v>
      </c>
      <c r="AJ20" s="1">
        <v>3785.08</v>
      </c>
      <c r="AK20" s="1">
        <v>3785.08</v>
      </c>
      <c r="AL20" s="1">
        <v>3785.08</v>
      </c>
      <c r="AM20" s="1">
        <v>3785.08</v>
      </c>
      <c r="AN20">
        <v>214.92</v>
      </c>
      <c r="AO20">
        <v>214.92</v>
      </c>
      <c r="AP20">
        <v>0</v>
      </c>
      <c r="AQ20" s="1">
        <v>4000</v>
      </c>
      <c r="AR20">
        <v>0</v>
      </c>
      <c r="AS20">
        <v>0</v>
      </c>
      <c r="AT20" s="1">
        <v>4000</v>
      </c>
    </row>
    <row r="21" spans="1:46" hidden="1" x14ac:dyDescent="0.35">
      <c r="A21" t="s">
        <v>812</v>
      </c>
      <c r="B21" t="s">
        <v>64</v>
      </c>
      <c r="C21">
        <v>1</v>
      </c>
      <c r="D21" t="s">
        <v>45</v>
      </c>
      <c r="E21">
        <v>1.3</v>
      </c>
      <c r="F21" t="s">
        <v>46</v>
      </c>
      <c r="G21" t="s">
        <v>47</v>
      </c>
      <c r="H21" t="s">
        <v>48</v>
      </c>
      <c r="I21" t="s">
        <v>49</v>
      </c>
      <c r="J21" t="s">
        <v>50</v>
      </c>
      <c r="K21" t="s">
        <v>808</v>
      </c>
      <c r="L21">
        <v>5</v>
      </c>
      <c r="M21">
        <v>5</v>
      </c>
      <c r="N21" t="s">
        <v>817</v>
      </c>
      <c r="O21" t="s">
        <v>54</v>
      </c>
      <c r="P21">
        <v>2400</v>
      </c>
      <c r="Q21" t="s">
        <v>368</v>
      </c>
      <c r="R21">
        <v>2470</v>
      </c>
      <c r="S21" t="s">
        <v>105</v>
      </c>
      <c r="T21">
        <v>2471</v>
      </c>
      <c r="U21" t="s">
        <v>373</v>
      </c>
      <c r="V21">
        <v>0</v>
      </c>
      <c r="W21" t="s">
        <v>58</v>
      </c>
      <c r="X21">
        <v>2000</v>
      </c>
      <c r="Y21" t="s">
        <v>105</v>
      </c>
      <c r="Z21" t="s">
        <v>815</v>
      </c>
      <c r="AA21" t="s">
        <v>60</v>
      </c>
      <c r="AB21" t="s">
        <v>810</v>
      </c>
      <c r="AC21" t="s">
        <v>297</v>
      </c>
      <c r="AD21" t="s">
        <v>298</v>
      </c>
      <c r="AG21" s="1">
        <v>12000</v>
      </c>
      <c r="AH21">
        <v>0</v>
      </c>
      <c r="AI21" s="1">
        <v>10904</v>
      </c>
      <c r="AJ21" s="1">
        <v>10904</v>
      </c>
      <c r="AK21" s="1">
        <v>10904</v>
      </c>
      <c r="AL21" s="1">
        <v>10904</v>
      </c>
      <c r="AM21" s="1">
        <v>10904</v>
      </c>
      <c r="AN21" s="1">
        <v>1096</v>
      </c>
      <c r="AO21" s="1">
        <v>1096</v>
      </c>
      <c r="AP21">
        <v>0</v>
      </c>
      <c r="AQ21" s="1">
        <v>12000</v>
      </c>
      <c r="AR21">
        <v>0</v>
      </c>
      <c r="AS21">
        <v>0</v>
      </c>
      <c r="AT21" s="1">
        <v>12000</v>
      </c>
    </row>
    <row r="22" spans="1:46" hidden="1" x14ac:dyDescent="0.35">
      <c r="A22" t="s">
        <v>812</v>
      </c>
      <c r="B22" t="s">
        <v>64</v>
      </c>
      <c r="C22">
        <v>1</v>
      </c>
      <c r="D22" t="s">
        <v>45</v>
      </c>
      <c r="E22">
        <v>1.3</v>
      </c>
      <c r="F22" t="s">
        <v>46</v>
      </c>
      <c r="G22" t="s">
        <v>47</v>
      </c>
      <c r="H22" t="s">
        <v>48</v>
      </c>
      <c r="I22" t="s">
        <v>49</v>
      </c>
      <c r="J22" t="s">
        <v>50</v>
      </c>
      <c r="K22" t="s">
        <v>808</v>
      </c>
      <c r="L22">
        <v>5</v>
      </c>
      <c r="M22">
        <v>5</v>
      </c>
      <c r="N22" t="s">
        <v>817</v>
      </c>
      <c r="O22" t="s">
        <v>54</v>
      </c>
      <c r="P22">
        <v>2500</v>
      </c>
      <c r="Q22" t="s">
        <v>309</v>
      </c>
      <c r="R22">
        <v>2530</v>
      </c>
      <c r="S22" t="s">
        <v>105</v>
      </c>
      <c r="T22">
        <v>2531</v>
      </c>
      <c r="U22" t="s">
        <v>444</v>
      </c>
      <c r="V22">
        <v>0</v>
      </c>
      <c r="W22" t="s">
        <v>58</v>
      </c>
      <c r="X22">
        <v>2000</v>
      </c>
      <c r="Y22" t="s">
        <v>105</v>
      </c>
      <c r="Z22" t="s">
        <v>815</v>
      </c>
      <c r="AA22" t="s">
        <v>60</v>
      </c>
      <c r="AB22" t="s">
        <v>810</v>
      </c>
      <c r="AC22" t="s">
        <v>297</v>
      </c>
      <c r="AD22" t="s">
        <v>298</v>
      </c>
      <c r="AG22" s="1">
        <v>2000</v>
      </c>
      <c r="AH22" s="1">
        <v>2000</v>
      </c>
      <c r="AI22">
        <v>0</v>
      </c>
      <c r="AJ22">
        <v>0</v>
      </c>
      <c r="AK22">
        <v>0</v>
      </c>
      <c r="AL22">
        <v>0</v>
      </c>
      <c r="AM22">
        <v>0</v>
      </c>
      <c r="AN22" s="1">
        <v>2000</v>
      </c>
      <c r="AO22" s="1">
        <v>2000</v>
      </c>
      <c r="AP22">
        <v>0</v>
      </c>
      <c r="AQ22">
        <v>0</v>
      </c>
      <c r="AR22">
        <v>0</v>
      </c>
      <c r="AS22">
        <v>0</v>
      </c>
      <c r="AT22">
        <v>0</v>
      </c>
    </row>
    <row r="23" spans="1:46" hidden="1" x14ac:dyDescent="0.35">
      <c r="A23" t="s">
        <v>812</v>
      </c>
      <c r="B23" t="s">
        <v>64</v>
      </c>
      <c r="C23">
        <v>1</v>
      </c>
      <c r="D23" t="s">
        <v>45</v>
      </c>
      <c r="E23">
        <v>1.3</v>
      </c>
      <c r="F23" t="s">
        <v>46</v>
      </c>
      <c r="G23" t="s">
        <v>47</v>
      </c>
      <c r="H23" t="s">
        <v>48</v>
      </c>
      <c r="I23" t="s">
        <v>49</v>
      </c>
      <c r="J23" t="s">
        <v>50</v>
      </c>
      <c r="K23" t="s">
        <v>808</v>
      </c>
      <c r="L23">
        <v>5</v>
      </c>
      <c r="M23">
        <v>5</v>
      </c>
      <c r="N23" t="s">
        <v>817</v>
      </c>
      <c r="O23" t="s">
        <v>54</v>
      </c>
      <c r="P23">
        <v>2700</v>
      </c>
      <c r="Q23" t="s">
        <v>104</v>
      </c>
      <c r="R23">
        <v>2720</v>
      </c>
      <c r="S23" t="s">
        <v>105</v>
      </c>
      <c r="T23">
        <v>2721</v>
      </c>
      <c r="U23" t="s">
        <v>377</v>
      </c>
      <c r="V23">
        <v>0</v>
      </c>
      <c r="W23" t="s">
        <v>58</v>
      </c>
      <c r="X23">
        <v>2000</v>
      </c>
      <c r="Y23" t="s">
        <v>105</v>
      </c>
      <c r="Z23" t="s">
        <v>815</v>
      </c>
      <c r="AA23" t="s">
        <v>60</v>
      </c>
      <c r="AB23" t="s">
        <v>810</v>
      </c>
      <c r="AC23" t="s">
        <v>297</v>
      </c>
      <c r="AD23" t="s">
        <v>298</v>
      </c>
      <c r="AG23" s="1">
        <v>35000</v>
      </c>
      <c r="AH23" s="1">
        <v>30000</v>
      </c>
      <c r="AI23" s="1">
        <v>14880</v>
      </c>
      <c r="AJ23" s="1">
        <v>14880</v>
      </c>
      <c r="AK23" s="1">
        <v>14880</v>
      </c>
      <c r="AL23" s="1">
        <v>14880</v>
      </c>
      <c r="AM23" s="1">
        <v>14880</v>
      </c>
      <c r="AN23" s="1">
        <v>20120</v>
      </c>
      <c r="AO23" s="1">
        <v>20120</v>
      </c>
      <c r="AP23">
        <v>0</v>
      </c>
      <c r="AQ23" s="1">
        <v>5000</v>
      </c>
      <c r="AR23">
        <v>0</v>
      </c>
      <c r="AS23">
        <v>0</v>
      </c>
      <c r="AT23" s="1">
        <v>5000</v>
      </c>
    </row>
    <row r="24" spans="1:46" hidden="1" x14ac:dyDescent="0.35">
      <c r="A24" t="s">
        <v>812</v>
      </c>
      <c r="B24" t="s">
        <v>64</v>
      </c>
      <c r="C24">
        <v>1</v>
      </c>
      <c r="D24" t="s">
        <v>45</v>
      </c>
      <c r="E24">
        <v>1.3</v>
      </c>
      <c r="F24" t="s">
        <v>46</v>
      </c>
      <c r="G24" t="s">
        <v>47</v>
      </c>
      <c r="H24" t="s">
        <v>48</v>
      </c>
      <c r="I24" t="s">
        <v>49</v>
      </c>
      <c r="J24" t="s">
        <v>50</v>
      </c>
      <c r="K24" t="s">
        <v>808</v>
      </c>
      <c r="L24">
        <v>5</v>
      </c>
      <c r="M24">
        <v>5</v>
      </c>
      <c r="N24" t="s">
        <v>817</v>
      </c>
      <c r="O24" t="s">
        <v>54</v>
      </c>
      <c r="P24">
        <v>2900</v>
      </c>
      <c r="Q24" t="s">
        <v>311</v>
      </c>
      <c r="R24">
        <v>2910</v>
      </c>
      <c r="S24" t="s">
        <v>105</v>
      </c>
      <c r="T24">
        <v>2911</v>
      </c>
      <c r="U24" t="s">
        <v>312</v>
      </c>
      <c r="V24">
        <v>0</v>
      </c>
      <c r="W24" t="s">
        <v>58</v>
      </c>
      <c r="X24">
        <v>2000</v>
      </c>
      <c r="Y24" t="s">
        <v>105</v>
      </c>
      <c r="Z24" t="s">
        <v>815</v>
      </c>
      <c r="AA24" t="s">
        <v>60</v>
      </c>
      <c r="AB24" t="s">
        <v>810</v>
      </c>
      <c r="AC24" t="s">
        <v>297</v>
      </c>
      <c r="AD24" t="s">
        <v>298</v>
      </c>
      <c r="AG24" s="1">
        <v>10000</v>
      </c>
      <c r="AH24" s="1">
        <v>10000</v>
      </c>
      <c r="AI24">
        <v>0</v>
      </c>
      <c r="AJ24">
        <v>0</v>
      </c>
      <c r="AK24">
        <v>0</v>
      </c>
      <c r="AL24">
        <v>0</v>
      </c>
      <c r="AM24">
        <v>0</v>
      </c>
      <c r="AN24" s="1">
        <v>10000</v>
      </c>
      <c r="AO24" s="1">
        <v>10000</v>
      </c>
      <c r="AP24">
        <v>0</v>
      </c>
      <c r="AQ24">
        <v>0</v>
      </c>
      <c r="AR24">
        <v>0</v>
      </c>
      <c r="AS24">
        <v>0</v>
      </c>
      <c r="AT24">
        <v>0</v>
      </c>
    </row>
    <row r="25" spans="1:46" hidden="1" x14ac:dyDescent="0.35">
      <c r="A25" t="s">
        <v>812</v>
      </c>
      <c r="B25" t="s">
        <v>64</v>
      </c>
      <c r="C25">
        <v>1</v>
      </c>
      <c r="D25" t="s">
        <v>45</v>
      </c>
      <c r="E25">
        <v>1.3</v>
      </c>
      <c r="F25" t="s">
        <v>46</v>
      </c>
      <c r="G25" t="s">
        <v>47</v>
      </c>
      <c r="H25" t="s">
        <v>48</v>
      </c>
      <c r="I25" t="s">
        <v>49</v>
      </c>
      <c r="J25" t="s">
        <v>50</v>
      </c>
      <c r="K25" t="s">
        <v>808</v>
      </c>
      <c r="L25">
        <v>5</v>
      </c>
      <c r="M25">
        <v>5</v>
      </c>
      <c r="N25" t="s">
        <v>817</v>
      </c>
      <c r="O25" t="s">
        <v>54</v>
      </c>
      <c r="P25">
        <v>2900</v>
      </c>
      <c r="Q25" t="s">
        <v>311</v>
      </c>
      <c r="R25">
        <v>2920</v>
      </c>
      <c r="S25" t="s">
        <v>105</v>
      </c>
      <c r="T25">
        <v>2921</v>
      </c>
      <c r="U25" t="s">
        <v>378</v>
      </c>
      <c r="V25">
        <v>0</v>
      </c>
      <c r="W25" t="s">
        <v>58</v>
      </c>
      <c r="X25">
        <v>2000</v>
      </c>
      <c r="Y25" t="s">
        <v>105</v>
      </c>
      <c r="Z25" t="s">
        <v>815</v>
      </c>
      <c r="AA25" t="s">
        <v>60</v>
      </c>
      <c r="AB25" t="s">
        <v>810</v>
      </c>
      <c r="AC25" t="s">
        <v>297</v>
      </c>
      <c r="AD25" t="s">
        <v>298</v>
      </c>
      <c r="AG25" s="1">
        <v>3000</v>
      </c>
      <c r="AH25" s="1">
        <v>1000</v>
      </c>
      <c r="AI25" s="1">
        <v>2591</v>
      </c>
      <c r="AJ25" s="1">
        <v>2591</v>
      </c>
      <c r="AK25" s="1">
        <v>2591</v>
      </c>
      <c r="AL25" s="1">
        <v>2591</v>
      </c>
      <c r="AM25" s="1">
        <v>2591</v>
      </c>
      <c r="AN25">
        <v>409</v>
      </c>
      <c r="AO25">
        <v>409</v>
      </c>
      <c r="AP25">
        <v>0</v>
      </c>
      <c r="AQ25" s="1">
        <v>2000</v>
      </c>
      <c r="AR25">
        <v>0</v>
      </c>
      <c r="AS25">
        <v>0</v>
      </c>
      <c r="AT25" s="1">
        <v>2000</v>
      </c>
    </row>
    <row r="26" spans="1:46" hidden="1" x14ac:dyDescent="0.35">
      <c r="A26" t="s">
        <v>812</v>
      </c>
      <c r="B26" t="s">
        <v>64</v>
      </c>
      <c r="C26">
        <v>1</v>
      </c>
      <c r="D26" t="s">
        <v>45</v>
      </c>
      <c r="E26">
        <v>1.3</v>
      </c>
      <c r="F26" t="s">
        <v>46</v>
      </c>
      <c r="G26" t="s">
        <v>47</v>
      </c>
      <c r="H26" t="s">
        <v>48</v>
      </c>
      <c r="I26" t="s">
        <v>49</v>
      </c>
      <c r="J26" t="s">
        <v>50</v>
      </c>
      <c r="K26" t="s">
        <v>808</v>
      </c>
      <c r="L26">
        <v>5</v>
      </c>
      <c r="M26">
        <v>5</v>
      </c>
      <c r="N26" t="s">
        <v>817</v>
      </c>
      <c r="O26" t="s">
        <v>54</v>
      </c>
      <c r="P26">
        <v>2900</v>
      </c>
      <c r="Q26" t="s">
        <v>311</v>
      </c>
      <c r="R26">
        <v>2930</v>
      </c>
      <c r="S26" t="s">
        <v>105</v>
      </c>
      <c r="T26">
        <v>2931</v>
      </c>
      <c r="U26" t="s">
        <v>649</v>
      </c>
      <c r="V26">
        <v>0</v>
      </c>
      <c r="W26" t="s">
        <v>58</v>
      </c>
      <c r="X26">
        <v>2000</v>
      </c>
      <c r="Y26" t="s">
        <v>105</v>
      </c>
      <c r="Z26" t="s">
        <v>815</v>
      </c>
      <c r="AA26" t="s">
        <v>60</v>
      </c>
      <c r="AB26" t="s">
        <v>810</v>
      </c>
      <c r="AC26" t="s">
        <v>297</v>
      </c>
      <c r="AD26" t="s">
        <v>298</v>
      </c>
      <c r="AG26" s="1">
        <v>20000</v>
      </c>
      <c r="AH26" s="1">
        <v>20000</v>
      </c>
      <c r="AI26">
        <v>0</v>
      </c>
      <c r="AJ26">
        <v>0</v>
      </c>
      <c r="AK26">
        <v>0</v>
      </c>
      <c r="AL26">
        <v>0</v>
      </c>
      <c r="AM26">
        <v>0</v>
      </c>
      <c r="AN26" s="1">
        <v>20000</v>
      </c>
      <c r="AO26" s="1">
        <v>20000</v>
      </c>
      <c r="AP26">
        <v>0</v>
      </c>
      <c r="AQ26">
        <v>0</v>
      </c>
      <c r="AR26">
        <v>0</v>
      </c>
      <c r="AS26">
        <v>0</v>
      </c>
      <c r="AT26">
        <v>0</v>
      </c>
    </row>
    <row r="27" spans="1:46" hidden="1" x14ac:dyDescent="0.35">
      <c r="A27" t="s">
        <v>812</v>
      </c>
      <c r="B27" t="s">
        <v>64</v>
      </c>
      <c r="C27">
        <v>1</v>
      </c>
      <c r="D27" t="s">
        <v>45</v>
      </c>
      <c r="E27">
        <v>1.3</v>
      </c>
      <c r="F27" t="s">
        <v>46</v>
      </c>
      <c r="G27" t="s">
        <v>47</v>
      </c>
      <c r="H27" t="s">
        <v>48</v>
      </c>
      <c r="I27" t="s">
        <v>49</v>
      </c>
      <c r="J27" t="s">
        <v>50</v>
      </c>
      <c r="K27" t="s">
        <v>808</v>
      </c>
      <c r="L27">
        <v>5</v>
      </c>
      <c r="M27">
        <v>5</v>
      </c>
      <c r="N27" t="s">
        <v>817</v>
      </c>
      <c r="O27" t="s">
        <v>54</v>
      </c>
      <c r="P27">
        <v>2900</v>
      </c>
      <c r="Q27" t="s">
        <v>311</v>
      </c>
      <c r="R27">
        <v>2940</v>
      </c>
      <c r="S27" t="s">
        <v>105</v>
      </c>
      <c r="T27">
        <v>2941</v>
      </c>
      <c r="U27" t="s">
        <v>313</v>
      </c>
      <c r="V27">
        <v>0</v>
      </c>
      <c r="W27" t="s">
        <v>58</v>
      </c>
      <c r="X27">
        <v>2000</v>
      </c>
      <c r="Y27" t="s">
        <v>105</v>
      </c>
      <c r="Z27" t="s">
        <v>815</v>
      </c>
      <c r="AA27" t="s">
        <v>60</v>
      </c>
      <c r="AB27" t="s">
        <v>810</v>
      </c>
      <c r="AC27" t="s">
        <v>297</v>
      </c>
      <c r="AD27" t="s">
        <v>298</v>
      </c>
      <c r="AG27" s="1">
        <v>27000</v>
      </c>
      <c r="AH27" s="1">
        <v>1000</v>
      </c>
      <c r="AI27" s="1">
        <v>8762.26</v>
      </c>
      <c r="AJ27" s="1">
        <v>8762.26</v>
      </c>
      <c r="AK27" s="1">
        <v>8762.26</v>
      </c>
      <c r="AL27" s="1">
        <v>8762.26</v>
      </c>
      <c r="AM27" s="1">
        <v>8762.26</v>
      </c>
      <c r="AN27" s="1">
        <v>18237.740000000002</v>
      </c>
      <c r="AO27" s="1">
        <v>18237.740000000002</v>
      </c>
      <c r="AP27">
        <v>0</v>
      </c>
      <c r="AQ27" s="1">
        <v>26000</v>
      </c>
      <c r="AR27">
        <v>0</v>
      </c>
      <c r="AS27">
        <v>0</v>
      </c>
      <c r="AT27" s="1">
        <v>26000</v>
      </c>
    </row>
    <row r="28" spans="1:46" hidden="1" x14ac:dyDescent="0.35">
      <c r="A28" t="s">
        <v>812</v>
      </c>
      <c r="B28" t="s">
        <v>64</v>
      </c>
      <c r="C28">
        <v>1</v>
      </c>
      <c r="D28" t="s">
        <v>45</v>
      </c>
      <c r="E28">
        <v>1.3</v>
      </c>
      <c r="F28" t="s">
        <v>46</v>
      </c>
      <c r="G28" t="s">
        <v>47</v>
      </c>
      <c r="H28" t="s">
        <v>48</v>
      </c>
      <c r="I28" t="s">
        <v>49</v>
      </c>
      <c r="J28" t="s">
        <v>50</v>
      </c>
      <c r="K28" t="s">
        <v>808</v>
      </c>
      <c r="L28">
        <v>5</v>
      </c>
      <c r="M28">
        <v>5</v>
      </c>
      <c r="N28" t="s">
        <v>817</v>
      </c>
      <c r="O28" t="s">
        <v>54</v>
      </c>
      <c r="P28">
        <v>2900</v>
      </c>
      <c r="Q28" t="s">
        <v>311</v>
      </c>
      <c r="R28">
        <v>2960</v>
      </c>
      <c r="S28" t="s">
        <v>105</v>
      </c>
      <c r="T28">
        <v>2961</v>
      </c>
      <c r="U28" t="s">
        <v>379</v>
      </c>
      <c r="V28">
        <v>0</v>
      </c>
      <c r="W28" t="s">
        <v>58</v>
      </c>
      <c r="X28">
        <v>2000</v>
      </c>
      <c r="Y28" t="s">
        <v>105</v>
      </c>
      <c r="Z28" t="s">
        <v>815</v>
      </c>
      <c r="AA28" t="s">
        <v>60</v>
      </c>
      <c r="AB28" t="s">
        <v>810</v>
      </c>
      <c r="AC28" t="s">
        <v>297</v>
      </c>
      <c r="AD28" t="s">
        <v>298</v>
      </c>
      <c r="AG28" s="1">
        <v>3000</v>
      </c>
      <c r="AH28">
        <v>0</v>
      </c>
      <c r="AI28" s="1">
        <v>1310</v>
      </c>
      <c r="AJ28" s="1">
        <v>1310</v>
      </c>
      <c r="AK28" s="1">
        <v>1310</v>
      </c>
      <c r="AL28" s="1">
        <v>1310</v>
      </c>
      <c r="AM28" s="1">
        <v>1310</v>
      </c>
      <c r="AN28" s="1">
        <v>1690</v>
      </c>
      <c r="AO28" s="1">
        <v>1690</v>
      </c>
      <c r="AP28">
        <v>0</v>
      </c>
      <c r="AQ28" s="1">
        <v>3000</v>
      </c>
      <c r="AR28">
        <v>0</v>
      </c>
      <c r="AS28">
        <v>0</v>
      </c>
      <c r="AT28" s="1">
        <v>3000</v>
      </c>
    </row>
    <row r="29" spans="1:46" hidden="1" x14ac:dyDescent="0.35">
      <c r="A29" t="s">
        <v>812</v>
      </c>
      <c r="B29" t="s">
        <v>64</v>
      </c>
      <c r="C29">
        <v>1</v>
      </c>
      <c r="D29" t="s">
        <v>45</v>
      </c>
      <c r="E29">
        <v>1.3</v>
      </c>
      <c r="F29" t="s">
        <v>46</v>
      </c>
      <c r="G29" t="s">
        <v>47</v>
      </c>
      <c r="H29" t="s">
        <v>48</v>
      </c>
      <c r="I29" t="s">
        <v>49</v>
      </c>
      <c r="J29" t="s">
        <v>50</v>
      </c>
      <c r="K29" t="s">
        <v>808</v>
      </c>
      <c r="L29">
        <v>5</v>
      </c>
      <c r="M29">
        <v>5</v>
      </c>
      <c r="N29" t="s">
        <v>817</v>
      </c>
      <c r="O29" t="s">
        <v>54</v>
      </c>
      <c r="P29">
        <v>3100</v>
      </c>
      <c r="Q29" t="s">
        <v>198</v>
      </c>
      <c r="R29">
        <v>3180</v>
      </c>
      <c r="S29" t="s">
        <v>56</v>
      </c>
      <c r="T29">
        <v>3181</v>
      </c>
      <c r="U29" t="s">
        <v>314</v>
      </c>
      <c r="V29">
        <v>0</v>
      </c>
      <c r="W29" t="s">
        <v>58</v>
      </c>
      <c r="X29">
        <v>3000</v>
      </c>
      <c r="Y29" t="s">
        <v>56</v>
      </c>
      <c r="Z29" t="s">
        <v>815</v>
      </c>
      <c r="AA29" t="s">
        <v>60</v>
      </c>
      <c r="AB29" t="s">
        <v>810</v>
      </c>
      <c r="AC29" t="s">
        <v>297</v>
      </c>
      <c r="AD29" t="s">
        <v>298</v>
      </c>
      <c r="AG29" s="1">
        <v>15000</v>
      </c>
      <c r="AH29" s="1">
        <v>15000</v>
      </c>
      <c r="AI29" s="1">
        <v>5456.24</v>
      </c>
      <c r="AJ29" s="1">
        <v>5456.24</v>
      </c>
      <c r="AK29" s="1">
        <v>5456.24</v>
      </c>
      <c r="AL29" s="1">
        <v>5456.24</v>
      </c>
      <c r="AM29" s="1">
        <v>5456.24</v>
      </c>
      <c r="AN29" s="1">
        <v>9543.76</v>
      </c>
      <c r="AO29" s="1">
        <v>9543.76</v>
      </c>
      <c r="AP29">
        <v>0</v>
      </c>
      <c r="AQ29">
        <v>0</v>
      </c>
      <c r="AR29">
        <v>0</v>
      </c>
      <c r="AS29">
        <v>0</v>
      </c>
      <c r="AT29">
        <v>0</v>
      </c>
    </row>
    <row r="30" spans="1:46" hidden="1" x14ac:dyDescent="0.35">
      <c r="A30" t="s">
        <v>812</v>
      </c>
      <c r="B30" t="s">
        <v>64</v>
      </c>
      <c r="C30">
        <v>1</v>
      </c>
      <c r="D30" t="s">
        <v>45</v>
      </c>
      <c r="E30">
        <v>1.3</v>
      </c>
      <c r="F30" t="s">
        <v>46</v>
      </c>
      <c r="G30" t="s">
        <v>47</v>
      </c>
      <c r="H30" t="s">
        <v>48</v>
      </c>
      <c r="I30" t="s">
        <v>49</v>
      </c>
      <c r="J30" t="s">
        <v>50</v>
      </c>
      <c r="K30" t="s">
        <v>808</v>
      </c>
      <c r="L30">
        <v>5</v>
      </c>
      <c r="M30">
        <v>5</v>
      </c>
      <c r="N30" t="s">
        <v>817</v>
      </c>
      <c r="O30" t="s">
        <v>54</v>
      </c>
      <c r="P30">
        <v>3200</v>
      </c>
      <c r="Q30" t="s">
        <v>136</v>
      </c>
      <c r="R30">
        <v>3270</v>
      </c>
      <c r="S30" t="s">
        <v>56</v>
      </c>
      <c r="T30">
        <v>3271</v>
      </c>
      <c r="U30" t="s">
        <v>653</v>
      </c>
      <c r="V30">
        <v>0</v>
      </c>
      <c r="W30" t="s">
        <v>58</v>
      </c>
      <c r="X30">
        <v>3000</v>
      </c>
      <c r="Y30" t="s">
        <v>56</v>
      </c>
      <c r="Z30" t="s">
        <v>815</v>
      </c>
      <c r="AA30" t="s">
        <v>60</v>
      </c>
      <c r="AB30" t="s">
        <v>810</v>
      </c>
      <c r="AC30" t="s">
        <v>297</v>
      </c>
      <c r="AD30" t="s">
        <v>298</v>
      </c>
      <c r="AG30" s="1">
        <v>410000</v>
      </c>
      <c r="AH30" s="1">
        <v>410000</v>
      </c>
      <c r="AI30">
        <v>0</v>
      </c>
      <c r="AJ30">
        <v>0</v>
      </c>
      <c r="AK30">
        <v>0</v>
      </c>
      <c r="AL30">
        <v>0</v>
      </c>
      <c r="AM30">
        <v>0</v>
      </c>
      <c r="AN30" s="1">
        <v>410000</v>
      </c>
      <c r="AO30" s="1">
        <v>410000</v>
      </c>
      <c r="AP30">
        <v>0</v>
      </c>
      <c r="AQ30">
        <v>0</v>
      </c>
      <c r="AR30">
        <v>0</v>
      </c>
      <c r="AS30">
        <v>0</v>
      </c>
      <c r="AT30">
        <v>0</v>
      </c>
    </row>
    <row r="31" spans="1:46" hidden="1" x14ac:dyDescent="0.35">
      <c r="A31" t="s">
        <v>812</v>
      </c>
      <c r="B31" t="s">
        <v>64</v>
      </c>
      <c r="C31">
        <v>1</v>
      </c>
      <c r="D31" t="s">
        <v>45</v>
      </c>
      <c r="E31">
        <v>1.3</v>
      </c>
      <c r="F31" t="s">
        <v>46</v>
      </c>
      <c r="G31" t="s">
        <v>47</v>
      </c>
      <c r="H31" t="s">
        <v>48</v>
      </c>
      <c r="I31" t="s">
        <v>49</v>
      </c>
      <c r="J31" t="s">
        <v>50</v>
      </c>
      <c r="K31" t="s">
        <v>808</v>
      </c>
      <c r="L31">
        <v>5</v>
      </c>
      <c r="M31">
        <v>5</v>
      </c>
      <c r="N31" t="s">
        <v>817</v>
      </c>
      <c r="O31" t="s">
        <v>54</v>
      </c>
      <c r="P31">
        <v>3200</v>
      </c>
      <c r="Q31" t="s">
        <v>136</v>
      </c>
      <c r="R31">
        <v>3290</v>
      </c>
      <c r="S31" t="s">
        <v>56</v>
      </c>
      <c r="T31">
        <v>3291</v>
      </c>
      <c r="U31" t="s">
        <v>315</v>
      </c>
      <c r="V31">
        <v>0</v>
      </c>
      <c r="W31" t="s">
        <v>58</v>
      </c>
      <c r="X31">
        <v>3000</v>
      </c>
      <c r="Y31" t="s">
        <v>56</v>
      </c>
      <c r="Z31" t="s">
        <v>815</v>
      </c>
      <c r="AA31" t="s">
        <v>60</v>
      </c>
      <c r="AB31" t="s">
        <v>810</v>
      </c>
      <c r="AC31" t="s">
        <v>297</v>
      </c>
      <c r="AD31" t="s">
        <v>298</v>
      </c>
      <c r="AG31" s="1">
        <v>140000</v>
      </c>
      <c r="AH31" s="1">
        <v>140000</v>
      </c>
      <c r="AI31">
        <v>0</v>
      </c>
      <c r="AJ31">
        <v>0</v>
      </c>
      <c r="AK31">
        <v>0</v>
      </c>
      <c r="AL31">
        <v>0</v>
      </c>
      <c r="AM31">
        <v>0</v>
      </c>
      <c r="AN31" s="1">
        <v>140000</v>
      </c>
      <c r="AO31" s="1">
        <v>140000</v>
      </c>
      <c r="AP31">
        <v>0</v>
      </c>
      <c r="AQ31">
        <v>0</v>
      </c>
      <c r="AR31">
        <v>0</v>
      </c>
      <c r="AS31">
        <v>0</v>
      </c>
      <c r="AT31">
        <v>0</v>
      </c>
    </row>
    <row r="32" spans="1:46" hidden="1" x14ac:dyDescent="0.35">
      <c r="A32" t="s">
        <v>812</v>
      </c>
      <c r="B32" t="s">
        <v>64</v>
      </c>
      <c r="C32">
        <v>1</v>
      </c>
      <c r="D32" t="s">
        <v>45</v>
      </c>
      <c r="E32">
        <v>1.3</v>
      </c>
      <c r="F32" t="s">
        <v>46</v>
      </c>
      <c r="G32" t="s">
        <v>47</v>
      </c>
      <c r="H32" t="s">
        <v>48</v>
      </c>
      <c r="I32" t="s">
        <v>49</v>
      </c>
      <c r="J32" t="s">
        <v>50</v>
      </c>
      <c r="K32" t="s">
        <v>808</v>
      </c>
      <c r="L32">
        <v>5</v>
      </c>
      <c r="M32">
        <v>5</v>
      </c>
      <c r="N32" t="s">
        <v>817</v>
      </c>
      <c r="O32" t="s">
        <v>54</v>
      </c>
      <c r="P32">
        <v>3300</v>
      </c>
      <c r="Q32" t="s">
        <v>113</v>
      </c>
      <c r="R32">
        <v>3310</v>
      </c>
      <c r="S32" t="s">
        <v>56</v>
      </c>
      <c r="T32">
        <v>3311</v>
      </c>
      <c r="U32" t="s">
        <v>316</v>
      </c>
      <c r="V32">
        <v>0</v>
      </c>
      <c r="W32" t="s">
        <v>58</v>
      </c>
      <c r="X32">
        <v>3000</v>
      </c>
      <c r="Y32" t="s">
        <v>56</v>
      </c>
      <c r="Z32" t="s">
        <v>815</v>
      </c>
      <c r="AA32" t="s">
        <v>60</v>
      </c>
      <c r="AB32" t="s">
        <v>810</v>
      </c>
      <c r="AC32" t="s">
        <v>297</v>
      </c>
      <c r="AD32" t="s">
        <v>298</v>
      </c>
      <c r="AG32" s="1">
        <v>700000</v>
      </c>
      <c r="AH32" s="1">
        <v>700000</v>
      </c>
      <c r="AI32" s="1">
        <v>521543.36</v>
      </c>
      <c r="AJ32" s="1">
        <v>521543.36</v>
      </c>
      <c r="AK32" s="1">
        <v>295343.35999999999</v>
      </c>
      <c r="AL32" s="1">
        <v>295343.35999999999</v>
      </c>
      <c r="AM32" s="1">
        <v>295343.35999999999</v>
      </c>
      <c r="AN32" s="1">
        <v>178456.64</v>
      </c>
      <c r="AO32" s="1">
        <v>404656.64000000001</v>
      </c>
      <c r="AP32">
        <v>0</v>
      </c>
      <c r="AQ32">
        <v>0</v>
      </c>
      <c r="AR32">
        <v>0</v>
      </c>
      <c r="AS32">
        <v>0</v>
      </c>
      <c r="AT32">
        <v>0</v>
      </c>
    </row>
    <row r="33" spans="1:46" hidden="1" x14ac:dyDescent="0.35">
      <c r="A33" t="s">
        <v>812</v>
      </c>
      <c r="B33" t="s">
        <v>64</v>
      </c>
      <c r="C33">
        <v>1</v>
      </c>
      <c r="D33" t="s">
        <v>45</v>
      </c>
      <c r="E33">
        <v>1.3</v>
      </c>
      <c r="F33" t="s">
        <v>46</v>
      </c>
      <c r="G33" t="s">
        <v>47</v>
      </c>
      <c r="H33" t="s">
        <v>48</v>
      </c>
      <c r="I33" t="s">
        <v>49</v>
      </c>
      <c r="J33" t="s">
        <v>50</v>
      </c>
      <c r="K33" t="s">
        <v>808</v>
      </c>
      <c r="L33">
        <v>5</v>
      </c>
      <c r="M33">
        <v>5</v>
      </c>
      <c r="N33" t="s">
        <v>817</v>
      </c>
      <c r="O33" t="s">
        <v>54</v>
      </c>
      <c r="P33">
        <v>3300</v>
      </c>
      <c r="Q33" t="s">
        <v>113</v>
      </c>
      <c r="R33">
        <v>3330</v>
      </c>
      <c r="S33" t="s">
        <v>56</v>
      </c>
      <c r="T33">
        <v>3331</v>
      </c>
      <c r="U33" t="s">
        <v>317</v>
      </c>
      <c r="V33">
        <v>0</v>
      </c>
      <c r="W33" t="s">
        <v>58</v>
      </c>
      <c r="X33">
        <v>3000</v>
      </c>
      <c r="Y33" t="s">
        <v>56</v>
      </c>
      <c r="Z33" t="s">
        <v>815</v>
      </c>
      <c r="AA33" t="s">
        <v>60</v>
      </c>
      <c r="AB33" t="s">
        <v>810</v>
      </c>
      <c r="AC33" t="s">
        <v>297</v>
      </c>
      <c r="AD33" t="s">
        <v>298</v>
      </c>
      <c r="AG33" s="1">
        <v>2379935.36</v>
      </c>
      <c r="AH33" s="1">
        <v>8358220.3600000003</v>
      </c>
      <c r="AI33" s="1">
        <v>694747.2</v>
      </c>
      <c r="AJ33" s="1">
        <v>694747.2</v>
      </c>
      <c r="AK33" s="1">
        <v>347373.6</v>
      </c>
      <c r="AL33" s="1">
        <v>347373.6</v>
      </c>
      <c r="AM33" s="1">
        <v>347373.6</v>
      </c>
      <c r="AN33" s="1">
        <v>1685188.16</v>
      </c>
      <c r="AO33" s="1">
        <v>2032561.76</v>
      </c>
      <c r="AP33">
        <v>0</v>
      </c>
      <c r="AQ33">
        <v>0</v>
      </c>
      <c r="AR33">
        <v>0</v>
      </c>
      <c r="AS33" s="1">
        <v>5978285</v>
      </c>
      <c r="AT33" s="1">
        <v>-5978285</v>
      </c>
    </row>
    <row r="34" spans="1:46" hidden="1" x14ac:dyDescent="0.35">
      <c r="A34" t="s">
        <v>812</v>
      </c>
      <c r="B34" t="s">
        <v>64</v>
      </c>
      <c r="C34">
        <v>1</v>
      </c>
      <c r="D34" t="s">
        <v>45</v>
      </c>
      <c r="E34">
        <v>1.3</v>
      </c>
      <c r="F34" t="s">
        <v>46</v>
      </c>
      <c r="G34" t="s">
        <v>47</v>
      </c>
      <c r="H34" t="s">
        <v>48</v>
      </c>
      <c r="I34" t="s">
        <v>49</v>
      </c>
      <c r="J34" t="s">
        <v>50</v>
      </c>
      <c r="K34" t="s">
        <v>808</v>
      </c>
      <c r="L34">
        <v>5</v>
      </c>
      <c r="M34">
        <v>5</v>
      </c>
      <c r="N34" t="s">
        <v>817</v>
      </c>
      <c r="O34" t="s">
        <v>54</v>
      </c>
      <c r="P34">
        <v>3300</v>
      </c>
      <c r="Q34" t="s">
        <v>113</v>
      </c>
      <c r="R34">
        <v>3360</v>
      </c>
      <c r="S34" t="s">
        <v>56</v>
      </c>
      <c r="T34">
        <v>3361</v>
      </c>
      <c r="U34" t="s">
        <v>114</v>
      </c>
      <c r="V34">
        <v>0</v>
      </c>
      <c r="W34" t="s">
        <v>58</v>
      </c>
      <c r="X34">
        <v>3000</v>
      </c>
      <c r="Y34" t="s">
        <v>56</v>
      </c>
      <c r="Z34" t="s">
        <v>815</v>
      </c>
      <c r="AA34" t="s">
        <v>60</v>
      </c>
      <c r="AB34" t="s">
        <v>810</v>
      </c>
      <c r="AC34" t="s">
        <v>297</v>
      </c>
      <c r="AD34" t="s">
        <v>298</v>
      </c>
      <c r="AG34" s="1">
        <v>10000</v>
      </c>
      <c r="AH34">
        <v>0</v>
      </c>
      <c r="AI34" s="1">
        <v>6228.2</v>
      </c>
      <c r="AJ34" s="1">
        <v>6228.2</v>
      </c>
      <c r="AK34" s="1">
        <v>6228.2</v>
      </c>
      <c r="AL34" s="1">
        <v>6228.2</v>
      </c>
      <c r="AM34" s="1">
        <v>6228.2</v>
      </c>
      <c r="AN34" s="1">
        <v>3771.8</v>
      </c>
      <c r="AO34" s="1">
        <v>3771.8</v>
      </c>
      <c r="AP34">
        <v>0</v>
      </c>
      <c r="AQ34" s="1">
        <v>10000</v>
      </c>
      <c r="AR34">
        <v>0</v>
      </c>
      <c r="AS34">
        <v>0</v>
      </c>
      <c r="AT34" s="1">
        <v>10000</v>
      </c>
    </row>
    <row r="35" spans="1:46" hidden="1" x14ac:dyDescent="0.35">
      <c r="A35" t="s">
        <v>812</v>
      </c>
      <c r="B35" t="s">
        <v>64</v>
      </c>
      <c r="C35">
        <v>1</v>
      </c>
      <c r="D35" t="s">
        <v>45</v>
      </c>
      <c r="E35">
        <v>1.3</v>
      </c>
      <c r="F35" t="s">
        <v>46</v>
      </c>
      <c r="G35" t="s">
        <v>47</v>
      </c>
      <c r="H35" t="s">
        <v>48</v>
      </c>
      <c r="I35" t="s">
        <v>49</v>
      </c>
      <c r="J35" t="s">
        <v>50</v>
      </c>
      <c r="K35" t="s">
        <v>808</v>
      </c>
      <c r="L35">
        <v>5</v>
      </c>
      <c r="M35">
        <v>5</v>
      </c>
      <c r="N35" t="s">
        <v>817</v>
      </c>
      <c r="O35" t="s">
        <v>54</v>
      </c>
      <c r="P35">
        <v>3400</v>
      </c>
      <c r="Q35" t="s">
        <v>318</v>
      </c>
      <c r="R35">
        <v>3410</v>
      </c>
      <c r="S35" t="s">
        <v>56</v>
      </c>
      <c r="T35">
        <v>3411</v>
      </c>
      <c r="U35" t="s">
        <v>319</v>
      </c>
      <c r="V35">
        <v>0</v>
      </c>
      <c r="W35" t="s">
        <v>58</v>
      </c>
      <c r="X35">
        <v>3000</v>
      </c>
      <c r="Y35" t="s">
        <v>56</v>
      </c>
      <c r="Z35" t="s">
        <v>815</v>
      </c>
      <c r="AA35" t="s">
        <v>60</v>
      </c>
      <c r="AB35" t="s">
        <v>810</v>
      </c>
      <c r="AC35" t="s">
        <v>297</v>
      </c>
      <c r="AD35" t="s">
        <v>298</v>
      </c>
      <c r="AG35" s="1">
        <v>31601120.57</v>
      </c>
      <c r="AH35" s="1">
        <v>17204100</v>
      </c>
      <c r="AI35" s="1">
        <v>13256021.83</v>
      </c>
      <c r="AJ35" s="1">
        <v>13256021.83</v>
      </c>
      <c r="AK35" s="1">
        <v>13256021.83</v>
      </c>
      <c r="AL35" s="1">
        <v>13256021.83</v>
      </c>
      <c r="AM35" s="1">
        <v>13256021.83</v>
      </c>
      <c r="AN35" s="1">
        <v>18345098.739999998</v>
      </c>
      <c r="AO35" s="1">
        <v>18345098.739999998</v>
      </c>
      <c r="AP35" s="1">
        <v>14000000</v>
      </c>
      <c r="AQ35" s="1">
        <v>1700000</v>
      </c>
      <c r="AR35">
        <v>0</v>
      </c>
      <c r="AS35" s="1">
        <v>1302979.43</v>
      </c>
      <c r="AT35" s="1">
        <v>14397020.57</v>
      </c>
    </row>
    <row r="36" spans="1:46" hidden="1" x14ac:dyDescent="0.35">
      <c r="A36" t="s">
        <v>812</v>
      </c>
      <c r="B36" t="s">
        <v>64</v>
      </c>
      <c r="C36">
        <v>1</v>
      </c>
      <c r="D36" t="s">
        <v>45</v>
      </c>
      <c r="E36">
        <v>1.3</v>
      </c>
      <c r="F36" t="s">
        <v>46</v>
      </c>
      <c r="G36" t="s">
        <v>47</v>
      </c>
      <c r="H36" t="s">
        <v>48</v>
      </c>
      <c r="I36" t="s">
        <v>49</v>
      </c>
      <c r="J36" t="s">
        <v>50</v>
      </c>
      <c r="K36" t="s">
        <v>808</v>
      </c>
      <c r="L36">
        <v>5</v>
      </c>
      <c r="M36">
        <v>5</v>
      </c>
      <c r="N36" t="s">
        <v>817</v>
      </c>
      <c r="O36" t="s">
        <v>54</v>
      </c>
      <c r="P36">
        <v>3400</v>
      </c>
      <c r="Q36" t="s">
        <v>318</v>
      </c>
      <c r="R36">
        <v>3420</v>
      </c>
      <c r="S36" t="s">
        <v>56</v>
      </c>
      <c r="T36">
        <v>3421</v>
      </c>
      <c r="U36" t="s">
        <v>321</v>
      </c>
      <c r="V36">
        <v>0</v>
      </c>
      <c r="W36" t="s">
        <v>58</v>
      </c>
      <c r="X36">
        <v>3000</v>
      </c>
      <c r="Y36" t="s">
        <v>56</v>
      </c>
      <c r="Z36" t="s">
        <v>815</v>
      </c>
      <c r="AA36" t="s">
        <v>60</v>
      </c>
      <c r="AB36" t="s">
        <v>810</v>
      </c>
      <c r="AC36" t="s">
        <v>297</v>
      </c>
      <c r="AD36" t="s">
        <v>298</v>
      </c>
      <c r="AG36" s="1">
        <v>40000000</v>
      </c>
      <c r="AH36" s="1">
        <v>40000000</v>
      </c>
      <c r="AI36" s="1">
        <v>19984448.800000001</v>
      </c>
      <c r="AJ36" s="1">
        <v>19984448.800000001</v>
      </c>
      <c r="AK36" s="1">
        <v>19984448.800000001</v>
      </c>
      <c r="AL36" s="1">
        <v>19984448.800000001</v>
      </c>
      <c r="AM36" s="1">
        <v>15871598.369999999</v>
      </c>
      <c r="AN36" s="1">
        <v>20015551.199999999</v>
      </c>
      <c r="AO36" s="1">
        <v>24128401.629999999</v>
      </c>
      <c r="AP36">
        <v>0</v>
      </c>
      <c r="AQ36">
        <v>0</v>
      </c>
      <c r="AR36">
        <v>0</v>
      </c>
      <c r="AS36">
        <v>0</v>
      </c>
      <c r="AT36">
        <v>0</v>
      </c>
    </row>
    <row r="37" spans="1:46" hidden="1" x14ac:dyDescent="0.35">
      <c r="A37" t="s">
        <v>812</v>
      </c>
      <c r="B37" t="s">
        <v>64</v>
      </c>
      <c r="C37">
        <v>1</v>
      </c>
      <c r="D37" t="s">
        <v>45</v>
      </c>
      <c r="E37">
        <v>1.3</v>
      </c>
      <c r="F37" t="s">
        <v>46</v>
      </c>
      <c r="G37" t="s">
        <v>47</v>
      </c>
      <c r="H37" t="s">
        <v>48</v>
      </c>
      <c r="I37" t="s">
        <v>49</v>
      </c>
      <c r="J37" t="s">
        <v>50</v>
      </c>
      <c r="K37" t="s">
        <v>808</v>
      </c>
      <c r="L37">
        <v>5</v>
      </c>
      <c r="M37">
        <v>5</v>
      </c>
      <c r="N37" t="s">
        <v>817</v>
      </c>
      <c r="O37" t="s">
        <v>54</v>
      </c>
      <c r="P37">
        <v>3400</v>
      </c>
      <c r="Q37" t="s">
        <v>318</v>
      </c>
      <c r="R37">
        <v>3430</v>
      </c>
      <c r="S37" t="s">
        <v>56</v>
      </c>
      <c r="T37">
        <v>3431</v>
      </c>
      <c r="U37" t="s">
        <v>322</v>
      </c>
      <c r="V37">
        <v>0</v>
      </c>
      <c r="W37" t="s">
        <v>58</v>
      </c>
      <c r="X37">
        <v>3000</v>
      </c>
      <c r="Y37" t="s">
        <v>56</v>
      </c>
      <c r="Z37" t="s">
        <v>815</v>
      </c>
      <c r="AA37" t="s">
        <v>60</v>
      </c>
      <c r="AB37" t="s">
        <v>810</v>
      </c>
      <c r="AC37" t="s">
        <v>297</v>
      </c>
      <c r="AD37" t="s">
        <v>298</v>
      </c>
      <c r="AG37" s="1">
        <v>2001316.68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 s="1">
        <v>2001316.68</v>
      </c>
      <c r="AO37" s="1">
        <v>2001316.68</v>
      </c>
      <c r="AP37">
        <v>0</v>
      </c>
      <c r="AQ37" s="1">
        <v>2001316.68</v>
      </c>
      <c r="AR37">
        <v>0</v>
      </c>
      <c r="AS37">
        <v>0</v>
      </c>
      <c r="AT37" s="1">
        <v>2001316.68</v>
      </c>
    </row>
    <row r="38" spans="1:46" hidden="1" x14ac:dyDescent="0.35">
      <c r="A38" t="s">
        <v>812</v>
      </c>
      <c r="B38" t="s">
        <v>64</v>
      </c>
      <c r="C38">
        <v>1</v>
      </c>
      <c r="D38" t="s">
        <v>45</v>
      </c>
      <c r="E38">
        <v>1.3</v>
      </c>
      <c r="F38" t="s">
        <v>46</v>
      </c>
      <c r="G38" t="s">
        <v>47</v>
      </c>
      <c r="H38" t="s">
        <v>48</v>
      </c>
      <c r="I38" t="s">
        <v>49</v>
      </c>
      <c r="J38" t="s">
        <v>50</v>
      </c>
      <c r="K38" t="s">
        <v>808</v>
      </c>
      <c r="L38">
        <v>5</v>
      </c>
      <c r="M38">
        <v>5</v>
      </c>
      <c r="N38" t="s">
        <v>817</v>
      </c>
      <c r="O38" t="s">
        <v>54</v>
      </c>
      <c r="P38">
        <v>3500</v>
      </c>
      <c r="Q38" t="s">
        <v>189</v>
      </c>
      <c r="R38">
        <v>3510</v>
      </c>
      <c r="S38" t="s">
        <v>56</v>
      </c>
      <c r="T38">
        <v>3511</v>
      </c>
      <c r="U38" t="s">
        <v>323</v>
      </c>
      <c r="V38">
        <v>10</v>
      </c>
      <c r="W38" t="s">
        <v>305</v>
      </c>
      <c r="X38">
        <v>3000</v>
      </c>
      <c r="Y38" t="s">
        <v>56</v>
      </c>
      <c r="Z38" t="s">
        <v>815</v>
      </c>
      <c r="AA38" t="s">
        <v>60</v>
      </c>
      <c r="AB38" t="s">
        <v>810</v>
      </c>
      <c r="AC38" t="s">
        <v>297</v>
      </c>
      <c r="AD38" t="s">
        <v>298</v>
      </c>
      <c r="AG38" s="1">
        <v>20000000</v>
      </c>
      <c r="AH38" s="1">
        <v>20000000</v>
      </c>
      <c r="AI38" s="1">
        <v>13337966.439999999</v>
      </c>
      <c r="AJ38" s="1">
        <v>13337966.439999999</v>
      </c>
      <c r="AK38" s="1">
        <v>13337966.439999999</v>
      </c>
      <c r="AL38" s="1">
        <v>13337966.439999999</v>
      </c>
      <c r="AM38" s="1">
        <v>13337966.439999999</v>
      </c>
      <c r="AN38" s="1">
        <v>6662033.5599999996</v>
      </c>
      <c r="AO38" s="1">
        <v>6662033.5599999996</v>
      </c>
      <c r="AP38">
        <v>0</v>
      </c>
      <c r="AQ38">
        <v>0</v>
      </c>
      <c r="AR38">
        <v>0</v>
      </c>
      <c r="AS38">
        <v>0</v>
      </c>
      <c r="AT38">
        <v>0</v>
      </c>
    </row>
    <row r="39" spans="1:46" hidden="1" x14ac:dyDescent="0.35">
      <c r="A39" t="s">
        <v>812</v>
      </c>
      <c r="B39" t="s">
        <v>64</v>
      </c>
      <c r="C39">
        <v>1</v>
      </c>
      <c r="D39" t="s">
        <v>45</v>
      </c>
      <c r="E39">
        <v>1.3</v>
      </c>
      <c r="F39" t="s">
        <v>46</v>
      </c>
      <c r="G39" t="s">
        <v>47</v>
      </c>
      <c r="H39" t="s">
        <v>48</v>
      </c>
      <c r="I39" t="s">
        <v>49</v>
      </c>
      <c r="J39" t="s">
        <v>50</v>
      </c>
      <c r="K39" t="s">
        <v>808</v>
      </c>
      <c r="L39">
        <v>5</v>
      </c>
      <c r="M39">
        <v>5</v>
      </c>
      <c r="N39" t="s">
        <v>817</v>
      </c>
      <c r="O39" t="s">
        <v>54</v>
      </c>
      <c r="P39">
        <v>3500</v>
      </c>
      <c r="Q39" t="s">
        <v>189</v>
      </c>
      <c r="R39">
        <v>3570</v>
      </c>
      <c r="S39" t="s">
        <v>56</v>
      </c>
      <c r="T39">
        <v>3571</v>
      </c>
      <c r="U39" t="s">
        <v>392</v>
      </c>
      <c r="V39">
        <v>51</v>
      </c>
      <c r="W39" t="s">
        <v>818</v>
      </c>
      <c r="X39">
        <v>3000</v>
      </c>
      <c r="Y39" t="s">
        <v>56</v>
      </c>
      <c r="Z39" t="s">
        <v>815</v>
      </c>
      <c r="AA39" t="s">
        <v>60</v>
      </c>
      <c r="AB39" t="s">
        <v>810</v>
      </c>
      <c r="AC39" t="s">
        <v>297</v>
      </c>
      <c r="AD39" t="s">
        <v>298</v>
      </c>
      <c r="AG39" s="1">
        <v>10000000</v>
      </c>
      <c r="AH39">
        <v>0</v>
      </c>
      <c r="AI39" s="1">
        <v>10000000</v>
      </c>
      <c r="AJ39">
        <v>0</v>
      </c>
      <c r="AK39">
        <v>0</v>
      </c>
      <c r="AL39">
        <v>0</v>
      </c>
      <c r="AM39">
        <v>0</v>
      </c>
      <c r="AN39" s="1">
        <v>10000000</v>
      </c>
      <c r="AO39" s="1">
        <v>10000000</v>
      </c>
      <c r="AP39" s="1">
        <v>10000000</v>
      </c>
      <c r="AQ39">
        <v>0</v>
      </c>
      <c r="AR39">
        <v>0</v>
      </c>
      <c r="AS39">
        <v>0</v>
      </c>
      <c r="AT39" s="1">
        <v>10000000</v>
      </c>
    </row>
    <row r="40" spans="1:46" hidden="1" x14ac:dyDescent="0.35">
      <c r="A40" t="s">
        <v>812</v>
      </c>
      <c r="B40" t="s">
        <v>64</v>
      </c>
      <c r="C40">
        <v>1</v>
      </c>
      <c r="D40" t="s">
        <v>45</v>
      </c>
      <c r="E40">
        <v>1.3</v>
      </c>
      <c r="F40" t="s">
        <v>46</v>
      </c>
      <c r="G40" t="s">
        <v>47</v>
      </c>
      <c r="H40" t="s">
        <v>48</v>
      </c>
      <c r="I40" t="s">
        <v>49</v>
      </c>
      <c r="J40" t="s">
        <v>50</v>
      </c>
      <c r="K40" t="s">
        <v>808</v>
      </c>
      <c r="L40">
        <v>5</v>
      </c>
      <c r="M40">
        <v>5</v>
      </c>
      <c r="N40" t="s">
        <v>817</v>
      </c>
      <c r="O40" t="s">
        <v>54</v>
      </c>
      <c r="P40">
        <v>3700</v>
      </c>
      <c r="Q40" t="s">
        <v>277</v>
      </c>
      <c r="R40">
        <v>3710</v>
      </c>
      <c r="S40" t="s">
        <v>56</v>
      </c>
      <c r="T40">
        <v>3711</v>
      </c>
      <c r="U40" t="s">
        <v>278</v>
      </c>
      <c r="V40">
        <v>0</v>
      </c>
      <c r="W40" t="s">
        <v>58</v>
      </c>
      <c r="X40">
        <v>3000</v>
      </c>
      <c r="Y40" t="s">
        <v>56</v>
      </c>
      <c r="Z40" t="s">
        <v>815</v>
      </c>
      <c r="AA40" t="s">
        <v>60</v>
      </c>
      <c r="AB40" t="s">
        <v>810</v>
      </c>
      <c r="AC40" t="s">
        <v>297</v>
      </c>
      <c r="AD40" t="s">
        <v>298</v>
      </c>
      <c r="AG40" s="1">
        <v>25000</v>
      </c>
      <c r="AH40" s="1">
        <v>25000</v>
      </c>
      <c r="AI40" s="1">
        <v>16961</v>
      </c>
      <c r="AJ40" s="1">
        <v>16961</v>
      </c>
      <c r="AK40" s="1">
        <v>2961</v>
      </c>
      <c r="AL40" s="1">
        <v>2961</v>
      </c>
      <c r="AM40" s="1">
        <v>2961</v>
      </c>
      <c r="AN40" s="1">
        <v>8039</v>
      </c>
      <c r="AO40" s="1">
        <v>22039</v>
      </c>
      <c r="AP40">
        <v>0</v>
      </c>
      <c r="AQ40">
        <v>0</v>
      </c>
      <c r="AR40">
        <v>0</v>
      </c>
      <c r="AS40">
        <v>0</v>
      </c>
      <c r="AT40">
        <v>0</v>
      </c>
    </row>
    <row r="41" spans="1:46" hidden="1" x14ac:dyDescent="0.35">
      <c r="A41" t="s">
        <v>812</v>
      </c>
      <c r="B41" t="s">
        <v>64</v>
      </c>
      <c r="C41">
        <v>1</v>
      </c>
      <c r="D41" t="s">
        <v>45</v>
      </c>
      <c r="E41">
        <v>1.3</v>
      </c>
      <c r="F41" t="s">
        <v>46</v>
      </c>
      <c r="G41" t="s">
        <v>47</v>
      </c>
      <c r="H41" t="s">
        <v>48</v>
      </c>
      <c r="I41" t="s">
        <v>49</v>
      </c>
      <c r="J41" t="s">
        <v>50</v>
      </c>
      <c r="K41" t="s">
        <v>808</v>
      </c>
      <c r="L41">
        <v>5</v>
      </c>
      <c r="M41">
        <v>5</v>
      </c>
      <c r="N41" t="s">
        <v>817</v>
      </c>
      <c r="O41" t="s">
        <v>54</v>
      </c>
      <c r="P41">
        <v>3700</v>
      </c>
      <c r="Q41" t="s">
        <v>277</v>
      </c>
      <c r="R41">
        <v>3750</v>
      </c>
      <c r="S41" t="s">
        <v>56</v>
      </c>
      <c r="T41">
        <v>3751</v>
      </c>
      <c r="U41" t="s">
        <v>279</v>
      </c>
      <c r="V41">
        <v>0</v>
      </c>
      <c r="W41" t="s">
        <v>58</v>
      </c>
      <c r="X41">
        <v>3000</v>
      </c>
      <c r="Y41" t="s">
        <v>56</v>
      </c>
      <c r="Z41" t="s">
        <v>815</v>
      </c>
      <c r="AA41" t="s">
        <v>60</v>
      </c>
      <c r="AB41" t="s">
        <v>810</v>
      </c>
      <c r="AC41" t="s">
        <v>297</v>
      </c>
      <c r="AD41" t="s">
        <v>298</v>
      </c>
      <c r="AG41" s="1">
        <v>20000</v>
      </c>
      <c r="AH41" s="1">
        <v>20000</v>
      </c>
      <c r="AI41">
        <v>109</v>
      </c>
      <c r="AJ41">
        <v>109</v>
      </c>
      <c r="AK41">
        <v>109</v>
      </c>
      <c r="AL41">
        <v>109</v>
      </c>
      <c r="AM41">
        <v>109</v>
      </c>
      <c r="AN41" s="1">
        <v>19891</v>
      </c>
      <c r="AO41" s="1">
        <v>19891</v>
      </c>
      <c r="AP41">
        <v>0</v>
      </c>
      <c r="AQ41">
        <v>0</v>
      </c>
      <c r="AR41">
        <v>0</v>
      </c>
      <c r="AS41">
        <v>0</v>
      </c>
      <c r="AT41">
        <v>0</v>
      </c>
    </row>
    <row r="42" spans="1:46" hidden="1" x14ac:dyDescent="0.35">
      <c r="A42" t="s">
        <v>812</v>
      </c>
      <c r="B42" t="s">
        <v>64</v>
      </c>
      <c r="C42">
        <v>1</v>
      </c>
      <c r="D42" t="s">
        <v>45</v>
      </c>
      <c r="E42">
        <v>1.3</v>
      </c>
      <c r="F42" t="s">
        <v>46</v>
      </c>
      <c r="G42" t="s">
        <v>47</v>
      </c>
      <c r="H42" t="s">
        <v>48</v>
      </c>
      <c r="I42" t="s">
        <v>49</v>
      </c>
      <c r="J42" t="s">
        <v>50</v>
      </c>
      <c r="K42" t="s">
        <v>808</v>
      </c>
      <c r="L42">
        <v>5</v>
      </c>
      <c r="M42">
        <v>5</v>
      </c>
      <c r="N42" t="s">
        <v>817</v>
      </c>
      <c r="O42" t="s">
        <v>54</v>
      </c>
      <c r="P42">
        <v>3800</v>
      </c>
      <c r="Q42" t="s">
        <v>227</v>
      </c>
      <c r="R42">
        <v>3820</v>
      </c>
      <c r="S42" t="s">
        <v>56</v>
      </c>
      <c r="T42">
        <v>3821</v>
      </c>
      <c r="U42" t="s">
        <v>228</v>
      </c>
      <c r="V42">
        <v>0</v>
      </c>
      <c r="W42" t="s">
        <v>58</v>
      </c>
      <c r="X42">
        <v>3000</v>
      </c>
      <c r="Y42" t="s">
        <v>56</v>
      </c>
      <c r="Z42" t="s">
        <v>815</v>
      </c>
      <c r="AA42" t="s">
        <v>60</v>
      </c>
      <c r="AB42" t="s">
        <v>810</v>
      </c>
      <c r="AC42" t="s">
        <v>297</v>
      </c>
      <c r="AD42" t="s">
        <v>298</v>
      </c>
      <c r="AG42" s="1">
        <v>209500</v>
      </c>
      <c r="AH42">
        <v>0</v>
      </c>
      <c r="AI42" s="1">
        <v>209500</v>
      </c>
      <c r="AJ42" s="1">
        <v>209500</v>
      </c>
      <c r="AK42">
        <v>0</v>
      </c>
      <c r="AL42">
        <v>0</v>
      </c>
      <c r="AM42">
        <v>0</v>
      </c>
      <c r="AN42">
        <v>0</v>
      </c>
      <c r="AO42" s="1">
        <v>209500</v>
      </c>
      <c r="AP42">
        <v>0</v>
      </c>
      <c r="AQ42" s="1">
        <v>209500</v>
      </c>
      <c r="AR42">
        <v>0</v>
      </c>
      <c r="AS42">
        <v>0</v>
      </c>
      <c r="AT42" s="1">
        <v>209500</v>
      </c>
    </row>
    <row r="43" spans="1:46" hidden="1" x14ac:dyDescent="0.35">
      <c r="A43" t="s">
        <v>812</v>
      </c>
      <c r="B43" t="s">
        <v>64</v>
      </c>
      <c r="C43">
        <v>1</v>
      </c>
      <c r="D43" t="s">
        <v>45</v>
      </c>
      <c r="E43">
        <v>1.3</v>
      </c>
      <c r="F43" t="s">
        <v>46</v>
      </c>
      <c r="G43" t="s">
        <v>47</v>
      </c>
      <c r="H43" t="s">
        <v>48</v>
      </c>
      <c r="I43" t="s">
        <v>49</v>
      </c>
      <c r="J43" t="s">
        <v>50</v>
      </c>
      <c r="K43" t="s">
        <v>808</v>
      </c>
      <c r="L43">
        <v>5</v>
      </c>
      <c r="M43">
        <v>5</v>
      </c>
      <c r="N43" t="s">
        <v>817</v>
      </c>
      <c r="O43" t="s">
        <v>54</v>
      </c>
      <c r="P43">
        <v>3900</v>
      </c>
      <c r="Q43" t="s">
        <v>55</v>
      </c>
      <c r="R43">
        <v>3940</v>
      </c>
      <c r="S43" t="s">
        <v>56</v>
      </c>
      <c r="T43">
        <v>3941</v>
      </c>
      <c r="U43" t="s">
        <v>328</v>
      </c>
      <c r="V43">
        <v>0</v>
      </c>
      <c r="W43" t="s">
        <v>58</v>
      </c>
      <c r="X43">
        <v>3000</v>
      </c>
      <c r="Y43" t="s">
        <v>56</v>
      </c>
      <c r="Z43" t="s">
        <v>815</v>
      </c>
      <c r="AA43" t="s">
        <v>60</v>
      </c>
      <c r="AB43" t="s">
        <v>810</v>
      </c>
      <c r="AC43" t="s">
        <v>297</v>
      </c>
      <c r="AD43" t="s">
        <v>298</v>
      </c>
      <c r="AG43" s="1">
        <v>1000000</v>
      </c>
      <c r="AH43" s="1">
        <v>1000000</v>
      </c>
      <c r="AI43" s="1">
        <v>22400</v>
      </c>
      <c r="AJ43" s="1">
        <v>22400</v>
      </c>
      <c r="AK43" s="1">
        <v>22400</v>
      </c>
      <c r="AL43" s="1">
        <v>22400</v>
      </c>
      <c r="AM43" s="1">
        <v>22400</v>
      </c>
      <c r="AN43" s="1">
        <v>977600</v>
      </c>
      <c r="AO43" s="1">
        <v>977600</v>
      </c>
      <c r="AP43">
        <v>0</v>
      </c>
      <c r="AQ43">
        <v>0</v>
      </c>
      <c r="AR43">
        <v>0</v>
      </c>
      <c r="AS43">
        <v>0</v>
      </c>
      <c r="AT43">
        <v>0</v>
      </c>
    </row>
    <row r="44" spans="1:46" hidden="1" x14ac:dyDescent="0.35">
      <c r="A44" t="s">
        <v>812</v>
      </c>
      <c r="B44" t="s">
        <v>64</v>
      </c>
      <c r="C44">
        <v>1</v>
      </c>
      <c r="D44" t="s">
        <v>45</v>
      </c>
      <c r="E44">
        <v>1.3</v>
      </c>
      <c r="F44" t="s">
        <v>46</v>
      </c>
      <c r="G44" t="s">
        <v>47</v>
      </c>
      <c r="H44" t="s">
        <v>48</v>
      </c>
      <c r="I44" t="s">
        <v>49</v>
      </c>
      <c r="J44" t="s">
        <v>50</v>
      </c>
      <c r="K44" t="s">
        <v>808</v>
      </c>
      <c r="L44">
        <v>5</v>
      </c>
      <c r="M44">
        <v>5</v>
      </c>
      <c r="N44" t="s">
        <v>817</v>
      </c>
      <c r="O44" t="s">
        <v>54</v>
      </c>
      <c r="P44">
        <v>3900</v>
      </c>
      <c r="Q44" t="s">
        <v>55</v>
      </c>
      <c r="R44">
        <v>3960</v>
      </c>
      <c r="S44" t="s">
        <v>56</v>
      </c>
      <c r="T44">
        <v>3961</v>
      </c>
      <c r="U44" t="s">
        <v>325</v>
      </c>
      <c r="V44">
        <v>0</v>
      </c>
      <c r="W44" t="s">
        <v>58</v>
      </c>
      <c r="X44">
        <v>3000</v>
      </c>
      <c r="Y44" t="s">
        <v>56</v>
      </c>
      <c r="Z44" t="s">
        <v>815</v>
      </c>
      <c r="AA44" t="s">
        <v>60</v>
      </c>
      <c r="AB44" t="s">
        <v>810</v>
      </c>
      <c r="AC44" t="s">
        <v>297</v>
      </c>
      <c r="AD44" t="s">
        <v>298</v>
      </c>
      <c r="AG44" s="1">
        <v>80000</v>
      </c>
      <c r="AH44" s="1">
        <v>80000</v>
      </c>
      <c r="AI44">
        <v>0</v>
      </c>
      <c r="AJ44">
        <v>0</v>
      </c>
      <c r="AK44">
        <v>0</v>
      </c>
      <c r="AL44">
        <v>0</v>
      </c>
      <c r="AM44">
        <v>0</v>
      </c>
      <c r="AN44" s="1">
        <v>80000</v>
      </c>
      <c r="AO44" s="1">
        <v>80000</v>
      </c>
      <c r="AP44">
        <v>0</v>
      </c>
      <c r="AQ44">
        <v>0</v>
      </c>
      <c r="AR44">
        <v>0</v>
      </c>
      <c r="AS44">
        <v>0</v>
      </c>
      <c r="AT44">
        <v>0</v>
      </c>
    </row>
    <row r="45" spans="1:46" hidden="1" x14ac:dyDescent="0.35">
      <c r="A45" t="s">
        <v>812</v>
      </c>
      <c r="B45" t="s">
        <v>64</v>
      </c>
      <c r="C45">
        <v>1</v>
      </c>
      <c r="D45" t="s">
        <v>45</v>
      </c>
      <c r="E45">
        <v>1.3</v>
      </c>
      <c r="F45" t="s">
        <v>46</v>
      </c>
      <c r="G45" t="s">
        <v>47</v>
      </c>
      <c r="H45" t="s">
        <v>48</v>
      </c>
      <c r="I45" t="s">
        <v>49</v>
      </c>
      <c r="J45" t="s">
        <v>50</v>
      </c>
      <c r="K45" t="s">
        <v>808</v>
      </c>
      <c r="L45">
        <v>5</v>
      </c>
      <c r="M45">
        <v>5</v>
      </c>
      <c r="N45" t="s">
        <v>817</v>
      </c>
      <c r="O45" t="s">
        <v>54</v>
      </c>
      <c r="P45">
        <v>5100</v>
      </c>
      <c r="Q45" t="s">
        <v>117</v>
      </c>
      <c r="R45">
        <v>5150</v>
      </c>
      <c r="S45" t="s">
        <v>118</v>
      </c>
      <c r="T45">
        <v>5151</v>
      </c>
      <c r="U45" t="s">
        <v>326</v>
      </c>
      <c r="V45">
        <v>0</v>
      </c>
      <c r="W45" t="s">
        <v>58</v>
      </c>
      <c r="X45">
        <v>5000</v>
      </c>
      <c r="Y45" t="s">
        <v>118</v>
      </c>
      <c r="Z45" t="s">
        <v>815</v>
      </c>
      <c r="AA45" t="s">
        <v>60</v>
      </c>
      <c r="AB45" t="s">
        <v>810</v>
      </c>
      <c r="AC45" t="s">
        <v>297</v>
      </c>
      <c r="AD45" t="s">
        <v>298</v>
      </c>
      <c r="AG45" s="1">
        <v>569400</v>
      </c>
      <c r="AH45" s="1">
        <v>1000000</v>
      </c>
      <c r="AI45" s="1">
        <v>137808</v>
      </c>
      <c r="AJ45" s="1">
        <v>137808</v>
      </c>
      <c r="AK45">
        <v>0</v>
      </c>
      <c r="AL45">
        <v>0</v>
      </c>
      <c r="AM45">
        <v>0</v>
      </c>
      <c r="AN45" s="1">
        <v>431592</v>
      </c>
      <c r="AO45" s="1">
        <v>569400</v>
      </c>
      <c r="AP45">
        <v>0</v>
      </c>
      <c r="AQ45">
        <v>0</v>
      </c>
      <c r="AR45">
        <v>0</v>
      </c>
      <c r="AS45" s="1">
        <v>430600</v>
      </c>
      <c r="AT45" s="1">
        <v>-430600</v>
      </c>
    </row>
    <row r="46" spans="1:46" hidden="1" x14ac:dyDescent="0.35">
      <c r="A46" t="s">
        <v>812</v>
      </c>
      <c r="B46" t="s">
        <v>64</v>
      </c>
      <c r="C46">
        <v>1</v>
      </c>
      <c r="D46" t="s">
        <v>45</v>
      </c>
      <c r="E46">
        <v>1.3</v>
      </c>
      <c r="F46" t="s">
        <v>46</v>
      </c>
      <c r="G46" t="s">
        <v>47</v>
      </c>
      <c r="H46" t="s">
        <v>48</v>
      </c>
      <c r="I46" t="s">
        <v>49</v>
      </c>
      <c r="J46" t="s">
        <v>50</v>
      </c>
      <c r="K46" t="s">
        <v>808</v>
      </c>
      <c r="L46">
        <v>5</v>
      </c>
      <c r="M46">
        <v>6</v>
      </c>
      <c r="N46" t="s">
        <v>817</v>
      </c>
      <c r="O46" t="s">
        <v>54</v>
      </c>
      <c r="P46">
        <v>3300</v>
      </c>
      <c r="Q46" t="s">
        <v>113</v>
      </c>
      <c r="R46">
        <v>3390</v>
      </c>
      <c r="S46" t="s">
        <v>56</v>
      </c>
      <c r="T46">
        <v>3391</v>
      </c>
      <c r="U46" t="s">
        <v>129</v>
      </c>
      <c r="V46">
        <v>0</v>
      </c>
      <c r="W46" t="s">
        <v>58</v>
      </c>
      <c r="X46">
        <v>3000</v>
      </c>
      <c r="Y46" t="s">
        <v>56</v>
      </c>
      <c r="Z46" t="s">
        <v>815</v>
      </c>
      <c r="AA46" t="s">
        <v>60</v>
      </c>
      <c r="AB46" t="s">
        <v>810</v>
      </c>
      <c r="AC46" t="s">
        <v>819</v>
      </c>
      <c r="AD46" t="s">
        <v>298</v>
      </c>
      <c r="AG46" s="1">
        <v>22600000</v>
      </c>
      <c r="AH46" s="1">
        <v>17000000</v>
      </c>
      <c r="AI46" s="1">
        <v>17000000</v>
      </c>
      <c r="AJ46" s="1">
        <v>17000000</v>
      </c>
      <c r="AK46" s="1">
        <v>9916666.6899999995</v>
      </c>
      <c r="AL46" s="1">
        <v>9916666.6899999995</v>
      </c>
      <c r="AM46" s="1">
        <v>9916666.6899999995</v>
      </c>
      <c r="AN46" s="1">
        <v>5600000</v>
      </c>
      <c r="AO46" s="1">
        <v>12683333.310000001</v>
      </c>
      <c r="AP46" s="1">
        <v>3000000</v>
      </c>
      <c r="AQ46" s="1">
        <v>2600000</v>
      </c>
      <c r="AR46">
        <v>0</v>
      </c>
      <c r="AS46">
        <v>0</v>
      </c>
      <c r="AT46" s="1">
        <v>5600000</v>
      </c>
    </row>
    <row r="47" spans="1:46" hidden="1" x14ac:dyDescent="0.35">
      <c r="A47" t="s">
        <v>812</v>
      </c>
      <c r="B47" t="s">
        <v>64</v>
      </c>
      <c r="C47">
        <v>1</v>
      </c>
      <c r="D47" t="s">
        <v>45</v>
      </c>
      <c r="E47">
        <v>1.3</v>
      </c>
      <c r="F47" t="s">
        <v>46</v>
      </c>
      <c r="G47" t="s">
        <v>47</v>
      </c>
      <c r="H47" t="s">
        <v>48</v>
      </c>
      <c r="I47" t="s">
        <v>49</v>
      </c>
      <c r="J47" t="s">
        <v>50</v>
      </c>
      <c r="K47" t="s">
        <v>808</v>
      </c>
      <c r="L47">
        <v>5</v>
      </c>
      <c r="M47">
        <v>7</v>
      </c>
      <c r="N47" t="s">
        <v>809</v>
      </c>
      <c r="O47" t="s">
        <v>54</v>
      </c>
      <c r="P47">
        <v>4200</v>
      </c>
      <c r="Q47" t="s">
        <v>290</v>
      </c>
      <c r="R47">
        <v>4210</v>
      </c>
      <c r="S47" t="s">
        <v>230</v>
      </c>
      <c r="T47">
        <v>4211</v>
      </c>
      <c r="U47" t="s">
        <v>291</v>
      </c>
      <c r="V47">
        <v>0</v>
      </c>
      <c r="W47" t="s">
        <v>58</v>
      </c>
      <c r="X47">
        <v>4000</v>
      </c>
      <c r="Y47" t="s">
        <v>233</v>
      </c>
      <c r="Z47" t="s">
        <v>815</v>
      </c>
      <c r="AA47" t="s">
        <v>60</v>
      </c>
      <c r="AB47" t="s">
        <v>810</v>
      </c>
      <c r="AC47" t="s">
        <v>61</v>
      </c>
      <c r="AD47" t="s">
        <v>811</v>
      </c>
      <c r="AG47" s="1">
        <v>2500000</v>
      </c>
      <c r="AH47" s="1">
        <v>2500000</v>
      </c>
      <c r="AI47" s="1">
        <v>2105566.7599999998</v>
      </c>
      <c r="AJ47" s="1">
        <v>2105566.7599999998</v>
      </c>
      <c r="AK47" s="1">
        <v>2105566.7599999998</v>
      </c>
      <c r="AL47" s="1">
        <v>2105566.7599999998</v>
      </c>
      <c r="AM47" s="1">
        <v>2105566.7599999998</v>
      </c>
      <c r="AN47" s="1">
        <v>394433.24</v>
      </c>
      <c r="AO47" s="1">
        <v>394433.24</v>
      </c>
      <c r="AP47">
        <v>0</v>
      </c>
      <c r="AQ47">
        <v>0</v>
      </c>
      <c r="AR47">
        <v>0</v>
      </c>
      <c r="AS47">
        <v>0</v>
      </c>
      <c r="AT47">
        <v>0</v>
      </c>
    </row>
    <row r="48" spans="1:46" hidden="1" x14ac:dyDescent="0.35">
      <c r="A48" t="s">
        <v>812</v>
      </c>
      <c r="B48" t="s">
        <v>64</v>
      </c>
      <c r="C48">
        <v>1</v>
      </c>
      <c r="D48" t="s">
        <v>45</v>
      </c>
      <c r="E48">
        <v>1.3</v>
      </c>
      <c r="F48" t="s">
        <v>46</v>
      </c>
      <c r="G48" t="s">
        <v>47</v>
      </c>
      <c r="H48" t="s">
        <v>48</v>
      </c>
      <c r="I48" t="s">
        <v>49</v>
      </c>
      <c r="J48" t="s">
        <v>50</v>
      </c>
      <c r="K48" t="s">
        <v>808</v>
      </c>
      <c r="L48">
        <v>5</v>
      </c>
      <c r="M48">
        <v>7</v>
      </c>
      <c r="N48" t="s">
        <v>809</v>
      </c>
      <c r="O48" t="s">
        <v>54</v>
      </c>
      <c r="P48">
        <v>4200</v>
      </c>
      <c r="Q48" t="s">
        <v>290</v>
      </c>
      <c r="R48">
        <v>4250</v>
      </c>
      <c r="S48" t="s">
        <v>230</v>
      </c>
      <c r="T48">
        <v>4251</v>
      </c>
      <c r="U48" t="s">
        <v>329</v>
      </c>
      <c r="V48">
        <v>0</v>
      </c>
      <c r="W48" t="s">
        <v>58</v>
      </c>
      <c r="X48">
        <v>4000</v>
      </c>
      <c r="Y48" t="s">
        <v>233</v>
      </c>
      <c r="Z48" t="s">
        <v>815</v>
      </c>
      <c r="AA48" t="s">
        <v>60</v>
      </c>
      <c r="AB48" t="s">
        <v>810</v>
      </c>
      <c r="AC48" t="s">
        <v>61</v>
      </c>
      <c r="AD48" t="s">
        <v>811</v>
      </c>
      <c r="AG48" s="1">
        <v>17150000</v>
      </c>
      <c r="AH48" s="1">
        <v>14000000</v>
      </c>
      <c r="AI48" s="1">
        <v>14450997.58</v>
      </c>
      <c r="AJ48" s="1">
        <v>14450997.58</v>
      </c>
      <c r="AK48" s="1">
        <v>14450997.58</v>
      </c>
      <c r="AL48" s="1">
        <v>14450997.58</v>
      </c>
      <c r="AM48" s="1">
        <v>14450997.58</v>
      </c>
      <c r="AN48" s="1">
        <v>2699002.42</v>
      </c>
      <c r="AO48" s="1">
        <v>2699002.42</v>
      </c>
      <c r="AP48" s="1">
        <v>8000000</v>
      </c>
      <c r="AQ48" s="1">
        <v>800000</v>
      </c>
      <c r="AR48">
        <v>0</v>
      </c>
      <c r="AS48" s="1">
        <v>5650000</v>
      </c>
      <c r="AT48" s="1">
        <v>3150000</v>
      </c>
    </row>
    <row r="49" spans="1:46" hidden="1" x14ac:dyDescent="0.35">
      <c r="A49" t="s">
        <v>812</v>
      </c>
      <c r="B49" t="s">
        <v>64</v>
      </c>
      <c r="C49">
        <v>1</v>
      </c>
      <c r="D49" t="s">
        <v>45</v>
      </c>
      <c r="E49">
        <v>1.3</v>
      </c>
      <c r="F49" t="s">
        <v>46</v>
      </c>
      <c r="G49" t="s">
        <v>47</v>
      </c>
      <c r="H49" t="s">
        <v>48</v>
      </c>
      <c r="I49" t="s">
        <v>49</v>
      </c>
      <c r="J49" t="s">
        <v>50</v>
      </c>
      <c r="K49" t="s">
        <v>808</v>
      </c>
      <c r="L49">
        <v>5</v>
      </c>
      <c r="M49">
        <v>8</v>
      </c>
      <c r="N49" t="s">
        <v>820</v>
      </c>
      <c r="O49" t="s">
        <v>54</v>
      </c>
      <c r="P49">
        <v>2100</v>
      </c>
      <c r="Q49" t="s">
        <v>123</v>
      </c>
      <c r="R49">
        <v>2180</v>
      </c>
      <c r="S49" t="s">
        <v>105</v>
      </c>
      <c r="T49">
        <v>2181</v>
      </c>
      <c r="U49" t="s">
        <v>332</v>
      </c>
      <c r="V49">
        <v>0</v>
      </c>
      <c r="W49" t="s">
        <v>58</v>
      </c>
      <c r="X49">
        <v>2000</v>
      </c>
      <c r="Y49" t="s">
        <v>105</v>
      </c>
      <c r="Z49" t="s">
        <v>815</v>
      </c>
      <c r="AA49" t="s">
        <v>60</v>
      </c>
      <c r="AB49" t="s">
        <v>810</v>
      </c>
      <c r="AC49" t="s">
        <v>333</v>
      </c>
      <c r="AD49" t="s">
        <v>821</v>
      </c>
      <c r="AG49" s="1">
        <v>1954000</v>
      </c>
      <c r="AH49" s="1">
        <v>8000000</v>
      </c>
      <c r="AI49" s="1">
        <v>1357080</v>
      </c>
      <c r="AJ49" s="1">
        <v>1357080</v>
      </c>
      <c r="AK49" s="1">
        <v>581080</v>
      </c>
      <c r="AL49" s="1">
        <v>581080</v>
      </c>
      <c r="AM49" s="1">
        <v>581080</v>
      </c>
      <c r="AN49" s="1">
        <v>596920</v>
      </c>
      <c r="AO49" s="1">
        <v>1372920</v>
      </c>
      <c r="AP49">
        <v>0</v>
      </c>
      <c r="AQ49">
        <v>0</v>
      </c>
      <c r="AR49">
        <v>0</v>
      </c>
      <c r="AS49" s="1">
        <v>6046000</v>
      </c>
      <c r="AT49" s="1">
        <v>-6046000</v>
      </c>
    </row>
    <row r="50" spans="1:46" hidden="1" x14ac:dyDescent="0.35">
      <c r="A50" t="s">
        <v>812</v>
      </c>
      <c r="B50" t="s">
        <v>64</v>
      </c>
      <c r="C50">
        <v>1</v>
      </c>
      <c r="D50" t="s">
        <v>45</v>
      </c>
      <c r="E50">
        <v>1.3</v>
      </c>
      <c r="F50" t="s">
        <v>46</v>
      </c>
      <c r="G50" t="s">
        <v>47</v>
      </c>
      <c r="H50" t="s">
        <v>48</v>
      </c>
      <c r="I50" t="s">
        <v>49</v>
      </c>
      <c r="J50" t="s">
        <v>50</v>
      </c>
      <c r="K50" t="s">
        <v>808</v>
      </c>
      <c r="L50">
        <v>5</v>
      </c>
      <c r="M50">
        <v>8</v>
      </c>
      <c r="N50" t="s">
        <v>820</v>
      </c>
      <c r="O50" t="s">
        <v>54</v>
      </c>
      <c r="P50">
        <v>3900</v>
      </c>
      <c r="Q50" t="s">
        <v>55</v>
      </c>
      <c r="R50">
        <v>3940</v>
      </c>
      <c r="S50" t="s">
        <v>56</v>
      </c>
      <c r="T50">
        <v>3942</v>
      </c>
      <c r="U50" t="s">
        <v>335</v>
      </c>
      <c r="V50">
        <v>0</v>
      </c>
      <c r="W50" t="s">
        <v>58</v>
      </c>
      <c r="X50">
        <v>3000</v>
      </c>
      <c r="Y50" t="s">
        <v>56</v>
      </c>
      <c r="Z50" t="s">
        <v>815</v>
      </c>
      <c r="AA50" t="s">
        <v>60</v>
      </c>
      <c r="AB50" t="s">
        <v>810</v>
      </c>
      <c r="AC50" t="s">
        <v>333</v>
      </c>
      <c r="AD50" t="s">
        <v>821</v>
      </c>
      <c r="AG50" s="1">
        <v>675000</v>
      </c>
      <c r="AH50" s="1">
        <v>700000</v>
      </c>
      <c r="AI50" s="1">
        <v>51731.16</v>
      </c>
      <c r="AJ50" s="1">
        <v>51731.16</v>
      </c>
      <c r="AK50" s="1">
        <v>51731.16</v>
      </c>
      <c r="AL50" s="1">
        <v>28676.560000000001</v>
      </c>
      <c r="AM50" s="1">
        <v>28676.560000000001</v>
      </c>
      <c r="AN50" s="1">
        <v>623268.84</v>
      </c>
      <c r="AO50" s="1">
        <v>646323.43999999994</v>
      </c>
      <c r="AP50">
        <v>0</v>
      </c>
      <c r="AQ50">
        <v>0</v>
      </c>
      <c r="AR50">
        <v>0</v>
      </c>
      <c r="AS50" s="1">
        <v>25000</v>
      </c>
      <c r="AT50" s="1">
        <v>-25000</v>
      </c>
    </row>
    <row r="51" spans="1:46" hidden="1" x14ac:dyDescent="0.35">
      <c r="A51" t="s">
        <v>812</v>
      </c>
      <c r="B51" t="s">
        <v>64</v>
      </c>
      <c r="C51">
        <v>1</v>
      </c>
      <c r="D51" t="s">
        <v>45</v>
      </c>
      <c r="E51">
        <v>1.3</v>
      </c>
      <c r="F51" t="s">
        <v>46</v>
      </c>
      <c r="G51" t="s">
        <v>47</v>
      </c>
      <c r="H51" t="s">
        <v>48</v>
      </c>
      <c r="I51" t="s">
        <v>138</v>
      </c>
      <c r="J51" t="s">
        <v>139</v>
      </c>
      <c r="K51" t="s">
        <v>822</v>
      </c>
      <c r="L51">
        <v>2</v>
      </c>
      <c r="M51">
        <v>47</v>
      </c>
      <c r="N51" t="s">
        <v>823</v>
      </c>
      <c r="O51" t="s">
        <v>116</v>
      </c>
      <c r="P51">
        <v>6100</v>
      </c>
      <c r="Q51" t="s">
        <v>143</v>
      </c>
      <c r="R51">
        <v>6120</v>
      </c>
      <c r="S51" t="s">
        <v>144</v>
      </c>
      <c r="T51">
        <v>6121</v>
      </c>
      <c r="U51" t="s">
        <v>145</v>
      </c>
      <c r="V51">
        <v>0</v>
      </c>
      <c r="W51" t="s">
        <v>58</v>
      </c>
      <c r="X51">
        <v>6000</v>
      </c>
      <c r="Y51" t="s">
        <v>146</v>
      </c>
      <c r="Z51" t="s">
        <v>815</v>
      </c>
      <c r="AA51" t="s">
        <v>824</v>
      </c>
      <c r="AB51" t="s">
        <v>148</v>
      </c>
      <c r="AC51" t="s">
        <v>151</v>
      </c>
      <c r="AD51" t="s">
        <v>825</v>
      </c>
      <c r="AG51" s="1">
        <v>140000000</v>
      </c>
      <c r="AH51" s="1">
        <v>140000000</v>
      </c>
      <c r="AI51" s="1">
        <v>37183834.259999998</v>
      </c>
      <c r="AJ51" s="1">
        <v>37183834.259999998</v>
      </c>
      <c r="AK51" s="1">
        <v>37183834.259999998</v>
      </c>
      <c r="AL51" s="1">
        <v>21263248.420000002</v>
      </c>
      <c r="AM51" s="1">
        <v>21263248.420000002</v>
      </c>
      <c r="AN51" s="1">
        <v>102816165.73999999</v>
      </c>
      <c r="AO51" s="1">
        <v>118736751.58</v>
      </c>
      <c r="AP51">
        <v>0</v>
      </c>
      <c r="AQ51">
        <v>0</v>
      </c>
      <c r="AR51">
        <v>0</v>
      </c>
      <c r="AS51">
        <v>0</v>
      </c>
      <c r="AT51">
        <v>0</v>
      </c>
    </row>
    <row r="52" spans="1:46" hidden="1" x14ac:dyDescent="0.35">
      <c r="A52" t="s">
        <v>812</v>
      </c>
      <c r="B52" t="s">
        <v>64</v>
      </c>
      <c r="C52">
        <v>1</v>
      </c>
      <c r="D52" t="s">
        <v>45</v>
      </c>
      <c r="E52">
        <v>1.3</v>
      </c>
      <c r="F52" t="s">
        <v>46</v>
      </c>
      <c r="G52" t="s">
        <v>47</v>
      </c>
      <c r="H52" t="s">
        <v>48</v>
      </c>
      <c r="I52" t="s">
        <v>138</v>
      </c>
      <c r="J52" t="s">
        <v>139</v>
      </c>
      <c r="K52" t="s">
        <v>822</v>
      </c>
      <c r="L52">
        <v>2</v>
      </c>
      <c r="M52">
        <v>47</v>
      </c>
      <c r="N52" t="s">
        <v>823</v>
      </c>
      <c r="O52" t="s">
        <v>116</v>
      </c>
      <c r="P52">
        <v>6100</v>
      </c>
      <c r="Q52" t="s">
        <v>143</v>
      </c>
      <c r="R52">
        <v>6120</v>
      </c>
      <c r="S52" t="s">
        <v>144</v>
      </c>
      <c r="T52">
        <v>6121</v>
      </c>
      <c r="U52" t="s">
        <v>145</v>
      </c>
      <c r="V52">
        <v>65</v>
      </c>
      <c r="W52" t="s">
        <v>826</v>
      </c>
      <c r="X52">
        <v>6000</v>
      </c>
      <c r="Y52" t="s">
        <v>146</v>
      </c>
      <c r="Z52" t="s">
        <v>815</v>
      </c>
      <c r="AA52" t="s">
        <v>824</v>
      </c>
      <c r="AB52" t="s">
        <v>148</v>
      </c>
      <c r="AC52" t="s">
        <v>151</v>
      </c>
      <c r="AD52" t="s">
        <v>825</v>
      </c>
      <c r="AG52" s="1">
        <v>10000000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 s="1">
        <v>10000000</v>
      </c>
      <c r="AO52" s="1">
        <v>10000000</v>
      </c>
      <c r="AP52" s="1">
        <v>10000000</v>
      </c>
      <c r="AQ52">
        <v>0</v>
      </c>
      <c r="AR52">
        <v>0</v>
      </c>
      <c r="AS52">
        <v>0</v>
      </c>
      <c r="AT52" s="1">
        <v>10000000</v>
      </c>
    </row>
    <row r="53" spans="1:46" hidden="1" x14ac:dyDescent="0.35">
      <c r="A53" t="s">
        <v>812</v>
      </c>
      <c r="B53" t="s">
        <v>64</v>
      </c>
      <c r="C53">
        <v>1</v>
      </c>
      <c r="D53" t="s">
        <v>45</v>
      </c>
      <c r="E53">
        <v>1.3</v>
      </c>
      <c r="F53" t="s">
        <v>46</v>
      </c>
      <c r="G53" t="s">
        <v>47</v>
      </c>
      <c r="H53" t="s">
        <v>48</v>
      </c>
      <c r="I53" t="s">
        <v>138</v>
      </c>
      <c r="J53" t="s">
        <v>139</v>
      </c>
      <c r="K53" t="s">
        <v>822</v>
      </c>
      <c r="L53">
        <v>2</v>
      </c>
      <c r="M53">
        <v>47</v>
      </c>
      <c r="N53" t="s">
        <v>823</v>
      </c>
      <c r="O53" t="s">
        <v>116</v>
      </c>
      <c r="P53">
        <v>6100</v>
      </c>
      <c r="Q53" t="s">
        <v>143</v>
      </c>
      <c r="R53">
        <v>6130</v>
      </c>
      <c r="S53" t="s">
        <v>144</v>
      </c>
      <c r="T53">
        <v>6131</v>
      </c>
      <c r="U53" t="s">
        <v>152</v>
      </c>
      <c r="V53">
        <v>0</v>
      </c>
      <c r="W53" t="s">
        <v>58</v>
      </c>
      <c r="X53">
        <v>6000</v>
      </c>
      <c r="Y53" t="s">
        <v>146</v>
      </c>
      <c r="Z53" t="s">
        <v>815</v>
      </c>
      <c r="AA53" t="s">
        <v>824</v>
      </c>
      <c r="AB53" t="s">
        <v>148</v>
      </c>
      <c r="AC53" t="s">
        <v>151</v>
      </c>
      <c r="AD53" t="s">
        <v>825</v>
      </c>
      <c r="AG53" s="1">
        <v>16670000</v>
      </c>
      <c r="AH53" s="1">
        <v>16670000</v>
      </c>
      <c r="AI53" s="1">
        <v>7340966.3600000003</v>
      </c>
      <c r="AJ53" s="1">
        <v>7340966.3600000003</v>
      </c>
      <c r="AK53" s="1">
        <v>7340966.3600000003</v>
      </c>
      <c r="AL53" s="1">
        <v>7340966.3600000003</v>
      </c>
      <c r="AM53" s="1">
        <v>7340966.3600000003</v>
      </c>
      <c r="AN53" s="1">
        <v>9329033.6400000006</v>
      </c>
      <c r="AO53" s="1">
        <v>9329033.6400000006</v>
      </c>
      <c r="AP53">
        <v>0</v>
      </c>
      <c r="AQ53">
        <v>0</v>
      </c>
      <c r="AR53">
        <v>0</v>
      </c>
      <c r="AS53">
        <v>0</v>
      </c>
      <c r="AT53">
        <v>0</v>
      </c>
    </row>
    <row r="54" spans="1:46" hidden="1" x14ac:dyDescent="0.35">
      <c r="A54" t="s">
        <v>812</v>
      </c>
      <c r="B54" t="s">
        <v>64</v>
      </c>
      <c r="C54">
        <v>1</v>
      </c>
      <c r="D54" t="s">
        <v>45</v>
      </c>
      <c r="E54">
        <v>1.3</v>
      </c>
      <c r="F54" t="s">
        <v>46</v>
      </c>
      <c r="G54" t="s">
        <v>47</v>
      </c>
      <c r="H54" t="s">
        <v>48</v>
      </c>
      <c r="I54" t="s">
        <v>138</v>
      </c>
      <c r="J54" t="s">
        <v>139</v>
      </c>
      <c r="K54" t="s">
        <v>822</v>
      </c>
      <c r="L54">
        <v>2</v>
      </c>
      <c r="M54">
        <v>47</v>
      </c>
      <c r="N54" t="s">
        <v>823</v>
      </c>
      <c r="O54" t="s">
        <v>116</v>
      </c>
      <c r="P54">
        <v>6100</v>
      </c>
      <c r="Q54" t="s">
        <v>143</v>
      </c>
      <c r="R54">
        <v>6130</v>
      </c>
      <c r="S54" t="s">
        <v>144</v>
      </c>
      <c r="T54">
        <v>6131</v>
      </c>
      <c r="U54" t="s">
        <v>152</v>
      </c>
      <c r="V54">
        <v>64</v>
      </c>
      <c r="W54" t="s">
        <v>827</v>
      </c>
      <c r="X54">
        <v>6000</v>
      </c>
      <c r="Y54" t="s">
        <v>146</v>
      </c>
      <c r="Z54" t="s">
        <v>815</v>
      </c>
      <c r="AA54" t="s">
        <v>824</v>
      </c>
      <c r="AB54" t="s">
        <v>148</v>
      </c>
      <c r="AC54" t="s">
        <v>151</v>
      </c>
      <c r="AD54" t="s">
        <v>825</v>
      </c>
      <c r="AG54" s="1">
        <v>10000000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 s="1">
        <v>10000000</v>
      </c>
      <c r="AO54" s="1">
        <v>10000000</v>
      </c>
      <c r="AP54" s="1">
        <v>10000000</v>
      </c>
      <c r="AQ54">
        <v>0</v>
      </c>
      <c r="AR54">
        <v>0</v>
      </c>
      <c r="AS54">
        <v>0</v>
      </c>
      <c r="AT54" s="1">
        <v>10000000</v>
      </c>
    </row>
    <row r="55" spans="1:46" hidden="1" x14ac:dyDescent="0.35">
      <c r="A55" t="s">
        <v>812</v>
      </c>
      <c r="B55" t="s">
        <v>64</v>
      </c>
      <c r="C55">
        <v>1</v>
      </c>
      <c r="D55" t="s">
        <v>45</v>
      </c>
      <c r="E55">
        <v>1.3</v>
      </c>
      <c r="F55" t="s">
        <v>46</v>
      </c>
      <c r="G55" t="s">
        <v>47</v>
      </c>
      <c r="H55" t="s">
        <v>48</v>
      </c>
      <c r="I55" t="s">
        <v>138</v>
      </c>
      <c r="J55" t="s">
        <v>139</v>
      </c>
      <c r="K55" t="s">
        <v>822</v>
      </c>
      <c r="L55">
        <v>2</v>
      </c>
      <c r="M55">
        <v>47</v>
      </c>
      <c r="N55" t="s">
        <v>823</v>
      </c>
      <c r="O55" t="s">
        <v>116</v>
      </c>
      <c r="P55">
        <v>6100</v>
      </c>
      <c r="Q55" t="s">
        <v>143</v>
      </c>
      <c r="R55">
        <v>6150</v>
      </c>
      <c r="S55" t="s">
        <v>144</v>
      </c>
      <c r="T55">
        <v>6151</v>
      </c>
      <c r="U55" t="s">
        <v>153</v>
      </c>
      <c r="V55">
        <v>0</v>
      </c>
      <c r="W55" t="s">
        <v>58</v>
      </c>
      <c r="X55">
        <v>6000</v>
      </c>
      <c r="Y55" t="s">
        <v>146</v>
      </c>
      <c r="Z55" t="s">
        <v>815</v>
      </c>
      <c r="AA55" t="s">
        <v>824</v>
      </c>
      <c r="AB55" t="s">
        <v>148</v>
      </c>
      <c r="AC55" t="s">
        <v>151</v>
      </c>
      <c r="AD55" t="s">
        <v>825</v>
      </c>
      <c r="AG55" s="1">
        <v>176660000</v>
      </c>
      <c r="AH55" s="1">
        <v>176660000</v>
      </c>
      <c r="AI55" s="1">
        <v>108444279.51000001</v>
      </c>
      <c r="AJ55" s="1">
        <v>108444279.51000001</v>
      </c>
      <c r="AK55" s="1">
        <v>53737416.149999999</v>
      </c>
      <c r="AL55" s="1">
        <v>53737416.149999999</v>
      </c>
      <c r="AM55" s="1">
        <v>53737416.149999999</v>
      </c>
      <c r="AN55" s="1">
        <v>68215720.489999995</v>
      </c>
      <c r="AO55" s="1">
        <v>122922583.84999999</v>
      </c>
      <c r="AP55">
        <v>0</v>
      </c>
      <c r="AQ55">
        <v>0</v>
      </c>
      <c r="AR55">
        <v>0</v>
      </c>
      <c r="AS55">
        <v>0</v>
      </c>
      <c r="AT55">
        <v>0</v>
      </c>
    </row>
    <row r="56" spans="1:46" hidden="1" x14ac:dyDescent="0.35">
      <c r="A56" t="s">
        <v>812</v>
      </c>
      <c r="B56" t="s">
        <v>64</v>
      </c>
      <c r="C56">
        <v>1</v>
      </c>
      <c r="D56" t="s">
        <v>45</v>
      </c>
      <c r="E56">
        <v>1.3</v>
      </c>
      <c r="F56" t="s">
        <v>46</v>
      </c>
      <c r="G56" t="s">
        <v>47</v>
      </c>
      <c r="H56" t="s">
        <v>48</v>
      </c>
      <c r="I56" t="s">
        <v>138</v>
      </c>
      <c r="J56" t="s">
        <v>139</v>
      </c>
      <c r="K56" t="s">
        <v>822</v>
      </c>
      <c r="L56">
        <v>2</v>
      </c>
      <c r="M56">
        <v>48</v>
      </c>
      <c r="N56" t="s">
        <v>823</v>
      </c>
      <c r="O56" t="s">
        <v>116</v>
      </c>
      <c r="P56">
        <v>6100</v>
      </c>
      <c r="Q56" t="s">
        <v>143</v>
      </c>
      <c r="R56">
        <v>6120</v>
      </c>
      <c r="S56" t="s">
        <v>144</v>
      </c>
      <c r="T56">
        <v>6121</v>
      </c>
      <c r="U56" t="s">
        <v>145</v>
      </c>
      <c r="V56">
        <v>0</v>
      </c>
      <c r="W56" t="s">
        <v>58</v>
      </c>
      <c r="X56">
        <v>6000</v>
      </c>
      <c r="Y56" t="s">
        <v>146</v>
      </c>
      <c r="Z56" t="s">
        <v>815</v>
      </c>
      <c r="AA56" t="s">
        <v>824</v>
      </c>
      <c r="AB56" t="s">
        <v>148</v>
      </c>
      <c r="AC56" t="s">
        <v>419</v>
      </c>
      <c r="AD56" t="s">
        <v>825</v>
      </c>
      <c r="AG56" s="1">
        <v>45325115.149999999</v>
      </c>
      <c r="AH56" s="1">
        <v>45325115.149999999</v>
      </c>
      <c r="AI56" s="1">
        <v>24430703.739999998</v>
      </c>
      <c r="AJ56" s="1">
        <v>24430703.739999998</v>
      </c>
      <c r="AK56" s="1">
        <v>9107965.5</v>
      </c>
      <c r="AL56" s="1">
        <v>8519113.1799999997</v>
      </c>
      <c r="AM56" s="1">
        <v>8519113.1799999997</v>
      </c>
      <c r="AN56" s="1">
        <v>20894411.41</v>
      </c>
      <c r="AO56" s="1">
        <v>36806001.969999999</v>
      </c>
      <c r="AP56">
        <v>0</v>
      </c>
      <c r="AQ56">
        <v>0</v>
      </c>
      <c r="AR56">
        <v>0</v>
      </c>
      <c r="AS56">
        <v>0</v>
      </c>
      <c r="AT56">
        <v>0</v>
      </c>
    </row>
    <row r="57" spans="1:46" hidden="1" x14ac:dyDescent="0.35">
      <c r="A57" t="s">
        <v>812</v>
      </c>
      <c r="B57" t="s">
        <v>64</v>
      </c>
      <c r="C57">
        <v>1</v>
      </c>
      <c r="D57" t="s">
        <v>45</v>
      </c>
      <c r="E57">
        <v>1.3</v>
      </c>
      <c r="F57" t="s">
        <v>46</v>
      </c>
      <c r="G57" t="s">
        <v>47</v>
      </c>
      <c r="H57" t="s">
        <v>48</v>
      </c>
      <c r="I57" t="s">
        <v>138</v>
      </c>
      <c r="J57" t="s">
        <v>139</v>
      </c>
      <c r="K57" t="s">
        <v>822</v>
      </c>
      <c r="L57">
        <v>2</v>
      </c>
      <c r="M57">
        <v>48</v>
      </c>
      <c r="N57" t="s">
        <v>823</v>
      </c>
      <c r="O57" t="s">
        <v>116</v>
      </c>
      <c r="P57">
        <v>6100</v>
      </c>
      <c r="Q57" t="s">
        <v>143</v>
      </c>
      <c r="R57">
        <v>6150</v>
      </c>
      <c r="S57" t="s">
        <v>144</v>
      </c>
      <c r="T57">
        <v>6151</v>
      </c>
      <c r="U57" t="s">
        <v>153</v>
      </c>
      <c r="V57">
        <v>0</v>
      </c>
      <c r="W57" t="s">
        <v>58</v>
      </c>
      <c r="X57">
        <v>6000</v>
      </c>
      <c r="Y57" t="s">
        <v>146</v>
      </c>
      <c r="Z57" t="s">
        <v>815</v>
      </c>
      <c r="AA57" t="s">
        <v>824</v>
      </c>
      <c r="AB57" t="s">
        <v>148</v>
      </c>
      <c r="AC57" t="s">
        <v>419</v>
      </c>
      <c r="AD57" t="s">
        <v>825</v>
      </c>
      <c r="AG57" s="1">
        <v>28397520.850000001</v>
      </c>
      <c r="AH57" s="1">
        <v>28397520.850000001</v>
      </c>
      <c r="AI57" s="1">
        <v>28082901.510000002</v>
      </c>
      <c r="AJ57" s="1">
        <v>28082901.510000002</v>
      </c>
      <c r="AK57" s="1">
        <v>16769697.380000001</v>
      </c>
      <c r="AL57" s="1">
        <v>16769697.380000001</v>
      </c>
      <c r="AM57" s="1">
        <v>16769697.380000001</v>
      </c>
      <c r="AN57" s="1">
        <v>314619.34000000003</v>
      </c>
      <c r="AO57" s="1">
        <v>11627823.470000001</v>
      </c>
      <c r="AP57">
        <v>0</v>
      </c>
      <c r="AQ57">
        <v>0</v>
      </c>
      <c r="AR57">
        <v>0</v>
      </c>
      <c r="AS57">
        <v>0</v>
      </c>
      <c r="AT57">
        <v>0</v>
      </c>
    </row>
    <row r="58" spans="1:46" hidden="1" x14ac:dyDescent="0.35">
      <c r="A58" t="s">
        <v>812</v>
      </c>
      <c r="B58" t="s">
        <v>64</v>
      </c>
      <c r="C58">
        <v>1</v>
      </c>
      <c r="D58" t="s">
        <v>45</v>
      </c>
      <c r="E58">
        <v>1.3</v>
      </c>
      <c r="F58" t="s">
        <v>46</v>
      </c>
      <c r="G58" t="s">
        <v>47</v>
      </c>
      <c r="H58" t="s">
        <v>48</v>
      </c>
      <c r="I58" t="s">
        <v>138</v>
      </c>
      <c r="J58" t="s">
        <v>139</v>
      </c>
      <c r="K58" t="s">
        <v>822</v>
      </c>
      <c r="L58">
        <v>2</v>
      </c>
      <c r="M58">
        <v>49</v>
      </c>
      <c r="N58" t="s">
        <v>823</v>
      </c>
      <c r="O58" t="s">
        <v>116</v>
      </c>
      <c r="P58">
        <v>6100</v>
      </c>
      <c r="Q58" t="s">
        <v>143</v>
      </c>
      <c r="R58">
        <v>6120</v>
      </c>
      <c r="S58" t="s">
        <v>144</v>
      </c>
      <c r="T58">
        <v>6121</v>
      </c>
      <c r="U58" t="s">
        <v>145</v>
      </c>
      <c r="V58">
        <v>0</v>
      </c>
      <c r="W58" t="s">
        <v>58</v>
      </c>
      <c r="X58">
        <v>6000</v>
      </c>
      <c r="Y58" t="s">
        <v>146</v>
      </c>
      <c r="Z58" t="s">
        <v>815</v>
      </c>
      <c r="AA58" t="s">
        <v>824</v>
      </c>
      <c r="AB58" t="s">
        <v>148</v>
      </c>
      <c r="AC58" t="s">
        <v>149</v>
      </c>
      <c r="AD58" t="s">
        <v>825</v>
      </c>
      <c r="AG58" s="1">
        <v>195080727.16</v>
      </c>
      <c r="AH58" s="1">
        <v>131280727.16</v>
      </c>
      <c r="AI58" s="1">
        <v>121767718.72</v>
      </c>
      <c r="AJ58" s="1">
        <v>121767718.72</v>
      </c>
      <c r="AK58" s="1">
        <v>67211117.340000004</v>
      </c>
      <c r="AL58" s="1">
        <v>65079447.759999998</v>
      </c>
      <c r="AM58" s="1">
        <v>64794942.899999999</v>
      </c>
      <c r="AN58" s="1">
        <v>73313008.439999998</v>
      </c>
      <c r="AO58" s="1">
        <v>130285784.26000001</v>
      </c>
      <c r="AP58" s="1">
        <v>63800000</v>
      </c>
      <c r="AQ58">
        <v>0</v>
      </c>
      <c r="AR58">
        <v>0</v>
      </c>
      <c r="AS58">
        <v>0</v>
      </c>
      <c r="AT58" s="1">
        <v>63800000</v>
      </c>
    </row>
    <row r="59" spans="1:46" hidden="1" x14ac:dyDescent="0.35">
      <c r="A59" t="s">
        <v>812</v>
      </c>
      <c r="B59" t="s">
        <v>64</v>
      </c>
      <c r="C59">
        <v>1</v>
      </c>
      <c r="D59" t="s">
        <v>45</v>
      </c>
      <c r="E59">
        <v>1.3</v>
      </c>
      <c r="F59" t="s">
        <v>46</v>
      </c>
      <c r="G59" t="s">
        <v>47</v>
      </c>
      <c r="H59" t="s">
        <v>48</v>
      </c>
      <c r="I59" t="s">
        <v>138</v>
      </c>
      <c r="J59" t="s">
        <v>139</v>
      </c>
      <c r="K59" t="s">
        <v>822</v>
      </c>
      <c r="L59">
        <v>2</v>
      </c>
      <c r="M59">
        <v>49</v>
      </c>
      <c r="N59" t="s">
        <v>823</v>
      </c>
      <c r="O59" t="s">
        <v>116</v>
      </c>
      <c r="P59">
        <v>6100</v>
      </c>
      <c r="Q59" t="s">
        <v>143</v>
      </c>
      <c r="R59">
        <v>6120</v>
      </c>
      <c r="S59" t="s">
        <v>144</v>
      </c>
      <c r="T59">
        <v>6121</v>
      </c>
      <c r="U59" t="s">
        <v>145</v>
      </c>
      <c r="V59">
        <v>52</v>
      </c>
      <c r="W59" t="s">
        <v>828</v>
      </c>
      <c r="X59">
        <v>6000</v>
      </c>
      <c r="Y59" t="s">
        <v>146</v>
      </c>
      <c r="Z59" t="s">
        <v>815</v>
      </c>
      <c r="AA59" t="s">
        <v>824</v>
      </c>
      <c r="AB59" t="s">
        <v>148</v>
      </c>
      <c r="AC59" t="s">
        <v>149</v>
      </c>
      <c r="AD59" t="s">
        <v>825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 s="1">
        <v>10000000</v>
      </c>
      <c r="AQ59">
        <v>0</v>
      </c>
      <c r="AR59">
        <v>0</v>
      </c>
      <c r="AS59" s="1">
        <v>10000000</v>
      </c>
      <c r="AT59">
        <v>0</v>
      </c>
    </row>
    <row r="60" spans="1:46" hidden="1" x14ac:dyDescent="0.35">
      <c r="A60" t="s">
        <v>812</v>
      </c>
      <c r="B60" t="s">
        <v>64</v>
      </c>
      <c r="C60">
        <v>1</v>
      </c>
      <c r="D60" t="s">
        <v>45</v>
      </c>
      <c r="E60">
        <v>1.3</v>
      </c>
      <c r="F60" t="s">
        <v>46</v>
      </c>
      <c r="G60" t="s">
        <v>47</v>
      </c>
      <c r="H60" t="s">
        <v>48</v>
      </c>
      <c r="I60" t="s">
        <v>138</v>
      </c>
      <c r="J60" t="s">
        <v>139</v>
      </c>
      <c r="K60" t="s">
        <v>822</v>
      </c>
      <c r="L60">
        <v>2</v>
      </c>
      <c r="M60">
        <v>49</v>
      </c>
      <c r="N60" t="s">
        <v>823</v>
      </c>
      <c r="O60" t="s">
        <v>116</v>
      </c>
      <c r="P60">
        <v>6100</v>
      </c>
      <c r="Q60" t="s">
        <v>143</v>
      </c>
      <c r="R60">
        <v>6130</v>
      </c>
      <c r="S60" t="s">
        <v>144</v>
      </c>
      <c r="T60">
        <v>6131</v>
      </c>
      <c r="U60" t="s">
        <v>152</v>
      </c>
      <c r="V60">
        <v>0</v>
      </c>
      <c r="W60" t="s">
        <v>58</v>
      </c>
      <c r="X60">
        <v>6000</v>
      </c>
      <c r="Y60" t="s">
        <v>146</v>
      </c>
      <c r="Z60" t="s">
        <v>815</v>
      </c>
      <c r="AA60" t="s">
        <v>824</v>
      </c>
      <c r="AB60" t="s">
        <v>148</v>
      </c>
      <c r="AC60" t="s">
        <v>149</v>
      </c>
      <c r="AD60" t="s">
        <v>825</v>
      </c>
      <c r="AG60" s="1">
        <v>172776707.99000001</v>
      </c>
      <c r="AH60" s="1">
        <v>56576707.039999999</v>
      </c>
      <c r="AI60" s="1">
        <v>165992377.18000001</v>
      </c>
      <c r="AJ60" s="1">
        <v>165992377.18000001</v>
      </c>
      <c r="AK60" s="1">
        <v>94371345.310000002</v>
      </c>
      <c r="AL60" s="1">
        <v>89596030.280000001</v>
      </c>
      <c r="AM60" s="1">
        <v>89596030.280000001</v>
      </c>
      <c r="AN60" s="1">
        <v>6784330.8099999996</v>
      </c>
      <c r="AO60" s="1">
        <v>83180677.709999993</v>
      </c>
      <c r="AP60">
        <v>0</v>
      </c>
      <c r="AQ60" s="1">
        <v>125200000.95</v>
      </c>
      <c r="AR60">
        <v>0</v>
      </c>
      <c r="AS60" s="1">
        <v>9000000</v>
      </c>
      <c r="AT60" s="1">
        <v>116200000.95</v>
      </c>
    </row>
    <row r="61" spans="1:46" hidden="1" x14ac:dyDescent="0.35">
      <c r="A61" t="s">
        <v>812</v>
      </c>
      <c r="B61" t="s">
        <v>64</v>
      </c>
      <c r="C61">
        <v>1</v>
      </c>
      <c r="D61" t="s">
        <v>45</v>
      </c>
      <c r="E61">
        <v>1.3</v>
      </c>
      <c r="F61" t="s">
        <v>46</v>
      </c>
      <c r="G61" t="s">
        <v>47</v>
      </c>
      <c r="H61" t="s">
        <v>48</v>
      </c>
      <c r="I61" t="s">
        <v>138</v>
      </c>
      <c r="J61" t="s">
        <v>139</v>
      </c>
      <c r="K61" t="s">
        <v>822</v>
      </c>
      <c r="L61">
        <v>2</v>
      </c>
      <c r="M61">
        <v>49</v>
      </c>
      <c r="N61" t="s">
        <v>823</v>
      </c>
      <c r="O61" t="s">
        <v>116</v>
      </c>
      <c r="P61">
        <v>6100</v>
      </c>
      <c r="Q61" t="s">
        <v>143</v>
      </c>
      <c r="R61">
        <v>6150</v>
      </c>
      <c r="S61" t="s">
        <v>144</v>
      </c>
      <c r="T61">
        <v>6151</v>
      </c>
      <c r="U61" t="s">
        <v>153</v>
      </c>
      <c r="V61">
        <v>0</v>
      </c>
      <c r="W61" t="s">
        <v>58</v>
      </c>
      <c r="X61">
        <v>6000</v>
      </c>
      <c r="Y61" t="s">
        <v>146</v>
      </c>
      <c r="Z61" t="s">
        <v>815</v>
      </c>
      <c r="AA61" t="s">
        <v>824</v>
      </c>
      <c r="AB61" t="s">
        <v>148</v>
      </c>
      <c r="AC61" t="s">
        <v>149</v>
      </c>
      <c r="AD61" t="s">
        <v>825</v>
      </c>
      <c r="AG61" s="1">
        <v>233555132.84999999</v>
      </c>
      <c r="AH61" s="1">
        <v>158055130.22999999</v>
      </c>
      <c r="AI61" s="1">
        <v>217003365.43000001</v>
      </c>
      <c r="AJ61" s="1">
        <v>217003365.43000001</v>
      </c>
      <c r="AK61" s="1">
        <v>122854432.91</v>
      </c>
      <c r="AL61" s="1">
        <v>114858366.69</v>
      </c>
      <c r="AM61" s="1">
        <v>108577599.52</v>
      </c>
      <c r="AN61" s="1">
        <v>16551767.42</v>
      </c>
      <c r="AO61" s="1">
        <v>124977533.33</v>
      </c>
      <c r="AP61" s="1">
        <v>75500000</v>
      </c>
      <c r="AQ61">
        <v>2.62</v>
      </c>
      <c r="AR61">
        <v>0</v>
      </c>
      <c r="AS61">
        <v>0</v>
      </c>
      <c r="AT61" s="1">
        <v>75500002.620000005</v>
      </c>
    </row>
    <row r="62" spans="1:46" hidden="1" x14ac:dyDescent="0.35">
      <c r="A62" t="s">
        <v>812</v>
      </c>
      <c r="B62" t="s">
        <v>64</v>
      </c>
      <c r="C62">
        <v>1</v>
      </c>
      <c r="D62" t="s">
        <v>45</v>
      </c>
      <c r="E62">
        <v>1.3</v>
      </c>
      <c r="F62" t="s">
        <v>46</v>
      </c>
      <c r="G62" t="s">
        <v>47</v>
      </c>
      <c r="H62" t="s">
        <v>48</v>
      </c>
      <c r="I62" t="s">
        <v>138</v>
      </c>
      <c r="J62" t="s">
        <v>139</v>
      </c>
      <c r="K62" t="s">
        <v>822</v>
      </c>
      <c r="L62">
        <v>2</v>
      </c>
      <c r="M62">
        <v>49</v>
      </c>
      <c r="N62" t="s">
        <v>823</v>
      </c>
      <c r="O62" t="s">
        <v>116</v>
      </c>
      <c r="P62">
        <v>6300</v>
      </c>
      <c r="Q62" t="s">
        <v>302</v>
      </c>
      <c r="R62">
        <v>6320</v>
      </c>
      <c r="S62" t="s">
        <v>144</v>
      </c>
      <c r="T62">
        <v>6321</v>
      </c>
      <c r="U62" t="s">
        <v>303</v>
      </c>
      <c r="V62">
        <v>0</v>
      </c>
      <c r="W62" t="s">
        <v>58</v>
      </c>
      <c r="X62">
        <v>6000</v>
      </c>
      <c r="Y62" t="s">
        <v>146</v>
      </c>
      <c r="Z62" t="s">
        <v>815</v>
      </c>
      <c r="AA62" t="s">
        <v>824</v>
      </c>
      <c r="AB62" t="s">
        <v>148</v>
      </c>
      <c r="AC62" t="s">
        <v>149</v>
      </c>
      <c r="AD62" t="s">
        <v>825</v>
      </c>
      <c r="AG62" s="1">
        <v>9500000</v>
      </c>
      <c r="AH62" s="1">
        <v>8000000</v>
      </c>
      <c r="AI62" s="1">
        <v>7984277.71</v>
      </c>
      <c r="AJ62" s="1">
        <v>7984277.71</v>
      </c>
      <c r="AK62" s="1">
        <v>4463470.97</v>
      </c>
      <c r="AL62" s="1">
        <v>4134787.91</v>
      </c>
      <c r="AM62" s="1">
        <v>4134787.91</v>
      </c>
      <c r="AN62" s="1">
        <v>1515722.29</v>
      </c>
      <c r="AO62" s="1">
        <v>5365212.09</v>
      </c>
      <c r="AP62" s="1">
        <v>1500000</v>
      </c>
      <c r="AQ62">
        <v>0</v>
      </c>
      <c r="AR62">
        <v>0</v>
      </c>
      <c r="AS62">
        <v>0</v>
      </c>
      <c r="AT62" s="1">
        <v>1500000</v>
      </c>
    </row>
    <row r="63" spans="1:46" hidden="1" x14ac:dyDescent="0.35">
      <c r="A63" t="s">
        <v>812</v>
      </c>
      <c r="B63" t="s">
        <v>64</v>
      </c>
      <c r="C63">
        <v>1</v>
      </c>
      <c r="D63" t="s">
        <v>45</v>
      </c>
      <c r="E63">
        <v>1.3</v>
      </c>
      <c r="F63" t="s">
        <v>46</v>
      </c>
      <c r="G63" t="s">
        <v>47</v>
      </c>
      <c r="H63" t="s">
        <v>48</v>
      </c>
      <c r="I63" t="s">
        <v>65</v>
      </c>
      <c r="J63" t="s">
        <v>66</v>
      </c>
      <c r="K63" t="s">
        <v>829</v>
      </c>
      <c r="L63">
        <v>5</v>
      </c>
      <c r="M63">
        <v>3</v>
      </c>
      <c r="N63" t="s">
        <v>830</v>
      </c>
      <c r="O63" t="s">
        <v>116</v>
      </c>
      <c r="P63">
        <v>5100</v>
      </c>
      <c r="Q63" t="s">
        <v>117</v>
      </c>
      <c r="R63">
        <v>5110</v>
      </c>
      <c r="S63" t="s">
        <v>118</v>
      </c>
      <c r="T63">
        <v>5111</v>
      </c>
      <c r="U63" t="s">
        <v>119</v>
      </c>
      <c r="V63">
        <v>41</v>
      </c>
      <c r="W63" t="s">
        <v>831</v>
      </c>
      <c r="X63">
        <v>5000</v>
      </c>
      <c r="Y63" t="s">
        <v>118</v>
      </c>
      <c r="Z63" t="s">
        <v>815</v>
      </c>
      <c r="AA63" t="s">
        <v>178</v>
      </c>
      <c r="AB63" t="s">
        <v>810</v>
      </c>
      <c r="AC63" t="s">
        <v>691</v>
      </c>
      <c r="AD63" t="s">
        <v>832</v>
      </c>
      <c r="AG63">
        <v>0</v>
      </c>
      <c r="AH63" s="1">
        <v>4000000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 s="1">
        <v>4000000</v>
      </c>
      <c r="AT63" s="1">
        <v>-4000000</v>
      </c>
    </row>
    <row r="64" spans="1:46" hidden="1" x14ac:dyDescent="0.35">
      <c r="A64" t="s">
        <v>812</v>
      </c>
      <c r="B64" t="s">
        <v>64</v>
      </c>
      <c r="C64">
        <v>1</v>
      </c>
      <c r="D64" t="s">
        <v>45</v>
      </c>
      <c r="E64">
        <v>1.3</v>
      </c>
      <c r="F64" t="s">
        <v>46</v>
      </c>
      <c r="G64" t="s">
        <v>47</v>
      </c>
      <c r="H64" t="s">
        <v>48</v>
      </c>
      <c r="I64" t="s">
        <v>65</v>
      </c>
      <c r="J64" t="s">
        <v>66</v>
      </c>
      <c r="K64" t="s">
        <v>829</v>
      </c>
      <c r="L64">
        <v>5</v>
      </c>
      <c r="M64">
        <v>3</v>
      </c>
      <c r="N64" t="s">
        <v>830</v>
      </c>
      <c r="O64" t="s">
        <v>116</v>
      </c>
      <c r="P64">
        <v>5800</v>
      </c>
      <c r="Q64" t="s">
        <v>250</v>
      </c>
      <c r="R64">
        <v>5810</v>
      </c>
      <c r="S64" t="s">
        <v>118</v>
      </c>
      <c r="T64">
        <v>5811</v>
      </c>
      <c r="U64" t="s">
        <v>251</v>
      </c>
      <c r="V64">
        <v>0</v>
      </c>
      <c r="W64" t="s">
        <v>58</v>
      </c>
      <c r="X64">
        <v>5000</v>
      </c>
      <c r="Y64" t="s">
        <v>118</v>
      </c>
      <c r="Z64" t="s">
        <v>815</v>
      </c>
      <c r="AA64" t="s">
        <v>178</v>
      </c>
      <c r="AB64" t="s">
        <v>810</v>
      </c>
      <c r="AC64" t="s">
        <v>691</v>
      </c>
      <c r="AD64" t="s">
        <v>832</v>
      </c>
      <c r="AG64">
        <v>0</v>
      </c>
      <c r="AH64" s="1">
        <v>10000000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 s="1">
        <v>10000000</v>
      </c>
      <c r="AT64" s="1">
        <v>-10000000</v>
      </c>
    </row>
    <row r="65" spans="1:46" hidden="1" x14ac:dyDescent="0.35">
      <c r="A65" t="s">
        <v>812</v>
      </c>
      <c r="B65" t="s">
        <v>64</v>
      </c>
      <c r="C65">
        <v>1</v>
      </c>
      <c r="D65" t="s">
        <v>45</v>
      </c>
      <c r="E65">
        <v>1.3</v>
      </c>
      <c r="F65" t="s">
        <v>46</v>
      </c>
      <c r="G65" t="s">
        <v>47</v>
      </c>
      <c r="H65" t="s">
        <v>48</v>
      </c>
      <c r="I65" t="s">
        <v>65</v>
      </c>
      <c r="J65" t="s">
        <v>66</v>
      </c>
      <c r="K65" t="s">
        <v>829</v>
      </c>
      <c r="L65">
        <v>5</v>
      </c>
      <c r="M65">
        <v>3</v>
      </c>
      <c r="N65" t="s">
        <v>830</v>
      </c>
      <c r="O65" t="s">
        <v>116</v>
      </c>
      <c r="P65">
        <v>5800</v>
      </c>
      <c r="Q65" t="s">
        <v>250</v>
      </c>
      <c r="R65">
        <v>5810</v>
      </c>
      <c r="S65" t="s">
        <v>118</v>
      </c>
      <c r="T65">
        <v>5811</v>
      </c>
      <c r="U65" t="s">
        <v>251</v>
      </c>
      <c r="V65">
        <v>46</v>
      </c>
      <c r="W65" t="s">
        <v>301</v>
      </c>
      <c r="X65">
        <v>5000</v>
      </c>
      <c r="Y65" t="s">
        <v>118</v>
      </c>
      <c r="Z65" t="s">
        <v>815</v>
      </c>
      <c r="AA65" t="s">
        <v>178</v>
      </c>
      <c r="AB65" t="s">
        <v>810</v>
      </c>
      <c r="AC65" t="s">
        <v>691</v>
      </c>
      <c r="AD65" t="s">
        <v>832</v>
      </c>
      <c r="AG65" s="1">
        <v>103734.1</v>
      </c>
      <c r="AH65">
        <v>0</v>
      </c>
      <c r="AI65" s="1">
        <v>103734.1</v>
      </c>
      <c r="AJ65" s="1">
        <v>103734.1</v>
      </c>
      <c r="AK65" s="1">
        <v>103734.1</v>
      </c>
      <c r="AL65" s="1">
        <v>103734.1</v>
      </c>
      <c r="AM65" s="1">
        <v>103734.1</v>
      </c>
      <c r="AN65">
        <v>0</v>
      </c>
      <c r="AO65">
        <v>0</v>
      </c>
      <c r="AP65" s="1">
        <v>3507496</v>
      </c>
      <c r="AQ65">
        <v>0</v>
      </c>
      <c r="AR65">
        <v>0</v>
      </c>
      <c r="AS65" s="1">
        <v>3403761.9</v>
      </c>
      <c r="AT65" s="1">
        <v>103734.1</v>
      </c>
    </row>
    <row r="66" spans="1:46" hidden="1" x14ac:dyDescent="0.35">
      <c r="A66" t="s">
        <v>812</v>
      </c>
      <c r="B66" t="s">
        <v>64</v>
      </c>
      <c r="C66">
        <v>1</v>
      </c>
      <c r="D66" t="s">
        <v>45</v>
      </c>
      <c r="E66">
        <v>1.3</v>
      </c>
      <c r="F66" t="s">
        <v>46</v>
      </c>
      <c r="G66" t="s">
        <v>47</v>
      </c>
      <c r="H66" t="s">
        <v>48</v>
      </c>
      <c r="I66" t="s">
        <v>65</v>
      </c>
      <c r="J66" t="s">
        <v>66</v>
      </c>
      <c r="K66" t="s">
        <v>829</v>
      </c>
      <c r="L66">
        <v>5</v>
      </c>
      <c r="M66">
        <v>3</v>
      </c>
      <c r="N66" t="s">
        <v>830</v>
      </c>
      <c r="O66" t="s">
        <v>54</v>
      </c>
      <c r="P66">
        <v>2100</v>
      </c>
      <c r="Q66" t="s">
        <v>123</v>
      </c>
      <c r="R66">
        <v>2110</v>
      </c>
      <c r="S66" t="s">
        <v>105</v>
      </c>
      <c r="T66">
        <v>2111</v>
      </c>
      <c r="U66" t="s">
        <v>124</v>
      </c>
      <c r="V66">
        <v>0</v>
      </c>
      <c r="W66" t="s">
        <v>58</v>
      </c>
      <c r="X66">
        <v>2000</v>
      </c>
      <c r="Y66" t="s">
        <v>105</v>
      </c>
      <c r="Z66" t="s">
        <v>815</v>
      </c>
      <c r="AA66" t="s">
        <v>178</v>
      </c>
      <c r="AB66" t="s">
        <v>810</v>
      </c>
      <c r="AC66" t="s">
        <v>691</v>
      </c>
      <c r="AD66" t="s">
        <v>832</v>
      </c>
      <c r="AG66" s="1">
        <v>20000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 s="1">
        <v>20000</v>
      </c>
      <c r="AO66" s="1">
        <v>20000</v>
      </c>
      <c r="AP66">
        <v>0</v>
      </c>
      <c r="AQ66" s="1">
        <v>20000</v>
      </c>
      <c r="AR66">
        <v>0</v>
      </c>
      <c r="AS66">
        <v>0</v>
      </c>
      <c r="AT66" s="1">
        <v>20000</v>
      </c>
    </row>
    <row r="67" spans="1:46" hidden="1" x14ac:dyDescent="0.35">
      <c r="A67" t="s">
        <v>812</v>
      </c>
      <c r="B67" t="s">
        <v>64</v>
      </c>
      <c r="C67">
        <v>1</v>
      </c>
      <c r="D67" t="s">
        <v>45</v>
      </c>
      <c r="E67">
        <v>1.3</v>
      </c>
      <c r="F67" t="s">
        <v>46</v>
      </c>
      <c r="G67" t="s">
        <v>47</v>
      </c>
      <c r="H67" t="s">
        <v>48</v>
      </c>
      <c r="I67" t="s">
        <v>65</v>
      </c>
      <c r="J67" t="s">
        <v>66</v>
      </c>
      <c r="K67" t="s">
        <v>829</v>
      </c>
      <c r="L67">
        <v>5</v>
      </c>
      <c r="M67">
        <v>3</v>
      </c>
      <c r="N67" t="s">
        <v>830</v>
      </c>
      <c r="O67" t="s">
        <v>54</v>
      </c>
      <c r="P67">
        <v>2100</v>
      </c>
      <c r="Q67" t="s">
        <v>123</v>
      </c>
      <c r="R67">
        <v>2140</v>
      </c>
      <c r="S67" t="s">
        <v>105</v>
      </c>
      <c r="T67">
        <v>2141</v>
      </c>
      <c r="U67" t="s">
        <v>126</v>
      </c>
      <c r="V67">
        <v>0</v>
      </c>
      <c r="W67" t="s">
        <v>58</v>
      </c>
      <c r="X67">
        <v>2000</v>
      </c>
      <c r="Y67" t="s">
        <v>105</v>
      </c>
      <c r="Z67" t="s">
        <v>815</v>
      </c>
      <c r="AA67" t="s">
        <v>178</v>
      </c>
      <c r="AB67" t="s">
        <v>810</v>
      </c>
      <c r="AC67" t="s">
        <v>691</v>
      </c>
      <c r="AD67" t="s">
        <v>832</v>
      </c>
      <c r="AG67" s="1">
        <v>20000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 s="1">
        <v>20000</v>
      </c>
      <c r="AO67" s="1">
        <v>20000</v>
      </c>
      <c r="AP67">
        <v>0</v>
      </c>
      <c r="AQ67" s="1">
        <v>20000</v>
      </c>
      <c r="AR67">
        <v>0</v>
      </c>
      <c r="AS67">
        <v>0</v>
      </c>
      <c r="AT67" s="1">
        <v>20000</v>
      </c>
    </row>
    <row r="68" spans="1:46" hidden="1" x14ac:dyDescent="0.35">
      <c r="A68" t="s">
        <v>812</v>
      </c>
      <c r="B68" t="s">
        <v>64</v>
      </c>
      <c r="C68">
        <v>1</v>
      </c>
      <c r="D68" t="s">
        <v>45</v>
      </c>
      <c r="E68">
        <v>1.3</v>
      </c>
      <c r="F68" t="s">
        <v>46</v>
      </c>
      <c r="G68" t="s">
        <v>47</v>
      </c>
      <c r="H68" t="s">
        <v>48</v>
      </c>
      <c r="I68" t="s">
        <v>65</v>
      </c>
      <c r="J68" t="s">
        <v>66</v>
      </c>
      <c r="K68" t="s">
        <v>829</v>
      </c>
      <c r="L68">
        <v>5</v>
      </c>
      <c r="M68">
        <v>3</v>
      </c>
      <c r="N68" t="s">
        <v>830</v>
      </c>
      <c r="O68" t="s">
        <v>54</v>
      </c>
      <c r="P68">
        <v>2200</v>
      </c>
      <c r="Q68" t="s">
        <v>306</v>
      </c>
      <c r="R68">
        <v>2210</v>
      </c>
      <c r="S68" t="s">
        <v>105</v>
      </c>
      <c r="T68">
        <v>2211</v>
      </c>
      <c r="U68" t="s">
        <v>307</v>
      </c>
      <c r="V68">
        <v>0</v>
      </c>
      <c r="W68" t="s">
        <v>58</v>
      </c>
      <c r="X68">
        <v>2000</v>
      </c>
      <c r="Y68" t="s">
        <v>105</v>
      </c>
      <c r="Z68" t="s">
        <v>815</v>
      </c>
      <c r="AA68" t="s">
        <v>178</v>
      </c>
      <c r="AB68" t="s">
        <v>810</v>
      </c>
      <c r="AC68" t="s">
        <v>691</v>
      </c>
      <c r="AD68" t="s">
        <v>832</v>
      </c>
      <c r="AG68" s="1">
        <v>20000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 s="1">
        <v>20000</v>
      </c>
      <c r="AO68" s="1">
        <v>20000</v>
      </c>
      <c r="AP68">
        <v>0</v>
      </c>
      <c r="AQ68" s="1">
        <v>20000</v>
      </c>
      <c r="AR68">
        <v>0</v>
      </c>
      <c r="AS68">
        <v>0</v>
      </c>
      <c r="AT68" s="1">
        <v>20000</v>
      </c>
    </row>
    <row r="69" spans="1:46" hidden="1" x14ac:dyDescent="0.35">
      <c r="A69" t="s">
        <v>812</v>
      </c>
      <c r="B69" t="s">
        <v>64</v>
      </c>
      <c r="C69">
        <v>1</v>
      </c>
      <c r="D69" t="s">
        <v>45</v>
      </c>
      <c r="E69">
        <v>1.3</v>
      </c>
      <c r="F69" t="s">
        <v>46</v>
      </c>
      <c r="G69" t="s">
        <v>47</v>
      </c>
      <c r="H69" t="s">
        <v>48</v>
      </c>
      <c r="I69" t="s">
        <v>65</v>
      </c>
      <c r="J69" t="s">
        <v>66</v>
      </c>
      <c r="K69" t="s">
        <v>829</v>
      </c>
      <c r="L69">
        <v>5</v>
      </c>
      <c r="M69">
        <v>3</v>
      </c>
      <c r="N69" t="s">
        <v>830</v>
      </c>
      <c r="O69" t="s">
        <v>54</v>
      </c>
      <c r="P69">
        <v>3300</v>
      </c>
      <c r="Q69" t="s">
        <v>113</v>
      </c>
      <c r="R69">
        <v>3390</v>
      </c>
      <c r="S69" t="s">
        <v>56</v>
      </c>
      <c r="T69">
        <v>3391</v>
      </c>
      <c r="U69" t="s">
        <v>129</v>
      </c>
      <c r="V69">
        <v>0</v>
      </c>
      <c r="W69" t="s">
        <v>58</v>
      </c>
      <c r="X69">
        <v>3000</v>
      </c>
      <c r="Y69" t="s">
        <v>56</v>
      </c>
      <c r="Z69" t="s">
        <v>815</v>
      </c>
      <c r="AA69" t="s">
        <v>178</v>
      </c>
      <c r="AB69" t="s">
        <v>810</v>
      </c>
      <c r="AC69" t="s">
        <v>691</v>
      </c>
      <c r="AD69" t="s">
        <v>832</v>
      </c>
      <c r="AG69" s="1">
        <v>200000</v>
      </c>
      <c r="AH69" s="1">
        <v>200000</v>
      </c>
      <c r="AI69">
        <v>0</v>
      </c>
      <c r="AJ69">
        <v>0</v>
      </c>
      <c r="AK69">
        <v>0</v>
      </c>
      <c r="AL69">
        <v>0</v>
      </c>
      <c r="AM69">
        <v>0</v>
      </c>
      <c r="AN69" s="1">
        <v>200000</v>
      </c>
      <c r="AO69" s="1">
        <v>200000</v>
      </c>
      <c r="AP69">
        <v>0</v>
      </c>
      <c r="AQ69">
        <v>0</v>
      </c>
      <c r="AR69">
        <v>0</v>
      </c>
      <c r="AS69">
        <v>0</v>
      </c>
      <c r="AT69">
        <v>0</v>
      </c>
    </row>
    <row r="70" spans="1:46" hidden="1" x14ac:dyDescent="0.35">
      <c r="A70" t="s">
        <v>812</v>
      </c>
      <c r="B70" t="s">
        <v>64</v>
      </c>
      <c r="C70">
        <v>1</v>
      </c>
      <c r="D70" t="s">
        <v>45</v>
      </c>
      <c r="E70">
        <v>1.3</v>
      </c>
      <c r="F70" t="s">
        <v>46</v>
      </c>
      <c r="G70" t="s">
        <v>47</v>
      </c>
      <c r="H70" t="s">
        <v>48</v>
      </c>
      <c r="I70" t="s">
        <v>65</v>
      </c>
      <c r="J70" t="s">
        <v>66</v>
      </c>
      <c r="K70" t="s">
        <v>829</v>
      </c>
      <c r="L70">
        <v>5</v>
      </c>
      <c r="M70">
        <v>3</v>
      </c>
      <c r="N70" t="s">
        <v>830</v>
      </c>
      <c r="O70" t="s">
        <v>54</v>
      </c>
      <c r="P70">
        <v>3400</v>
      </c>
      <c r="Q70" t="s">
        <v>318</v>
      </c>
      <c r="R70">
        <v>3410</v>
      </c>
      <c r="S70" t="s">
        <v>56</v>
      </c>
      <c r="T70">
        <v>3411</v>
      </c>
      <c r="U70" t="s">
        <v>319</v>
      </c>
      <c r="V70">
        <v>0</v>
      </c>
      <c r="W70" t="s">
        <v>58</v>
      </c>
      <c r="X70">
        <v>3000</v>
      </c>
      <c r="Y70" t="s">
        <v>56</v>
      </c>
      <c r="Z70" t="s">
        <v>815</v>
      </c>
      <c r="AA70" t="s">
        <v>178</v>
      </c>
      <c r="AB70" t="s">
        <v>810</v>
      </c>
      <c r="AC70" t="s">
        <v>691</v>
      </c>
      <c r="AD70" t="s">
        <v>832</v>
      </c>
      <c r="AG70" s="1">
        <v>1200000</v>
      </c>
      <c r="AH70" s="1">
        <v>1200000</v>
      </c>
      <c r="AI70" s="1">
        <v>1019324.64</v>
      </c>
      <c r="AJ70" s="1">
        <v>439245.73</v>
      </c>
      <c r="AK70" s="1">
        <v>439245.73</v>
      </c>
      <c r="AL70" s="1">
        <v>439245.73</v>
      </c>
      <c r="AM70" s="1">
        <v>439245.73</v>
      </c>
      <c r="AN70" s="1">
        <v>760754.27</v>
      </c>
      <c r="AO70" s="1">
        <v>760754.27</v>
      </c>
      <c r="AP70">
        <v>0</v>
      </c>
      <c r="AQ70">
        <v>0</v>
      </c>
      <c r="AR70">
        <v>0</v>
      </c>
      <c r="AS70">
        <v>0</v>
      </c>
      <c r="AT70">
        <v>0</v>
      </c>
    </row>
    <row r="71" spans="1:46" hidden="1" x14ac:dyDescent="0.35">
      <c r="A71" t="s">
        <v>812</v>
      </c>
      <c r="B71" t="s">
        <v>64</v>
      </c>
      <c r="C71">
        <v>1</v>
      </c>
      <c r="D71" t="s">
        <v>45</v>
      </c>
      <c r="E71">
        <v>1.3</v>
      </c>
      <c r="F71" t="s">
        <v>46</v>
      </c>
      <c r="G71" t="s">
        <v>47</v>
      </c>
      <c r="H71" t="s">
        <v>48</v>
      </c>
      <c r="I71" t="s">
        <v>65</v>
      </c>
      <c r="J71" t="s">
        <v>66</v>
      </c>
      <c r="K71" t="s">
        <v>829</v>
      </c>
      <c r="L71">
        <v>5</v>
      </c>
      <c r="M71">
        <v>3</v>
      </c>
      <c r="N71" t="s">
        <v>830</v>
      </c>
      <c r="O71" t="s">
        <v>54</v>
      </c>
      <c r="P71">
        <v>3700</v>
      </c>
      <c r="Q71" t="s">
        <v>277</v>
      </c>
      <c r="R71">
        <v>3710</v>
      </c>
      <c r="S71" t="s">
        <v>56</v>
      </c>
      <c r="T71">
        <v>3711</v>
      </c>
      <c r="U71" t="s">
        <v>278</v>
      </c>
      <c r="V71">
        <v>0</v>
      </c>
      <c r="W71" t="s">
        <v>58</v>
      </c>
      <c r="X71">
        <v>3000</v>
      </c>
      <c r="Y71" t="s">
        <v>56</v>
      </c>
      <c r="Z71" t="s">
        <v>815</v>
      </c>
      <c r="AA71" t="s">
        <v>178</v>
      </c>
      <c r="AB71" t="s">
        <v>810</v>
      </c>
      <c r="AC71" t="s">
        <v>691</v>
      </c>
      <c r="AD71" t="s">
        <v>832</v>
      </c>
      <c r="AG71" s="1">
        <v>7200</v>
      </c>
      <c r="AH71" s="1">
        <v>7200</v>
      </c>
      <c r="AI71">
        <v>0</v>
      </c>
      <c r="AJ71">
        <v>0</v>
      </c>
      <c r="AK71">
        <v>0</v>
      </c>
      <c r="AL71">
        <v>0</v>
      </c>
      <c r="AM71">
        <v>0</v>
      </c>
      <c r="AN71" s="1">
        <v>7200</v>
      </c>
      <c r="AO71" s="1">
        <v>7200</v>
      </c>
      <c r="AP71">
        <v>0</v>
      </c>
      <c r="AQ71">
        <v>0</v>
      </c>
      <c r="AR71">
        <v>0</v>
      </c>
      <c r="AS71">
        <v>0</v>
      </c>
      <c r="AT71">
        <v>0</v>
      </c>
    </row>
    <row r="72" spans="1:46" hidden="1" x14ac:dyDescent="0.35">
      <c r="A72" t="s">
        <v>812</v>
      </c>
      <c r="B72" t="s">
        <v>64</v>
      </c>
      <c r="C72">
        <v>1</v>
      </c>
      <c r="D72" t="s">
        <v>45</v>
      </c>
      <c r="E72">
        <v>1.3</v>
      </c>
      <c r="F72" t="s">
        <v>46</v>
      </c>
      <c r="G72" t="s">
        <v>47</v>
      </c>
      <c r="H72" t="s">
        <v>48</v>
      </c>
      <c r="I72" t="s">
        <v>65</v>
      </c>
      <c r="J72" t="s">
        <v>66</v>
      </c>
      <c r="K72" t="s">
        <v>829</v>
      </c>
      <c r="L72">
        <v>5</v>
      </c>
      <c r="M72">
        <v>3</v>
      </c>
      <c r="N72" t="s">
        <v>830</v>
      </c>
      <c r="O72" t="s">
        <v>54</v>
      </c>
      <c r="P72">
        <v>3700</v>
      </c>
      <c r="Q72" t="s">
        <v>277</v>
      </c>
      <c r="R72">
        <v>3750</v>
      </c>
      <c r="S72" t="s">
        <v>56</v>
      </c>
      <c r="T72">
        <v>3751</v>
      </c>
      <c r="U72" t="s">
        <v>279</v>
      </c>
      <c r="V72">
        <v>0</v>
      </c>
      <c r="W72" t="s">
        <v>58</v>
      </c>
      <c r="X72">
        <v>3000</v>
      </c>
      <c r="Y72" t="s">
        <v>56</v>
      </c>
      <c r="Z72" t="s">
        <v>815</v>
      </c>
      <c r="AA72" t="s">
        <v>178</v>
      </c>
      <c r="AB72" t="s">
        <v>810</v>
      </c>
      <c r="AC72" t="s">
        <v>691</v>
      </c>
      <c r="AD72" t="s">
        <v>832</v>
      </c>
      <c r="AG72" s="1">
        <v>5300</v>
      </c>
      <c r="AH72" s="1">
        <v>5300</v>
      </c>
      <c r="AI72">
        <v>0</v>
      </c>
      <c r="AJ72">
        <v>0</v>
      </c>
      <c r="AK72">
        <v>0</v>
      </c>
      <c r="AL72">
        <v>0</v>
      </c>
      <c r="AM72">
        <v>0</v>
      </c>
      <c r="AN72" s="1">
        <v>5300</v>
      </c>
      <c r="AO72" s="1">
        <v>5300</v>
      </c>
      <c r="AP72">
        <v>0</v>
      </c>
      <c r="AQ72">
        <v>0</v>
      </c>
      <c r="AR72">
        <v>0</v>
      </c>
      <c r="AS72">
        <v>0</v>
      </c>
      <c r="AT72">
        <v>0</v>
      </c>
    </row>
    <row r="73" spans="1:46" hidden="1" x14ac:dyDescent="0.35">
      <c r="A73" t="s">
        <v>812</v>
      </c>
      <c r="B73" t="s">
        <v>64</v>
      </c>
      <c r="C73">
        <v>1</v>
      </c>
      <c r="D73" t="s">
        <v>45</v>
      </c>
      <c r="E73">
        <v>1.3</v>
      </c>
      <c r="F73" t="s">
        <v>46</v>
      </c>
      <c r="G73" t="s">
        <v>47</v>
      </c>
      <c r="H73" t="s">
        <v>48</v>
      </c>
      <c r="I73" t="s">
        <v>65</v>
      </c>
      <c r="J73" t="s">
        <v>66</v>
      </c>
      <c r="K73" t="s">
        <v>829</v>
      </c>
      <c r="L73">
        <v>5</v>
      </c>
      <c r="M73">
        <v>3</v>
      </c>
      <c r="N73" t="s">
        <v>830</v>
      </c>
      <c r="O73" t="s">
        <v>54</v>
      </c>
      <c r="P73">
        <v>3700</v>
      </c>
      <c r="Q73" t="s">
        <v>277</v>
      </c>
      <c r="R73">
        <v>3790</v>
      </c>
      <c r="S73" t="s">
        <v>56</v>
      </c>
      <c r="T73">
        <v>3791</v>
      </c>
      <c r="U73" t="s">
        <v>280</v>
      </c>
      <c r="V73">
        <v>0</v>
      </c>
      <c r="W73" t="s">
        <v>58</v>
      </c>
      <c r="X73">
        <v>3000</v>
      </c>
      <c r="Y73" t="s">
        <v>56</v>
      </c>
      <c r="Z73" t="s">
        <v>815</v>
      </c>
      <c r="AA73" t="s">
        <v>178</v>
      </c>
      <c r="AB73" t="s">
        <v>810</v>
      </c>
      <c r="AC73" t="s">
        <v>691</v>
      </c>
      <c r="AD73" t="s">
        <v>832</v>
      </c>
      <c r="AG73" s="1">
        <v>8000</v>
      </c>
      <c r="AH73" s="1">
        <v>8000</v>
      </c>
      <c r="AI73">
        <v>0</v>
      </c>
      <c r="AJ73">
        <v>0</v>
      </c>
      <c r="AK73">
        <v>0</v>
      </c>
      <c r="AL73">
        <v>0</v>
      </c>
      <c r="AM73">
        <v>0</v>
      </c>
      <c r="AN73" s="1">
        <v>8000</v>
      </c>
      <c r="AO73" s="1">
        <v>8000</v>
      </c>
      <c r="AP73">
        <v>0</v>
      </c>
      <c r="AQ73">
        <v>0</v>
      </c>
      <c r="AR73">
        <v>0</v>
      </c>
      <c r="AS73">
        <v>0</v>
      </c>
      <c r="AT73">
        <v>0</v>
      </c>
    </row>
    <row r="74" spans="1:46" hidden="1" x14ac:dyDescent="0.35">
      <c r="A74" t="s">
        <v>812</v>
      </c>
      <c r="B74" t="s">
        <v>64</v>
      </c>
      <c r="C74">
        <v>1</v>
      </c>
      <c r="D74" t="s">
        <v>45</v>
      </c>
      <c r="E74">
        <v>1.3</v>
      </c>
      <c r="F74" t="s">
        <v>46</v>
      </c>
      <c r="G74" t="s">
        <v>47</v>
      </c>
      <c r="H74" t="s">
        <v>48</v>
      </c>
      <c r="I74" t="s">
        <v>65</v>
      </c>
      <c r="J74" t="s">
        <v>66</v>
      </c>
      <c r="K74" t="s">
        <v>829</v>
      </c>
      <c r="L74">
        <v>5</v>
      </c>
      <c r="M74">
        <v>3</v>
      </c>
      <c r="N74" t="s">
        <v>830</v>
      </c>
      <c r="O74" t="s">
        <v>54</v>
      </c>
      <c r="P74">
        <v>3800</v>
      </c>
      <c r="Q74" t="s">
        <v>227</v>
      </c>
      <c r="R74">
        <v>3820</v>
      </c>
      <c r="S74" t="s">
        <v>56</v>
      </c>
      <c r="T74">
        <v>3821</v>
      </c>
      <c r="U74" t="s">
        <v>228</v>
      </c>
      <c r="V74">
        <v>0</v>
      </c>
      <c r="W74" t="s">
        <v>58</v>
      </c>
      <c r="X74">
        <v>3000</v>
      </c>
      <c r="Y74" t="s">
        <v>56</v>
      </c>
      <c r="Z74" t="s">
        <v>815</v>
      </c>
      <c r="AA74" t="s">
        <v>178</v>
      </c>
      <c r="AB74" t="s">
        <v>810</v>
      </c>
      <c r="AC74" t="s">
        <v>691</v>
      </c>
      <c r="AD74" t="s">
        <v>832</v>
      </c>
      <c r="AG74" s="1">
        <v>145000</v>
      </c>
      <c r="AH74" s="1">
        <v>145000</v>
      </c>
      <c r="AI74">
        <v>0</v>
      </c>
      <c r="AJ74">
        <v>0</v>
      </c>
      <c r="AK74">
        <v>0</v>
      </c>
      <c r="AL74">
        <v>0</v>
      </c>
      <c r="AM74">
        <v>0</v>
      </c>
      <c r="AN74" s="1">
        <v>145000</v>
      </c>
      <c r="AO74" s="1">
        <v>145000</v>
      </c>
      <c r="AP74">
        <v>0</v>
      </c>
      <c r="AQ74">
        <v>0</v>
      </c>
      <c r="AR74">
        <v>0</v>
      </c>
      <c r="AS74">
        <v>0</v>
      </c>
      <c r="AT74">
        <v>0</v>
      </c>
    </row>
    <row r="75" spans="1:46" hidden="1" x14ac:dyDescent="0.35">
      <c r="A75" t="s">
        <v>812</v>
      </c>
      <c r="B75" t="s">
        <v>64</v>
      </c>
      <c r="C75">
        <v>1</v>
      </c>
      <c r="D75" t="s">
        <v>45</v>
      </c>
      <c r="E75">
        <v>1.3</v>
      </c>
      <c r="F75" t="s">
        <v>46</v>
      </c>
      <c r="G75" t="s">
        <v>47</v>
      </c>
      <c r="H75" t="s">
        <v>48</v>
      </c>
      <c r="I75" t="s">
        <v>65</v>
      </c>
      <c r="J75" t="s">
        <v>66</v>
      </c>
      <c r="K75" t="s">
        <v>829</v>
      </c>
      <c r="L75">
        <v>5</v>
      </c>
      <c r="M75">
        <v>3</v>
      </c>
      <c r="N75" t="s">
        <v>830</v>
      </c>
      <c r="O75" t="s">
        <v>54</v>
      </c>
      <c r="P75">
        <v>3900</v>
      </c>
      <c r="Q75" t="s">
        <v>55</v>
      </c>
      <c r="R75">
        <v>3920</v>
      </c>
      <c r="S75" t="s">
        <v>56</v>
      </c>
      <c r="T75">
        <v>3922</v>
      </c>
      <c r="U75" t="s">
        <v>258</v>
      </c>
      <c r="V75">
        <v>0</v>
      </c>
      <c r="W75" t="s">
        <v>58</v>
      </c>
      <c r="X75">
        <v>3000</v>
      </c>
      <c r="Y75" t="s">
        <v>56</v>
      </c>
      <c r="Z75" t="s">
        <v>815</v>
      </c>
      <c r="AA75" t="s">
        <v>178</v>
      </c>
      <c r="AB75" t="s">
        <v>810</v>
      </c>
      <c r="AC75" t="s">
        <v>691</v>
      </c>
      <c r="AD75" t="s">
        <v>832</v>
      </c>
      <c r="AG75" s="1">
        <v>500000</v>
      </c>
      <c r="AH75" s="1">
        <v>1000000</v>
      </c>
      <c r="AI75">
        <v>0</v>
      </c>
      <c r="AJ75">
        <v>0</v>
      </c>
      <c r="AK75">
        <v>0</v>
      </c>
      <c r="AL75">
        <v>0</v>
      </c>
      <c r="AM75">
        <v>0</v>
      </c>
      <c r="AN75" s="1">
        <v>500000</v>
      </c>
      <c r="AO75" s="1">
        <v>500000</v>
      </c>
      <c r="AP75">
        <v>0</v>
      </c>
      <c r="AQ75">
        <v>0</v>
      </c>
      <c r="AR75">
        <v>0</v>
      </c>
      <c r="AS75" s="1">
        <v>500000</v>
      </c>
      <c r="AT75" s="1">
        <v>-500000</v>
      </c>
    </row>
    <row r="76" spans="1:46" hidden="1" x14ac:dyDescent="0.35">
      <c r="A76" t="s">
        <v>812</v>
      </c>
      <c r="B76" t="s">
        <v>64</v>
      </c>
      <c r="C76">
        <v>1</v>
      </c>
      <c r="D76" t="s">
        <v>45</v>
      </c>
      <c r="E76">
        <v>1.3</v>
      </c>
      <c r="F76" t="s">
        <v>46</v>
      </c>
      <c r="G76" t="s">
        <v>47</v>
      </c>
      <c r="H76" t="s">
        <v>48</v>
      </c>
      <c r="I76" t="s">
        <v>65</v>
      </c>
      <c r="J76" t="s">
        <v>66</v>
      </c>
      <c r="K76" t="s">
        <v>833</v>
      </c>
      <c r="L76">
        <v>5</v>
      </c>
      <c r="M76">
        <v>9</v>
      </c>
      <c r="N76" t="s">
        <v>834</v>
      </c>
      <c r="O76" t="s">
        <v>116</v>
      </c>
      <c r="P76">
        <v>5100</v>
      </c>
      <c r="Q76" t="s">
        <v>117</v>
      </c>
      <c r="R76">
        <v>5110</v>
      </c>
      <c r="S76" t="s">
        <v>118</v>
      </c>
      <c r="T76">
        <v>5111</v>
      </c>
      <c r="U76" t="s">
        <v>119</v>
      </c>
      <c r="V76">
        <v>0</v>
      </c>
      <c r="W76" t="s">
        <v>58</v>
      </c>
      <c r="X76">
        <v>5000</v>
      </c>
      <c r="Y76" t="s">
        <v>118</v>
      </c>
      <c r="Z76" t="s">
        <v>815</v>
      </c>
      <c r="AA76" t="s">
        <v>835</v>
      </c>
      <c r="AB76" t="s">
        <v>810</v>
      </c>
      <c r="AC76" t="s">
        <v>120</v>
      </c>
      <c r="AD76" t="s">
        <v>836</v>
      </c>
      <c r="AG76" s="1">
        <v>3211420.2</v>
      </c>
      <c r="AH76" s="1">
        <v>1500000</v>
      </c>
      <c r="AI76" s="1">
        <v>1911852.56</v>
      </c>
      <c r="AJ76" s="1">
        <v>1911852.56</v>
      </c>
      <c r="AK76" s="1">
        <v>1911852.56</v>
      </c>
      <c r="AL76" s="1">
        <v>1911852.56</v>
      </c>
      <c r="AM76" s="1">
        <v>1911852.56</v>
      </c>
      <c r="AN76" s="1">
        <v>1299567.6399999999</v>
      </c>
      <c r="AO76" s="1">
        <v>1299567.6399999999</v>
      </c>
      <c r="AP76" s="1">
        <v>1365789</v>
      </c>
      <c r="AQ76" s="1">
        <v>350000</v>
      </c>
      <c r="AR76">
        <v>0</v>
      </c>
      <c r="AS76" s="1">
        <v>4368.8</v>
      </c>
      <c r="AT76" s="1">
        <v>1711420.2</v>
      </c>
    </row>
    <row r="77" spans="1:46" hidden="1" x14ac:dyDescent="0.35">
      <c r="A77" t="s">
        <v>812</v>
      </c>
      <c r="B77" t="s">
        <v>64</v>
      </c>
      <c r="C77">
        <v>1</v>
      </c>
      <c r="D77" t="s">
        <v>45</v>
      </c>
      <c r="E77">
        <v>1.3</v>
      </c>
      <c r="F77" t="s">
        <v>46</v>
      </c>
      <c r="G77" t="s">
        <v>47</v>
      </c>
      <c r="H77" t="s">
        <v>48</v>
      </c>
      <c r="I77" t="s">
        <v>65</v>
      </c>
      <c r="J77" t="s">
        <v>66</v>
      </c>
      <c r="K77" t="s">
        <v>833</v>
      </c>
      <c r="L77">
        <v>5</v>
      </c>
      <c r="M77">
        <v>9</v>
      </c>
      <c r="N77" t="s">
        <v>834</v>
      </c>
      <c r="O77" t="s">
        <v>116</v>
      </c>
      <c r="P77">
        <v>5100</v>
      </c>
      <c r="Q77" t="s">
        <v>117</v>
      </c>
      <c r="R77">
        <v>5120</v>
      </c>
      <c r="S77" t="s">
        <v>118</v>
      </c>
      <c r="T77">
        <v>5121</v>
      </c>
      <c r="U77" t="s">
        <v>680</v>
      </c>
      <c r="V77">
        <v>0</v>
      </c>
      <c r="W77" t="s">
        <v>58</v>
      </c>
      <c r="X77">
        <v>5000</v>
      </c>
      <c r="Y77" t="s">
        <v>118</v>
      </c>
      <c r="Z77" t="s">
        <v>815</v>
      </c>
      <c r="AA77" t="s">
        <v>835</v>
      </c>
      <c r="AB77" t="s">
        <v>810</v>
      </c>
      <c r="AC77" t="s">
        <v>120</v>
      </c>
      <c r="AD77" t="s">
        <v>836</v>
      </c>
      <c r="AG77">
        <v>0</v>
      </c>
      <c r="AH77" s="1">
        <v>200000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 s="1">
        <v>200000</v>
      </c>
      <c r="AT77" s="1">
        <v>-200000</v>
      </c>
    </row>
    <row r="78" spans="1:46" hidden="1" x14ac:dyDescent="0.35">
      <c r="A78" t="s">
        <v>812</v>
      </c>
      <c r="B78" t="s">
        <v>64</v>
      </c>
      <c r="C78">
        <v>1</v>
      </c>
      <c r="D78" t="s">
        <v>45</v>
      </c>
      <c r="E78">
        <v>1.3</v>
      </c>
      <c r="F78" t="s">
        <v>46</v>
      </c>
      <c r="G78" t="s">
        <v>47</v>
      </c>
      <c r="H78" t="s">
        <v>48</v>
      </c>
      <c r="I78" t="s">
        <v>65</v>
      </c>
      <c r="J78" t="s">
        <v>66</v>
      </c>
      <c r="K78" t="s">
        <v>833</v>
      </c>
      <c r="L78">
        <v>5</v>
      </c>
      <c r="M78">
        <v>9</v>
      </c>
      <c r="N78" t="s">
        <v>834</v>
      </c>
      <c r="O78" t="s">
        <v>116</v>
      </c>
      <c r="P78">
        <v>5100</v>
      </c>
      <c r="Q78" t="s">
        <v>117</v>
      </c>
      <c r="R78">
        <v>5190</v>
      </c>
      <c r="S78" t="s">
        <v>118</v>
      </c>
      <c r="T78">
        <v>5191</v>
      </c>
      <c r="U78" t="s">
        <v>121</v>
      </c>
      <c r="V78">
        <v>0</v>
      </c>
      <c r="W78" t="s">
        <v>58</v>
      </c>
      <c r="X78">
        <v>5000</v>
      </c>
      <c r="Y78" t="s">
        <v>118</v>
      </c>
      <c r="Z78" t="s">
        <v>815</v>
      </c>
      <c r="AA78" t="s">
        <v>835</v>
      </c>
      <c r="AB78" t="s">
        <v>810</v>
      </c>
      <c r="AC78" t="s">
        <v>120</v>
      </c>
      <c r="AD78" t="s">
        <v>836</v>
      </c>
      <c r="AG78" s="1">
        <v>4368.8</v>
      </c>
      <c r="AH78" s="1">
        <v>50000</v>
      </c>
      <c r="AI78" s="1">
        <v>4368.8</v>
      </c>
      <c r="AJ78" s="1">
        <v>4368.8</v>
      </c>
      <c r="AK78" s="1">
        <v>4368.8</v>
      </c>
      <c r="AL78" s="1">
        <v>4368.8</v>
      </c>
      <c r="AM78" s="1">
        <v>4368.8</v>
      </c>
      <c r="AN78">
        <v>0</v>
      </c>
      <c r="AO78">
        <v>0</v>
      </c>
      <c r="AP78">
        <v>0</v>
      </c>
      <c r="AQ78" s="1">
        <v>4368.8</v>
      </c>
      <c r="AR78">
        <v>0</v>
      </c>
      <c r="AS78" s="1">
        <v>50000</v>
      </c>
      <c r="AT78" s="1">
        <v>-45631.199999999997</v>
      </c>
    </row>
    <row r="79" spans="1:46" hidden="1" x14ac:dyDescent="0.35">
      <c r="A79" t="s">
        <v>812</v>
      </c>
      <c r="B79" t="s">
        <v>64</v>
      </c>
      <c r="C79">
        <v>1</v>
      </c>
      <c r="D79" t="s">
        <v>45</v>
      </c>
      <c r="E79">
        <v>1.3</v>
      </c>
      <c r="F79" t="s">
        <v>46</v>
      </c>
      <c r="G79" t="s">
        <v>47</v>
      </c>
      <c r="H79" t="s">
        <v>48</v>
      </c>
      <c r="I79" t="s">
        <v>65</v>
      </c>
      <c r="J79" t="s">
        <v>66</v>
      </c>
      <c r="K79" t="s">
        <v>833</v>
      </c>
      <c r="L79">
        <v>5</v>
      </c>
      <c r="M79">
        <v>9</v>
      </c>
      <c r="N79" t="s">
        <v>834</v>
      </c>
      <c r="O79" t="s">
        <v>116</v>
      </c>
      <c r="P79">
        <v>5600</v>
      </c>
      <c r="Q79" t="s">
        <v>209</v>
      </c>
      <c r="R79">
        <v>5610</v>
      </c>
      <c r="S79" t="s">
        <v>118</v>
      </c>
      <c r="T79">
        <v>5611</v>
      </c>
      <c r="U79" t="s">
        <v>403</v>
      </c>
      <c r="V79">
        <v>0</v>
      </c>
      <c r="W79" t="s">
        <v>58</v>
      </c>
      <c r="X79">
        <v>5000</v>
      </c>
      <c r="Y79" t="s">
        <v>118</v>
      </c>
      <c r="Z79" t="s">
        <v>815</v>
      </c>
      <c r="AA79" t="s">
        <v>835</v>
      </c>
      <c r="AB79" t="s">
        <v>810</v>
      </c>
      <c r="AC79" t="s">
        <v>120</v>
      </c>
      <c r="AD79" t="s">
        <v>836</v>
      </c>
      <c r="AG79" s="1">
        <v>1600000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 s="1">
        <v>1600000</v>
      </c>
      <c r="AO79" s="1">
        <v>1600000</v>
      </c>
      <c r="AP79">
        <v>0</v>
      </c>
      <c r="AQ79" s="1">
        <v>1600000</v>
      </c>
      <c r="AR79">
        <v>0</v>
      </c>
      <c r="AS79">
        <v>0</v>
      </c>
      <c r="AT79" s="1">
        <v>1600000</v>
      </c>
    </row>
    <row r="80" spans="1:46" hidden="1" x14ac:dyDescent="0.35">
      <c r="A80" t="s">
        <v>812</v>
      </c>
      <c r="B80" t="s">
        <v>64</v>
      </c>
      <c r="C80">
        <v>1</v>
      </c>
      <c r="D80" t="s">
        <v>45</v>
      </c>
      <c r="E80">
        <v>1.3</v>
      </c>
      <c r="F80" t="s">
        <v>46</v>
      </c>
      <c r="G80" t="s">
        <v>47</v>
      </c>
      <c r="H80" t="s">
        <v>48</v>
      </c>
      <c r="I80" t="s">
        <v>65</v>
      </c>
      <c r="J80" t="s">
        <v>66</v>
      </c>
      <c r="K80" t="s">
        <v>833</v>
      </c>
      <c r="L80">
        <v>5</v>
      </c>
      <c r="M80">
        <v>9</v>
      </c>
      <c r="N80" t="s">
        <v>834</v>
      </c>
      <c r="O80" t="s">
        <v>116</v>
      </c>
      <c r="P80">
        <v>5600</v>
      </c>
      <c r="Q80" t="s">
        <v>209</v>
      </c>
      <c r="R80">
        <v>5640</v>
      </c>
      <c r="S80" t="s">
        <v>118</v>
      </c>
      <c r="T80">
        <v>5641</v>
      </c>
      <c r="U80" t="s">
        <v>244</v>
      </c>
      <c r="V80">
        <v>0</v>
      </c>
      <c r="W80" t="s">
        <v>58</v>
      </c>
      <c r="X80">
        <v>5000</v>
      </c>
      <c r="Y80" t="s">
        <v>118</v>
      </c>
      <c r="Z80" t="s">
        <v>815</v>
      </c>
      <c r="AA80" t="s">
        <v>835</v>
      </c>
      <c r="AB80" t="s">
        <v>810</v>
      </c>
      <c r="AC80" t="s">
        <v>120</v>
      </c>
      <c r="AD80" t="s">
        <v>836</v>
      </c>
      <c r="AG80" s="1">
        <v>1050000</v>
      </c>
      <c r="AH80" s="1">
        <v>150000</v>
      </c>
      <c r="AI80" s="1">
        <v>248148.34</v>
      </c>
      <c r="AJ80" s="1">
        <v>248148.34</v>
      </c>
      <c r="AK80">
        <v>0</v>
      </c>
      <c r="AL80">
        <v>0</v>
      </c>
      <c r="AM80">
        <v>0</v>
      </c>
      <c r="AN80" s="1">
        <v>801851.66</v>
      </c>
      <c r="AO80" s="1">
        <v>1050000</v>
      </c>
      <c r="AP80" s="1">
        <v>1000000</v>
      </c>
      <c r="AQ80">
        <v>0</v>
      </c>
      <c r="AR80">
        <v>0</v>
      </c>
      <c r="AS80" s="1">
        <v>100000</v>
      </c>
      <c r="AT80" s="1">
        <v>900000</v>
      </c>
    </row>
    <row r="81" spans="1:46" hidden="1" x14ac:dyDescent="0.35">
      <c r="A81" t="s">
        <v>812</v>
      </c>
      <c r="B81" t="s">
        <v>64</v>
      </c>
      <c r="C81">
        <v>1</v>
      </c>
      <c r="D81" t="s">
        <v>45</v>
      </c>
      <c r="E81">
        <v>1.3</v>
      </c>
      <c r="F81" t="s">
        <v>46</v>
      </c>
      <c r="G81" t="s">
        <v>47</v>
      </c>
      <c r="H81" t="s">
        <v>48</v>
      </c>
      <c r="I81" t="s">
        <v>65</v>
      </c>
      <c r="J81" t="s">
        <v>66</v>
      </c>
      <c r="K81" t="s">
        <v>833</v>
      </c>
      <c r="L81">
        <v>5</v>
      </c>
      <c r="M81">
        <v>9</v>
      </c>
      <c r="N81" t="s">
        <v>834</v>
      </c>
      <c r="O81" t="s">
        <v>116</v>
      </c>
      <c r="P81">
        <v>5600</v>
      </c>
      <c r="Q81" t="s">
        <v>209</v>
      </c>
      <c r="R81">
        <v>5690</v>
      </c>
      <c r="S81" t="s">
        <v>118</v>
      </c>
      <c r="T81">
        <v>5691</v>
      </c>
      <c r="U81" t="s">
        <v>210</v>
      </c>
      <c r="V81">
        <v>0</v>
      </c>
      <c r="W81" t="s">
        <v>58</v>
      </c>
      <c r="X81">
        <v>5000</v>
      </c>
      <c r="Y81" t="s">
        <v>118</v>
      </c>
      <c r="Z81" t="s">
        <v>815</v>
      </c>
      <c r="AA81" t="s">
        <v>835</v>
      </c>
      <c r="AB81" t="s">
        <v>810</v>
      </c>
      <c r="AC81" t="s">
        <v>120</v>
      </c>
      <c r="AD81" t="s">
        <v>836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s="1">
        <v>17800000</v>
      </c>
      <c r="AR81">
        <v>0</v>
      </c>
      <c r="AS81" s="1">
        <v>17800000</v>
      </c>
      <c r="AT81">
        <v>0</v>
      </c>
    </row>
    <row r="82" spans="1:46" hidden="1" x14ac:dyDescent="0.35">
      <c r="A82" t="s">
        <v>812</v>
      </c>
      <c r="B82" t="s">
        <v>64</v>
      </c>
      <c r="C82">
        <v>1</v>
      </c>
      <c r="D82" t="s">
        <v>45</v>
      </c>
      <c r="E82">
        <v>1.3</v>
      </c>
      <c r="F82" t="s">
        <v>46</v>
      </c>
      <c r="G82" t="s">
        <v>47</v>
      </c>
      <c r="H82" t="s">
        <v>48</v>
      </c>
      <c r="I82" t="s">
        <v>65</v>
      </c>
      <c r="J82" t="s">
        <v>66</v>
      </c>
      <c r="K82" t="s">
        <v>833</v>
      </c>
      <c r="L82">
        <v>5</v>
      </c>
      <c r="M82">
        <v>9</v>
      </c>
      <c r="N82" t="s">
        <v>834</v>
      </c>
      <c r="O82" t="s">
        <v>54</v>
      </c>
      <c r="P82">
        <v>2100</v>
      </c>
      <c r="Q82" t="s">
        <v>123</v>
      </c>
      <c r="R82">
        <v>2110</v>
      </c>
      <c r="S82" t="s">
        <v>105</v>
      </c>
      <c r="T82">
        <v>2111</v>
      </c>
      <c r="U82" t="s">
        <v>124</v>
      </c>
      <c r="V82">
        <v>0</v>
      </c>
      <c r="W82" t="s">
        <v>58</v>
      </c>
      <c r="X82">
        <v>2000</v>
      </c>
      <c r="Y82" t="s">
        <v>105</v>
      </c>
      <c r="Z82" t="s">
        <v>815</v>
      </c>
      <c r="AA82" t="s">
        <v>835</v>
      </c>
      <c r="AB82" t="s">
        <v>810</v>
      </c>
      <c r="AC82" t="s">
        <v>120</v>
      </c>
      <c r="AD82" t="s">
        <v>836</v>
      </c>
      <c r="AG82" s="1">
        <v>2389616.23</v>
      </c>
      <c r="AH82" s="1">
        <v>2500000</v>
      </c>
      <c r="AI82" s="1">
        <v>2315580.9700000002</v>
      </c>
      <c r="AJ82" s="1">
        <v>2315580.9700000002</v>
      </c>
      <c r="AK82" s="1">
        <v>723951.33</v>
      </c>
      <c r="AL82" s="1">
        <v>707433.75</v>
      </c>
      <c r="AM82" s="1">
        <v>707433.75</v>
      </c>
      <c r="AN82" s="1">
        <v>74035.259999999995</v>
      </c>
      <c r="AO82" s="1">
        <v>1682182.48</v>
      </c>
      <c r="AP82">
        <v>0</v>
      </c>
      <c r="AQ82" s="1">
        <v>700000</v>
      </c>
      <c r="AR82">
        <v>0</v>
      </c>
      <c r="AS82" s="1">
        <v>810383.77</v>
      </c>
      <c r="AT82" s="1">
        <v>-110383.77</v>
      </c>
    </row>
    <row r="83" spans="1:46" hidden="1" x14ac:dyDescent="0.35">
      <c r="A83" t="s">
        <v>812</v>
      </c>
      <c r="B83" t="s">
        <v>64</v>
      </c>
      <c r="C83">
        <v>1</v>
      </c>
      <c r="D83" t="s">
        <v>45</v>
      </c>
      <c r="E83">
        <v>1.3</v>
      </c>
      <c r="F83" t="s">
        <v>46</v>
      </c>
      <c r="G83" t="s">
        <v>47</v>
      </c>
      <c r="H83" t="s">
        <v>48</v>
      </c>
      <c r="I83" t="s">
        <v>65</v>
      </c>
      <c r="J83" t="s">
        <v>66</v>
      </c>
      <c r="K83" t="s">
        <v>833</v>
      </c>
      <c r="L83">
        <v>5</v>
      </c>
      <c r="M83">
        <v>9</v>
      </c>
      <c r="N83" t="s">
        <v>834</v>
      </c>
      <c r="O83" t="s">
        <v>54</v>
      </c>
      <c r="P83">
        <v>2100</v>
      </c>
      <c r="Q83" t="s">
        <v>123</v>
      </c>
      <c r="R83">
        <v>2160</v>
      </c>
      <c r="S83" t="s">
        <v>105</v>
      </c>
      <c r="T83">
        <v>2161</v>
      </c>
      <c r="U83" t="s">
        <v>367</v>
      </c>
      <c r="V83">
        <v>0</v>
      </c>
      <c r="W83" t="s">
        <v>58</v>
      </c>
      <c r="X83">
        <v>2000</v>
      </c>
      <c r="Y83" t="s">
        <v>105</v>
      </c>
      <c r="Z83" t="s">
        <v>815</v>
      </c>
      <c r="AA83" t="s">
        <v>835</v>
      </c>
      <c r="AB83" t="s">
        <v>810</v>
      </c>
      <c r="AC83" t="s">
        <v>120</v>
      </c>
      <c r="AD83" t="s">
        <v>836</v>
      </c>
      <c r="AG83" s="1">
        <v>620000</v>
      </c>
      <c r="AH83" s="1">
        <v>600000</v>
      </c>
      <c r="AI83" s="1">
        <v>619914.11</v>
      </c>
      <c r="AJ83" s="1">
        <v>619914.11</v>
      </c>
      <c r="AK83" s="1">
        <v>619914.11</v>
      </c>
      <c r="AL83" s="1">
        <v>25998.58</v>
      </c>
      <c r="AM83" s="1">
        <v>25998.58</v>
      </c>
      <c r="AN83">
        <v>85.89</v>
      </c>
      <c r="AO83" s="1">
        <v>594001.42000000004</v>
      </c>
      <c r="AP83">
        <v>0</v>
      </c>
      <c r="AQ83" s="1">
        <v>20000</v>
      </c>
      <c r="AR83">
        <v>0</v>
      </c>
      <c r="AS83">
        <v>0</v>
      </c>
      <c r="AT83" s="1">
        <v>20000</v>
      </c>
    </row>
    <row r="84" spans="1:46" hidden="1" x14ac:dyDescent="0.35">
      <c r="A84" t="s">
        <v>812</v>
      </c>
      <c r="B84" t="s">
        <v>64</v>
      </c>
      <c r="C84">
        <v>1</v>
      </c>
      <c r="D84" t="s">
        <v>45</v>
      </c>
      <c r="E84">
        <v>1.3</v>
      </c>
      <c r="F84" t="s">
        <v>46</v>
      </c>
      <c r="G84" t="s">
        <v>47</v>
      </c>
      <c r="H84" t="s">
        <v>48</v>
      </c>
      <c r="I84" t="s">
        <v>65</v>
      </c>
      <c r="J84" t="s">
        <v>66</v>
      </c>
      <c r="K84" t="s">
        <v>833</v>
      </c>
      <c r="L84">
        <v>5</v>
      </c>
      <c r="M84">
        <v>9</v>
      </c>
      <c r="N84" t="s">
        <v>834</v>
      </c>
      <c r="O84" t="s">
        <v>54</v>
      </c>
      <c r="P84">
        <v>2200</v>
      </c>
      <c r="Q84" t="s">
        <v>306</v>
      </c>
      <c r="R84">
        <v>2210</v>
      </c>
      <c r="S84" t="s">
        <v>105</v>
      </c>
      <c r="T84">
        <v>2211</v>
      </c>
      <c r="U84" t="s">
        <v>307</v>
      </c>
      <c r="V84">
        <v>0</v>
      </c>
      <c r="W84" t="s">
        <v>58</v>
      </c>
      <c r="X84">
        <v>2000</v>
      </c>
      <c r="Y84" t="s">
        <v>105</v>
      </c>
      <c r="Z84" t="s">
        <v>815</v>
      </c>
      <c r="AA84" t="s">
        <v>835</v>
      </c>
      <c r="AB84" t="s">
        <v>810</v>
      </c>
      <c r="AC84" t="s">
        <v>120</v>
      </c>
      <c r="AD84" t="s">
        <v>836</v>
      </c>
      <c r="AG84" s="1">
        <v>542448</v>
      </c>
      <c r="AH84">
        <v>0</v>
      </c>
      <c r="AI84" s="1">
        <v>521810.79</v>
      </c>
      <c r="AJ84" s="1">
        <v>521810.79</v>
      </c>
      <c r="AK84" s="1">
        <v>133873.29</v>
      </c>
      <c r="AL84" s="1">
        <v>125185.64</v>
      </c>
      <c r="AM84" s="1">
        <v>125185.64</v>
      </c>
      <c r="AN84" s="1">
        <v>20637.21</v>
      </c>
      <c r="AO84" s="1">
        <v>417262.36</v>
      </c>
      <c r="AP84">
        <v>0</v>
      </c>
      <c r="AQ84" s="1">
        <v>542448</v>
      </c>
      <c r="AR84">
        <v>0</v>
      </c>
      <c r="AS84">
        <v>0</v>
      </c>
      <c r="AT84" s="1">
        <v>542448</v>
      </c>
    </row>
    <row r="85" spans="1:46" hidden="1" x14ac:dyDescent="0.35">
      <c r="A85" t="s">
        <v>812</v>
      </c>
      <c r="B85" t="s">
        <v>64</v>
      </c>
      <c r="C85">
        <v>1</v>
      </c>
      <c r="D85" t="s">
        <v>45</v>
      </c>
      <c r="E85">
        <v>1.3</v>
      </c>
      <c r="F85" t="s">
        <v>46</v>
      </c>
      <c r="G85" t="s">
        <v>47</v>
      </c>
      <c r="H85" t="s">
        <v>48</v>
      </c>
      <c r="I85" t="s">
        <v>65</v>
      </c>
      <c r="J85" t="s">
        <v>66</v>
      </c>
      <c r="K85" t="s">
        <v>833</v>
      </c>
      <c r="L85">
        <v>5</v>
      </c>
      <c r="M85">
        <v>9</v>
      </c>
      <c r="N85" t="s">
        <v>834</v>
      </c>
      <c r="O85" t="s">
        <v>54</v>
      </c>
      <c r="P85">
        <v>2400</v>
      </c>
      <c r="Q85" t="s">
        <v>368</v>
      </c>
      <c r="R85">
        <v>2410</v>
      </c>
      <c r="S85" t="s">
        <v>105</v>
      </c>
      <c r="T85">
        <v>2411</v>
      </c>
      <c r="U85" t="s">
        <v>369</v>
      </c>
      <c r="V85">
        <v>0</v>
      </c>
      <c r="W85" t="s">
        <v>58</v>
      </c>
      <c r="X85">
        <v>2000</v>
      </c>
      <c r="Y85" t="s">
        <v>105</v>
      </c>
      <c r="Z85" t="s">
        <v>815</v>
      </c>
      <c r="AA85" t="s">
        <v>835</v>
      </c>
      <c r="AB85" t="s">
        <v>810</v>
      </c>
      <c r="AC85" t="s">
        <v>120</v>
      </c>
      <c r="AD85" t="s">
        <v>836</v>
      </c>
      <c r="AG85" s="1">
        <v>31620</v>
      </c>
      <c r="AH85" s="1">
        <v>12000</v>
      </c>
      <c r="AI85" s="1">
        <v>21804.27</v>
      </c>
      <c r="AJ85">
        <v>0</v>
      </c>
      <c r="AK85">
        <v>0</v>
      </c>
      <c r="AL85">
        <v>0</v>
      </c>
      <c r="AM85">
        <v>0</v>
      </c>
      <c r="AN85" s="1">
        <v>31620</v>
      </c>
      <c r="AO85" s="1">
        <v>31620</v>
      </c>
      <c r="AP85">
        <v>0</v>
      </c>
      <c r="AQ85" s="1">
        <v>19620</v>
      </c>
      <c r="AR85">
        <v>0</v>
      </c>
      <c r="AS85">
        <v>0</v>
      </c>
      <c r="AT85" s="1">
        <v>19620</v>
      </c>
    </row>
    <row r="86" spans="1:46" hidden="1" x14ac:dyDescent="0.35">
      <c r="A86" t="s">
        <v>812</v>
      </c>
      <c r="B86" t="s">
        <v>64</v>
      </c>
      <c r="C86">
        <v>1</v>
      </c>
      <c r="D86" t="s">
        <v>45</v>
      </c>
      <c r="E86">
        <v>1.3</v>
      </c>
      <c r="F86" t="s">
        <v>46</v>
      </c>
      <c r="G86" t="s">
        <v>47</v>
      </c>
      <c r="H86" t="s">
        <v>48</v>
      </c>
      <c r="I86" t="s">
        <v>65</v>
      </c>
      <c r="J86" t="s">
        <v>66</v>
      </c>
      <c r="K86" t="s">
        <v>833</v>
      </c>
      <c r="L86">
        <v>5</v>
      </c>
      <c r="M86">
        <v>9</v>
      </c>
      <c r="N86" t="s">
        <v>834</v>
      </c>
      <c r="O86" t="s">
        <v>54</v>
      </c>
      <c r="P86">
        <v>2400</v>
      </c>
      <c r="Q86" t="s">
        <v>368</v>
      </c>
      <c r="R86">
        <v>2420</v>
      </c>
      <c r="S86" t="s">
        <v>105</v>
      </c>
      <c r="T86">
        <v>2421</v>
      </c>
      <c r="U86" t="s">
        <v>370</v>
      </c>
      <c r="V86">
        <v>0</v>
      </c>
      <c r="W86" t="s">
        <v>58</v>
      </c>
      <c r="X86">
        <v>2000</v>
      </c>
      <c r="Y86" t="s">
        <v>105</v>
      </c>
      <c r="Z86" t="s">
        <v>815</v>
      </c>
      <c r="AA86" t="s">
        <v>835</v>
      </c>
      <c r="AB86" t="s">
        <v>810</v>
      </c>
      <c r="AC86" t="s">
        <v>120</v>
      </c>
      <c r="AD86" t="s">
        <v>836</v>
      </c>
      <c r="AG86" s="1">
        <v>80200</v>
      </c>
      <c r="AH86" s="1">
        <v>500000</v>
      </c>
      <c r="AI86" s="1">
        <v>76198.880000000005</v>
      </c>
      <c r="AJ86">
        <v>0</v>
      </c>
      <c r="AK86">
        <v>0</v>
      </c>
      <c r="AL86">
        <v>0</v>
      </c>
      <c r="AM86">
        <v>0</v>
      </c>
      <c r="AN86" s="1">
        <v>80200</v>
      </c>
      <c r="AO86" s="1">
        <v>80200</v>
      </c>
      <c r="AP86">
        <v>0</v>
      </c>
      <c r="AQ86">
        <v>0</v>
      </c>
      <c r="AR86">
        <v>0</v>
      </c>
      <c r="AS86" s="1">
        <v>419800</v>
      </c>
      <c r="AT86" s="1">
        <v>-419800</v>
      </c>
    </row>
    <row r="87" spans="1:46" hidden="1" x14ac:dyDescent="0.35">
      <c r="A87" t="s">
        <v>812</v>
      </c>
      <c r="B87" t="s">
        <v>64</v>
      </c>
      <c r="C87">
        <v>1</v>
      </c>
      <c r="D87" t="s">
        <v>45</v>
      </c>
      <c r="E87">
        <v>1.3</v>
      </c>
      <c r="F87" t="s">
        <v>46</v>
      </c>
      <c r="G87" t="s">
        <v>47</v>
      </c>
      <c r="H87" t="s">
        <v>48</v>
      </c>
      <c r="I87" t="s">
        <v>65</v>
      </c>
      <c r="J87" t="s">
        <v>66</v>
      </c>
      <c r="K87" t="s">
        <v>833</v>
      </c>
      <c r="L87">
        <v>5</v>
      </c>
      <c r="M87">
        <v>9</v>
      </c>
      <c r="N87" t="s">
        <v>834</v>
      </c>
      <c r="O87" t="s">
        <v>54</v>
      </c>
      <c r="P87">
        <v>2400</v>
      </c>
      <c r="Q87" t="s">
        <v>368</v>
      </c>
      <c r="R87">
        <v>2440</v>
      </c>
      <c r="S87" t="s">
        <v>105</v>
      </c>
      <c r="T87">
        <v>2441</v>
      </c>
      <c r="U87" t="s">
        <v>662</v>
      </c>
      <c r="V87">
        <v>0</v>
      </c>
      <c r="W87" t="s">
        <v>58</v>
      </c>
      <c r="X87">
        <v>2000</v>
      </c>
      <c r="Y87" t="s">
        <v>105</v>
      </c>
      <c r="Z87" t="s">
        <v>815</v>
      </c>
      <c r="AA87" t="s">
        <v>835</v>
      </c>
      <c r="AB87" t="s">
        <v>810</v>
      </c>
      <c r="AC87" t="s">
        <v>120</v>
      </c>
      <c r="AD87" t="s">
        <v>836</v>
      </c>
      <c r="AG87" s="1">
        <v>15727</v>
      </c>
      <c r="AH87" s="1">
        <v>100000</v>
      </c>
      <c r="AI87" s="1">
        <v>5907.3</v>
      </c>
      <c r="AJ87">
        <v>0</v>
      </c>
      <c r="AK87">
        <v>0</v>
      </c>
      <c r="AL87">
        <v>0</v>
      </c>
      <c r="AM87">
        <v>0</v>
      </c>
      <c r="AN87" s="1">
        <v>15727</v>
      </c>
      <c r="AO87" s="1">
        <v>15727</v>
      </c>
      <c r="AP87">
        <v>0</v>
      </c>
      <c r="AQ87" s="1">
        <v>10000</v>
      </c>
      <c r="AR87">
        <v>0</v>
      </c>
      <c r="AS87" s="1">
        <v>94273</v>
      </c>
      <c r="AT87" s="1">
        <v>-84273</v>
      </c>
    </row>
    <row r="88" spans="1:46" hidden="1" x14ac:dyDescent="0.35">
      <c r="A88" t="s">
        <v>812</v>
      </c>
      <c r="B88" t="s">
        <v>64</v>
      </c>
      <c r="C88">
        <v>1</v>
      </c>
      <c r="D88" t="s">
        <v>45</v>
      </c>
      <c r="E88">
        <v>1.3</v>
      </c>
      <c r="F88" t="s">
        <v>46</v>
      </c>
      <c r="G88" t="s">
        <v>47</v>
      </c>
      <c r="H88" t="s">
        <v>48</v>
      </c>
      <c r="I88" t="s">
        <v>65</v>
      </c>
      <c r="J88" t="s">
        <v>66</v>
      </c>
      <c r="K88" t="s">
        <v>833</v>
      </c>
      <c r="L88">
        <v>5</v>
      </c>
      <c r="M88">
        <v>9</v>
      </c>
      <c r="N88" t="s">
        <v>834</v>
      </c>
      <c r="O88" t="s">
        <v>54</v>
      </c>
      <c r="P88">
        <v>2400</v>
      </c>
      <c r="Q88" t="s">
        <v>368</v>
      </c>
      <c r="R88">
        <v>2450</v>
      </c>
      <c r="S88" t="s">
        <v>105</v>
      </c>
      <c r="T88">
        <v>2451</v>
      </c>
      <c r="U88" t="s">
        <v>371</v>
      </c>
      <c r="V88">
        <v>0</v>
      </c>
      <c r="W88" t="s">
        <v>58</v>
      </c>
      <c r="X88">
        <v>2000</v>
      </c>
      <c r="Y88" t="s">
        <v>105</v>
      </c>
      <c r="Z88" t="s">
        <v>815</v>
      </c>
      <c r="AA88" t="s">
        <v>835</v>
      </c>
      <c r="AB88" t="s">
        <v>810</v>
      </c>
      <c r="AC88" t="s">
        <v>120</v>
      </c>
      <c r="AD88" t="s">
        <v>836</v>
      </c>
      <c r="AG88" s="1">
        <v>24980</v>
      </c>
      <c r="AH88" s="1">
        <v>100000</v>
      </c>
      <c r="AI88" s="1">
        <v>24014</v>
      </c>
      <c r="AJ88" s="1">
        <v>24014</v>
      </c>
      <c r="AK88" s="1">
        <v>2146</v>
      </c>
      <c r="AL88" s="1">
        <v>2146</v>
      </c>
      <c r="AM88" s="1">
        <v>2146</v>
      </c>
      <c r="AN88">
        <v>966</v>
      </c>
      <c r="AO88" s="1">
        <v>22834</v>
      </c>
      <c r="AP88">
        <v>0</v>
      </c>
      <c r="AQ88" s="1">
        <v>22000</v>
      </c>
      <c r="AR88">
        <v>0</v>
      </c>
      <c r="AS88" s="1">
        <v>97020</v>
      </c>
      <c r="AT88" s="1">
        <v>-75020</v>
      </c>
    </row>
    <row r="89" spans="1:46" hidden="1" x14ac:dyDescent="0.35">
      <c r="A89" t="s">
        <v>812</v>
      </c>
      <c r="B89" t="s">
        <v>64</v>
      </c>
      <c r="C89">
        <v>1</v>
      </c>
      <c r="D89" t="s">
        <v>45</v>
      </c>
      <c r="E89">
        <v>1.3</v>
      </c>
      <c r="F89" t="s">
        <v>46</v>
      </c>
      <c r="G89" t="s">
        <v>47</v>
      </c>
      <c r="H89" t="s">
        <v>48</v>
      </c>
      <c r="I89" t="s">
        <v>65</v>
      </c>
      <c r="J89" t="s">
        <v>66</v>
      </c>
      <c r="K89" t="s">
        <v>833</v>
      </c>
      <c r="L89">
        <v>5</v>
      </c>
      <c r="M89">
        <v>9</v>
      </c>
      <c r="N89" t="s">
        <v>834</v>
      </c>
      <c r="O89" t="s">
        <v>54</v>
      </c>
      <c r="P89">
        <v>2400</v>
      </c>
      <c r="Q89" t="s">
        <v>368</v>
      </c>
      <c r="R89">
        <v>2460</v>
      </c>
      <c r="S89" t="s">
        <v>105</v>
      </c>
      <c r="T89">
        <v>2461</v>
      </c>
      <c r="U89" t="s">
        <v>372</v>
      </c>
      <c r="V89">
        <v>0</v>
      </c>
      <c r="W89" t="s">
        <v>58</v>
      </c>
      <c r="X89">
        <v>2000</v>
      </c>
      <c r="Y89" t="s">
        <v>105</v>
      </c>
      <c r="Z89" t="s">
        <v>815</v>
      </c>
      <c r="AA89" t="s">
        <v>835</v>
      </c>
      <c r="AB89" t="s">
        <v>810</v>
      </c>
      <c r="AC89" t="s">
        <v>120</v>
      </c>
      <c r="AD89" t="s">
        <v>836</v>
      </c>
      <c r="AG89" s="1">
        <v>10000</v>
      </c>
      <c r="AH89" s="1">
        <v>150000</v>
      </c>
      <c r="AI89" s="1">
        <v>2705.12</v>
      </c>
      <c r="AJ89" s="1">
        <v>2705.12</v>
      </c>
      <c r="AK89" s="1">
        <v>2705.12</v>
      </c>
      <c r="AL89" s="1">
        <v>2705.12</v>
      </c>
      <c r="AM89" s="1">
        <v>2705.12</v>
      </c>
      <c r="AN89" s="1">
        <v>7294.88</v>
      </c>
      <c r="AO89" s="1">
        <v>7294.88</v>
      </c>
      <c r="AP89">
        <v>0</v>
      </c>
      <c r="AQ89">
        <v>0</v>
      </c>
      <c r="AR89">
        <v>0</v>
      </c>
      <c r="AS89" s="1">
        <v>140000</v>
      </c>
      <c r="AT89" s="1">
        <v>-140000</v>
      </c>
    </row>
    <row r="90" spans="1:46" hidden="1" x14ac:dyDescent="0.35">
      <c r="A90" t="s">
        <v>812</v>
      </c>
      <c r="B90" t="s">
        <v>64</v>
      </c>
      <c r="C90">
        <v>1</v>
      </c>
      <c r="D90" t="s">
        <v>45</v>
      </c>
      <c r="E90">
        <v>1.3</v>
      </c>
      <c r="F90" t="s">
        <v>46</v>
      </c>
      <c r="G90" t="s">
        <v>47</v>
      </c>
      <c r="H90" t="s">
        <v>48</v>
      </c>
      <c r="I90" t="s">
        <v>65</v>
      </c>
      <c r="J90" t="s">
        <v>66</v>
      </c>
      <c r="K90" t="s">
        <v>833</v>
      </c>
      <c r="L90">
        <v>5</v>
      </c>
      <c r="M90">
        <v>9</v>
      </c>
      <c r="N90" t="s">
        <v>834</v>
      </c>
      <c r="O90" t="s">
        <v>54</v>
      </c>
      <c r="P90">
        <v>2400</v>
      </c>
      <c r="Q90" t="s">
        <v>368</v>
      </c>
      <c r="R90">
        <v>2470</v>
      </c>
      <c r="S90" t="s">
        <v>105</v>
      </c>
      <c r="T90">
        <v>2471</v>
      </c>
      <c r="U90" t="s">
        <v>373</v>
      </c>
      <c r="V90">
        <v>0</v>
      </c>
      <c r="W90" t="s">
        <v>58</v>
      </c>
      <c r="X90">
        <v>2000</v>
      </c>
      <c r="Y90" t="s">
        <v>105</v>
      </c>
      <c r="Z90" t="s">
        <v>815</v>
      </c>
      <c r="AA90" t="s">
        <v>835</v>
      </c>
      <c r="AB90" t="s">
        <v>810</v>
      </c>
      <c r="AC90" t="s">
        <v>120</v>
      </c>
      <c r="AD90" t="s">
        <v>836</v>
      </c>
      <c r="AG90" s="1">
        <v>195289</v>
      </c>
      <c r="AH90" s="1">
        <v>150000</v>
      </c>
      <c r="AI90" s="1">
        <v>190765.17</v>
      </c>
      <c r="AJ90">
        <v>0</v>
      </c>
      <c r="AK90">
        <v>0</v>
      </c>
      <c r="AL90">
        <v>0</v>
      </c>
      <c r="AM90">
        <v>0</v>
      </c>
      <c r="AN90" s="1">
        <v>195289</v>
      </c>
      <c r="AO90" s="1">
        <v>195289</v>
      </c>
      <c r="AP90">
        <v>0</v>
      </c>
      <c r="AQ90" s="1">
        <v>45289</v>
      </c>
      <c r="AR90">
        <v>0</v>
      </c>
      <c r="AS90">
        <v>0</v>
      </c>
      <c r="AT90" s="1">
        <v>45289</v>
      </c>
    </row>
    <row r="91" spans="1:46" hidden="1" x14ac:dyDescent="0.35">
      <c r="A91" t="s">
        <v>812</v>
      </c>
      <c r="B91" t="s">
        <v>64</v>
      </c>
      <c r="C91">
        <v>1</v>
      </c>
      <c r="D91" t="s">
        <v>45</v>
      </c>
      <c r="E91">
        <v>1.3</v>
      </c>
      <c r="F91" t="s">
        <v>46</v>
      </c>
      <c r="G91" t="s">
        <v>47</v>
      </c>
      <c r="H91" t="s">
        <v>48</v>
      </c>
      <c r="I91" t="s">
        <v>65</v>
      </c>
      <c r="J91" t="s">
        <v>66</v>
      </c>
      <c r="K91" t="s">
        <v>833</v>
      </c>
      <c r="L91">
        <v>5</v>
      </c>
      <c r="M91">
        <v>9</v>
      </c>
      <c r="N91" t="s">
        <v>834</v>
      </c>
      <c r="O91" t="s">
        <v>54</v>
      </c>
      <c r="P91">
        <v>2400</v>
      </c>
      <c r="Q91" t="s">
        <v>368</v>
      </c>
      <c r="R91">
        <v>2490</v>
      </c>
      <c r="S91" t="s">
        <v>105</v>
      </c>
      <c r="T91">
        <v>2491</v>
      </c>
      <c r="U91" t="s">
        <v>374</v>
      </c>
      <c r="V91">
        <v>0</v>
      </c>
      <c r="W91" t="s">
        <v>58</v>
      </c>
      <c r="X91">
        <v>2000</v>
      </c>
      <c r="Y91" t="s">
        <v>105</v>
      </c>
      <c r="Z91" t="s">
        <v>815</v>
      </c>
      <c r="AA91" t="s">
        <v>835</v>
      </c>
      <c r="AB91" t="s">
        <v>810</v>
      </c>
      <c r="AC91" t="s">
        <v>120</v>
      </c>
      <c r="AD91" t="s">
        <v>836</v>
      </c>
      <c r="AG91" s="1">
        <v>491743.77</v>
      </c>
      <c r="AH91" s="1">
        <v>200000</v>
      </c>
      <c r="AI91" s="1">
        <v>491743.77</v>
      </c>
      <c r="AJ91" s="1">
        <v>12260.8</v>
      </c>
      <c r="AK91" s="1">
        <v>12260.8</v>
      </c>
      <c r="AL91" s="1">
        <v>12260.8</v>
      </c>
      <c r="AM91" s="1">
        <v>12260.8</v>
      </c>
      <c r="AN91" s="1">
        <v>479482.97</v>
      </c>
      <c r="AO91" s="1">
        <v>479482.97</v>
      </c>
      <c r="AP91" s="1">
        <v>4000000</v>
      </c>
      <c r="AQ91" s="1">
        <v>291743.77</v>
      </c>
      <c r="AR91">
        <v>0</v>
      </c>
      <c r="AS91" s="1">
        <v>4000000</v>
      </c>
      <c r="AT91" s="1">
        <v>291743.77</v>
      </c>
    </row>
    <row r="92" spans="1:46" hidden="1" x14ac:dyDescent="0.35">
      <c r="A92" t="s">
        <v>812</v>
      </c>
      <c r="B92" t="s">
        <v>64</v>
      </c>
      <c r="C92">
        <v>1</v>
      </c>
      <c r="D92" t="s">
        <v>45</v>
      </c>
      <c r="E92">
        <v>1.3</v>
      </c>
      <c r="F92" t="s">
        <v>46</v>
      </c>
      <c r="G92" t="s">
        <v>47</v>
      </c>
      <c r="H92" t="s">
        <v>48</v>
      </c>
      <c r="I92" t="s">
        <v>65</v>
      </c>
      <c r="J92" t="s">
        <v>66</v>
      </c>
      <c r="K92" t="s">
        <v>833</v>
      </c>
      <c r="L92">
        <v>5</v>
      </c>
      <c r="M92">
        <v>9</v>
      </c>
      <c r="N92" t="s">
        <v>834</v>
      </c>
      <c r="O92" t="s">
        <v>54</v>
      </c>
      <c r="P92">
        <v>2500</v>
      </c>
      <c r="Q92" t="s">
        <v>309</v>
      </c>
      <c r="R92">
        <v>2520</v>
      </c>
      <c r="S92" t="s">
        <v>105</v>
      </c>
      <c r="T92">
        <v>2521</v>
      </c>
      <c r="U92" t="s">
        <v>375</v>
      </c>
      <c r="V92">
        <v>0</v>
      </c>
      <c r="W92" t="s">
        <v>58</v>
      </c>
      <c r="X92">
        <v>2000</v>
      </c>
      <c r="Y92" t="s">
        <v>105</v>
      </c>
      <c r="Z92" t="s">
        <v>815</v>
      </c>
      <c r="AA92" t="s">
        <v>835</v>
      </c>
      <c r="AB92" t="s">
        <v>810</v>
      </c>
      <c r="AC92" t="s">
        <v>120</v>
      </c>
      <c r="AD92" t="s">
        <v>836</v>
      </c>
      <c r="AG92">
        <v>380</v>
      </c>
      <c r="AH92" s="1">
        <v>50000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380</v>
      </c>
      <c r="AO92">
        <v>380</v>
      </c>
      <c r="AP92">
        <v>0</v>
      </c>
      <c r="AQ92">
        <v>0</v>
      </c>
      <c r="AR92">
        <v>0</v>
      </c>
      <c r="AS92" s="1">
        <v>49620</v>
      </c>
      <c r="AT92" s="1">
        <v>-49620</v>
      </c>
    </row>
    <row r="93" spans="1:46" hidden="1" x14ac:dyDescent="0.35">
      <c r="A93" t="s">
        <v>812</v>
      </c>
      <c r="B93" t="s">
        <v>64</v>
      </c>
      <c r="C93">
        <v>1</v>
      </c>
      <c r="D93" t="s">
        <v>45</v>
      </c>
      <c r="E93">
        <v>1.3</v>
      </c>
      <c r="F93" t="s">
        <v>46</v>
      </c>
      <c r="G93" t="s">
        <v>47</v>
      </c>
      <c r="H93" t="s">
        <v>48</v>
      </c>
      <c r="I93" t="s">
        <v>65</v>
      </c>
      <c r="J93" t="s">
        <v>66</v>
      </c>
      <c r="K93" t="s">
        <v>833</v>
      </c>
      <c r="L93">
        <v>5</v>
      </c>
      <c r="M93">
        <v>9</v>
      </c>
      <c r="N93" t="s">
        <v>834</v>
      </c>
      <c r="O93" t="s">
        <v>54</v>
      </c>
      <c r="P93">
        <v>2500</v>
      </c>
      <c r="Q93" t="s">
        <v>309</v>
      </c>
      <c r="R93">
        <v>2560</v>
      </c>
      <c r="S93" t="s">
        <v>105</v>
      </c>
      <c r="T93">
        <v>2561</v>
      </c>
      <c r="U93" t="s">
        <v>376</v>
      </c>
      <c r="V93">
        <v>0</v>
      </c>
      <c r="W93" t="s">
        <v>58</v>
      </c>
      <c r="X93">
        <v>2000</v>
      </c>
      <c r="Y93" t="s">
        <v>105</v>
      </c>
      <c r="Z93" t="s">
        <v>815</v>
      </c>
      <c r="AA93" t="s">
        <v>835</v>
      </c>
      <c r="AB93" t="s">
        <v>810</v>
      </c>
      <c r="AC93" t="s">
        <v>120</v>
      </c>
      <c r="AD93" t="s">
        <v>836</v>
      </c>
      <c r="AG93" s="1">
        <v>20810</v>
      </c>
      <c r="AH93" s="1">
        <v>4000</v>
      </c>
      <c r="AI93">
        <v>769.66</v>
      </c>
      <c r="AJ93">
        <v>0</v>
      </c>
      <c r="AK93">
        <v>0</v>
      </c>
      <c r="AL93">
        <v>0</v>
      </c>
      <c r="AM93">
        <v>0</v>
      </c>
      <c r="AN93" s="1">
        <v>20810</v>
      </c>
      <c r="AO93" s="1">
        <v>20810</v>
      </c>
      <c r="AP93">
        <v>0</v>
      </c>
      <c r="AQ93" s="1">
        <v>16810</v>
      </c>
      <c r="AR93">
        <v>0</v>
      </c>
      <c r="AS93">
        <v>0</v>
      </c>
      <c r="AT93" s="1">
        <v>16810</v>
      </c>
    </row>
    <row r="94" spans="1:46" hidden="1" x14ac:dyDescent="0.35">
      <c r="A94" t="s">
        <v>812</v>
      </c>
      <c r="B94" t="s">
        <v>64</v>
      </c>
      <c r="C94">
        <v>1</v>
      </c>
      <c r="D94" t="s">
        <v>45</v>
      </c>
      <c r="E94">
        <v>1.3</v>
      </c>
      <c r="F94" t="s">
        <v>46</v>
      </c>
      <c r="G94" t="s">
        <v>47</v>
      </c>
      <c r="H94" t="s">
        <v>48</v>
      </c>
      <c r="I94" t="s">
        <v>65</v>
      </c>
      <c r="J94" t="s">
        <v>66</v>
      </c>
      <c r="K94" t="s">
        <v>833</v>
      </c>
      <c r="L94">
        <v>5</v>
      </c>
      <c r="M94">
        <v>9</v>
      </c>
      <c r="N94" t="s">
        <v>834</v>
      </c>
      <c r="O94" t="s">
        <v>54</v>
      </c>
      <c r="P94">
        <v>2600</v>
      </c>
      <c r="Q94" t="s">
        <v>128</v>
      </c>
      <c r="R94">
        <v>2610</v>
      </c>
      <c r="S94" t="s">
        <v>105</v>
      </c>
      <c r="T94">
        <v>2611</v>
      </c>
      <c r="U94" t="s">
        <v>128</v>
      </c>
      <c r="V94">
        <v>0</v>
      </c>
      <c r="W94" t="s">
        <v>58</v>
      </c>
      <c r="X94">
        <v>2000</v>
      </c>
      <c r="Y94" t="s">
        <v>105</v>
      </c>
      <c r="Z94" t="s">
        <v>815</v>
      </c>
      <c r="AA94" t="s">
        <v>835</v>
      </c>
      <c r="AB94" t="s">
        <v>810</v>
      </c>
      <c r="AC94" t="s">
        <v>120</v>
      </c>
      <c r="AD94" t="s">
        <v>836</v>
      </c>
      <c r="AG94" s="1">
        <v>55900000</v>
      </c>
      <c r="AH94" s="1">
        <v>40700000</v>
      </c>
      <c r="AI94" s="1">
        <v>26252446.809999999</v>
      </c>
      <c r="AJ94" s="1">
        <v>25846446.809999999</v>
      </c>
      <c r="AK94" s="1">
        <v>25217526.870000001</v>
      </c>
      <c r="AL94" s="1">
        <v>20910758.760000002</v>
      </c>
      <c r="AM94" s="1">
        <v>20910758.760000002</v>
      </c>
      <c r="AN94" s="1">
        <v>30053553.190000001</v>
      </c>
      <c r="AO94" s="1">
        <v>34989241.240000002</v>
      </c>
      <c r="AP94" s="1">
        <v>15200000</v>
      </c>
      <c r="AQ94">
        <v>0</v>
      </c>
      <c r="AR94">
        <v>0</v>
      </c>
      <c r="AS94">
        <v>0</v>
      </c>
      <c r="AT94" s="1">
        <v>15200000</v>
      </c>
    </row>
    <row r="95" spans="1:46" hidden="1" x14ac:dyDescent="0.35">
      <c r="A95" t="s">
        <v>812</v>
      </c>
      <c r="B95" t="s">
        <v>64</v>
      </c>
      <c r="C95">
        <v>1</v>
      </c>
      <c r="D95" t="s">
        <v>45</v>
      </c>
      <c r="E95">
        <v>1.3</v>
      </c>
      <c r="F95" t="s">
        <v>46</v>
      </c>
      <c r="G95" t="s">
        <v>47</v>
      </c>
      <c r="H95" t="s">
        <v>48</v>
      </c>
      <c r="I95" t="s">
        <v>65</v>
      </c>
      <c r="J95" t="s">
        <v>66</v>
      </c>
      <c r="K95" t="s">
        <v>833</v>
      </c>
      <c r="L95">
        <v>5</v>
      </c>
      <c r="M95">
        <v>9</v>
      </c>
      <c r="N95" t="s">
        <v>834</v>
      </c>
      <c r="O95" t="s">
        <v>54</v>
      </c>
      <c r="P95">
        <v>2900</v>
      </c>
      <c r="Q95" t="s">
        <v>311</v>
      </c>
      <c r="R95">
        <v>2910</v>
      </c>
      <c r="S95" t="s">
        <v>105</v>
      </c>
      <c r="T95">
        <v>2911</v>
      </c>
      <c r="U95" t="s">
        <v>312</v>
      </c>
      <c r="V95">
        <v>0</v>
      </c>
      <c r="W95" t="s">
        <v>58</v>
      </c>
      <c r="X95">
        <v>2000</v>
      </c>
      <c r="Y95" t="s">
        <v>105</v>
      </c>
      <c r="Z95" t="s">
        <v>815</v>
      </c>
      <c r="AA95" t="s">
        <v>835</v>
      </c>
      <c r="AB95" t="s">
        <v>810</v>
      </c>
      <c r="AC95" t="s">
        <v>120</v>
      </c>
      <c r="AD95" t="s">
        <v>836</v>
      </c>
      <c r="AG95" s="1">
        <v>218994</v>
      </c>
      <c r="AH95" s="1">
        <v>100000</v>
      </c>
      <c r="AI95" s="1">
        <v>124064.02</v>
      </c>
      <c r="AJ95" s="1">
        <v>18594.63</v>
      </c>
      <c r="AK95" s="1">
        <v>18594.63</v>
      </c>
      <c r="AL95" s="1">
        <v>12185.63</v>
      </c>
      <c r="AM95" s="1">
        <v>12185.63</v>
      </c>
      <c r="AN95" s="1">
        <v>200399.37</v>
      </c>
      <c r="AO95" s="1">
        <v>206808.37</v>
      </c>
      <c r="AP95">
        <v>0</v>
      </c>
      <c r="AQ95" s="1">
        <v>138994</v>
      </c>
      <c r="AR95">
        <v>0</v>
      </c>
      <c r="AS95" s="1">
        <v>20000</v>
      </c>
      <c r="AT95" s="1">
        <v>118994</v>
      </c>
    </row>
    <row r="96" spans="1:46" hidden="1" x14ac:dyDescent="0.35">
      <c r="A96" t="s">
        <v>812</v>
      </c>
      <c r="B96" t="s">
        <v>64</v>
      </c>
      <c r="C96">
        <v>1</v>
      </c>
      <c r="D96" t="s">
        <v>45</v>
      </c>
      <c r="E96">
        <v>1.3</v>
      </c>
      <c r="F96" t="s">
        <v>46</v>
      </c>
      <c r="G96" t="s">
        <v>47</v>
      </c>
      <c r="H96" t="s">
        <v>48</v>
      </c>
      <c r="I96" t="s">
        <v>65</v>
      </c>
      <c r="J96" t="s">
        <v>66</v>
      </c>
      <c r="K96" t="s">
        <v>833</v>
      </c>
      <c r="L96">
        <v>5</v>
      </c>
      <c r="M96">
        <v>9</v>
      </c>
      <c r="N96" t="s">
        <v>834</v>
      </c>
      <c r="O96" t="s">
        <v>54</v>
      </c>
      <c r="P96">
        <v>2900</v>
      </c>
      <c r="Q96" t="s">
        <v>311</v>
      </c>
      <c r="R96">
        <v>2920</v>
      </c>
      <c r="S96" t="s">
        <v>105</v>
      </c>
      <c r="T96">
        <v>2921</v>
      </c>
      <c r="U96" t="s">
        <v>378</v>
      </c>
      <c r="V96">
        <v>0</v>
      </c>
      <c r="W96" t="s">
        <v>58</v>
      </c>
      <c r="X96">
        <v>2000</v>
      </c>
      <c r="Y96" t="s">
        <v>105</v>
      </c>
      <c r="Z96" t="s">
        <v>815</v>
      </c>
      <c r="AA96" t="s">
        <v>835</v>
      </c>
      <c r="AB96" t="s">
        <v>810</v>
      </c>
      <c r="AC96" t="s">
        <v>120</v>
      </c>
      <c r="AD96" t="s">
        <v>836</v>
      </c>
      <c r="AG96" s="1">
        <v>160000</v>
      </c>
      <c r="AH96" s="1">
        <v>50000</v>
      </c>
      <c r="AI96" s="1">
        <v>108814.73</v>
      </c>
      <c r="AJ96">
        <v>0</v>
      </c>
      <c r="AK96">
        <v>0</v>
      </c>
      <c r="AL96">
        <v>0</v>
      </c>
      <c r="AM96">
        <v>0</v>
      </c>
      <c r="AN96" s="1">
        <v>160000</v>
      </c>
      <c r="AO96" s="1">
        <v>160000</v>
      </c>
      <c r="AP96">
        <v>0</v>
      </c>
      <c r="AQ96" s="1">
        <v>140000</v>
      </c>
      <c r="AR96">
        <v>0</v>
      </c>
      <c r="AS96" s="1">
        <v>30000</v>
      </c>
      <c r="AT96" s="1">
        <v>110000</v>
      </c>
    </row>
    <row r="97" spans="1:46" hidden="1" x14ac:dyDescent="0.35">
      <c r="A97" t="s">
        <v>812</v>
      </c>
      <c r="B97" t="s">
        <v>64</v>
      </c>
      <c r="C97">
        <v>1</v>
      </c>
      <c r="D97" t="s">
        <v>45</v>
      </c>
      <c r="E97">
        <v>1.3</v>
      </c>
      <c r="F97" t="s">
        <v>46</v>
      </c>
      <c r="G97" t="s">
        <v>47</v>
      </c>
      <c r="H97" t="s">
        <v>48</v>
      </c>
      <c r="I97" t="s">
        <v>65</v>
      </c>
      <c r="J97" t="s">
        <v>66</v>
      </c>
      <c r="K97" t="s">
        <v>833</v>
      </c>
      <c r="L97">
        <v>5</v>
      </c>
      <c r="M97">
        <v>9</v>
      </c>
      <c r="N97" t="s">
        <v>834</v>
      </c>
      <c r="O97" t="s">
        <v>54</v>
      </c>
      <c r="P97">
        <v>2900</v>
      </c>
      <c r="Q97" t="s">
        <v>311</v>
      </c>
      <c r="R97">
        <v>2960</v>
      </c>
      <c r="S97" t="s">
        <v>105</v>
      </c>
      <c r="T97">
        <v>2961</v>
      </c>
      <c r="U97" t="s">
        <v>379</v>
      </c>
      <c r="V97">
        <v>0</v>
      </c>
      <c r="W97" t="s">
        <v>58</v>
      </c>
      <c r="X97">
        <v>2000</v>
      </c>
      <c r="Y97" t="s">
        <v>105</v>
      </c>
      <c r="Z97" t="s">
        <v>815</v>
      </c>
      <c r="AA97" t="s">
        <v>835</v>
      </c>
      <c r="AB97" t="s">
        <v>810</v>
      </c>
      <c r="AC97" t="s">
        <v>120</v>
      </c>
      <c r="AD97" t="s">
        <v>836</v>
      </c>
      <c r="AG97" s="1">
        <v>2100000</v>
      </c>
      <c r="AH97" s="1">
        <v>400000</v>
      </c>
      <c r="AI97" s="1">
        <v>1829300.86</v>
      </c>
      <c r="AJ97" s="1">
        <v>1829300.86</v>
      </c>
      <c r="AK97" s="1">
        <v>70731.34</v>
      </c>
      <c r="AL97" s="1">
        <v>50651.28</v>
      </c>
      <c r="AM97" s="1">
        <v>50651.28</v>
      </c>
      <c r="AN97" s="1">
        <v>270699.14</v>
      </c>
      <c r="AO97" s="1">
        <v>2049348.72</v>
      </c>
      <c r="AP97">
        <v>0</v>
      </c>
      <c r="AQ97" s="1">
        <v>1700000</v>
      </c>
      <c r="AR97">
        <v>0</v>
      </c>
      <c r="AS97">
        <v>0</v>
      </c>
      <c r="AT97" s="1">
        <v>1700000</v>
      </c>
    </row>
    <row r="98" spans="1:46" hidden="1" x14ac:dyDescent="0.35">
      <c r="A98" t="s">
        <v>812</v>
      </c>
      <c r="B98" t="s">
        <v>64</v>
      </c>
      <c r="C98">
        <v>1</v>
      </c>
      <c r="D98" t="s">
        <v>45</v>
      </c>
      <c r="E98">
        <v>1.3</v>
      </c>
      <c r="F98" t="s">
        <v>46</v>
      </c>
      <c r="G98" t="s">
        <v>47</v>
      </c>
      <c r="H98" t="s">
        <v>48</v>
      </c>
      <c r="I98" t="s">
        <v>65</v>
      </c>
      <c r="J98" t="s">
        <v>66</v>
      </c>
      <c r="K98" t="s">
        <v>833</v>
      </c>
      <c r="L98">
        <v>5</v>
      </c>
      <c r="M98">
        <v>9</v>
      </c>
      <c r="N98" t="s">
        <v>834</v>
      </c>
      <c r="O98" t="s">
        <v>54</v>
      </c>
      <c r="P98">
        <v>2900</v>
      </c>
      <c r="Q98" t="s">
        <v>311</v>
      </c>
      <c r="R98">
        <v>2980</v>
      </c>
      <c r="S98" t="s">
        <v>105</v>
      </c>
      <c r="T98">
        <v>2981</v>
      </c>
      <c r="U98" t="s">
        <v>380</v>
      </c>
      <c r="V98">
        <v>0</v>
      </c>
      <c r="W98" t="s">
        <v>58</v>
      </c>
      <c r="X98">
        <v>2000</v>
      </c>
      <c r="Y98" t="s">
        <v>105</v>
      </c>
      <c r="Z98" t="s">
        <v>815</v>
      </c>
      <c r="AA98" t="s">
        <v>835</v>
      </c>
      <c r="AB98" t="s">
        <v>810</v>
      </c>
      <c r="AC98" t="s">
        <v>120</v>
      </c>
      <c r="AD98" t="s">
        <v>836</v>
      </c>
      <c r="AG98" s="1">
        <v>500000</v>
      </c>
      <c r="AH98" s="1">
        <v>500000</v>
      </c>
      <c r="AI98" s="1">
        <v>496768.66</v>
      </c>
      <c r="AJ98" s="1">
        <v>353551.96</v>
      </c>
      <c r="AK98" s="1">
        <v>116449.79</v>
      </c>
      <c r="AL98" s="1">
        <v>63267.51</v>
      </c>
      <c r="AM98" s="1">
        <v>63267.51</v>
      </c>
      <c r="AN98" s="1">
        <v>146448.04</v>
      </c>
      <c r="AO98" s="1">
        <v>436732.49</v>
      </c>
      <c r="AP98">
        <v>0</v>
      </c>
      <c r="AQ98">
        <v>0</v>
      </c>
      <c r="AR98">
        <v>0</v>
      </c>
      <c r="AS98">
        <v>0</v>
      </c>
      <c r="AT98">
        <v>0</v>
      </c>
    </row>
    <row r="99" spans="1:46" hidden="1" x14ac:dyDescent="0.35">
      <c r="A99" t="s">
        <v>812</v>
      </c>
      <c r="B99" t="s">
        <v>64</v>
      </c>
      <c r="C99">
        <v>1</v>
      </c>
      <c r="D99" t="s">
        <v>45</v>
      </c>
      <c r="E99">
        <v>1.3</v>
      </c>
      <c r="F99" t="s">
        <v>46</v>
      </c>
      <c r="G99" t="s">
        <v>47</v>
      </c>
      <c r="H99" t="s">
        <v>48</v>
      </c>
      <c r="I99" t="s">
        <v>65</v>
      </c>
      <c r="J99" t="s">
        <v>66</v>
      </c>
      <c r="K99" t="s">
        <v>833</v>
      </c>
      <c r="L99">
        <v>5</v>
      </c>
      <c r="M99">
        <v>9</v>
      </c>
      <c r="N99" t="s">
        <v>834</v>
      </c>
      <c r="O99" t="s">
        <v>54</v>
      </c>
      <c r="P99">
        <v>2900</v>
      </c>
      <c r="Q99" t="s">
        <v>311</v>
      </c>
      <c r="R99">
        <v>2990</v>
      </c>
      <c r="S99" t="s">
        <v>105</v>
      </c>
      <c r="T99">
        <v>2991</v>
      </c>
      <c r="U99" t="s">
        <v>311</v>
      </c>
      <c r="V99">
        <v>0</v>
      </c>
      <c r="W99" t="s">
        <v>58</v>
      </c>
      <c r="X99">
        <v>2000</v>
      </c>
      <c r="Y99" t="s">
        <v>105</v>
      </c>
      <c r="Z99" t="s">
        <v>815</v>
      </c>
      <c r="AA99" t="s">
        <v>835</v>
      </c>
      <c r="AB99" t="s">
        <v>810</v>
      </c>
      <c r="AC99" t="s">
        <v>120</v>
      </c>
      <c r="AD99" t="s">
        <v>836</v>
      </c>
      <c r="AG99" s="1">
        <v>154192</v>
      </c>
      <c r="AH99" s="1">
        <v>450000</v>
      </c>
      <c r="AI99">
        <v>0</v>
      </c>
      <c r="AJ99">
        <v>0</v>
      </c>
      <c r="AK99">
        <v>0</v>
      </c>
      <c r="AL99">
        <v>0</v>
      </c>
      <c r="AM99">
        <v>0</v>
      </c>
      <c r="AN99" s="1">
        <v>154192</v>
      </c>
      <c r="AO99" s="1">
        <v>154192</v>
      </c>
      <c r="AP99">
        <v>0</v>
      </c>
      <c r="AQ99">
        <v>0</v>
      </c>
      <c r="AR99">
        <v>0</v>
      </c>
      <c r="AS99" s="1">
        <v>295808</v>
      </c>
      <c r="AT99" s="1">
        <v>-295808</v>
      </c>
    </row>
    <row r="100" spans="1:46" hidden="1" x14ac:dyDescent="0.35">
      <c r="A100" t="s">
        <v>812</v>
      </c>
      <c r="B100" t="s">
        <v>64</v>
      </c>
      <c r="C100">
        <v>1</v>
      </c>
      <c r="D100" t="s">
        <v>45</v>
      </c>
      <c r="E100">
        <v>1.3</v>
      </c>
      <c r="F100" t="s">
        <v>46</v>
      </c>
      <c r="G100" t="s">
        <v>47</v>
      </c>
      <c r="H100" t="s">
        <v>48</v>
      </c>
      <c r="I100" t="s">
        <v>65</v>
      </c>
      <c r="J100" t="s">
        <v>66</v>
      </c>
      <c r="K100" t="s">
        <v>833</v>
      </c>
      <c r="L100">
        <v>5</v>
      </c>
      <c r="M100">
        <v>9</v>
      </c>
      <c r="N100" t="s">
        <v>834</v>
      </c>
      <c r="O100" t="s">
        <v>54</v>
      </c>
      <c r="P100">
        <v>3100</v>
      </c>
      <c r="Q100" t="s">
        <v>198</v>
      </c>
      <c r="R100">
        <v>3110</v>
      </c>
      <c r="S100" t="s">
        <v>56</v>
      </c>
      <c r="T100">
        <v>3111</v>
      </c>
      <c r="U100" t="s">
        <v>199</v>
      </c>
      <c r="V100">
        <v>0</v>
      </c>
      <c r="W100" t="s">
        <v>58</v>
      </c>
      <c r="X100">
        <v>3000</v>
      </c>
      <c r="Y100" t="s">
        <v>56</v>
      </c>
      <c r="Z100" t="s">
        <v>815</v>
      </c>
      <c r="AA100" t="s">
        <v>835</v>
      </c>
      <c r="AB100" t="s">
        <v>810</v>
      </c>
      <c r="AC100" t="s">
        <v>120</v>
      </c>
      <c r="AD100" t="s">
        <v>836</v>
      </c>
      <c r="AG100" s="1">
        <v>9200000</v>
      </c>
      <c r="AH100" s="1">
        <v>6500000</v>
      </c>
      <c r="AI100" s="1">
        <v>9199999.4900000002</v>
      </c>
      <c r="AJ100" s="1">
        <v>9199999.4900000002</v>
      </c>
      <c r="AK100" s="1">
        <v>5865769.7300000004</v>
      </c>
      <c r="AL100" s="1">
        <v>5865769.7300000004</v>
      </c>
      <c r="AM100" s="1">
        <v>5865769.7300000004</v>
      </c>
      <c r="AN100">
        <v>0.51</v>
      </c>
      <c r="AO100" s="1">
        <v>3334230.27</v>
      </c>
      <c r="AP100">
        <v>0</v>
      </c>
      <c r="AQ100" s="1">
        <v>2700000</v>
      </c>
      <c r="AR100">
        <v>0</v>
      </c>
      <c r="AS100">
        <v>0</v>
      </c>
      <c r="AT100" s="1">
        <v>2700000</v>
      </c>
    </row>
    <row r="101" spans="1:46" hidden="1" x14ac:dyDescent="0.35">
      <c r="A101" t="s">
        <v>812</v>
      </c>
      <c r="B101" t="s">
        <v>64</v>
      </c>
      <c r="C101">
        <v>1</v>
      </c>
      <c r="D101" t="s">
        <v>45</v>
      </c>
      <c r="E101">
        <v>1.3</v>
      </c>
      <c r="F101" t="s">
        <v>46</v>
      </c>
      <c r="G101" t="s">
        <v>47</v>
      </c>
      <c r="H101" t="s">
        <v>48</v>
      </c>
      <c r="I101" t="s">
        <v>65</v>
      </c>
      <c r="J101" t="s">
        <v>66</v>
      </c>
      <c r="K101" t="s">
        <v>833</v>
      </c>
      <c r="L101">
        <v>5</v>
      </c>
      <c r="M101">
        <v>9</v>
      </c>
      <c r="N101" t="s">
        <v>834</v>
      </c>
      <c r="O101" t="s">
        <v>54</v>
      </c>
      <c r="P101">
        <v>3100</v>
      </c>
      <c r="Q101" t="s">
        <v>198</v>
      </c>
      <c r="R101">
        <v>3140</v>
      </c>
      <c r="S101" t="s">
        <v>56</v>
      </c>
      <c r="T101">
        <v>3141</v>
      </c>
      <c r="U101" t="s">
        <v>381</v>
      </c>
      <c r="V101">
        <v>0</v>
      </c>
      <c r="W101" t="s">
        <v>58</v>
      </c>
      <c r="X101">
        <v>3000</v>
      </c>
      <c r="Y101" t="s">
        <v>56</v>
      </c>
      <c r="Z101" t="s">
        <v>815</v>
      </c>
      <c r="AA101" t="s">
        <v>835</v>
      </c>
      <c r="AB101" t="s">
        <v>810</v>
      </c>
      <c r="AC101" t="s">
        <v>120</v>
      </c>
      <c r="AD101" t="s">
        <v>836</v>
      </c>
      <c r="AG101" s="1">
        <v>700000</v>
      </c>
      <c r="AH101" s="1">
        <v>700000</v>
      </c>
      <c r="AI101" s="1">
        <v>699480</v>
      </c>
      <c r="AJ101" s="1">
        <v>699480</v>
      </c>
      <c r="AK101" s="1">
        <v>371355.32</v>
      </c>
      <c r="AL101" s="1">
        <v>371355.32</v>
      </c>
      <c r="AM101" s="1">
        <v>371355.32</v>
      </c>
      <c r="AN101">
        <v>520</v>
      </c>
      <c r="AO101" s="1">
        <v>328644.68</v>
      </c>
      <c r="AP101">
        <v>0</v>
      </c>
      <c r="AQ101">
        <v>0</v>
      </c>
      <c r="AR101">
        <v>0</v>
      </c>
      <c r="AS101">
        <v>0</v>
      </c>
      <c r="AT101">
        <v>0</v>
      </c>
    </row>
    <row r="102" spans="1:46" hidden="1" x14ac:dyDescent="0.35">
      <c r="A102" t="s">
        <v>812</v>
      </c>
      <c r="B102" t="s">
        <v>64</v>
      </c>
      <c r="C102">
        <v>1</v>
      </c>
      <c r="D102" t="s">
        <v>45</v>
      </c>
      <c r="E102">
        <v>1.3</v>
      </c>
      <c r="F102" t="s">
        <v>46</v>
      </c>
      <c r="G102" t="s">
        <v>47</v>
      </c>
      <c r="H102" t="s">
        <v>48</v>
      </c>
      <c r="I102" t="s">
        <v>65</v>
      </c>
      <c r="J102" t="s">
        <v>66</v>
      </c>
      <c r="K102" t="s">
        <v>833</v>
      </c>
      <c r="L102">
        <v>5</v>
      </c>
      <c r="M102">
        <v>9</v>
      </c>
      <c r="N102" t="s">
        <v>834</v>
      </c>
      <c r="O102" t="s">
        <v>54</v>
      </c>
      <c r="P102">
        <v>3100</v>
      </c>
      <c r="Q102" t="s">
        <v>198</v>
      </c>
      <c r="R102">
        <v>316</v>
      </c>
      <c r="S102" t="s">
        <v>247</v>
      </c>
      <c r="T102">
        <v>3161</v>
      </c>
      <c r="U102" t="s">
        <v>247</v>
      </c>
      <c r="V102">
        <v>0</v>
      </c>
      <c r="W102" t="s">
        <v>58</v>
      </c>
      <c r="X102">
        <v>3000</v>
      </c>
      <c r="Y102" t="s">
        <v>56</v>
      </c>
      <c r="Z102" t="s">
        <v>815</v>
      </c>
      <c r="AA102" t="s">
        <v>835</v>
      </c>
      <c r="AB102" t="s">
        <v>810</v>
      </c>
      <c r="AC102" t="s">
        <v>120</v>
      </c>
      <c r="AD102" t="s">
        <v>836</v>
      </c>
      <c r="AG102" s="1">
        <v>2641206</v>
      </c>
      <c r="AH102" s="1">
        <v>2800000</v>
      </c>
      <c r="AI102" s="1">
        <v>2641205.16</v>
      </c>
      <c r="AJ102" s="1">
        <v>2641205.16</v>
      </c>
      <c r="AK102" s="1">
        <v>1386793.92</v>
      </c>
      <c r="AL102" s="1">
        <v>1386793.92</v>
      </c>
      <c r="AM102" s="1">
        <v>1386793.92</v>
      </c>
      <c r="AN102">
        <v>0.84</v>
      </c>
      <c r="AO102" s="1">
        <v>1254412.08</v>
      </c>
      <c r="AP102">
        <v>0</v>
      </c>
      <c r="AQ102">
        <v>0</v>
      </c>
      <c r="AR102">
        <v>0</v>
      </c>
      <c r="AS102" s="1">
        <v>158794</v>
      </c>
      <c r="AT102" s="1">
        <v>-158794</v>
      </c>
    </row>
    <row r="103" spans="1:46" hidden="1" x14ac:dyDescent="0.35">
      <c r="A103" t="s">
        <v>812</v>
      </c>
      <c r="B103" t="s">
        <v>64</v>
      </c>
      <c r="C103">
        <v>1</v>
      </c>
      <c r="D103" t="s">
        <v>45</v>
      </c>
      <c r="E103">
        <v>1.3</v>
      </c>
      <c r="F103" t="s">
        <v>46</v>
      </c>
      <c r="G103" t="s">
        <v>47</v>
      </c>
      <c r="H103" t="s">
        <v>48</v>
      </c>
      <c r="I103" t="s">
        <v>65</v>
      </c>
      <c r="J103" t="s">
        <v>66</v>
      </c>
      <c r="K103" t="s">
        <v>833</v>
      </c>
      <c r="L103">
        <v>5</v>
      </c>
      <c r="M103">
        <v>9</v>
      </c>
      <c r="N103" t="s">
        <v>834</v>
      </c>
      <c r="O103" t="s">
        <v>54</v>
      </c>
      <c r="P103">
        <v>3200</v>
      </c>
      <c r="Q103" t="s">
        <v>136</v>
      </c>
      <c r="R103">
        <v>3220</v>
      </c>
      <c r="S103" t="s">
        <v>56</v>
      </c>
      <c r="T103">
        <v>3221</v>
      </c>
      <c r="U103" t="s">
        <v>382</v>
      </c>
      <c r="V103">
        <v>0</v>
      </c>
      <c r="W103" t="s">
        <v>58</v>
      </c>
      <c r="X103">
        <v>3000</v>
      </c>
      <c r="Y103" t="s">
        <v>56</v>
      </c>
      <c r="Z103" t="s">
        <v>815</v>
      </c>
      <c r="AA103" t="s">
        <v>835</v>
      </c>
      <c r="AB103" t="s">
        <v>810</v>
      </c>
      <c r="AC103" t="s">
        <v>120</v>
      </c>
      <c r="AD103" t="s">
        <v>836</v>
      </c>
      <c r="AG103" s="1">
        <v>6239987.5499999998</v>
      </c>
      <c r="AH103" s="1">
        <v>2500000</v>
      </c>
      <c r="AI103" s="1">
        <v>5570444.6900000004</v>
      </c>
      <c r="AJ103" s="1">
        <v>5570444.6900000004</v>
      </c>
      <c r="AK103" s="1">
        <v>3598696.64</v>
      </c>
      <c r="AL103" s="1">
        <v>3209415.95</v>
      </c>
      <c r="AM103" s="1">
        <v>3209415.95</v>
      </c>
      <c r="AN103" s="1">
        <v>669542.86</v>
      </c>
      <c r="AO103" s="1">
        <v>3030571.6</v>
      </c>
      <c r="AP103">
        <v>0</v>
      </c>
      <c r="AQ103" s="1">
        <v>3949994</v>
      </c>
      <c r="AR103">
        <v>0</v>
      </c>
      <c r="AS103" s="1">
        <v>210006.45</v>
      </c>
      <c r="AT103" s="1">
        <v>3739987.55</v>
      </c>
    </row>
    <row r="104" spans="1:46" hidden="1" x14ac:dyDescent="0.35">
      <c r="A104" t="s">
        <v>812</v>
      </c>
      <c r="B104" t="s">
        <v>64</v>
      </c>
      <c r="C104">
        <v>1</v>
      </c>
      <c r="D104" t="s">
        <v>45</v>
      </c>
      <c r="E104">
        <v>1.3</v>
      </c>
      <c r="F104" t="s">
        <v>46</v>
      </c>
      <c r="G104" t="s">
        <v>47</v>
      </c>
      <c r="H104" t="s">
        <v>48</v>
      </c>
      <c r="I104" t="s">
        <v>65</v>
      </c>
      <c r="J104" t="s">
        <v>66</v>
      </c>
      <c r="K104" t="s">
        <v>833</v>
      </c>
      <c r="L104">
        <v>5</v>
      </c>
      <c r="M104">
        <v>9</v>
      </c>
      <c r="N104" t="s">
        <v>834</v>
      </c>
      <c r="O104" t="s">
        <v>54</v>
      </c>
      <c r="P104">
        <v>3200</v>
      </c>
      <c r="Q104" t="s">
        <v>136</v>
      </c>
      <c r="R104">
        <v>3250</v>
      </c>
      <c r="S104" t="s">
        <v>56</v>
      </c>
      <c r="T104">
        <v>3251</v>
      </c>
      <c r="U104" t="s">
        <v>137</v>
      </c>
      <c r="V104">
        <v>0</v>
      </c>
      <c r="W104" t="s">
        <v>58</v>
      </c>
      <c r="X104">
        <v>3000</v>
      </c>
      <c r="Y104" t="s">
        <v>56</v>
      </c>
      <c r="Z104" t="s">
        <v>815</v>
      </c>
      <c r="AA104" t="s">
        <v>835</v>
      </c>
      <c r="AB104" t="s">
        <v>810</v>
      </c>
      <c r="AC104" t="s">
        <v>120</v>
      </c>
      <c r="AD104" t="s">
        <v>836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 s="1">
        <v>58450847.689999998</v>
      </c>
      <c r="AQ104" s="1">
        <v>5649152.3099999996</v>
      </c>
      <c r="AR104">
        <v>0</v>
      </c>
      <c r="AS104" s="1">
        <v>64100000</v>
      </c>
      <c r="AT104">
        <v>0</v>
      </c>
    </row>
    <row r="105" spans="1:46" hidden="1" x14ac:dyDescent="0.35">
      <c r="A105" t="s">
        <v>812</v>
      </c>
      <c r="B105" t="s">
        <v>64</v>
      </c>
      <c r="C105">
        <v>1</v>
      </c>
      <c r="D105" t="s">
        <v>45</v>
      </c>
      <c r="E105">
        <v>1.3</v>
      </c>
      <c r="F105" t="s">
        <v>46</v>
      </c>
      <c r="G105" t="s">
        <v>47</v>
      </c>
      <c r="H105" t="s">
        <v>48</v>
      </c>
      <c r="I105" t="s">
        <v>65</v>
      </c>
      <c r="J105" t="s">
        <v>66</v>
      </c>
      <c r="K105" t="s">
        <v>833</v>
      </c>
      <c r="L105">
        <v>5</v>
      </c>
      <c r="M105">
        <v>9</v>
      </c>
      <c r="N105" t="s">
        <v>834</v>
      </c>
      <c r="O105" t="s">
        <v>54</v>
      </c>
      <c r="P105">
        <v>3200</v>
      </c>
      <c r="Q105" t="s">
        <v>136</v>
      </c>
      <c r="R105">
        <v>3260</v>
      </c>
      <c r="S105" t="s">
        <v>56</v>
      </c>
      <c r="T105">
        <v>3261</v>
      </c>
      <c r="U105" t="s">
        <v>409</v>
      </c>
      <c r="V105">
        <v>0</v>
      </c>
      <c r="W105" t="s">
        <v>58</v>
      </c>
      <c r="X105">
        <v>3000</v>
      </c>
      <c r="Y105" t="s">
        <v>56</v>
      </c>
      <c r="Z105" t="s">
        <v>815</v>
      </c>
      <c r="AA105" t="s">
        <v>835</v>
      </c>
      <c r="AB105" t="s">
        <v>810</v>
      </c>
      <c r="AC105" t="s">
        <v>120</v>
      </c>
      <c r="AD105" t="s">
        <v>836</v>
      </c>
      <c r="AG105" s="1">
        <v>79100000</v>
      </c>
      <c r="AH105">
        <v>0</v>
      </c>
      <c r="AI105" s="1">
        <v>79083735.439999998</v>
      </c>
      <c r="AJ105" s="1">
        <v>79083735.439999998</v>
      </c>
      <c r="AK105" s="1">
        <v>34105443.520000003</v>
      </c>
      <c r="AL105" s="1">
        <v>34105443.520000003</v>
      </c>
      <c r="AM105" s="1">
        <v>31926592.559999999</v>
      </c>
      <c r="AN105" s="1">
        <v>16264.56</v>
      </c>
      <c r="AO105" s="1">
        <v>47173407.439999998</v>
      </c>
      <c r="AP105" s="1">
        <v>15000000</v>
      </c>
      <c r="AQ105" s="1">
        <v>64100000</v>
      </c>
      <c r="AR105">
        <v>0</v>
      </c>
      <c r="AS105">
        <v>0</v>
      </c>
      <c r="AT105" s="1">
        <v>79100000</v>
      </c>
    </row>
    <row r="106" spans="1:46" hidden="1" x14ac:dyDescent="0.35">
      <c r="A106" t="s">
        <v>812</v>
      </c>
      <c r="B106" t="s">
        <v>64</v>
      </c>
      <c r="C106">
        <v>1</v>
      </c>
      <c r="D106" t="s">
        <v>45</v>
      </c>
      <c r="E106">
        <v>1.3</v>
      </c>
      <c r="F106" t="s">
        <v>46</v>
      </c>
      <c r="G106" t="s">
        <v>47</v>
      </c>
      <c r="H106" t="s">
        <v>48</v>
      </c>
      <c r="I106" t="s">
        <v>65</v>
      </c>
      <c r="J106" t="s">
        <v>66</v>
      </c>
      <c r="K106" t="s">
        <v>833</v>
      </c>
      <c r="L106">
        <v>5</v>
      </c>
      <c r="M106">
        <v>9</v>
      </c>
      <c r="N106" t="s">
        <v>834</v>
      </c>
      <c r="O106" t="s">
        <v>54</v>
      </c>
      <c r="P106">
        <v>3200</v>
      </c>
      <c r="Q106" t="s">
        <v>136</v>
      </c>
      <c r="R106">
        <v>3290</v>
      </c>
      <c r="S106" t="s">
        <v>56</v>
      </c>
      <c r="T106">
        <v>3291</v>
      </c>
      <c r="U106" t="s">
        <v>315</v>
      </c>
      <c r="V106">
        <v>0</v>
      </c>
      <c r="W106" t="s">
        <v>58</v>
      </c>
      <c r="X106">
        <v>3000</v>
      </c>
      <c r="Y106" t="s">
        <v>56</v>
      </c>
      <c r="Z106" t="s">
        <v>815</v>
      </c>
      <c r="AA106" t="s">
        <v>835</v>
      </c>
      <c r="AB106" t="s">
        <v>810</v>
      </c>
      <c r="AC106" t="s">
        <v>120</v>
      </c>
      <c r="AD106" t="s">
        <v>836</v>
      </c>
      <c r="AG106" s="1">
        <v>22330</v>
      </c>
      <c r="AH106">
        <v>0</v>
      </c>
      <c r="AI106" s="1">
        <v>22330</v>
      </c>
      <c r="AJ106" s="1">
        <v>22330</v>
      </c>
      <c r="AK106">
        <v>0</v>
      </c>
      <c r="AL106">
        <v>0</v>
      </c>
      <c r="AM106">
        <v>0</v>
      </c>
      <c r="AN106">
        <v>0</v>
      </c>
      <c r="AO106" s="1">
        <v>22330</v>
      </c>
      <c r="AP106">
        <v>0</v>
      </c>
      <c r="AQ106" s="1">
        <v>22330</v>
      </c>
      <c r="AR106">
        <v>0</v>
      </c>
      <c r="AS106">
        <v>0</v>
      </c>
      <c r="AT106" s="1">
        <v>22330</v>
      </c>
    </row>
    <row r="107" spans="1:46" hidden="1" x14ac:dyDescent="0.35">
      <c r="A107" t="s">
        <v>812</v>
      </c>
      <c r="B107" t="s">
        <v>64</v>
      </c>
      <c r="C107">
        <v>1</v>
      </c>
      <c r="D107" t="s">
        <v>45</v>
      </c>
      <c r="E107">
        <v>1.3</v>
      </c>
      <c r="F107" t="s">
        <v>46</v>
      </c>
      <c r="G107" t="s">
        <v>47</v>
      </c>
      <c r="H107" t="s">
        <v>48</v>
      </c>
      <c r="I107" t="s">
        <v>65</v>
      </c>
      <c r="J107" t="s">
        <v>66</v>
      </c>
      <c r="K107" t="s">
        <v>833</v>
      </c>
      <c r="L107">
        <v>5</v>
      </c>
      <c r="M107">
        <v>9</v>
      </c>
      <c r="N107" t="s">
        <v>834</v>
      </c>
      <c r="O107" t="s">
        <v>54</v>
      </c>
      <c r="P107">
        <v>3300</v>
      </c>
      <c r="Q107" t="s">
        <v>113</v>
      </c>
      <c r="R107">
        <v>3310</v>
      </c>
      <c r="S107" t="s">
        <v>56</v>
      </c>
      <c r="T107">
        <v>3311</v>
      </c>
      <c r="U107" t="s">
        <v>316</v>
      </c>
      <c r="V107">
        <v>0</v>
      </c>
      <c r="W107" t="s">
        <v>58</v>
      </c>
      <c r="X107">
        <v>3000</v>
      </c>
      <c r="Y107" t="s">
        <v>56</v>
      </c>
      <c r="Z107" t="s">
        <v>815</v>
      </c>
      <c r="AA107" t="s">
        <v>835</v>
      </c>
      <c r="AB107" t="s">
        <v>810</v>
      </c>
      <c r="AC107" t="s">
        <v>120</v>
      </c>
      <c r="AD107" t="s">
        <v>836</v>
      </c>
      <c r="AG107" s="1">
        <v>3090000</v>
      </c>
      <c r="AH107" s="1">
        <v>2000000</v>
      </c>
      <c r="AI107" s="1">
        <v>2808360</v>
      </c>
      <c r="AJ107" s="1">
        <v>2808360</v>
      </c>
      <c r="AK107" s="1">
        <v>1280640</v>
      </c>
      <c r="AL107" s="1">
        <v>1280640</v>
      </c>
      <c r="AM107" s="1">
        <v>1280640</v>
      </c>
      <c r="AN107" s="1">
        <v>281640</v>
      </c>
      <c r="AO107" s="1">
        <v>1809360</v>
      </c>
      <c r="AP107" s="1">
        <v>1000000</v>
      </c>
      <c r="AQ107" s="1">
        <v>90000</v>
      </c>
      <c r="AR107">
        <v>0</v>
      </c>
      <c r="AS107">
        <v>0</v>
      </c>
      <c r="AT107" s="1">
        <v>1090000</v>
      </c>
    </row>
    <row r="108" spans="1:46" hidden="1" x14ac:dyDescent="0.35">
      <c r="A108" t="s">
        <v>812</v>
      </c>
      <c r="B108" t="s">
        <v>64</v>
      </c>
      <c r="C108">
        <v>1</v>
      </c>
      <c r="D108" t="s">
        <v>45</v>
      </c>
      <c r="E108">
        <v>1.3</v>
      </c>
      <c r="F108" t="s">
        <v>46</v>
      </c>
      <c r="G108" t="s">
        <v>47</v>
      </c>
      <c r="H108" t="s">
        <v>48</v>
      </c>
      <c r="I108" t="s">
        <v>65</v>
      </c>
      <c r="J108" t="s">
        <v>66</v>
      </c>
      <c r="K108" t="s">
        <v>833</v>
      </c>
      <c r="L108">
        <v>5</v>
      </c>
      <c r="M108">
        <v>9</v>
      </c>
      <c r="N108" t="s">
        <v>834</v>
      </c>
      <c r="O108" t="s">
        <v>54</v>
      </c>
      <c r="P108">
        <v>3300</v>
      </c>
      <c r="Q108" t="s">
        <v>113</v>
      </c>
      <c r="R108">
        <v>3330</v>
      </c>
      <c r="S108" t="s">
        <v>56</v>
      </c>
      <c r="T108">
        <v>3331</v>
      </c>
      <c r="U108" t="s">
        <v>317</v>
      </c>
      <c r="V108">
        <v>0</v>
      </c>
      <c r="W108" t="s">
        <v>58</v>
      </c>
      <c r="X108">
        <v>3000</v>
      </c>
      <c r="Y108" t="s">
        <v>56</v>
      </c>
      <c r="Z108" t="s">
        <v>815</v>
      </c>
      <c r="AA108" t="s">
        <v>835</v>
      </c>
      <c r="AB108" t="s">
        <v>810</v>
      </c>
      <c r="AC108" t="s">
        <v>120</v>
      </c>
      <c r="AD108" t="s">
        <v>836</v>
      </c>
      <c r="AG108" s="1">
        <v>231500</v>
      </c>
      <c r="AH108" s="1">
        <v>50000</v>
      </c>
      <c r="AI108" s="1">
        <v>194880</v>
      </c>
      <c r="AJ108" s="1">
        <v>194880</v>
      </c>
      <c r="AK108" s="1">
        <v>194880</v>
      </c>
      <c r="AL108" s="1">
        <v>194880</v>
      </c>
      <c r="AM108" s="1">
        <v>194880</v>
      </c>
      <c r="AN108" s="1">
        <v>36620</v>
      </c>
      <c r="AO108" s="1">
        <v>36620</v>
      </c>
      <c r="AP108">
        <v>0</v>
      </c>
      <c r="AQ108" s="1">
        <v>181500</v>
      </c>
      <c r="AR108">
        <v>0</v>
      </c>
      <c r="AS108">
        <v>0</v>
      </c>
      <c r="AT108" s="1">
        <v>181500</v>
      </c>
    </row>
    <row r="109" spans="1:46" hidden="1" x14ac:dyDescent="0.35">
      <c r="A109" t="s">
        <v>812</v>
      </c>
      <c r="B109" t="s">
        <v>64</v>
      </c>
      <c r="C109">
        <v>1</v>
      </c>
      <c r="D109" t="s">
        <v>45</v>
      </c>
      <c r="E109">
        <v>1.3</v>
      </c>
      <c r="F109" t="s">
        <v>46</v>
      </c>
      <c r="G109" t="s">
        <v>47</v>
      </c>
      <c r="H109" t="s">
        <v>48</v>
      </c>
      <c r="I109" t="s">
        <v>65</v>
      </c>
      <c r="J109" t="s">
        <v>66</v>
      </c>
      <c r="K109" t="s">
        <v>833</v>
      </c>
      <c r="L109">
        <v>5</v>
      </c>
      <c r="M109">
        <v>9</v>
      </c>
      <c r="N109" t="s">
        <v>834</v>
      </c>
      <c r="O109" t="s">
        <v>54</v>
      </c>
      <c r="P109">
        <v>3300</v>
      </c>
      <c r="Q109" t="s">
        <v>113</v>
      </c>
      <c r="R109">
        <v>3340</v>
      </c>
      <c r="S109" t="s">
        <v>56</v>
      </c>
      <c r="T109">
        <v>3341</v>
      </c>
      <c r="U109" t="s">
        <v>162</v>
      </c>
      <c r="V109">
        <v>0</v>
      </c>
      <c r="W109" t="s">
        <v>58</v>
      </c>
      <c r="X109">
        <v>3000</v>
      </c>
      <c r="Y109" t="s">
        <v>56</v>
      </c>
      <c r="Z109" t="s">
        <v>815</v>
      </c>
      <c r="AA109" t="s">
        <v>835</v>
      </c>
      <c r="AB109" t="s">
        <v>810</v>
      </c>
      <c r="AC109" t="s">
        <v>120</v>
      </c>
      <c r="AD109" t="s">
        <v>836</v>
      </c>
      <c r="AG109" s="1">
        <v>2796004.92</v>
      </c>
      <c r="AH109" s="1">
        <v>1500000</v>
      </c>
      <c r="AI109" s="1">
        <v>2375216</v>
      </c>
      <c r="AJ109" s="1">
        <v>2375216</v>
      </c>
      <c r="AK109" s="1">
        <v>11600</v>
      </c>
      <c r="AL109" s="1">
        <v>11600</v>
      </c>
      <c r="AM109" s="1">
        <v>11600</v>
      </c>
      <c r="AN109" s="1">
        <v>420788.92</v>
      </c>
      <c r="AO109" s="1">
        <v>2784404.92</v>
      </c>
      <c r="AP109" s="1">
        <v>2000000</v>
      </c>
      <c r="AQ109">
        <v>0</v>
      </c>
      <c r="AR109">
        <v>0</v>
      </c>
      <c r="AS109" s="1">
        <v>703995.08</v>
      </c>
      <c r="AT109" s="1">
        <v>1296004.92</v>
      </c>
    </row>
    <row r="110" spans="1:46" hidden="1" x14ac:dyDescent="0.35">
      <c r="A110" t="s">
        <v>812</v>
      </c>
      <c r="B110" t="s">
        <v>64</v>
      </c>
      <c r="C110">
        <v>1</v>
      </c>
      <c r="D110" t="s">
        <v>45</v>
      </c>
      <c r="E110">
        <v>1.3</v>
      </c>
      <c r="F110" t="s">
        <v>46</v>
      </c>
      <c r="G110" t="s">
        <v>47</v>
      </c>
      <c r="H110" t="s">
        <v>48</v>
      </c>
      <c r="I110" t="s">
        <v>65</v>
      </c>
      <c r="J110" t="s">
        <v>66</v>
      </c>
      <c r="K110" t="s">
        <v>833</v>
      </c>
      <c r="L110">
        <v>5</v>
      </c>
      <c r="M110">
        <v>9</v>
      </c>
      <c r="N110" t="s">
        <v>834</v>
      </c>
      <c r="O110" t="s">
        <v>54</v>
      </c>
      <c r="P110">
        <v>3300</v>
      </c>
      <c r="Q110" t="s">
        <v>113</v>
      </c>
      <c r="R110">
        <v>338</v>
      </c>
      <c r="S110" t="s">
        <v>478</v>
      </c>
      <c r="T110">
        <v>3381</v>
      </c>
      <c r="U110" t="s">
        <v>478</v>
      </c>
      <c r="V110">
        <v>0</v>
      </c>
      <c r="W110" t="s">
        <v>58</v>
      </c>
      <c r="X110">
        <v>3000</v>
      </c>
      <c r="Y110" t="s">
        <v>56</v>
      </c>
      <c r="Z110" t="s">
        <v>815</v>
      </c>
      <c r="AA110" t="s">
        <v>835</v>
      </c>
      <c r="AB110" t="s">
        <v>810</v>
      </c>
      <c r="AC110" t="s">
        <v>120</v>
      </c>
      <c r="AD110" t="s">
        <v>836</v>
      </c>
      <c r="AG110" s="1">
        <v>40348671.939999998</v>
      </c>
      <c r="AH110">
        <v>0</v>
      </c>
      <c r="AI110" s="1">
        <v>3643158.89</v>
      </c>
      <c r="AJ110">
        <v>0</v>
      </c>
      <c r="AK110">
        <v>0</v>
      </c>
      <c r="AL110">
        <v>0</v>
      </c>
      <c r="AM110">
        <v>0</v>
      </c>
      <c r="AN110" s="1">
        <v>40348671.939999998</v>
      </c>
      <c r="AO110" s="1">
        <v>40348671.939999998</v>
      </c>
      <c r="AP110" s="1">
        <v>40348671.939999998</v>
      </c>
      <c r="AQ110">
        <v>0</v>
      </c>
      <c r="AR110">
        <v>0</v>
      </c>
      <c r="AS110">
        <v>0</v>
      </c>
      <c r="AT110" s="1">
        <v>40348671.939999998</v>
      </c>
    </row>
    <row r="111" spans="1:46" hidden="1" x14ac:dyDescent="0.35">
      <c r="A111" t="s">
        <v>812</v>
      </c>
      <c r="B111" t="s">
        <v>64</v>
      </c>
      <c r="C111">
        <v>1</v>
      </c>
      <c r="D111" t="s">
        <v>45</v>
      </c>
      <c r="E111">
        <v>1.3</v>
      </c>
      <c r="F111" t="s">
        <v>46</v>
      </c>
      <c r="G111" t="s">
        <v>47</v>
      </c>
      <c r="H111" t="s">
        <v>48</v>
      </c>
      <c r="I111" t="s">
        <v>65</v>
      </c>
      <c r="J111" t="s">
        <v>66</v>
      </c>
      <c r="K111" t="s">
        <v>833</v>
      </c>
      <c r="L111">
        <v>5</v>
      </c>
      <c r="M111">
        <v>9</v>
      </c>
      <c r="N111" t="s">
        <v>834</v>
      </c>
      <c r="O111" t="s">
        <v>54</v>
      </c>
      <c r="P111">
        <v>3400</v>
      </c>
      <c r="Q111" t="s">
        <v>318</v>
      </c>
      <c r="R111">
        <v>3440</v>
      </c>
      <c r="S111" t="s">
        <v>56</v>
      </c>
      <c r="T111">
        <v>3441</v>
      </c>
      <c r="U111" t="s">
        <v>388</v>
      </c>
      <c r="V111">
        <v>0</v>
      </c>
      <c r="W111" t="s">
        <v>58</v>
      </c>
      <c r="X111">
        <v>3000</v>
      </c>
      <c r="Y111" t="s">
        <v>56</v>
      </c>
      <c r="Z111" t="s">
        <v>815</v>
      </c>
      <c r="AA111" t="s">
        <v>835</v>
      </c>
      <c r="AB111" t="s">
        <v>810</v>
      </c>
      <c r="AC111" t="s">
        <v>120</v>
      </c>
      <c r="AD111" t="s">
        <v>836</v>
      </c>
      <c r="AG111" s="1">
        <v>340718.88</v>
      </c>
      <c r="AH111" s="1">
        <v>150000</v>
      </c>
      <c r="AI111" s="1">
        <v>290718.88</v>
      </c>
      <c r="AJ111" s="1">
        <v>290718.88</v>
      </c>
      <c r="AK111" s="1">
        <v>213905.82</v>
      </c>
      <c r="AL111" s="1">
        <v>128699.48</v>
      </c>
      <c r="AM111" s="1">
        <v>128699.48</v>
      </c>
      <c r="AN111" s="1">
        <v>50000</v>
      </c>
      <c r="AO111" s="1">
        <v>212019.4</v>
      </c>
      <c r="AP111">
        <v>0</v>
      </c>
      <c r="AQ111" s="1">
        <v>190718.88</v>
      </c>
      <c r="AR111">
        <v>0</v>
      </c>
      <c r="AS111">
        <v>0</v>
      </c>
      <c r="AT111" s="1">
        <v>190718.88</v>
      </c>
    </row>
    <row r="112" spans="1:46" hidden="1" x14ac:dyDescent="0.35">
      <c r="A112" t="s">
        <v>812</v>
      </c>
      <c r="B112" t="s">
        <v>64</v>
      </c>
      <c r="C112">
        <v>1</v>
      </c>
      <c r="D112" t="s">
        <v>45</v>
      </c>
      <c r="E112">
        <v>1.3</v>
      </c>
      <c r="F112" t="s">
        <v>46</v>
      </c>
      <c r="G112" t="s">
        <v>47</v>
      </c>
      <c r="H112" t="s">
        <v>48</v>
      </c>
      <c r="I112" t="s">
        <v>65</v>
      </c>
      <c r="J112" t="s">
        <v>66</v>
      </c>
      <c r="K112" t="s">
        <v>833</v>
      </c>
      <c r="L112">
        <v>5</v>
      </c>
      <c r="M112">
        <v>9</v>
      </c>
      <c r="N112" t="s">
        <v>834</v>
      </c>
      <c r="O112" t="s">
        <v>54</v>
      </c>
      <c r="P112">
        <v>3400</v>
      </c>
      <c r="Q112" t="s">
        <v>318</v>
      </c>
      <c r="R112">
        <v>3450</v>
      </c>
      <c r="S112" t="s">
        <v>56</v>
      </c>
      <c r="T112">
        <v>3451</v>
      </c>
      <c r="U112" t="s">
        <v>389</v>
      </c>
      <c r="V112">
        <v>0</v>
      </c>
      <c r="W112" t="s">
        <v>58</v>
      </c>
      <c r="X112">
        <v>3000</v>
      </c>
      <c r="Y112" t="s">
        <v>56</v>
      </c>
      <c r="Z112" t="s">
        <v>815</v>
      </c>
      <c r="AA112" t="s">
        <v>835</v>
      </c>
      <c r="AB112" t="s">
        <v>810</v>
      </c>
      <c r="AC112" t="s">
        <v>120</v>
      </c>
      <c r="AD112" t="s">
        <v>836</v>
      </c>
      <c r="AG112" s="1">
        <v>8712506.8399999999</v>
      </c>
      <c r="AH112" s="1">
        <v>5000000</v>
      </c>
      <c r="AI112" s="1">
        <v>8692875.9399999995</v>
      </c>
      <c r="AJ112" s="1">
        <v>8112506.8399999999</v>
      </c>
      <c r="AK112" s="1">
        <v>8109050.7599999998</v>
      </c>
      <c r="AL112" s="1">
        <v>8109050.7599999998</v>
      </c>
      <c r="AM112" s="1">
        <v>8109050.7599999998</v>
      </c>
      <c r="AN112" s="1">
        <v>600000</v>
      </c>
      <c r="AO112" s="1">
        <v>603456.07999999996</v>
      </c>
      <c r="AP112" s="1">
        <v>3109050.76</v>
      </c>
      <c r="AQ112" s="1">
        <v>603456.07999999996</v>
      </c>
      <c r="AR112">
        <v>0</v>
      </c>
      <c r="AS112">
        <v>0</v>
      </c>
      <c r="AT112" s="1">
        <v>3712506.84</v>
      </c>
    </row>
    <row r="113" spans="1:46" hidden="1" x14ac:dyDescent="0.35">
      <c r="A113" t="s">
        <v>812</v>
      </c>
      <c r="B113" t="s">
        <v>64</v>
      </c>
      <c r="C113">
        <v>1</v>
      </c>
      <c r="D113" t="s">
        <v>45</v>
      </c>
      <c r="E113">
        <v>1.3</v>
      </c>
      <c r="F113" t="s">
        <v>46</v>
      </c>
      <c r="G113" t="s">
        <v>47</v>
      </c>
      <c r="H113" t="s">
        <v>48</v>
      </c>
      <c r="I113" t="s">
        <v>65</v>
      </c>
      <c r="J113" t="s">
        <v>66</v>
      </c>
      <c r="K113" t="s">
        <v>833</v>
      </c>
      <c r="L113">
        <v>5</v>
      </c>
      <c r="M113">
        <v>9</v>
      </c>
      <c r="N113" t="s">
        <v>834</v>
      </c>
      <c r="O113" t="s">
        <v>54</v>
      </c>
      <c r="P113">
        <v>3400</v>
      </c>
      <c r="Q113" t="s">
        <v>318</v>
      </c>
      <c r="R113">
        <v>348</v>
      </c>
      <c r="S113" t="s">
        <v>390</v>
      </c>
      <c r="T113">
        <v>3481</v>
      </c>
      <c r="U113" t="s">
        <v>390</v>
      </c>
      <c r="V113">
        <v>0</v>
      </c>
      <c r="W113" t="s">
        <v>58</v>
      </c>
      <c r="X113">
        <v>3000</v>
      </c>
      <c r="Y113" t="s">
        <v>56</v>
      </c>
      <c r="Z113" t="s">
        <v>815</v>
      </c>
      <c r="AA113" t="s">
        <v>835</v>
      </c>
      <c r="AB113" t="s">
        <v>810</v>
      </c>
      <c r="AC113" t="s">
        <v>120</v>
      </c>
      <c r="AD113" t="s">
        <v>836</v>
      </c>
      <c r="AG113" s="1">
        <v>350000</v>
      </c>
      <c r="AH113" s="1">
        <v>100000</v>
      </c>
      <c r="AI113" s="1">
        <v>211654.72</v>
      </c>
      <c r="AJ113" s="1">
        <v>211654.72</v>
      </c>
      <c r="AK113" s="1">
        <v>211654.72</v>
      </c>
      <c r="AL113" s="1">
        <v>111266.19</v>
      </c>
      <c r="AM113" s="1">
        <v>111266.19</v>
      </c>
      <c r="AN113" s="1">
        <v>138345.28</v>
      </c>
      <c r="AO113" s="1">
        <v>238733.81</v>
      </c>
      <c r="AP113">
        <v>0</v>
      </c>
      <c r="AQ113" s="1">
        <v>250000</v>
      </c>
      <c r="AR113">
        <v>0</v>
      </c>
      <c r="AS113">
        <v>0</v>
      </c>
      <c r="AT113" s="1">
        <v>250000</v>
      </c>
    </row>
    <row r="114" spans="1:46" hidden="1" x14ac:dyDescent="0.35">
      <c r="A114" t="s">
        <v>812</v>
      </c>
      <c r="B114" t="s">
        <v>64</v>
      </c>
      <c r="C114">
        <v>1</v>
      </c>
      <c r="D114" t="s">
        <v>45</v>
      </c>
      <c r="E114">
        <v>1.3</v>
      </c>
      <c r="F114" t="s">
        <v>46</v>
      </c>
      <c r="G114" t="s">
        <v>47</v>
      </c>
      <c r="H114" t="s">
        <v>48</v>
      </c>
      <c r="I114" t="s">
        <v>65</v>
      </c>
      <c r="J114" t="s">
        <v>66</v>
      </c>
      <c r="K114" t="s">
        <v>833</v>
      </c>
      <c r="L114">
        <v>5</v>
      </c>
      <c r="M114">
        <v>9</v>
      </c>
      <c r="N114" t="s">
        <v>834</v>
      </c>
      <c r="O114" t="s">
        <v>54</v>
      </c>
      <c r="P114">
        <v>3500</v>
      </c>
      <c r="Q114" t="s">
        <v>189</v>
      </c>
      <c r="R114">
        <v>3510</v>
      </c>
      <c r="S114" t="s">
        <v>56</v>
      </c>
      <c r="T114">
        <v>3511</v>
      </c>
      <c r="U114" t="s">
        <v>323</v>
      </c>
      <c r="V114">
        <v>0</v>
      </c>
      <c r="W114" t="s">
        <v>58</v>
      </c>
      <c r="X114">
        <v>3000</v>
      </c>
      <c r="Y114" t="s">
        <v>56</v>
      </c>
      <c r="Z114" t="s">
        <v>815</v>
      </c>
      <c r="AA114" t="s">
        <v>835</v>
      </c>
      <c r="AB114" t="s">
        <v>810</v>
      </c>
      <c r="AC114" t="s">
        <v>120</v>
      </c>
      <c r="AD114" t="s">
        <v>836</v>
      </c>
      <c r="AG114" s="1">
        <v>1800000</v>
      </c>
      <c r="AH114" s="1">
        <v>1000000</v>
      </c>
      <c r="AI114" s="1">
        <v>235248.88</v>
      </c>
      <c r="AJ114" s="1">
        <v>42683.08</v>
      </c>
      <c r="AK114" s="1">
        <v>31300.94</v>
      </c>
      <c r="AL114" s="1">
        <v>31300.94</v>
      </c>
      <c r="AM114" s="1">
        <v>31300.94</v>
      </c>
      <c r="AN114" s="1">
        <v>1757316.92</v>
      </c>
      <c r="AO114" s="1">
        <v>1768699.06</v>
      </c>
      <c r="AP114" s="1">
        <v>2500000</v>
      </c>
      <c r="AQ114">
        <v>0</v>
      </c>
      <c r="AR114">
        <v>0</v>
      </c>
      <c r="AS114" s="1">
        <v>1700000</v>
      </c>
      <c r="AT114" s="1">
        <v>800000</v>
      </c>
    </row>
    <row r="115" spans="1:46" hidden="1" x14ac:dyDescent="0.35">
      <c r="A115" t="s">
        <v>812</v>
      </c>
      <c r="B115" t="s">
        <v>64</v>
      </c>
      <c r="C115">
        <v>1</v>
      </c>
      <c r="D115" t="s">
        <v>45</v>
      </c>
      <c r="E115">
        <v>1.3</v>
      </c>
      <c r="F115" t="s">
        <v>46</v>
      </c>
      <c r="G115" t="s">
        <v>47</v>
      </c>
      <c r="H115" t="s">
        <v>48</v>
      </c>
      <c r="I115" t="s">
        <v>65</v>
      </c>
      <c r="J115" t="s">
        <v>66</v>
      </c>
      <c r="K115" t="s">
        <v>833</v>
      </c>
      <c r="L115">
        <v>5</v>
      </c>
      <c r="M115">
        <v>9</v>
      </c>
      <c r="N115" t="s">
        <v>834</v>
      </c>
      <c r="O115" t="s">
        <v>54</v>
      </c>
      <c r="P115">
        <v>3500</v>
      </c>
      <c r="Q115" t="s">
        <v>189</v>
      </c>
      <c r="R115">
        <v>3520</v>
      </c>
      <c r="S115" t="s">
        <v>56</v>
      </c>
      <c r="T115">
        <v>3521</v>
      </c>
      <c r="U115" t="s">
        <v>391</v>
      </c>
      <c r="V115">
        <v>0</v>
      </c>
      <c r="W115" t="s">
        <v>58</v>
      </c>
      <c r="X115">
        <v>3000</v>
      </c>
      <c r="Y115" t="s">
        <v>56</v>
      </c>
      <c r="Z115" t="s">
        <v>815</v>
      </c>
      <c r="AA115" t="s">
        <v>835</v>
      </c>
      <c r="AB115" t="s">
        <v>810</v>
      </c>
      <c r="AC115" t="s">
        <v>120</v>
      </c>
      <c r="AD115" t="s">
        <v>836</v>
      </c>
      <c r="AG115" s="1">
        <v>68600</v>
      </c>
      <c r="AH115">
        <v>0</v>
      </c>
      <c r="AI115" s="1">
        <v>61248</v>
      </c>
      <c r="AJ115" s="1">
        <v>61248</v>
      </c>
      <c r="AK115">
        <v>0</v>
      </c>
      <c r="AL115">
        <v>0</v>
      </c>
      <c r="AM115">
        <v>0</v>
      </c>
      <c r="AN115" s="1">
        <v>7352</v>
      </c>
      <c r="AO115" s="1">
        <v>68600</v>
      </c>
      <c r="AP115">
        <v>0</v>
      </c>
      <c r="AQ115" s="1">
        <v>68600</v>
      </c>
      <c r="AR115">
        <v>0</v>
      </c>
      <c r="AS115">
        <v>0</v>
      </c>
      <c r="AT115" s="1">
        <v>68600</v>
      </c>
    </row>
    <row r="116" spans="1:46" hidden="1" x14ac:dyDescent="0.35">
      <c r="A116" t="s">
        <v>812</v>
      </c>
      <c r="B116" t="s">
        <v>64</v>
      </c>
      <c r="C116">
        <v>1</v>
      </c>
      <c r="D116" t="s">
        <v>45</v>
      </c>
      <c r="E116">
        <v>1.3</v>
      </c>
      <c r="F116" t="s">
        <v>46</v>
      </c>
      <c r="G116" t="s">
        <v>47</v>
      </c>
      <c r="H116" t="s">
        <v>48</v>
      </c>
      <c r="I116" t="s">
        <v>65</v>
      </c>
      <c r="J116" t="s">
        <v>66</v>
      </c>
      <c r="K116" t="s">
        <v>833</v>
      </c>
      <c r="L116">
        <v>5</v>
      </c>
      <c r="M116">
        <v>9</v>
      </c>
      <c r="N116" t="s">
        <v>834</v>
      </c>
      <c r="O116" t="s">
        <v>54</v>
      </c>
      <c r="P116">
        <v>3500</v>
      </c>
      <c r="Q116" t="s">
        <v>189</v>
      </c>
      <c r="R116">
        <v>3550</v>
      </c>
      <c r="S116" t="s">
        <v>56</v>
      </c>
      <c r="T116">
        <v>3551</v>
      </c>
      <c r="U116" t="s">
        <v>243</v>
      </c>
      <c r="V116">
        <v>0</v>
      </c>
      <c r="W116" t="s">
        <v>58</v>
      </c>
      <c r="X116">
        <v>3000</v>
      </c>
      <c r="Y116" t="s">
        <v>56</v>
      </c>
      <c r="Z116" t="s">
        <v>815</v>
      </c>
      <c r="AA116" t="s">
        <v>835</v>
      </c>
      <c r="AB116" t="s">
        <v>810</v>
      </c>
      <c r="AC116" t="s">
        <v>120</v>
      </c>
      <c r="AD116" t="s">
        <v>836</v>
      </c>
      <c r="AG116" s="1">
        <v>25300000</v>
      </c>
      <c r="AH116" s="1">
        <v>20000000</v>
      </c>
      <c r="AI116" s="1">
        <v>6518571.1200000001</v>
      </c>
      <c r="AJ116" s="1">
        <v>5449154.6299999999</v>
      </c>
      <c r="AK116" s="1">
        <v>4945290.6399999997</v>
      </c>
      <c r="AL116" s="1">
        <v>4727962.72</v>
      </c>
      <c r="AM116" s="1">
        <v>4297757.5599999996</v>
      </c>
      <c r="AN116" s="1">
        <v>19850845.370000001</v>
      </c>
      <c r="AO116" s="1">
        <v>21002242.440000001</v>
      </c>
      <c r="AP116" s="1">
        <v>7000000</v>
      </c>
      <c r="AQ116">
        <v>0</v>
      </c>
      <c r="AR116">
        <v>0</v>
      </c>
      <c r="AS116" s="1">
        <v>1700000</v>
      </c>
      <c r="AT116" s="1">
        <v>5300000</v>
      </c>
    </row>
    <row r="117" spans="1:46" hidden="1" x14ac:dyDescent="0.35">
      <c r="A117" t="s">
        <v>812</v>
      </c>
      <c r="B117" t="s">
        <v>64</v>
      </c>
      <c r="C117">
        <v>1</v>
      </c>
      <c r="D117" t="s">
        <v>45</v>
      </c>
      <c r="E117">
        <v>1.3</v>
      </c>
      <c r="F117" t="s">
        <v>46</v>
      </c>
      <c r="G117" t="s">
        <v>47</v>
      </c>
      <c r="H117" t="s">
        <v>48</v>
      </c>
      <c r="I117" t="s">
        <v>65</v>
      </c>
      <c r="J117" t="s">
        <v>66</v>
      </c>
      <c r="K117" t="s">
        <v>833</v>
      </c>
      <c r="L117">
        <v>5</v>
      </c>
      <c r="M117">
        <v>9</v>
      </c>
      <c r="N117" t="s">
        <v>834</v>
      </c>
      <c r="O117" t="s">
        <v>54</v>
      </c>
      <c r="P117">
        <v>3500</v>
      </c>
      <c r="Q117" t="s">
        <v>189</v>
      </c>
      <c r="R117">
        <v>3570</v>
      </c>
      <c r="S117" t="s">
        <v>56</v>
      </c>
      <c r="T117">
        <v>3571</v>
      </c>
      <c r="U117" t="s">
        <v>392</v>
      </c>
      <c r="V117">
        <v>0</v>
      </c>
      <c r="W117" t="s">
        <v>58</v>
      </c>
      <c r="X117">
        <v>3000</v>
      </c>
      <c r="Y117" t="s">
        <v>56</v>
      </c>
      <c r="Z117" t="s">
        <v>815</v>
      </c>
      <c r="AA117" t="s">
        <v>835</v>
      </c>
      <c r="AB117" t="s">
        <v>810</v>
      </c>
      <c r="AC117" t="s">
        <v>120</v>
      </c>
      <c r="AD117" t="s">
        <v>836</v>
      </c>
      <c r="AG117" s="1">
        <v>20158794</v>
      </c>
      <c r="AH117" s="1">
        <v>20000000</v>
      </c>
      <c r="AI117" s="1">
        <v>14734582.49</v>
      </c>
      <c r="AJ117" s="1">
        <v>13692430.18</v>
      </c>
      <c r="AK117" s="1">
        <v>12365311.220000001</v>
      </c>
      <c r="AL117" s="1">
        <v>11069977.5</v>
      </c>
      <c r="AM117" s="1">
        <v>10712051.07</v>
      </c>
      <c r="AN117" s="1">
        <v>6466363.8200000003</v>
      </c>
      <c r="AO117" s="1">
        <v>9446742.9299999997</v>
      </c>
      <c r="AP117">
        <v>0</v>
      </c>
      <c r="AQ117" s="1">
        <v>158794</v>
      </c>
      <c r="AR117">
        <v>0</v>
      </c>
      <c r="AS117">
        <v>0</v>
      </c>
      <c r="AT117" s="1">
        <v>158794</v>
      </c>
    </row>
    <row r="118" spans="1:46" hidden="1" x14ac:dyDescent="0.35">
      <c r="A118" t="s">
        <v>812</v>
      </c>
      <c r="B118" t="s">
        <v>64</v>
      </c>
      <c r="C118">
        <v>1</v>
      </c>
      <c r="D118" t="s">
        <v>45</v>
      </c>
      <c r="E118">
        <v>1.3</v>
      </c>
      <c r="F118" t="s">
        <v>46</v>
      </c>
      <c r="G118" t="s">
        <v>47</v>
      </c>
      <c r="H118" t="s">
        <v>48</v>
      </c>
      <c r="I118" t="s">
        <v>65</v>
      </c>
      <c r="J118" t="s">
        <v>66</v>
      </c>
      <c r="K118" t="s">
        <v>833</v>
      </c>
      <c r="L118">
        <v>5</v>
      </c>
      <c r="M118">
        <v>9</v>
      </c>
      <c r="N118" t="s">
        <v>834</v>
      </c>
      <c r="O118" t="s">
        <v>54</v>
      </c>
      <c r="P118">
        <v>3700</v>
      </c>
      <c r="Q118" t="s">
        <v>277</v>
      </c>
      <c r="R118">
        <v>3710</v>
      </c>
      <c r="S118" t="s">
        <v>56</v>
      </c>
      <c r="T118">
        <v>3711</v>
      </c>
      <c r="U118" t="s">
        <v>278</v>
      </c>
      <c r="V118">
        <v>0</v>
      </c>
      <c r="W118" t="s">
        <v>58</v>
      </c>
      <c r="X118">
        <v>3000</v>
      </c>
      <c r="Y118" t="s">
        <v>56</v>
      </c>
      <c r="Z118" t="s">
        <v>815</v>
      </c>
      <c r="AA118" t="s">
        <v>835</v>
      </c>
      <c r="AB118" t="s">
        <v>810</v>
      </c>
      <c r="AC118" t="s">
        <v>120</v>
      </c>
      <c r="AD118" t="s">
        <v>836</v>
      </c>
      <c r="AG118" s="1">
        <v>10000</v>
      </c>
      <c r="AH118">
        <v>0</v>
      </c>
      <c r="AI118" s="1">
        <v>6555.96</v>
      </c>
      <c r="AJ118" s="1">
        <v>6555.96</v>
      </c>
      <c r="AK118" s="1">
        <v>6555.96</v>
      </c>
      <c r="AL118" s="1">
        <v>6555.96</v>
      </c>
      <c r="AM118" s="1">
        <v>6555.96</v>
      </c>
      <c r="AN118" s="1">
        <v>3444.04</v>
      </c>
      <c r="AO118" s="1">
        <v>3444.04</v>
      </c>
      <c r="AP118">
        <v>0</v>
      </c>
      <c r="AQ118" s="1">
        <v>10000</v>
      </c>
      <c r="AR118">
        <v>0</v>
      </c>
      <c r="AS118">
        <v>0</v>
      </c>
      <c r="AT118" s="1">
        <v>10000</v>
      </c>
    </row>
    <row r="119" spans="1:46" hidden="1" x14ac:dyDescent="0.35">
      <c r="A119" t="s">
        <v>812</v>
      </c>
      <c r="B119" t="s">
        <v>64</v>
      </c>
      <c r="C119">
        <v>1</v>
      </c>
      <c r="D119" t="s">
        <v>45</v>
      </c>
      <c r="E119">
        <v>1.3</v>
      </c>
      <c r="F119" t="s">
        <v>46</v>
      </c>
      <c r="G119" t="s">
        <v>47</v>
      </c>
      <c r="H119" t="s">
        <v>48</v>
      </c>
      <c r="I119" t="s">
        <v>65</v>
      </c>
      <c r="J119" t="s">
        <v>66</v>
      </c>
      <c r="K119" t="s">
        <v>833</v>
      </c>
      <c r="L119">
        <v>5</v>
      </c>
      <c r="M119">
        <v>9</v>
      </c>
      <c r="N119" t="s">
        <v>834</v>
      </c>
      <c r="O119" t="s">
        <v>54</v>
      </c>
      <c r="P119">
        <v>3700</v>
      </c>
      <c r="Q119" t="s">
        <v>277</v>
      </c>
      <c r="R119">
        <v>3750</v>
      </c>
      <c r="S119" t="s">
        <v>56</v>
      </c>
      <c r="T119">
        <v>3751</v>
      </c>
      <c r="U119" t="s">
        <v>279</v>
      </c>
      <c r="V119">
        <v>0</v>
      </c>
      <c r="W119" t="s">
        <v>58</v>
      </c>
      <c r="X119">
        <v>3000</v>
      </c>
      <c r="Y119" t="s">
        <v>56</v>
      </c>
      <c r="Z119" t="s">
        <v>815</v>
      </c>
      <c r="AA119" t="s">
        <v>835</v>
      </c>
      <c r="AB119" t="s">
        <v>810</v>
      </c>
      <c r="AC119" t="s">
        <v>120</v>
      </c>
      <c r="AD119" t="s">
        <v>836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s="1">
        <v>10000</v>
      </c>
      <c r="AR119">
        <v>0</v>
      </c>
      <c r="AS119" s="1">
        <v>10000</v>
      </c>
      <c r="AT119">
        <v>0</v>
      </c>
    </row>
    <row r="120" spans="1:46" hidden="1" x14ac:dyDescent="0.35">
      <c r="A120" t="s">
        <v>812</v>
      </c>
      <c r="B120" t="s">
        <v>64</v>
      </c>
      <c r="C120">
        <v>1</v>
      </c>
      <c r="D120" t="s">
        <v>45</v>
      </c>
      <c r="E120">
        <v>1.3</v>
      </c>
      <c r="F120" t="s">
        <v>46</v>
      </c>
      <c r="G120" t="s">
        <v>47</v>
      </c>
      <c r="H120" t="s">
        <v>48</v>
      </c>
      <c r="I120" t="s">
        <v>65</v>
      </c>
      <c r="J120" t="s">
        <v>66</v>
      </c>
      <c r="K120" t="s">
        <v>833</v>
      </c>
      <c r="L120">
        <v>5</v>
      </c>
      <c r="M120">
        <v>9</v>
      </c>
      <c r="N120" t="s">
        <v>834</v>
      </c>
      <c r="O120" t="s">
        <v>54</v>
      </c>
      <c r="P120">
        <v>3800</v>
      </c>
      <c r="Q120" t="s">
        <v>227</v>
      </c>
      <c r="R120">
        <v>3820</v>
      </c>
      <c r="S120" t="s">
        <v>56</v>
      </c>
      <c r="T120">
        <v>3821</v>
      </c>
      <c r="U120" t="s">
        <v>228</v>
      </c>
      <c r="V120">
        <v>0</v>
      </c>
      <c r="W120" t="s">
        <v>58</v>
      </c>
      <c r="X120">
        <v>3000</v>
      </c>
      <c r="Y120" t="s">
        <v>56</v>
      </c>
      <c r="Z120" t="s">
        <v>815</v>
      </c>
      <c r="AA120" t="s">
        <v>835</v>
      </c>
      <c r="AB120" t="s">
        <v>810</v>
      </c>
      <c r="AC120" t="s">
        <v>120</v>
      </c>
      <c r="AD120" t="s">
        <v>836</v>
      </c>
      <c r="AG120" s="1">
        <v>460000</v>
      </c>
      <c r="AH120" s="1">
        <v>450000</v>
      </c>
      <c r="AI120" s="1">
        <v>420496.97</v>
      </c>
      <c r="AJ120" s="1">
        <v>420496.97</v>
      </c>
      <c r="AK120" s="1">
        <v>420496.97</v>
      </c>
      <c r="AL120" s="1">
        <v>420496.97</v>
      </c>
      <c r="AM120" s="1">
        <v>420496.97</v>
      </c>
      <c r="AN120" s="1">
        <v>39503.03</v>
      </c>
      <c r="AO120" s="1">
        <v>39503.03</v>
      </c>
      <c r="AP120">
        <v>0</v>
      </c>
      <c r="AQ120" s="1">
        <v>10000</v>
      </c>
      <c r="AR120">
        <v>0</v>
      </c>
      <c r="AS120">
        <v>0</v>
      </c>
      <c r="AT120" s="1">
        <v>10000</v>
      </c>
    </row>
    <row r="121" spans="1:46" hidden="1" x14ac:dyDescent="0.35">
      <c r="A121" t="s">
        <v>812</v>
      </c>
      <c r="B121" t="s">
        <v>64</v>
      </c>
      <c r="C121">
        <v>1</v>
      </c>
      <c r="D121" t="s">
        <v>45</v>
      </c>
      <c r="E121">
        <v>1.3</v>
      </c>
      <c r="F121" t="s">
        <v>46</v>
      </c>
      <c r="G121" t="s">
        <v>47</v>
      </c>
      <c r="H121" t="s">
        <v>48</v>
      </c>
      <c r="I121" t="s">
        <v>65</v>
      </c>
      <c r="J121" t="s">
        <v>66</v>
      </c>
      <c r="K121" t="s">
        <v>833</v>
      </c>
      <c r="L121">
        <v>5</v>
      </c>
      <c r="M121">
        <v>9</v>
      </c>
      <c r="N121" t="s">
        <v>834</v>
      </c>
      <c r="O121" t="s">
        <v>54</v>
      </c>
      <c r="P121">
        <v>3900</v>
      </c>
      <c r="Q121" t="s">
        <v>55</v>
      </c>
      <c r="R121">
        <v>3910</v>
      </c>
      <c r="S121" t="s">
        <v>56</v>
      </c>
      <c r="T121">
        <v>3911</v>
      </c>
      <c r="U121" t="s">
        <v>394</v>
      </c>
      <c r="V121">
        <v>0</v>
      </c>
      <c r="W121" t="s">
        <v>58</v>
      </c>
      <c r="X121">
        <v>3000</v>
      </c>
      <c r="Y121" t="s">
        <v>56</v>
      </c>
      <c r="Z121" t="s">
        <v>815</v>
      </c>
      <c r="AA121" t="s">
        <v>835</v>
      </c>
      <c r="AB121" t="s">
        <v>810</v>
      </c>
      <c r="AC121" t="s">
        <v>120</v>
      </c>
      <c r="AD121" t="s">
        <v>836</v>
      </c>
      <c r="AG121" s="1">
        <v>500000</v>
      </c>
      <c r="AH121" s="1">
        <v>500000</v>
      </c>
      <c r="AI121" s="1">
        <v>413968.2</v>
      </c>
      <c r="AJ121" s="1">
        <v>413968.2</v>
      </c>
      <c r="AK121" s="1">
        <v>413968.2</v>
      </c>
      <c r="AL121" s="1">
        <v>254056.8</v>
      </c>
      <c r="AM121" s="1">
        <v>254056.8</v>
      </c>
      <c r="AN121" s="1">
        <v>86031.8</v>
      </c>
      <c r="AO121" s="1">
        <v>245943.2</v>
      </c>
      <c r="AP121">
        <v>0</v>
      </c>
      <c r="AQ121">
        <v>0</v>
      </c>
      <c r="AR121">
        <v>0</v>
      </c>
      <c r="AS121">
        <v>0</v>
      </c>
      <c r="AT121">
        <v>0</v>
      </c>
    </row>
    <row r="122" spans="1:46" hidden="1" x14ac:dyDescent="0.35">
      <c r="A122" t="s">
        <v>812</v>
      </c>
      <c r="B122" t="s">
        <v>64</v>
      </c>
      <c r="C122">
        <v>1</v>
      </c>
      <c r="D122" t="s">
        <v>45</v>
      </c>
      <c r="E122">
        <v>1.3</v>
      </c>
      <c r="F122" t="s">
        <v>46</v>
      </c>
      <c r="G122" t="s">
        <v>47</v>
      </c>
      <c r="H122" t="s">
        <v>48</v>
      </c>
      <c r="I122" t="s">
        <v>65</v>
      </c>
      <c r="J122" t="s">
        <v>66</v>
      </c>
      <c r="K122" t="s">
        <v>833</v>
      </c>
      <c r="L122">
        <v>5</v>
      </c>
      <c r="M122">
        <v>9</v>
      </c>
      <c r="N122" t="s">
        <v>834</v>
      </c>
      <c r="O122" t="s">
        <v>54</v>
      </c>
      <c r="P122">
        <v>3900</v>
      </c>
      <c r="Q122" t="s">
        <v>55</v>
      </c>
      <c r="R122">
        <v>3920</v>
      </c>
      <c r="S122" t="s">
        <v>56</v>
      </c>
      <c r="T122">
        <v>3922</v>
      </c>
      <c r="U122" t="s">
        <v>258</v>
      </c>
      <c r="V122">
        <v>0</v>
      </c>
      <c r="W122" t="s">
        <v>58</v>
      </c>
      <c r="X122">
        <v>3000</v>
      </c>
      <c r="Y122" t="s">
        <v>56</v>
      </c>
      <c r="Z122" t="s">
        <v>815</v>
      </c>
      <c r="AA122" t="s">
        <v>835</v>
      </c>
      <c r="AB122" t="s">
        <v>810</v>
      </c>
      <c r="AC122" t="s">
        <v>120</v>
      </c>
      <c r="AD122" t="s">
        <v>836</v>
      </c>
      <c r="AG122" s="1">
        <v>1000000</v>
      </c>
      <c r="AH122" s="1">
        <v>1000000</v>
      </c>
      <c r="AI122" s="1">
        <v>376820</v>
      </c>
      <c r="AJ122" s="1">
        <v>376820</v>
      </c>
      <c r="AK122" s="1">
        <v>376820</v>
      </c>
      <c r="AL122" s="1">
        <v>376820</v>
      </c>
      <c r="AM122" s="1">
        <v>376820</v>
      </c>
      <c r="AN122" s="1">
        <v>623180</v>
      </c>
      <c r="AO122" s="1">
        <v>623180</v>
      </c>
      <c r="AP122">
        <v>0</v>
      </c>
      <c r="AQ122">
        <v>0</v>
      </c>
      <c r="AR122">
        <v>0</v>
      </c>
      <c r="AS122">
        <v>0</v>
      </c>
      <c r="AT122">
        <v>0</v>
      </c>
    </row>
    <row r="123" spans="1:46" hidden="1" x14ac:dyDescent="0.35">
      <c r="A123" t="s">
        <v>812</v>
      </c>
      <c r="B123" t="s">
        <v>64</v>
      </c>
      <c r="C123">
        <v>1</v>
      </c>
      <c r="D123" t="s">
        <v>45</v>
      </c>
      <c r="E123">
        <v>1.3</v>
      </c>
      <c r="F123" t="s">
        <v>46</v>
      </c>
      <c r="G123" t="s">
        <v>47</v>
      </c>
      <c r="H123" t="s">
        <v>48</v>
      </c>
      <c r="I123" t="s">
        <v>65</v>
      </c>
      <c r="J123" t="s">
        <v>66</v>
      </c>
      <c r="K123" t="s">
        <v>833</v>
      </c>
      <c r="L123">
        <v>5</v>
      </c>
      <c r="M123">
        <v>9</v>
      </c>
      <c r="N123" t="s">
        <v>834</v>
      </c>
      <c r="O123" t="s">
        <v>54</v>
      </c>
      <c r="P123">
        <v>3900</v>
      </c>
      <c r="Q123" t="s">
        <v>55</v>
      </c>
      <c r="R123">
        <v>3940</v>
      </c>
      <c r="S123" t="s">
        <v>56</v>
      </c>
      <c r="T123">
        <v>3941</v>
      </c>
      <c r="U123" t="s">
        <v>328</v>
      </c>
      <c r="V123">
        <v>0</v>
      </c>
      <c r="W123" t="s">
        <v>58</v>
      </c>
      <c r="X123">
        <v>3000</v>
      </c>
      <c r="Y123" t="s">
        <v>56</v>
      </c>
      <c r="Z123" t="s">
        <v>815</v>
      </c>
      <c r="AA123" t="s">
        <v>835</v>
      </c>
      <c r="AB123" t="s">
        <v>810</v>
      </c>
      <c r="AC123" t="s">
        <v>120</v>
      </c>
      <c r="AD123" t="s">
        <v>836</v>
      </c>
      <c r="AG123" s="1">
        <v>23430446.73</v>
      </c>
      <c r="AH123" s="1">
        <v>15000000</v>
      </c>
      <c r="AI123" s="1">
        <v>17381406.719999999</v>
      </c>
      <c r="AJ123" s="1">
        <v>17381406.719999999</v>
      </c>
      <c r="AK123" s="1">
        <v>17381406.719999999</v>
      </c>
      <c r="AL123" s="1">
        <v>17381406.719999999</v>
      </c>
      <c r="AM123" s="1">
        <v>17381406.719999999</v>
      </c>
      <c r="AN123" s="1">
        <v>6049040.0099999998</v>
      </c>
      <c r="AO123" s="1">
        <v>6049040.0099999998</v>
      </c>
      <c r="AP123" s="1">
        <v>1830446.73</v>
      </c>
      <c r="AQ123" s="1">
        <v>6600000</v>
      </c>
      <c r="AR123">
        <v>0</v>
      </c>
      <c r="AS123">
        <v>0</v>
      </c>
      <c r="AT123" s="1">
        <v>8430446.7300000004</v>
      </c>
    </row>
    <row r="124" spans="1:46" hidden="1" x14ac:dyDescent="0.35">
      <c r="A124" t="s">
        <v>812</v>
      </c>
      <c r="B124" t="s">
        <v>64</v>
      </c>
      <c r="C124">
        <v>1</v>
      </c>
      <c r="D124" t="s">
        <v>45</v>
      </c>
      <c r="E124">
        <v>1.3</v>
      </c>
      <c r="F124" t="s">
        <v>46</v>
      </c>
      <c r="G124" t="s">
        <v>47</v>
      </c>
      <c r="H124" t="s">
        <v>48</v>
      </c>
      <c r="I124" t="s">
        <v>65</v>
      </c>
      <c r="J124" t="s">
        <v>66</v>
      </c>
      <c r="K124" t="s">
        <v>833</v>
      </c>
      <c r="L124">
        <v>5</v>
      </c>
      <c r="M124">
        <v>9</v>
      </c>
      <c r="N124" t="s">
        <v>834</v>
      </c>
      <c r="O124" t="s">
        <v>54</v>
      </c>
      <c r="P124">
        <v>3900</v>
      </c>
      <c r="Q124" t="s">
        <v>55</v>
      </c>
      <c r="R124">
        <v>396</v>
      </c>
      <c r="S124" t="s">
        <v>325</v>
      </c>
      <c r="T124">
        <v>3962</v>
      </c>
      <c r="U124" t="s">
        <v>395</v>
      </c>
      <c r="V124">
        <v>0</v>
      </c>
      <c r="W124" t="s">
        <v>58</v>
      </c>
      <c r="X124">
        <v>3000</v>
      </c>
      <c r="Y124" t="s">
        <v>56</v>
      </c>
      <c r="Z124" t="s">
        <v>815</v>
      </c>
      <c r="AA124" t="s">
        <v>835</v>
      </c>
      <c r="AB124" t="s">
        <v>810</v>
      </c>
      <c r="AC124" t="s">
        <v>120</v>
      </c>
      <c r="AD124" t="s">
        <v>836</v>
      </c>
      <c r="AG124" s="1">
        <v>100000</v>
      </c>
      <c r="AH124" s="1">
        <v>100000</v>
      </c>
      <c r="AI124" s="1">
        <v>15842.67</v>
      </c>
      <c r="AJ124" s="1">
        <v>15842.67</v>
      </c>
      <c r="AK124" s="1">
        <v>15842.67</v>
      </c>
      <c r="AL124" s="1">
        <v>15842.67</v>
      </c>
      <c r="AM124" s="1">
        <v>15842.67</v>
      </c>
      <c r="AN124" s="1">
        <v>84157.33</v>
      </c>
      <c r="AO124" s="1">
        <v>84157.33</v>
      </c>
      <c r="AP124">
        <v>0</v>
      </c>
      <c r="AQ124">
        <v>0</v>
      </c>
      <c r="AR124">
        <v>0</v>
      </c>
      <c r="AS124">
        <v>0</v>
      </c>
      <c r="AT124">
        <v>0</v>
      </c>
    </row>
    <row r="125" spans="1:46" hidden="1" x14ac:dyDescent="0.35">
      <c r="A125" t="s">
        <v>812</v>
      </c>
      <c r="B125" t="s">
        <v>64</v>
      </c>
      <c r="C125">
        <v>1</v>
      </c>
      <c r="D125" t="s">
        <v>45</v>
      </c>
      <c r="E125">
        <v>1.3</v>
      </c>
      <c r="F125" t="s">
        <v>46</v>
      </c>
      <c r="G125" t="s">
        <v>47</v>
      </c>
      <c r="H125" t="s">
        <v>48</v>
      </c>
      <c r="I125" t="s">
        <v>65</v>
      </c>
      <c r="J125" t="s">
        <v>66</v>
      </c>
      <c r="K125" t="s">
        <v>833</v>
      </c>
      <c r="L125">
        <v>5</v>
      </c>
      <c r="M125">
        <v>12</v>
      </c>
      <c r="N125" t="s">
        <v>834</v>
      </c>
      <c r="O125" t="s">
        <v>54</v>
      </c>
      <c r="P125">
        <v>1200</v>
      </c>
      <c r="Q125" t="s">
        <v>76</v>
      </c>
      <c r="R125">
        <v>1210</v>
      </c>
      <c r="S125" t="s">
        <v>71</v>
      </c>
      <c r="T125">
        <v>1211</v>
      </c>
      <c r="U125" t="s">
        <v>122</v>
      </c>
      <c r="V125">
        <v>2</v>
      </c>
      <c r="W125" t="s">
        <v>683</v>
      </c>
      <c r="X125">
        <v>1000</v>
      </c>
      <c r="Y125" t="s">
        <v>71</v>
      </c>
      <c r="Z125" t="s">
        <v>815</v>
      </c>
      <c r="AA125" t="s">
        <v>835</v>
      </c>
      <c r="AB125" t="s">
        <v>810</v>
      </c>
      <c r="AC125" t="s">
        <v>71</v>
      </c>
      <c r="AD125" t="s">
        <v>836</v>
      </c>
      <c r="AG125" s="1">
        <v>949002.65</v>
      </c>
      <c r="AH125" s="1">
        <v>6052682</v>
      </c>
      <c r="AI125" s="1">
        <v>949002.65</v>
      </c>
      <c r="AJ125" s="1">
        <v>949002.65</v>
      </c>
      <c r="AK125" s="1">
        <v>949002.65</v>
      </c>
      <c r="AL125" s="1">
        <v>949002.65</v>
      </c>
      <c r="AM125" s="1">
        <v>949002.65</v>
      </c>
      <c r="AN125">
        <v>0</v>
      </c>
      <c r="AO125">
        <v>0</v>
      </c>
      <c r="AP125">
        <v>0</v>
      </c>
      <c r="AQ125">
        <v>0</v>
      </c>
      <c r="AR125">
        <v>0</v>
      </c>
      <c r="AS125" s="1">
        <v>5103679.3499999996</v>
      </c>
      <c r="AT125" s="1">
        <v>-5103679.3499999996</v>
      </c>
    </row>
    <row r="126" spans="1:46" hidden="1" x14ac:dyDescent="0.35">
      <c r="A126" t="s">
        <v>812</v>
      </c>
      <c r="B126" t="s">
        <v>64</v>
      </c>
      <c r="C126">
        <v>1</v>
      </c>
      <c r="D126" t="s">
        <v>45</v>
      </c>
      <c r="E126">
        <v>1.3</v>
      </c>
      <c r="F126" t="s">
        <v>46</v>
      </c>
      <c r="G126" t="s">
        <v>47</v>
      </c>
      <c r="H126" t="s">
        <v>48</v>
      </c>
      <c r="I126" t="s">
        <v>65</v>
      </c>
      <c r="J126" t="s">
        <v>66</v>
      </c>
      <c r="K126" t="s">
        <v>833</v>
      </c>
      <c r="L126">
        <v>5</v>
      </c>
      <c r="M126">
        <v>12</v>
      </c>
      <c r="N126" t="s">
        <v>834</v>
      </c>
      <c r="O126" t="s">
        <v>54</v>
      </c>
      <c r="P126">
        <v>1200</v>
      </c>
      <c r="Q126" t="s">
        <v>76</v>
      </c>
      <c r="R126">
        <v>1220</v>
      </c>
      <c r="S126" t="s">
        <v>71</v>
      </c>
      <c r="T126">
        <v>1221</v>
      </c>
      <c r="U126" t="s">
        <v>77</v>
      </c>
      <c r="V126">
        <v>2</v>
      </c>
      <c r="W126" t="s">
        <v>683</v>
      </c>
      <c r="X126">
        <v>1000</v>
      </c>
      <c r="Y126" t="s">
        <v>71</v>
      </c>
      <c r="Z126" t="s">
        <v>815</v>
      </c>
      <c r="AA126" t="s">
        <v>835</v>
      </c>
      <c r="AB126" t="s">
        <v>810</v>
      </c>
      <c r="AC126" t="s">
        <v>71</v>
      </c>
      <c r="AD126" t="s">
        <v>836</v>
      </c>
      <c r="AG126">
        <v>0</v>
      </c>
      <c r="AH126" s="1">
        <v>710868.08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 s="1">
        <v>710868.08</v>
      </c>
      <c r="AT126" s="1">
        <v>-710868.08</v>
      </c>
    </row>
    <row r="127" spans="1:46" hidden="1" x14ac:dyDescent="0.35">
      <c r="A127" t="s">
        <v>812</v>
      </c>
      <c r="B127" t="s">
        <v>64</v>
      </c>
      <c r="C127">
        <v>1</v>
      </c>
      <c r="D127" t="s">
        <v>45</v>
      </c>
      <c r="E127">
        <v>1.3</v>
      </c>
      <c r="F127" t="s">
        <v>46</v>
      </c>
      <c r="G127" t="s">
        <v>47</v>
      </c>
      <c r="H127" t="s">
        <v>48</v>
      </c>
      <c r="I127" t="s">
        <v>65</v>
      </c>
      <c r="J127" t="s">
        <v>66</v>
      </c>
      <c r="K127" t="s">
        <v>833</v>
      </c>
      <c r="L127">
        <v>5</v>
      </c>
      <c r="M127">
        <v>12</v>
      </c>
      <c r="N127" t="s">
        <v>834</v>
      </c>
      <c r="O127" t="s">
        <v>54</v>
      </c>
      <c r="P127">
        <v>1200</v>
      </c>
      <c r="Q127" t="s">
        <v>76</v>
      </c>
      <c r="R127">
        <v>1230</v>
      </c>
      <c r="S127" t="s">
        <v>71</v>
      </c>
      <c r="T127">
        <v>1231</v>
      </c>
      <c r="U127" t="s">
        <v>397</v>
      </c>
      <c r="V127">
        <v>2</v>
      </c>
      <c r="W127" t="s">
        <v>683</v>
      </c>
      <c r="X127">
        <v>1000</v>
      </c>
      <c r="Y127" t="s">
        <v>71</v>
      </c>
      <c r="Z127" t="s">
        <v>815</v>
      </c>
      <c r="AA127" t="s">
        <v>835</v>
      </c>
      <c r="AB127" t="s">
        <v>810</v>
      </c>
      <c r="AC127" t="s">
        <v>71</v>
      </c>
      <c r="AD127" t="s">
        <v>836</v>
      </c>
      <c r="AG127">
        <v>0</v>
      </c>
      <c r="AH127" s="1">
        <v>26400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 s="1">
        <v>26400</v>
      </c>
      <c r="AT127" s="1">
        <v>-26400</v>
      </c>
    </row>
    <row r="128" spans="1:46" hidden="1" x14ac:dyDescent="0.35">
      <c r="A128" t="s">
        <v>812</v>
      </c>
      <c r="B128" t="s">
        <v>64</v>
      </c>
      <c r="C128">
        <v>1</v>
      </c>
      <c r="D128" t="s">
        <v>45</v>
      </c>
      <c r="E128">
        <v>1.3</v>
      </c>
      <c r="F128" t="s">
        <v>46</v>
      </c>
      <c r="G128" t="s">
        <v>47</v>
      </c>
      <c r="H128" t="s">
        <v>48</v>
      </c>
      <c r="I128" t="s">
        <v>65</v>
      </c>
      <c r="J128" t="s">
        <v>66</v>
      </c>
      <c r="K128" t="s">
        <v>833</v>
      </c>
      <c r="L128">
        <v>5</v>
      </c>
      <c r="M128">
        <v>12</v>
      </c>
      <c r="N128" t="s">
        <v>834</v>
      </c>
      <c r="O128" t="s">
        <v>54</v>
      </c>
      <c r="P128">
        <v>1300</v>
      </c>
      <c r="Q128" t="s">
        <v>90</v>
      </c>
      <c r="R128">
        <v>1322</v>
      </c>
      <c r="S128" t="s">
        <v>71</v>
      </c>
      <c r="T128">
        <v>1322</v>
      </c>
      <c r="U128" t="s">
        <v>92</v>
      </c>
      <c r="V128">
        <v>1</v>
      </c>
      <c r="W128" t="s">
        <v>682</v>
      </c>
      <c r="X128">
        <v>1000</v>
      </c>
      <c r="Y128" t="s">
        <v>71</v>
      </c>
      <c r="Z128" t="s">
        <v>815</v>
      </c>
      <c r="AA128" t="s">
        <v>835</v>
      </c>
      <c r="AB128" t="s">
        <v>810</v>
      </c>
      <c r="AC128" t="s">
        <v>71</v>
      </c>
      <c r="AD128" t="s">
        <v>836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s="1">
        <v>7515102</v>
      </c>
      <c r="AR128">
        <v>0</v>
      </c>
      <c r="AS128" s="1">
        <v>7515102</v>
      </c>
      <c r="AT128">
        <v>0</v>
      </c>
    </row>
    <row r="129" spans="1:46" hidden="1" x14ac:dyDescent="0.35">
      <c r="A129" t="s">
        <v>812</v>
      </c>
      <c r="B129" t="s">
        <v>64</v>
      </c>
      <c r="C129">
        <v>1</v>
      </c>
      <c r="D129" t="s">
        <v>45</v>
      </c>
      <c r="E129">
        <v>1.3</v>
      </c>
      <c r="F129" t="s">
        <v>46</v>
      </c>
      <c r="G129" t="s">
        <v>47</v>
      </c>
      <c r="H129" t="s">
        <v>48</v>
      </c>
      <c r="I129" t="s">
        <v>65</v>
      </c>
      <c r="J129" t="s">
        <v>66</v>
      </c>
      <c r="K129" t="s">
        <v>833</v>
      </c>
      <c r="L129">
        <v>5</v>
      </c>
      <c r="M129">
        <v>12</v>
      </c>
      <c r="N129" t="s">
        <v>834</v>
      </c>
      <c r="O129" t="s">
        <v>54</v>
      </c>
      <c r="P129">
        <v>1300</v>
      </c>
      <c r="Q129" t="s">
        <v>90</v>
      </c>
      <c r="R129">
        <v>1322</v>
      </c>
      <c r="S129" t="s">
        <v>71</v>
      </c>
      <c r="T129">
        <v>1322</v>
      </c>
      <c r="U129" t="s">
        <v>92</v>
      </c>
      <c r="V129">
        <v>2</v>
      </c>
      <c r="W129" t="s">
        <v>683</v>
      </c>
      <c r="X129">
        <v>1000</v>
      </c>
      <c r="Y129" t="s">
        <v>71</v>
      </c>
      <c r="Z129" t="s">
        <v>815</v>
      </c>
      <c r="AA129" t="s">
        <v>835</v>
      </c>
      <c r="AB129" t="s">
        <v>810</v>
      </c>
      <c r="AC129" t="s">
        <v>71</v>
      </c>
      <c r="AD129" t="s">
        <v>836</v>
      </c>
      <c r="AG129">
        <v>0</v>
      </c>
      <c r="AH129" s="1">
        <v>5719181.0800000001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3.92</v>
      </c>
      <c r="AR129">
        <v>0</v>
      </c>
      <c r="AS129" s="1">
        <v>5719185</v>
      </c>
      <c r="AT129" s="1">
        <v>-5719181.0800000001</v>
      </c>
    </row>
    <row r="130" spans="1:46" hidden="1" x14ac:dyDescent="0.35">
      <c r="A130" t="s">
        <v>812</v>
      </c>
      <c r="B130" t="s">
        <v>64</v>
      </c>
      <c r="C130">
        <v>1</v>
      </c>
      <c r="D130" t="s">
        <v>45</v>
      </c>
      <c r="E130">
        <v>1.3</v>
      </c>
      <c r="F130" t="s">
        <v>46</v>
      </c>
      <c r="G130" t="s">
        <v>47</v>
      </c>
      <c r="H130" t="s">
        <v>48</v>
      </c>
      <c r="I130" t="s">
        <v>65</v>
      </c>
      <c r="J130" t="s">
        <v>66</v>
      </c>
      <c r="K130" t="s">
        <v>833</v>
      </c>
      <c r="L130">
        <v>5</v>
      </c>
      <c r="M130">
        <v>12</v>
      </c>
      <c r="N130" t="s">
        <v>834</v>
      </c>
      <c r="O130" t="s">
        <v>54</v>
      </c>
      <c r="P130">
        <v>1300</v>
      </c>
      <c r="Q130" t="s">
        <v>90</v>
      </c>
      <c r="R130">
        <v>1330</v>
      </c>
      <c r="S130" t="s">
        <v>71</v>
      </c>
      <c r="T130">
        <v>1331</v>
      </c>
      <c r="U130" t="s">
        <v>398</v>
      </c>
      <c r="V130">
        <v>1</v>
      </c>
      <c r="W130" t="s">
        <v>682</v>
      </c>
      <c r="X130">
        <v>1000</v>
      </c>
      <c r="Y130" t="s">
        <v>71</v>
      </c>
      <c r="Z130" t="s">
        <v>815</v>
      </c>
      <c r="AA130" t="s">
        <v>835</v>
      </c>
      <c r="AB130" t="s">
        <v>810</v>
      </c>
      <c r="AC130" t="s">
        <v>71</v>
      </c>
      <c r="AD130" t="s">
        <v>836</v>
      </c>
      <c r="AG130" s="1">
        <v>554327.31000000006</v>
      </c>
      <c r="AH130">
        <v>0</v>
      </c>
      <c r="AI130" s="1">
        <v>554327.31000000006</v>
      </c>
      <c r="AJ130" s="1">
        <v>554327.31000000006</v>
      </c>
      <c r="AK130" s="1">
        <v>554327.31000000006</v>
      </c>
      <c r="AL130" s="1">
        <v>554327.31000000006</v>
      </c>
      <c r="AM130" s="1">
        <v>554327.31000000006</v>
      </c>
      <c r="AN130">
        <v>0</v>
      </c>
      <c r="AO130">
        <v>0</v>
      </c>
      <c r="AP130">
        <v>0</v>
      </c>
      <c r="AQ130" s="1">
        <v>730000</v>
      </c>
      <c r="AR130">
        <v>0</v>
      </c>
      <c r="AS130" s="1">
        <v>175672.69</v>
      </c>
      <c r="AT130" s="1">
        <v>554327.31000000006</v>
      </c>
    </row>
    <row r="131" spans="1:46" hidden="1" x14ac:dyDescent="0.35">
      <c r="A131" t="s">
        <v>812</v>
      </c>
      <c r="B131" t="s">
        <v>64</v>
      </c>
      <c r="C131">
        <v>1</v>
      </c>
      <c r="D131" t="s">
        <v>45</v>
      </c>
      <c r="E131">
        <v>1.3</v>
      </c>
      <c r="F131" t="s">
        <v>46</v>
      </c>
      <c r="G131" t="s">
        <v>47</v>
      </c>
      <c r="H131" t="s">
        <v>48</v>
      </c>
      <c r="I131" t="s">
        <v>65</v>
      </c>
      <c r="J131" t="s">
        <v>66</v>
      </c>
      <c r="K131" t="s">
        <v>833</v>
      </c>
      <c r="L131">
        <v>5</v>
      </c>
      <c r="M131">
        <v>12</v>
      </c>
      <c r="N131" t="s">
        <v>834</v>
      </c>
      <c r="O131" t="s">
        <v>54</v>
      </c>
      <c r="P131">
        <v>1300</v>
      </c>
      <c r="Q131" t="s">
        <v>90</v>
      </c>
      <c r="R131">
        <v>1330</v>
      </c>
      <c r="S131" t="s">
        <v>71</v>
      </c>
      <c r="T131">
        <v>1331</v>
      </c>
      <c r="U131" t="s">
        <v>398</v>
      </c>
      <c r="V131">
        <v>2</v>
      </c>
      <c r="W131" t="s">
        <v>683</v>
      </c>
      <c r="X131">
        <v>1000</v>
      </c>
      <c r="Y131" t="s">
        <v>71</v>
      </c>
      <c r="Z131" t="s">
        <v>815</v>
      </c>
      <c r="AA131" t="s">
        <v>835</v>
      </c>
      <c r="AB131" t="s">
        <v>810</v>
      </c>
      <c r="AC131" t="s">
        <v>71</v>
      </c>
      <c r="AD131" t="s">
        <v>836</v>
      </c>
      <c r="AG131">
        <v>0</v>
      </c>
      <c r="AH131" s="1">
        <v>730000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 s="1">
        <v>730000</v>
      </c>
      <c r="AT131" s="1">
        <v>-730000</v>
      </c>
    </row>
    <row r="132" spans="1:46" hidden="1" x14ac:dyDescent="0.35">
      <c r="A132" t="s">
        <v>812</v>
      </c>
      <c r="B132" t="s">
        <v>64</v>
      </c>
      <c r="C132">
        <v>1</v>
      </c>
      <c r="D132" t="s">
        <v>45</v>
      </c>
      <c r="E132">
        <v>1.3</v>
      </c>
      <c r="F132" t="s">
        <v>46</v>
      </c>
      <c r="G132" t="s">
        <v>47</v>
      </c>
      <c r="H132" t="s">
        <v>48</v>
      </c>
      <c r="I132" t="s">
        <v>65</v>
      </c>
      <c r="J132" t="s">
        <v>66</v>
      </c>
      <c r="K132" t="s">
        <v>833</v>
      </c>
      <c r="L132">
        <v>5</v>
      </c>
      <c r="M132">
        <v>12</v>
      </c>
      <c r="N132" t="s">
        <v>834</v>
      </c>
      <c r="O132" t="s">
        <v>54</v>
      </c>
      <c r="P132">
        <v>1300</v>
      </c>
      <c r="Q132" t="s">
        <v>90</v>
      </c>
      <c r="R132">
        <v>134</v>
      </c>
      <c r="S132" t="s">
        <v>399</v>
      </c>
      <c r="T132">
        <v>1341</v>
      </c>
      <c r="U132" t="s">
        <v>399</v>
      </c>
      <c r="V132">
        <v>2</v>
      </c>
      <c r="W132" t="s">
        <v>683</v>
      </c>
      <c r="X132">
        <v>1000</v>
      </c>
      <c r="Y132" t="s">
        <v>71</v>
      </c>
      <c r="Z132" t="s">
        <v>815</v>
      </c>
      <c r="AA132" t="s">
        <v>835</v>
      </c>
      <c r="AB132" t="s">
        <v>810</v>
      </c>
      <c r="AC132" t="s">
        <v>71</v>
      </c>
      <c r="AD132" t="s">
        <v>836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</row>
    <row r="133" spans="1:46" hidden="1" x14ac:dyDescent="0.35">
      <c r="A133" t="s">
        <v>812</v>
      </c>
      <c r="B133" t="s">
        <v>64</v>
      </c>
      <c r="C133">
        <v>1</v>
      </c>
      <c r="D133" t="s">
        <v>45</v>
      </c>
      <c r="E133">
        <v>1.3</v>
      </c>
      <c r="F133" t="s">
        <v>46</v>
      </c>
      <c r="G133" t="s">
        <v>47</v>
      </c>
      <c r="H133" t="s">
        <v>48</v>
      </c>
      <c r="I133" t="s">
        <v>65</v>
      </c>
      <c r="J133" t="s">
        <v>66</v>
      </c>
      <c r="K133" t="s">
        <v>833</v>
      </c>
      <c r="L133">
        <v>5</v>
      </c>
      <c r="M133">
        <v>12</v>
      </c>
      <c r="N133" t="s">
        <v>834</v>
      </c>
      <c r="O133" t="s">
        <v>54</v>
      </c>
      <c r="P133">
        <v>1400</v>
      </c>
      <c r="Q133" t="s">
        <v>93</v>
      </c>
      <c r="R133">
        <v>1432</v>
      </c>
      <c r="S133" t="s">
        <v>71</v>
      </c>
      <c r="T133">
        <v>1432</v>
      </c>
      <c r="U133" t="s">
        <v>98</v>
      </c>
      <c r="V133">
        <v>2</v>
      </c>
      <c r="W133" t="s">
        <v>683</v>
      </c>
      <c r="X133">
        <v>1000</v>
      </c>
      <c r="Y133" t="s">
        <v>71</v>
      </c>
      <c r="Z133" t="s">
        <v>815</v>
      </c>
      <c r="AA133" t="s">
        <v>835</v>
      </c>
      <c r="AB133" t="s">
        <v>810</v>
      </c>
      <c r="AC133" t="s">
        <v>71</v>
      </c>
      <c r="AD133" t="s">
        <v>836</v>
      </c>
      <c r="AG133">
        <v>0</v>
      </c>
      <c r="AH133" s="1">
        <v>7515113.5599999996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 s="1">
        <v>7515113.5599999996</v>
      </c>
      <c r="AT133" s="1">
        <v>-7515113.5599999996</v>
      </c>
    </row>
    <row r="134" spans="1:46" hidden="1" x14ac:dyDescent="0.35">
      <c r="A134" t="s">
        <v>812</v>
      </c>
      <c r="B134" t="s">
        <v>64</v>
      </c>
      <c r="C134">
        <v>1</v>
      </c>
      <c r="D134" t="s">
        <v>45</v>
      </c>
      <c r="E134">
        <v>1.3</v>
      </c>
      <c r="F134" t="s">
        <v>46</v>
      </c>
      <c r="G134" t="s">
        <v>47</v>
      </c>
      <c r="H134" t="s">
        <v>48</v>
      </c>
      <c r="I134" t="s">
        <v>65</v>
      </c>
      <c r="J134" t="s">
        <v>66</v>
      </c>
      <c r="K134" t="s">
        <v>833</v>
      </c>
      <c r="L134">
        <v>5</v>
      </c>
      <c r="M134">
        <v>12</v>
      </c>
      <c r="N134" t="s">
        <v>834</v>
      </c>
      <c r="O134" t="s">
        <v>54</v>
      </c>
      <c r="P134">
        <v>1400</v>
      </c>
      <c r="Q134" t="s">
        <v>93</v>
      </c>
      <c r="R134">
        <v>1440</v>
      </c>
      <c r="S134" t="s">
        <v>71</v>
      </c>
      <c r="T134">
        <v>1441</v>
      </c>
      <c r="U134" t="s">
        <v>99</v>
      </c>
      <c r="V134">
        <v>2</v>
      </c>
      <c r="W134" t="s">
        <v>683</v>
      </c>
      <c r="X134">
        <v>1000</v>
      </c>
      <c r="Y134" t="s">
        <v>71</v>
      </c>
      <c r="Z134" t="s">
        <v>815</v>
      </c>
      <c r="AA134" t="s">
        <v>835</v>
      </c>
      <c r="AB134" t="s">
        <v>810</v>
      </c>
      <c r="AC134" t="s">
        <v>71</v>
      </c>
      <c r="AD134" t="s">
        <v>836</v>
      </c>
      <c r="AG134" s="1">
        <v>13356175.300000001</v>
      </c>
      <c r="AH134" s="1">
        <v>15000000</v>
      </c>
      <c r="AI134" s="1">
        <v>13356175.300000001</v>
      </c>
      <c r="AJ134" s="1">
        <v>13356175.300000001</v>
      </c>
      <c r="AK134" s="1">
        <v>13356175.300000001</v>
      </c>
      <c r="AL134" s="1">
        <v>13356175.300000001</v>
      </c>
      <c r="AM134" s="1">
        <v>13356175.300000001</v>
      </c>
      <c r="AN134">
        <v>0</v>
      </c>
      <c r="AO134">
        <v>0</v>
      </c>
      <c r="AP134">
        <v>0</v>
      </c>
      <c r="AQ134">
        <v>0</v>
      </c>
      <c r="AR134">
        <v>0</v>
      </c>
      <c r="AS134" s="1">
        <v>1643824.7</v>
      </c>
      <c r="AT134" s="1">
        <v>-1643824.7</v>
      </c>
    </row>
    <row r="135" spans="1:46" hidden="1" x14ac:dyDescent="0.35">
      <c r="A135" t="s">
        <v>812</v>
      </c>
      <c r="B135" t="s">
        <v>64</v>
      </c>
      <c r="C135">
        <v>1</v>
      </c>
      <c r="D135" t="s">
        <v>45</v>
      </c>
      <c r="E135">
        <v>1.3</v>
      </c>
      <c r="F135" t="s">
        <v>46</v>
      </c>
      <c r="G135" t="s">
        <v>47</v>
      </c>
      <c r="H135" t="s">
        <v>48</v>
      </c>
      <c r="I135" t="s">
        <v>65</v>
      </c>
      <c r="J135" t="s">
        <v>66</v>
      </c>
      <c r="K135" t="s">
        <v>833</v>
      </c>
      <c r="L135">
        <v>5</v>
      </c>
      <c r="M135">
        <v>12</v>
      </c>
      <c r="N135" t="s">
        <v>834</v>
      </c>
      <c r="O135" t="s">
        <v>54</v>
      </c>
      <c r="P135">
        <v>1500</v>
      </c>
      <c r="Q135" t="s">
        <v>78</v>
      </c>
      <c r="R135">
        <v>1520</v>
      </c>
      <c r="S135" t="s">
        <v>71</v>
      </c>
      <c r="T135">
        <v>1521</v>
      </c>
      <c r="U135" t="s">
        <v>400</v>
      </c>
      <c r="V135">
        <v>2</v>
      </c>
      <c r="W135" t="s">
        <v>683</v>
      </c>
      <c r="X135">
        <v>1000</v>
      </c>
      <c r="Y135" t="s">
        <v>71</v>
      </c>
      <c r="Z135" t="s">
        <v>815</v>
      </c>
      <c r="AA135" t="s">
        <v>835</v>
      </c>
      <c r="AB135" t="s">
        <v>810</v>
      </c>
      <c r="AC135" t="s">
        <v>71</v>
      </c>
      <c r="AD135" t="s">
        <v>836</v>
      </c>
      <c r="AG135">
        <v>0</v>
      </c>
      <c r="AH135" s="1">
        <v>3000000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 s="1">
        <v>3000000</v>
      </c>
      <c r="AT135" s="1">
        <v>-3000000</v>
      </c>
    </row>
    <row r="136" spans="1:46" hidden="1" x14ac:dyDescent="0.35">
      <c r="A136" t="s">
        <v>812</v>
      </c>
      <c r="B136" t="s">
        <v>64</v>
      </c>
      <c r="C136">
        <v>1</v>
      </c>
      <c r="D136" t="s">
        <v>45</v>
      </c>
      <c r="E136">
        <v>1.3</v>
      </c>
      <c r="F136" t="s">
        <v>46</v>
      </c>
      <c r="G136" t="s">
        <v>47</v>
      </c>
      <c r="H136" t="s">
        <v>48</v>
      </c>
      <c r="I136" t="s">
        <v>65</v>
      </c>
      <c r="J136" t="s">
        <v>66</v>
      </c>
      <c r="K136" t="s">
        <v>833</v>
      </c>
      <c r="L136">
        <v>5</v>
      </c>
      <c r="M136">
        <v>12</v>
      </c>
      <c r="N136" t="s">
        <v>834</v>
      </c>
      <c r="O136" t="s">
        <v>54</v>
      </c>
      <c r="P136">
        <v>1500</v>
      </c>
      <c r="Q136" t="s">
        <v>78</v>
      </c>
      <c r="R136">
        <v>1590</v>
      </c>
      <c r="S136" t="s">
        <v>71</v>
      </c>
      <c r="T136">
        <v>1591</v>
      </c>
      <c r="U136" t="s">
        <v>79</v>
      </c>
      <c r="V136">
        <v>1</v>
      </c>
      <c r="W136" t="s">
        <v>682</v>
      </c>
      <c r="X136">
        <v>1000</v>
      </c>
      <c r="Y136" t="s">
        <v>71</v>
      </c>
      <c r="Z136" t="s">
        <v>815</v>
      </c>
      <c r="AA136" t="s">
        <v>835</v>
      </c>
      <c r="AB136" t="s">
        <v>810</v>
      </c>
      <c r="AC136" t="s">
        <v>71</v>
      </c>
      <c r="AD136" t="s">
        <v>836</v>
      </c>
      <c r="AG136">
        <v>0</v>
      </c>
      <c r="AH136" s="1">
        <v>7502684.3600000003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s="1">
        <v>1891846.37</v>
      </c>
      <c r="AR136">
        <v>0</v>
      </c>
      <c r="AS136" s="1">
        <v>9394530.7300000004</v>
      </c>
      <c r="AT136" s="1">
        <v>-7502684.3600000003</v>
      </c>
    </row>
    <row r="137" spans="1:46" hidden="1" x14ac:dyDescent="0.35">
      <c r="A137" t="s">
        <v>812</v>
      </c>
      <c r="B137" t="s">
        <v>64</v>
      </c>
      <c r="C137">
        <v>1</v>
      </c>
      <c r="D137" t="s">
        <v>45</v>
      </c>
      <c r="E137">
        <v>1.3</v>
      </c>
      <c r="F137" t="s">
        <v>46</v>
      </c>
      <c r="G137" t="s">
        <v>47</v>
      </c>
      <c r="H137" t="s">
        <v>48</v>
      </c>
      <c r="I137" t="s">
        <v>65</v>
      </c>
      <c r="J137" t="s">
        <v>66</v>
      </c>
      <c r="K137" t="s">
        <v>833</v>
      </c>
      <c r="L137">
        <v>5</v>
      </c>
      <c r="M137">
        <v>66</v>
      </c>
      <c r="N137" t="s">
        <v>837</v>
      </c>
      <c r="O137" t="s">
        <v>54</v>
      </c>
      <c r="P137">
        <v>1100</v>
      </c>
      <c r="Q137" t="s">
        <v>70</v>
      </c>
      <c r="R137">
        <v>1110</v>
      </c>
      <c r="S137" t="s">
        <v>71</v>
      </c>
      <c r="T137">
        <v>1111</v>
      </c>
      <c r="U137" t="s">
        <v>72</v>
      </c>
      <c r="V137">
        <v>1</v>
      </c>
      <c r="W137" t="s">
        <v>682</v>
      </c>
      <c r="X137">
        <v>1000</v>
      </c>
      <c r="Y137" t="s">
        <v>71</v>
      </c>
      <c r="Z137" t="s">
        <v>815</v>
      </c>
      <c r="AA137" t="s">
        <v>835</v>
      </c>
      <c r="AB137" t="s">
        <v>810</v>
      </c>
      <c r="AC137" t="s">
        <v>71</v>
      </c>
      <c r="AD137" t="s">
        <v>838</v>
      </c>
      <c r="AG137" s="1">
        <v>400000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 s="1">
        <v>400000</v>
      </c>
      <c r="AO137" s="1">
        <v>400000</v>
      </c>
      <c r="AP137">
        <v>0</v>
      </c>
      <c r="AQ137" s="1">
        <v>400000</v>
      </c>
      <c r="AR137">
        <v>0</v>
      </c>
      <c r="AS137">
        <v>0</v>
      </c>
      <c r="AT137" s="1">
        <v>400000</v>
      </c>
    </row>
    <row r="138" spans="1:46" hidden="1" x14ac:dyDescent="0.35">
      <c r="A138" t="s">
        <v>812</v>
      </c>
      <c r="B138" t="s">
        <v>64</v>
      </c>
      <c r="C138">
        <v>1</v>
      </c>
      <c r="D138" t="s">
        <v>45</v>
      </c>
      <c r="E138">
        <v>1.3</v>
      </c>
      <c r="F138" t="s">
        <v>46</v>
      </c>
      <c r="G138" t="s">
        <v>47</v>
      </c>
      <c r="H138" t="s">
        <v>48</v>
      </c>
      <c r="I138" t="s">
        <v>65</v>
      </c>
      <c r="J138" t="s">
        <v>66</v>
      </c>
      <c r="K138" t="s">
        <v>833</v>
      </c>
      <c r="L138">
        <v>5</v>
      </c>
      <c r="M138">
        <v>66</v>
      </c>
      <c r="N138" t="s">
        <v>837</v>
      </c>
      <c r="O138" t="s">
        <v>54</v>
      </c>
      <c r="P138">
        <v>1100</v>
      </c>
      <c r="Q138" t="s">
        <v>70</v>
      </c>
      <c r="R138">
        <v>1130</v>
      </c>
      <c r="S138" t="s">
        <v>71</v>
      </c>
      <c r="T138">
        <v>1131</v>
      </c>
      <c r="U138" t="s">
        <v>89</v>
      </c>
      <c r="V138">
        <v>1</v>
      </c>
      <c r="W138" t="s">
        <v>682</v>
      </c>
      <c r="X138">
        <v>1000</v>
      </c>
      <c r="Y138" t="s">
        <v>71</v>
      </c>
      <c r="Z138" t="s">
        <v>815</v>
      </c>
      <c r="AA138" t="s">
        <v>835</v>
      </c>
      <c r="AB138" t="s">
        <v>810</v>
      </c>
      <c r="AC138" t="s">
        <v>71</v>
      </c>
      <c r="AD138" t="s">
        <v>838</v>
      </c>
      <c r="AG138" s="1">
        <v>35000000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 s="1">
        <v>35000000</v>
      </c>
      <c r="AO138" s="1">
        <v>35000000</v>
      </c>
      <c r="AP138">
        <v>0</v>
      </c>
      <c r="AQ138" s="1">
        <v>35000000</v>
      </c>
      <c r="AR138">
        <v>0</v>
      </c>
      <c r="AS138">
        <v>0</v>
      </c>
      <c r="AT138" s="1">
        <v>35000000</v>
      </c>
    </row>
    <row r="139" spans="1:46" hidden="1" x14ac:dyDescent="0.35">
      <c r="A139" t="s">
        <v>812</v>
      </c>
      <c r="B139" t="s">
        <v>64</v>
      </c>
      <c r="C139">
        <v>1</v>
      </c>
      <c r="D139" t="s">
        <v>45</v>
      </c>
      <c r="E139">
        <v>1.3</v>
      </c>
      <c r="F139" t="s">
        <v>46</v>
      </c>
      <c r="G139" t="s">
        <v>47</v>
      </c>
      <c r="H139" t="s">
        <v>48</v>
      </c>
      <c r="I139" t="s">
        <v>65</v>
      </c>
      <c r="J139" t="s">
        <v>66</v>
      </c>
      <c r="K139" t="s">
        <v>833</v>
      </c>
      <c r="L139">
        <v>5</v>
      </c>
      <c r="M139">
        <v>66</v>
      </c>
      <c r="N139" t="s">
        <v>837</v>
      </c>
      <c r="O139" t="s">
        <v>54</v>
      </c>
      <c r="P139">
        <v>1200</v>
      </c>
      <c r="Q139" t="s">
        <v>76</v>
      </c>
      <c r="R139">
        <v>1210</v>
      </c>
      <c r="S139" t="s">
        <v>71</v>
      </c>
      <c r="T139">
        <v>1211</v>
      </c>
      <c r="U139" t="s">
        <v>122</v>
      </c>
      <c r="V139">
        <v>2</v>
      </c>
      <c r="W139" t="s">
        <v>683</v>
      </c>
      <c r="X139">
        <v>1000</v>
      </c>
      <c r="Y139" t="s">
        <v>71</v>
      </c>
      <c r="Z139" t="s">
        <v>815</v>
      </c>
      <c r="AA139" t="s">
        <v>835</v>
      </c>
      <c r="AB139" t="s">
        <v>810</v>
      </c>
      <c r="AC139" t="s">
        <v>71</v>
      </c>
      <c r="AD139" t="s">
        <v>838</v>
      </c>
      <c r="AG139" s="1">
        <v>7103679.3499999996</v>
      </c>
      <c r="AH139">
        <v>0</v>
      </c>
      <c r="AI139" s="1">
        <v>804100</v>
      </c>
      <c r="AJ139" s="1">
        <v>804100</v>
      </c>
      <c r="AK139" s="1">
        <v>804100</v>
      </c>
      <c r="AL139" s="1">
        <v>804100</v>
      </c>
      <c r="AM139" s="1">
        <v>804100</v>
      </c>
      <c r="AN139" s="1">
        <v>6299579.3499999996</v>
      </c>
      <c r="AO139" s="1">
        <v>6299579.3499999996</v>
      </c>
      <c r="AP139">
        <v>0</v>
      </c>
      <c r="AQ139" s="1">
        <v>7103679.3499999996</v>
      </c>
      <c r="AR139">
        <v>0</v>
      </c>
      <c r="AS139">
        <v>0</v>
      </c>
      <c r="AT139" s="1">
        <v>7103679.3499999996</v>
      </c>
    </row>
    <row r="140" spans="1:46" hidden="1" x14ac:dyDescent="0.35">
      <c r="A140" t="s">
        <v>812</v>
      </c>
      <c r="B140" t="s">
        <v>64</v>
      </c>
      <c r="C140">
        <v>1</v>
      </c>
      <c r="D140" t="s">
        <v>45</v>
      </c>
      <c r="E140">
        <v>1.3</v>
      </c>
      <c r="F140" t="s">
        <v>46</v>
      </c>
      <c r="G140" t="s">
        <v>47</v>
      </c>
      <c r="H140" t="s">
        <v>48</v>
      </c>
      <c r="I140" t="s">
        <v>65</v>
      </c>
      <c r="J140" t="s">
        <v>66</v>
      </c>
      <c r="K140" t="s">
        <v>833</v>
      </c>
      <c r="L140">
        <v>5</v>
      </c>
      <c r="M140">
        <v>66</v>
      </c>
      <c r="N140" t="s">
        <v>837</v>
      </c>
      <c r="O140" t="s">
        <v>54</v>
      </c>
      <c r="P140">
        <v>1200</v>
      </c>
      <c r="Q140" t="s">
        <v>76</v>
      </c>
      <c r="R140">
        <v>1230</v>
      </c>
      <c r="S140" t="s">
        <v>71</v>
      </c>
      <c r="T140">
        <v>1231</v>
      </c>
      <c r="U140" t="s">
        <v>397</v>
      </c>
      <c r="V140">
        <v>2</v>
      </c>
      <c r="W140" t="s">
        <v>683</v>
      </c>
      <c r="X140">
        <v>1000</v>
      </c>
      <c r="Y140" t="s">
        <v>71</v>
      </c>
      <c r="Z140" t="s">
        <v>815</v>
      </c>
      <c r="AA140" t="s">
        <v>835</v>
      </c>
      <c r="AB140" t="s">
        <v>810</v>
      </c>
      <c r="AC140" t="s">
        <v>71</v>
      </c>
      <c r="AD140" t="s">
        <v>838</v>
      </c>
      <c r="AG140" s="1">
        <v>26400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 s="1">
        <v>26400</v>
      </c>
      <c r="AO140" s="1">
        <v>26400</v>
      </c>
      <c r="AP140">
        <v>0</v>
      </c>
      <c r="AQ140" s="1">
        <v>26400</v>
      </c>
      <c r="AR140">
        <v>0</v>
      </c>
      <c r="AS140">
        <v>0</v>
      </c>
      <c r="AT140" s="1">
        <v>26400</v>
      </c>
    </row>
    <row r="141" spans="1:46" hidden="1" x14ac:dyDescent="0.35">
      <c r="A141" t="s">
        <v>812</v>
      </c>
      <c r="B141" t="s">
        <v>64</v>
      </c>
      <c r="C141">
        <v>1</v>
      </c>
      <c r="D141" t="s">
        <v>45</v>
      </c>
      <c r="E141">
        <v>1.3</v>
      </c>
      <c r="F141" t="s">
        <v>46</v>
      </c>
      <c r="G141" t="s">
        <v>47</v>
      </c>
      <c r="H141" t="s">
        <v>48</v>
      </c>
      <c r="I141" t="s">
        <v>65</v>
      </c>
      <c r="J141" t="s">
        <v>66</v>
      </c>
      <c r="K141" t="s">
        <v>833</v>
      </c>
      <c r="L141">
        <v>5</v>
      </c>
      <c r="M141">
        <v>66</v>
      </c>
      <c r="N141" t="s">
        <v>837</v>
      </c>
      <c r="O141" t="s">
        <v>54</v>
      </c>
      <c r="P141">
        <v>1300</v>
      </c>
      <c r="Q141" t="s">
        <v>90</v>
      </c>
      <c r="R141">
        <v>1322</v>
      </c>
      <c r="S141" t="s">
        <v>71</v>
      </c>
      <c r="T141">
        <v>1322</v>
      </c>
      <c r="U141" t="s">
        <v>92</v>
      </c>
      <c r="V141">
        <v>2</v>
      </c>
      <c r="W141" t="s">
        <v>683</v>
      </c>
      <c r="X141">
        <v>1000</v>
      </c>
      <c r="Y141" t="s">
        <v>71</v>
      </c>
      <c r="Z141" t="s">
        <v>815</v>
      </c>
      <c r="AA141" t="s">
        <v>835</v>
      </c>
      <c r="AB141" t="s">
        <v>810</v>
      </c>
      <c r="AC141" t="s">
        <v>71</v>
      </c>
      <c r="AD141" t="s">
        <v>838</v>
      </c>
      <c r="AG141" s="1">
        <v>1187429.69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 s="1">
        <v>1187429.69</v>
      </c>
      <c r="AO141" s="1">
        <v>1187429.69</v>
      </c>
      <c r="AP141">
        <v>0</v>
      </c>
      <c r="AQ141" s="1">
        <v>1187429.69</v>
      </c>
      <c r="AR141">
        <v>0</v>
      </c>
      <c r="AS141">
        <v>0</v>
      </c>
      <c r="AT141" s="1">
        <v>1187429.69</v>
      </c>
    </row>
    <row r="142" spans="1:46" hidden="1" x14ac:dyDescent="0.35">
      <c r="A142" t="s">
        <v>812</v>
      </c>
      <c r="B142" t="s">
        <v>64</v>
      </c>
      <c r="C142">
        <v>1</v>
      </c>
      <c r="D142" t="s">
        <v>45</v>
      </c>
      <c r="E142">
        <v>1.3</v>
      </c>
      <c r="F142" t="s">
        <v>46</v>
      </c>
      <c r="G142" t="s">
        <v>47</v>
      </c>
      <c r="H142" t="s">
        <v>48</v>
      </c>
      <c r="I142" t="s">
        <v>65</v>
      </c>
      <c r="J142" t="s">
        <v>66</v>
      </c>
      <c r="K142" t="s">
        <v>833</v>
      </c>
      <c r="L142">
        <v>5</v>
      </c>
      <c r="M142">
        <v>66</v>
      </c>
      <c r="N142" t="s">
        <v>837</v>
      </c>
      <c r="O142" t="s">
        <v>54</v>
      </c>
      <c r="P142">
        <v>1300</v>
      </c>
      <c r="Q142" t="s">
        <v>90</v>
      </c>
      <c r="R142">
        <v>1330</v>
      </c>
      <c r="S142" t="s">
        <v>71</v>
      </c>
      <c r="T142">
        <v>1331</v>
      </c>
      <c r="U142" t="s">
        <v>398</v>
      </c>
      <c r="V142">
        <v>1</v>
      </c>
      <c r="W142" t="s">
        <v>682</v>
      </c>
      <c r="X142">
        <v>1000</v>
      </c>
      <c r="Y142" t="s">
        <v>71</v>
      </c>
      <c r="Z142" t="s">
        <v>815</v>
      </c>
      <c r="AA142" t="s">
        <v>835</v>
      </c>
      <c r="AB142" t="s">
        <v>810</v>
      </c>
      <c r="AC142" t="s">
        <v>71</v>
      </c>
      <c r="AD142" t="s">
        <v>838</v>
      </c>
      <c r="AG142" s="1">
        <v>175672.69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 s="1">
        <v>175672.69</v>
      </c>
      <c r="AO142" s="1">
        <v>175672.69</v>
      </c>
      <c r="AP142">
        <v>0</v>
      </c>
      <c r="AQ142" s="1">
        <v>175672.69</v>
      </c>
      <c r="AR142">
        <v>0</v>
      </c>
      <c r="AS142">
        <v>0</v>
      </c>
      <c r="AT142" s="1">
        <v>175672.69</v>
      </c>
    </row>
    <row r="143" spans="1:46" hidden="1" x14ac:dyDescent="0.35">
      <c r="A143" t="s">
        <v>812</v>
      </c>
      <c r="B143" t="s">
        <v>64</v>
      </c>
      <c r="C143">
        <v>1</v>
      </c>
      <c r="D143" t="s">
        <v>45</v>
      </c>
      <c r="E143">
        <v>1.3</v>
      </c>
      <c r="F143" t="s">
        <v>46</v>
      </c>
      <c r="G143" t="s">
        <v>47</v>
      </c>
      <c r="H143" t="s">
        <v>48</v>
      </c>
      <c r="I143" t="s">
        <v>65</v>
      </c>
      <c r="J143" t="s">
        <v>66</v>
      </c>
      <c r="K143" t="s">
        <v>833</v>
      </c>
      <c r="L143">
        <v>5</v>
      </c>
      <c r="M143">
        <v>66</v>
      </c>
      <c r="N143" t="s">
        <v>837</v>
      </c>
      <c r="O143" t="s">
        <v>54</v>
      </c>
      <c r="P143">
        <v>1400</v>
      </c>
      <c r="Q143" t="s">
        <v>93</v>
      </c>
      <c r="R143">
        <v>1410</v>
      </c>
      <c r="S143" t="s">
        <v>71</v>
      </c>
      <c r="T143">
        <v>1411</v>
      </c>
      <c r="U143" t="s">
        <v>94</v>
      </c>
      <c r="V143">
        <v>1</v>
      </c>
      <c r="W143" t="s">
        <v>682</v>
      </c>
      <c r="X143">
        <v>1000</v>
      </c>
      <c r="Y143" t="s">
        <v>71</v>
      </c>
      <c r="Z143" t="s">
        <v>815</v>
      </c>
      <c r="AA143" t="s">
        <v>835</v>
      </c>
      <c r="AB143" t="s">
        <v>810</v>
      </c>
      <c r="AC143" t="s">
        <v>71</v>
      </c>
      <c r="AD143" t="s">
        <v>838</v>
      </c>
      <c r="AG143" s="1">
        <v>4000000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 s="1">
        <v>4000000</v>
      </c>
      <c r="AO143" s="1">
        <v>4000000</v>
      </c>
      <c r="AP143">
        <v>0</v>
      </c>
      <c r="AQ143" s="1">
        <v>4000000</v>
      </c>
      <c r="AR143">
        <v>0</v>
      </c>
      <c r="AS143">
        <v>0</v>
      </c>
      <c r="AT143" s="1">
        <v>4000000</v>
      </c>
    </row>
    <row r="144" spans="1:46" hidden="1" x14ac:dyDescent="0.35">
      <c r="A144" t="s">
        <v>812</v>
      </c>
      <c r="B144" t="s">
        <v>64</v>
      </c>
      <c r="C144">
        <v>1</v>
      </c>
      <c r="D144" t="s">
        <v>45</v>
      </c>
      <c r="E144">
        <v>1.3</v>
      </c>
      <c r="F144" t="s">
        <v>46</v>
      </c>
      <c r="G144" t="s">
        <v>47</v>
      </c>
      <c r="H144" t="s">
        <v>48</v>
      </c>
      <c r="I144" t="s">
        <v>65</v>
      </c>
      <c r="J144" t="s">
        <v>66</v>
      </c>
      <c r="K144" t="s">
        <v>833</v>
      </c>
      <c r="L144">
        <v>5</v>
      </c>
      <c r="M144">
        <v>66</v>
      </c>
      <c r="N144" t="s">
        <v>837</v>
      </c>
      <c r="O144" t="s">
        <v>54</v>
      </c>
      <c r="P144">
        <v>1400</v>
      </c>
      <c r="Q144" t="s">
        <v>93</v>
      </c>
      <c r="R144">
        <v>1432</v>
      </c>
      <c r="S144" t="s">
        <v>71</v>
      </c>
      <c r="T144">
        <v>1432</v>
      </c>
      <c r="U144" t="s">
        <v>98</v>
      </c>
      <c r="V144">
        <v>1</v>
      </c>
      <c r="W144" t="s">
        <v>682</v>
      </c>
      <c r="X144">
        <v>1000</v>
      </c>
      <c r="Y144" t="s">
        <v>71</v>
      </c>
      <c r="Z144" t="s">
        <v>815</v>
      </c>
      <c r="AA144" t="s">
        <v>835</v>
      </c>
      <c r="AB144" t="s">
        <v>810</v>
      </c>
      <c r="AC144" t="s">
        <v>71</v>
      </c>
      <c r="AD144" t="s">
        <v>838</v>
      </c>
      <c r="AG144" s="1">
        <v>5000000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 s="1">
        <v>5000000</v>
      </c>
      <c r="AO144" s="1">
        <v>5000000</v>
      </c>
      <c r="AP144">
        <v>0</v>
      </c>
      <c r="AQ144" s="1">
        <v>5000000</v>
      </c>
      <c r="AR144">
        <v>0</v>
      </c>
      <c r="AS144">
        <v>0</v>
      </c>
      <c r="AT144" s="1">
        <v>5000000</v>
      </c>
    </row>
    <row r="145" spans="1:46" hidden="1" x14ac:dyDescent="0.35">
      <c r="A145" t="s">
        <v>812</v>
      </c>
      <c r="B145" t="s">
        <v>64</v>
      </c>
      <c r="C145">
        <v>1</v>
      </c>
      <c r="D145" t="s">
        <v>45</v>
      </c>
      <c r="E145">
        <v>1.3</v>
      </c>
      <c r="F145" t="s">
        <v>46</v>
      </c>
      <c r="G145" t="s">
        <v>47</v>
      </c>
      <c r="H145" t="s">
        <v>48</v>
      </c>
      <c r="I145" t="s">
        <v>65</v>
      </c>
      <c r="J145" t="s">
        <v>66</v>
      </c>
      <c r="K145" t="s">
        <v>833</v>
      </c>
      <c r="L145">
        <v>5</v>
      </c>
      <c r="M145">
        <v>66</v>
      </c>
      <c r="N145" t="s">
        <v>837</v>
      </c>
      <c r="O145" t="s">
        <v>54</v>
      </c>
      <c r="P145">
        <v>1500</v>
      </c>
      <c r="Q145" t="s">
        <v>78</v>
      </c>
      <c r="R145">
        <v>1520</v>
      </c>
      <c r="S145" t="s">
        <v>71</v>
      </c>
      <c r="T145">
        <v>1521</v>
      </c>
      <c r="U145" t="s">
        <v>400</v>
      </c>
      <c r="V145">
        <v>2</v>
      </c>
      <c r="W145" t="s">
        <v>683</v>
      </c>
      <c r="X145">
        <v>1000</v>
      </c>
      <c r="Y145" t="s">
        <v>71</v>
      </c>
      <c r="Z145" t="s">
        <v>815</v>
      </c>
      <c r="AA145" t="s">
        <v>835</v>
      </c>
      <c r="AB145" t="s">
        <v>810</v>
      </c>
      <c r="AC145" t="s">
        <v>71</v>
      </c>
      <c r="AD145" t="s">
        <v>838</v>
      </c>
      <c r="AG145" s="1">
        <v>1000000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 s="1">
        <v>1000000</v>
      </c>
      <c r="AO145" s="1">
        <v>1000000</v>
      </c>
      <c r="AP145">
        <v>0</v>
      </c>
      <c r="AQ145" s="1">
        <v>1000000</v>
      </c>
      <c r="AR145">
        <v>0</v>
      </c>
      <c r="AS145">
        <v>0</v>
      </c>
      <c r="AT145" s="1">
        <v>1000000</v>
      </c>
    </row>
    <row r="146" spans="1:46" hidden="1" x14ac:dyDescent="0.35">
      <c r="A146" t="s">
        <v>812</v>
      </c>
      <c r="B146" t="s">
        <v>64</v>
      </c>
      <c r="C146">
        <v>1</v>
      </c>
      <c r="D146" t="s">
        <v>45</v>
      </c>
      <c r="E146">
        <v>1.3</v>
      </c>
      <c r="F146" t="s">
        <v>46</v>
      </c>
      <c r="G146" t="s">
        <v>47</v>
      </c>
      <c r="H146" t="s">
        <v>48</v>
      </c>
      <c r="I146" t="s">
        <v>65</v>
      </c>
      <c r="J146" t="s">
        <v>66</v>
      </c>
      <c r="K146" t="s">
        <v>833</v>
      </c>
      <c r="L146">
        <v>5</v>
      </c>
      <c r="M146">
        <v>66</v>
      </c>
      <c r="N146" t="s">
        <v>837</v>
      </c>
      <c r="O146" t="s">
        <v>54</v>
      </c>
      <c r="P146">
        <v>2900</v>
      </c>
      <c r="Q146" t="s">
        <v>311</v>
      </c>
      <c r="R146">
        <v>2930</v>
      </c>
      <c r="S146" t="s">
        <v>105</v>
      </c>
      <c r="T146">
        <v>2931</v>
      </c>
      <c r="U146" t="s">
        <v>649</v>
      </c>
      <c r="V146">
        <v>0</v>
      </c>
      <c r="W146" t="s">
        <v>58</v>
      </c>
      <c r="X146">
        <v>2000</v>
      </c>
      <c r="Y146" t="s">
        <v>105</v>
      </c>
      <c r="Z146" t="s">
        <v>815</v>
      </c>
      <c r="AA146" t="s">
        <v>835</v>
      </c>
      <c r="AB146" t="s">
        <v>810</v>
      </c>
      <c r="AC146" t="s">
        <v>71</v>
      </c>
      <c r="AD146" t="s">
        <v>838</v>
      </c>
      <c r="AG146" s="1">
        <v>10000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 s="1">
        <v>10000</v>
      </c>
      <c r="AO146" s="1">
        <v>10000</v>
      </c>
      <c r="AP146">
        <v>0</v>
      </c>
      <c r="AQ146" s="1">
        <v>10000</v>
      </c>
      <c r="AR146">
        <v>0</v>
      </c>
      <c r="AS146">
        <v>0</v>
      </c>
      <c r="AT146" s="1">
        <v>10000</v>
      </c>
    </row>
    <row r="147" spans="1:46" hidden="1" x14ac:dyDescent="0.35">
      <c r="A147" t="s">
        <v>812</v>
      </c>
      <c r="B147" t="s">
        <v>64</v>
      </c>
      <c r="C147">
        <v>1</v>
      </c>
      <c r="D147" t="s">
        <v>45</v>
      </c>
      <c r="E147">
        <v>1.3</v>
      </c>
      <c r="F147" t="s">
        <v>46</v>
      </c>
      <c r="G147" t="s">
        <v>47</v>
      </c>
      <c r="H147" t="s">
        <v>48</v>
      </c>
      <c r="I147" t="s">
        <v>65</v>
      </c>
      <c r="J147" t="s">
        <v>66</v>
      </c>
      <c r="K147" t="s">
        <v>839</v>
      </c>
      <c r="L147">
        <v>5</v>
      </c>
      <c r="M147">
        <v>13</v>
      </c>
      <c r="N147" t="s">
        <v>840</v>
      </c>
      <c r="O147" t="s">
        <v>54</v>
      </c>
      <c r="P147">
        <v>3100</v>
      </c>
      <c r="Q147" t="s">
        <v>198</v>
      </c>
      <c r="R147">
        <v>3180</v>
      </c>
      <c r="S147" t="s">
        <v>56</v>
      </c>
      <c r="T147">
        <v>3181</v>
      </c>
      <c r="U147" t="s">
        <v>314</v>
      </c>
      <c r="V147">
        <v>0</v>
      </c>
      <c r="W147" t="s">
        <v>58</v>
      </c>
      <c r="X147">
        <v>3000</v>
      </c>
      <c r="Y147" t="s">
        <v>56</v>
      </c>
      <c r="Z147" t="s">
        <v>815</v>
      </c>
      <c r="AA147" t="s">
        <v>111</v>
      </c>
      <c r="AB147" t="s">
        <v>810</v>
      </c>
      <c r="AC147" t="s">
        <v>238</v>
      </c>
      <c r="AD147" t="s">
        <v>841</v>
      </c>
      <c r="AG147" s="1">
        <v>5000</v>
      </c>
      <c r="AH147" s="1">
        <v>5000</v>
      </c>
      <c r="AI147">
        <v>0</v>
      </c>
      <c r="AJ147">
        <v>0</v>
      </c>
      <c r="AK147">
        <v>0</v>
      </c>
      <c r="AL147">
        <v>0</v>
      </c>
      <c r="AM147">
        <v>0</v>
      </c>
      <c r="AN147" s="1">
        <v>5000</v>
      </c>
      <c r="AO147" s="1">
        <v>5000</v>
      </c>
      <c r="AP147">
        <v>0</v>
      </c>
      <c r="AQ147">
        <v>0</v>
      </c>
      <c r="AR147">
        <v>0</v>
      </c>
      <c r="AS147">
        <v>0</v>
      </c>
      <c r="AT147">
        <v>0</v>
      </c>
    </row>
    <row r="148" spans="1:46" hidden="1" x14ac:dyDescent="0.35">
      <c r="A148" t="s">
        <v>812</v>
      </c>
      <c r="B148" t="s">
        <v>64</v>
      </c>
      <c r="C148">
        <v>1</v>
      </c>
      <c r="D148" t="s">
        <v>45</v>
      </c>
      <c r="E148">
        <v>1.3</v>
      </c>
      <c r="F148" t="s">
        <v>46</v>
      </c>
      <c r="G148" t="s">
        <v>47</v>
      </c>
      <c r="H148" t="s">
        <v>48</v>
      </c>
      <c r="I148" t="s">
        <v>65</v>
      </c>
      <c r="J148" t="s">
        <v>66</v>
      </c>
      <c r="K148" t="s">
        <v>839</v>
      </c>
      <c r="L148">
        <v>5</v>
      </c>
      <c r="M148">
        <v>13</v>
      </c>
      <c r="N148" t="s">
        <v>840</v>
      </c>
      <c r="O148" t="s">
        <v>54</v>
      </c>
      <c r="P148">
        <v>3300</v>
      </c>
      <c r="Q148" t="s">
        <v>113</v>
      </c>
      <c r="R148">
        <v>3390</v>
      </c>
      <c r="S148" t="s">
        <v>56</v>
      </c>
      <c r="T148">
        <v>3391</v>
      </c>
      <c r="U148" t="s">
        <v>129</v>
      </c>
      <c r="V148">
        <v>0</v>
      </c>
      <c r="W148" t="s">
        <v>58</v>
      </c>
      <c r="X148">
        <v>3000</v>
      </c>
      <c r="Y148" t="s">
        <v>56</v>
      </c>
      <c r="Z148" t="s">
        <v>815</v>
      </c>
      <c r="AA148" t="s">
        <v>111</v>
      </c>
      <c r="AB148" t="s">
        <v>810</v>
      </c>
      <c r="AC148" t="s">
        <v>238</v>
      </c>
      <c r="AD148" t="s">
        <v>841</v>
      </c>
      <c r="AG148" s="1">
        <v>826605</v>
      </c>
      <c r="AH148" s="1">
        <v>450000</v>
      </c>
      <c r="AI148" s="1">
        <v>811099.99</v>
      </c>
      <c r="AJ148" s="1">
        <v>811099.99</v>
      </c>
      <c r="AK148" s="1">
        <v>643427.29</v>
      </c>
      <c r="AL148" s="1">
        <v>601509.11</v>
      </c>
      <c r="AM148" s="1">
        <v>601509.11</v>
      </c>
      <c r="AN148" s="1">
        <v>15505.01</v>
      </c>
      <c r="AO148" s="1">
        <v>225095.89</v>
      </c>
      <c r="AP148">
        <v>0</v>
      </c>
      <c r="AQ148" s="1">
        <v>376605</v>
      </c>
      <c r="AR148">
        <v>0</v>
      </c>
      <c r="AS148">
        <v>0</v>
      </c>
      <c r="AT148" s="1">
        <v>376605</v>
      </c>
    </row>
    <row r="149" spans="1:46" hidden="1" x14ac:dyDescent="0.35">
      <c r="A149" t="s">
        <v>812</v>
      </c>
      <c r="B149" t="s">
        <v>64</v>
      </c>
      <c r="C149">
        <v>1</v>
      </c>
      <c r="D149" t="s">
        <v>45</v>
      </c>
      <c r="E149">
        <v>1.3</v>
      </c>
      <c r="F149" t="s">
        <v>46</v>
      </c>
      <c r="G149" t="s">
        <v>47</v>
      </c>
      <c r="H149" t="s">
        <v>48</v>
      </c>
      <c r="I149" t="s">
        <v>65</v>
      </c>
      <c r="J149" t="s">
        <v>66</v>
      </c>
      <c r="K149" t="s">
        <v>839</v>
      </c>
      <c r="L149">
        <v>5</v>
      </c>
      <c r="M149">
        <v>13</v>
      </c>
      <c r="N149" t="s">
        <v>840</v>
      </c>
      <c r="O149" t="s">
        <v>54</v>
      </c>
      <c r="P149">
        <v>3600</v>
      </c>
      <c r="Q149" t="s">
        <v>240</v>
      </c>
      <c r="R149">
        <v>3610</v>
      </c>
      <c r="S149" t="s">
        <v>56</v>
      </c>
      <c r="T149">
        <v>3611</v>
      </c>
      <c r="U149" t="s">
        <v>241</v>
      </c>
      <c r="V149">
        <v>0</v>
      </c>
      <c r="W149" t="s">
        <v>58</v>
      </c>
      <c r="X149">
        <v>3000</v>
      </c>
      <c r="Y149" t="s">
        <v>56</v>
      </c>
      <c r="Z149" t="s">
        <v>815</v>
      </c>
      <c r="AA149" t="s">
        <v>111</v>
      </c>
      <c r="AB149" t="s">
        <v>810</v>
      </c>
      <c r="AC149" t="s">
        <v>238</v>
      </c>
      <c r="AD149" t="s">
        <v>841</v>
      </c>
      <c r="AG149" s="1">
        <v>32506735.879999999</v>
      </c>
      <c r="AH149" s="1">
        <v>30000000</v>
      </c>
      <c r="AI149" s="1">
        <v>31957589.579999998</v>
      </c>
      <c r="AJ149" s="1">
        <v>31957589.579999998</v>
      </c>
      <c r="AK149" s="1">
        <v>12714096.15</v>
      </c>
      <c r="AL149" s="1">
        <v>11264935.529999999</v>
      </c>
      <c r="AM149" s="1">
        <v>11264935.529999999</v>
      </c>
      <c r="AN149" s="1">
        <v>549146.30000000005</v>
      </c>
      <c r="AO149" s="1">
        <v>21241800.350000001</v>
      </c>
      <c r="AP149" s="1">
        <v>7250000</v>
      </c>
      <c r="AQ149">
        <v>0</v>
      </c>
      <c r="AR149">
        <v>0</v>
      </c>
      <c r="AS149" s="1">
        <v>4743264.12</v>
      </c>
      <c r="AT149" s="1">
        <v>2506735.88</v>
      </c>
    </row>
    <row r="150" spans="1:46" hidden="1" x14ac:dyDescent="0.35">
      <c r="A150" t="s">
        <v>812</v>
      </c>
      <c r="B150" t="s">
        <v>64</v>
      </c>
      <c r="C150">
        <v>1</v>
      </c>
      <c r="D150" t="s">
        <v>45</v>
      </c>
      <c r="E150">
        <v>1.3</v>
      </c>
      <c r="F150" t="s">
        <v>46</v>
      </c>
      <c r="G150" t="s">
        <v>47</v>
      </c>
      <c r="H150" t="s">
        <v>48</v>
      </c>
      <c r="I150" t="s">
        <v>65</v>
      </c>
      <c r="J150" t="s">
        <v>66</v>
      </c>
      <c r="K150" t="s">
        <v>839</v>
      </c>
      <c r="L150">
        <v>5</v>
      </c>
      <c r="M150">
        <v>13</v>
      </c>
      <c r="N150" t="s">
        <v>840</v>
      </c>
      <c r="O150" t="s">
        <v>54</v>
      </c>
      <c r="P150">
        <v>3600</v>
      </c>
      <c r="Q150" t="s">
        <v>240</v>
      </c>
      <c r="R150">
        <v>3630</v>
      </c>
      <c r="S150" t="s">
        <v>56</v>
      </c>
      <c r="T150">
        <v>3631</v>
      </c>
      <c r="U150" t="s">
        <v>393</v>
      </c>
      <c r="V150">
        <v>0</v>
      </c>
      <c r="W150" t="s">
        <v>58</v>
      </c>
      <c r="X150">
        <v>3000</v>
      </c>
      <c r="Y150" t="s">
        <v>56</v>
      </c>
      <c r="Z150" t="s">
        <v>815</v>
      </c>
      <c r="AA150" t="s">
        <v>111</v>
      </c>
      <c r="AB150" t="s">
        <v>810</v>
      </c>
      <c r="AC150" t="s">
        <v>238</v>
      </c>
      <c r="AD150" t="s">
        <v>841</v>
      </c>
      <c r="AG150" s="1">
        <v>6600000</v>
      </c>
      <c r="AH150" s="1">
        <v>4870000</v>
      </c>
      <c r="AI150" s="1">
        <v>6000000</v>
      </c>
      <c r="AJ150" s="1">
        <v>6000000</v>
      </c>
      <c r="AK150" s="1">
        <v>3600000</v>
      </c>
      <c r="AL150" s="1">
        <v>3000000</v>
      </c>
      <c r="AM150" s="1">
        <v>3000000</v>
      </c>
      <c r="AN150" s="1">
        <v>600000</v>
      </c>
      <c r="AO150" s="1">
        <v>3600000</v>
      </c>
      <c r="AP150">
        <v>0</v>
      </c>
      <c r="AQ150" s="1">
        <v>1730000</v>
      </c>
      <c r="AR150">
        <v>0</v>
      </c>
      <c r="AS150">
        <v>0</v>
      </c>
      <c r="AT150" s="1">
        <v>1730000</v>
      </c>
    </row>
    <row r="151" spans="1:46" hidden="1" x14ac:dyDescent="0.35">
      <c r="A151" t="s">
        <v>812</v>
      </c>
      <c r="B151" t="s">
        <v>64</v>
      </c>
      <c r="C151">
        <v>1</v>
      </c>
      <c r="D151" t="s">
        <v>45</v>
      </c>
      <c r="E151">
        <v>1.3</v>
      </c>
      <c r="F151" t="s">
        <v>46</v>
      </c>
      <c r="G151" t="s">
        <v>47</v>
      </c>
      <c r="H151" t="s">
        <v>48</v>
      </c>
      <c r="I151" t="s">
        <v>65</v>
      </c>
      <c r="J151" t="s">
        <v>66</v>
      </c>
      <c r="K151" t="s">
        <v>839</v>
      </c>
      <c r="L151">
        <v>5</v>
      </c>
      <c r="M151">
        <v>13</v>
      </c>
      <c r="N151" t="s">
        <v>840</v>
      </c>
      <c r="O151" t="s">
        <v>54</v>
      </c>
      <c r="P151">
        <v>3600</v>
      </c>
      <c r="Q151" t="s">
        <v>240</v>
      </c>
      <c r="R151">
        <v>3650</v>
      </c>
      <c r="S151" t="s">
        <v>56</v>
      </c>
      <c r="T151">
        <v>3651</v>
      </c>
      <c r="U151" t="s">
        <v>362</v>
      </c>
      <c r="V151">
        <v>0</v>
      </c>
      <c r="W151" t="s">
        <v>58</v>
      </c>
      <c r="X151">
        <v>3000</v>
      </c>
      <c r="Y151" t="s">
        <v>56</v>
      </c>
      <c r="Z151" t="s">
        <v>815</v>
      </c>
      <c r="AA151" t="s">
        <v>111</v>
      </c>
      <c r="AB151" t="s">
        <v>810</v>
      </c>
      <c r="AC151" t="s">
        <v>238</v>
      </c>
      <c r="AD151" t="s">
        <v>841</v>
      </c>
      <c r="AG151" s="1">
        <v>4200000</v>
      </c>
      <c r="AH151" s="1">
        <v>3200000</v>
      </c>
      <c r="AI151" s="1">
        <v>3818181.82</v>
      </c>
      <c r="AJ151" s="1">
        <v>3818181.82</v>
      </c>
      <c r="AK151" s="1">
        <v>2290909.08</v>
      </c>
      <c r="AL151" s="1">
        <v>1909090.9</v>
      </c>
      <c r="AM151" s="1">
        <v>1909090.9</v>
      </c>
      <c r="AN151" s="1">
        <v>381818.18</v>
      </c>
      <c r="AO151" s="1">
        <v>2290909.1</v>
      </c>
      <c r="AP151">
        <v>0</v>
      </c>
      <c r="AQ151" s="1">
        <v>1000000</v>
      </c>
      <c r="AR151">
        <v>0</v>
      </c>
      <c r="AS151">
        <v>0</v>
      </c>
      <c r="AT151" s="1">
        <v>1000000</v>
      </c>
    </row>
    <row r="152" spans="1:46" hidden="1" x14ac:dyDescent="0.35">
      <c r="A152" t="s">
        <v>812</v>
      </c>
      <c r="B152" t="s">
        <v>64</v>
      </c>
      <c r="C152">
        <v>1</v>
      </c>
      <c r="D152" t="s">
        <v>45</v>
      </c>
      <c r="E152">
        <v>1.3</v>
      </c>
      <c r="F152" t="s">
        <v>46</v>
      </c>
      <c r="G152" t="s">
        <v>47</v>
      </c>
      <c r="H152" t="s">
        <v>48</v>
      </c>
      <c r="I152" t="s">
        <v>65</v>
      </c>
      <c r="J152" t="s">
        <v>66</v>
      </c>
      <c r="K152" t="s">
        <v>839</v>
      </c>
      <c r="L152">
        <v>5</v>
      </c>
      <c r="M152">
        <v>13</v>
      </c>
      <c r="N152" t="s">
        <v>840</v>
      </c>
      <c r="O152" t="s">
        <v>54</v>
      </c>
      <c r="P152">
        <v>3600</v>
      </c>
      <c r="Q152" t="s">
        <v>240</v>
      </c>
      <c r="R152">
        <v>3660</v>
      </c>
      <c r="S152" t="s">
        <v>56</v>
      </c>
      <c r="T152">
        <v>3661</v>
      </c>
      <c r="U152" t="s">
        <v>363</v>
      </c>
      <c r="V152">
        <v>0</v>
      </c>
      <c r="W152" t="s">
        <v>58</v>
      </c>
      <c r="X152">
        <v>3000</v>
      </c>
      <c r="Y152" t="s">
        <v>56</v>
      </c>
      <c r="Z152" t="s">
        <v>815</v>
      </c>
      <c r="AA152" t="s">
        <v>111</v>
      </c>
      <c r="AB152" t="s">
        <v>810</v>
      </c>
      <c r="AC152" t="s">
        <v>238</v>
      </c>
      <c r="AD152" t="s">
        <v>841</v>
      </c>
      <c r="AG152" s="1">
        <v>6223395</v>
      </c>
      <c r="AH152" s="1">
        <v>6200000</v>
      </c>
      <c r="AI152" s="1">
        <v>6200000.0099999998</v>
      </c>
      <c r="AJ152" s="1">
        <v>6200000.0099999998</v>
      </c>
      <c r="AK152" s="1">
        <v>3833333.35</v>
      </c>
      <c r="AL152" s="1">
        <v>2866666.68</v>
      </c>
      <c r="AM152" s="1">
        <v>2866666.68</v>
      </c>
      <c r="AN152" s="1">
        <v>23394.99</v>
      </c>
      <c r="AO152" s="1">
        <v>3356728.32</v>
      </c>
      <c r="AP152">
        <v>0</v>
      </c>
      <c r="AQ152" s="1">
        <v>400000</v>
      </c>
      <c r="AR152">
        <v>0</v>
      </c>
      <c r="AS152" s="1">
        <v>376605</v>
      </c>
      <c r="AT152" s="1">
        <v>23395</v>
      </c>
    </row>
    <row r="153" spans="1:46" hidden="1" x14ac:dyDescent="0.35">
      <c r="A153" t="s">
        <v>812</v>
      </c>
      <c r="B153" t="s">
        <v>64</v>
      </c>
      <c r="C153">
        <v>1</v>
      </c>
      <c r="D153" t="s">
        <v>45</v>
      </c>
      <c r="E153">
        <v>1.3</v>
      </c>
      <c r="F153" t="s">
        <v>46</v>
      </c>
      <c r="G153" t="s">
        <v>47</v>
      </c>
      <c r="H153" t="s">
        <v>48</v>
      </c>
      <c r="I153" t="s">
        <v>65</v>
      </c>
      <c r="J153" t="s">
        <v>66</v>
      </c>
      <c r="K153" t="s">
        <v>839</v>
      </c>
      <c r="L153">
        <v>5</v>
      </c>
      <c r="M153">
        <v>14</v>
      </c>
      <c r="N153" t="s">
        <v>842</v>
      </c>
      <c r="O153" t="s">
        <v>116</v>
      </c>
      <c r="P153">
        <v>5200</v>
      </c>
      <c r="Q153" t="s">
        <v>364</v>
      </c>
      <c r="R153">
        <v>5210</v>
      </c>
      <c r="S153" t="s">
        <v>118</v>
      </c>
      <c r="T153">
        <v>5211</v>
      </c>
      <c r="U153" t="s">
        <v>365</v>
      </c>
      <c r="V153">
        <v>0</v>
      </c>
      <c r="W153" t="s">
        <v>58</v>
      </c>
      <c r="X153">
        <v>5000</v>
      </c>
      <c r="Y153" t="s">
        <v>118</v>
      </c>
      <c r="Z153" t="s">
        <v>815</v>
      </c>
      <c r="AA153" t="s">
        <v>111</v>
      </c>
      <c r="AB153" t="s">
        <v>810</v>
      </c>
      <c r="AC153" t="s">
        <v>843</v>
      </c>
      <c r="AD153" t="s">
        <v>110</v>
      </c>
      <c r="AG153" s="1">
        <v>670000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 s="1">
        <v>670000</v>
      </c>
      <c r="AO153" s="1">
        <v>670000</v>
      </c>
      <c r="AP153">
        <v>0</v>
      </c>
      <c r="AQ153" s="1">
        <v>670000</v>
      </c>
      <c r="AR153">
        <v>0</v>
      </c>
      <c r="AS153">
        <v>0</v>
      </c>
      <c r="AT153" s="1">
        <v>670000</v>
      </c>
    </row>
    <row r="154" spans="1:46" hidden="1" x14ac:dyDescent="0.35">
      <c r="A154" t="s">
        <v>812</v>
      </c>
      <c r="B154" t="s">
        <v>64</v>
      </c>
      <c r="C154">
        <v>1</v>
      </c>
      <c r="D154" t="s">
        <v>45</v>
      </c>
      <c r="E154">
        <v>1.3</v>
      </c>
      <c r="F154" t="s">
        <v>46</v>
      </c>
      <c r="G154" t="s">
        <v>47</v>
      </c>
      <c r="H154" t="s">
        <v>48</v>
      </c>
      <c r="I154" t="s">
        <v>65</v>
      </c>
      <c r="J154" t="s">
        <v>66</v>
      </c>
      <c r="K154" t="s">
        <v>839</v>
      </c>
      <c r="L154">
        <v>5</v>
      </c>
      <c r="M154">
        <v>14</v>
      </c>
      <c r="N154" t="s">
        <v>842</v>
      </c>
      <c r="O154" t="s">
        <v>54</v>
      </c>
      <c r="P154">
        <v>2500</v>
      </c>
      <c r="Q154" t="s">
        <v>309</v>
      </c>
      <c r="R154">
        <v>2590</v>
      </c>
      <c r="S154" t="s">
        <v>105</v>
      </c>
      <c r="T154">
        <v>2591</v>
      </c>
      <c r="U154" t="s">
        <v>560</v>
      </c>
      <c r="V154">
        <v>0</v>
      </c>
      <c r="W154" t="s">
        <v>58</v>
      </c>
      <c r="X154">
        <v>2000</v>
      </c>
      <c r="Y154" t="s">
        <v>105</v>
      </c>
      <c r="Z154" t="s">
        <v>815</v>
      </c>
      <c r="AA154" t="s">
        <v>111</v>
      </c>
      <c r="AB154" t="s">
        <v>810</v>
      </c>
      <c r="AC154" t="s">
        <v>843</v>
      </c>
      <c r="AD154" t="s">
        <v>110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</row>
    <row r="155" spans="1:46" hidden="1" x14ac:dyDescent="0.35">
      <c r="A155" t="s">
        <v>812</v>
      </c>
      <c r="B155" t="s">
        <v>64</v>
      </c>
      <c r="C155">
        <v>1</v>
      </c>
      <c r="D155" t="s">
        <v>45</v>
      </c>
      <c r="E155">
        <v>1.3</v>
      </c>
      <c r="F155" t="s">
        <v>46</v>
      </c>
      <c r="G155" t="s">
        <v>47</v>
      </c>
      <c r="H155" t="s">
        <v>48</v>
      </c>
      <c r="I155" t="s">
        <v>65</v>
      </c>
      <c r="J155" t="s">
        <v>66</v>
      </c>
      <c r="K155" t="s">
        <v>839</v>
      </c>
      <c r="L155">
        <v>5</v>
      </c>
      <c r="M155">
        <v>14</v>
      </c>
      <c r="N155" t="s">
        <v>842</v>
      </c>
      <c r="O155" t="s">
        <v>54</v>
      </c>
      <c r="P155">
        <v>2500</v>
      </c>
      <c r="Q155" t="s">
        <v>309</v>
      </c>
      <c r="R155">
        <v>2590</v>
      </c>
      <c r="S155" t="s">
        <v>105</v>
      </c>
      <c r="T155">
        <v>2591</v>
      </c>
      <c r="U155" t="s">
        <v>560</v>
      </c>
      <c r="V155">
        <v>7</v>
      </c>
      <c r="W155" t="s">
        <v>844</v>
      </c>
      <c r="X155">
        <v>2000</v>
      </c>
      <c r="Y155" t="s">
        <v>105</v>
      </c>
      <c r="Z155" t="s">
        <v>815</v>
      </c>
      <c r="AA155" t="s">
        <v>111</v>
      </c>
      <c r="AB155" t="s">
        <v>810</v>
      </c>
      <c r="AC155" t="s">
        <v>843</v>
      </c>
      <c r="AD155" t="s">
        <v>110</v>
      </c>
      <c r="AG155" s="1">
        <v>4000000</v>
      </c>
      <c r="AH155">
        <v>0</v>
      </c>
      <c r="AI155" s="1">
        <v>3997824</v>
      </c>
      <c r="AJ155" s="1">
        <v>3997824</v>
      </c>
      <c r="AK155" s="1">
        <v>3997824</v>
      </c>
      <c r="AL155" s="1">
        <v>3997824</v>
      </c>
      <c r="AM155" s="1">
        <v>3997824</v>
      </c>
      <c r="AN155" s="1">
        <v>2176</v>
      </c>
      <c r="AO155" s="1">
        <v>2176</v>
      </c>
      <c r="AP155">
        <v>0</v>
      </c>
      <c r="AQ155" s="1">
        <v>4000000</v>
      </c>
      <c r="AR155">
        <v>0</v>
      </c>
      <c r="AS155">
        <v>0</v>
      </c>
      <c r="AT155" s="1">
        <v>4000000</v>
      </c>
    </row>
    <row r="156" spans="1:46" hidden="1" x14ac:dyDescent="0.35">
      <c r="A156" t="s">
        <v>812</v>
      </c>
      <c r="B156" t="s">
        <v>64</v>
      </c>
      <c r="C156">
        <v>1</v>
      </c>
      <c r="D156" t="s">
        <v>45</v>
      </c>
      <c r="E156">
        <v>1.3</v>
      </c>
      <c r="F156" t="s">
        <v>46</v>
      </c>
      <c r="G156" t="s">
        <v>47</v>
      </c>
      <c r="H156" t="s">
        <v>48</v>
      </c>
      <c r="I156" t="s">
        <v>65</v>
      </c>
      <c r="J156" t="s">
        <v>66</v>
      </c>
      <c r="K156" t="s">
        <v>839</v>
      </c>
      <c r="L156">
        <v>5</v>
      </c>
      <c r="M156">
        <v>14</v>
      </c>
      <c r="N156" t="s">
        <v>842</v>
      </c>
      <c r="O156" t="s">
        <v>54</v>
      </c>
      <c r="P156">
        <v>2700</v>
      </c>
      <c r="Q156" t="s">
        <v>104</v>
      </c>
      <c r="R156">
        <v>2710</v>
      </c>
      <c r="S156" t="s">
        <v>105</v>
      </c>
      <c r="T156">
        <v>2711</v>
      </c>
      <c r="U156" t="s">
        <v>106</v>
      </c>
      <c r="V156">
        <v>0</v>
      </c>
      <c r="W156" t="s">
        <v>58</v>
      </c>
      <c r="X156">
        <v>2000</v>
      </c>
      <c r="Y156" t="s">
        <v>105</v>
      </c>
      <c r="Z156" t="s">
        <v>815</v>
      </c>
      <c r="AA156" t="s">
        <v>111</v>
      </c>
      <c r="AB156" t="s">
        <v>810</v>
      </c>
      <c r="AC156" t="s">
        <v>843</v>
      </c>
      <c r="AD156" t="s">
        <v>110</v>
      </c>
      <c r="AG156" s="1">
        <v>3000000</v>
      </c>
      <c r="AH156" s="1">
        <v>3000000</v>
      </c>
      <c r="AI156" s="1">
        <v>2058543.9</v>
      </c>
      <c r="AJ156" s="1">
        <v>2035323.24</v>
      </c>
      <c r="AK156" s="1">
        <v>2023502.84</v>
      </c>
      <c r="AL156" s="1">
        <v>2003701.64</v>
      </c>
      <c r="AM156" s="1">
        <v>2003701.64</v>
      </c>
      <c r="AN156" s="1">
        <v>964676.76</v>
      </c>
      <c r="AO156" s="1">
        <v>996298.36</v>
      </c>
      <c r="AP156">
        <v>0</v>
      </c>
      <c r="AQ156">
        <v>0</v>
      </c>
      <c r="AR156">
        <v>0</v>
      </c>
      <c r="AS156">
        <v>0</v>
      </c>
      <c r="AT156">
        <v>0</v>
      </c>
    </row>
    <row r="157" spans="1:46" hidden="1" x14ac:dyDescent="0.35">
      <c r="A157" t="s">
        <v>812</v>
      </c>
      <c r="B157" t="s">
        <v>64</v>
      </c>
      <c r="C157">
        <v>1</v>
      </c>
      <c r="D157" t="s">
        <v>45</v>
      </c>
      <c r="E157">
        <v>1.3</v>
      </c>
      <c r="F157" t="s">
        <v>46</v>
      </c>
      <c r="G157" t="s">
        <v>47</v>
      </c>
      <c r="H157" t="s">
        <v>48</v>
      </c>
      <c r="I157" t="s">
        <v>65</v>
      </c>
      <c r="J157" t="s">
        <v>66</v>
      </c>
      <c r="K157" t="s">
        <v>839</v>
      </c>
      <c r="L157">
        <v>5</v>
      </c>
      <c r="M157">
        <v>14</v>
      </c>
      <c r="N157" t="s">
        <v>842</v>
      </c>
      <c r="O157" t="s">
        <v>54</v>
      </c>
      <c r="P157">
        <v>2900</v>
      </c>
      <c r="Q157" t="s">
        <v>311</v>
      </c>
      <c r="R157">
        <v>2940</v>
      </c>
      <c r="S157" t="s">
        <v>105</v>
      </c>
      <c r="T157">
        <v>2941</v>
      </c>
      <c r="U157" t="s">
        <v>313</v>
      </c>
      <c r="V157">
        <v>0</v>
      </c>
      <c r="W157" t="s">
        <v>58</v>
      </c>
      <c r="X157">
        <v>2000</v>
      </c>
      <c r="Y157" t="s">
        <v>105</v>
      </c>
      <c r="Z157" t="s">
        <v>815</v>
      </c>
      <c r="AA157" t="s">
        <v>111</v>
      </c>
      <c r="AB157" t="s">
        <v>810</v>
      </c>
      <c r="AC157" t="s">
        <v>843</v>
      </c>
      <c r="AD157" t="s">
        <v>110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</row>
    <row r="158" spans="1:46" hidden="1" x14ac:dyDescent="0.35">
      <c r="A158" t="s">
        <v>812</v>
      </c>
      <c r="B158" t="s">
        <v>64</v>
      </c>
      <c r="C158">
        <v>1</v>
      </c>
      <c r="D158" t="s">
        <v>45</v>
      </c>
      <c r="E158">
        <v>1.3</v>
      </c>
      <c r="F158" t="s">
        <v>46</v>
      </c>
      <c r="G158" t="s">
        <v>47</v>
      </c>
      <c r="H158" t="s">
        <v>48</v>
      </c>
      <c r="I158" t="s">
        <v>65</v>
      </c>
      <c r="J158" t="s">
        <v>66</v>
      </c>
      <c r="K158" t="s">
        <v>839</v>
      </c>
      <c r="L158">
        <v>5</v>
      </c>
      <c r="M158">
        <v>14</v>
      </c>
      <c r="N158" t="s">
        <v>842</v>
      </c>
      <c r="O158" t="s">
        <v>54</v>
      </c>
      <c r="P158">
        <v>3300</v>
      </c>
      <c r="Q158" t="s">
        <v>113</v>
      </c>
      <c r="R158">
        <v>3360</v>
      </c>
      <c r="S158" t="s">
        <v>56</v>
      </c>
      <c r="T158">
        <v>3361</v>
      </c>
      <c r="U158" t="s">
        <v>114</v>
      </c>
      <c r="V158">
        <v>0</v>
      </c>
      <c r="W158" t="s">
        <v>58</v>
      </c>
      <c r="X158">
        <v>3000</v>
      </c>
      <c r="Y158" t="s">
        <v>56</v>
      </c>
      <c r="Z158" t="s">
        <v>815</v>
      </c>
      <c r="AA158" t="s">
        <v>111</v>
      </c>
      <c r="AB158" t="s">
        <v>810</v>
      </c>
      <c r="AC158" t="s">
        <v>843</v>
      </c>
      <c r="AD158" t="s">
        <v>110</v>
      </c>
      <c r="AG158" s="1">
        <v>15000000</v>
      </c>
      <c r="AH158" s="1">
        <v>15000000</v>
      </c>
      <c r="AI158" s="1">
        <v>6960587.3600000003</v>
      </c>
      <c r="AJ158" s="1">
        <v>6960587.3600000003</v>
      </c>
      <c r="AK158" s="1">
        <v>6960587.3600000003</v>
      </c>
      <c r="AL158" s="1">
        <v>6316878.7599999998</v>
      </c>
      <c r="AM158" s="1">
        <v>6206078.1200000001</v>
      </c>
      <c r="AN158" s="1">
        <v>8039412.6399999997</v>
      </c>
      <c r="AO158" s="1">
        <v>8793921.8800000008</v>
      </c>
      <c r="AP158">
        <v>0</v>
      </c>
      <c r="AQ158">
        <v>0</v>
      </c>
      <c r="AR158">
        <v>0</v>
      </c>
      <c r="AS158">
        <v>0</v>
      </c>
      <c r="AT158">
        <v>0</v>
      </c>
    </row>
    <row r="159" spans="1:46" hidden="1" x14ac:dyDescent="0.35">
      <c r="A159" t="s">
        <v>812</v>
      </c>
      <c r="B159" t="s">
        <v>64</v>
      </c>
      <c r="C159">
        <v>1</v>
      </c>
      <c r="D159" t="s">
        <v>45</v>
      </c>
      <c r="E159">
        <v>1.3</v>
      </c>
      <c r="F159" t="s">
        <v>46</v>
      </c>
      <c r="G159" t="s">
        <v>47</v>
      </c>
      <c r="H159" t="s">
        <v>48</v>
      </c>
      <c r="I159" t="s">
        <v>65</v>
      </c>
      <c r="J159" t="s">
        <v>66</v>
      </c>
      <c r="K159" t="s">
        <v>839</v>
      </c>
      <c r="L159">
        <v>5</v>
      </c>
      <c r="M159">
        <v>14</v>
      </c>
      <c r="N159" t="s">
        <v>842</v>
      </c>
      <c r="O159" t="s">
        <v>54</v>
      </c>
      <c r="P159">
        <v>3300</v>
      </c>
      <c r="Q159" t="s">
        <v>113</v>
      </c>
      <c r="R159">
        <v>3390</v>
      </c>
      <c r="S159" t="s">
        <v>56</v>
      </c>
      <c r="T159">
        <v>3391</v>
      </c>
      <c r="U159" t="s">
        <v>129</v>
      </c>
      <c r="V159">
        <v>0</v>
      </c>
      <c r="W159" t="s">
        <v>58</v>
      </c>
      <c r="X159">
        <v>3000</v>
      </c>
      <c r="Y159" t="s">
        <v>56</v>
      </c>
      <c r="Z159" t="s">
        <v>815</v>
      </c>
      <c r="AA159" t="s">
        <v>111</v>
      </c>
      <c r="AB159" t="s">
        <v>810</v>
      </c>
      <c r="AC159" t="s">
        <v>843</v>
      </c>
      <c r="AD159" t="s">
        <v>110</v>
      </c>
      <c r="AG159" s="1">
        <v>3000000</v>
      </c>
      <c r="AH159">
        <v>0</v>
      </c>
      <c r="AI159" s="1">
        <v>1044000</v>
      </c>
      <c r="AJ159" s="1">
        <v>1044000</v>
      </c>
      <c r="AK159" s="1">
        <v>1044000</v>
      </c>
      <c r="AL159" s="1">
        <v>1044000</v>
      </c>
      <c r="AM159" s="1">
        <v>1044000</v>
      </c>
      <c r="AN159" s="1">
        <v>1956000</v>
      </c>
      <c r="AO159" s="1">
        <v>1956000</v>
      </c>
      <c r="AP159" s="1">
        <v>3000000</v>
      </c>
      <c r="AQ159">
        <v>0</v>
      </c>
      <c r="AR159">
        <v>0</v>
      </c>
      <c r="AS159">
        <v>0</v>
      </c>
      <c r="AT159" s="1">
        <v>3000000</v>
      </c>
    </row>
    <row r="160" spans="1:46" hidden="1" x14ac:dyDescent="0.35">
      <c r="A160" t="s">
        <v>812</v>
      </c>
      <c r="B160" t="s">
        <v>64</v>
      </c>
      <c r="C160">
        <v>1</v>
      </c>
      <c r="D160" t="s">
        <v>45</v>
      </c>
      <c r="E160">
        <v>1.3</v>
      </c>
      <c r="F160" t="s">
        <v>46</v>
      </c>
      <c r="G160" t="s">
        <v>47</v>
      </c>
      <c r="H160" t="s">
        <v>48</v>
      </c>
      <c r="I160" t="s">
        <v>65</v>
      </c>
      <c r="J160" t="s">
        <v>66</v>
      </c>
      <c r="K160" t="s">
        <v>839</v>
      </c>
      <c r="L160">
        <v>5</v>
      </c>
      <c r="M160">
        <v>14</v>
      </c>
      <c r="N160" t="s">
        <v>842</v>
      </c>
      <c r="O160" t="s">
        <v>54</v>
      </c>
      <c r="P160">
        <v>3700</v>
      </c>
      <c r="Q160" t="s">
        <v>277</v>
      </c>
      <c r="R160">
        <v>3710</v>
      </c>
      <c r="S160" t="s">
        <v>56</v>
      </c>
      <c r="T160">
        <v>3711</v>
      </c>
      <c r="U160" t="s">
        <v>278</v>
      </c>
      <c r="V160">
        <v>0</v>
      </c>
      <c r="W160" t="s">
        <v>58</v>
      </c>
      <c r="X160">
        <v>3000</v>
      </c>
      <c r="Y160" t="s">
        <v>56</v>
      </c>
      <c r="Z160" t="s">
        <v>815</v>
      </c>
      <c r="AA160" t="s">
        <v>111</v>
      </c>
      <c r="AB160" t="s">
        <v>810</v>
      </c>
      <c r="AC160" t="s">
        <v>843</v>
      </c>
      <c r="AD160" t="s">
        <v>110</v>
      </c>
      <c r="AG160" s="1">
        <v>25000</v>
      </c>
      <c r="AH160" s="1">
        <v>25000</v>
      </c>
      <c r="AI160" s="1">
        <v>15000</v>
      </c>
      <c r="AJ160" s="1">
        <v>15000</v>
      </c>
      <c r="AK160">
        <v>0</v>
      </c>
      <c r="AL160">
        <v>0</v>
      </c>
      <c r="AM160">
        <v>0</v>
      </c>
      <c r="AN160" s="1">
        <v>10000</v>
      </c>
      <c r="AO160" s="1">
        <v>25000</v>
      </c>
      <c r="AP160">
        <v>0</v>
      </c>
      <c r="AQ160">
        <v>0</v>
      </c>
      <c r="AR160">
        <v>0</v>
      </c>
      <c r="AS160">
        <v>0</v>
      </c>
      <c r="AT160">
        <v>0</v>
      </c>
    </row>
    <row r="161" spans="1:46" hidden="1" x14ac:dyDescent="0.35">
      <c r="A161" t="s">
        <v>812</v>
      </c>
      <c r="B161" t="s">
        <v>64</v>
      </c>
      <c r="C161">
        <v>1</v>
      </c>
      <c r="D161" t="s">
        <v>45</v>
      </c>
      <c r="E161">
        <v>1.3</v>
      </c>
      <c r="F161" t="s">
        <v>46</v>
      </c>
      <c r="G161" t="s">
        <v>47</v>
      </c>
      <c r="H161" t="s">
        <v>48</v>
      </c>
      <c r="I161" t="s">
        <v>65</v>
      </c>
      <c r="J161" t="s">
        <v>66</v>
      </c>
      <c r="K161" t="s">
        <v>839</v>
      </c>
      <c r="L161">
        <v>5</v>
      </c>
      <c r="M161">
        <v>14</v>
      </c>
      <c r="N161" t="s">
        <v>842</v>
      </c>
      <c r="O161" t="s">
        <v>54</v>
      </c>
      <c r="P161">
        <v>3700</v>
      </c>
      <c r="Q161" t="s">
        <v>277</v>
      </c>
      <c r="R161">
        <v>3750</v>
      </c>
      <c r="S161" t="s">
        <v>56</v>
      </c>
      <c r="T161">
        <v>3751</v>
      </c>
      <c r="U161" t="s">
        <v>279</v>
      </c>
      <c r="V161">
        <v>0</v>
      </c>
      <c r="W161" t="s">
        <v>58</v>
      </c>
      <c r="X161">
        <v>3000</v>
      </c>
      <c r="Y161" t="s">
        <v>56</v>
      </c>
      <c r="Z161" t="s">
        <v>815</v>
      </c>
      <c r="AA161" t="s">
        <v>111</v>
      </c>
      <c r="AB161" t="s">
        <v>810</v>
      </c>
      <c r="AC161" t="s">
        <v>843</v>
      </c>
      <c r="AD161" t="s">
        <v>110</v>
      </c>
      <c r="AG161" s="1">
        <v>20000</v>
      </c>
      <c r="AH161" s="1">
        <v>20000</v>
      </c>
      <c r="AI161" s="1">
        <v>6000</v>
      </c>
      <c r="AJ161" s="1">
        <v>6000</v>
      </c>
      <c r="AK161">
        <v>0</v>
      </c>
      <c r="AL161">
        <v>0</v>
      </c>
      <c r="AM161">
        <v>0</v>
      </c>
      <c r="AN161" s="1">
        <v>14000</v>
      </c>
      <c r="AO161" s="1">
        <v>20000</v>
      </c>
      <c r="AP161">
        <v>0</v>
      </c>
      <c r="AQ161">
        <v>0</v>
      </c>
      <c r="AR161">
        <v>0</v>
      </c>
      <c r="AS161">
        <v>0</v>
      </c>
      <c r="AT161">
        <v>0</v>
      </c>
    </row>
    <row r="162" spans="1:46" hidden="1" x14ac:dyDescent="0.35">
      <c r="A162" t="s">
        <v>812</v>
      </c>
      <c r="B162" t="s">
        <v>64</v>
      </c>
      <c r="C162">
        <v>1</v>
      </c>
      <c r="D162" t="s">
        <v>45</v>
      </c>
      <c r="E162">
        <v>1.3</v>
      </c>
      <c r="F162" t="s">
        <v>46</v>
      </c>
      <c r="G162" t="s">
        <v>47</v>
      </c>
      <c r="H162" t="s">
        <v>48</v>
      </c>
      <c r="I162" t="s">
        <v>65</v>
      </c>
      <c r="J162" t="s">
        <v>66</v>
      </c>
      <c r="K162" t="s">
        <v>839</v>
      </c>
      <c r="L162">
        <v>5</v>
      </c>
      <c r="M162">
        <v>14</v>
      </c>
      <c r="N162" t="s">
        <v>842</v>
      </c>
      <c r="O162" t="s">
        <v>54</v>
      </c>
      <c r="P162">
        <v>4400</v>
      </c>
      <c r="Q162" t="s">
        <v>229</v>
      </c>
      <c r="R162">
        <v>4450</v>
      </c>
      <c r="S162" t="s">
        <v>230</v>
      </c>
      <c r="T162">
        <v>4451</v>
      </c>
      <c r="U162" t="s">
        <v>282</v>
      </c>
      <c r="V162">
        <v>37</v>
      </c>
      <c r="W162" t="s">
        <v>283</v>
      </c>
      <c r="X162">
        <v>4000</v>
      </c>
      <c r="Y162" t="s">
        <v>233</v>
      </c>
      <c r="Z162" t="s">
        <v>815</v>
      </c>
      <c r="AA162" t="s">
        <v>111</v>
      </c>
      <c r="AB162" t="s">
        <v>810</v>
      </c>
      <c r="AC162" t="s">
        <v>843</v>
      </c>
      <c r="AD162" t="s">
        <v>110</v>
      </c>
      <c r="AG162" s="1">
        <v>500000</v>
      </c>
      <c r="AH162" s="1">
        <v>500000</v>
      </c>
      <c r="AI162">
        <v>0</v>
      </c>
      <c r="AJ162">
        <v>0</v>
      </c>
      <c r="AK162">
        <v>0</v>
      </c>
      <c r="AL162">
        <v>0</v>
      </c>
      <c r="AM162">
        <v>0</v>
      </c>
      <c r="AN162" s="1">
        <v>500000</v>
      </c>
      <c r="AO162" s="1">
        <v>500000</v>
      </c>
      <c r="AP162">
        <v>0</v>
      </c>
      <c r="AQ162">
        <v>0</v>
      </c>
      <c r="AR162">
        <v>0</v>
      </c>
      <c r="AS162">
        <v>0</v>
      </c>
      <c r="AT162">
        <v>0</v>
      </c>
    </row>
    <row r="163" spans="1:46" hidden="1" x14ac:dyDescent="0.35">
      <c r="A163" t="s">
        <v>812</v>
      </c>
      <c r="B163" t="s">
        <v>64</v>
      </c>
      <c r="C163">
        <v>1</v>
      </c>
      <c r="D163" t="s">
        <v>45</v>
      </c>
      <c r="E163">
        <v>1.3</v>
      </c>
      <c r="F163" t="s">
        <v>46</v>
      </c>
      <c r="G163" t="s">
        <v>47</v>
      </c>
      <c r="H163" t="s">
        <v>48</v>
      </c>
      <c r="I163" t="s">
        <v>65</v>
      </c>
      <c r="J163" t="s">
        <v>66</v>
      </c>
      <c r="K163" t="s">
        <v>839</v>
      </c>
      <c r="L163">
        <v>5</v>
      </c>
      <c r="M163">
        <v>15</v>
      </c>
      <c r="N163" t="s">
        <v>845</v>
      </c>
      <c r="O163" t="s">
        <v>54</v>
      </c>
      <c r="P163">
        <v>3300</v>
      </c>
      <c r="Q163" t="s">
        <v>113</v>
      </c>
      <c r="R163">
        <v>3390</v>
      </c>
      <c r="S163" t="s">
        <v>56</v>
      </c>
      <c r="T163">
        <v>3391</v>
      </c>
      <c r="U163" t="s">
        <v>129</v>
      </c>
      <c r="V163">
        <v>0</v>
      </c>
      <c r="W163" t="s">
        <v>58</v>
      </c>
      <c r="X163">
        <v>3000</v>
      </c>
      <c r="Y163" t="s">
        <v>56</v>
      </c>
      <c r="Z163" t="s">
        <v>815</v>
      </c>
      <c r="AA163" t="s">
        <v>111</v>
      </c>
      <c r="AB163" t="s">
        <v>810</v>
      </c>
      <c r="AC163" t="s">
        <v>422</v>
      </c>
      <c r="AD163" t="s">
        <v>846</v>
      </c>
      <c r="AG163" s="1">
        <v>3613264.12</v>
      </c>
      <c r="AH163" s="1">
        <v>2000000</v>
      </c>
      <c r="AI163" s="1">
        <v>1989476.35</v>
      </c>
      <c r="AJ163" s="1">
        <v>1989476.35</v>
      </c>
      <c r="AK163">
        <v>0</v>
      </c>
      <c r="AL163">
        <v>0</v>
      </c>
      <c r="AM163">
        <v>0</v>
      </c>
      <c r="AN163" s="1">
        <v>1623787.77</v>
      </c>
      <c r="AO163" s="1">
        <v>3613264.12</v>
      </c>
      <c r="AP163">
        <v>0</v>
      </c>
      <c r="AQ163" s="1">
        <v>1613264.12</v>
      </c>
      <c r="AR163">
        <v>0</v>
      </c>
      <c r="AS163">
        <v>0</v>
      </c>
      <c r="AT163" s="1">
        <v>1613264.12</v>
      </c>
    </row>
    <row r="164" spans="1:46" hidden="1" x14ac:dyDescent="0.35">
      <c r="A164" t="s">
        <v>812</v>
      </c>
      <c r="B164" t="s">
        <v>64</v>
      </c>
      <c r="C164">
        <v>1</v>
      </c>
      <c r="D164" t="s">
        <v>45</v>
      </c>
      <c r="E164">
        <v>1.3</v>
      </c>
      <c r="F164" t="s">
        <v>46</v>
      </c>
      <c r="G164" t="s">
        <v>47</v>
      </c>
      <c r="H164" t="s">
        <v>48</v>
      </c>
      <c r="I164" t="s">
        <v>65</v>
      </c>
      <c r="J164" t="s">
        <v>66</v>
      </c>
      <c r="K164" t="s">
        <v>839</v>
      </c>
      <c r="L164">
        <v>5</v>
      </c>
      <c r="M164">
        <v>16</v>
      </c>
      <c r="N164" t="s">
        <v>847</v>
      </c>
      <c r="O164" t="s">
        <v>116</v>
      </c>
      <c r="P164">
        <v>5100</v>
      </c>
      <c r="Q164" t="s">
        <v>117</v>
      </c>
      <c r="R164">
        <v>5120</v>
      </c>
      <c r="S164" t="s">
        <v>118</v>
      </c>
      <c r="T164">
        <v>5121</v>
      </c>
      <c r="U164" t="s">
        <v>680</v>
      </c>
      <c r="V164">
        <v>0</v>
      </c>
      <c r="W164" t="s">
        <v>58</v>
      </c>
      <c r="X164">
        <v>5000</v>
      </c>
      <c r="Y164" t="s">
        <v>118</v>
      </c>
      <c r="Z164" t="s">
        <v>815</v>
      </c>
      <c r="AA164" t="s">
        <v>111</v>
      </c>
      <c r="AB164" t="s">
        <v>810</v>
      </c>
      <c r="AC164" t="s">
        <v>355</v>
      </c>
      <c r="AD164" t="s">
        <v>848</v>
      </c>
      <c r="AG164" s="1">
        <v>500000</v>
      </c>
      <c r="AH164" s="1">
        <v>500000</v>
      </c>
      <c r="AI164" s="1">
        <v>452748</v>
      </c>
      <c r="AJ164" s="1">
        <v>452748</v>
      </c>
      <c r="AK164" s="1">
        <v>452748</v>
      </c>
      <c r="AL164" s="1">
        <v>452748</v>
      </c>
      <c r="AM164" s="1">
        <v>452748</v>
      </c>
      <c r="AN164" s="1">
        <v>47252</v>
      </c>
      <c r="AO164" s="1">
        <v>47252</v>
      </c>
      <c r="AP164">
        <v>0</v>
      </c>
      <c r="AQ164">
        <v>0</v>
      </c>
      <c r="AR164">
        <v>0</v>
      </c>
      <c r="AS164">
        <v>0</v>
      </c>
      <c r="AT164">
        <v>0</v>
      </c>
    </row>
    <row r="165" spans="1:46" hidden="1" x14ac:dyDescent="0.35">
      <c r="A165" t="s">
        <v>812</v>
      </c>
      <c r="B165" t="s">
        <v>64</v>
      </c>
      <c r="C165">
        <v>1</v>
      </c>
      <c r="D165" t="s">
        <v>45</v>
      </c>
      <c r="E165">
        <v>1.3</v>
      </c>
      <c r="F165" t="s">
        <v>46</v>
      </c>
      <c r="G165" t="s">
        <v>47</v>
      </c>
      <c r="H165" t="s">
        <v>48</v>
      </c>
      <c r="I165" t="s">
        <v>65</v>
      </c>
      <c r="J165" t="s">
        <v>66</v>
      </c>
      <c r="K165" t="s">
        <v>839</v>
      </c>
      <c r="L165">
        <v>5</v>
      </c>
      <c r="M165">
        <v>16</v>
      </c>
      <c r="N165" t="s">
        <v>847</v>
      </c>
      <c r="O165" t="s">
        <v>116</v>
      </c>
      <c r="P165">
        <v>5200</v>
      </c>
      <c r="Q165" t="s">
        <v>364</v>
      </c>
      <c r="R165">
        <v>5210</v>
      </c>
      <c r="S165" t="s">
        <v>118</v>
      </c>
      <c r="T165">
        <v>5211</v>
      </c>
      <c r="U165" t="s">
        <v>365</v>
      </c>
      <c r="V165">
        <v>0</v>
      </c>
      <c r="W165" t="s">
        <v>58</v>
      </c>
      <c r="X165">
        <v>5000</v>
      </c>
      <c r="Y165" t="s">
        <v>118</v>
      </c>
      <c r="Z165" t="s">
        <v>815</v>
      </c>
      <c r="AA165" t="s">
        <v>111</v>
      </c>
      <c r="AB165" t="s">
        <v>810</v>
      </c>
      <c r="AC165" t="s">
        <v>355</v>
      </c>
      <c r="AD165" t="s">
        <v>848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s="1">
        <v>670000</v>
      </c>
      <c r="AR165">
        <v>0</v>
      </c>
      <c r="AS165" s="1">
        <v>670000</v>
      </c>
      <c r="AT165">
        <v>0</v>
      </c>
    </row>
    <row r="166" spans="1:46" hidden="1" x14ac:dyDescent="0.35">
      <c r="A166" t="s">
        <v>812</v>
      </c>
      <c r="B166" t="s">
        <v>64</v>
      </c>
      <c r="C166">
        <v>1</v>
      </c>
      <c r="D166" t="s">
        <v>45</v>
      </c>
      <c r="E166">
        <v>1.3</v>
      </c>
      <c r="F166" t="s">
        <v>46</v>
      </c>
      <c r="G166" t="s">
        <v>47</v>
      </c>
      <c r="H166" t="s">
        <v>48</v>
      </c>
      <c r="I166" t="s">
        <v>65</v>
      </c>
      <c r="J166" t="s">
        <v>66</v>
      </c>
      <c r="K166" t="s">
        <v>839</v>
      </c>
      <c r="L166">
        <v>5</v>
      </c>
      <c r="M166">
        <v>16</v>
      </c>
      <c r="N166" t="s">
        <v>847</v>
      </c>
      <c r="O166" t="s">
        <v>54</v>
      </c>
      <c r="P166">
        <v>2100</v>
      </c>
      <c r="Q166" t="s">
        <v>123</v>
      </c>
      <c r="R166">
        <v>2140</v>
      </c>
      <c r="S166" t="s">
        <v>105</v>
      </c>
      <c r="T166">
        <v>2141</v>
      </c>
      <c r="U166" t="s">
        <v>126</v>
      </c>
      <c r="V166">
        <v>0</v>
      </c>
      <c r="W166" t="s">
        <v>58</v>
      </c>
      <c r="X166">
        <v>2000</v>
      </c>
      <c r="Y166" t="s">
        <v>105</v>
      </c>
      <c r="Z166" t="s">
        <v>815</v>
      </c>
      <c r="AA166" t="s">
        <v>111</v>
      </c>
      <c r="AB166" t="s">
        <v>810</v>
      </c>
      <c r="AC166" t="s">
        <v>355</v>
      </c>
      <c r="AD166" t="s">
        <v>848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</row>
    <row r="167" spans="1:46" hidden="1" x14ac:dyDescent="0.35">
      <c r="A167" t="s">
        <v>812</v>
      </c>
      <c r="B167" t="s">
        <v>64</v>
      </c>
      <c r="C167">
        <v>1</v>
      </c>
      <c r="D167" t="s">
        <v>45</v>
      </c>
      <c r="E167">
        <v>1.3</v>
      </c>
      <c r="F167" t="s">
        <v>46</v>
      </c>
      <c r="G167" t="s">
        <v>47</v>
      </c>
      <c r="H167" t="s">
        <v>48</v>
      </c>
      <c r="I167" t="s">
        <v>65</v>
      </c>
      <c r="J167" t="s">
        <v>66</v>
      </c>
      <c r="K167" t="s">
        <v>839</v>
      </c>
      <c r="L167">
        <v>5</v>
      </c>
      <c r="M167">
        <v>16</v>
      </c>
      <c r="N167" t="s">
        <v>847</v>
      </c>
      <c r="O167" t="s">
        <v>54</v>
      </c>
      <c r="P167">
        <v>2200</v>
      </c>
      <c r="Q167" t="s">
        <v>306</v>
      </c>
      <c r="R167">
        <v>2210</v>
      </c>
      <c r="S167" t="s">
        <v>105</v>
      </c>
      <c r="T167">
        <v>2211</v>
      </c>
      <c r="U167" t="s">
        <v>307</v>
      </c>
      <c r="V167">
        <v>0</v>
      </c>
      <c r="W167" t="s">
        <v>58</v>
      </c>
      <c r="X167">
        <v>2000</v>
      </c>
      <c r="Y167" t="s">
        <v>105</v>
      </c>
      <c r="Z167" t="s">
        <v>815</v>
      </c>
      <c r="AA167" t="s">
        <v>111</v>
      </c>
      <c r="AB167" t="s">
        <v>810</v>
      </c>
      <c r="AC167" t="s">
        <v>355</v>
      </c>
      <c r="AD167" t="s">
        <v>848</v>
      </c>
      <c r="AG167" s="1">
        <v>150000</v>
      </c>
      <c r="AH167" s="1">
        <v>180000</v>
      </c>
      <c r="AI167" s="1">
        <v>110262.87</v>
      </c>
      <c r="AJ167" s="1">
        <v>110262.87</v>
      </c>
      <c r="AK167" s="1">
        <v>110262.87</v>
      </c>
      <c r="AL167" s="1">
        <v>92923.32</v>
      </c>
      <c r="AM167" s="1">
        <v>92923.32</v>
      </c>
      <c r="AN167" s="1">
        <v>39737.129999999997</v>
      </c>
      <c r="AO167" s="1">
        <v>57076.68</v>
      </c>
      <c r="AP167">
        <v>0</v>
      </c>
      <c r="AQ167">
        <v>0</v>
      </c>
      <c r="AR167">
        <v>0</v>
      </c>
      <c r="AS167" s="1">
        <v>30000</v>
      </c>
      <c r="AT167" s="1">
        <v>-30000</v>
      </c>
    </row>
    <row r="168" spans="1:46" hidden="1" x14ac:dyDescent="0.35">
      <c r="A168" t="s">
        <v>812</v>
      </c>
      <c r="B168" t="s">
        <v>64</v>
      </c>
      <c r="C168">
        <v>1</v>
      </c>
      <c r="D168" t="s">
        <v>45</v>
      </c>
      <c r="E168">
        <v>1.3</v>
      </c>
      <c r="F168" t="s">
        <v>46</v>
      </c>
      <c r="G168" t="s">
        <v>47</v>
      </c>
      <c r="H168" t="s">
        <v>48</v>
      </c>
      <c r="I168" t="s">
        <v>65</v>
      </c>
      <c r="J168" t="s">
        <v>66</v>
      </c>
      <c r="K168" t="s">
        <v>839</v>
      </c>
      <c r="L168">
        <v>5</v>
      </c>
      <c r="M168">
        <v>16</v>
      </c>
      <c r="N168" t="s">
        <v>847</v>
      </c>
      <c r="O168" t="s">
        <v>54</v>
      </c>
      <c r="P168">
        <v>2200</v>
      </c>
      <c r="Q168" t="s">
        <v>306</v>
      </c>
      <c r="R168">
        <v>2230</v>
      </c>
      <c r="S168" t="s">
        <v>105</v>
      </c>
      <c r="T168">
        <v>2231</v>
      </c>
      <c r="U168" t="s">
        <v>308</v>
      </c>
      <c r="V168">
        <v>0</v>
      </c>
      <c r="W168" t="s">
        <v>58</v>
      </c>
      <c r="X168">
        <v>2000</v>
      </c>
      <c r="Y168" t="s">
        <v>105</v>
      </c>
      <c r="Z168" t="s">
        <v>815</v>
      </c>
      <c r="AA168" t="s">
        <v>111</v>
      </c>
      <c r="AB168" t="s">
        <v>810</v>
      </c>
      <c r="AC168" t="s">
        <v>355</v>
      </c>
      <c r="AD168" t="s">
        <v>848</v>
      </c>
      <c r="AG168" s="1">
        <v>5000</v>
      </c>
      <c r="AH168">
        <v>0</v>
      </c>
      <c r="AI168" s="1">
        <v>4337.96</v>
      </c>
      <c r="AJ168" s="1">
        <v>4337.96</v>
      </c>
      <c r="AK168" s="1">
        <v>4337.96</v>
      </c>
      <c r="AL168" s="1">
        <v>4337.96</v>
      </c>
      <c r="AM168" s="1">
        <v>4337.96</v>
      </c>
      <c r="AN168">
        <v>662.04</v>
      </c>
      <c r="AO168">
        <v>662.04</v>
      </c>
      <c r="AP168">
        <v>0</v>
      </c>
      <c r="AQ168" s="1">
        <v>5000</v>
      </c>
      <c r="AR168">
        <v>0</v>
      </c>
      <c r="AS168">
        <v>0</v>
      </c>
      <c r="AT168" s="1">
        <v>5000</v>
      </c>
    </row>
    <row r="169" spans="1:46" hidden="1" x14ac:dyDescent="0.35">
      <c r="A169" t="s">
        <v>812</v>
      </c>
      <c r="B169" t="s">
        <v>64</v>
      </c>
      <c r="C169">
        <v>1</v>
      </c>
      <c r="D169" t="s">
        <v>45</v>
      </c>
      <c r="E169">
        <v>1.3</v>
      </c>
      <c r="F169" t="s">
        <v>46</v>
      </c>
      <c r="G169" t="s">
        <v>47</v>
      </c>
      <c r="H169" t="s">
        <v>48</v>
      </c>
      <c r="I169" t="s">
        <v>65</v>
      </c>
      <c r="J169" t="s">
        <v>66</v>
      </c>
      <c r="K169" t="s">
        <v>839</v>
      </c>
      <c r="L169">
        <v>5</v>
      </c>
      <c r="M169">
        <v>16</v>
      </c>
      <c r="N169" t="s">
        <v>847</v>
      </c>
      <c r="O169" t="s">
        <v>54</v>
      </c>
      <c r="P169">
        <v>2400</v>
      </c>
      <c r="Q169" t="s">
        <v>368</v>
      </c>
      <c r="R169">
        <v>2460</v>
      </c>
      <c r="S169" t="s">
        <v>105</v>
      </c>
      <c r="T169">
        <v>2461</v>
      </c>
      <c r="U169" t="s">
        <v>372</v>
      </c>
      <c r="V169">
        <v>0</v>
      </c>
      <c r="W169" t="s">
        <v>58</v>
      </c>
      <c r="X169">
        <v>2000</v>
      </c>
      <c r="Y169" t="s">
        <v>105</v>
      </c>
      <c r="Z169" t="s">
        <v>815</v>
      </c>
      <c r="AA169" t="s">
        <v>111</v>
      </c>
      <c r="AB169" t="s">
        <v>810</v>
      </c>
      <c r="AC169" t="s">
        <v>355</v>
      </c>
      <c r="AD169" t="s">
        <v>848</v>
      </c>
      <c r="AG169" s="1">
        <v>10000</v>
      </c>
      <c r="AH169">
        <v>0</v>
      </c>
      <c r="AI169" s="1">
        <v>5551.2</v>
      </c>
      <c r="AJ169" s="1">
        <v>5551.2</v>
      </c>
      <c r="AK169" s="1">
        <v>5551.2</v>
      </c>
      <c r="AL169" s="1">
        <v>5551.2</v>
      </c>
      <c r="AM169" s="1">
        <v>5551.2</v>
      </c>
      <c r="AN169" s="1">
        <v>4448.8</v>
      </c>
      <c r="AO169" s="1">
        <v>4448.8</v>
      </c>
      <c r="AP169">
        <v>0</v>
      </c>
      <c r="AQ169" s="1">
        <v>10000</v>
      </c>
      <c r="AR169">
        <v>0</v>
      </c>
      <c r="AS169">
        <v>0</v>
      </c>
      <c r="AT169" s="1">
        <v>10000</v>
      </c>
    </row>
    <row r="170" spans="1:46" hidden="1" x14ac:dyDescent="0.35">
      <c r="A170" t="s">
        <v>812</v>
      </c>
      <c r="B170" t="s">
        <v>64</v>
      </c>
      <c r="C170">
        <v>1</v>
      </c>
      <c r="D170" t="s">
        <v>45</v>
      </c>
      <c r="E170">
        <v>1.3</v>
      </c>
      <c r="F170" t="s">
        <v>46</v>
      </c>
      <c r="G170" t="s">
        <v>47</v>
      </c>
      <c r="H170" t="s">
        <v>48</v>
      </c>
      <c r="I170" t="s">
        <v>65</v>
      </c>
      <c r="J170" t="s">
        <v>66</v>
      </c>
      <c r="K170" t="s">
        <v>839</v>
      </c>
      <c r="L170">
        <v>5</v>
      </c>
      <c r="M170">
        <v>16</v>
      </c>
      <c r="N170" t="s">
        <v>847</v>
      </c>
      <c r="O170" t="s">
        <v>54</v>
      </c>
      <c r="P170">
        <v>2700</v>
      </c>
      <c r="Q170" t="s">
        <v>104</v>
      </c>
      <c r="R170">
        <v>2740</v>
      </c>
      <c r="S170" t="s">
        <v>105</v>
      </c>
      <c r="T170">
        <v>2741</v>
      </c>
      <c r="U170" t="s">
        <v>849</v>
      </c>
      <c r="V170">
        <v>0</v>
      </c>
      <c r="W170" t="s">
        <v>58</v>
      </c>
      <c r="X170">
        <v>2000</v>
      </c>
      <c r="Y170" t="s">
        <v>105</v>
      </c>
      <c r="Z170" t="s">
        <v>815</v>
      </c>
      <c r="AA170" t="s">
        <v>111</v>
      </c>
      <c r="AB170" t="s">
        <v>810</v>
      </c>
      <c r="AC170" t="s">
        <v>355</v>
      </c>
      <c r="AD170" t="s">
        <v>848</v>
      </c>
      <c r="AG170" s="1">
        <v>15000</v>
      </c>
      <c r="AH170">
        <v>0</v>
      </c>
      <c r="AI170" s="1">
        <v>14647</v>
      </c>
      <c r="AJ170" s="1">
        <v>14647</v>
      </c>
      <c r="AK170" s="1">
        <v>14647</v>
      </c>
      <c r="AL170">
        <v>0</v>
      </c>
      <c r="AM170">
        <v>0</v>
      </c>
      <c r="AN170">
        <v>353</v>
      </c>
      <c r="AO170" s="1">
        <v>15000</v>
      </c>
      <c r="AP170">
        <v>0</v>
      </c>
      <c r="AQ170" s="1">
        <v>15000</v>
      </c>
      <c r="AR170">
        <v>0</v>
      </c>
      <c r="AS170">
        <v>0</v>
      </c>
      <c r="AT170" s="1">
        <v>15000</v>
      </c>
    </row>
    <row r="171" spans="1:46" hidden="1" x14ac:dyDescent="0.35">
      <c r="A171" t="s">
        <v>812</v>
      </c>
      <c r="B171" t="s">
        <v>64</v>
      </c>
      <c r="C171">
        <v>1</v>
      </c>
      <c r="D171" t="s">
        <v>45</v>
      </c>
      <c r="E171">
        <v>1.3</v>
      </c>
      <c r="F171" t="s">
        <v>46</v>
      </c>
      <c r="G171" t="s">
        <v>47</v>
      </c>
      <c r="H171" t="s">
        <v>48</v>
      </c>
      <c r="I171" t="s">
        <v>65</v>
      </c>
      <c r="J171" t="s">
        <v>66</v>
      </c>
      <c r="K171" t="s">
        <v>839</v>
      </c>
      <c r="L171">
        <v>5</v>
      </c>
      <c r="M171">
        <v>16</v>
      </c>
      <c r="N171" t="s">
        <v>847</v>
      </c>
      <c r="O171" t="s">
        <v>54</v>
      </c>
      <c r="P171">
        <v>3200</v>
      </c>
      <c r="Q171" t="s">
        <v>136</v>
      </c>
      <c r="R171">
        <v>3290</v>
      </c>
      <c r="S171" t="s">
        <v>56</v>
      </c>
      <c r="T171">
        <v>3291</v>
      </c>
      <c r="U171" t="s">
        <v>315</v>
      </c>
      <c r="V171">
        <v>0</v>
      </c>
      <c r="W171" t="s">
        <v>58</v>
      </c>
      <c r="X171">
        <v>3000</v>
      </c>
      <c r="Y171" t="s">
        <v>56</v>
      </c>
      <c r="Z171" t="s">
        <v>815</v>
      </c>
      <c r="AA171" t="s">
        <v>111</v>
      </c>
      <c r="AB171" t="s">
        <v>810</v>
      </c>
      <c r="AC171" t="s">
        <v>355</v>
      </c>
      <c r="AD171" t="s">
        <v>848</v>
      </c>
      <c r="AG171" s="1">
        <v>100000</v>
      </c>
      <c r="AH171" s="1">
        <v>500000</v>
      </c>
      <c r="AI171" s="1">
        <v>96303.2</v>
      </c>
      <c r="AJ171" s="1">
        <v>96303.2</v>
      </c>
      <c r="AK171" s="1">
        <v>46400</v>
      </c>
      <c r="AL171" s="1">
        <v>46400</v>
      </c>
      <c r="AM171" s="1">
        <v>46400</v>
      </c>
      <c r="AN171" s="1">
        <v>3696.8</v>
      </c>
      <c r="AO171" s="1">
        <v>53600</v>
      </c>
      <c r="AP171">
        <v>0</v>
      </c>
      <c r="AQ171">
        <v>0</v>
      </c>
      <c r="AR171">
        <v>0</v>
      </c>
      <c r="AS171" s="1">
        <v>400000</v>
      </c>
      <c r="AT171" s="1">
        <v>-400000</v>
      </c>
    </row>
    <row r="172" spans="1:46" hidden="1" x14ac:dyDescent="0.35">
      <c r="A172" t="s">
        <v>812</v>
      </c>
      <c r="B172" t="s">
        <v>64</v>
      </c>
      <c r="C172">
        <v>1</v>
      </c>
      <c r="D172" t="s">
        <v>45</v>
      </c>
      <c r="E172">
        <v>1.3</v>
      </c>
      <c r="F172" t="s">
        <v>46</v>
      </c>
      <c r="G172" t="s">
        <v>47</v>
      </c>
      <c r="H172" t="s">
        <v>48</v>
      </c>
      <c r="I172" t="s">
        <v>65</v>
      </c>
      <c r="J172" t="s">
        <v>66</v>
      </c>
      <c r="K172" t="s">
        <v>839</v>
      </c>
      <c r="L172">
        <v>5</v>
      </c>
      <c r="M172">
        <v>16</v>
      </c>
      <c r="N172" t="s">
        <v>847</v>
      </c>
      <c r="O172" t="s">
        <v>54</v>
      </c>
      <c r="P172">
        <v>3500</v>
      </c>
      <c r="Q172" t="s">
        <v>189</v>
      </c>
      <c r="R172">
        <v>3580</v>
      </c>
      <c r="S172" t="s">
        <v>56</v>
      </c>
      <c r="T172">
        <v>3581</v>
      </c>
      <c r="U172" t="s">
        <v>190</v>
      </c>
      <c r="V172">
        <v>0</v>
      </c>
      <c r="W172" t="s">
        <v>58</v>
      </c>
      <c r="X172">
        <v>3000</v>
      </c>
      <c r="Y172" t="s">
        <v>56</v>
      </c>
      <c r="Z172" t="s">
        <v>815</v>
      </c>
      <c r="AA172" t="s">
        <v>111</v>
      </c>
      <c r="AB172" t="s">
        <v>810</v>
      </c>
      <c r="AC172" t="s">
        <v>355</v>
      </c>
      <c r="AD172" t="s">
        <v>848</v>
      </c>
      <c r="AG172" s="1">
        <v>10000</v>
      </c>
      <c r="AH172" s="1">
        <v>10000</v>
      </c>
      <c r="AI172" s="1">
        <v>2411.04</v>
      </c>
      <c r="AJ172" s="1">
        <v>2411.04</v>
      </c>
      <c r="AK172" s="1">
        <v>2411.04</v>
      </c>
      <c r="AL172" s="1">
        <v>2101.5500000000002</v>
      </c>
      <c r="AM172" s="1">
        <v>2101.5500000000002</v>
      </c>
      <c r="AN172" s="1">
        <v>7588.96</v>
      </c>
      <c r="AO172" s="1">
        <v>7898.45</v>
      </c>
      <c r="AP172">
        <v>0</v>
      </c>
      <c r="AQ172">
        <v>0</v>
      </c>
      <c r="AR172">
        <v>0</v>
      </c>
      <c r="AS172">
        <v>0</v>
      </c>
      <c r="AT172">
        <v>0</v>
      </c>
    </row>
    <row r="173" spans="1:46" hidden="1" x14ac:dyDescent="0.35">
      <c r="A173" t="s">
        <v>812</v>
      </c>
      <c r="B173" t="s">
        <v>64</v>
      </c>
      <c r="C173">
        <v>1</v>
      </c>
      <c r="D173" t="s">
        <v>45</v>
      </c>
      <c r="E173">
        <v>1.3</v>
      </c>
      <c r="F173" t="s">
        <v>46</v>
      </c>
      <c r="G173" t="s">
        <v>47</v>
      </c>
      <c r="H173" t="s">
        <v>48</v>
      </c>
      <c r="I173" t="s">
        <v>65</v>
      </c>
      <c r="J173" t="s">
        <v>66</v>
      </c>
      <c r="K173" t="s">
        <v>839</v>
      </c>
      <c r="L173">
        <v>5</v>
      </c>
      <c r="M173">
        <v>16</v>
      </c>
      <c r="N173" t="s">
        <v>847</v>
      </c>
      <c r="O173" t="s">
        <v>54</v>
      </c>
      <c r="P173">
        <v>3800</v>
      </c>
      <c r="Q173" t="s">
        <v>227</v>
      </c>
      <c r="R173">
        <v>3820</v>
      </c>
      <c r="S173" t="s">
        <v>56</v>
      </c>
      <c r="T173">
        <v>3821</v>
      </c>
      <c r="U173" t="s">
        <v>228</v>
      </c>
      <c r="V173">
        <v>0</v>
      </c>
      <c r="W173" t="s">
        <v>58</v>
      </c>
      <c r="X173">
        <v>3000</v>
      </c>
      <c r="Y173" t="s">
        <v>56</v>
      </c>
      <c r="Z173" t="s">
        <v>815</v>
      </c>
      <c r="AA173" t="s">
        <v>111</v>
      </c>
      <c r="AB173" t="s">
        <v>810</v>
      </c>
      <c r="AC173" t="s">
        <v>355</v>
      </c>
      <c r="AD173" t="s">
        <v>848</v>
      </c>
      <c r="AG173" s="1">
        <v>2200000</v>
      </c>
      <c r="AH173" s="1">
        <v>1000009.72</v>
      </c>
      <c r="AI173" s="1">
        <v>1678530.52</v>
      </c>
      <c r="AJ173" s="1">
        <v>1503284.68</v>
      </c>
      <c r="AK173" s="1">
        <v>1153992.47</v>
      </c>
      <c r="AL173" s="1">
        <v>931342.07</v>
      </c>
      <c r="AM173" s="1">
        <v>931342.07</v>
      </c>
      <c r="AN173" s="1">
        <v>696715.32</v>
      </c>
      <c r="AO173" s="1">
        <v>1268657.93</v>
      </c>
      <c r="AP173">
        <v>0</v>
      </c>
      <c r="AQ173" s="1">
        <v>1400000</v>
      </c>
      <c r="AR173">
        <v>0</v>
      </c>
      <c r="AS173" s="1">
        <v>200009.72</v>
      </c>
      <c r="AT173" s="1">
        <v>1199990.28</v>
      </c>
    </row>
    <row r="174" spans="1:46" hidden="1" x14ac:dyDescent="0.35">
      <c r="A174" t="s">
        <v>812</v>
      </c>
      <c r="B174" t="s">
        <v>64</v>
      </c>
      <c r="C174">
        <v>1</v>
      </c>
      <c r="D174" t="s">
        <v>45</v>
      </c>
      <c r="E174">
        <v>1.3</v>
      </c>
      <c r="F174" t="s">
        <v>46</v>
      </c>
      <c r="G174" t="s">
        <v>47</v>
      </c>
      <c r="H174" t="s">
        <v>48</v>
      </c>
      <c r="I174" t="s">
        <v>65</v>
      </c>
      <c r="J174" t="s">
        <v>66</v>
      </c>
      <c r="K174" t="s">
        <v>839</v>
      </c>
      <c r="L174">
        <v>5</v>
      </c>
      <c r="M174">
        <v>16</v>
      </c>
      <c r="N174" t="s">
        <v>847</v>
      </c>
      <c r="O174" t="s">
        <v>54</v>
      </c>
      <c r="P174">
        <v>3800</v>
      </c>
      <c r="Q174" t="s">
        <v>227</v>
      </c>
      <c r="R174">
        <v>3820</v>
      </c>
      <c r="S174" t="s">
        <v>56</v>
      </c>
      <c r="T174">
        <v>3821</v>
      </c>
      <c r="U174" t="s">
        <v>228</v>
      </c>
      <c r="V174">
        <v>13</v>
      </c>
      <c r="W174" t="s">
        <v>672</v>
      </c>
      <c r="X174">
        <v>3000</v>
      </c>
      <c r="Y174" t="s">
        <v>56</v>
      </c>
      <c r="Z174" t="s">
        <v>815</v>
      </c>
      <c r="AA174" t="s">
        <v>111</v>
      </c>
      <c r="AB174" t="s">
        <v>810</v>
      </c>
      <c r="AC174" t="s">
        <v>355</v>
      </c>
      <c r="AD174" t="s">
        <v>848</v>
      </c>
      <c r="AG174" s="1">
        <v>1850000</v>
      </c>
      <c r="AH174" s="1">
        <v>749980.56</v>
      </c>
      <c r="AI174" s="1">
        <v>1797500.01</v>
      </c>
      <c r="AJ174" s="1">
        <v>1797500.01</v>
      </c>
      <c r="AK174">
        <v>0</v>
      </c>
      <c r="AL174">
        <v>0</v>
      </c>
      <c r="AM174">
        <v>0</v>
      </c>
      <c r="AN174" s="1">
        <v>52499.99</v>
      </c>
      <c r="AO174" s="1">
        <v>1850000</v>
      </c>
      <c r="AP174">
        <v>0</v>
      </c>
      <c r="AQ174" s="1">
        <v>1100019.44</v>
      </c>
      <c r="AR174">
        <v>0</v>
      </c>
      <c r="AS174">
        <v>0</v>
      </c>
      <c r="AT174" s="1">
        <v>1100019.44</v>
      </c>
    </row>
    <row r="175" spans="1:46" hidden="1" x14ac:dyDescent="0.35">
      <c r="A175" t="s">
        <v>812</v>
      </c>
      <c r="B175" t="s">
        <v>64</v>
      </c>
      <c r="C175">
        <v>1</v>
      </c>
      <c r="D175" t="s">
        <v>45</v>
      </c>
      <c r="E175">
        <v>1.3</v>
      </c>
      <c r="F175" t="s">
        <v>46</v>
      </c>
      <c r="G175" t="s">
        <v>47</v>
      </c>
      <c r="H175" t="s">
        <v>48</v>
      </c>
      <c r="I175" t="s">
        <v>65</v>
      </c>
      <c r="J175" t="s">
        <v>66</v>
      </c>
      <c r="K175" t="s">
        <v>839</v>
      </c>
      <c r="L175">
        <v>5</v>
      </c>
      <c r="M175">
        <v>16</v>
      </c>
      <c r="N175" t="s">
        <v>847</v>
      </c>
      <c r="O175" t="s">
        <v>54</v>
      </c>
      <c r="P175">
        <v>3800</v>
      </c>
      <c r="Q175" t="s">
        <v>227</v>
      </c>
      <c r="R175">
        <v>3820</v>
      </c>
      <c r="S175" t="s">
        <v>56</v>
      </c>
      <c r="T175">
        <v>3821</v>
      </c>
      <c r="U175" t="s">
        <v>228</v>
      </c>
      <c r="V175">
        <v>14</v>
      </c>
      <c r="W175" t="s">
        <v>669</v>
      </c>
      <c r="X175">
        <v>3000</v>
      </c>
      <c r="Y175" t="s">
        <v>56</v>
      </c>
      <c r="Z175" t="s">
        <v>815</v>
      </c>
      <c r="AA175" t="s">
        <v>111</v>
      </c>
      <c r="AB175" t="s">
        <v>810</v>
      </c>
      <c r="AC175" t="s">
        <v>355</v>
      </c>
      <c r="AD175" t="s">
        <v>848</v>
      </c>
      <c r="AG175" s="1">
        <v>2500000</v>
      </c>
      <c r="AH175" s="1">
        <v>2500009.7200000002</v>
      </c>
      <c r="AI175" s="1">
        <v>234781.68</v>
      </c>
      <c r="AJ175" s="1">
        <v>234781.68</v>
      </c>
      <c r="AK175">
        <v>0</v>
      </c>
      <c r="AL175">
        <v>0</v>
      </c>
      <c r="AM175">
        <v>0</v>
      </c>
      <c r="AN175" s="1">
        <v>2265218.3199999998</v>
      </c>
      <c r="AO175" s="1">
        <v>2500000</v>
      </c>
      <c r="AP175">
        <v>0</v>
      </c>
      <c r="AQ175">
        <v>0</v>
      </c>
      <c r="AR175">
        <v>0</v>
      </c>
      <c r="AS175">
        <v>9.7200000000000006</v>
      </c>
      <c r="AT175">
        <v>-9.7200000000000006</v>
      </c>
    </row>
    <row r="176" spans="1:46" hidden="1" x14ac:dyDescent="0.35">
      <c r="A176" t="s">
        <v>812</v>
      </c>
      <c r="B176" t="s">
        <v>64</v>
      </c>
      <c r="C176">
        <v>1</v>
      </c>
      <c r="D176" t="s">
        <v>45</v>
      </c>
      <c r="E176">
        <v>1.3</v>
      </c>
      <c r="F176" t="s">
        <v>46</v>
      </c>
      <c r="G176" t="s">
        <v>47</v>
      </c>
      <c r="H176" t="s">
        <v>48</v>
      </c>
      <c r="I176" t="s">
        <v>65</v>
      </c>
      <c r="J176" t="s">
        <v>66</v>
      </c>
      <c r="K176" t="s">
        <v>850</v>
      </c>
      <c r="L176">
        <v>5</v>
      </c>
      <c r="M176">
        <v>17</v>
      </c>
      <c r="N176" t="s">
        <v>851</v>
      </c>
      <c r="O176" t="s">
        <v>54</v>
      </c>
      <c r="P176">
        <v>3300</v>
      </c>
      <c r="Q176" t="s">
        <v>113</v>
      </c>
      <c r="R176">
        <v>3310</v>
      </c>
      <c r="S176" t="s">
        <v>56</v>
      </c>
      <c r="T176">
        <v>3311</v>
      </c>
      <c r="U176" t="s">
        <v>316</v>
      </c>
      <c r="V176">
        <v>0</v>
      </c>
      <c r="W176" t="s">
        <v>58</v>
      </c>
      <c r="X176">
        <v>3000</v>
      </c>
      <c r="Y176" t="s">
        <v>56</v>
      </c>
      <c r="Z176" t="s">
        <v>815</v>
      </c>
      <c r="AA176" t="s">
        <v>852</v>
      </c>
      <c r="AB176" t="s">
        <v>810</v>
      </c>
      <c r="AC176" t="s">
        <v>853</v>
      </c>
      <c r="AD176" t="s">
        <v>854</v>
      </c>
      <c r="AG176" s="1">
        <v>1894499.99</v>
      </c>
      <c r="AH176" s="1">
        <v>1500000</v>
      </c>
      <c r="AI176" s="1">
        <v>1485594.02</v>
      </c>
      <c r="AJ176" s="1">
        <v>1070680</v>
      </c>
      <c r="AK176" s="1">
        <v>471540</v>
      </c>
      <c r="AL176" s="1">
        <v>361920</v>
      </c>
      <c r="AM176" s="1">
        <v>361920</v>
      </c>
      <c r="AN176" s="1">
        <v>823819.99</v>
      </c>
      <c r="AO176" s="1">
        <v>1532579.99</v>
      </c>
      <c r="AP176">
        <v>0</v>
      </c>
      <c r="AQ176" s="1">
        <v>445731.99</v>
      </c>
      <c r="AR176">
        <v>0</v>
      </c>
      <c r="AS176" s="1">
        <v>51232</v>
      </c>
      <c r="AT176" s="1">
        <v>394499.99</v>
      </c>
    </row>
    <row r="177" spans="1:46" hidden="1" x14ac:dyDescent="0.35">
      <c r="A177" t="s">
        <v>812</v>
      </c>
      <c r="B177" t="s">
        <v>64</v>
      </c>
      <c r="C177">
        <v>1</v>
      </c>
      <c r="D177" t="s">
        <v>45</v>
      </c>
      <c r="E177">
        <v>1.3</v>
      </c>
      <c r="F177" t="s">
        <v>46</v>
      </c>
      <c r="G177" t="s">
        <v>47</v>
      </c>
      <c r="H177" t="s">
        <v>48</v>
      </c>
      <c r="I177" t="s">
        <v>65</v>
      </c>
      <c r="J177" t="s">
        <v>66</v>
      </c>
      <c r="K177" t="s">
        <v>850</v>
      </c>
      <c r="L177">
        <v>5</v>
      </c>
      <c r="M177">
        <v>17</v>
      </c>
      <c r="N177" t="s">
        <v>851</v>
      </c>
      <c r="O177" t="s">
        <v>54</v>
      </c>
      <c r="P177">
        <v>3300</v>
      </c>
      <c r="Q177" t="s">
        <v>113</v>
      </c>
      <c r="R177">
        <v>3340</v>
      </c>
      <c r="S177" t="s">
        <v>56</v>
      </c>
      <c r="T177">
        <v>3341</v>
      </c>
      <c r="U177" t="s">
        <v>162</v>
      </c>
      <c r="V177">
        <v>0</v>
      </c>
      <c r="W177" t="s">
        <v>58</v>
      </c>
      <c r="X177">
        <v>3000</v>
      </c>
      <c r="Y177" t="s">
        <v>56</v>
      </c>
      <c r="Z177" t="s">
        <v>815</v>
      </c>
      <c r="AA177" t="s">
        <v>852</v>
      </c>
      <c r="AB177" t="s">
        <v>810</v>
      </c>
      <c r="AC177" t="s">
        <v>853</v>
      </c>
      <c r="AD177" t="s">
        <v>854</v>
      </c>
      <c r="AG177" s="1">
        <v>505500.01</v>
      </c>
      <c r="AH177" s="1">
        <v>500000</v>
      </c>
      <c r="AI177" s="1">
        <v>505500.01</v>
      </c>
      <c r="AJ177" s="1">
        <v>505500.01</v>
      </c>
      <c r="AK177" s="1">
        <v>46000.01</v>
      </c>
      <c r="AL177" s="1">
        <v>46000.01</v>
      </c>
      <c r="AM177" s="1">
        <v>46000.01</v>
      </c>
      <c r="AN177">
        <v>0</v>
      </c>
      <c r="AO177" s="1">
        <v>459500</v>
      </c>
      <c r="AP177">
        <v>0</v>
      </c>
      <c r="AQ177" s="1">
        <v>51232</v>
      </c>
      <c r="AR177">
        <v>0</v>
      </c>
      <c r="AS177" s="1">
        <v>45731.99</v>
      </c>
      <c r="AT177" s="1">
        <v>5500.01</v>
      </c>
    </row>
    <row r="178" spans="1:46" hidden="1" x14ac:dyDescent="0.35">
      <c r="A178" t="s">
        <v>812</v>
      </c>
      <c r="B178" t="s">
        <v>64</v>
      </c>
      <c r="C178">
        <v>1</v>
      </c>
      <c r="D178" t="s">
        <v>45</v>
      </c>
      <c r="E178">
        <v>1.3</v>
      </c>
      <c r="F178" t="s">
        <v>46</v>
      </c>
      <c r="G178" t="s">
        <v>47</v>
      </c>
      <c r="H178" t="s">
        <v>48</v>
      </c>
      <c r="I178" t="s">
        <v>65</v>
      </c>
      <c r="J178" t="s">
        <v>66</v>
      </c>
      <c r="K178" t="s">
        <v>855</v>
      </c>
      <c r="L178">
        <v>2</v>
      </c>
      <c r="M178">
        <v>25</v>
      </c>
      <c r="N178" t="s">
        <v>856</v>
      </c>
      <c r="O178" t="s">
        <v>116</v>
      </c>
      <c r="P178">
        <v>5600</v>
      </c>
      <c r="Q178" t="s">
        <v>209</v>
      </c>
      <c r="R178">
        <v>5610</v>
      </c>
      <c r="S178" t="s">
        <v>118</v>
      </c>
      <c r="T178">
        <v>5611</v>
      </c>
      <c r="U178" t="s">
        <v>403</v>
      </c>
      <c r="V178">
        <v>0</v>
      </c>
      <c r="W178" t="s">
        <v>58</v>
      </c>
      <c r="X178">
        <v>5000</v>
      </c>
      <c r="Y178" t="s">
        <v>118</v>
      </c>
      <c r="Z178" t="s">
        <v>815</v>
      </c>
      <c r="AA178" t="s">
        <v>857</v>
      </c>
      <c r="AB178" t="s">
        <v>148</v>
      </c>
      <c r="AC178" t="s">
        <v>404</v>
      </c>
      <c r="AD178" t="s">
        <v>858</v>
      </c>
      <c r="AG178" s="1">
        <v>579000</v>
      </c>
      <c r="AH178" s="1">
        <v>196000</v>
      </c>
      <c r="AI178" s="1">
        <v>578057.02</v>
      </c>
      <c r="AJ178" s="1">
        <v>308120.38</v>
      </c>
      <c r="AK178">
        <v>0</v>
      </c>
      <c r="AL178">
        <v>0</v>
      </c>
      <c r="AM178">
        <v>0</v>
      </c>
      <c r="AN178" s="1">
        <v>270879.62</v>
      </c>
      <c r="AO178" s="1">
        <v>579000</v>
      </c>
      <c r="AP178">
        <v>0</v>
      </c>
      <c r="AQ178" s="1">
        <v>383000</v>
      </c>
      <c r="AR178">
        <v>0</v>
      </c>
      <c r="AS178">
        <v>0</v>
      </c>
      <c r="AT178" s="1">
        <v>383000</v>
      </c>
    </row>
    <row r="179" spans="1:46" hidden="1" x14ac:dyDescent="0.35">
      <c r="A179" t="s">
        <v>812</v>
      </c>
      <c r="B179" t="s">
        <v>64</v>
      </c>
      <c r="C179">
        <v>1</v>
      </c>
      <c r="D179" t="s">
        <v>45</v>
      </c>
      <c r="E179">
        <v>1.3</v>
      </c>
      <c r="F179" t="s">
        <v>46</v>
      </c>
      <c r="G179" t="s">
        <v>47</v>
      </c>
      <c r="H179" t="s">
        <v>48</v>
      </c>
      <c r="I179" t="s">
        <v>65</v>
      </c>
      <c r="J179" t="s">
        <v>66</v>
      </c>
      <c r="K179" t="s">
        <v>855</v>
      </c>
      <c r="L179">
        <v>2</v>
      </c>
      <c r="M179">
        <v>25</v>
      </c>
      <c r="N179" t="s">
        <v>856</v>
      </c>
      <c r="O179" t="s">
        <v>116</v>
      </c>
      <c r="P179">
        <v>5600</v>
      </c>
      <c r="Q179" t="s">
        <v>209</v>
      </c>
      <c r="R179">
        <v>5670</v>
      </c>
      <c r="S179" t="s">
        <v>118</v>
      </c>
      <c r="T179">
        <v>5671</v>
      </c>
      <c r="U179" t="s">
        <v>407</v>
      </c>
      <c r="V179">
        <v>0</v>
      </c>
      <c r="W179" t="s">
        <v>58</v>
      </c>
      <c r="X179">
        <v>5000</v>
      </c>
      <c r="Y179" t="s">
        <v>118</v>
      </c>
      <c r="Z179" t="s">
        <v>815</v>
      </c>
      <c r="AA179" t="s">
        <v>857</v>
      </c>
      <c r="AB179" t="s">
        <v>148</v>
      </c>
      <c r="AC179" t="s">
        <v>404</v>
      </c>
      <c r="AD179" t="s">
        <v>858</v>
      </c>
      <c r="AG179" s="1">
        <v>4617000</v>
      </c>
      <c r="AH179" s="1">
        <v>2300000</v>
      </c>
      <c r="AI179" s="1">
        <v>2939290</v>
      </c>
      <c r="AJ179" s="1">
        <v>2939290</v>
      </c>
      <c r="AK179">
        <v>0</v>
      </c>
      <c r="AL179">
        <v>0</v>
      </c>
      <c r="AM179">
        <v>0</v>
      </c>
      <c r="AN179" s="1">
        <v>1677710</v>
      </c>
      <c r="AO179" s="1">
        <v>4617000</v>
      </c>
      <c r="AP179" s="1">
        <v>2700000</v>
      </c>
      <c r="AQ179">
        <v>0</v>
      </c>
      <c r="AR179">
        <v>0</v>
      </c>
      <c r="AS179" s="1">
        <v>383000</v>
      </c>
      <c r="AT179" s="1">
        <v>2317000</v>
      </c>
    </row>
    <row r="180" spans="1:46" hidden="1" x14ac:dyDescent="0.35">
      <c r="A180" t="s">
        <v>812</v>
      </c>
      <c r="B180" t="s">
        <v>64</v>
      </c>
      <c r="C180">
        <v>1</v>
      </c>
      <c r="D180" t="s">
        <v>45</v>
      </c>
      <c r="E180">
        <v>1.3</v>
      </c>
      <c r="F180" t="s">
        <v>46</v>
      </c>
      <c r="G180" t="s">
        <v>47</v>
      </c>
      <c r="H180" t="s">
        <v>48</v>
      </c>
      <c r="I180" t="s">
        <v>65</v>
      </c>
      <c r="J180" t="s">
        <v>66</v>
      </c>
      <c r="K180" t="s">
        <v>855</v>
      </c>
      <c r="L180">
        <v>2</v>
      </c>
      <c r="M180">
        <v>25</v>
      </c>
      <c r="N180" t="s">
        <v>856</v>
      </c>
      <c r="O180" t="s">
        <v>54</v>
      </c>
      <c r="P180">
        <v>2100</v>
      </c>
      <c r="Q180" t="s">
        <v>123</v>
      </c>
      <c r="R180">
        <v>2160</v>
      </c>
      <c r="S180" t="s">
        <v>105</v>
      </c>
      <c r="T180">
        <v>2161</v>
      </c>
      <c r="U180" t="s">
        <v>367</v>
      </c>
      <c r="V180">
        <v>0</v>
      </c>
      <c r="W180" t="s">
        <v>58</v>
      </c>
      <c r="X180">
        <v>2000</v>
      </c>
      <c r="Y180" t="s">
        <v>105</v>
      </c>
      <c r="Z180" t="s">
        <v>815</v>
      </c>
      <c r="AA180" t="s">
        <v>857</v>
      </c>
      <c r="AB180" t="s">
        <v>148</v>
      </c>
      <c r="AC180" t="s">
        <v>404</v>
      </c>
      <c r="AD180" t="s">
        <v>858</v>
      </c>
      <c r="AG180" s="1">
        <v>1112000</v>
      </c>
      <c r="AH180" s="1">
        <v>1000000</v>
      </c>
      <c r="AI180" s="1">
        <v>1092359.53</v>
      </c>
      <c r="AJ180" s="1">
        <v>1092359.53</v>
      </c>
      <c r="AK180" s="1">
        <v>1092359.53</v>
      </c>
      <c r="AL180">
        <v>0</v>
      </c>
      <c r="AM180">
        <v>0</v>
      </c>
      <c r="AN180" s="1">
        <v>19640.47</v>
      </c>
      <c r="AO180" s="1">
        <v>1112000</v>
      </c>
      <c r="AP180">
        <v>0</v>
      </c>
      <c r="AQ180" s="1">
        <v>112000</v>
      </c>
      <c r="AR180">
        <v>0</v>
      </c>
      <c r="AS180">
        <v>0</v>
      </c>
      <c r="AT180" s="1">
        <v>112000</v>
      </c>
    </row>
    <row r="181" spans="1:46" hidden="1" x14ac:dyDescent="0.35">
      <c r="A181" t="s">
        <v>812</v>
      </c>
      <c r="B181" t="s">
        <v>64</v>
      </c>
      <c r="C181">
        <v>1</v>
      </c>
      <c r="D181" t="s">
        <v>45</v>
      </c>
      <c r="E181">
        <v>1.3</v>
      </c>
      <c r="F181" t="s">
        <v>46</v>
      </c>
      <c r="G181" t="s">
        <v>47</v>
      </c>
      <c r="H181" t="s">
        <v>48</v>
      </c>
      <c r="I181" t="s">
        <v>65</v>
      </c>
      <c r="J181" t="s">
        <v>66</v>
      </c>
      <c r="K181" t="s">
        <v>855</v>
      </c>
      <c r="L181">
        <v>2</v>
      </c>
      <c r="M181">
        <v>25</v>
      </c>
      <c r="N181" t="s">
        <v>856</v>
      </c>
      <c r="O181" t="s">
        <v>54</v>
      </c>
      <c r="P181">
        <v>2400</v>
      </c>
      <c r="Q181" t="s">
        <v>368</v>
      </c>
      <c r="R181">
        <v>2410</v>
      </c>
      <c r="S181" t="s">
        <v>105</v>
      </c>
      <c r="T181">
        <v>2411</v>
      </c>
      <c r="U181" t="s">
        <v>369</v>
      </c>
      <c r="V181">
        <v>0</v>
      </c>
      <c r="W181" t="s">
        <v>58</v>
      </c>
      <c r="X181">
        <v>2000</v>
      </c>
      <c r="Y181" t="s">
        <v>105</v>
      </c>
      <c r="Z181" t="s">
        <v>815</v>
      </c>
      <c r="AA181" t="s">
        <v>857</v>
      </c>
      <c r="AB181" t="s">
        <v>148</v>
      </c>
      <c r="AC181" t="s">
        <v>404</v>
      </c>
      <c r="AD181" t="s">
        <v>858</v>
      </c>
      <c r="AG181" s="1">
        <v>1407200</v>
      </c>
      <c r="AH181" s="1">
        <v>1407200</v>
      </c>
      <c r="AI181" s="1">
        <v>485982.81</v>
      </c>
      <c r="AJ181" s="1">
        <v>485982.81</v>
      </c>
      <c r="AK181" s="1">
        <v>24766.81</v>
      </c>
      <c r="AL181" s="1">
        <v>24766.81</v>
      </c>
      <c r="AM181" s="1">
        <v>24766.81</v>
      </c>
      <c r="AN181" s="1">
        <v>921217.19</v>
      </c>
      <c r="AO181" s="1">
        <v>1382433.19</v>
      </c>
      <c r="AP181">
        <v>0</v>
      </c>
      <c r="AQ181">
        <v>0</v>
      </c>
      <c r="AR181">
        <v>0</v>
      </c>
      <c r="AS181">
        <v>0</v>
      </c>
      <c r="AT181">
        <v>0</v>
      </c>
    </row>
    <row r="182" spans="1:46" hidden="1" x14ac:dyDescent="0.35">
      <c r="A182" t="s">
        <v>812</v>
      </c>
      <c r="B182" t="s">
        <v>64</v>
      </c>
      <c r="C182">
        <v>1</v>
      </c>
      <c r="D182" t="s">
        <v>45</v>
      </c>
      <c r="E182">
        <v>1.3</v>
      </c>
      <c r="F182" t="s">
        <v>46</v>
      </c>
      <c r="G182" t="s">
        <v>47</v>
      </c>
      <c r="H182" t="s">
        <v>48</v>
      </c>
      <c r="I182" t="s">
        <v>65</v>
      </c>
      <c r="J182" t="s">
        <v>66</v>
      </c>
      <c r="K182" t="s">
        <v>855</v>
      </c>
      <c r="L182">
        <v>2</v>
      </c>
      <c r="M182">
        <v>25</v>
      </c>
      <c r="N182" t="s">
        <v>856</v>
      </c>
      <c r="O182" t="s">
        <v>54</v>
      </c>
      <c r="P182">
        <v>2400</v>
      </c>
      <c r="Q182" t="s">
        <v>368</v>
      </c>
      <c r="R182">
        <v>2420</v>
      </c>
      <c r="S182" t="s">
        <v>105</v>
      </c>
      <c r="T182">
        <v>2421</v>
      </c>
      <c r="U182" t="s">
        <v>370</v>
      </c>
      <c r="V182">
        <v>0</v>
      </c>
      <c r="W182" t="s">
        <v>58</v>
      </c>
      <c r="X182">
        <v>2000</v>
      </c>
      <c r="Y182" t="s">
        <v>105</v>
      </c>
      <c r="Z182" t="s">
        <v>815</v>
      </c>
      <c r="AA182" t="s">
        <v>857</v>
      </c>
      <c r="AB182" t="s">
        <v>148</v>
      </c>
      <c r="AC182" t="s">
        <v>404</v>
      </c>
      <c r="AD182" t="s">
        <v>858</v>
      </c>
      <c r="AG182" s="1">
        <v>19370000</v>
      </c>
      <c r="AH182" s="1">
        <v>20000000</v>
      </c>
      <c r="AI182" s="1">
        <v>12771798.130000001</v>
      </c>
      <c r="AJ182" s="1">
        <v>12771798.130000001</v>
      </c>
      <c r="AK182" s="1">
        <v>796219.36</v>
      </c>
      <c r="AL182" s="1">
        <v>796219.36</v>
      </c>
      <c r="AM182" s="1">
        <v>796219.36</v>
      </c>
      <c r="AN182" s="1">
        <v>6598201.8700000001</v>
      </c>
      <c r="AO182" s="1">
        <v>18573780.640000001</v>
      </c>
      <c r="AP182">
        <v>0</v>
      </c>
      <c r="AQ182">
        <v>0</v>
      </c>
      <c r="AR182">
        <v>0</v>
      </c>
      <c r="AS182" s="1">
        <v>630000</v>
      </c>
      <c r="AT182" s="1">
        <v>-630000</v>
      </c>
    </row>
    <row r="183" spans="1:46" hidden="1" x14ac:dyDescent="0.35">
      <c r="A183" t="s">
        <v>812</v>
      </c>
      <c r="B183" t="s">
        <v>64</v>
      </c>
      <c r="C183">
        <v>1</v>
      </c>
      <c r="D183" t="s">
        <v>45</v>
      </c>
      <c r="E183">
        <v>1.3</v>
      </c>
      <c r="F183" t="s">
        <v>46</v>
      </c>
      <c r="G183" t="s">
        <v>47</v>
      </c>
      <c r="H183" t="s">
        <v>48</v>
      </c>
      <c r="I183" t="s">
        <v>65</v>
      </c>
      <c r="J183" t="s">
        <v>66</v>
      </c>
      <c r="K183" t="s">
        <v>855</v>
      </c>
      <c r="L183">
        <v>2</v>
      </c>
      <c r="M183">
        <v>25</v>
      </c>
      <c r="N183" t="s">
        <v>856</v>
      </c>
      <c r="O183" t="s">
        <v>54</v>
      </c>
      <c r="P183">
        <v>2400</v>
      </c>
      <c r="Q183" t="s">
        <v>368</v>
      </c>
      <c r="R183">
        <v>2470</v>
      </c>
      <c r="S183" t="s">
        <v>105</v>
      </c>
      <c r="T183">
        <v>2471</v>
      </c>
      <c r="U183" t="s">
        <v>373</v>
      </c>
      <c r="V183">
        <v>0</v>
      </c>
      <c r="W183" t="s">
        <v>58</v>
      </c>
      <c r="X183">
        <v>2000</v>
      </c>
      <c r="Y183" t="s">
        <v>105</v>
      </c>
      <c r="Z183" t="s">
        <v>815</v>
      </c>
      <c r="AA183" t="s">
        <v>857</v>
      </c>
      <c r="AB183" t="s">
        <v>148</v>
      </c>
      <c r="AC183" t="s">
        <v>404</v>
      </c>
      <c r="AD183" t="s">
        <v>858</v>
      </c>
      <c r="AG183" s="1">
        <v>1300000</v>
      </c>
      <c r="AH183" s="1">
        <v>1300000</v>
      </c>
      <c r="AI183" s="1">
        <v>610607.27</v>
      </c>
      <c r="AJ183" s="1">
        <v>610607.27</v>
      </c>
      <c r="AK183" s="1">
        <v>189487.37</v>
      </c>
      <c r="AL183" s="1">
        <v>43921.43</v>
      </c>
      <c r="AM183" s="1">
        <v>43921.43</v>
      </c>
      <c r="AN183" s="1">
        <v>689392.73</v>
      </c>
      <c r="AO183" s="1">
        <v>1256078.57</v>
      </c>
      <c r="AP183">
        <v>0</v>
      </c>
      <c r="AQ183">
        <v>0</v>
      </c>
      <c r="AR183">
        <v>0</v>
      </c>
      <c r="AS183">
        <v>0</v>
      </c>
      <c r="AT183">
        <v>0</v>
      </c>
    </row>
    <row r="184" spans="1:46" hidden="1" x14ac:dyDescent="0.35">
      <c r="A184" t="s">
        <v>812</v>
      </c>
      <c r="B184" t="s">
        <v>64</v>
      </c>
      <c r="C184">
        <v>1</v>
      </c>
      <c r="D184" t="s">
        <v>45</v>
      </c>
      <c r="E184">
        <v>1.3</v>
      </c>
      <c r="F184" t="s">
        <v>46</v>
      </c>
      <c r="G184" t="s">
        <v>47</v>
      </c>
      <c r="H184" t="s">
        <v>48</v>
      </c>
      <c r="I184" t="s">
        <v>65</v>
      </c>
      <c r="J184" t="s">
        <v>66</v>
      </c>
      <c r="K184" t="s">
        <v>855</v>
      </c>
      <c r="L184">
        <v>2</v>
      </c>
      <c r="M184">
        <v>25</v>
      </c>
      <c r="N184" t="s">
        <v>856</v>
      </c>
      <c r="O184" t="s">
        <v>54</v>
      </c>
      <c r="P184">
        <v>2400</v>
      </c>
      <c r="Q184" t="s">
        <v>368</v>
      </c>
      <c r="R184">
        <v>2490</v>
      </c>
      <c r="S184" t="s">
        <v>105</v>
      </c>
      <c r="T184">
        <v>2491</v>
      </c>
      <c r="U184" t="s">
        <v>374</v>
      </c>
      <c r="V184">
        <v>0</v>
      </c>
      <c r="W184" t="s">
        <v>58</v>
      </c>
      <c r="X184">
        <v>2000</v>
      </c>
      <c r="Y184" t="s">
        <v>105</v>
      </c>
      <c r="Z184" t="s">
        <v>815</v>
      </c>
      <c r="AA184" t="s">
        <v>857</v>
      </c>
      <c r="AB184" t="s">
        <v>148</v>
      </c>
      <c r="AC184" t="s">
        <v>404</v>
      </c>
      <c r="AD184" t="s">
        <v>858</v>
      </c>
      <c r="AG184" s="1">
        <v>8700000</v>
      </c>
      <c r="AH184" s="1">
        <v>6500000</v>
      </c>
      <c r="AI184" s="1">
        <v>5995315</v>
      </c>
      <c r="AJ184" s="1">
        <v>5897875</v>
      </c>
      <c r="AK184" s="1">
        <v>5751280</v>
      </c>
      <c r="AL184" s="1">
        <v>893200</v>
      </c>
      <c r="AM184" s="1">
        <v>893200</v>
      </c>
      <c r="AN184" s="1">
        <v>2802125</v>
      </c>
      <c r="AO184" s="1">
        <v>7806800</v>
      </c>
      <c r="AP184" s="1">
        <v>2500000</v>
      </c>
      <c r="AQ184">
        <v>0</v>
      </c>
      <c r="AR184">
        <v>0</v>
      </c>
      <c r="AS184" s="1">
        <v>300000</v>
      </c>
      <c r="AT184" s="1">
        <v>2200000</v>
      </c>
    </row>
    <row r="185" spans="1:46" hidden="1" x14ac:dyDescent="0.35">
      <c r="A185" t="s">
        <v>812</v>
      </c>
      <c r="B185" t="s">
        <v>64</v>
      </c>
      <c r="C185">
        <v>1</v>
      </c>
      <c r="D185" t="s">
        <v>45</v>
      </c>
      <c r="E185">
        <v>1.3</v>
      </c>
      <c r="F185" t="s">
        <v>46</v>
      </c>
      <c r="G185" t="s">
        <v>47</v>
      </c>
      <c r="H185" t="s">
        <v>48</v>
      </c>
      <c r="I185" t="s">
        <v>65</v>
      </c>
      <c r="J185" t="s">
        <v>66</v>
      </c>
      <c r="K185" t="s">
        <v>855</v>
      </c>
      <c r="L185">
        <v>2</v>
      </c>
      <c r="M185">
        <v>25</v>
      </c>
      <c r="N185" t="s">
        <v>856</v>
      </c>
      <c r="O185" t="s">
        <v>54</v>
      </c>
      <c r="P185">
        <v>2500</v>
      </c>
      <c r="Q185" t="s">
        <v>309</v>
      </c>
      <c r="R185">
        <v>2520</v>
      </c>
      <c r="S185" t="s">
        <v>105</v>
      </c>
      <c r="T185">
        <v>2521</v>
      </c>
      <c r="U185" t="s">
        <v>375</v>
      </c>
      <c r="V185">
        <v>0</v>
      </c>
      <c r="W185" t="s">
        <v>58</v>
      </c>
      <c r="X185">
        <v>2000</v>
      </c>
      <c r="Y185" t="s">
        <v>105</v>
      </c>
      <c r="Z185" t="s">
        <v>815</v>
      </c>
      <c r="AA185" t="s">
        <v>857</v>
      </c>
      <c r="AB185" t="s">
        <v>148</v>
      </c>
      <c r="AC185" t="s">
        <v>404</v>
      </c>
      <c r="AD185" t="s">
        <v>858</v>
      </c>
      <c r="AG185" s="1">
        <v>200000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 s="1">
        <v>200000</v>
      </c>
      <c r="AO185" s="1">
        <v>200000</v>
      </c>
      <c r="AP185" s="1">
        <v>200000</v>
      </c>
      <c r="AQ185">
        <v>0</v>
      </c>
      <c r="AR185">
        <v>0</v>
      </c>
      <c r="AS185">
        <v>0</v>
      </c>
      <c r="AT185" s="1">
        <v>200000</v>
      </c>
    </row>
    <row r="186" spans="1:46" hidden="1" x14ac:dyDescent="0.35">
      <c r="A186" t="s">
        <v>812</v>
      </c>
      <c r="B186" t="s">
        <v>64</v>
      </c>
      <c r="C186">
        <v>1</v>
      </c>
      <c r="D186" t="s">
        <v>45</v>
      </c>
      <c r="E186">
        <v>1.3</v>
      </c>
      <c r="F186" t="s">
        <v>46</v>
      </c>
      <c r="G186" t="s">
        <v>47</v>
      </c>
      <c r="H186" t="s">
        <v>48</v>
      </c>
      <c r="I186" t="s">
        <v>65</v>
      </c>
      <c r="J186" t="s">
        <v>66</v>
      </c>
      <c r="K186" t="s">
        <v>855</v>
      </c>
      <c r="L186">
        <v>2</v>
      </c>
      <c r="M186">
        <v>25</v>
      </c>
      <c r="N186" t="s">
        <v>856</v>
      </c>
      <c r="O186" t="s">
        <v>54</v>
      </c>
      <c r="P186">
        <v>2700</v>
      </c>
      <c r="Q186" t="s">
        <v>104</v>
      </c>
      <c r="R186">
        <v>2720</v>
      </c>
      <c r="S186" t="s">
        <v>105</v>
      </c>
      <c r="T186">
        <v>2721</v>
      </c>
      <c r="U186" t="s">
        <v>377</v>
      </c>
      <c r="V186">
        <v>0</v>
      </c>
      <c r="W186" t="s">
        <v>58</v>
      </c>
      <c r="X186">
        <v>2000</v>
      </c>
      <c r="Y186" t="s">
        <v>105</v>
      </c>
      <c r="Z186" t="s">
        <v>815</v>
      </c>
      <c r="AA186" t="s">
        <v>857</v>
      </c>
      <c r="AB186" t="s">
        <v>148</v>
      </c>
      <c r="AC186" t="s">
        <v>404</v>
      </c>
      <c r="AD186" t="s">
        <v>858</v>
      </c>
      <c r="AG186" s="1">
        <v>1750000</v>
      </c>
      <c r="AH186" s="1">
        <v>750000</v>
      </c>
      <c r="AI186" s="1">
        <v>655913.76</v>
      </c>
      <c r="AJ186" s="1">
        <v>655913.76</v>
      </c>
      <c r="AK186" s="1">
        <v>451641.24</v>
      </c>
      <c r="AL186" s="1">
        <v>2025.24</v>
      </c>
      <c r="AM186" s="1">
        <v>2025.24</v>
      </c>
      <c r="AN186" s="1">
        <v>1094086.24</v>
      </c>
      <c r="AO186" s="1">
        <v>1747974.76</v>
      </c>
      <c r="AP186" s="1">
        <v>1000000</v>
      </c>
      <c r="AQ186">
        <v>0</v>
      </c>
      <c r="AR186">
        <v>0</v>
      </c>
      <c r="AS186">
        <v>0</v>
      </c>
      <c r="AT186" s="1">
        <v>1000000</v>
      </c>
    </row>
    <row r="187" spans="1:46" hidden="1" x14ac:dyDescent="0.35">
      <c r="A187" t="s">
        <v>812</v>
      </c>
      <c r="B187" t="s">
        <v>64</v>
      </c>
      <c r="C187">
        <v>1</v>
      </c>
      <c r="D187" t="s">
        <v>45</v>
      </c>
      <c r="E187">
        <v>1.3</v>
      </c>
      <c r="F187" t="s">
        <v>46</v>
      </c>
      <c r="G187" t="s">
        <v>47</v>
      </c>
      <c r="H187" t="s">
        <v>48</v>
      </c>
      <c r="I187" t="s">
        <v>65</v>
      </c>
      <c r="J187" t="s">
        <v>66</v>
      </c>
      <c r="K187" t="s">
        <v>855</v>
      </c>
      <c r="L187">
        <v>2</v>
      </c>
      <c r="M187">
        <v>25</v>
      </c>
      <c r="N187" t="s">
        <v>856</v>
      </c>
      <c r="O187" t="s">
        <v>54</v>
      </c>
      <c r="P187">
        <v>2900</v>
      </c>
      <c r="Q187" t="s">
        <v>311</v>
      </c>
      <c r="R187">
        <v>2910</v>
      </c>
      <c r="S187" t="s">
        <v>105</v>
      </c>
      <c r="T187">
        <v>2911</v>
      </c>
      <c r="U187" t="s">
        <v>312</v>
      </c>
      <c r="V187">
        <v>0</v>
      </c>
      <c r="W187" t="s">
        <v>58</v>
      </c>
      <c r="X187">
        <v>2000</v>
      </c>
      <c r="Y187" t="s">
        <v>105</v>
      </c>
      <c r="Z187" t="s">
        <v>815</v>
      </c>
      <c r="AA187" t="s">
        <v>857</v>
      </c>
      <c r="AB187" t="s">
        <v>148</v>
      </c>
      <c r="AC187" t="s">
        <v>404</v>
      </c>
      <c r="AD187" t="s">
        <v>858</v>
      </c>
      <c r="AG187" s="1">
        <v>3556000</v>
      </c>
      <c r="AH187" s="1">
        <v>1520000</v>
      </c>
      <c r="AI187" s="1">
        <v>381894.73</v>
      </c>
      <c r="AJ187" s="1">
        <v>305998.25</v>
      </c>
      <c r="AK187" s="1">
        <v>206397.75</v>
      </c>
      <c r="AL187" s="1">
        <v>17388.68</v>
      </c>
      <c r="AM187" s="1">
        <v>17388.68</v>
      </c>
      <c r="AN187" s="1">
        <v>3250001.75</v>
      </c>
      <c r="AO187" s="1">
        <v>3538611.32</v>
      </c>
      <c r="AP187" s="1">
        <v>2000000</v>
      </c>
      <c r="AQ187" s="1">
        <v>36000</v>
      </c>
      <c r="AR187">
        <v>0</v>
      </c>
      <c r="AS187">
        <v>0</v>
      </c>
      <c r="AT187" s="1">
        <v>2036000</v>
      </c>
    </row>
    <row r="188" spans="1:46" hidden="1" x14ac:dyDescent="0.35">
      <c r="A188" t="s">
        <v>812</v>
      </c>
      <c r="B188" t="s">
        <v>64</v>
      </c>
      <c r="C188">
        <v>1</v>
      </c>
      <c r="D188" t="s">
        <v>45</v>
      </c>
      <c r="E188">
        <v>1.3</v>
      </c>
      <c r="F188" t="s">
        <v>46</v>
      </c>
      <c r="G188" t="s">
        <v>47</v>
      </c>
      <c r="H188" t="s">
        <v>48</v>
      </c>
      <c r="I188" t="s">
        <v>65</v>
      </c>
      <c r="J188" t="s">
        <v>66</v>
      </c>
      <c r="K188" t="s">
        <v>855</v>
      </c>
      <c r="L188">
        <v>2</v>
      </c>
      <c r="M188">
        <v>25</v>
      </c>
      <c r="N188" t="s">
        <v>856</v>
      </c>
      <c r="O188" t="s">
        <v>54</v>
      </c>
      <c r="P188">
        <v>2900</v>
      </c>
      <c r="Q188" t="s">
        <v>311</v>
      </c>
      <c r="R188">
        <v>2980</v>
      </c>
      <c r="S188" t="s">
        <v>105</v>
      </c>
      <c r="T188">
        <v>2981</v>
      </c>
      <c r="U188" t="s">
        <v>380</v>
      </c>
      <c r="V188">
        <v>0</v>
      </c>
      <c r="W188" t="s">
        <v>58</v>
      </c>
      <c r="X188">
        <v>2000</v>
      </c>
      <c r="Y188" t="s">
        <v>105</v>
      </c>
      <c r="Z188" t="s">
        <v>815</v>
      </c>
      <c r="AA188" t="s">
        <v>857</v>
      </c>
      <c r="AB188" t="s">
        <v>148</v>
      </c>
      <c r="AC188" t="s">
        <v>404</v>
      </c>
      <c r="AD188" t="s">
        <v>858</v>
      </c>
      <c r="AG188" s="1">
        <v>1900000</v>
      </c>
      <c r="AH188">
        <v>0</v>
      </c>
      <c r="AI188" s="1">
        <v>1633674.4</v>
      </c>
      <c r="AJ188" s="1">
        <v>1633674.4</v>
      </c>
      <c r="AK188">
        <v>0</v>
      </c>
      <c r="AL188">
        <v>0</v>
      </c>
      <c r="AM188">
        <v>0</v>
      </c>
      <c r="AN188" s="1">
        <v>266325.59999999998</v>
      </c>
      <c r="AO188" s="1">
        <v>1900000</v>
      </c>
      <c r="AP188" s="1">
        <v>1500000</v>
      </c>
      <c r="AQ188" s="1">
        <v>400000</v>
      </c>
      <c r="AR188">
        <v>0</v>
      </c>
      <c r="AS188">
        <v>0</v>
      </c>
      <c r="AT188" s="1">
        <v>1900000</v>
      </c>
    </row>
    <row r="189" spans="1:46" hidden="1" x14ac:dyDescent="0.35">
      <c r="A189" t="s">
        <v>812</v>
      </c>
      <c r="B189" t="s">
        <v>64</v>
      </c>
      <c r="C189">
        <v>1</v>
      </c>
      <c r="D189" t="s">
        <v>45</v>
      </c>
      <c r="E189">
        <v>1.3</v>
      </c>
      <c r="F189" t="s">
        <v>46</v>
      </c>
      <c r="G189" t="s">
        <v>47</v>
      </c>
      <c r="H189" t="s">
        <v>48</v>
      </c>
      <c r="I189" t="s">
        <v>65</v>
      </c>
      <c r="J189" t="s">
        <v>66</v>
      </c>
      <c r="K189" t="s">
        <v>855</v>
      </c>
      <c r="L189">
        <v>2</v>
      </c>
      <c r="M189">
        <v>25</v>
      </c>
      <c r="N189" t="s">
        <v>856</v>
      </c>
      <c r="O189" t="s">
        <v>54</v>
      </c>
      <c r="P189">
        <v>3200</v>
      </c>
      <c r="Q189" t="s">
        <v>136</v>
      </c>
      <c r="R189">
        <v>3260</v>
      </c>
      <c r="S189" t="s">
        <v>56</v>
      </c>
      <c r="T189">
        <v>3261</v>
      </c>
      <c r="U189" t="s">
        <v>409</v>
      </c>
      <c r="V189">
        <v>0</v>
      </c>
      <c r="W189" t="s">
        <v>58</v>
      </c>
      <c r="X189">
        <v>3000</v>
      </c>
      <c r="Y189" t="s">
        <v>56</v>
      </c>
      <c r="Z189" t="s">
        <v>815</v>
      </c>
      <c r="AA189" t="s">
        <v>857</v>
      </c>
      <c r="AB189" t="s">
        <v>148</v>
      </c>
      <c r="AC189" t="s">
        <v>404</v>
      </c>
      <c r="AD189" t="s">
        <v>858</v>
      </c>
      <c r="AG189" s="1">
        <v>1379000</v>
      </c>
      <c r="AH189" s="1">
        <v>20000000</v>
      </c>
      <c r="AI189">
        <v>0</v>
      </c>
      <c r="AJ189">
        <v>0</v>
      </c>
      <c r="AK189">
        <v>0</v>
      </c>
      <c r="AL189">
        <v>0</v>
      </c>
      <c r="AM189">
        <v>0</v>
      </c>
      <c r="AN189" s="1">
        <v>1379000</v>
      </c>
      <c r="AO189" s="1">
        <v>1379000</v>
      </c>
      <c r="AP189">
        <v>0</v>
      </c>
      <c r="AQ189">
        <v>0</v>
      </c>
      <c r="AR189">
        <v>0</v>
      </c>
      <c r="AS189" s="1">
        <v>18621000</v>
      </c>
      <c r="AT189" s="1">
        <v>-18621000</v>
      </c>
    </row>
    <row r="190" spans="1:46" hidden="1" x14ac:dyDescent="0.35">
      <c r="A190" t="s">
        <v>812</v>
      </c>
      <c r="B190" t="s">
        <v>64</v>
      </c>
      <c r="C190">
        <v>1</v>
      </c>
      <c r="D190" t="s">
        <v>45</v>
      </c>
      <c r="E190">
        <v>1.3</v>
      </c>
      <c r="F190" t="s">
        <v>46</v>
      </c>
      <c r="G190" t="s">
        <v>47</v>
      </c>
      <c r="H190" t="s">
        <v>48</v>
      </c>
      <c r="I190" t="s">
        <v>65</v>
      </c>
      <c r="J190" t="s">
        <v>66</v>
      </c>
      <c r="K190" t="s">
        <v>855</v>
      </c>
      <c r="L190">
        <v>2</v>
      </c>
      <c r="M190">
        <v>25</v>
      </c>
      <c r="N190" t="s">
        <v>856</v>
      </c>
      <c r="O190" t="s">
        <v>54</v>
      </c>
      <c r="P190">
        <v>3300</v>
      </c>
      <c r="Q190" t="s">
        <v>113</v>
      </c>
      <c r="R190">
        <v>3370</v>
      </c>
      <c r="S190" t="s">
        <v>56</v>
      </c>
      <c r="T190">
        <v>3371</v>
      </c>
      <c r="U190" t="s">
        <v>387</v>
      </c>
      <c r="V190">
        <v>0</v>
      </c>
      <c r="W190" t="s">
        <v>58</v>
      </c>
      <c r="X190">
        <v>3000</v>
      </c>
      <c r="Y190" t="s">
        <v>56</v>
      </c>
      <c r="Z190" t="s">
        <v>815</v>
      </c>
      <c r="AA190" t="s">
        <v>857</v>
      </c>
      <c r="AB190" t="s">
        <v>148</v>
      </c>
      <c r="AC190" t="s">
        <v>404</v>
      </c>
      <c r="AD190" t="s">
        <v>858</v>
      </c>
      <c r="AG190" s="1">
        <v>7421000</v>
      </c>
      <c r="AH190" s="1">
        <v>5000000</v>
      </c>
      <c r="AI190" s="1">
        <v>6741838.1600000001</v>
      </c>
      <c r="AJ190" s="1">
        <v>6741838.1600000001</v>
      </c>
      <c r="AK190" s="1">
        <v>2101754.54</v>
      </c>
      <c r="AL190" s="1">
        <v>2101754.54</v>
      </c>
      <c r="AM190" s="1">
        <v>2101754.54</v>
      </c>
      <c r="AN190" s="1">
        <v>679161.84</v>
      </c>
      <c r="AO190" s="1">
        <v>5319245.46</v>
      </c>
      <c r="AP190" s="1">
        <v>1000000</v>
      </c>
      <c r="AQ190" s="1">
        <v>1421000</v>
      </c>
      <c r="AR190">
        <v>0</v>
      </c>
      <c r="AS190">
        <v>0</v>
      </c>
      <c r="AT190" s="1">
        <v>2421000</v>
      </c>
    </row>
    <row r="191" spans="1:46" hidden="1" x14ac:dyDescent="0.35">
      <c r="A191" t="s">
        <v>812</v>
      </c>
      <c r="B191" t="s">
        <v>64</v>
      </c>
      <c r="C191">
        <v>1</v>
      </c>
      <c r="D191" t="s">
        <v>45</v>
      </c>
      <c r="E191">
        <v>1.3</v>
      </c>
      <c r="F191" t="s">
        <v>46</v>
      </c>
      <c r="G191" t="s">
        <v>47</v>
      </c>
      <c r="H191" t="s">
        <v>48</v>
      </c>
      <c r="I191" t="s">
        <v>65</v>
      </c>
      <c r="J191" t="s">
        <v>66</v>
      </c>
      <c r="K191" t="s">
        <v>855</v>
      </c>
      <c r="L191">
        <v>2</v>
      </c>
      <c r="M191">
        <v>25</v>
      </c>
      <c r="N191" t="s">
        <v>856</v>
      </c>
      <c r="O191" t="s">
        <v>54</v>
      </c>
      <c r="P191">
        <v>3500</v>
      </c>
      <c r="Q191" t="s">
        <v>189</v>
      </c>
      <c r="R191">
        <v>3510</v>
      </c>
      <c r="S191" t="s">
        <v>56</v>
      </c>
      <c r="T191">
        <v>3511</v>
      </c>
      <c r="U191" t="s">
        <v>323</v>
      </c>
      <c r="V191">
        <v>0</v>
      </c>
      <c r="W191" t="s">
        <v>58</v>
      </c>
      <c r="X191">
        <v>3000</v>
      </c>
      <c r="Y191" t="s">
        <v>56</v>
      </c>
      <c r="Z191" t="s">
        <v>815</v>
      </c>
      <c r="AA191" t="s">
        <v>857</v>
      </c>
      <c r="AB191" t="s">
        <v>148</v>
      </c>
      <c r="AC191" t="s">
        <v>404</v>
      </c>
      <c r="AD191" t="s">
        <v>858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</row>
    <row r="192" spans="1:46" hidden="1" x14ac:dyDescent="0.35">
      <c r="A192" t="s">
        <v>812</v>
      </c>
      <c r="B192" t="s">
        <v>64</v>
      </c>
      <c r="C192">
        <v>1</v>
      </c>
      <c r="D192" t="s">
        <v>45</v>
      </c>
      <c r="E192">
        <v>1.3</v>
      </c>
      <c r="F192" t="s">
        <v>46</v>
      </c>
      <c r="G192" t="s">
        <v>47</v>
      </c>
      <c r="H192" t="s">
        <v>48</v>
      </c>
      <c r="I192" t="s">
        <v>65</v>
      </c>
      <c r="J192" t="s">
        <v>66</v>
      </c>
      <c r="K192" t="s">
        <v>855</v>
      </c>
      <c r="L192">
        <v>2</v>
      </c>
      <c r="M192">
        <v>25</v>
      </c>
      <c r="N192" t="s">
        <v>856</v>
      </c>
      <c r="O192" t="s">
        <v>54</v>
      </c>
      <c r="P192">
        <v>3500</v>
      </c>
      <c r="Q192" t="s">
        <v>189</v>
      </c>
      <c r="R192">
        <v>3590</v>
      </c>
      <c r="S192" t="s">
        <v>56</v>
      </c>
      <c r="T192">
        <v>3591</v>
      </c>
      <c r="U192" t="s">
        <v>859</v>
      </c>
      <c r="V192">
        <v>0</v>
      </c>
      <c r="W192" t="s">
        <v>58</v>
      </c>
      <c r="X192">
        <v>3000</v>
      </c>
      <c r="Y192" t="s">
        <v>56</v>
      </c>
      <c r="Z192" t="s">
        <v>815</v>
      </c>
      <c r="AA192" t="s">
        <v>857</v>
      </c>
      <c r="AB192" t="s">
        <v>148</v>
      </c>
      <c r="AC192" t="s">
        <v>404</v>
      </c>
      <c r="AD192" t="s">
        <v>858</v>
      </c>
      <c r="AG192" s="1">
        <v>17993224</v>
      </c>
      <c r="AH192">
        <v>0</v>
      </c>
      <c r="AI192" s="1">
        <v>17993224</v>
      </c>
      <c r="AJ192" s="1">
        <v>17993224</v>
      </c>
      <c r="AK192">
        <v>0</v>
      </c>
      <c r="AL192">
        <v>0</v>
      </c>
      <c r="AM192">
        <v>0</v>
      </c>
      <c r="AN192">
        <v>0</v>
      </c>
      <c r="AO192" s="1">
        <v>17993224</v>
      </c>
      <c r="AP192" s="1">
        <v>18000000</v>
      </c>
      <c r="AQ192" s="1">
        <v>1000000</v>
      </c>
      <c r="AR192">
        <v>0</v>
      </c>
      <c r="AS192" s="1">
        <v>1006776</v>
      </c>
      <c r="AT192" s="1">
        <v>17993224</v>
      </c>
    </row>
    <row r="193" spans="1:46" hidden="1" x14ac:dyDescent="0.35">
      <c r="A193" t="s">
        <v>812</v>
      </c>
      <c r="B193" t="s">
        <v>64</v>
      </c>
      <c r="C193">
        <v>1</v>
      </c>
      <c r="D193" t="s">
        <v>45</v>
      </c>
      <c r="E193">
        <v>1.3</v>
      </c>
      <c r="F193" t="s">
        <v>46</v>
      </c>
      <c r="G193" t="s">
        <v>47</v>
      </c>
      <c r="H193" t="s">
        <v>48</v>
      </c>
      <c r="I193" t="s">
        <v>65</v>
      </c>
      <c r="J193" t="s">
        <v>66</v>
      </c>
      <c r="K193" t="s">
        <v>855</v>
      </c>
      <c r="L193">
        <v>2</v>
      </c>
      <c r="M193">
        <v>28</v>
      </c>
      <c r="N193" t="s">
        <v>860</v>
      </c>
      <c r="O193" t="s">
        <v>116</v>
      </c>
      <c r="P193">
        <v>5600</v>
      </c>
      <c r="Q193" t="s">
        <v>209</v>
      </c>
      <c r="R193">
        <v>5620</v>
      </c>
      <c r="S193" t="s">
        <v>118</v>
      </c>
      <c r="T193">
        <v>5621</v>
      </c>
      <c r="U193" t="s">
        <v>486</v>
      </c>
      <c r="V193">
        <v>0</v>
      </c>
      <c r="W193" t="s">
        <v>58</v>
      </c>
      <c r="X193">
        <v>5000</v>
      </c>
      <c r="Y193" t="s">
        <v>118</v>
      </c>
      <c r="Z193" t="s">
        <v>815</v>
      </c>
      <c r="AA193" t="s">
        <v>857</v>
      </c>
      <c r="AB193" t="s">
        <v>148</v>
      </c>
      <c r="AC193" t="s">
        <v>415</v>
      </c>
      <c r="AD193" t="s">
        <v>861</v>
      </c>
      <c r="AG193" s="1">
        <v>200000</v>
      </c>
      <c r="AH193" s="1">
        <v>200000</v>
      </c>
      <c r="AI193" s="1">
        <v>192143.93</v>
      </c>
      <c r="AJ193" s="1">
        <v>192143.93</v>
      </c>
      <c r="AK193">
        <v>0</v>
      </c>
      <c r="AL193">
        <v>0</v>
      </c>
      <c r="AM193">
        <v>0</v>
      </c>
      <c r="AN193" s="1">
        <v>7856.07</v>
      </c>
      <c r="AO193" s="1">
        <v>200000</v>
      </c>
      <c r="AP193">
        <v>0</v>
      </c>
      <c r="AQ193">
        <v>0</v>
      </c>
      <c r="AR193">
        <v>0</v>
      </c>
      <c r="AS193">
        <v>0</v>
      </c>
      <c r="AT193">
        <v>0</v>
      </c>
    </row>
    <row r="194" spans="1:46" hidden="1" x14ac:dyDescent="0.35">
      <c r="A194" t="s">
        <v>812</v>
      </c>
      <c r="B194" t="s">
        <v>64</v>
      </c>
      <c r="C194">
        <v>1</v>
      </c>
      <c r="D194" t="s">
        <v>45</v>
      </c>
      <c r="E194">
        <v>1.3</v>
      </c>
      <c r="F194" t="s">
        <v>46</v>
      </c>
      <c r="G194" t="s">
        <v>47</v>
      </c>
      <c r="H194" t="s">
        <v>48</v>
      </c>
      <c r="I194" t="s">
        <v>65</v>
      </c>
      <c r="J194" t="s">
        <v>66</v>
      </c>
      <c r="K194" t="s">
        <v>855</v>
      </c>
      <c r="L194">
        <v>2</v>
      </c>
      <c r="M194">
        <v>28</v>
      </c>
      <c r="N194" t="s">
        <v>860</v>
      </c>
      <c r="O194" t="s">
        <v>54</v>
      </c>
      <c r="P194">
        <v>2100</v>
      </c>
      <c r="Q194" t="s">
        <v>123</v>
      </c>
      <c r="R194">
        <v>2160</v>
      </c>
      <c r="S194" t="s">
        <v>105</v>
      </c>
      <c r="T194">
        <v>2161</v>
      </c>
      <c r="U194" t="s">
        <v>367</v>
      </c>
      <c r="V194">
        <v>0</v>
      </c>
      <c r="W194" t="s">
        <v>58</v>
      </c>
      <c r="X194">
        <v>2000</v>
      </c>
      <c r="Y194" t="s">
        <v>105</v>
      </c>
      <c r="Z194" t="s">
        <v>815</v>
      </c>
      <c r="AA194" t="s">
        <v>857</v>
      </c>
      <c r="AB194" t="s">
        <v>148</v>
      </c>
      <c r="AC194" t="s">
        <v>415</v>
      </c>
      <c r="AD194" t="s">
        <v>861</v>
      </c>
      <c r="AG194" s="1">
        <v>50000</v>
      </c>
      <c r="AH194" s="1">
        <v>50000</v>
      </c>
      <c r="AI194" s="1">
        <v>47766.5</v>
      </c>
      <c r="AJ194" s="1">
        <v>47766.5</v>
      </c>
      <c r="AK194" s="1">
        <v>47766.5</v>
      </c>
      <c r="AL194">
        <v>0</v>
      </c>
      <c r="AM194">
        <v>0</v>
      </c>
      <c r="AN194" s="1">
        <v>2233.5</v>
      </c>
      <c r="AO194" s="1">
        <v>50000</v>
      </c>
      <c r="AP194">
        <v>0</v>
      </c>
      <c r="AQ194">
        <v>0</v>
      </c>
      <c r="AR194">
        <v>0</v>
      </c>
      <c r="AS194">
        <v>0</v>
      </c>
      <c r="AT194">
        <v>0</v>
      </c>
    </row>
    <row r="195" spans="1:46" hidden="1" x14ac:dyDescent="0.35">
      <c r="A195" t="s">
        <v>812</v>
      </c>
      <c r="B195" t="s">
        <v>64</v>
      </c>
      <c r="C195">
        <v>1</v>
      </c>
      <c r="D195" t="s">
        <v>45</v>
      </c>
      <c r="E195">
        <v>1.3</v>
      </c>
      <c r="F195" t="s">
        <v>46</v>
      </c>
      <c r="G195" t="s">
        <v>47</v>
      </c>
      <c r="H195" t="s">
        <v>48</v>
      </c>
      <c r="I195" t="s">
        <v>65</v>
      </c>
      <c r="J195" t="s">
        <v>66</v>
      </c>
      <c r="K195" t="s">
        <v>855</v>
      </c>
      <c r="L195">
        <v>2</v>
      </c>
      <c r="M195">
        <v>28</v>
      </c>
      <c r="N195" t="s">
        <v>860</v>
      </c>
      <c r="O195" t="s">
        <v>54</v>
      </c>
      <c r="P195">
        <v>2200</v>
      </c>
      <c r="Q195" t="s">
        <v>306</v>
      </c>
      <c r="R195">
        <v>2220</v>
      </c>
      <c r="S195" t="s">
        <v>105</v>
      </c>
      <c r="T195">
        <v>2221</v>
      </c>
      <c r="U195" t="s">
        <v>413</v>
      </c>
      <c r="V195">
        <v>0</v>
      </c>
      <c r="W195" t="s">
        <v>58</v>
      </c>
      <c r="X195">
        <v>2000</v>
      </c>
      <c r="Y195" t="s">
        <v>105</v>
      </c>
      <c r="Z195" t="s">
        <v>815</v>
      </c>
      <c r="AA195" t="s">
        <v>857</v>
      </c>
      <c r="AB195" t="s">
        <v>148</v>
      </c>
      <c r="AC195" t="s">
        <v>415</v>
      </c>
      <c r="AD195" t="s">
        <v>861</v>
      </c>
      <c r="AG195" s="1">
        <v>70000</v>
      </c>
      <c r="AH195" s="1">
        <v>70000</v>
      </c>
      <c r="AI195" s="1">
        <v>67500</v>
      </c>
      <c r="AJ195">
        <v>0</v>
      </c>
      <c r="AK195">
        <v>0</v>
      </c>
      <c r="AL195">
        <v>0</v>
      </c>
      <c r="AM195">
        <v>0</v>
      </c>
      <c r="AN195" s="1">
        <v>70000</v>
      </c>
      <c r="AO195" s="1">
        <v>70000</v>
      </c>
      <c r="AP195">
        <v>0</v>
      </c>
      <c r="AQ195">
        <v>0</v>
      </c>
      <c r="AR195">
        <v>0</v>
      </c>
      <c r="AS195">
        <v>0</v>
      </c>
      <c r="AT195">
        <v>0</v>
      </c>
    </row>
    <row r="196" spans="1:46" hidden="1" x14ac:dyDescent="0.35">
      <c r="A196" t="s">
        <v>812</v>
      </c>
      <c r="B196" t="s">
        <v>64</v>
      </c>
      <c r="C196">
        <v>1</v>
      </c>
      <c r="D196" t="s">
        <v>45</v>
      </c>
      <c r="E196">
        <v>1.3</v>
      </c>
      <c r="F196" t="s">
        <v>46</v>
      </c>
      <c r="G196" t="s">
        <v>47</v>
      </c>
      <c r="H196" t="s">
        <v>48</v>
      </c>
      <c r="I196" t="s">
        <v>65</v>
      </c>
      <c r="J196" t="s">
        <v>66</v>
      </c>
      <c r="K196" t="s">
        <v>855</v>
      </c>
      <c r="L196">
        <v>2</v>
      </c>
      <c r="M196">
        <v>28</v>
      </c>
      <c r="N196" t="s">
        <v>860</v>
      </c>
      <c r="O196" t="s">
        <v>54</v>
      </c>
      <c r="P196">
        <v>2500</v>
      </c>
      <c r="Q196" t="s">
        <v>309</v>
      </c>
      <c r="R196">
        <v>2520</v>
      </c>
      <c r="S196" t="s">
        <v>105</v>
      </c>
      <c r="T196">
        <v>2521</v>
      </c>
      <c r="U196" t="s">
        <v>375</v>
      </c>
      <c r="V196">
        <v>0</v>
      </c>
      <c r="W196" t="s">
        <v>58</v>
      </c>
      <c r="X196">
        <v>2000</v>
      </c>
      <c r="Y196" t="s">
        <v>105</v>
      </c>
      <c r="Z196" t="s">
        <v>815</v>
      </c>
      <c r="AA196" t="s">
        <v>857</v>
      </c>
      <c r="AB196" t="s">
        <v>148</v>
      </c>
      <c r="AC196" t="s">
        <v>415</v>
      </c>
      <c r="AD196" t="s">
        <v>861</v>
      </c>
      <c r="AG196" s="1">
        <v>50000</v>
      </c>
      <c r="AH196" s="1">
        <v>50000</v>
      </c>
      <c r="AI196">
        <v>0</v>
      </c>
      <c r="AJ196">
        <v>0</v>
      </c>
      <c r="AK196">
        <v>0</v>
      </c>
      <c r="AL196">
        <v>0</v>
      </c>
      <c r="AM196">
        <v>0</v>
      </c>
      <c r="AN196" s="1">
        <v>50000</v>
      </c>
      <c r="AO196" s="1">
        <v>50000</v>
      </c>
      <c r="AP196">
        <v>0</v>
      </c>
      <c r="AQ196">
        <v>0</v>
      </c>
      <c r="AR196">
        <v>0</v>
      </c>
      <c r="AS196">
        <v>0</v>
      </c>
      <c r="AT196">
        <v>0</v>
      </c>
    </row>
    <row r="197" spans="1:46" hidden="1" x14ac:dyDescent="0.35">
      <c r="A197" t="s">
        <v>812</v>
      </c>
      <c r="B197" t="s">
        <v>64</v>
      </c>
      <c r="C197">
        <v>1</v>
      </c>
      <c r="D197" t="s">
        <v>45</v>
      </c>
      <c r="E197">
        <v>1.3</v>
      </c>
      <c r="F197" t="s">
        <v>46</v>
      </c>
      <c r="G197" t="s">
        <v>47</v>
      </c>
      <c r="H197" t="s">
        <v>48</v>
      </c>
      <c r="I197" t="s">
        <v>65</v>
      </c>
      <c r="J197" t="s">
        <v>66</v>
      </c>
      <c r="K197" t="s">
        <v>855</v>
      </c>
      <c r="L197">
        <v>2</v>
      </c>
      <c r="M197">
        <v>28</v>
      </c>
      <c r="N197" t="s">
        <v>860</v>
      </c>
      <c r="O197" t="s">
        <v>54</v>
      </c>
      <c r="P197">
        <v>2700</v>
      </c>
      <c r="Q197" t="s">
        <v>104</v>
      </c>
      <c r="R197">
        <v>2720</v>
      </c>
      <c r="S197" t="s">
        <v>105</v>
      </c>
      <c r="T197">
        <v>2721</v>
      </c>
      <c r="U197" t="s">
        <v>377</v>
      </c>
      <c r="V197">
        <v>0</v>
      </c>
      <c r="W197" t="s">
        <v>58</v>
      </c>
      <c r="X197">
        <v>2000</v>
      </c>
      <c r="Y197" t="s">
        <v>105</v>
      </c>
      <c r="Z197" t="s">
        <v>815</v>
      </c>
      <c r="AA197" t="s">
        <v>857</v>
      </c>
      <c r="AB197" t="s">
        <v>148</v>
      </c>
      <c r="AC197" t="s">
        <v>415</v>
      </c>
      <c r="AD197" t="s">
        <v>861</v>
      </c>
      <c r="AG197" s="1">
        <v>100000</v>
      </c>
      <c r="AH197" s="1">
        <v>100000</v>
      </c>
      <c r="AI197">
        <v>0</v>
      </c>
      <c r="AJ197">
        <v>0</v>
      </c>
      <c r="AK197">
        <v>0</v>
      </c>
      <c r="AL197">
        <v>0</v>
      </c>
      <c r="AM197">
        <v>0</v>
      </c>
      <c r="AN197" s="1">
        <v>100000</v>
      </c>
      <c r="AO197" s="1">
        <v>100000</v>
      </c>
      <c r="AP197">
        <v>0</v>
      </c>
      <c r="AQ197">
        <v>0</v>
      </c>
      <c r="AR197">
        <v>0</v>
      </c>
      <c r="AS197">
        <v>0</v>
      </c>
      <c r="AT197">
        <v>0</v>
      </c>
    </row>
    <row r="198" spans="1:46" hidden="1" x14ac:dyDescent="0.35">
      <c r="A198" t="s">
        <v>812</v>
      </c>
      <c r="B198" t="s">
        <v>64</v>
      </c>
      <c r="C198">
        <v>1</v>
      </c>
      <c r="D198" t="s">
        <v>45</v>
      </c>
      <c r="E198">
        <v>1.3</v>
      </c>
      <c r="F198" t="s">
        <v>46</v>
      </c>
      <c r="G198" t="s">
        <v>47</v>
      </c>
      <c r="H198" t="s">
        <v>48</v>
      </c>
      <c r="I198" t="s">
        <v>65</v>
      </c>
      <c r="J198" t="s">
        <v>66</v>
      </c>
      <c r="K198" t="s">
        <v>855</v>
      </c>
      <c r="L198">
        <v>2</v>
      </c>
      <c r="M198">
        <v>28</v>
      </c>
      <c r="N198" t="s">
        <v>860</v>
      </c>
      <c r="O198" t="s">
        <v>54</v>
      </c>
      <c r="P198">
        <v>2900</v>
      </c>
      <c r="Q198" t="s">
        <v>311</v>
      </c>
      <c r="R198">
        <v>2910</v>
      </c>
      <c r="S198" t="s">
        <v>105</v>
      </c>
      <c r="T198">
        <v>2911</v>
      </c>
      <c r="U198" t="s">
        <v>312</v>
      </c>
      <c r="V198">
        <v>0</v>
      </c>
      <c r="W198" t="s">
        <v>58</v>
      </c>
      <c r="X198">
        <v>2000</v>
      </c>
      <c r="Y198" t="s">
        <v>105</v>
      </c>
      <c r="Z198" t="s">
        <v>815</v>
      </c>
      <c r="AA198" t="s">
        <v>857</v>
      </c>
      <c r="AB198" t="s">
        <v>148</v>
      </c>
      <c r="AC198" t="s">
        <v>415</v>
      </c>
      <c r="AD198" t="s">
        <v>861</v>
      </c>
      <c r="AG198" s="1">
        <v>300000</v>
      </c>
      <c r="AH198" s="1">
        <v>300000</v>
      </c>
      <c r="AI198" s="1">
        <v>142647.85</v>
      </c>
      <c r="AJ198" s="1">
        <v>142647.85</v>
      </c>
      <c r="AK198">
        <v>0</v>
      </c>
      <c r="AL198">
        <v>0</v>
      </c>
      <c r="AM198">
        <v>0</v>
      </c>
      <c r="AN198" s="1">
        <v>157352.15</v>
      </c>
      <c r="AO198" s="1">
        <v>300000</v>
      </c>
      <c r="AP198">
        <v>0</v>
      </c>
      <c r="AQ198">
        <v>0</v>
      </c>
      <c r="AR198">
        <v>0</v>
      </c>
      <c r="AS198">
        <v>0</v>
      </c>
      <c r="AT198">
        <v>0</v>
      </c>
    </row>
    <row r="199" spans="1:46" hidden="1" x14ac:dyDescent="0.35">
      <c r="A199" t="s">
        <v>812</v>
      </c>
      <c r="B199" t="s">
        <v>64</v>
      </c>
      <c r="C199">
        <v>1</v>
      </c>
      <c r="D199" t="s">
        <v>45</v>
      </c>
      <c r="E199">
        <v>1.3</v>
      </c>
      <c r="F199" t="s">
        <v>46</v>
      </c>
      <c r="G199" t="s">
        <v>47</v>
      </c>
      <c r="H199" t="s">
        <v>48</v>
      </c>
      <c r="I199" t="s">
        <v>65</v>
      </c>
      <c r="J199" t="s">
        <v>66</v>
      </c>
      <c r="K199" t="s">
        <v>855</v>
      </c>
      <c r="L199">
        <v>2</v>
      </c>
      <c r="M199">
        <v>28</v>
      </c>
      <c r="N199" t="s">
        <v>860</v>
      </c>
      <c r="O199" t="s">
        <v>54</v>
      </c>
      <c r="P199">
        <v>3500</v>
      </c>
      <c r="Q199" t="s">
        <v>189</v>
      </c>
      <c r="R199">
        <v>3570</v>
      </c>
      <c r="S199" t="s">
        <v>56</v>
      </c>
      <c r="T199">
        <v>3571</v>
      </c>
      <c r="U199" t="s">
        <v>392</v>
      </c>
      <c r="V199">
        <v>0</v>
      </c>
      <c r="W199" t="s">
        <v>58</v>
      </c>
      <c r="X199">
        <v>3000</v>
      </c>
      <c r="Y199" t="s">
        <v>56</v>
      </c>
      <c r="Z199" t="s">
        <v>815</v>
      </c>
      <c r="AA199" t="s">
        <v>857</v>
      </c>
      <c r="AB199" t="s">
        <v>148</v>
      </c>
      <c r="AC199" t="s">
        <v>415</v>
      </c>
      <c r="AD199" t="s">
        <v>861</v>
      </c>
      <c r="AG199" s="1">
        <v>400000</v>
      </c>
      <c r="AH199" s="1">
        <v>400000</v>
      </c>
      <c r="AI199" s="1">
        <v>271022.40000000002</v>
      </c>
      <c r="AJ199">
        <v>0</v>
      </c>
      <c r="AK199">
        <v>0</v>
      </c>
      <c r="AL199">
        <v>0</v>
      </c>
      <c r="AM199">
        <v>0</v>
      </c>
      <c r="AN199" s="1">
        <v>400000</v>
      </c>
      <c r="AO199" s="1">
        <v>400000</v>
      </c>
      <c r="AP199">
        <v>0</v>
      </c>
      <c r="AQ199">
        <v>0</v>
      </c>
      <c r="AR199">
        <v>0</v>
      </c>
      <c r="AS199">
        <v>0</v>
      </c>
      <c r="AT199">
        <v>0</v>
      </c>
    </row>
    <row r="200" spans="1:46" hidden="1" x14ac:dyDescent="0.35">
      <c r="A200" t="s">
        <v>812</v>
      </c>
      <c r="B200" t="s">
        <v>64</v>
      </c>
      <c r="C200">
        <v>1</v>
      </c>
      <c r="D200" t="s">
        <v>45</v>
      </c>
      <c r="E200">
        <v>1.3</v>
      </c>
      <c r="F200" t="s">
        <v>46</v>
      </c>
      <c r="G200" t="s">
        <v>47</v>
      </c>
      <c r="H200" t="s">
        <v>48</v>
      </c>
      <c r="I200" t="s">
        <v>65</v>
      </c>
      <c r="J200" t="s">
        <v>66</v>
      </c>
      <c r="K200" t="s">
        <v>862</v>
      </c>
      <c r="L200">
        <v>5</v>
      </c>
      <c r="M200">
        <v>54</v>
      </c>
      <c r="N200" t="s">
        <v>863</v>
      </c>
      <c r="O200" t="s">
        <v>116</v>
      </c>
      <c r="P200">
        <v>5100</v>
      </c>
      <c r="Q200" t="s">
        <v>117</v>
      </c>
      <c r="R200">
        <v>5190</v>
      </c>
      <c r="S200" t="s">
        <v>118</v>
      </c>
      <c r="T200">
        <v>5191</v>
      </c>
      <c r="U200" t="s">
        <v>121</v>
      </c>
      <c r="V200">
        <v>42</v>
      </c>
      <c r="W200" t="s">
        <v>770</v>
      </c>
      <c r="X200">
        <v>5000</v>
      </c>
      <c r="Y200" t="s">
        <v>118</v>
      </c>
      <c r="Z200" t="s">
        <v>815</v>
      </c>
      <c r="AA200" t="s">
        <v>864</v>
      </c>
      <c r="AB200" t="s">
        <v>810</v>
      </c>
      <c r="AC200" t="s">
        <v>865</v>
      </c>
      <c r="AD200" t="s">
        <v>866</v>
      </c>
      <c r="AG200">
        <v>0</v>
      </c>
      <c r="AH200" s="1">
        <v>4000000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 s="1">
        <v>4000000</v>
      </c>
      <c r="AT200" s="1">
        <v>-4000000</v>
      </c>
    </row>
    <row r="201" spans="1:46" hidden="1" x14ac:dyDescent="0.35">
      <c r="A201" t="s">
        <v>812</v>
      </c>
      <c r="B201" t="s">
        <v>64</v>
      </c>
      <c r="C201">
        <v>1</v>
      </c>
      <c r="D201" t="s">
        <v>45</v>
      </c>
      <c r="E201">
        <v>1.7</v>
      </c>
      <c r="F201" t="s">
        <v>154</v>
      </c>
      <c r="G201" t="s">
        <v>155</v>
      </c>
      <c r="H201" t="s">
        <v>156</v>
      </c>
      <c r="I201" t="s">
        <v>157</v>
      </c>
      <c r="J201" t="s">
        <v>158</v>
      </c>
      <c r="K201" t="s">
        <v>833</v>
      </c>
      <c r="L201">
        <v>6</v>
      </c>
      <c r="M201">
        <v>10</v>
      </c>
      <c r="N201" t="s">
        <v>834</v>
      </c>
      <c r="O201" t="s">
        <v>54</v>
      </c>
      <c r="P201">
        <v>1400</v>
      </c>
      <c r="Q201" t="s">
        <v>93</v>
      </c>
      <c r="R201">
        <v>1432</v>
      </c>
      <c r="S201" t="s">
        <v>71</v>
      </c>
      <c r="T201">
        <v>1432</v>
      </c>
      <c r="U201" t="s">
        <v>98</v>
      </c>
      <c r="V201">
        <v>3</v>
      </c>
      <c r="W201" t="s">
        <v>867</v>
      </c>
      <c r="X201">
        <v>1000</v>
      </c>
      <c r="Y201" t="s">
        <v>71</v>
      </c>
      <c r="Z201" t="s">
        <v>815</v>
      </c>
      <c r="AA201" t="s">
        <v>835</v>
      </c>
      <c r="AB201" t="s">
        <v>164</v>
      </c>
      <c r="AC201" t="s">
        <v>172</v>
      </c>
      <c r="AD201" t="s">
        <v>836</v>
      </c>
      <c r="AG201" s="1">
        <v>1334545.6200000001</v>
      </c>
      <c r="AH201" s="1">
        <v>37290585</v>
      </c>
      <c r="AI201" s="1">
        <v>1334545.6200000001</v>
      </c>
      <c r="AJ201" s="1">
        <v>1334545.6200000001</v>
      </c>
      <c r="AK201" s="1">
        <v>1334545.6200000001</v>
      </c>
      <c r="AL201" s="1">
        <v>1334545.6200000001</v>
      </c>
      <c r="AM201" s="1">
        <v>1334545.6200000001</v>
      </c>
      <c r="AN201">
        <v>0</v>
      </c>
      <c r="AO201">
        <v>0</v>
      </c>
      <c r="AP201">
        <v>0</v>
      </c>
      <c r="AQ201">
        <v>0</v>
      </c>
      <c r="AR201">
        <v>0</v>
      </c>
      <c r="AS201" s="1">
        <v>35956039.380000003</v>
      </c>
      <c r="AT201" s="1">
        <v>-35956039.380000003</v>
      </c>
    </row>
    <row r="202" spans="1:46" hidden="1" x14ac:dyDescent="0.35">
      <c r="A202" t="s">
        <v>812</v>
      </c>
      <c r="B202" t="s">
        <v>64</v>
      </c>
      <c r="C202">
        <v>1</v>
      </c>
      <c r="D202" t="s">
        <v>45</v>
      </c>
      <c r="E202">
        <v>1.7</v>
      </c>
      <c r="F202" t="s">
        <v>154</v>
      </c>
      <c r="G202" t="s">
        <v>155</v>
      </c>
      <c r="H202" t="s">
        <v>156</v>
      </c>
      <c r="I202" t="s">
        <v>157</v>
      </c>
      <c r="J202" t="s">
        <v>158</v>
      </c>
      <c r="K202" t="s">
        <v>833</v>
      </c>
      <c r="L202">
        <v>6</v>
      </c>
      <c r="M202">
        <v>10</v>
      </c>
      <c r="N202" t="s">
        <v>834</v>
      </c>
      <c r="O202" t="s">
        <v>54</v>
      </c>
      <c r="P202">
        <v>1400</v>
      </c>
      <c r="Q202" t="s">
        <v>93</v>
      </c>
      <c r="R202">
        <v>1440</v>
      </c>
      <c r="S202" t="s">
        <v>71</v>
      </c>
      <c r="T202">
        <v>1441</v>
      </c>
      <c r="U202" t="s">
        <v>99</v>
      </c>
      <c r="V202">
        <v>3</v>
      </c>
      <c r="W202" t="s">
        <v>867</v>
      </c>
      <c r="X202">
        <v>1000</v>
      </c>
      <c r="Y202" t="s">
        <v>71</v>
      </c>
      <c r="Z202" t="s">
        <v>815</v>
      </c>
      <c r="AA202" t="s">
        <v>835</v>
      </c>
      <c r="AB202" t="s">
        <v>164</v>
      </c>
      <c r="AC202" t="s">
        <v>172</v>
      </c>
      <c r="AD202" t="s">
        <v>836</v>
      </c>
      <c r="AG202" s="1">
        <v>8306768.4900000002</v>
      </c>
      <c r="AH202" s="1">
        <v>9500000</v>
      </c>
      <c r="AI202" s="1">
        <v>8306768.4900000002</v>
      </c>
      <c r="AJ202" s="1">
        <v>8306768.4900000002</v>
      </c>
      <c r="AK202" s="1">
        <v>8306768.4900000002</v>
      </c>
      <c r="AL202" s="1">
        <v>8306768.4900000002</v>
      </c>
      <c r="AM202" s="1">
        <v>8306768.4900000002</v>
      </c>
      <c r="AN202">
        <v>0</v>
      </c>
      <c r="AO202">
        <v>0</v>
      </c>
      <c r="AP202">
        <v>0</v>
      </c>
      <c r="AQ202">
        <v>0</v>
      </c>
      <c r="AR202">
        <v>0</v>
      </c>
      <c r="AS202" s="1">
        <v>1193231.51</v>
      </c>
      <c r="AT202" s="1">
        <v>-1193231.51</v>
      </c>
    </row>
    <row r="203" spans="1:46" hidden="1" x14ac:dyDescent="0.35">
      <c r="A203" t="s">
        <v>812</v>
      </c>
      <c r="B203" t="s">
        <v>64</v>
      </c>
      <c r="C203">
        <v>1</v>
      </c>
      <c r="D203" t="s">
        <v>45</v>
      </c>
      <c r="E203">
        <v>1.7</v>
      </c>
      <c r="F203" t="s">
        <v>154</v>
      </c>
      <c r="G203" t="s">
        <v>155</v>
      </c>
      <c r="H203" t="s">
        <v>156</v>
      </c>
      <c r="I203" t="s">
        <v>157</v>
      </c>
      <c r="J203" t="s">
        <v>158</v>
      </c>
      <c r="K203" t="s">
        <v>833</v>
      </c>
      <c r="L203">
        <v>6</v>
      </c>
      <c r="M203">
        <v>10</v>
      </c>
      <c r="N203" t="s">
        <v>834</v>
      </c>
      <c r="O203" t="s">
        <v>54</v>
      </c>
      <c r="P203">
        <v>1500</v>
      </c>
      <c r="Q203" t="s">
        <v>78</v>
      </c>
      <c r="R203">
        <v>1590</v>
      </c>
      <c r="S203" t="s">
        <v>71</v>
      </c>
      <c r="T203">
        <v>1591</v>
      </c>
      <c r="U203" t="s">
        <v>79</v>
      </c>
      <c r="V203">
        <v>3</v>
      </c>
      <c r="W203" t="s">
        <v>867</v>
      </c>
      <c r="X203">
        <v>1000</v>
      </c>
      <c r="Y203" t="s">
        <v>71</v>
      </c>
      <c r="Z203" t="s">
        <v>815</v>
      </c>
      <c r="AA203" t="s">
        <v>835</v>
      </c>
      <c r="AB203" t="s">
        <v>164</v>
      </c>
      <c r="AC203" t="s">
        <v>172</v>
      </c>
      <c r="AD203" t="s">
        <v>836</v>
      </c>
      <c r="AG203" s="1">
        <v>7721679.2599999998</v>
      </c>
      <c r="AH203" s="1">
        <v>28471763</v>
      </c>
      <c r="AI203" s="1">
        <v>7721679.2599999998</v>
      </c>
      <c r="AJ203" s="1">
        <v>7721679.2599999998</v>
      </c>
      <c r="AK203" s="1">
        <v>7721679.2599999998</v>
      </c>
      <c r="AL203" s="1">
        <v>7721679.2599999998</v>
      </c>
      <c r="AM203" s="1">
        <v>7721679.2599999998</v>
      </c>
      <c r="AN203">
        <v>0</v>
      </c>
      <c r="AO203">
        <v>0</v>
      </c>
      <c r="AP203">
        <v>0</v>
      </c>
      <c r="AQ203">
        <v>0</v>
      </c>
      <c r="AR203">
        <v>0</v>
      </c>
      <c r="AS203" s="1">
        <v>20750083.739999998</v>
      </c>
      <c r="AT203" s="1">
        <v>-20750083.739999998</v>
      </c>
    </row>
    <row r="204" spans="1:46" hidden="1" x14ac:dyDescent="0.35">
      <c r="A204" t="s">
        <v>812</v>
      </c>
      <c r="B204" t="s">
        <v>64</v>
      </c>
      <c r="C204">
        <v>1</v>
      </c>
      <c r="D204" t="s">
        <v>45</v>
      </c>
      <c r="E204">
        <v>1.7</v>
      </c>
      <c r="F204" t="s">
        <v>154</v>
      </c>
      <c r="G204" t="s">
        <v>155</v>
      </c>
      <c r="H204" t="s">
        <v>156</v>
      </c>
      <c r="I204" t="s">
        <v>157</v>
      </c>
      <c r="J204" t="s">
        <v>158</v>
      </c>
      <c r="K204" t="s">
        <v>833</v>
      </c>
      <c r="L204">
        <v>6</v>
      </c>
      <c r="M204">
        <v>10</v>
      </c>
      <c r="N204" t="s">
        <v>834</v>
      </c>
      <c r="O204" t="s">
        <v>54</v>
      </c>
      <c r="P204">
        <v>2600</v>
      </c>
      <c r="Q204" t="s">
        <v>128</v>
      </c>
      <c r="R204">
        <v>2610</v>
      </c>
      <c r="S204" t="s">
        <v>105</v>
      </c>
      <c r="T204">
        <v>2611</v>
      </c>
      <c r="U204" t="s">
        <v>128</v>
      </c>
      <c r="V204">
        <v>0</v>
      </c>
      <c r="W204" t="s">
        <v>58</v>
      </c>
      <c r="X204">
        <v>2000</v>
      </c>
      <c r="Y204" t="s">
        <v>105</v>
      </c>
      <c r="Z204" t="s">
        <v>815</v>
      </c>
      <c r="AA204" t="s">
        <v>835</v>
      </c>
      <c r="AB204" t="s">
        <v>164</v>
      </c>
      <c r="AC204" t="s">
        <v>172</v>
      </c>
      <c r="AD204" t="s">
        <v>836</v>
      </c>
      <c r="AG204" s="1">
        <v>7091558.6600000001</v>
      </c>
      <c r="AH204">
        <v>0</v>
      </c>
      <c r="AI204" s="1">
        <v>7018370.7199999997</v>
      </c>
      <c r="AJ204" s="1">
        <v>7018370.7199999997</v>
      </c>
      <c r="AK204" s="1">
        <v>7018370.7199999997</v>
      </c>
      <c r="AL204" s="1">
        <v>3126812.06</v>
      </c>
      <c r="AM204" s="1">
        <v>3126812.06</v>
      </c>
      <c r="AN204" s="1">
        <v>73187.94</v>
      </c>
      <c r="AO204" s="1">
        <v>3964746.6</v>
      </c>
      <c r="AP204" s="1">
        <v>3891558.66</v>
      </c>
      <c r="AQ204" s="1">
        <v>3200000</v>
      </c>
      <c r="AR204">
        <v>0</v>
      </c>
      <c r="AS204">
        <v>0</v>
      </c>
      <c r="AT204" s="1">
        <v>7091558.6600000001</v>
      </c>
    </row>
    <row r="205" spans="1:46" hidden="1" x14ac:dyDescent="0.35">
      <c r="A205" t="s">
        <v>812</v>
      </c>
      <c r="B205" t="s">
        <v>64</v>
      </c>
      <c r="C205">
        <v>1</v>
      </c>
      <c r="D205" t="s">
        <v>45</v>
      </c>
      <c r="E205">
        <v>1.7</v>
      </c>
      <c r="F205" t="s">
        <v>154</v>
      </c>
      <c r="G205" t="s">
        <v>155</v>
      </c>
      <c r="H205" t="s">
        <v>156</v>
      </c>
      <c r="I205" t="s">
        <v>157</v>
      </c>
      <c r="J205" t="s">
        <v>158</v>
      </c>
      <c r="K205" t="s">
        <v>833</v>
      </c>
      <c r="L205">
        <v>6</v>
      </c>
      <c r="M205">
        <v>67</v>
      </c>
      <c r="N205" t="s">
        <v>837</v>
      </c>
      <c r="O205" t="s">
        <v>54</v>
      </c>
      <c r="P205">
        <v>1500</v>
      </c>
      <c r="Q205" t="s">
        <v>78</v>
      </c>
      <c r="R205">
        <v>1590</v>
      </c>
      <c r="S205" t="s">
        <v>71</v>
      </c>
      <c r="T205">
        <v>1591</v>
      </c>
      <c r="U205" t="s">
        <v>79</v>
      </c>
      <c r="V205">
        <v>3</v>
      </c>
      <c r="W205" t="s">
        <v>867</v>
      </c>
      <c r="X205">
        <v>1000</v>
      </c>
      <c r="Y205" t="s">
        <v>71</v>
      </c>
      <c r="Z205" t="s">
        <v>815</v>
      </c>
      <c r="AA205" t="s">
        <v>835</v>
      </c>
      <c r="AB205" t="s">
        <v>164</v>
      </c>
      <c r="AC205" t="s">
        <v>172</v>
      </c>
      <c r="AD205" t="s">
        <v>838</v>
      </c>
      <c r="AG205" s="1">
        <v>3000000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 s="1">
        <v>3000000</v>
      </c>
      <c r="AO205" s="1">
        <v>3000000</v>
      </c>
      <c r="AP205">
        <v>0</v>
      </c>
      <c r="AQ205" s="1">
        <v>3000000</v>
      </c>
      <c r="AR205">
        <v>0</v>
      </c>
      <c r="AS205">
        <v>0</v>
      </c>
      <c r="AT205" s="1">
        <v>3000000</v>
      </c>
    </row>
    <row r="206" spans="1:46" hidden="1" x14ac:dyDescent="0.35">
      <c r="A206" t="s">
        <v>812</v>
      </c>
      <c r="B206" t="s">
        <v>64</v>
      </c>
      <c r="C206">
        <v>1</v>
      </c>
      <c r="D206" t="s">
        <v>45</v>
      </c>
      <c r="E206">
        <v>1.7</v>
      </c>
      <c r="F206" t="s">
        <v>154</v>
      </c>
      <c r="G206" t="s">
        <v>155</v>
      </c>
      <c r="H206" t="s">
        <v>156</v>
      </c>
      <c r="I206" t="s">
        <v>157</v>
      </c>
      <c r="J206" t="s">
        <v>158</v>
      </c>
      <c r="K206" t="s">
        <v>833</v>
      </c>
      <c r="L206">
        <v>6</v>
      </c>
      <c r="M206">
        <v>67</v>
      </c>
      <c r="N206" t="s">
        <v>837</v>
      </c>
      <c r="O206" t="s">
        <v>54</v>
      </c>
      <c r="P206">
        <v>2900</v>
      </c>
      <c r="Q206" t="s">
        <v>311</v>
      </c>
      <c r="R206">
        <v>2910</v>
      </c>
      <c r="S206" t="s">
        <v>105</v>
      </c>
      <c r="T206">
        <v>2911</v>
      </c>
      <c r="U206" t="s">
        <v>312</v>
      </c>
      <c r="V206">
        <v>0</v>
      </c>
      <c r="W206" t="s">
        <v>58</v>
      </c>
      <c r="X206">
        <v>2000</v>
      </c>
      <c r="Y206" t="s">
        <v>105</v>
      </c>
      <c r="Z206" t="s">
        <v>815</v>
      </c>
      <c r="AA206" t="s">
        <v>835</v>
      </c>
      <c r="AB206" t="s">
        <v>164</v>
      </c>
      <c r="AC206" t="s">
        <v>172</v>
      </c>
      <c r="AD206" t="s">
        <v>838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</row>
    <row r="207" spans="1:46" hidden="1" x14ac:dyDescent="0.35">
      <c r="A207" t="s">
        <v>812</v>
      </c>
      <c r="B207" t="s">
        <v>64</v>
      </c>
      <c r="C207">
        <v>1</v>
      </c>
      <c r="D207" t="s">
        <v>45</v>
      </c>
      <c r="E207">
        <v>1.7</v>
      </c>
      <c r="F207" t="s">
        <v>154</v>
      </c>
      <c r="G207" t="s">
        <v>155</v>
      </c>
      <c r="H207" t="s">
        <v>156</v>
      </c>
      <c r="I207" t="s">
        <v>157</v>
      </c>
      <c r="J207" t="s">
        <v>158</v>
      </c>
      <c r="K207" t="s">
        <v>868</v>
      </c>
      <c r="L207">
        <v>6</v>
      </c>
      <c r="M207">
        <v>18</v>
      </c>
      <c r="N207" t="s">
        <v>869</v>
      </c>
      <c r="O207" t="s">
        <v>54</v>
      </c>
      <c r="P207">
        <v>3300</v>
      </c>
      <c r="Q207" t="s">
        <v>113</v>
      </c>
      <c r="R207">
        <v>3340</v>
      </c>
      <c r="S207" t="s">
        <v>56</v>
      </c>
      <c r="T207">
        <v>3341</v>
      </c>
      <c r="U207" t="s">
        <v>162</v>
      </c>
      <c r="V207">
        <v>0</v>
      </c>
      <c r="W207" t="s">
        <v>58</v>
      </c>
      <c r="X207">
        <v>3000</v>
      </c>
      <c r="Y207" t="s">
        <v>56</v>
      </c>
      <c r="Z207" t="s">
        <v>815</v>
      </c>
      <c r="AA207" t="s">
        <v>870</v>
      </c>
      <c r="AB207" t="s">
        <v>164</v>
      </c>
      <c r="AC207" t="s">
        <v>165</v>
      </c>
      <c r="AD207" t="s">
        <v>871</v>
      </c>
      <c r="AG207" s="1">
        <v>308540</v>
      </c>
      <c r="AH207">
        <v>0</v>
      </c>
      <c r="AI207" s="1">
        <v>108460</v>
      </c>
      <c r="AJ207" s="1">
        <v>108460</v>
      </c>
      <c r="AK207" s="1">
        <v>108460</v>
      </c>
      <c r="AL207" s="1">
        <v>108460</v>
      </c>
      <c r="AM207" s="1">
        <v>108460</v>
      </c>
      <c r="AN207" s="1">
        <v>200080</v>
      </c>
      <c r="AO207" s="1">
        <v>200080</v>
      </c>
      <c r="AP207">
        <v>0</v>
      </c>
      <c r="AQ207" s="1">
        <v>491540</v>
      </c>
      <c r="AR207">
        <v>0</v>
      </c>
      <c r="AS207" s="1">
        <v>183000</v>
      </c>
      <c r="AT207" s="1">
        <v>308540</v>
      </c>
    </row>
    <row r="208" spans="1:46" hidden="1" x14ac:dyDescent="0.35">
      <c r="A208" t="s">
        <v>812</v>
      </c>
      <c r="B208" t="s">
        <v>64</v>
      </c>
      <c r="C208">
        <v>1</v>
      </c>
      <c r="D208" t="s">
        <v>45</v>
      </c>
      <c r="E208">
        <v>1.7</v>
      </c>
      <c r="F208" t="s">
        <v>154</v>
      </c>
      <c r="G208" t="s">
        <v>155</v>
      </c>
      <c r="H208" t="s">
        <v>156</v>
      </c>
      <c r="I208" t="s">
        <v>157</v>
      </c>
      <c r="J208" t="s">
        <v>158</v>
      </c>
      <c r="K208" t="s">
        <v>868</v>
      </c>
      <c r="L208">
        <v>6</v>
      </c>
      <c r="M208">
        <v>18</v>
      </c>
      <c r="N208" t="s">
        <v>869</v>
      </c>
      <c r="O208" t="s">
        <v>54</v>
      </c>
      <c r="P208">
        <v>3300</v>
      </c>
      <c r="Q208" t="s">
        <v>113</v>
      </c>
      <c r="R208">
        <v>3340</v>
      </c>
      <c r="S208" t="s">
        <v>56</v>
      </c>
      <c r="T208">
        <v>3341</v>
      </c>
      <c r="U208" t="s">
        <v>162</v>
      </c>
      <c r="V208">
        <v>9</v>
      </c>
      <c r="W208" t="s">
        <v>710</v>
      </c>
      <c r="X208">
        <v>3000</v>
      </c>
      <c r="Y208" t="s">
        <v>56</v>
      </c>
      <c r="Z208" t="s">
        <v>815</v>
      </c>
      <c r="AA208" t="s">
        <v>870</v>
      </c>
      <c r="AB208" t="s">
        <v>164</v>
      </c>
      <c r="AC208" t="s">
        <v>165</v>
      </c>
      <c r="AD208" t="s">
        <v>871</v>
      </c>
      <c r="AG208" s="1">
        <v>108460</v>
      </c>
      <c r="AH208" s="1">
        <v>600000</v>
      </c>
      <c r="AI208">
        <v>0</v>
      </c>
      <c r="AJ208">
        <v>0</v>
      </c>
      <c r="AK208">
        <v>0</v>
      </c>
      <c r="AL208">
        <v>0</v>
      </c>
      <c r="AM208">
        <v>0</v>
      </c>
      <c r="AN208" s="1">
        <v>108460</v>
      </c>
      <c r="AO208" s="1">
        <v>108460</v>
      </c>
      <c r="AP208">
        <v>0</v>
      </c>
      <c r="AQ208">
        <v>0</v>
      </c>
      <c r="AR208">
        <v>0</v>
      </c>
      <c r="AS208" s="1">
        <v>491540</v>
      </c>
      <c r="AT208" s="1">
        <v>-491540</v>
      </c>
    </row>
    <row r="209" spans="1:46" hidden="1" x14ac:dyDescent="0.35">
      <c r="A209" t="s">
        <v>812</v>
      </c>
      <c r="B209" t="s">
        <v>64</v>
      </c>
      <c r="C209">
        <v>1</v>
      </c>
      <c r="D209" t="s">
        <v>45</v>
      </c>
      <c r="E209">
        <v>1.7</v>
      </c>
      <c r="F209" t="s">
        <v>154</v>
      </c>
      <c r="G209" t="s">
        <v>155</v>
      </c>
      <c r="H209" t="s">
        <v>156</v>
      </c>
      <c r="I209" t="s">
        <v>157</v>
      </c>
      <c r="J209" t="s">
        <v>158</v>
      </c>
      <c r="K209" t="s">
        <v>868</v>
      </c>
      <c r="L209">
        <v>6</v>
      </c>
      <c r="M209">
        <v>18</v>
      </c>
      <c r="N209" t="s">
        <v>869</v>
      </c>
      <c r="O209" t="s">
        <v>54</v>
      </c>
      <c r="P209">
        <v>3700</v>
      </c>
      <c r="Q209" t="s">
        <v>277</v>
      </c>
      <c r="R209">
        <v>3720</v>
      </c>
      <c r="S209" t="s">
        <v>56</v>
      </c>
      <c r="T209">
        <v>3721</v>
      </c>
      <c r="U209" t="s">
        <v>324</v>
      </c>
      <c r="V209">
        <v>0</v>
      </c>
      <c r="W209" t="s">
        <v>58</v>
      </c>
      <c r="X209">
        <v>3000</v>
      </c>
      <c r="Y209" t="s">
        <v>56</v>
      </c>
      <c r="Z209" t="s">
        <v>815</v>
      </c>
      <c r="AA209" t="s">
        <v>870</v>
      </c>
      <c r="AB209" t="s">
        <v>164</v>
      </c>
      <c r="AC209" t="s">
        <v>165</v>
      </c>
      <c r="AD209" t="s">
        <v>871</v>
      </c>
      <c r="AG209" s="1">
        <v>15000</v>
      </c>
      <c r="AH209" s="1">
        <v>15000</v>
      </c>
      <c r="AI209">
        <v>0</v>
      </c>
      <c r="AJ209">
        <v>0</v>
      </c>
      <c r="AK209">
        <v>0</v>
      </c>
      <c r="AL209">
        <v>0</v>
      </c>
      <c r="AM209">
        <v>0</v>
      </c>
      <c r="AN209" s="1">
        <v>15000</v>
      </c>
      <c r="AO209" s="1">
        <v>15000</v>
      </c>
      <c r="AP209">
        <v>0</v>
      </c>
      <c r="AQ209">
        <v>0</v>
      </c>
      <c r="AR209">
        <v>0</v>
      </c>
      <c r="AS209">
        <v>0</v>
      </c>
      <c r="AT209">
        <v>0</v>
      </c>
    </row>
    <row r="210" spans="1:46" hidden="1" x14ac:dyDescent="0.35">
      <c r="A210" t="s">
        <v>812</v>
      </c>
      <c r="B210" t="s">
        <v>64</v>
      </c>
      <c r="C210">
        <v>1</v>
      </c>
      <c r="D210" t="s">
        <v>45</v>
      </c>
      <c r="E210">
        <v>1.7</v>
      </c>
      <c r="F210" t="s">
        <v>154</v>
      </c>
      <c r="G210" t="s">
        <v>155</v>
      </c>
      <c r="H210" t="s">
        <v>156</v>
      </c>
      <c r="I210" t="s">
        <v>157</v>
      </c>
      <c r="J210" t="s">
        <v>158</v>
      </c>
      <c r="K210" t="s">
        <v>868</v>
      </c>
      <c r="L210">
        <v>6</v>
      </c>
      <c r="M210">
        <v>19</v>
      </c>
      <c r="N210" t="s">
        <v>869</v>
      </c>
      <c r="O210" t="s">
        <v>54</v>
      </c>
      <c r="P210">
        <v>2100</v>
      </c>
      <c r="Q210" t="s">
        <v>123</v>
      </c>
      <c r="R210">
        <v>2110</v>
      </c>
      <c r="S210" t="s">
        <v>105</v>
      </c>
      <c r="T210">
        <v>2111</v>
      </c>
      <c r="U210" t="s">
        <v>124</v>
      </c>
      <c r="V210">
        <v>0</v>
      </c>
      <c r="W210" t="s">
        <v>58</v>
      </c>
      <c r="X210">
        <v>2000</v>
      </c>
      <c r="Y210" t="s">
        <v>105</v>
      </c>
      <c r="Z210" t="s">
        <v>815</v>
      </c>
      <c r="AA210" t="s">
        <v>870</v>
      </c>
      <c r="AB210" t="s">
        <v>164</v>
      </c>
      <c r="AC210" t="s">
        <v>168</v>
      </c>
      <c r="AD210" t="s">
        <v>871</v>
      </c>
      <c r="AG210" s="1">
        <v>3100</v>
      </c>
      <c r="AH210">
        <v>0</v>
      </c>
      <c r="AI210" s="1">
        <v>1673.5</v>
      </c>
      <c r="AJ210" s="1">
        <v>1673.5</v>
      </c>
      <c r="AK210" s="1">
        <v>1673.5</v>
      </c>
      <c r="AL210" s="1">
        <v>1673.5</v>
      </c>
      <c r="AM210" s="1">
        <v>1673.5</v>
      </c>
      <c r="AN210" s="1">
        <v>1426.5</v>
      </c>
      <c r="AO210" s="1">
        <v>1426.5</v>
      </c>
      <c r="AP210">
        <v>0</v>
      </c>
      <c r="AQ210" s="1">
        <v>3100</v>
      </c>
      <c r="AR210">
        <v>0</v>
      </c>
      <c r="AS210">
        <v>0</v>
      </c>
      <c r="AT210" s="1">
        <v>3100</v>
      </c>
    </row>
    <row r="211" spans="1:46" hidden="1" x14ac:dyDescent="0.35">
      <c r="A211" t="s">
        <v>812</v>
      </c>
      <c r="B211" t="s">
        <v>64</v>
      </c>
      <c r="C211">
        <v>1</v>
      </c>
      <c r="D211" t="s">
        <v>45</v>
      </c>
      <c r="E211">
        <v>1.7</v>
      </c>
      <c r="F211" t="s">
        <v>154</v>
      </c>
      <c r="G211" t="s">
        <v>155</v>
      </c>
      <c r="H211" t="s">
        <v>156</v>
      </c>
      <c r="I211" t="s">
        <v>157</v>
      </c>
      <c r="J211" t="s">
        <v>158</v>
      </c>
      <c r="K211" t="s">
        <v>868</v>
      </c>
      <c r="L211">
        <v>6</v>
      </c>
      <c r="M211">
        <v>19</v>
      </c>
      <c r="N211" t="s">
        <v>869</v>
      </c>
      <c r="O211" t="s">
        <v>54</v>
      </c>
      <c r="P211">
        <v>2100</v>
      </c>
      <c r="Q211" t="s">
        <v>123</v>
      </c>
      <c r="R211">
        <v>2120</v>
      </c>
      <c r="S211" t="s">
        <v>105</v>
      </c>
      <c r="T211">
        <v>2121</v>
      </c>
      <c r="U211" t="s">
        <v>125</v>
      </c>
      <c r="V211">
        <v>0</v>
      </c>
      <c r="W211" t="s">
        <v>58</v>
      </c>
      <c r="X211">
        <v>2000</v>
      </c>
      <c r="Y211" t="s">
        <v>105</v>
      </c>
      <c r="Z211" t="s">
        <v>815</v>
      </c>
      <c r="AA211" t="s">
        <v>870</v>
      </c>
      <c r="AB211" t="s">
        <v>164</v>
      </c>
      <c r="AC211" t="s">
        <v>168</v>
      </c>
      <c r="AD211" t="s">
        <v>871</v>
      </c>
      <c r="AG211">
        <v>180</v>
      </c>
      <c r="AH211">
        <v>0</v>
      </c>
      <c r="AI211">
        <v>180</v>
      </c>
      <c r="AJ211">
        <v>180</v>
      </c>
      <c r="AK211">
        <v>180</v>
      </c>
      <c r="AL211">
        <v>180</v>
      </c>
      <c r="AM211">
        <v>180</v>
      </c>
      <c r="AN211">
        <v>0</v>
      </c>
      <c r="AO211">
        <v>0</v>
      </c>
      <c r="AP211">
        <v>0</v>
      </c>
      <c r="AQ211">
        <v>180</v>
      </c>
      <c r="AR211">
        <v>0</v>
      </c>
      <c r="AS211">
        <v>0</v>
      </c>
      <c r="AT211">
        <v>180</v>
      </c>
    </row>
    <row r="212" spans="1:46" hidden="1" x14ac:dyDescent="0.35">
      <c r="A212" t="s">
        <v>812</v>
      </c>
      <c r="B212" t="s">
        <v>64</v>
      </c>
      <c r="C212">
        <v>1</v>
      </c>
      <c r="D212" t="s">
        <v>45</v>
      </c>
      <c r="E212">
        <v>1.7</v>
      </c>
      <c r="F212" t="s">
        <v>154</v>
      </c>
      <c r="G212" t="s">
        <v>155</v>
      </c>
      <c r="H212" t="s">
        <v>156</v>
      </c>
      <c r="I212" t="s">
        <v>157</v>
      </c>
      <c r="J212" t="s">
        <v>158</v>
      </c>
      <c r="K212" t="s">
        <v>868</v>
      </c>
      <c r="L212">
        <v>6</v>
      </c>
      <c r="M212">
        <v>19</v>
      </c>
      <c r="N212" t="s">
        <v>869</v>
      </c>
      <c r="O212" t="s">
        <v>54</v>
      </c>
      <c r="P212">
        <v>2100</v>
      </c>
      <c r="Q212" t="s">
        <v>123</v>
      </c>
      <c r="R212">
        <v>2140</v>
      </c>
      <c r="S212" t="s">
        <v>105</v>
      </c>
      <c r="T212">
        <v>2141</v>
      </c>
      <c r="U212" t="s">
        <v>126</v>
      </c>
      <c r="V212">
        <v>0</v>
      </c>
      <c r="W212" t="s">
        <v>58</v>
      </c>
      <c r="X212">
        <v>2000</v>
      </c>
      <c r="Y212" t="s">
        <v>105</v>
      </c>
      <c r="Z212" t="s">
        <v>815</v>
      </c>
      <c r="AA212" t="s">
        <v>870</v>
      </c>
      <c r="AB212" t="s">
        <v>164</v>
      </c>
      <c r="AC212" t="s">
        <v>168</v>
      </c>
      <c r="AD212" t="s">
        <v>871</v>
      </c>
      <c r="AG212" s="1">
        <v>22590.32</v>
      </c>
      <c r="AH212">
        <v>0</v>
      </c>
      <c r="AI212" s="1">
        <v>20068.93</v>
      </c>
      <c r="AJ212" s="1">
        <v>20068.93</v>
      </c>
      <c r="AK212">
        <v>0</v>
      </c>
      <c r="AL212">
        <v>0</v>
      </c>
      <c r="AM212">
        <v>0</v>
      </c>
      <c r="AN212" s="1">
        <v>2521.39</v>
      </c>
      <c r="AO212" s="1">
        <v>22590.32</v>
      </c>
      <c r="AP212">
        <v>0</v>
      </c>
      <c r="AQ212" s="1">
        <v>22590.32</v>
      </c>
      <c r="AR212">
        <v>0</v>
      </c>
      <c r="AS212">
        <v>0</v>
      </c>
      <c r="AT212" s="1">
        <v>22590.32</v>
      </c>
    </row>
    <row r="213" spans="1:46" hidden="1" x14ac:dyDescent="0.35">
      <c r="A213" t="s">
        <v>812</v>
      </c>
      <c r="B213" t="s">
        <v>64</v>
      </c>
      <c r="C213">
        <v>1</v>
      </c>
      <c r="D213" t="s">
        <v>45</v>
      </c>
      <c r="E213">
        <v>1.7</v>
      </c>
      <c r="F213" t="s">
        <v>154</v>
      </c>
      <c r="G213" t="s">
        <v>155</v>
      </c>
      <c r="H213" t="s">
        <v>156</v>
      </c>
      <c r="I213" t="s">
        <v>157</v>
      </c>
      <c r="J213" t="s">
        <v>158</v>
      </c>
      <c r="K213" t="s">
        <v>868</v>
      </c>
      <c r="L213">
        <v>6</v>
      </c>
      <c r="M213">
        <v>19</v>
      </c>
      <c r="N213" t="s">
        <v>869</v>
      </c>
      <c r="O213" t="s">
        <v>54</v>
      </c>
      <c r="P213">
        <v>2100</v>
      </c>
      <c r="Q213" t="s">
        <v>123</v>
      </c>
      <c r="R213">
        <v>2180</v>
      </c>
      <c r="S213" t="s">
        <v>105</v>
      </c>
      <c r="T213">
        <v>2181</v>
      </c>
      <c r="U213" t="s">
        <v>332</v>
      </c>
      <c r="V213">
        <v>0</v>
      </c>
      <c r="W213" t="s">
        <v>58</v>
      </c>
      <c r="X213">
        <v>2000</v>
      </c>
      <c r="Y213" t="s">
        <v>105</v>
      </c>
      <c r="Z213" t="s">
        <v>815</v>
      </c>
      <c r="AA213" t="s">
        <v>870</v>
      </c>
      <c r="AB213" t="s">
        <v>164</v>
      </c>
      <c r="AC213" t="s">
        <v>168</v>
      </c>
      <c r="AD213" t="s">
        <v>871</v>
      </c>
      <c r="AG213" s="1">
        <v>47500</v>
      </c>
      <c r="AH213" s="1">
        <v>60000</v>
      </c>
      <c r="AI213" s="1">
        <v>42224</v>
      </c>
      <c r="AJ213" s="1">
        <v>42224</v>
      </c>
      <c r="AK213" s="1">
        <v>42224</v>
      </c>
      <c r="AL213" s="1">
        <v>42224</v>
      </c>
      <c r="AM213" s="1">
        <v>42224</v>
      </c>
      <c r="AN213" s="1">
        <v>5276</v>
      </c>
      <c r="AO213" s="1">
        <v>5276</v>
      </c>
      <c r="AP213">
        <v>0</v>
      </c>
      <c r="AQ213">
        <v>0</v>
      </c>
      <c r="AR213">
        <v>0</v>
      </c>
      <c r="AS213" s="1">
        <v>12500</v>
      </c>
      <c r="AT213" s="1">
        <v>-12500</v>
      </c>
    </row>
    <row r="214" spans="1:46" hidden="1" x14ac:dyDescent="0.35">
      <c r="A214" t="s">
        <v>812</v>
      </c>
      <c r="B214" t="s">
        <v>64</v>
      </c>
      <c r="C214">
        <v>1</v>
      </c>
      <c r="D214" t="s">
        <v>45</v>
      </c>
      <c r="E214">
        <v>1.7</v>
      </c>
      <c r="F214" t="s">
        <v>154</v>
      </c>
      <c r="G214" t="s">
        <v>155</v>
      </c>
      <c r="H214" t="s">
        <v>156</v>
      </c>
      <c r="I214" t="s">
        <v>157</v>
      </c>
      <c r="J214" t="s">
        <v>158</v>
      </c>
      <c r="K214" t="s">
        <v>868</v>
      </c>
      <c r="L214">
        <v>6</v>
      </c>
      <c r="M214">
        <v>19</v>
      </c>
      <c r="N214" t="s">
        <v>869</v>
      </c>
      <c r="O214" t="s">
        <v>54</v>
      </c>
      <c r="P214">
        <v>2200</v>
      </c>
      <c r="Q214" t="s">
        <v>306</v>
      </c>
      <c r="R214">
        <v>2210</v>
      </c>
      <c r="S214" t="s">
        <v>105</v>
      </c>
      <c r="T214">
        <v>2211</v>
      </c>
      <c r="U214" t="s">
        <v>307</v>
      </c>
      <c r="V214">
        <v>0</v>
      </c>
      <c r="W214" t="s">
        <v>58</v>
      </c>
      <c r="X214">
        <v>2000</v>
      </c>
      <c r="Y214" t="s">
        <v>105</v>
      </c>
      <c r="Z214" t="s">
        <v>815</v>
      </c>
      <c r="AA214" t="s">
        <v>870</v>
      </c>
      <c r="AB214" t="s">
        <v>164</v>
      </c>
      <c r="AC214" t="s">
        <v>168</v>
      </c>
      <c r="AD214" t="s">
        <v>871</v>
      </c>
      <c r="AG214" s="1">
        <v>1129854.1599999999</v>
      </c>
      <c r="AH214" s="1">
        <v>390000</v>
      </c>
      <c r="AI214" s="1">
        <v>907845.06</v>
      </c>
      <c r="AJ214" s="1">
        <v>503817.06</v>
      </c>
      <c r="AK214" s="1">
        <v>405797.06</v>
      </c>
      <c r="AL214" s="1">
        <v>188941.95</v>
      </c>
      <c r="AM214" s="1">
        <v>110246.39999999999</v>
      </c>
      <c r="AN214" s="1">
        <v>626037.1</v>
      </c>
      <c r="AO214" s="1">
        <v>1019607.76</v>
      </c>
      <c r="AP214">
        <v>0</v>
      </c>
      <c r="AQ214" s="1">
        <v>739854.16</v>
      </c>
      <c r="AR214">
        <v>0</v>
      </c>
      <c r="AS214">
        <v>0</v>
      </c>
      <c r="AT214" s="1">
        <v>739854.16</v>
      </c>
    </row>
    <row r="215" spans="1:46" hidden="1" x14ac:dyDescent="0.35">
      <c r="A215" t="s">
        <v>812</v>
      </c>
      <c r="B215" t="s">
        <v>64</v>
      </c>
      <c r="C215">
        <v>1</v>
      </c>
      <c r="D215" t="s">
        <v>45</v>
      </c>
      <c r="E215">
        <v>1.7</v>
      </c>
      <c r="F215" t="s">
        <v>154</v>
      </c>
      <c r="G215" t="s">
        <v>155</v>
      </c>
      <c r="H215" t="s">
        <v>156</v>
      </c>
      <c r="I215" t="s">
        <v>157</v>
      </c>
      <c r="J215" t="s">
        <v>158</v>
      </c>
      <c r="K215" t="s">
        <v>868</v>
      </c>
      <c r="L215">
        <v>6</v>
      </c>
      <c r="M215">
        <v>19</v>
      </c>
      <c r="N215" t="s">
        <v>869</v>
      </c>
      <c r="O215" t="s">
        <v>54</v>
      </c>
      <c r="P215">
        <v>2200</v>
      </c>
      <c r="Q215" t="s">
        <v>306</v>
      </c>
      <c r="R215">
        <v>2230</v>
      </c>
      <c r="S215" t="s">
        <v>105</v>
      </c>
      <c r="T215">
        <v>2231</v>
      </c>
      <c r="U215" t="s">
        <v>308</v>
      </c>
      <c r="V215">
        <v>0</v>
      </c>
      <c r="W215" t="s">
        <v>58</v>
      </c>
      <c r="X215">
        <v>2000</v>
      </c>
      <c r="Y215" t="s">
        <v>105</v>
      </c>
      <c r="Z215" t="s">
        <v>815</v>
      </c>
      <c r="AA215" t="s">
        <v>870</v>
      </c>
      <c r="AB215" t="s">
        <v>164</v>
      </c>
      <c r="AC215" t="s">
        <v>168</v>
      </c>
      <c r="AD215" t="s">
        <v>871</v>
      </c>
      <c r="AG215" s="1">
        <v>2100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 s="1">
        <v>2100</v>
      </c>
      <c r="AO215" s="1">
        <v>2100</v>
      </c>
      <c r="AP215">
        <v>0</v>
      </c>
      <c r="AQ215" s="1">
        <v>2100</v>
      </c>
      <c r="AR215">
        <v>0</v>
      </c>
      <c r="AS215">
        <v>0</v>
      </c>
      <c r="AT215" s="1">
        <v>2100</v>
      </c>
    </row>
    <row r="216" spans="1:46" hidden="1" x14ac:dyDescent="0.35">
      <c r="A216" t="s">
        <v>812</v>
      </c>
      <c r="B216" t="s">
        <v>64</v>
      </c>
      <c r="C216">
        <v>1</v>
      </c>
      <c r="D216" t="s">
        <v>45</v>
      </c>
      <c r="E216">
        <v>1.7</v>
      </c>
      <c r="F216" t="s">
        <v>154</v>
      </c>
      <c r="G216" t="s">
        <v>155</v>
      </c>
      <c r="H216" t="s">
        <v>156</v>
      </c>
      <c r="I216" t="s">
        <v>157</v>
      </c>
      <c r="J216" t="s">
        <v>158</v>
      </c>
      <c r="K216" t="s">
        <v>868</v>
      </c>
      <c r="L216">
        <v>6</v>
      </c>
      <c r="M216">
        <v>19</v>
      </c>
      <c r="N216" t="s">
        <v>869</v>
      </c>
      <c r="O216" t="s">
        <v>54</v>
      </c>
      <c r="P216">
        <v>2700</v>
      </c>
      <c r="Q216" t="s">
        <v>104</v>
      </c>
      <c r="R216">
        <v>2710</v>
      </c>
      <c r="S216" t="s">
        <v>105</v>
      </c>
      <c r="T216">
        <v>2711</v>
      </c>
      <c r="U216" t="s">
        <v>106</v>
      </c>
      <c r="V216">
        <v>0</v>
      </c>
      <c r="W216" t="s">
        <v>58</v>
      </c>
      <c r="X216">
        <v>2000</v>
      </c>
      <c r="Y216" t="s">
        <v>105</v>
      </c>
      <c r="Z216" t="s">
        <v>815</v>
      </c>
      <c r="AA216" t="s">
        <v>870</v>
      </c>
      <c r="AB216" t="s">
        <v>164</v>
      </c>
      <c r="AC216" t="s">
        <v>168</v>
      </c>
      <c r="AD216" t="s">
        <v>871</v>
      </c>
      <c r="AG216" s="1">
        <v>5201.82</v>
      </c>
      <c r="AH216" s="1">
        <v>1200000</v>
      </c>
      <c r="AI216">
        <v>0</v>
      </c>
      <c r="AJ216">
        <v>0</v>
      </c>
      <c r="AK216">
        <v>0</v>
      </c>
      <c r="AL216">
        <v>0</v>
      </c>
      <c r="AM216">
        <v>0</v>
      </c>
      <c r="AN216" s="1">
        <v>5201.82</v>
      </c>
      <c r="AO216" s="1">
        <v>5201.82</v>
      </c>
      <c r="AP216">
        <v>0</v>
      </c>
      <c r="AQ216" s="1">
        <v>5200</v>
      </c>
      <c r="AR216">
        <v>0</v>
      </c>
      <c r="AS216" s="1">
        <v>1199998.18</v>
      </c>
      <c r="AT216" s="1">
        <v>-1194798.18</v>
      </c>
    </row>
    <row r="217" spans="1:46" hidden="1" x14ac:dyDescent="0.35">
      <c r="A217" t="s">
        <v>812</v>
      </c>
      <c r="B217" t="s">
        <v>64</v>
      </c>
      <c r="C217">
        <v>1</v>
      </c>
      <c r="D217" t="s">
        <v>45</v>
      </c>
      <c r="E217">
        <v>1.7</v>
      </c>
      <c r="F217" t="s">
        <v>154</v>
      </c>
      <c r="G217" t="s">
        <v>155</v>
      </c>
      <c r="H217" t="s">
        <v>156</v>
      </c>
      <c r="I217" t="s">
        <v>157</v>
      </c>
      <c r="J217" t="s">
        <v>158</v>
      </c>
      <c r="K217" t="s">
        <v>868</v>
      </c>
      <c r="L217">
        <v>6</v>
      </c>
      <c r="M217">
        <v>19</v>
      </c>
      <c r="N217" t="s">
        <v>869</v>
      </c>
      <c r="O217" t="s">
        <v>54</v>
      </c>
      <c r="P217">
        <v>2800</v>
      </c>
      <c r="Q217" t="s">
        <v>169</v>
      </c>
      <c r="R217">
        <v>282</v>
      </c>
      <c r="S217" t="s">
        <v>437</v>
      </c>
      <c r="T217">
        <v>2821</v>
      </c>
      <c r="U217" t="s">
        <v>438</v>
      </c>
      <c r="V217">
        <v>0</v>
      </c>
      <c r="W217" t="s">
        <v>58</v>
      </c>
      <c r="X217">
        <v>2000</v>
      </c>
      <c r="Y217" t="s">
        <v>105</v>
      </c>
      <c r="Z217" t="s">
        <v>815</v>
      </c>
      <c r="AA217" t="s">
        <v>870</v>
      </c>
      <c r="AB217" t="s">
        <v>164</v>
      </c>
      <c r="AC217" t="s">
        <v>168</v>
      </c>
      <c r="AD217" t="s">
        <v>871</v>
      </c>
      <c r="AG217" s="1">
        <v>2641259.6800000002</v>
      </c>
      <c r="AH217" s="1">
        <v>300000</v>
      </c>
      <c r="AI217" s="1">
        <v>2641241.48</v>
      </c>
      <c r="AJ217" s="1">
        <v>2641241.48</v>
      </c>
      <c r="AK217" s="1">
        <v>2641241.48</v>
      </c>
      <c r="AL217" s="1">
        <v>2641241.48</v>
      </c>
      <c r="AM217" s="1">
        <v>2641241.48</v>
      </c>
      <c r="AN217">
        <v>18.2</v>
      </c>
      <c r="AO217">
        <v>18.2</v>
      </c>
      <c r="AP217">
        <v>0</v>
      </c>
      <c r="AQ217" s="1">
        <v>2700000</v>
      </c>
      <c r="AR217">
        <v>0</v>
      </c>
      <c r="AS217" s="1">
        <v>358740.32</v>
      </c>
      <c r="AT217" s="1">
        <v>2341259.6800000002</v>
      </c>
    </row>
    <row r="218" spans="1:46" hidden="1" x14ac:dyDescent="0.35">
      <c r="A218" t="s">
        <v>812</v>
      </c>
      <c r="B218" t="s">
        <v>64</v>
      </c>
      <c r="C218">
        <v>1</v>
      </c>
      <c r="D218" t="s">
        <v>45</v>
      </c>
      <c r="E218">
        <v>1.7</v>
      </c>
      <c r="F218" t="s">
        <v>154</v>
      </c>
      <c r="G218" t="s">
        <v>155</v>
      </c>
      <c r="H218" t="s">
        <v>156</v>
      </c>
      <c r="I218" t="s">
        <v>157</v>
      </c>
      <c r="J218" t="s">
        <v>158</v>
      </c>
      <c r="K218" t="s">
        <v>868</v>
      </c>
      <c r="L218">
        <v>6</v>
      </c>
      <c r="M218">
        <v>19</v>
      </c>
      <c r="N218" t="s">
        <v>869</v>
      </c>
      <c r="O218" t="s">
        <v>54</v>
      </c>
      <c r="P218">
        <v>2900</v>
      </c>
      <c r="Q218" t="s">
        <v>311</v>
      </c>
      <c r="R218">
        <v>2920</v>
      </c>
      <c r="S218" t="s">
        <v>105</v>
      </c>
      <c r="T218">
        <v>2921</v>
      </c>
      <c r="U218" t="s">
        <v>378</v>
      </c>
      <c r="V218">
        <v>0</v>
      </c>
      <c r="W218" t="s">
        <v>58</v>
      </c>
      <c r="X218">
        <v>2000</v>
      </c>
      <c r="Y218" t="s">
        <v>105</v>
      </c>
      <c r="Z218" t="s">
        <v>815</v>
      </c>
      <c r="AA218" t="s">
        <v>870</v>
      </c>
      <c r="AB218" t="s">
        <v>164</v>
      </c>
      <c r="AC218" t="s">
        <v>168</v>
      </c>
      <c r="AD218" t="s">
        <v>871</v>
      </c>
      <c r="AG218">
        <v>218.74</v>
      </c>
      <c r="AH218">
        <v>0</v>
      </c>
      <c r="AI218">
        <v>218.74</v>
      </c>
      <c r="AJ218">
        <v>218.74</v>
      </c>
      <c r="AK218">
        <v>218.74</v>
      </c>
      <c r="AL218">
        <v>218.74</v>
      </c>
      <c r="AM218">
        <v>218.74</v>
      </c>
      <c r="AN218">
        <v>0</v>
      </c>
      <c r="AO218">
        <v>0</v>
      </c>
      <c r="AP218">
        <v>0</v>
      </c>
      <c r="AQ218">
        <v>218.74</v>
      </c>
      <c r="AR218">
        <v>0</v>
      </c>
      <c r="AS218">
        <v>0</v>
      </c>
      <c r="AT218">
        <v>218.74</v>
      </c>
    </row>
    <row r="219" spans="1:46" hidden="1" x14ac:dyDescent="0.35">
      <c r="A219" t="s">
        <v>812</v>
      </c>
      <c r="B219" t="s">
        <v>64</v>
      </c>
      <c r="C219">
        <v>1</v>
      </c>
      <c r="D219" t="s">
        <v>45</v>
      </c>
      <c r="E219">
        <v>1.7</v>
      </c>
      <c r="F219" t="s">
        <v>154</v>
      </c>
      <c r="G219" t="s">
        <v>155</v>
      </c>
      <c r="H219" t="s">
        <v>156</v>
      </c>
      <c r="I219" t="s">
        <v>157</v>
      </c>
      <c r="J219" t="s">
        <v>158</v>
      </c>
      <c r="K219" t="s">
        <v>868</v>
      </c>
      <c r="L219">
        <v>6</v>
      </c>
      <c r="M219">
        <v>19</v>
      </c>
      <c r="N219" t="s">
        <v>869</v>
      </c>
      <c r="O219" t="s">
        <v>54</v>
      </c>
      <c r="P219">
        <v>2900</v>
      </c>
      <c r="Q219" t="s">
        <v>311</v>
      </c>
      <c r="R219">
        <v>2960</v>
      </c>
      <c r="S219" t="s">
        <v>105</v>
      </c>
      <c r="T219">
        <v>2961</v>
      </c>
      <c r="U219" t="s">
        <v>379</v>
      </c>
      <c r="V219">
        <v>0</v>
      </c>
      <c r="W219" t="s">
        <v>58</v>
      </c>
      <c r="X219">
        <v>2000</v>
      </c>
      <c r="Y219" t="s">
        <v>105</v>
      </c>
      <c r="Z219" t="s">
        <v>815</v>
      </c>
      <c r="AA219" t="s">
        <v>870</v>
      </c>
      <c r="AB219" t="s">
        <v>164</v>
      </c>
      <c r="AC219" t="s">
        <v>168</v>
      </c>
      <c r="AD219" t="s">
        <v>871</v>
      </c>
      <c r="AG219">
        <v>973.28</v>
      </c>
      <c r="AH219">
        <v>0</v>
      </c>
      <c r="AI219">
        <v>967.28</v>
      </c>
      <c r="AJ219">
        <v>967.28</v>
      </c>
      <c r="AK219">
        <v>967.28</v>
      </c>
      <c r="AL219">
        <v>967.28</v>
      </c>
      <c r="AM219">
        <v>967.28</v>
      </c>
      <c r="AN219">
        <v>6</v>
      </c>
      <c r="AO219">
        <v>6</v>
      </c>
      <c r="AP219">
        <v>0</v>
      </c>
      <c r="AQ219">
        <v>973.28</v>
      </c>
      <c r="AR219">
        <v>0</v>
      </c>
      <c r="AS219">
        <v>0</v>
      </c>
      <c r="AT219">
        <v>973.28</v>
      </c>
    </row>
    <row r="220" spans="1:46" hidden="1" x14ac:dyDescent="0.35">
      <c r="A220" t="s">
        <v>812</v>
      </c>
      <c r="B220" t="s">
        <v>64</v>
      </c>
      <c r="C220">
        <v>1</v>
      </c>
      <c r="D220" t="s">
        <v>45</v>
      </c>
      <c r="E220">
        <v>1.7</v>
      </c>
      <c r="F220" t="s">
        <v>154</v>
      </c>
      <c r="G220" t="s">
        <v>155</v>
      </c>
      <c r="H220" t="s">
        <v>156</v>
      </c>
      <c r="I220" t="s">
        <v>157</v>
      </c>
      <c r="J220" t="s">
        <v>158</v>
      </c>
      <c r="K220" t="s">
        <v>868</v>
      </c>
      <c r="L220">
        <v>6</v>
      </c>
      <c r="M220">
        <v>19</v>
      </c>
      <c r="N220" t="s">
        <v>869</v>
      </c>
      <c r="O220" t="s">
        <v>54</v>
      </c>
      <c r="P220">
        <v>3100</v>
      </c>
      <c r="Q220" t="s">
        <v>198</v>
      </c>
      <c r="R220">
        <v>316</v>
      </c>
      <c r="S220" t="s">
        <v>247</v>
      </c>
      <c r="T220">
        <v>3161</v>
      </c>
      <c r="U220" t="s">
        <v>247</v>
      </c>
      <c r="V220">
        <v>0</v>
      </c>
      <c r="W220" t="s">
        <v>58</v>
      </c>
      <c r="X220">
        <v>3000</v>
      </c>
      <c r="Y220" t="s">
        <v>56</v>
      </c>
      <c r="Z220" t="s">
        <v>815</v>
      </c>
      <c r="AA220" t="s">
        <v>870</v>
      </c>
      <c r="AB220" t="s">
        <v>164</v>
      </c>
      <c r="AC220" t="s">
        <v>168</v>
      </c>
      <c r="AD220" t="s">
        <v>871</v>
      </c>
      <c r="AG220" s="1">
        <v>411700</v>
      </c>
      <c r="AH220" s="1">
        <v>200000</v>
      </c>
      <c r="AI220" s="1">
        <v>411689.57</v>
      </c>
      <c r="AJ220" s="1">
        <v>411689.57</v>
      </c>
      <c r="AK220" s="1">
        <v>217154.76</v>
      </c>
      <c r="AL220" s="1">
        <v>217154.76</v>
      </c>
      <c r="AM220" s="1">
        <v>217154.76</v>
      </c>
      <c r="AN220">
        <v>10.43</v>
      </c>
      <c r="AO220" s="1">
        <v>194545.24</v>
      </c>
      <c r="AP220">
        <v>0</v>
      </c>
      <c r="AQ220" s="1">
        <v>211700</v>
      </c>
      <c r="AR220">
        <v>0</v>
      </c>
      <c r="AS220">
        <v>0</v>
      </c>
      <c r="AT220" s="1">
        <v>211700</v>
      </c>
    </row>
    <row r="221" spans="1:46" hidden="1" x14ac:dyDescent="0.35">
      <c r="A221" t="s">
        <v>812</v>
      </c>
      <c r="B221" t="s">
        <v>64</v>
      </c>
      <c r="C221">
        <v>1</v>
      </c>
      <c r="D221" t="s">
        <v>45</v>
      </c>
      <c r="E221">
        <v>1.7</v>
      </c>
      <c r="F221" t="s">
        <v>154</v>
      </c>
      <c r="G221" t="s">
        <v>155</v>
      </c>
      <c r="H221" t="s">
        <v>156</v>
      </c>
      <c r="I221" t="s">
        <v>157</v>
      </c>
      <c r="J221" t="s">
        <v>158</v>
      </c>
      <c r="K221" t="s">
        <v>868</v>
      </c>
      <c r="L221">
        <v>6</v>
      </c>
      <c r="M221">
        <v>19</v>
      </c>
      <c r="N221" t="s">
        <v>869</v>
      </c>
      <c r="O221" t="s">
        <v>54</v>
      </c>
      <c r="P221">
        <v>3300</v>
      </c>
      <c r="Q221" t="s">
        <v>113</v>
      </c>
      <c r="R221">
        <v>3360</v>
      </c>
      <c r="S221" t="s">
        <v>56</v>
      </c>
      <c r="T221">
        <v>3361</v>
      </c>
      <c r="U221" t="s">
        <v>114</v>
      </c>
      <c r="V221">
        <v>0</v>
      </c>
      <c r="W221" t="s">
        <v>58</v>
      </c>
      <c r="X221">
        <v>3000</v>
      </c>
      <c r="Y221" t="s">
        <v>56</v>
      </c>
      <c r="Z221" t="s">
        <v>815</v>
      </c>
      <c r="AA221" t="s">
        <v>870</v>
      </c>
      <c r="AB221" t="s">
        <v>164</v>
      </c>
      <c r="AC221" t="s">
        <v>168</v>
      </c>
      <c r="AD221" t="s">
        <v>871</v>
      </c>
      <c r="AG221" s="1">
        <v>1049120</v>
      </c>
      <c r="AH221" s="1">
        <v>1300000</v>
      </c>
      <c r="AI221" s="1">
        <v>1047257.67</v>
      </c>
      <c r="AJ221" s="1">
        <v>19401</v>
      </c>
      <c r="AK221" s="1">
        <v>19401</v>
      </c>
      <c r="AL221" s="1">
        <v>19401</v>
      </c>
      <c r="AM221" s="1">
        <v>19401</v>
      </c>
      <c r="AN221" s="1">
        <v>1029719</v>
      </c>
      <c r="AO221" s="1">
        <v>1029719</v>
      </c>
      <c r="AP221">
        <v>0</v>
      </c>
      <c r="AQ221" s="1">
        <v>14620</v>
      </c>
      <c r="AR221">
        <v>0</v>
      </c>
      <c r="AS221" s="1">
        <v>265500</v>
      </c>
      <c r="AT221" s="1">
        <v>-250880</v>
      </c>
    </row>
    <row r="222" spans="1:46" hidden="1" x14ac:dyDescent="0.35">
      <c r="A222" t="s">
        <v>812</v>
      </c>
      <c r="B222" t="s">
        <v>64</v>
      </c>
      <c r="C222">
        <v>1</v>
      </c>
      <c r="D222" t="s">
        <v>45</v>
      </c>
      <c r="E222">
        <v>1.7</v>
      </c>
      <c r="F222" t="s">
        <v>154</v>
      </c>
      <c r="G222" t="s">
        <v>155</v>
      </c>
      <c r="H222" t="s">
        <v>156</v>
      </c>
      <c r="I222" t="s">
        <v>157</v>
      </c>
      <c r="J222" t="s">
        <v>158</v>
      </c>
      <c r="K222" t="s">
        <v>868</v>
      </c>
      <c r="L222">
        <v>6</v>
      </c>
      <c r="M222">
        <v>19</v>
      </c>
      <c r="N222" t="s">
        <v>869</v>
      </c>
      <c r="O222" t="s">
        <v>54</v>
      </c>
      <c r="P222">
        <v>3300</v>
      </c>
      <c r="Q222" t="s">
        <v>113</v>
      </c>
      <c r="R222">
        <v>3390</v>
      </c>
      <c r="S222" t="s">
        <v>56</v>
      </c>
      <c r="T222">
        <v>3391</v>
      </c>
      <c r="U222" t="s">
        <v>129</v>
      </c>
      <c r="V222">
        <v>0</v>
      </c>
      <c r="W222" t="s">
        <v>58</v>
      </c>
      <c r="X222">
        <v>3000</v>
      </c>
      <c r="Y222" t="s">
        <v>56</v>
      </c>
      <c r="Z222" t="s">
        <v>815</v>
      </c>
      <c r="AA222" t="s">
        <v>870</v>
      </c>
      <c r="AB222" t="s">
        <v>164</v>
      </c>
      <c r="AC222" t="s">
        <v>168</v>
      </c>
      <c r="AD222" t="s">
        <v>871</v>
      </c>
      <c r="AG222" s="1">
        <v>2385500</v>
      </c>
      <c r="AH222" s="1">
        <v>2000000</v>
      </c>
      <c r="AI222" s="1">
        <v>2262480</v>
      </c>
      <c r="AJ222" s="1">
        <v>2262480</v>
      </c>
      <c r="AK222" s="1">
        <v>1998000</v>
      </c>
      <c r="AL222" s="1">
        <v>1998000</v>
      </c>
      <c r="AM222" s="1">
        <v>1998000</v>
      </c>
      <c r="AN222" s="1">
        <v>123020</v>
      </c>
      <c r="AO222" s="1">
        <v>387500</v>
      </c>
      <c r="AP222">
        <v>0</v>
      </c>
      <c r="AQ222" s="1">
        <v>385500</v>
      </c>
      <c r="AR222">
        <v>0</v>
      </c>
      <c r="AS222">
        <v>0</v>
      </c>
      <c r="AT222" s="1">
        <v>385500</v>
      </c>
    </row>
    <row r="223" spans="1:46" hidden="1" x14ac:dyDescent="0.35">
      <c r="A223" t="s">
        <v>812</v>
      </c>
      <c r="B223" t="s">
        <v>64</v>
      </c>
      <c r="C223">
        <v>1</v>
      </c>
      <c r="D223" t="s">
        <v>45</v>
      </c>
      <c r="E223">
        <v>1.7</v>
      </c>
      <c r="F223" t="s">
        <v>154</v>
      </c>
      <c r="G223" t="s">
        <v>155</v>
      </c>
      <c r="H223" t="s">
        <v>156</v>
      </c>
      <c r="I223" t="s">
        <v>157</v>
      </c>
      <c r="J223" t="s">
        <v>158</v>
      </c>
      <c r="K223" t="s">
        <v>868</v>
      </c>
      <c r="L223">
        <v>6</v>
      </c>
      <c r="M223">
        <v>19</v>
      </c>
      <c r="N223" t="s">
        <v>869</v>
      </c>
      <c r="O223" t="s">
        <v>54</v>
      </c>
      <c r="P223">
        <v>3700</v>
      </c>
      <c r="Q223" t="s">
        <v>277</v>
      </c>
      <c r="R223">
        <v>3710</v>
      </c>
      <c r="S223" t="s">
        <v>56</v>
      </c>
      <c r="T223">
        <v>3711</v>
      </c>
      <c r="U223" t="s">
        <v>278</v>
      </c>
      <c r="V223">
        <v>0</v>
      </c>
      <c r="W223" t="s">
        <v>58</v>
      </c>
      <c r="X223">
        <v>3000</v>
      </c>
      <c r="Y223" t="s">
        <v>56</v>
      </c>
      <c r="Z223" t="s">
        <v>815</v>
      </c>
      <c r="AA223" t="s">
        <v>870</v>
      </c>
      <c r="AB223" t="s">
        <v>164</v>
      </c>
      <c r="AC223" t="s">
        <v>168</v>
      </c>
      <c r="AD223" t="s">
        <v>871</v>
      </c>
      <c r="AG223" s="1">
        <v>35000</v>
      </c>
      <c r="AH223" s="1">
        <v>35000</v>
      </c>
      <c r="AI223" s="1">
        <v>10627</v>
      </c>
      <c r="AJ223" s="1">
        <v>10627</v>
      </c>
      <c r="AK223" s="1">
        <v>10627</v>
      </c>
      <c r="AL223" s="1">
        <v>10627</v>
      </c>
      <c r="AM223" s="1">
        <v>10627</v>
      </c>
      <c r="AN223" s="1">
        <v>24373</v>
      </c>
      <c r="AO223" s="1">
        <v>24373</v>
      </c>
      <c r="AP223">
        <v>0</v>
      </c>
      <c r="AQ223">
        <v>0</v>
      </c>
      <c r="AR223">
        <v>0</v>
      </c>
      <c r="AS223">
        <v>0</v>
      </c>
      <c r="AT223">
        <v>0</v>
      </c>
    </row>
    <row r="224" spans="1:46" hidden="1" x14ac:dyDescent="0.35">
      <c r="A224" t="s">
        <v>812</v>
      </c>
      <c r="B224" t="s">
        <v>64</v>
      </c>
      <c r="C224">
        <v>1</v>
      </c>
      <c r="D224" t="s">
        <v>45</v>
      </c>
      <c r="E224">
        <v>1.7</v>
      </c>
      <c r="F224" t="s">
        <v>154</v>
      </c>
      <c r="G224" t="s">
        <v>155</v>
      </c>
      <c r="H224" t="s">
        <v>156</v>
      </c>
      <c r="I224" t="s">
        <v>157</v>
      </c>
      <c r="J224" t="s">
        <v>158</v>
      </c>
      <c r="K224" t="s">
        <v>868</v>
      </c>
      <c r="L224">
        <v>6</v>
      </c>
      <c r="M224">
        <v>19</v>
      </c>
      <c r="N224" t="s">
        <v>869</v>
      </c>
      <c r="O224" t="s">
        <v>54</v>
      </c>
      <c r="P224">
        <v>3700</v>
      </c>
      <c r="Q224" t="s">
        <v>277</v>
      </c>
      <c r="R224">
        <v>3750</v>
      </c>
      <c r="S224" t="s">
        <v>56</v>
      </c>
      <c r="T224">
        <v>3751</v>
      </c>
      <c r="U224" t="s">
        <v>279</v>
      </c>
      <c r="V224">
        <v>0</v>
      </c>
      <c r="W224" t="s">
        <v>58</v>
      </c>
      <c r="X224">
        <v>3000</v>
      </c>
      <c r="Y224" t="s">
        <v>56</v>
      </c>
      <c r="Z224" t="s">
        <v>815</v>
      </c>
      <c r="AA224" t="s">
        <v>870</v>
      </c>
      <c r="AB224" t="s">
        <v>164</v>
      </c>
      <c r="AC224" t="s">
        <v>168</v>
      </c>
      <c r="AD224" t="s">
        <v>871</v>
      </c>
      <c r="AG224" s="1">
        <v>35000</v>
      </c>
      <c r="AH224" s="1">
        <v>35000</v>
      </c>
      <c r="AI224">
        <v>402</v>
      </c>
      <c r="AJ224">
        <v>402</v>
      </c>
      <c r="AK224">
        <v>402</v>
      </c>
      <c r="AL224">
        <v>402</v>
      </c>
      <c r="AM224">
        <v>402</v>
      </c>
      <c r="AN224" s="1">
        <v>34598</v>
      </c>
      <c r="AO224" s="1">
        <v>34598</v>
      </c>
      <c r="AP224">
        <v>0</v>
      </c>
      <c r="AQ224">
        <v>0</v>
      </c>
      <c r="AR224">
        <v>0</v>
      </c>
      <c r="AS224">
        <v>0</v>
      </c>
      <c r="AT224">
        <v>0</v>
      </c>
    </row>
    <row r="225" spans="1:46" hidden="1" x14ac:dyDescent="0.35">
      <c r="A225" t="s">
        <v>812</v>
      </c>
      <c r="B225" t="s">
        <v>64</v>
      </c>
      <c r="C225">
        <v>1</v>
      </c>
      <c r="D225" t="s">
        <v>45</v>
      </c>
      <c r="E225">
        <v>1.7</v>
      </c>
      <c r="F225" t="s">
        <v>154</v>
      </c>
      <c r="G225" t="s">
        <v>155</v>
      </c>
      <c r="H225" t="s">
        <v>156</v>
      </c>
      <c r="I225" t="s">
        <v>157</v>
      </c>
      <c r="J225" t="s">
        <v>158</v>
      </c>
      <c r="K225" t="s">
        <v>868</v>
      </c>
      <c r="L225">
        <v>6</v>
      </c>
      <c r="M225">
        <v>19</v>
      </c>
      <c r="N225" t="s">
        <v>869</v>
      </c>
      <c r="O225" t="s">
        <v>54</v>
      </c>
      <c r="P225">
        <v>3900</v>
      </c>
      <c r="Q225" t="s">
        <v>55</v>
      </c>
      <c r="R225">
        <v>3940</v>
      </c>
      <c r="S225" t="s">
        <v>56</v>
      </c>
      <c r="T225">
        <v>3941</v>
      </c>
      <c r="U225" t="s">
        <v>328</v>
      </c>
      <c r="V225">
        <v>0</v>
      </c>
      <c r="W225" t="s">
        <v>58</v>
      </c>
      <c r="X225">
        <v>3000</v>
      </c>
      <c r="Y225" t="s">
        <v>56</v>
      </c>
      <c r="Z225" t="s">
        <v>815</v>
      </c>
      <c r="AA225" t="s">
        <v>870</v>
      </c>
      <c r="AB225" t="s">
        <v>164</v>
      </c>
      <c r="AC225" t="s">
        <v>168</v>
      </c>
      <c r="AD225" t="s">
        <v>871</v>
      </c>
      <c r="AG225" s="1">
        <v>88000</v>
      </c>
      <c r="AH225" s="1">
        <v>50000</v>
      </c>
      <c r="AI225" s="1">
        <v>64240</v>
      </c>
      <c r="AJ225" s="1">
        <v>64240</v>
      </c>
      <c r="AK225">
        <v>0</v>
      </c>
      <c r="AL225">
        <v>0</v>
      </c>
      <c r="AM225">
        <v>0</v>
      </c>
      <c r="AN225" s="1">
        <v>23760</v>
      </c>
      <c r="AO225" s="1">
        <v>88000</v>
      </c>
      <c r="AP225">
        <v>0</v>
      </c>
      <c r="AQ225" s="1">
        <v>38000</v>
      </c>
      <c r="AR225">
        <v>0</v>
      </c>
      <c r="AS225">
        <v>0</v>
      </c>
      <c r="AT225" s="1">
        <v>38000</v>
      </c>
    </row>
    <row r="226" spans="1:46" hidden="1" x14ac:dyDescent="0.35">
      <c r="A226" t="s">
        <v>812</v>
      </c>
      <c r="B226" t="s">
        <v>64</v>
      </c>
      <c r="C226">
        <v>1</v>
      </c>
      <c r="D226" t="s">
        <v>45</v>
      </c>
      <c r="E226">
        <v>1.7</v>
      </c>
      <c r="F226" t="s">
        <v>154</v>
      </c>
      <c r="G226" t="s">
        <v>155</v>
      </c>
      <c r="H226" t="s">
        <v>156</v>
      </c>
      <c r="I226" t="s">
        <v>157</v>
      </c>
      <c r="J226" t="s">
        <v>158</v>
      </c>
      <c r="K226" t="s">
        <v>868</v>
      </c>
      <c r="L226">
        <v>6</v>
      </c>
      <c r="M226">
        <v>19</v>
      </c>
      <c r="N226" t="s">
        <v>869</v>
      </c>
      <c r="O226" t="s">
        <v>54</v>
      </c>
      <c r="P226">
        <v>3900</v>
      </c>
      <c r="Q226" t="s">
        <v>55</v>
      </c>
      <c r="R226">
        <v>396</v>
      </c>
      <c r="S226" t="s">
        <v>325</v>
      </c>
      <c r="T226">
        <v>3962</v>
      </c>
      <c r="U226" t="s">
        <v>395</v>
      </c>
      <c r="V226">
        <v>0</v>
      </c>
      <c r="W226" t="s">
        <v>58</v>
      </c>
      <c r="X226">
        <v>3000</v>
      </c>
      <c r="Y226" t="s">
        <v>56</v>
      </c>
      <c r="Z226" t="s">
        <v>815</v>
      </c>
      <c r="AA226" t="s">
        <v>870</v>
      </c>
      <c r="AB226" t="s">
        <v>164</v>
      </c>
      <c r="AC226" t="s">
        <v>168</v>
      </c>
      <c r="AD226" t="s">
        <v>871</v>
      </c>
      <c r="AG226" s="1">
        <v>98680</v>
      </c>
      <c r="AH226" s="1">
        <v>300000</v>
      </c>
      <c r="AI226" s="1">
        <v>46132.14</v>
      </c>
      <c r="AJ226" s="1">
        <v>46132.14</v>
      </c>
      <c r="AK226" s="1">
        <v>3417</v>
      </c>
      <c r="AL226" s="1">
        <v>3417</v>
      </c>
      <c r="AM226" s="1">
        <v>3417</v>
      </c>
      <c r="AN226" s="1">
        <v>52547.86</v>
      </c>
      <c r="AO226" s="1">
        <v>95263</v>
      </c>
      <c r="AP226">
        <v>0</v>
      </c>
      <c r="AQ226" s="1">
        <v>25000</v>
      </c>
      <c r="AR226">
        <v>0</v>
      </c>
      <c r="AS226" s="1">
        <v>226320</v>
      </c>
      <c r="AT226" s="1">
        <v>-201320</v>
      </c>
    </row>
    <row r="227" spans="1:46" hidden="1" x14ac:dyDescent="0.35">
      <c r="A227" t="s">
        <v>812</v>
      </c>
      <c r="B227" t="s">
        <v>64</v>
      </c>
      <c r="C227">
        <v>1</v>
      </c>
      <c r="D227" t="s">
        <v>45</v>
      </c>
      <c r="E227">
        <v>1.7</v>
      </c>
      <c r="F227" t="s">
        <v>154</v>
      </c>
      <c r="G227" t="s">
        <v>173</v>
      </c>
      <c r="H227" t="s">
        <v>174</v>
      </c>
      <c r="I227" t="s">
        <v>157</v>
      </c>
      <c r="J227" t="s">
        <v>158</v>
      </c>
      <c r="K227" t="s">
        <v>833</v>
      </c>
      <c r="L227">
        <v>6</v>
      </c>
      <c r="M227">
        <v>11</v>
      </c>
      <c r="N227" t="s">
        <v>834</v>
      </c>
      <c r="O227" t="s">
        <v>54</v>
      </c>
      <c r="P227">
        <v>2600</v>
      </c>
      <c r="Q227" t="s">
        <v>128</v>
      </c>
      <c r="R227">
        <v>2610</v>
      </c>
      <c r="S227" t="s">
        <v>105</v>
      </c>
      <c r="T227">
        <v>2611</v>
      </c>
      <c r="U227" t="s">
        <v>128</v>
      </c>
      <c r="V227">
        <v>0</v>
      </c>
      <c r="W227" t="s">
        <v>58</v>
      </c>
      <c r="X227">
        <v>2000</v>
      </c>
      <c r="Y227" t="s">
        <v>105</v>
      </c>
      <c r="Z227" t="s">
        <v>815</v>
      </c>
      <c r="AA227" t="s">
        <v>835</v>
      </c>
      <c r="AB227" t="s">
        <v>164</v>
      </c>
      <c r="AC227" t="s">
        <v>182</v>
      </c>
      <c r="AD227" t="s">
        <v>836</v>
      </c>
      <c r="AG227" s="1">
        <v>6500000</v>
      </c>
      <c r="AH227" s="1">
        <v>6500000</v>
      </c>
      <c r="AI227" s="1">
        <v>3140105.09</v>
      </c>
      <c r="AJ227" s="1">
        <v>3140105.09</v>
      </c>
      <c r="AK227" s="1">
        <v>3140105.09</v>
      </c>
      <c r="AL227" s="1">
        <v>2565591.7799999998</v>
      </c>
      <c r="AM227" s="1">
        <v>2565591.7799999998</v>
      </c>
      <c r="AN227" s="1">
        <v>3359894.91</v>
      </c>
      <c r="AO227" s="1">
        <v>3934408.22</v>
      </c>
      <c r="AP227">
        <v>0</v>
      </c>
      <c r="AQ227">
        <v>0</v>
      </c>
      <c r="AR227">
        <v>0</v>
      </c>
      <c r="AS227">
        <v>0</v>
      </c>
      <c r="AT227">
        <v>0</v>
      </c>
    </row>
    <row r="228" spans="1:46" hidden="1" x14ac:dyDescent="0.35">
      <c r="A228" t="s">
        <v>812</v>
      </c>
      <c r="B228" t="s">
        <v>64</v>
      </c>
      <c r="C228">
        <v>1</v>
      </c>
      <c r="D228" t="s">
        <v>45</v>
      </c>
      <c r="E228">
        <v>1.7</v>
      </c>
      <c r="F228" t="s">
        <v>154</v>
      </c>
      <c r="G228" t="s">
        <v>173</v>
      </c>
      <c r="H228" t="s">
        <v>174</v>
      </c>
      <c r="I228" t="s">
        <v>65</v>
      </c>
      <c r="J228" t="s">
        <v>66</v>
      </c>
      <c r="K228" t="s">
        <v>868</v>
      </c>
      <c r="L228">
        <v>6</v>
      </c>
      <c r="M228">
        <v>21</v>
      </c>
      <c r="N228" t="s">
        <v>872</v>
      </c>
      <c r="O228" t="s">
        <v>54</v>
      </c>
      <c r="P228">
        <v>2100</v>
      </c>
      <c r="Q228" t="s">
        <v>123</v>
      </c>
      <c r="R228">
        <v>2130</v>
      </c>
      <c r="S228" t="s">
        <v>105</v>
      </c>
      <c r="T228">
        <v>2131</v>
      </c>
      <c r="U228" t="s">
        <v>701</v>
      </c>
      <c r="V228">
        <v>0</v>
      </c>
      <c r="W228" t="s">
        <v>58</v>
      </c>
      <c r="X228">
        <v>2000</v>
      </c>
      <c r="Y228" t="s">
        <v>105</v>
      </c>
      <c r="Z228" t="s">
        <v>815</v>
      </c>
      <c r="AA228" t="s">
        <v>870</v>
      </c>
      <c r="AB228" t="s">
        <v>164</v>
      </c>
      <c r="AC228" t="s">
        <v>440</v>
      </c>
      <c r="AD228" t="s">
        <v>873</v>
      </c>
      <c r="AG228" s="1">
        <v>110000</v>
      </c>
      <c r="AH228" s="1">
        <v>2200000</v>
      </c>
      <c r="AI228">
        <v>0</v>
      </c>
      <c r="AJ228">
        <v>0</v>
      </c>
      <c r="AK228">
        <v>0</v>
      </c>
      <c r="AL228">
        <v>0</v>
      </c>
      <c r="AM228">
        <v>0</v>
      </c>
      <c r="AN228" s="1">
        <v>110000</v>
      </c>
      <c r="AO228" s="1">
        <v>110000</v>
      </c>
      <c r="AP228">
        <v>0</v>
      </c>
      <c r="AQ228">
        <v>0</v>
      </c>
      <c r="AR228">
        <v>0</v>
      </c>
      <c r="AS228" s="1">
        <v>2090000</v>
      </c>
      <c r="AT228" s="1">
        <v>-2090000</v>
      </c>
    </row>
    <row r="229" spans="1:46" hidden="1" x14ac:dyDescent="0.35">
      <c r="A229" t="s">
        <v>812</v>
      </c>
      <c r="B229" t="s">
        <v>64</v>
      </c>
      <c r="C229">
        <v>1</v>
      </c>
      <c r="D229" t="s">
        <v>45</v>
      </c>
      <c r="E229">
        <v>1.7</v>
      </c>
      <c r="F229" t="s">
        <v>154</v>
      </c>
      <c r="G229" t="s">
        <v>173</v>
      </c>
      <c r="H229" t="s">
        <v>174</v>
      </c>
      <c r="I229" t="s">
        <v>65</v>
      </c>
      <c r="J229" t="s">
        <v>66</v>
      </c>
      <c r="K229" t="s">
        <v>868</v>
      </c>
      <c r="L229">
        <v>6</v>
      </c>
      <c r="M229">
        <v>21</v>
      </c>
      <c r="N229" t="s">
        <v>872</v>
      </c>
      <c r="O229" t="s">
        <v>54</v>
      </c>
      <c r="P229">
        <v>2200</v>
      </c>
      <c r="Q229" t="s">
        <v>306</v>
      </c>
      <c r="R229">
        <v>2210</v>
      </c>
      <c r="S229" t="s">
        <v>105</v>
      </c>
      <c r="T229">
        <v>2211</v>
      </c>
      <c r="U229" t="s">
        <v>307</v>
      </c>
      <c r="V229">
        <v>0</v>
      </c>
      <c r="W229" t="s">
        <v>58</v>
      </c>
      <c r="X229">
        <v>2000</v>
      </c>
      <c r="Y229" t="s">
        <v>105</v>
      </c>
      <c r="Z229" t="s">
        <v>815</v>
      </c>
      <c r="AA229" t="s">
        <v>870</v>
      </c>
      <c r="AB229" t="s">
        <v>164</v>
      </c>
      <c r="AC229" t="s">
        <v>440</v>
      </c>
      <c r="AD229" t="s">
        <v>873</v>
      </c>
      <c r="AG229" s="1">
        <v>390000</v>
      </c>
      <c r="AH229" s="1">
        <v>390000</v>
      </c>
      <c r="AI229" s="1">
        <v>374708.6</v>
      </c>
      <c r="AJ229" s="1">
        <v>119508.6</v>
      </c>
      <c r="AK229" s="1">
        <v>89882.2</v>
      </c>
      <c r="AL229" s="1">
        <v>6362.2</v>
      </c>
      <c r="AM229" s="1">
        <v>6362.2</v>
      </c>
      <c r="AN229" s="1">
        <v>270491.40000000002</v>
      </c>
      <c r="AO229" s="1">
        <v>383637.8</v>
      </c>
      <c r="AP229">
        <v>0</v>
      </c>
      <c r="AQ229">
        <v>0</v>
      </c>
      <c r="AR229">
        <v>0</v>
      </c>
      <c r="AS229">
        <v>0</v>
      </c>
      <c r="AT229">
        <v>0</v>
      </c>
    </row>
    <row r="230" spans="1:46" hidden="1" x14ac:dyDescent="0.35">
      <c r="A230" t="s">
        <v>812</v>
      </c>
      <c r="B230" t="s">
        <v>64</v>
      </c>
      <c r="C230">
        <v>1</v>
      </c>
      <c r="D230" t="s">
        <v>45</v>
      </c>
      <c r="E230">
        <v>1.7</v>
      </c>
      <c r="F230" t="s">
        <v>154</v>
      </c>
      <c r="G230" t="s">
        <v>173</v>
      </c>
      <c r="H230" t="s">
        <v>174</v>
      </c>
      <c r="I230" t="s">
        <v>65</v>
      </c>
      <c r="J230" t="s">
        <v>66</v>
      </c>
      <c r="K230" t="s">
        <v>868</v>
      </c>
      <c r="L230">
        <v>6</v>
      </c>
      <c r="M230">
        <v>21</v>
      </c>
      <c r="N230" t="s">
        <v>872</v>
      </c>
      <c r="O230" t="s">
        <v>54</v>
      </c>
      <c r="P230">
        <v>2200</v>
      </c>
      <c r="Q230" t="s">
        <v>306</v>
      </c>
      <c r="R230">
        <v>2230</v>
      </c>
      <c r="S230" t="s">
        <v>105</v>
      </c>
      <c r="T230">
        <v>2231</v>
      </c>
      <c r="U230" t="s">
        <v>308</v>
      </c>
      <c r="V230">
        <v>0</v>
      </c>
      <c r="W230" t="s">
        <v>58</v>
      </c>
      <c r="X230">
        <v>2000</v>
      </c>
      <c r="Y230" t="s">
        <v>105</v>
      </c>
      <c r="Z230" t="s">
        <v>815</v>
      </c>
      <c r="AA230" t="s">
        <v>870</v>
      </c>
      <c r="AB230" t="s">
        <v>164</v>
      </c>
      <c r="AC230" t="s">
        <v>440</v>
      </c>
      <c r="AD230" t="s">
        <v>873</v>
      </c>
      <c r="AG230" s="1">
        <v>5000</v>
      </c>
      <c r="AH230" s="1">
        <v>5000</v>
      </c>
      <c r="AI230" s="1">
        <v>4897.5200000000004</v>
      </c>
      <c r="AJ230">
        <v>0</v>
      </c>
      <c r="AK230">
        <v>0</v>
      </c>
      <c r="AL230">
        <v>0</v>
      </c>
      <c r="AM230">
        <v>0</v>
      </c>
      <c r="AN230" s="1">
        <v>5000</v>
      </c>
      <c r="AO230" s="1">
        <v>5000</v>
      </c>
      <c r="AP230">
        <v>0</v>
      </c>
      <c r="AQ230">
        <v>0</v>
      </c>
      <c r="AR230">
        <v>0</v>
      </c>
      <c r="AS230">
        <v>0</v>
      </c>
      <c r="AT230">
        <v>0</v>
      </c>
    </row>
    <row r="231" spans="1:46" hidden="1" x14ac:dyDescent="0.35">
      <c r="A231" t="s">
        <v>812</v>
      </c>
      <c r="B231" t="s">
        <v>64</v>
      </c>
      <c r="C231">
        <v>1</v>
      </c>
      <c r="D231" t="s">
        <v>45</v>
      </c>
      <c r="E231">
        <v>1.7</v>
      </c>
      <c r="F231" t="s">
        <v>154</v>
      </c>
      <c r="G231" t="s">
        <v>173</v>
      </c>
      <c r="H231" t="s">
        <v>174</v>
      </c>
      <c r="I231" t="s">
        <v>65</v>
      </c>
      <c r="J231" t="s">
        <v>66</v>
      </c>
      <c r="K231" t="s">
        <v>868</v>
      </c>
      <c r="L231">
        <v>6</v>
      </c>
      <c r="M231">
        <v>21</v>
      </c>
      <c r="N231" t="s">
        <v>872</v>
      </c>
      <c r="O231" t="s">
        <v>54</v>
      </c>
      <c r="P231">
        <v>2700</v>
      </c>
      <c r="Q231" t="s">
        <v>104</v>
      </c>
      <c r="R231">
        <v>2710</v>
      </c>
      <c r="S231" t="s">
        <v>105</v>
      </c>
      <c r="T231">
        <v>2711</v>
      </c>
      <c r="U231" t="s">
        <v>106</v>
      </c>
      <c r="V231">
        <v>0</v>
      </c>
      <c r="W231" t="s">
        <v>58</v>
      </c>
      <c r="X231">
        <v>2000</v>
      </c>
      <c r="Y231" t="s">
        <v>105</v>
      </c>
      <c r="Z231" t="s">
        <v>815</v>
      </c>
      <c r="AA231" t="s">
        <v>870</v>
      </c>
      <c r="AB231" t="s">
        <v>164</v>
      </c>
      <c r="AC231" t="s">
        <v>440</v>
      </c>
      <c r="AD231" t="s">
        <v>873</v>
      </c>
      <c r="AG231" s="1">
        <v>2000000</v>
      </c>
      <c r="AH231" s="1">
        <v>2000000</v>
      </c>
      <c r="AI231" s="1">
        <v>1754836.4</v>
      </c>
      <c r="AJ231" s="1">
        <v>1754836.4</v>
      </c>
      <c r="AK231">
        <v>0</v>
      </c>
      <c r="AL231">
        <v>0</v>
      </c>
      <c r="AM231">
        <v>0</v>
      </c>
      <c r="AN231" s="1">
        <v>245163.6</v>
      </c>
      <c r="AO231" s="1">
        <v>2000000</v>
      </c>
      <c r="AP231">
        <v>0</v>
      </c>
      <c r="AQ231">
        <v>0</v>
      </c>
      <c r="AR231">
        <v>0</v>
      </c>
      <c r="AS231">
        <v>0</v>
      </c>
      <c r="AT231">
        <v>0</v>
      </c>
    </row>
    <row r="232" spans="1:46" hidden="1" x14ac:dyDescent="0.35">
      <c r="A232" t="s">
        <v>812</v>
      </c>
      <c r="B232" t="s">
        <v>64</v>
      </c>
      <c r="C232">
        <v>1</v>
      </c>
      <c r="D232" t="s">
        <v>45</v>
      </c>
      <c r="E232">
        <v>1.7</v>
      </c>
      <c r="F232" t="s">
        <v>154</v>
      </c>
      <c r="G232" t="s">
        <v>173</v>
      </c>
      <c r="H232" t="s">
        <v>174</v>
      </c>
      <c r="I232" t="s">
        <v>65</v>
      </c>
      <c r="J232" t="s">
        <v>66</v>
      </c>
      <c r="K232" t="s">
        <v>868</v>
      </c>
      <c r="L232">
        <v>6</v>
      </c>
      <c r="M232">
        <v>21</v>
      </c>
      <c r="N232" t="s">
        <v>872</v>
      </c>
      <c r="O232" t="s">
        <v>54</v>
      </c>
      <c r="P232">
        <v>2900</v>
      </c>
      <c r="Q232" t="s">
        <v>311</v>
      </c>
      <c r="R232">
        <v>2960</v>
      </c>
      <c r="S232" t="s">
        <v>105</v>
      </c>
      <c r="T232">
        <v>2961</v>
      </c>
      <c r="U232" t="s">
        <v>379</v>
      </c>
      <c r="V232">
        <v>0</v>
      </c>
      <c r="W232" t="s">
        <v>58</v>
      </c>
      <c r="X232">
        <v>2000</v>
      </c>
      <c r="Y232" t="s">
        <v>105</v>
      </c>
      <c r="Z232" t="s">
        <v>815</v>
      </c>
      <c r="AA232" t="s">
        <v>870</v>
      </c>
      <c r="AB232" t="s">
        <v>164</v>
      </c>
      <c r="AC232" t="s">
        <v>440</v>
      </c>
      <c r="AD232" t="s">
        <v>873</v>
      </c>
      <c r="AG232" s="1">
        <v>50000</v>
      </c>
      <c r="AH232" s="1">
        <v>50000</v>
      </c>
      <c r="AI232" s="1">
        <v>13474.85</v>
      </c>
      <c r="AJ232" s="1">
        <v>13474.85</v>
      </c>
      <c r="AK232" s="1">
        <v>13474.85</v>
      </c>
      <c r="AL232" s="1">
        <v>13474.85</v>
      </c>
      <c r="AM232" s="1">
        <v>13474.85</v>
      </c>
      <c r="AN232" s="1">
        <v>36525.15</v>
      </c>
      <c r="AO232" s="1">
        <v>36525.15</v>
      </c>
      <c r="AP232">
        <v>0</v>
      </c>
      <c r="AQ232">
        <v>0</v>
      </c>
      <c r="AR232">
        <v>0</v>
      </c>
      <c r="AS232">
        <v>0</v>
      </c>
      <c r="AT232">
        <v>0</v>
      </c>
    </row>
    <row r="233" spans="1:46" hidden="1" x14ac:dyDescent="0.35">
      <c r="A233" t="s">
        <v>812</v>
      </c>
      <c r="B233" t="s">
        <v>64</v>
      </c>
      <c r="C233">
        <v>1</v>
      </c>
      <c r="D233" t="s">
        <v>45</v>
      </c>
      <c r="E233">
        <v>1.7</v>
      </c>
      <c r="F233" t="s">
        <v>154</v>
      </c>
      <c r="G233" t="s">
        <v>173</v>
      </c>
      <c r="H233" t="s">
        <v>174</v>
      </c>
      <c r="I233" t="s">
        <v>65</v>
      </c>
      <c r="J233" t="s">
        <v>66</v>
      </c>
      <c r="K233" t="s">
        <v>868</v>
      </c>
      <c r="L233">
        <v>6</v>
      </c>
      <c r="M233">
        <v>21</v>
      </c>
      <c r="N233" t="s">
        <v>872</v>
      </c>
      <c r="O233" t="s">
        <v>54</v>
      </c>
      <c r="P233">
        <v>3500</v>
      </c>
      <c r="Q233" t="s">
        <v>189</v>
      </c>
      <c r="R233">
        <v>3520</v>
      </c>
      <c r="S233" t="s">
        <v>56</v>
      </c>
      <c r="T233">
        <v>3521</v>
      </c>
      <c r="U233" t="s">
        <v>391</v>
      </c>
      <c r="V233">
        <v>0</v>
      </c>
      <c r="W233" t="s">
        <v>58</v>
      </c>
      <c r="X233">
        <v>3000</v>
      </c>
      <c r="Y233" t="s">
        <v>56</v>
      </c>
      <c r="Z233" t="s">
        <v>815</v>
      </c>
      <c r="AA233" t="s">
        <v>870</v>
      </c>
      <c r="AB233" t="s">
        <v>164</v>
      </c>
      <c r="AC233" t="s">
        <v>440</v>
      </c>
      <c r="AD233" t="s">
        <v>873</v>
      </c>
      <c r="AG233" s="1">
        <v>40000</v>
      </c>
      <c r="AH233" s="1">
        <v>40000</v>
      </c>
      <c r="AI233" s="1">
        <v>10579.2</v>
      </c>
      <c r="AJ233">
        <v>0</v>
      </c>
      <c r="AK233">
        <v>0</v>
      </c>
      <c r="AL233">
        <v>0</v>
      </c>
      <c r="AM233">
        <v>0</v>
      </c>
      <c r="AN233" s="1">
        <v>40000</v>
      </c>
      <c r="AO233" s="1">
        <v>40000</v>
      </c>
      <c r="AP233">
        <v>0</v>
      </c>
      <c r="AQ233">
        <v>0</v>
      </c>
      <c r="AR233">
        <v>0</v>
      </c>
      <c r="AS233">
        <v>0</v>
      </c>
      <c r="AT233">
        <v>0</v>
      </c>
    </row>
    <row r="234" spans="1:46" hidden="1" x14ac:dyDescent="0.35">
      <c r="A234" t="s">
        <v>812</v>
      </c>
      <c r="B234" t="s">
        <v>64</v>
      </c>
      <c r="C234">
        <v>1</v>
      </c>
      <c r="D234" t="s">
        <v>45</v>
      </c>
      <c r="E234">
        <v>1.7</v>
      </c>
      <c r="F234" t="s">
        <v>154</v>
      </c>
      <c r="G234" t="s">
        <v>173</v>
      </c>
      <c r="H234" t="s">
        <v>174</v>
      </c>
      <c r="I234" t="s">
        <v>65</v>
      </c>
      <c r="J234" t="s">
        <v>66</v>
      </c>
      <c r="K234" t="s">
        <v>868</v>
      </c>
      <c r="L234">
        <v>6</v>
      </c>
      <c r="M234">
        <v>21</v>
      </c>
      <c r="N234" t="s">
        <v>872</v>
      </c>
      <c r="O234" t="s">
        <v>54</v>
      </c>
      <c r="P234">
        <v>3500</v>
      </c>
      <c r="Q234" t="s">
        <v>189</v>
      </c>
      <c r="R234">
        <v>3570</v>
      </c>
      <c r="S234" t="s">
        <v>56</v>
      </c>
      <c r="T234">
        <v>3571</v>
      </c>
      <c r="U234" t="s">
        <v>392</v>
      </c>
      <c r="V234">
        <v>0</v>
      </c>
      <c r="W234" t="s">
        <v>58</v>
      </c>
      <c r="X234">
        <v>3000</v>
      </c>
      <c r="Y234" t="s">
        <v>56</v>
      </c>
      <c r="Z234" t="s">
        <v>815</v>
      </c>
      <c r="AA234" t="s">
        <v>870</v>
      </c>
      <c r="AB234" t="s">
        <v>164</v>
      </c>
      <c r="AC234" t="s">
        <v>440</v>
      </c>
      <c r="AD234" t="s">
        <v>873</v>
      </c>
      <c r="AG234" s="1">
        <v>100000</v>
      </c>
      <c r="AH234" s="1">
        <v>100000</v>
      </c>
      <c r="AI234" s="1">
        <v>69659.100000000006</v>
      </c>
      <c r="AJ234" s="1">
        <v>69659.100000000006</v>
      </c>
      <c r="AK234" s="1">
        <v>69659.100000000006</v>
      </c>
      <c r="AL234" s="1">
        <v>69659.100000000006</v>
      </c>
      <c r="AM234" s="1">
        <v>69659.100000000006</v>
      </c>
      <c r="AN234" s="1">
        <v>30340.9</v>
      </c>
      <c r="AO234" s="1">
        <v>30340.9</v>
      </c>
      <c r="AP234">
        <v>0</v>
      </c>
      <c r="AQ234">
        <v>0</v>
      </c>
      <c r="AR234">
        <v>0</v>
      </c>
      <c r="AS234">
        <v>0</v>
      </c>
      <c r="AT234">
        <v>0</v>
      </c>
    </row>
    <row r="235" spans="1:46" hidden="1" x14ac:dyDescent="0.35">
      <c r="A235" t="s">
        <v>812</v>
      </c>
      <c r="B235" t="s">
        <v>64</v>
      </c>
      <c r="C235">
        <v>1</v>
      </c>
      <c r="D235" t="s">
        <v>45</v>
      </c>
      <c r="E235">
        <v>1.7</v>
      </c>
      <c r="F235" t="s">
        <v>154</v>
      </c>
      <c r="G235" t="s">
        <v>173</v>
      </c>
      <c r="H235" t="s">
        <v>174</v>
      </c>
      <c r="I235" t="s">
        <v>65</v>
      </c>
      <c r="J235" t="s">
        <v>66</v>
      </c>
      <c r="K235" t="s">
        <v>868</v>
      </c>
      <c r="L235">
        <v>6</v>
      </c>
      <c r="M235">
        <v>21</v>
      </c>
      <c r="N235" t="s">
        <v>872</v>
      </c>
      <c r="O235" t="s">
        <v>54</v>
      </c>
      <c r="P235">
        <v>3700</v>
      </c>
      <c r="Q235" t="s">
        <v>277</v>
      </c>
      <c r="R235">
        <v>3750</v>
      </c>
      <c r="S235" t="s">
        <v>56</v>
      </c>
      <c r="T235">
        <v>3751</v>
      </c>
      <c r="U235" t="s">
        <v>279</v>
      </c>
      <c r="V235">
        <v>0</v>
      </c>
      <c r="W235" t="s">
        <v>58</v>
      </c>
      <c r="X235">
        <v>3000</v>
      </c>
      <c r="Y235" t="s">
        <v>56</v>
      </c>
      <c r="Z235" t="s">
        <v>815</v>
      </c>
      <c r="AA235" t="s">
        <v>870</v>
      </c>
      <c r="AB235" t="s">
        <v>164</v>
      </c>
      <c r="AC235" t="s">
        <v>440</v>
      </c>
      <c r="AD235" t="s">
        <v>873</v>
      </c>
      <c r="AG235" s="1">
        <v>50000</v>
      </c>
      <c r="AH235" s="1">
        <v>50000</v>
      </c>
      <c r="AI235">
        <v>0</v>
      </c>
      <c r="AJ235">
        <v>0</v>
      </c>
      <c r="AK235">
        <v>0</v>
      </c>
      <c r="AL235">
        <v>0</v>
      </c>
      <c r="AM235">
        <v>0</v>
      </c>
      <c r="AN235" s="1">
        <v>50000</v>
      </c>
      <c r="AO235" s="1">
        <v>50000</v>
      </c>
      <c r="AP235">
        <v>0</v>
      </c>
      <c r="AQ235">
        <v>0</v>
      </c>
      <c r="AR235">
        <v>0</v>
      </c>
      <c r="AS235">
        <v>0</v>
      </c>
      <c r="AT235">
        <v>0</v>
      </c>
    </row>
    <row r="236" spans="1:46" hidden="1" x14ac:dyDescent="0.35">
      <c r="A236" t="s">
        <v>812</v>
      </c>
      <c r="B236" t="s">
        <v>64</v>
      </c>
      <c r="C236">
        <v>1</v>
      </c>
      <c r="D236" t="s">
        <v>45</v>
      </c>
      <c r="E236">
        <v>1.7</v>
      </c>
      <c r="F236" t="s">
        <v>154</v>
      </c>
      <c r="G236" t="s">
        <v>173</v>
      </c>
      <c r="H236" t="s">
        <v>174</v>
      </c>
      <c r="I236" t="s">
        <v>65</v>
      </c>
      <c r="J236" t="s">
        <v>66</v>
      </c>
      <c r="K236" t="s">
        <v>868</v>
      </c>
      <c r="L236">
        <v>6</v>
      </c>
      <c r="M236">
        <v>21</v>
      </c>
      <c r="N236" t="s">
        <v>872</v>
      </c>
      <c r="O236" t="s">
        <v>54</v>
      </c>
      <c r="P236">
        <v>3700</v>
      </c>
      <c r="Q236" t="s">
        <v>277</v>
      </c>
      <c r="R236">
        <v>3760</v>
      </c>
      <c r="S236" t="s">
        <v>56</v>
      </c>
      <c r="T236">
        <v>3761</v>
      </c>
      <c r="U236" t="s">
        <v>702</v>
      </c>
      <c r="V236">
        <v>0</v>
      </c>
      <c r="W236" t="s">
        <v>58</v>
      </c>
      <c r="X236">
        <v>3000</v>
      </c>
      <c r="Y236" t="s">
        <v>56</v>
      </c>
      <c r="Z236" t="s">
        <v>815</v>
      </c>
      <c r="AA236" t="s">
        <v>870</v>
      </c>
      <c r="AB236" t="s">
        <v>164</v>
      </c>
      <c r="AC236" t="s">
        <v>440</v>
      </c>
      <c r="AD236" t="s">
        <v>873</v>
      </c>
      <c r="AG236" s="1">
        <v>33879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 s="1">
        <v>33879</v>
      </c>
      <c r="AO236" s="1">
        <v>33879</v>
      </c>
      <c r="AP236">
        <v>0</v>
      </c>
      <c r="AQ236" s="1">
        <v>33879</v>
      </c>
      <c r="AR236">
        <v>0</v>
      </c>
      <c r="AS236">
        <v>0</v>
      </c>
      <c r="AT236" s="1">
        <v>33879</v>
      </c>
    </row>
    <row r="237" spans="1:46" hidden="1" x14ac:dyDescent="0.35">
      <c r="A237" t="s">
        <v>812</v>
      </c>
      <c r="B237" t="s">
        <v>64</v>
      </c>
      <c r="C237">
        <v>1</v>
      </c>
      <c r="D237" t="s">
        <v>45</v>
      </c>
      <c r="E237">
        <v>1.7</v>
      </c>
      <c r="F237" t="s">
        <v>154</v>
      </c>
      <c r="G237" t="s">
        <v>173</v>
      </c>
      <c r="H237" t="s">
        <v>174</v>
      </c>
      <c r="I237" t="s">
        <v>65</v>
      </c>
      <c r="J237" t="s">
        <v>66</v>
      </c>
      <c r="K237" t="s">
        <v>868</v>
      </c>
      <c r="L237">
        <v>6</v>
      </c>
      <c r="M237">
        <v>21</v>
      </c>
      <c r="N237" t="s">
        <v>872</v>
      </c>
      <c r="O237" t="s">
        <v>54</v>
      </c>
      <c r="P237">
        <v>3800</v>
      </c>
      <c r="Q237" t="s">
        <v>227</v>
      </c>
      <c r="R237">
        <v>3820</v>
      </c>
      <c r="S237" t="s">
        <v>56</v>
      </c>
      <c r="T237">
        <v>3821</v>
      </c>
      <c r="U237" t="s">
        <v>228</v>
      </c>
      <c r="V237">
        <v>0</v>
      </c>
      <c r="W237" t="s">
        <v>58</v>
      </c>
      <c r="X237">
        <v>3000</v>
      </c>
      <c r="Y237" t="s">
        <v>56</v>
      </c>
      <c r="Z237" t="s">
        <v>815</v>
      </c>
      <c r="AA237" t="s">
        <v>870</v>
      </c>
      <c r="AB237" t="s">
        <v>164</v>
      </c>
      <c r="AC237" t="s">
        <v>440</v>
      </c>
      <c r="AD237" t="s">
        <v>873</v>
      </c>
      <c r="AG237" s="1">
        <v>250000</v>
      </c>
      <c r="AH237" s="1">
        <v>250000</v>
      </c>
      <c r="AI237" s="1">
        <v>249284</v>
      </c>
      <c r="AJ237" s="1">
        <v>249284</v>
      </c>
      <c r="AK237">
        <v>0</v>
      </c>
      <c r="AL237">
        <v>0</v>
      </c>
      <c r="AM237">
        <v>0</v>
      </c>
      <c r="AN237">
        <v>716</v>
      </c>
      <c r="AO237" s="1">
        <v>250000</v>
      </c>
      <c r="AP237">
        <v>0</v>
      </c>
      <c r="AQ237">
        <v>0</v>
      </c>
      <c r="AR237">
        <v>0</v>
      </c>
      <c r="AS237">
        <v>0</v>
      </c>
      <c r="AT237">
        <v>0</v>
      </c>
    </row>
    <row r="238" spans="1:46" hidden="1" x14ac:dyDescent="0.35">
      <c r="A238" t="s">
        <v>812</v>
      </c>
      <c r="B238" t="s">
        <v>64</v>
      </c>
      <c r="C238">
        <v>1</v>
      </c>
      <c r="D238" t="s">
        <v>45</v>
      </c>
      <c r="E238">
        <v>1.7</v>
      </c>
      <c r="F238" t="s">
        <v>154</v>
      </c>
      <c r="G238" t="s">
        <v>173</v>
      </c>
      <c r="H238" t="s">
        <v>174</v>
      </c>
      <c r="I238" t="s">
        <v>65</v>
      </c>
      <c r="J238" t="s">
        <v>66</v>
      </c>
      <c r="K238" t="s">
        <v>868</v>
      </c>
      <c r="L238">
        <v>6</v>
      </c>
      <c r="M238">
        <v>21</v>
      </c>
      <c r="N238" t="s">
        <v>872</v>
      </c>
      <c r="O238" t="s">
        <v>54</v>
      </c>
      <c r="P238">
        <v>3900</v>
      </c>
      <c r="Q238" t="s">
        <v>55</v>
      </c>
      <c r="R238">
        <v>3920</v>
      </c>
      <c r="S238" t="s">
        <v>56</v>
      </c>
      <c r="T238">
        <v>3921</v>
      </c>
      <c r="U238" t="s">
        <v>57</v>
      </c>
      <c r="V238">
        <v>58</v>
      </c>
      <c r="W238" t="s">
        <v>874</v>
      </c>
      <c r="X238">
        <v>3000</v>
      </c>
      <c r="Y238" t="s">
        <v>56</v>
      </c>
      <c r="Z238" t="s">
        <v>815</v>
      </c>
      <c r="AA238" t="s">
        <v>870</v>
      </c>
      <c r="AB238" t="s">
        <v>164</v>
      </c>
      <c r="AC238" t="s">
        <v>440</v>
      </c>
      <c r="AD238" t="s">
        <v>873</v>
      </c>
      <c r="AG238" s="1">
        <v>400000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 s="1">
        <v>400000</v>
      </c>
      <c r="AO238" s="1">
        <v>400000</v>
      </c>
      <c r="AP238">
        <v>0</v>
      </c>
      <c r="AQ238" s="1">
        <v>400000</v>
      </c>
      <c r="AR238">
        <v>0</v>
      </c>
      <c r="AS238">
        <v>0</v>
      </c>
      <c r="AT238" s="1">
        <v>400000</v>
      </c>
    </row>
    <row r="239" spans="1:46" hidden="1" x14ac:dyDescent="0.35">
      <c r="A239" t="s">
        <v>812</v>
      </c>
      <c r="B239" t="s">
        <v>64</v>
      </c>
      <c r="C239">
        <v>1</v>
      </c>
      <c r="D239" t="s">
        <v>45</v>
      </c>
      <c r="E239">
        <v>1.7</v>
      </c>
      <c r="F239" t="s">
        <v>154</v>
      </c>
      <c r="G239" t="s">
        <v>173</v>
      </c>
      <c r="H239" t="s">
        <v>174</v>
      </c>
      <c r="I239" t="s">
        <v>65</v>
      </c>
      <c r="J239" t="s">
        <v>66</v>
      </c>
      <c r="K239" t="s">
        <v>868</v>
      </c>
      <c r="L239">
        <v>6</v>
      </c>
      <c r="M239">
        <v>22</v>
      </c>
      <c r="N239" t="s">
        <v>872</v>
      </c>
      <c r="O239" t="s">
        <v>116</v>
      </c>
      <c r="P239">
        <v>5600</v>
      </c>
      <c r="Q239" t="s">
        <v>209</v>
      </c>
      <c r="R239">
        <v>5690</v>
      </c>
      <c r="S239" t="s">
        <v>118</v>
      </c>
      <c r="T239">
        <v>5691</v>
      </c>
      <c r="U239" t="s">
        <v>210</v>
      </c>
      <c r="V239">
        <v>0</v>
      </c>
      <c r="W239" t="s">
        <v>58</v>
      </c>
      <c r="X239">
        <v>5000</v>
      </c>
      <c r="Y239" t="s">
        <v>118</v>
      </c>
      <c r="Z239" t="s">
        <v>815</v>
      </c>
      <c r="AA239" t="s">
        <v>870</v>
      </c>
      <c r="AB239" t="s">
        <v>164</v>
      </c>
      <c r="AC239" t="s">
        <v>443</v>
      </c>
      <c r="AD239" t="s">
        <v>873</v>
      </c>
      <c r="AG239" s="1">
        <v>2000000</v>
      </c>
      <c r="AH239" s="1">
        <v>2000000</v>
      </c>
      <c r="AI239" s="1">
        <v>1983720</v>
      </c>
      <c r="AJ239" s="1">
        <v>1983720</v>
      </c>
      <c r="AK239">
        <v>0</v>
      </c>
      <c r="AL239">
        <v>0</v>
      </c>
      <c r="AM239">
        <v>0</v>
      </c>
      <c r="AN239" s="1">
        <v>16280</v>
      </c>
      <c r="AO239" s="1">
        <v>2000000</v>
      </c>
      <c r="AP239">
        <v>0</v>
      </c>
      <c r="AQ239">
        <v>0</v>
      </c>
      <c r="AR239">
        <v>0</v>
      </c>
      <c r="AS239">
        <v>0</v>
      </c>
      <c r="AT239">
        <v>0</v>
      </c>
    </row>
    <row r="240" spans="1:46" hidden="1" x14ac:dyDescent="0.35">
      <c r="A240" t="s">
        <v>812</v>
      </c>
      <c r="B240" t="s">
        <v>64</v>
      </c>
      <c r="C240">
        <v>1</v>
      </c>
      <c r="D240" t="s">
        <v>45</v>
      </c>
      <c r="E240">
        <v>1.7</v>
      </c>
      <c r="F240" t="s">
        <v>154</v>
      </c>
      <c r="G240" t="s">
        <v>173</v>
      </c>
      <c r="H240" t="s">
        <v>174</v>
      </c>
      <c r="I240" t="s">
        <v>65</v>
      </c>
      <c r="J240" t="s">
        <v>66</v>
      </c>
      <c r="K240" t="s">
        <v>868</v>
      </c>
      <c r="L240">
        <v>6</v>
      </c>
      <c r="M240">
        <v>22</v>
      </c>
      <c r="N240" t="s">
        <v>872</v>
      </c>
      <c r="O240" t="s">
        <v>54</v>
      </c>
      <c r="P240">
        <v>2500</v>
      </c>
      <c r="Q240" t="s">
        <v>309</v>
      </c>
      <c r="R240">
        <v>2530</v>
      </c>
      <c r="S240" t="s">
        <v>105</v>
      </c>
      <c r="T240">
        <v>2531</v>
      </c>
      <c r="U240" t="s">
        <v>444</v>
      </c>
      <c r="V240">
        <v>0</v>
      </c>
      <c r="W240" t="s">
        <v>58</v>
      </c>
      <c r="X240">
        <v>2000</v>
      </c>
      <c r="Y240" t="s">
        <v>105</v>
      </c>
      <c r="Z240" t="s">
        <v>815</v>
      </c>
      <c r="AA240" t="s">
        <v>870</v>
      </c>
      <c r="AB240" t="s">
        <v>164</v>
      </c>
      <c r="AC240" t="s">
        <v>443</v>
      </c>
      <c r="AD240" t="s">
        <v>873</v>
      </c>
      <c r="AG240" s="1">
        <v>40000</v>
      </c>
      <c r="AH240" s="1">
        <v>40000</v>
      </c>
      <c r="AI240" s="1">
        <v>38783.199999999997</v>
      </c>
      <c r="AJ240">
        <v>0</v>
      </c>
      <c r="AK240">
        <v>0</v>
      </c>
      <c r="AL240">
        <v>0</v>
      </c>
      <c r="AM240">
        <v>0</v>
      </c>
      <c r="AN240" s="1">
        <v>40000</v>
      </c>
      <c r="AO240" s="1">
        <v>40000</v>
      </c>
      <c r="AP240">
        <v>0</v>
      </c>
      <c r="AQ240">
        <v>0</v>
      </c>
      <c r="AR240">
        <v>0</v>
      </c>
      <c r="AS240">
        <v>0</v>
      </c>
      <c r="AT240">
        <v>0</v>
      </c>
    </row>
    <row r="241" spans="1:46" hidden="1" x14ac:dyDescent="0.35">
      <c r="A241" t="s">
        <v>812</v>
      </c>
      <c r="B241" t="s">
        <v>64</v>
      </c>
      <c r="C241">
        <v>1</v>
      </c>
      <c r="D241" t="s">
        <v>45</v>
      </c>
      <c r="E241">
        <v>1.7</v>
      </c>
      <c r="F241" t="s">
        <v>154</v>
      </c>
      <c r="G241" t="s">
        <v>173</v>
      </c>
      <c r="H241" t="s">
        <v>174</v>
      </c>
      <c r="I241" t="s">
        <v>65</v>
      </c>
      <c r="J241" t="s">
        <v>66</v>
      </c>
      <c r="K241" t="s">
        <v>868</v>
      </c>
      <c r="L241">
        <v>6</v>
      </c>
      <c r="M241">
        <v>22</v>
      </c>
      <c r="N241" t="s">
        <v>872</v>
      </c>
      <c r="O241" t="s">
        <v>54</v>
      </c>
      <c r="P241">
        <v>2500</v>
      </c>
      <c r="Q241" t="s">
        <v>309</v>
      </c>
      <c r="R241">
        <v>2540</v>
      </c>
      <c r="S241" t="s">
        <v>105</v>
      </c>
      <c r="T241">
        <v>2541</v>
      </c>
      <c r="U241" t="s">
        <v>310</v>
      </c>
      <c r="V241">
        <v>0</v>
      </c>
      <c r="W241" t="s">
        <v>58</v>
      </c>
      <c r="X241">
        <v>2000</v>
      </c>
      <c r="Y241" t="s">
        <v>105</v>
      </c>
      <c r="Z241" t="s">
        <v>815</v>
      </c>
      <c r="AA241" t="s">
        <v>870</v>
      </c>
      <c r="AB241" t="s">
        <v>164</v>
      </c>
      <c r="AC241" t="s">
        <v>443</v>
      </c>
      <c r="AD241" t="s">
        <v>873</v>
      </c>
      <c r="AG241" s="1">
        <v>40000</v>
      </c>
      <c r="AH241" s="1">
        <v>40000</v>
      </c>
      <c r="AI241" s="1">
        <v>39429.56</v>
      </c>
      <c r="AJ241">
        <v>0</v>
      </c>
      <c r="AK241">
        <v>0</v>
      </c>
      <c r="AL241">
        <v>0</v>
      </c>
      <c r="AM241">
        <v>0</v>
      </c>
      <c r="AN241" s="1">
        <v>40000</v>
      </c>
      <c r="AO241" s="1">
        <v>40000</v>
      </c>
      <c r="AP241">
        <v>0</v>
      </c>
      <c r="AQ241">
        <v>0</v>
      </c>
      <c r="AR241">
        <v>0</v>
      </c>
      <c r="AS241">
        <v>0</v>
      </c>
      <c r="AT241">
        <v>0</v>
      </c>
    </row>
    <row r="242" spans="1:46" hidden="1" x14ac:dyDescent="0.35">
      <c r="A242" t="s">
        <v>812</v>
      </c>
      <c r="B242" t="s">
        <v>64</v>
      </c>
      <c r="C242">
        <v>1</v>
      </c>
      <c r="D242" t="s">
        <v>45</v>
      </c>
      <c r="E242">
        <v>1.7</v>
      </c>
      <c r="F242" t="s">
        <v>154</v>
      </c>
      <c r="G242" t="s">
        <v>173</v>
      </c>
      <c r="H242" t="s">
        <v>174</v>
      </c>
      <c r="I242" t="s">
        <v>65</v>
      </c>
      <c r="J242" t="s">
        <v>66</v>
      </c>
      <c r="K242" t="s">
        <v>868</v>
      </c>
      <c r="L242">
        <v>6</v>
      </c>
      <c r="M242">
        <v>22</v>
      </c>
      <c r="N242" t="s">
        <v>872</v>
      </c>
      <c r="O242" t="s">
        <v>54</v>
      </c>
      <c r="P242">
        <v>2700</v>
      </c>
      <c r="Q242" t="s">
        <v>104</v>
      </c>
      <c r="R242">
        <v>2720</v>
      </c>
      <c r="S242" t="s">
        <v>105</v>
      </c>
      <c r="T242">
        <v>2721</v>
      </c>
      <c r="U242" t="s">
        <v>377</v>
      </c>
      <c r="V242">
        <v>0</v>
      </c>
      <c r="W242" t="s">
        <v>58</v>
      </c>
      <c r="X242">
        <v>2000</v>
      </c>
      <c r="Y242" t="s">
        <v>105</v>
      </c>
      <c r="Z242" t="s">
        <v>815</v>
      </c>
      <c r="AA242" t="s">
        <v>870</v>
      </c>
      <c r="AB242" t="s">
        <v>164</v>
      </c>
      <c r="AC242" t="s">
        <v>443</v>
      </c>
      <c r="AD242" t="s">
        <v>873</v>
      </c>
      <c r="AG242" s="1">
        <v>2500000</v>
      </c>
      <c r="AH242" s="1">
        <v>2500000</v>
      </c>
      <c r="AI242" s="1">
        <v>2223883.56</v>
      </c>
      <c r="AJ242" s="1">
        <v>2223883.56</v>
      </c>
      <c r="AK242">
        <v>0</v>
      </c>
      <c r="AL242">
        <v>0</v>
      </c>
      <c r="AM242">
        <v>0</v>
      </c>
      <c r="AN242" s="1">
        <v>276116.44</v>
      </c>
      <c r="AO242" s="1">
        <v>2500000</v>
      </c>
      <c r="AP242">
        <v>0</v>
      </c>
      <c r="AQ242">
        <v>0</v>
      </c>
      <c r="AR242">
        <v>0</v>
      </c>
      <c r="AS242">
        <v>0</v>
      </c>
      <c r="AT242">
        <v>0</v>
      </c>
    </row>
    <row r="243" spans="1:46" hidden="1" x14ac:dyDescent="0.35">
      <c r="A243" t="s">
        <v>812</v>
      </c>
      <c r="B243" t="s">
        <v>64</v>
      </c>
      <c r="C243">
        <v>1</v>
      </c>
      <c r="D243" t="s">
        <v>45</v>
      </c>
      <c r="E243">
        <v>1.7</v>
      </c>
      <c r="F243" t="s">
        <v>154</v>
      </c>
      <c r="G243" t="s">
        <v>173</v>
      </c>
      <c r="H243" t="s">
        <v>174</v>
      </c>
      <c r="I243" t="s">
        <v>65</v>
      </c>
      <c r="J243" t="s">
        <v>66</v>
      </c>
      <c r="K243" t="s">
        <v>868</v>
      </c>
      <c r="L243">
        <v>6</v>
      </c>
      <c r="M243">
        <v>22</v>
      </c>
      <c r="N243" t="s">
        <v>872</v>
      </c>
      <c r="O243" t="s">
        <v>54</v>
      </c>
      <c r="P243">
        <v>2900</v>
      </c>
      <c r="Q243" t="s">
        <v>311</v>
      </c>
      <c r="R243">
        <v>2910</v>
      </c>
      <c r="S243" t="s">
        <v>105</v>
      </c>
      <c r="T243">
        <v>2911</v>
      </c>
      <c r="U243" t="s">
        <v>312</v>
      </c>
      <c r="V243">
        <v>0</v>
      </c>
      <c r="W243" t="s">
        <v>58</v>
      </c>
      <c r="X243">
        <v>2000</v>
      </c>
      <c r="Y243" t="s">
        <v>105</v>
      </c>
      <c r="Z243" t="s">
        <v>815</v>
      </c>
      <c r="AA243" t="s">
        <v>870</v>
      </c>
      <c r="AB243" t="s">
        <v>164</v>
      </c>
      <c r="AC243" t="s">
        <v>443</v>
      </c>
      <c r="AD243" t="s">
        <v>873</v>
      </c>
      <c r="AG243" s="1">
        <v>50000</v>
      </c>
      <c r="AH243" s="1">
        <v>50000</v>
      </c>
      <c r="AI243" s="1">
        <v>49416</v>
      </c>
      <c r="AJ243">
        <v>0</v>
      </c>
      <c r="AK243">
        <v>0</v>
      </c>
      <c r="AL243">
        <v>0</v>
      </c>
      <c r="AM243">
        <v>0</v>
      </c>
      <c r="AN243" s="1">
        <v>50000</v>
      </c>
      <c r="AO243" s="1">
        <v>50000</v>
      </c>
      <c r="AP243">
        <v>0</v>
      </c>
      <c r="AQ243">
        <v>0</v>
      </c>
      <c r="AR243">
        <v>0</v>
      </c>
      <c r="AS243">
        <v>0</v>
      </c>
      <c r="AT243">
        <v>0</v>
      </c>
    </row>
    <row r="244" spans="1:46" hidden="1" x14ac:dyDescent="0.35">
      <c r="A244" t="s">
        <v>812</v>
      </c>
      <c r="B244" t="s">
        <v>64</v>
      </c>
      <c r="C244">
        <v>1</v>
      </c>
      <c r="D244" t="s">
        <v>45</v>
      </c>
      <c r="E244">
        <v>1.7</v>
      </c>
      <c r="F244" t="s">
        <v>154</v>
      </c>
      <c r="G244" t="s">
        <v>875</v>
      </c>
      <c r="H244" t="s">
        <v>876</v>
      </c>
      <c r="I244" t="s">
        <v>157</v>
      </c>
      <c r="J244" t="s">
        <v>158</v>
      </c>
      <c r="K244" t="s">
        <v>868</v>
      </c>
      <c r="L244">
        <v>6</v>
      </c>
      <c r="M244">
        <v>20</v>
      </c>
      <c r="N244" t="s">
        <v>877</v>
      </c>
      <c r="O244" t="s">
        <v>54</v>
      </c>
      <c r="P244">
        <v>2800</v>
      </c>
      <c r="Q244" t="s">
        <v>169</v>
      </c>
      <c r="R244">
        <v>2830</v>
      </c>
      <c r="S244" t="s">
        <v>105</v>
      </c>
      <c r="T244">
        <v>2831</v>
      </c>
      <c r="U244" t="s">
        <v>170</v>
      </c>
      <c r="V244">
        <v>0</v>
      </c>
      <c r="W244" t="s">
        <v>58</v>
      </c>
      <c r="X244">
        <v>2000</v>
      </c>
      <c r="Y244" t="s">
        <v>105</v>
      </c>
      <c r="Z244" t="s">
        <v>815</v>
      </c>
      <c r="AA244" t="s">
        <v>870</v>
      </c>
      <c r="AB244" t="s">
        <v>164</v>
      </c>
      <c r="AC244" t="s">
        <v>878</v>
      </c>
      <c r="AD244" t="s">
        <v>879</v>
      </c>
      <c r="AG244">
        <v>0</v>
      </c>
      <c r="AH244" s="1">
        <v>500000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 s="1">
        <v>500000</v>
      </c>
      <c r="AT244" s="1">
        <v>-500000</v>
      </c>
    </row>
    <row r="245" spans="1:46" hidden="1" x14ac:dyDescent="0.35">
      <c r="A245" t="s">
        <v>812</v>
      </c>
      <c r="B245" t="s">
        <v>64</v>
      </c>
      <c r="C245">
        <v>1</v>
      </c>
      <c r="D245" t="s">
        <v>45</v>
      </c>
      <c r="E245">
        <v>1.7</v>
      </c>
      <c r="F245" t="s">
        <v>154</v>
      </c>
      <c r="G245" t="s">
        <v>875</v>
      </c>
      <c r="H245" t="s">
        <v>876</v>
      </c>
      <c r="I245" t="s">
        <v>157</v>
      </c>
      <c r="J245" t="s">
        <v>158</v>
      </c>
      <c r="K245" t="s">
        <v>868</v>
      </c>
      <c r="L245">
        <v>6</v>
      </c>
      <c r="M245">
        <v>20</v>
      </c>
      <c r="N245" t="s">
        <v>877</v>
      </c>
      <c r="O245" t="s">
        <v>54</v>
      </c>
      <c r="P245">
        <v>3300</v>
      </c>
      <c r="Q245" t="s">
        <v>113</v>
      </c>
      <c r="R245">
        <v>3340</v>
      </c>
      <c r="S245" t="s">
        <v>56</v>
      </c>
      <c r="T245">
        <v>3341</v>
      </c>
      <c r="U245" t="s">
        <v>162</v>
      </c>
      <c r="V245">
        <v>0</v>
      </c>
      <c r="W245" t="s">
        <v>58</v>
      </c>
      <c r="X245">
        <v>3000</v>
      </c>
      <c r="Y245" t="s">
        <v>56</v>
      </c>
      <c r="Z245" t="s">
        <v>815</v>
      </c>
      <c r="AA245" t="s">
        <v>870</v>
      </c>
      <c r="AB245" t="s">
        <v>164</v>
      </c>
      <c r="AC245" t="s">
        <v>878</v>
      </c>
      <c r="AD245" t="s">
        <v>879</v>
      </c>
      <c r="AG245">
        <v>0</v>
      </c>
      <c r="AH245" s="1">
        <v>500000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 s="1">
        <v>500000</v>
      </c>
      <c r="AT245" s="1">
        <v>-500000</v>
      </c>
    </row>
    <row r="246" spans="1:46" hidden="1" x14ac:dyDescent="0.35">
      <c r="A246" t="s">
        <v>812</v>
      </c>
      <c r="B246" t="s">
        <v>64</v>
      </c>
      <c r="C246">
        <v>2</v>
      </c>
      <c r="D246" t="s">
        <v>183</v>
      </c>
      <c r="E246">
        <v>2.1</v>
      </c>
      <c r="F246" t="s">
        <v>184</v>
      </c>
      <c r="G246" t="s">
        <v>185</v>
      </c>
      <c r="H246" t="s">
        <v>186</v>
      </c>
      <c r="I246" t="s">
        <v>65</v>
      </c>
      <c r="J246" t="s">
        <v>66</v>
      </c>
      <c r="K246" t="s">
        <v>855</v>
      </c>
      <c r="L246">
        <v>2</v>
      </c>
      <c r="M246">
        <v>27</v>
      </c>
      <c r="N246" t="s">
        <v>880</v>
      </c>
      <c r="O246" t="s">
        <v>54</v>
      </c>
      <c r="P246">
        <v>2100</v>
      </c>
      <c r="Q246" t="s">
        <v>123</v>
      </c>
      <c r="R246">
        <v>2160</v>
      </c>
      <c r="S246" t="s">
        <v>105</v>
      </c>
      <c r="T246">
        <v>2161</v>
      </c>
      <c r="U246" t="s">
        <v>367</v>
      </c>
      <c r="V246">
        <v>0</v>
      </c>
      <c r="W246" t="s">
        <v>58</v>
      </c>
      <c r="X246">
        <v>2000</v>
      </c>
      <c r="Y246" t="s">
        <v>105</v>
      </c>
      <c r="Z246" t="s">
        <v>815</v>
      </c>
      <c r="AA246" t="s">
        <v>857</v>
      </c>
      <c r="AB246" t="s">
        <v>148</v>
      </c>
      <c r="AC246" t="s">
        <v>881</v>
      </c>
      <c r="AD246" t="s">
        <v>192</v>
      </c>
      <c r="AG246" s="1">
        <v>170000</v>
      </c>
      <c r="AH246" s="1">
        <v>170000</v>
      </c>
      <c r="AI246" s="1">
        <v>166632.63</v>
      </c>
      <c r="AJ246" s="1">
        <v>166632.63</v>
      </c>
      <c r="AK246" s="1">
        <v>166632.63</v>
      </c>
      <c r="AL246">
        <v>0</v>
      </c>
      <c r="AM246">
        <v>0</v>
      </c>
      <c r="AN246" s="1">
        <v>3367.37</v>
      </c>
      <c r="AO246" s="1">
        <v>170000</v>
      </c>
      <c r="AP246">
        <v>0</v>
      </c>
      <c r="AQ246">
        <v>0</v>
      </c>
      <c r="AR246">
        <v>0</v>
      </c>
      <c r="AS246">
        <v>0</v>
      </c>
      <c r="AT246">
        <v>0</v>
      </c>
    </row>
    <row r="247" spans="1:46" hidden="1" x14ac:dyDescent="0.35">
      <c r="A247" t="s">
        <v>812</v>
      </c>
      <c r="B247" t="s">
        <v>64</v>
      </c>
      <c r="C247">
        <v>2</v>
      </c>
      <c r="D247" t="s">
        <v>183</v>
      </c>
      <c r="E247">
        <v>2.1</v>
      </c>
      <c r="F247" t="s">
        <v>184</v>
      </c>
      <c r="G247" t="s">
        <v>185</v>
      </c>
      <c r="H247" t="s">
        <v>186</v>
      </c>
      <c r="I247" t="s">
        <v>65</v>
      </c>
      <c r="J247" t="s">
        <v>66</v>
      </c>
      <c r="K247" t="s">
        <v>855</v>
      </c>
      <c r="L247">
        <v>2</v>
      </c>
      <c r="M247">
        <v>27</v>
      </c>
      <c r="N247" t="s">
        <v>880</v>
      </c>
      <c r="O247" t="s">
        <v>54</v>
      </c>
      <c r="P247">
        <v>2700</v>
      </c>
      <c r="Q247" t="s">
        <v>104</v>
      </c>
      <c r="R247">
        <v>2720</v>
      </c>
      <c r="S247" t="s">
        <v>105</v>
      </c>
      <c r="T247">
        <v>2721</v>
      </c>
      <c r="U247" t="s">
        <v>377</v>
      </c>
      <c r="V247">
        <v>0</v>
      </c>
      <c r="W247" t="s">
        <v>58</v>
      </c>
      <c r="X247">
        <v>2000</v>
      </c>
      <c r="Y247" t="s">
        <v>105</v>
      </c>
      <c r="Z247" t="s">
        <v>815</v>
      </c>
      <c r="AA247" t="s">
        <v>857</v>
      </c>
      <c r="AB247" t="s">
        <v>148</v>
      </c>
      <c r="AC247" t="s">
        <v>881</v>
      </c>
      <c r="AD247" t="s">
        <v>192</v>
      </c>
      <c r="AG247" s="1">
        <v>100000</v>
      </c>
      <c r="AH247" s="1">
        <v>100000</v>
      </c>
      <c r="AI247">
        <v>0</v>
      </c>
      <c r="AJ247">
        <v>0</v>
      </c>
      <c r="AK247">
        <v>0</v>
      </c>
      <c r="AL247">
        <v>0</v>
      </c>
      <c r="AM247">
        <v>0</v>
      </c>
      <c r="AN247" s="1">
        <v>100000</v>
      </c>
      <c r="AO247" s="1">
        <v>100000</v>
      </c>
      <c r="AP247">
        <v>0</v>
      </c>
      <c r="AQ247">
        <v>0</v>
      </c>
      <c r="AR247">
        <v>0</v>
      </c>
      <c r="AS247">
        <v>0</v>
      </c>
      <c r="AT247">
        <v>0</v>
      </c>
    </row>
    <row r="248" spans="1:46" hidden="1" x14ac:dyDescent="0.35">
      <c r="A248" t="s">
        <v>812</v>
      </c>
      <c r="B248" t="s">
        <v>64</v>
      </c>
      <c r="C248">
        <v>2</v>
      </c>
      <c r="D248" t="s">
        <v>183</v>
      </c>
      <c r="E248">
        <v>2.1</v>
      </c>
      <c r="F248" t="s">
        <v>184</v>
      </c>
      <c r="G248" t="s">
        <v>185</v>
      </c>
      <c r="H248" t="s">
        <v>186</v>
      </c>
      <c r="I248" t="s">
        <v>65</v>
      </c>
      <c r="J248" t="s">
        <v>66</v>
      </c>
      <c r="K248" t="s">
        <v>855</v>
      </c>
      <c r="L248">
        <v>2</v>
      </c>
      <c r="M248">
        <v>27</v>
      </c>
      <c r="N248" t="s">
        <v>880</v>
      </c>
      <c r="O248" t="s">
        <v>54</v>
      </c>
      <c r="P248">
        <v>2900</v>
      </c>
      <c r="Q248" t="s">
        <v>311</v>
      </c>
      <c r="R248">
        <v>2910</v>
      </c>
      <c r="S248" t="s">
        <v>105</v>
      </c>
      <c r="T248">
        <v>2911</v>
      </c>
      <c r="U248" t="s">
        <v>312</v>
      </c>
      <c r="V248">
        <v>0</v>
      </c>
      <c r="W248" t="s">
        <v>58</v>
      </c>
      <c r="X248">
        <v>2000</v>
      </c>
      <c r="Y248" t="s">
        <v>105</v>
      </c>
      <c r="Z248" t="s">
        <v>815</v>
      </c>
      <c r="AA248" t="s">
        <v>857</v>
      </c>
      <c r="AB248" t="s">
        <v>148</v>
      </c>
      <c r="AC248" t="s">
        <v>881</v>
      </c>
      <c r="AD248" t="s">
        <v>192</v>
      </c>
      <c r="AG248" s="1">
        <v>50000</v>
      </c>
      <c r="AH248" s="1">
        <v>50000</v>
      </c>
      <c r="AI248">
        <v>0</v>
      </c>
      <c r="AJ248">
        <v>0</v>
      </c>
      <c r="AK248">
        <v>0</v>
      </c>
      <c r="AL248">
        <v>0</v>
      </c>
      <c r="AM248">
        <v>0</v>
      </c>
      <c r="AN248" s="1">
        <v>50000</v>
      </c>
      <c r="AO248" s="1">
        <v>50000</v>
      </c>
      <c r="AP248">
        <v>0</v>
      </c>
      <c r="AQ248">
        <v>0</v>
      </c>
      <c r="AR248">
        <v>0</v>
      </c>
      <c r="AS248">
        <v>0</v>
      </c>
      <c r="AT248">
        <v>0</v>
      </c>
    </row>
    <row r="249" spans="1:46" hidden="1" x14ac:dyDescent="0.35">
      <c r="A249" t="s">
        <v>812</v>
      </c>
      <c r="B249" t="s">
        <v>64</v>
      </c>
      <c r="C249">
        <v>2</v>
      </c>
      <c r="D249" t="s">
        <v>183</v>
      </c>
      <c r="E249">
        <v>2.1</v>
      </c>
      <c r="F249" t="s">
        <v>184</v>
      </c>
      <c r="G249" t="s">
        <v>185</v>
      </c>
      <c r="H249" t="s">
        <v>186</v>
      </c>
      <c r="I249" t="s">
        <v>65</v>
      </c>
      <c r="J249" t="s">
        <v>66</v>
      </c>
      <c r="K249" t="s">
        <v>855</v>
      </c>
      <c r="L249">
        <v>2</v>
      </c>
      <c r="M249">
        <v>27</v>
      </c>
      <c r="N249" t="s">
        <v>880</v>
      </c>
      <c r="O249" t="s">
        <v>54</v>
      </c>
      <c r="P249">
        <v>3500</v>
      </c>
      <c r="Q249" t="s">
        <v>189</v>
      </c>
      <c r="R249">
        <v>3580</v>
      </c>
      <c r="S249" t="s">
        <v>56</v>
      </c>
      <c r="T249">
        <v>3581</v>
      </c>
      <c r="U249" t="s">
        <v>190</v>
      </c>
      <c r="V249">
        <v>0</v>
      </c>
      <c r="W249" t="s">
        <v>58</v>
      </c>
      <c r="X249">
        <v>3000</v>
      </c>
      <c r="Y249" t="s">
        <v>56</v>
      </c>
      <c r="Z249" t="s">
        <v>815</v>
      </c>
      <c r="AA249" t="s">
        <v>857</v>
      </c>
      <c r="AB249" t="s">
        <v>148</v>
      </c>
      <c r="AC249" t="s">
        <v>881</v>
      </c>
      <c r="AD249" t="s">
        <v>192</v>
      </c>
      <c r="AG249" s="1">
        <v>7596074.7300000004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 s="1">
        <v>7596074.7300000004</v>
      </c>
      <c r="AO249" s="1">
        <v>7596074.7300000004</v>
      </c>
      <c r="AP249" s="1">
        <v>5059309.97</v>
      </c>
      <c r="AQ249" s="1">
        <v>2536764.7599999998</v>
      </c>
      <c r="AR249">
        <v>0</v>
      </c>
      <c r="AS249">
        <v>0</v>
      </c>
      <c r="AT249" s="1">
        <v>7596074.7300000004</v>
      </c>
    </row>
    <row r="250" spans="1:46" hidden="1" x14ac:dyDescent="0.35">
      <c r="A250" t="s">
        <v>812</v>
      </c>
      <c r="B250" t="s">
        <v>64</v>
      </c>
      <c r="C250">
        <v>2</v>
      </c>
      <c r="D250" t="s">
        <v>183</v>
      </c>
      <c r="E250">
        <v>2.1</v>
      </c>
      <c r="F250" t="s">
        <v>184</v>
      </c>
      <c r="G250" t="s">
        <v>445</v>
      </c>
      <c r="H250" t="s">
        <v>446</v>
      </c>
      <c r="I250" t="s">
        <v>157</v>
      </c>
      <c r="J250" t="s">
        <v>158</v>
      </c>
      <c r="K250" t="s">
        <v>855</v>
      </c>
      <c r="L250">
        <v>3</v>
      </c>
      <c r="M250">
        <v>30</v>
      </c>
      <c r="N250" t="s">
        <v>882</v>
      </c>
      <c r="O250" t="s">
        <v>116</v>
      </c>
      <c r="P250">
        <v>5100</v>
      </c>
      <c r="Q250" t="s">
        <v>117</v>
      </c>
      <c r="R250">
        <v>5190</v>
      </c>
      <c r="S250" t="s">
        <v>118</v>
      </c>
      <c r="T250">
        <v>5191</v>
      </c>
      <c r="U250" t="s">
        <v>121</v>
      </c>
      <c r="V250">
        <v>0</v>
      </c>
      <c r="W250" t="s">
        <v>58</v>
      </c>
      <c r="X250">
        <v>5000</v>
      </c>
      <c r="Y250" t="s">
        <v>118</v>
      </c>
      <c r="Z250" t="s">
        <v>815</v>
      </c>
      <c r="AA250" t="s">
        <v>857</v>
      </c>
      <c r="AB250" t="s">
        <v>453</v>
      </c>
      <c r="AC250" t="s">
        <v>454</v>
      </c>
      <c r="AD250" t="s">
        <v>883</v>
      </c>
      <c r="AG250" s="1">
        <v>30000</v>
      </c>
      <c r="AH250" s="1">
        <v>30000</v>
      </c>
      <c r="AI250">
        <v>0</v>
      </c>
      <c r="AJ250">
        <v>0</v>
      </c>
      <c r="AK250">
        <v>0</v>
      </c>
      <c r="AL250">
        <v>0</v>
      </c>
      <c r="AM250">
        <v>0</v>
      </c>
      <c r="AN250" s="1">
        <v>30000</v>
      </c>
      <c r="AO250" s="1">
        <v>30000</v>
      </c>
      <c r="AP250">
        <v>0</v>
      </c>
      <c r="AQ250">
        <v>0</v>
      </c>
      <c r="AR250">
        <v>0</v>
      </c>
      <c r="AS250">
        <v>0</v>
      </c>
      <c r="AT250">
        <v>0</v>
      </c>
    </row>
    <row r="251" spans="1:46" hidden="1" x14ac:dyDescent="0.35">
      <c r="A251" t="s">
        <v>812</v>
      </c>
      <c r="B251" t="s">
        <v>64</v>
      </c>
      <c r="C251">
        <v>2</v>
      </c>
      <c r="D251" t="s">
        <v>183</v>
      </c>
      <c r="E251">
        <v>2.1</v>
      </c>
      <c r="F251" t="s">
        <v>184</v>
      </c>
      <c r="G251" t="s">
        <v>445</v>
      </c>
      <c r="H251" t="s">
        <v>446</v>
      </c>
      <c r="I251" t="s">
        <v>157</v>
      </c>
      <c r="J251" t="s">
        <v>158</v>
      </c>
      <c r="K251" t="s">
        <v>855</v>
      </c>
      <c r="L251">
        <v>3</v>
      </c>
      <c r="M251">
        <v>30</v>
      </c>
      <c r="N251" t="s">
        <v>882</v>
      </c>
      <c r="O251" t="s">
        <v>116</v>
      </c>
      <c r="P251">
        <v>5300</v>
      </c>
      <c r="Q251" t="s">
        <v>450</v>
      </c>
      <c r="R251">
        <v>5310</v>
      </c>
      <c r="S251" t="s">
        <v>118</v>
      </c>
      <c r="T251">
        <v>5311</v>
      </c>
      <c r="U251" t="s">
        <v>451</v>
      </c>
      <c r="V251">
        <v>0</v>
      </c>
      <c r="W251" t="s">
        <v>58</v>
      </c>
      <c r="X251">
        <v>5000</v>
      </c>
      <c r="Y251" t="s">
        <v>118</v>
      </c>
      <c r="Z251" t="s">
        <v>815</v>
      </c>
      <c r="AA251" t="s">
        <v>857</v>
      </c>
      <c r="AB251" t="s">
        <v>453</v>
      </c>
      <c r="AC251" t="s">
        <v>454</v>
      </c>
      <c r="AD251" t="s">
        <v>883</v>
      </c>
      <c r="AG251" s="1">
        <v>507000</v>
      </c>
      <c r="AH251" s="1">
        <v>500000</v>
      </c>
      <c r="AI251" s="1">
        <v>505551.2</v>
      </c>
      <c r="AJ251">
        <v>0</v>
      </c>
      <c r="AK251">
        <v>0</v>
      </c>
      <c r="AL251">
        <v>0</v>
      </c>
      <c r="AM251">
        <v>0</v>
      </c>
      <c r="AN251" s="1">
        <v>507000</v>
      </c>
      <c r="AO251" s="1">
        <v>507000</v>
      </c>
      <c r="AP251">
        <v>0</v>
      </c>
      <c r="AQ251" s="1">
        <v>7000</v>
      </c>
      <c r="AR251">
        <v>0</v>
      </c>
      <c r="AS251">
        <v>0</v>
      </c>
      <c r="AT251" s="1">
        <v>7000</v>
      </c>
    </row>
    <row r="252" spans="1:46" hidden="1" x14ac:dyDescent="0.35">
      <c r="A252" t="s">
        <v>812</v>
      </c>
      <c r="B252" t="s">
        <v>64</v>
      </c>
      <c r="C252">
        <v>2</v>
      </c>
      <c r="D252" t="s">
        <v>183</v>
      </c>
      <c r="E252">
        <v>2.1</v>
      </c>
      <c r="F252" t="s">
        <v>184</v>
      </c>
      <c r="G252" t="s">
        <v>445</v>
      </c>
      <c r="H252" t="s">
        <v>446</v>
      </c>
      <c r="I252" t="s">
        <v>157</v>
      </c>
      <c r="J252" t="s">
        <v>158</v>
      </c>
      <c r="K252" t="s">
        <v>855</v>
      </c>
      <c r="L252">
        <v>3</v>
      </c>
      <c r="M252">
        <v>30</v>
      </c>
      <c r="N252" t="s">
        <v>882</v>
      </c>
      <c r="O252" t="s">
        <v>116</v>
      </c>
      <c r="P252">
        <v>5300</v>
      </c>
      <c r="Q252" t="s">
        <v>450</v>
      </c>
      <c r="R252">
        <v>5320</v>
      </c>
      <c r="S252" t="s">
        <v>118</v>
      </c>
      <c r="T252">
        <v>5321</v>
      </c>
      <c r="U252" t="s">
        <v>456</v>
      </c>
      <c r="V252">
        <v>0</v>
      </c>
      <c r="W252" t="s">
        <v>58</v>
      </c>
      <c r="X252">
        <v>5000</v>
      </c>
      <c r="Y252" t="s">
        <v>118</v>
      </c>
      <c r="Z252" t="s">
        <v>815</v>
      </c>
      <c r="AA252" t="s">
        <v>857</v>
      </c>
      <c r="AB252" t="s">
        <v>453</v>
      </c>
      <c r="AC252" t="s">
        <v>454</v>
      </c>
      <c r="AD252" t="s">
        <v>883</v>
      </c>
      <c r="AG252" s="1">
        <v>93000</v>
      </c>
      <c r="AH252" s="1">
        <v>100000</v>
      </c>
      <c r="AI252">
        <v>0</v>
      </c>
      <c r="AJ252">
        <v>0</v>
      </c>
      <c r="AK252">
        <v>0</v>
      </c>
      <c r="AL252">
        <v>0</v>
      </c>
      <c r="AM252">
        <v>0</v>
      </c>
      <c r="AN252" s="1">
        <v>93000</v>
      </c>
      <c r="AO252" s="1">
        <v>93000</v>
      </c>
      <c r="AP252">
        <v>0</v>
      </c>
      <c r="AQ252">
        <v>0</v>
      </c>
      <c r="AR252">
        <v>0</v>
      </c>
      <c r="AS252" s="1">
        <v>7000</v>
      </c>
      <c r="AT252" s="1">
        <v>-7000</v>
      </c>
    </row>
    <row r="253" spans="1:46" hidden="1" x14ac:dyDescent="0.35">
      <c r="A253" t="s">
        <v>812</v>
      </c>
      <c r="B253" t="s">
        <v>64</v>
      </c>
      <c r="C253">
        <v>2</v>
      </c>
      <c r="D253" t="s">
        <v>183</v>
      </c>
      <c r="E253">
        <v>2.1</v>
      </c>
      <c r="F253" t="s">
        <v>184</v>
      </c>
      <c r="G253" t="s">
        <v>445</v>
      </c>
      <c r="H253" t="s">
        <v>446</v>
      </c>
      <c r="I253" t="s">
        <v>157</v>
      </c>
      <c r="J253" t="s">
        <v>158</v>
      </c>
      <c r="K253" t="s">
        <v>855</v>
      </c>
      <c r="L253">
        <v>3</v>
      </c>
      <c r="M253">
        <v>30</v>
      </c>
      <c r="N253" t="s">
        <v>882</v>
      </c>
      <c r="O253" t="s">
        <v>116</v>
      </c>
      <c r="P253">
        <v>5600</v>
      </c>
      <c r="Q253" t="s">
        <v>209</v>
      </c>
      <c r="R253">
        <v>5690</v>
      </c>
      <c r="S253" t="s">
        <v>118</v>
      </c>
      <c r="T253">
        <v>5691</v>
      </c>
      <c r="U253" t="s">
        <v>210</v>
      </c>
      <c r="V253">
        <v>0</v>
      </c>
      <c r="W253" t="s">
        <v>58</v>
      </c>
      <c r="X253">
        <v>5000</v>
      </c>
      <c r="Y253" t="s">
        <v>118</v>
      </c>
      <c r="Z253" t="s">
        <v>815</v>
      </c>
      <c r="AA253" t="s">
        <v>857</v>
      </c>
      <c r="AB253" t="s">
        <v>453</v>
      </c>
      <c r="AC253" t="s">
        <v>454</v>
      </c>
      <c r="AD253" t="s">
        <v>883</v>
      </c>
      <c r="AG253" s="1">
        <v>200000</v>
      </c>
      <c r="AH253" s="1">
        <v>200000</v>
      </c>
      <c r="AI253">
        <v>0</v>
      </c>
      <c r="AJ253">
        <v>0</v>
      </c>
      <c r="AK253">
        <v>0</v>
      </c>
      <c r="AL253">
        <v>0</v>
      </c>
      <c r="AM253">
        <v>0</v>
      </c>
      <c r="AN253" s="1">
        <v>200000</v>
      </c>
      <c r="AO253" s="1">
        <v>200000</v>
      </c>
      <c r="AP253">
        <v>0</v>
      </c>
      <c r="AQ253">
        <v>0</v>
      </c>
      <c r="AR253">
        <v>0</v>
      </c>
      <c r="AS253">
        <v>0</v>
      </c>
      <c r="AT253">
        <v>0</v>
      </c>
    </row>
    <row r="254" spans="1:46" hidden="1" x14ac:dyDescent="0.35">
      <c r="A254" t="s">
        <v>812</v>
      </c>
      <c r="B254" t="s">
        <v>64</v>
      </c>
      <c r="C254">
        <v>2</v>
      </c>
      <c r="D254" t="s">
        <v>183</v>
      </c>
      <c r="E254">
        <v>2.1</v>
      </c>
      <c r="F254" t="s">
        <v>184</v>
      </c>
      <c r="G254" t="s">
        <v>445</v>
      </c>
      <c r="H254" t="s">
        <v>446</v>
      </c>
      <c r="I254" t="s">
        <v>157</v>
      </c>
      <c r="J254" t="s">
        <v>158</v>
      </c>
      <c r="K254" t="s">
        <v>855</v>
      </c>
      <c r="L254">
        <v>3</v>
      </c>
      <c r="M254">
        <v>30</v>
      </c>
      <c r="N254" t="s">
        <v>882</v>
      </c>
      <c r="O254" t="s">
        <v>54</v>
      </c>
      <c r="P254">
        <v>2200</v>
      </c>
      <c r="Q254" t="s">
        <v>306</v>
      </c>
      <c r="R254">
        <v>2220</v>
      </c>
      <c r="S254" t="s">
        <v>105</v>
      </c>
      <c r="T254">
        <v>2221</v>
      </c>
      <c r="U254" t="s">
        <v>413</v>
      </c>
      <c r="V254">
        <v>0</v>
      </c>
      <c r="W254" t="s">
        <v>58</v>
      </c>
      <c r="X254">
        <v>2000</v>
      </c>
      <c r="Y254" t="s">
        <v>105</v>
      </c>
      <c r="Z254" t="s">
        <v>815</v>
      </c>
      <c r="AA254" t="s">
        <v>857</v>
      </c>
      <c r="AB254" t="s">
        <v>453</v>
      </c>
      <c r="AC254" t="s">
        <v>454</v>
      </c>
      <c r="AD254" t="s">
        <v>883</v>
      </c>
      <c r="AG254" s="1">
        <v>800000</v>
      </c>
      <c r="AH254" s="1">
        <v>800000</v>
      </c>
      <c r="AI254" s="1">
        <v>799916.94</v>
      </c>
      <c r="AJ254" s="1">
        <v>245794</v>
      </c>
      <c r="AK254" s="1">
        <v>245794</v>
      </c>
      <c r="AL254" s="1">
        <v>245794</v>
      </c>
      <c r="AM254" s="1">
        <v>245794</v>
      </c>
      <c r="AN254" s="1">
        <v>554206</v>
      </c>
      <c r="AO254" s="1">
        <v>554206</v>
      </c>
      <c r="AP254">
        <v>0</v>
      </c>
      <c r="AQ254">
        <v>0</v>
      </c>
      <c r="AR254">
        <v>0</v>
      </c>
      <c r="AS254">
        <v>0</v>
      </c>
      <c r="AT254">
        <v>0</v>
      </c>
    </row>
    <row r="255" spans="1:46" hidden="1" x14ac:dyDescent="0.35">
      <c r="A255" t="s">
        <v>812</v>
      </c>
      <c r="B255" t="s">
        <v>64</v>
      </c>
      <c r="C255">
        <v>2</v>
      </c>
      <c r="D255" t="s">
        <v>183</v>
      </c>
      <c r="E255">
        <v>2.1</v>
      </c>
      <c r="F255" t="s">
        <v>184</v>
      </c>
      <c r="G255" t="s">
        <v>445</v>
      </c>
      <c r="H255" t="s">
        <v>446</v>
      </c>
      <c r="I255" t="s">
        <v>157</v>
      </c>
      <c r="J255" t="s">
        <v>158</v>
      </c>
      <c r="K255" t="s">
        <v>855</v>
      </c>
      <c r="L255">
        <v>3</v>
      </c>
      <c r="M255">
        <v>30</v>
      </c>
      <c r="N255" t="s">
        <v>882</v>
      </c>
      <c r="O255" t="s">
        <v>54</v>
      </c>
      <c r="P255">
        <v>2500</v>
      </c>
      <c r="Q255" t="s">
        <v>309</v>
      </c>
      <c r="R255">
        <v>2530</v>
      </c>
      <c r="S255" t="s">
        <v>105</v>
      </c>
      <c r="T255">
        <v>2531</v>
      </c>
      <c r="U255" t="s">
        <v>444</v>
      </c>
      <c r="V255">
        <v>0</v>
      </c>
      <c r="W255" t="s">
        <v>58</v>
      </c>
      <c r="X255">
        <v>2000</v>
      </c>
      <c r="Y255" t="s">
        <v>105</v>
      </c>
      <c r="Z255" t="s">
        <v>815</v>
      </c>
      <c r="AA255" t="s">
        <v>857</v>
      </c>
      <c r="AB255" t="s">
        <v>453</v>
      </c>
      <c r="AC255" t="s">
        <v>454</v>
      </c>
      <c r="AD255" t="s">
        <v>883</v>
      </c>
      <c r="AG255" s="1">
        <v>1800000</v>
      </c>
      <c r="AH255" s="1">
        <v>1800000</v>
      </c>
      <c r="AI255" s="1">
        <v>908375.84</v>
      </c>
      <c r="AJ255" s="1">
        <v>308950</v>
      </c>
      <c r="AK255" s="1">
        <v>308950</v>
      </c>
      <c r="AL255" s="1">
        <v>308950</v>
      </c>
      <c r="AM255" s="1">
        <v>308950</v>
      </c>
      <c r="AN255" s="1">
        <v>1491050</v>
      </c>
      <c r="AO255" s="1">
        <v>1491050</v>
      </c>
      <c r="AP255">
        <v>0</v>
      </c>
      <c r="AQ255">
        <v>0</v>
      </c>
      <c r="AR255">
        <v>0</v>
      </c>
      <c r="AS255">
        <v>0</v>
      </c>
      <c r="AT255">
        <v>0</v>
      </c>
    </row>
    <row r="256" spans="1:46" hidden="1" x14ac:dyDescent="0.35">
      <c r="A256" t="s">
        <v>812</v>
      </c>
      <c r="B256" t="s">
        <v>64</v>
      </c>
      <c r="C256">
        <v>2</v>
      </c>
      <c r="D256" t="s">
        <v>183</v>
      </c>
      <c r="E256">
        <v>2.1</v>
      </c>
      <c r="F256" t="s">
        <v>184</v>
      </c>
      <c r="G256" t="s">
        <v>445</v>
      </c>
      <c r="H256" t="s">
        <v>446</v>
      </c>
      <c r="I256" t="s">
        <v>157</v>
      </c>
      <c r="J256" t="s">
        <v>158</v>
      </c>
      <c r="K256" t="s">
        <v>855</v>
      </c>
      <c r="L256">
        <v>3</v>
      </c>
      <c r="M256">
        <v>30</v>
      </c>
      <c r="N256" t="s">
        <v>882</v>
      </c>
      <c r="O256" t="s">
        <v>54</v>
      </c>
      <c r="P256">
        <v>2500</v>
      </c>
      <c r="Q256" t="s">
        <v>309</v>
      </c>
      <c r="R256">
        <v>2540</v>
      </c>
      <c r="S256" t="s">
        <v>105</v>
      </c>
      <c r="T256">
        <v>2541</v>
      </c>
      <c r="U256" t="s">
        <v>310</v>
      </c>
      <c r="V256">
        <v>0</v>
      </c>
      <c r="W256" t="s">
        <v>58</v>
      </c>
      <c r="X256">
        <v>2000</v>
      </c>
      <c r="Y256" t="s">
        <v>105</v>
      </c>
      <c r="Z256" t="s">
        <v>815</v>
      </c>
      <c r="AA256" t="s">
        <v>857</v>
      </c>
      <c r="AB256" t="s">
        <v>453</v>
      </c>
      <c r="AC256" t="s">
        <v>454</v>
      </c>
      <c r="AD256" t="s">
        <v>883</v>
      </c>
      <c r="AG256" s="1">
        <v>1000000</v>
      </c>
      <c r="AH256" s="1">
        <v>1000000</v>
      </c>
      <c r="AI256" s="1">
        <v>133921.98000000001</v>
      </c>
      <c r="AJ256" s="1">
        <v>133921.98000000001</v>
      </c>
      <c r="AK256" s="1">
        <v>131683.19</v>
      </c>
      <c r="AL256" s="1">
        <v>131683.19</v>
      </c>
      <c r="AM256" s="1">
        <v>131683.19</v>
      </c>
      <c r="AN256" s="1">
        <v>866078.02</v>
      </c>
      <c r="AO256" s="1">
        <v>868316.81</v>
      </c>
      <c r="AP256">
        <v>0</v>
      </c>
      <c r="AQ256">
        <v>0</v>
      </c>
      <c r="AR256">
        <v>0</v>
      </c>
      <c r="AS256">
        <v>0</v>
      </c>
      <c r="AT256">
        <v>0</v>
      </c>
    </row>
    <row r="257" spans="1:46" hidden="1" x14ac:dyDescent="0.35">
      <c r="A257" t="s">
        <v>812</v>
      </c>
      <c r="B257" t="s">
        <v>64</v>
      </c>
      <c r="C257">
        <v>2</v>
      </c>
      <c r="D257" t="s">
        <v>183</v>
      </c>
      <c r="E257">
        <v>2.1</v>
      </c>
      <c r="F257" t="s">
        <v>184</v>
      </c>
      <c r="G257" t="s">
        <v>445</v>
      </c>
      <c r="H257" t="s">
        <v>446</v>
      </c>
      <c r="I257" t="s">
        <v>157</v>
      </c>
      <c r="J257" t="s">
        <v>158</v>
      </c>
      <c r="K257" t="s">
        <v>855</v>
      </c>
      <c r="L257">
        <v>3</v>
      </c>
      <c r="M257">
        <v>30</v>
      </c>
      <c r="N257" t="s">
        <v>882</v>
      </c>
      <c r="O257" t="s">
        <v>54</v>
      </c>
      <c r="P257">
        <v>2700</v>
      </c>
      <c r="Q257" t="s">
        <v>104</v>
      </c>
      <c r="R257">
        <v>2720</v>
      </c>
      <c r="S257" t="s">
        <v>105</v>
      </c>
      <c r="T257">
        <v>2721</v>
      </c>
      <c r="U257" t="s">
        <v>377</v>
      </c>
      <c r="V257">
        <v>0</v>
      </c>
      <c r="W257" t="s">
        <v>58</v>
      </c>
      <c r="X257">
        <v>2000</v>
      </c>
      <c r="Y257" t="s">
        <v>105</v>
      </c>
      <c r="Z257" t="s">
        <v>815</v>
      </c>
      <c r="AA257" t="s">
        <v>857</v>
      </c>
      <c r="AB257" t="s">
        <v>453</v>
      </c>
      <c r="AC257" t="s">
        <v>454</v>
      </c>
      <c r="AD257" t="s">
        <v>883</v>
      </c>
      <c r="AG257" s="1">
        <v>100000</v>
      </c>
      <c r="AH257" s="1">
        <v>100000</v>
      </c>
      <c r="AI257" s="1">
        <v>39779.81</v>
      </c>
      <c r="AJ257">
        <v>0</v>
      </c>
      <c r="AK257">
        <v>0</v>
      </c>
      <c r="AL257">
        <v>0</v>
      </c>
      <c r="AM257">
        <v>0</v>
      </c>
      <c r="AN257" s="1">
        <v>100000</v>
      </c>
      <c r="AO257" s="1">
        <v>100000</v>
      </c>
      <c r="AP257">
        <v>0</v>
      </c>
      <c r="AQ257">
        <v>0</v>
      </c>
      <c r="AR257">
        <v>0</v>
      </c>
      <c r="AS257">
        <v>0</v>
      </c>
      <c r="AT257">
        <v>0</v>
      </c>
    </row>
    <row r="258" spans="1:46" hidden="1" x14ac:dyDescent="0.35">
      <c r="A258" t="s">
        <v>812</v>
      </c>
      <c r="B258" t="s">
        <v>64</v>
      </c>
      <c r="C258">
        <v>2</v>
      </c>
      <c r="D258" t="s">
        <v>183</v>
      </c>
      <c r="E258">
        <v>2.1</v>
      </c>
      <c r="F258" t="s">
        <v>184</v>
      </c>
      <c r="G258" t="s">
        <v>445</v>
      </c>
      <c r="H258" t="s">
        <v>446</v>
      </c>
      <c r="I258" t="s">
        <v>157</v>
      </c>
      <c r="J258" t="s">
        <v>158</v>
      </c>
      <c r="K258" t="s">
        <v>855</v>
      </c>
      <c r="L258">
        <v>3</v>
      </c>
      <c r="M258">
        <v>30</v>
      </c>
      <c r="N258" t="s">
        <v>882</v>
      </c>
      <c r="O258" t="s">
        <v>54</v>
      </c>
      <c r="P258">
        <v>2900</v>
      </c>
      <c r="Q258" t="s">
        <v>311</v>
      </c>
      <c r="R258">
        <v>2910</v>
      </c>
      <c r="S258" t="s">
        <v>105</v>
      </c>
      <c r="T258">
        <v>2911</v>
      </c>
      <c r="U258" t="s">
        <v>312</v>
      </c>
      <c r="V258">
        <v>0</v>
      </c>
      <c r="W258" t="s">
        <v>58</v>
      </c>
      <c r="X258">
        <v>2000</v>
      </c>
      <c r="Y258" t="s">
        <v>105</v>
      </c>
      <c r="Z258" t="s">
        <v>815</v>
      </c>
      <c r="AA258" t="s">
        <v>857</v>
      </c>
      <c r="AB258" t="s">
        <v>453</v>
      </c>
      <c r="AC258" t="s">
        <v>454</v>
      </c>
      <c r="AD258" t="s">
        <v>883</v>
      </c>
      <c r="AG258" s="1">
        <v>150000</v>
      </c>
      <c r="AH258" s="1">
        <v>150000</v>
      </c>
      <c r="AI258">
        <v>0</v>
      </c>
      <c r="AJ258">
        <v>0</v>
      </c>
      <c r="AK258">
        <v>0</v>
      </c>
      <c r="AL258">
        <v>0</v>
      </c>
      <c r="AM258">
        <v>0</v>
      </c>
      <c r="AN258" s="1">
        <v>150000</v>
      </c>
      <c r="AO258" s="1">
        <v>150000</v>
      </c>
      <c r="AP258">
        <v>0</v>
      </c>
      <c r="AQ258">
        <v>0</v>
      </c>
      <c r="AR258">
        <v>0</v>
      </c>
      <c r="AS258">
        <v>0</v>
      </c>
      <c r="AT258">
        <v>0</v>
      </c>
    </row>
    <row r="259" spans="1:46" hidden="1" x14ac:dyDescent="0.35">
      <c r="A259" t="s">
        <v>812</v>
      </c>
      <c r="B259" t="s">
        <v>64</v>
      </c>
      <c r="C259">
        <v>2</v>
      </c>
      <c r="D259" t="s">
        <v>183</v>
      </c>
      <c r="E259">
        <v>2.1</v>
      </c>
      <c r="F259" t="s">
        <v>184</v>
      </c>
      <c r="G259" t="s">
        <v>445</v>
      </c>
      <c r="H259" t="s">
        <v>446</v>
      </c>
      <c r="I259" t="s">
        <v>157</v>
      </c>
      <c r="J259" t="s">
        <v>158</v>
      </c>
      <c r="K259" t="s">
        <v>855</v>
      </c>
      <c r="L259">
        <v>3</v>
      </c>
      <c r="M259">
        <v>30</v>
      </c>
      <c r="N259" t="s">
        <v>882</v>
      </c>
      <c r="O259" t="s">
        <v>54</v>
      </c>
      <c r="P259">
        <v>3700</v>
      </c>
      <c r="Q259" t="s">
        <v>277</v>
      </c>
      <c r="R259">
        <v>3720</v>
      </c>
      <c r="S259" t="s">
        <v>56</v>
      </c>
      <c r="T259">
        <v>3721</v>
      </c>
      <c r="U259" t="s">
        <v>324</v>
      </c>
      <c r="V259">
        <v>0</v>
      </c>
      <c r="W259" t="s">
        <v>58</v>
      </c>
      <c r="X259">
        <v>3000</v>
      </c>
      <c r="Y259" t="s">
        <v>56</v>
      </c>
      <c r="Z259" t="s">
        <v>815</v>
      </c>
      <c r="AA259" t="s">
        <v>857</v>
      </c>
      <c r="AB259" t="s">
        <v>453</v>
      </c>
      <c r="AC259" t="s">
        <v>454</v>
      </c>
      <c r="AD259" t="s">
        <v>883</v>
      </c>
      <c r="AG259" s="1">
        <v>3000</v>
      </c>
      <c r="AH259" s="1">
        <v>3000</v>
      </c>
      <c r="AI259">
        <v>0</v>
      </c>
      <c r="AJ259">
        <v>0</v>
      </c>
      <c r="AK259">
        <v>0</v>
      </c>
      <c r="AL259">
        <v>0</v>
      </c>
      <c r="AM259">
        <v>0</v>
      </c>
      <c r="AN259" s="1">
        <v>3000</v>
      </c>
      <c r="AO259" s="1">
        <v>3000</v>
      </c>
      <c r="AP259">
        <v>0</v>
      </c>
      <c r="AQ259">
        <v>0</v>
      </c>
      <c r="AR259">
        <v>0</v>
      </c>
      <c r="AS259">
        <v>0</v>
      </c>
      <c r="AT259">
        <v>0</v>
      </c>
    </row>
    <row r="260" spans="1:46" hidden="1" x14ac:dyDescent="0.35">
      <c r="A260" t="s">
        <v>812</v>
      </c>
      <c r="B260" t="s">
        <v>64</v>
      </c>
      <c r="C260">
        <v>2</v>
      </c>
      <c r="D260" t="s">
        <v>183</v>
      </c>
      <c r="E260">
        <v>2.1</v>
      </c>
      <c r="F260" t="s">
        <v>184</v>
      </c>
      <c r="G260" t="s">
        <v>445</v>
      </c>
      <c r="H260" t="s">
        <v>446</v>
      </c>
      <c r="I260" t="s">
        <v>157</v>
      </c>
      <c r="J260" t="s">
        <v>158</v>
      </c>
      <c r="K260" t="s">
        <v>855</v>
      </c>
      <c r="L260">
        <v>3</v>
      </c>
      <c r="M260">
        <v>30</v>
      </c>
      <c r="N260" t="s">
        <v>882</v>
      </c>
      <c r="O260" t="s">
        <v>54</v>
      </c>
      <c r="P260">
        <v>3800</v>
      </c>
      <c r="Q260" t="s">
        <v>227</v>
      </c>
      <c r="R260">
        <v>3820</v>
      </c>
      <c r="S260" t="s">
        <v>56</v>
      </c>
      <c r="T260">
        <v>3821</v>
      </c>
      <c r="U260" t="s">
        <v>228</v>
      </c>
      <c r="V260">
        <v>0</v>
      </c>
      <c r="W260" t="s">
        <v>58</v>
      </c>
      <c r="X260">
        <v>3000</v>
      </c>
      <c r="Y260" t="s">
        <v>56</v>
      </c>
      <c r="Z260" t="s">
        <v>815</v>
      </c>
      <c r="AA260" t="s">
        <v>857</v>
      </c>
      <c r="AB260" t="s">
        <v>453</v>
      </c>
      <c r="AC260" t="s">
        <v>454</v>
      </c>
      <c r="AD260" t="s">
        <v>883</v>
      </c>
      <c r="AG260" s="1">
        <v>200000</v>
      </c>
      <c r="AH260" s="1">
        <v>200000</v>
      </c>
      <c r="AI260" s="1">
        <v>199993.28</v>
      </c>
      <c r="AJ260">
        <v>0</v>
      </c>
      <c r="AK260">
        <v>0</v>
      </c>
      <c r="AL260">
        <v>0</v>
      </c>
      <c r="AM260">
        <v>0</v>
      </c>
      <c r="AN260" s="1">
        <v>200000</v>
      </c>
      <c r="AO260" s="1">
        <v>200000</v>
      </c>
      <c r="AP260">
        <v>0</v>
      </c>
      <c r="AQ260">
        <v>0</v>
      </c>
      <c r="AR260">
        <v>0</v>
      </c>
      <c r="AS260">
        <v>0</v>
      </c>
      <c r="AT260">
        <v>0</v>
      </c>
    </row>
    <row r="261" spans="1:46" hidden="1" x14ac:dyDescent="0.35">
      <c r="A261" t="s">
        <v>812</v>
      </c>
      <c r="B261" t="s">
        <v>64</v>
      </c>
      <c r="C261">
        <v>2</v>
      </c>
      <c r="D261" t="s">
        <v>183</v>
      </c>
      <c r="E261">
        <v>2.2000000000000002</v>
      </c>
      <c r="F261" t="s">
        <v>193</v>
      </c>
      <c r="G261" t="s">
        <v>459</v>
      </c>
      <c r="H261" t="s">
        <v>460</v>
      </c>
      <c r="I261" t="s">
        <v>65</v>
      </c>
      <c r="J261" t="s">
        <v>66</v>
      </c>
      <c r="K261" t="s">
        <v>855</v>
      </c>
      <c r="L261">
        <v>1</v>
      </c>
      <c r="M261">
        <v>29</v>
      </c>
      <c r="N261" t="s">
        <v>884</v>
      </c>
      <c r="O261" t="s">
        <v>54</v>
      </c>
      <c r="P261">
        <v>2400</v>
      </c>
      <c r="Q261" t="s">
        <v>368</v>
      </c>
      <c r="R261">
        <v>2410</v>
      </c>
      <c r="S261" t="s">
        <v>105</v>
      </c>
      <c r="T261">
        <v>2411</v>
      </c>
      <c r="U261" t="s">
        <v>369</v>
      </c>
      <c r="V261">
        <v>0</v>
      </c>
      <c r="W261" t="s">
        <v>58</v>
      </c>
      <c r="X261">
        <v>2000</v>
      </c>
      <c r="Y261" t="s">
        <v>105</v>
      </c>
      <c r="Z261" t="s">
        <v>815</v>
      </c>
      <c r="AA261" t="s">
        <v>857</v>
      </c>
      <c r="AB261" t="s">
        <v>472</v>
      </c>
      <c r="AC261" t="s">
        <v>473</v>
      </c>
      <c r="AD261" t="s">
        <v>885</v>
      </c>
      <c r="AG261" s="1">
        <v>2204</v>
      </c>
      <c r="AH261" s="1">
        <v>100000</v>
      </c>
      <c r="AI261" s="1">
        <v>2204</v>
      </c>
      <c r="AJ261" s="1">
        <v>2204</v>
      </c>
      <c r="AK261" s="1">
        <v>2204</v>
      </c>
      <c r="AL261" s="1">
        <v>2204</v>
      </c>
      <c r="AM261" s="1">
        <v>2204</v>
      </c>
      <c r="AN261">
        <v>0</v>
      </c>
      <c r="AO261">
        <v>0</v>
      </c>
      <c r="AP261">
        <v>0</v>
      </c>
      <c r="AQ261">
        <v>0</v>
      </c>
      <c r="AR261">
        <v>0</v>
      </c>
      <c r="AS261" s="1">
        <v>97796</v>
      </c>
      <c r="AT261" s="1">
        <v>-97796</v>
      </c>
    </row>
    <row r="262" spans="1:46" hidden="1" x14ac:dyDescent="0.35">
      <c r="A262" t="s">
        <v>812</v>
      </c>
      <c r="B262" t="s">
        <v>64</v>
      </c>
      <c r="C262">
        <v>2</v>
      </c>
      <c r="D262" t="s">
        <v>183</v>
      </c>
      <c r="E262">
        <v>2.2000000000000002</v>
      </c>
      <c r="F262" t="s">
        <v>193</v>
      </c>
      <c r="G262" t="s">
        <v>459</v>
      </c>
      <c r="H262" t="s">
        <v>460</v>
      </c>
      <c r="I262" t="s">
        <v>65</v>
      </c>
      <c r="J262" t="s">
        <v>66</v>
      </c>
      <c r="K262" t="s">
        <v>855</v>
      </c>
      <c r="L262">
        <v>1</v>
      </c>
      <c r="M262">
        <v>29</v>
      </c>
      <c r="N262" t="s">
        <v>884</v>
      </c>
      <c r="O262" t="s">
        <v>54</v>
      </c>
      <c r="P262">
        <v>2400</v>
      </c>
      <c r="Q262" t="s">
        <v>368</v>
      </c>
      <c r="R262">
        <v>2420</v>
      </c>
      <c r="S262" t="s">
        <v>105</v>
      </c>
      <c r="T262">
        <v>2421</v>
      </c>
      <c r="U262" t="s">
        <v>370</v>
      </c>
      <c r="V262">
        <v>0</v>
      </c>
      <c r="W262" t="s">
        <v>58</v>
      </c>
      <c r="X262">
        <v>2000</v>
      </c>
      <c r="Y262" t="s">
        <v>105</v>
      </c>
      <c r="Z262" t="s">
        <v>815</v>
      </c>
      <c r="AA262" t="s">
        <v>857</v>
      </c>
      <c r="AB262" t="s">
        <v>472</v>
      </c>
      <c r="AC262" t="s">
        <v>473</v>
      </c>
      <c r="AD262" t="s">
        <v>885</v>
      </c>
      <c r="AG262" s="1">
        <v>853185.8</v>
      </c>
      <c r="AH262" s="1">
        <v>1000000</v>
      </c>
      <c r="AI262" s="1">
        <v>853185.8</v>
      </c>
      <c r="AJ262" s="1">
        <v>75690</v>
      </c>
      <c r="AK262" s="1">
        <v>75690</v>
      </c>
      <c r="AL262" s="1">
        <v>75690</v>
      </c>
      <c r="AM262" s="1">
        <v>75690</v>
      </c>
      <c r="AN262" s="1">
        <v>777495.8</v>
      </c>
      <c r="AO262" s="1">
        <v>777495.8</v>
      </c>
      <c r="AP262">
        <v>0</v>
      </c>
      <c r="AQ262">
        <v>0</v>
      </c>
      <c r="AR262">
        <v>0</v>
      </c>
      <c r="AS262" s="1">
        <v>146814.20000000001</v>
      </c>
      <c r="AT262" s="1">
        <v>-146814.20000000001</v>
      </c>
    </row>
    <row r="263" spans="1:46" hidden="1" x14ac:dyDescent="0.35">
      <c r="A263" t="s">
        <v>812</v>
      </c>
      <c r="B263" t="s">
        <v>64</v>
      </c>
      <c r="C263">
        <v>2</v>
      </c>
      <c r="D263" t="s">
        <v>183</v>
      </c>
      <c r="E263">
        <v>2.2000000000000002</v>
      </c>
      <c r="F263" t="s">
        <v>193</v>
      </c>
      <c r="G263" t="s">
        <v>459</v>
      </c>
      <c r="H263" t="s">
        <v>460</v>
      </c>
      <c r="I263" t="s">
        <v>65</v>
      </c>
      <c r="J263" t="s">
        <v>66</v>
      </c>
      <c r="K263" t="s">
        <v>855</v>
      </c>
      <c r="L263">
        <v>1</v>
      </c>
      <c r="M263">
        <v>29</v>
      </c>
      <c r="N263" t="s">
        <v>884</v>
      </c>
      <c r="O263" t="s">
        <v>54</v>
      </c>
      <c r="P263">
        <v>2400</v>
      </c>
      <c r="Q263" t="s">
        <v>368</v>
      </c>
      <c r="R263">
        <v>2460</v>
      </c>
      <c r="S263" t="s">
        <v>105</v>
      </c>
      <c r="T263">
        <v>2461</v>
      </c>
      <c r="U263" t="s">
        <v>372</v>
      </c>
      <c r="V263">
        <v>0</v>
      </c>
      <c r="W263" t="s">
        <v>58</v>
      </c>
      <c r="X263">
        <v>2000</v>
      </c>
      <c r="Y263" t="s">
        <v>105</v>
      </c>
      <c r="Z263" t="s">
        <v>815</v>
      </c>
      <c r="AA263" t="s">
        <v>857</v>
      </c>
      <c r="AB263" t="s">
        <v>472</v>
      </c>
      <c r="AC263" t="s">
        <v>473</v>
      </c>
      <c r="AD263" t="s">
        <v>885</v>
      </c>
      <c r="AG263" s="1">
        <v>4238</v>
      </c>
      <c r="AH263" s="1">
        <v>800000</v>
      </c>
      <c r="AI263" s="1">
        <v>4238</v>
      </c>
      <c r="AJ263" s="1">
        <v>4238</v>
      </c>
      <c r="AK263" s="1">
        <v>4238</v>
      </c>
      <c r="AL263" s="1">
        <v>4238</v>
      </c>
      <c r="AM263" s="1">
        <v>4238</v>
      </c>
      <c r="AN263">
        <v>0</v>
      </c>
      <c r="AO263">
        <v>0</v>
      </c>
      <c r="AP263">
        <v>0</v>
      </c>
      <c r="AQ263">
        <v>0</v>
      </c>
      <c r="AR263">
        <v>0</v>
      </c>
      <c r="AS263" s="1">
        <v>795762</v>
      </c>
      <c r="AT263" s="1">
        <v>-795762</v>
      </c>
    </row>
    <row r="264" spans="1:46" hidden="1" x14ac:dyDescent="0.35">
      <c r="A264" t="s">
        <v>812</v>
      </c>
      <c r="B264" t="s">
        <v>64</v>
      </c>
      <c r="C264">
        <v>2</v>
      </c>
      <c r="D264" t="s">
        <v>183</v>
      </c>
      <c r="E264">
        <v>2.2000000000000002</v>
      </c>
      <c r="F264" t="s">
        <v>193</v>
      </c>
      <c r="G264" t="s">
        <v>459</v>
      </c>
      <c r="H264" t="s">
        <v>460</v>
      </c>
      <c r="I264" t="s">
        <v>65</v>
      </c>
      <c r="J264" t="s">
        <v>66</v>
      </c>
      <c r="K264" t="s">
        <v>855</v>
      </c>
      <c r="L264">
        <v>1</v>
      </c>
      <c r="M264">
        <v>29</v>
      </c>
      <c r="N264" t="s">
        <v>884</v>
      </c>
      <c r="O264" t="s">
        <v>54</v>
      </c>
      <c r="P264">
        <v>2400</v>
      </c>
      <c r="Q264" t="s">
        <v>368</v>
      </c>
      <c r="R264">
        <v>2470</v>
      </c>
      <c r="S264" t="s">
        <v>105</v>
      </c>
      <c r="T264">
        <v>2471</v>
      </c>
      <c r="U264" t="s">
        <v>373</v>
      </c>
      <c r="V264">
        <v>0</v>
      </c>
      <c r="W264" t="s">
        <v>58</v>
      </c>
      <c r="X264">
        <v>2000</v>
      </c>
      <c r="Y264" t="s">
        <v>105</v>
      </c>
      <c r="Z264" t="s">
        <v>815</v>
      </c>
      <c r="AA264" t="s">
        <v>857</v>
      </c>
      <c r="AB264" t="s">
        <v>472</v>
      </c>
      <c r="AC264" t="s">
        <v>473</v>
      </c>
      <c r="AD264" t="s">
        <v>885</v>
      </c>
      <c r="AG264" s="1">
        <v>3348651.45</v>
      </c>
      <c r="AH264" s="1">
        <v>3000000</v>
      </c>
      <c r="AI264" s="1">
        <v>3348651.45</v>
      </c>
      <c r="AJ264" s="1">
        <v>393445.33</v>
      </c>
      <c r="AK264" s="1">
        <v>393445.33</v>
      </c>
      <c r="AL264" s="1">
        <v>393445.33</v>
      </c>
      <c r="AM264" s="1">
        <v>393445.33</v>
      </c>
      <c r="AN264" s="1">
        <v>2955206.12</v>
      </c>
      <c r="AO264" s="1">
        <v>2955206.12</v>
      </c>
      <c r="AP264">
        <v>0</v>
      </c>
      <c r="AQ264" s="1">
        <v>359396</v>
      </c>
      <c r="AR264">
        <v>0</v>
      </c>
      <c r="AS264" s="1">
        <v>10744.55</v>
      </c>
      <c r="AT264" s="1">
        <v>348651.45</v>
      </c>
    </row>
    <row r="265" spans="1:46" hidden="1" x14ac:dyDescent="0.35">
      <c r="A265" t="s">
        <v>812</v>
      </c>
      <c r="B265" t="s">
        <v>64</v>
      </c>
      <c r="C265">
        <v>2</v>
      </c>
      <c r="D265" t="s">
        <v>183</v>
      </c>
      <c r="E265">
        <v>2.2000000000000002</v>
      </c>
      <c r="F265" t="s">
        <v>193</v>
      </c>
      <c r="G265" t="s">
        <v>459</v>
      </c>
      <c r="H265" t="s">
        <v>460</v>
      </c>
      <c r="I265" t="s">
        <v>65</v>
      </c>
      <c r="J265" t="s">
        <v>66</v>
      </c>
      <c r="K265" t="s">
        <v>855</v>
      </c>
      <c r="L265">
        <v>1</v>
      </c>
      <c r="M265">
        <v>29</v>
      </c>
      <c r="N265" t="s">
        <v>884</v>
      </c>
      <c r="O265" t="s">
        <v>54</v>
      </c>
      <c r="P265">
        <v>2400</v>
      </c>
      <c r="Q265" t="s">
        <v>368</v>
      </c>
      <c r="R265">
        <v>2490</v>
      </c>
      <c r="S265" t="s">
        <v>105</v>
      </c>
      <c r="T265">
        <v>2491</v>
      </c>
      <c r="U265" t="s">
        <v>374</v>
      </c>
      <c r="V265">
        <v>0</v>
      </c>
      <c r="W265" t="s">
        <v>58</v>
      </c>
      <c r="X265">
        <v>2000</v>
      </c>
      <c r="Y265" t="s">
        <v>105</v>
      </c>
      <c r="Z265" t="s">
        <v>815</v>
      </c>
      <c r="AA265" t="s">
        <v>857</v>
      </c>
      <c r="AB265" t="s">
        <v>472</v>
      </c>
      <c r="AC265" t="s">
        <v>473</v>
      </c>
      <c r="AD265" t="s">
        <v>885</v>
      </c>
      <c r="AG265">
        <v>0</v>
      </c>
      <c r="AH265" s="1">
        <v>9000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 s="1">
        <v>9000</v>
      </c>
      <c r="AT265" s="1">
        <v>-9000</v>
      </c>
    </row>
    <row r="266" spans="1:46" hidden="1" x14ac:dyDescent="0.35">
      <c r="A266" t="s">
        <v>812</v>
      </c>
      <c r="B266" t="s">
        <v>64</v>
      </c>
      <c r="C266">
        <v>2</v>
      </c>
      <c r="D266" t="s">
        <v>183</v>
      </c>
      <c r="E266">
        <v>2.2000000000000002</v>
      </c>
      <c r="F266" t="s">
        <v>193</v>
      </c>
      <c r="G266" t="s">
        <v>459</v>
      </c>
      <c r="H266" t="s">
        <v>460</v>
      </c>
      <c r="I266" t="s">
        <v>65</v>
      </c>
      <c r="J266" t="s">
        <v>66</v>
      </c>
      <c r="K266" t="s">
        <v>855</v>
      </c>
      <c r="L266">
        <v>1</v>
      </c>
      <c r="M266">
        <v>29</v>
      </c>
      <c r="N266" t="s">
        <v>884</v>
      </c>
      <c r="O266" t="s">
        <v>54</v>
      </c>
      <c r="P266">
        <v>2500</v>
      </c>
      <c r="Q266" t="s">
        <v>309</v>
      </c>
      <c r="R266">
        <v>2510</v>
      </c>
      <c r="S266" t="s">
        <v>105</v>
      </c>
      <c r="T266">
        <v>2511</v>
      </c>
      <c r="U266" t="s">
        <v>475</v>
      </c>
      <c r="V266">
        <v>0</v>
      </c>
      <c r="W266" t="s">
        <v>58</v>
      </c>
      <c r="X266">
        <v>2000</v>
      </c>
      <c r="Y266" t="s">
        <v>105</v>
      </c>
      <c r="Z266" t="s">
        <v>815</v>
      </c>
      <c r="AA266" t="s">
        <v>857</v>
      </c>
      <c r="AB266" t="s">
        <v>472</v>
      </c>
      <c r="AC266" t="s">
        <v>473</v>
      </c>
      <c r="AD266" t="s">
        <v>885</v>
      </c>
      <c r="AG266" s="1">
        <v>2195010</v>
      </c>
      <c r="AH266" s="1">
        <v>2500000</v>
      </c>
      <c r="AI266" s="1">
        <v>2195010</v>
      </c>
      <c r="AJ266" s="1">
        <v>2195010</v>
      </c>
      <c r="AK266" s="1">
        <v>354481.5</v>
      </c>
      <c r="AL266">
        <v>0</v>
      </c>
      <c r="AM266">
        <v>0</v>
      </c>
      <c r="AN266">
        <v>0</v>
      </c>
      <c r="AO266" s="1">
        <v>2195010</v>
      </c>
      <c r="AP266">
        <v>0</v>
      </c>
      <c r="AQ266">
        <v>0</v>
      </c>
      <c r="AR266">
        <v>0</v>
      </c>
      <c r="AS266" s="1">
        <v>304990</v>
      </c>
      <c r="AT266" s="1">
        <v>-304990</v>
      </c>
    </row>
    <row r="267" spans="1:46" hidden="1" x14ac:dyDescent="0.35">
      <c r="A267" t="s">
        <v>812</v>
      </c>
      <c r="B267" t="s">
        <v>64</v>
      </c>
      <c r="C267">
        <v>2</v>
      </c>
      <c r="D267" t="s">
        <v>183</v>
      </c>
      <c r="E267">
        <v>2.2000000000000002</v>
      </c>
      <c r="F267" t="s">
        <v>193</v>
      </c>
      <c r="G267" t="s">
        <v>459</v>
      </c>
      <c r="H267" t="s">
        <v>460</v>
      </c>
      <c r="I267" t="s">
        <v>65</v>
      </c>
      <c r="J267" t="s">
        <v>66</v>
      </c>
      <c r="K267" t="s">
        <v>855</v>
      </c>
      <c r="L267">
        <v>1</v>
      </c>
      <c r="M267">
        <v>29</v>
      </c>
      <c r="N267" t="s">
        <v>884</v>
      </c>
      <c r="O267" t="s">
        <v>54</v>
      </c>
      <c r="P267">
        <v>2500</v>
      </c>
      <c r="Q267" t="s">
        <v>309</v>
      </c>
      <c r="R267">
        <v>2550</v>
      </c>
      <c r="S267" t="s">
        <v>105</v>
      </c>
      <c r="T267">
        <v>2551</v>
      </c>
      <c r="U267" t="s">
        <v>476</v>
      </c>
      <c r="V267">
        <v>0</v>
      </c>
      <c r="W267" t="s">
        <v>58</v>
      </c>
      <c r="X267">
        <v>2000</v>
      </c>
      <c r="Y267" t="s">
        <v>105</v>
      </c>
      <c r="Z267" t="s">
        <v>815</v>
      </c>
      <c r="AA267" t="s">
        <v>857</v>
      </c>
      <c r="AB267" t="s">
        <v>472</v>
      </c>
      <c r="AC267" t="s">
        <v>473</v>
      </c>
      <c r="AD267" t="s">
        <v>885</v>
      </c>
      <c r="AG267">
        <v>0</v>
      </c>
      <c r="AH267" s="1">
        <v>400000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 s="1">
        <v>400000</v>
      </c>
      <c r="AT267" s="1">
        <v>-400000</v>
      </c>
    </row>
    <row r="268" spans="1:46" hidden="1" x14ac:dyDescent="0.35">
      <c r="A268" t="s">
        <v>812</v>
      </c>
      <c r="B268" t="s">
        <v>64</v>
      </c>
      <c r="C268">
        <v>2</v>
      </c>
      <c r="D268" t="s">
        <v>183</v>
      </c>
      <c r="E268">
        <v>2.2000000000000002</v>
      </c>
      <c r="F268" t="s">
        <v>193</v>
      </c>
      <c r="G268" t="s">
        <v>459</v>
      </c>
      <c r="H268" t="s">
        <v>460</v>
      </c>
      <c r="I268" t="s">
        <v>65</v>
      </c>
      <c r="J268" t="s">
        <v>66</v>
      </c>
      <c r="K268" t="s">
        <v>855</v>
      </c>
      <c r="L268">
        <v>1</v>
      </c>
      <c r="M268">
        <v>29</v>
      </c>
      <c r="N268" t="s">
        <v>884</v>
      </c>
      <c r="O268" t="s">
        <v>54</v>
      </c>
      <c r="P268">
        <v>2500</v>
      </c>
      <c r="Q268" t="s">
        <v>309</v>
      </c>
      <c r="R268">
        <v>2560</v>
      </c>
      <c r="S268" t="s">
        <v>105</v>
      </c>
      <c r="T268">
        <v>2561</v>
      </c>
      <c r="U268" t="s">
        <v>376</v>
      </c>
      <c r="V268">
        <v>0</v>
      </c>
      <c r="W268" t="s">
        <v>58</v>
      </c>
      <c r="X268">
        <v>2000</v>
      </c>
      <c r="Y268" t="s">
        <v>105</v>
      </c>
      <c r="Z268" t="s">
        <v>815</v>
      </c>
      <c r="AA268" t="s">
        <v>857</v>
      </c>
      <c r="AB268" t="s">
        <v>472</v>
      </c>
      <c r="AC268" t="s">
        <v>473</v>
      </c>
      <c r="AD268" t="s">
        <v>885</v>
      </c>
      <c r="AG268" s="1">
        <v>2881952.43</v>
      </c>
      <c r="AH268" s="1">
        <v>2500000</v>
      </c>
      <c r="AI268" s="1">
        <v>2881952.43</v>
      </c>
      <c r="AJ268" s="1">
        <v>9957.44</v>
      </c>
      <c r="AK268" s="1">
        <v>9957.44</v>
      </c>
      <c r="AL268" s="1">
        <v>9957.44</v>
      </c>
      <c r="AM268" s="1">
        <v>9957.44</v>
      </c>
      <c r="AN268" s="1">
        <v>2871994.99</v>
      </c>
      <c r="AO268" s="1">
        <v>2871994.99</v>
      </c>
      <c r="AP268">
        <v>0</v>
      </c>
      <c r="AQ268" s="1">
        <v>816050.51</v>
      </c>
      <c r="AR268">
        <v>0</v>
      </c>
      <c r="AS268" s="1">
        <v>434098.08</v>
      </c>
      <c r="AT268" s="1">
        <v>381952.43</v>
      </c>
    </row>
    <row r="269" spans="1:46" hidden="1" x14ac:dyDescent="0.35">
      <c r="A269" t="s">
        <v>812</v>
      </c>
      <c r="B269" t="s">
        <v>64</v>
      </c>
      <c r="C269">
        <v>2</v>
      </c>
      <c r="D269" t="s">
        <v>183</v>
      </c>
      <c r="E269">
        <v>2.2000000000000002</v>
      </c>
      <c r="F269" t="s">
        <v>193</v>
      </c>
      <c r="G269" t="s">
        <v>459</v>
      </c>
      <c r="H269" t="s">
        <v>460</v>
      </c>
      <c r="I269" t="s">
        <v>65</v>
      </c>
      <c r="J269" t="s">
        <v>66</v>
      </c>
      <c r="K269" t="s">
        <v>855</v>
      </c>
      <c r="L269">
        <v>1</v>
      </c>
      <c r="M269">
        <v>29</v>
      </c>
      <c r="N269" t="s">
        <v>884</v>
      </c>
      <c r="O269" t="s">
        <v>54</v>
      </c>
      <c r="P269">
        <v>2700</v>
      </c>
      <c r="Q269" t="s">
        <v>104</v>
      </c>
      <c r="R269">
        <v>2720</v>
      </c>
      <c r="S269" t="s">
        <v>105</v>
      </c>
      <c r="T269">
        <v>2721</v>
      </c>
      <c r="U269" t="s">
        <v>377</v>
      </c>
      <c r="V269">
        <v>0</v>
      </c>
      <c r="W269" t="s">
        <v>58</v>
      </c>
      <c r="X269">
        <v>2000</v>
      </c>
      <c r="Y269" t="s">
        <v>105</v>
      </c>
      <c r="Z269" t="s">
        <v>815</v>
      </c>
      <c r="AA269" t="s">
        <v>857</v>
      </c>
      <c r="AB269" t="s">
        <v>472</v>
      </c>
      <c r="AC269" t="s">
        <v>473</v>
      </c>
      <c r="AD269" t="s">
        <v>885</v>
      </c>
      <c r="AG269" s="1">
        <v>350390</v>
      </c>
      <c r="AH269" s="1">
        <v>580000</v>
      </c>
      <c r="AI269" s="1">
        <v>350390</v>
      </c>
      <c r="AJ269" s="1">
        <v>350390</v>
      </c>
      <c r="AK269">
        <v>0</v>
      </c>
      <c r="AL269">
        <v>0</v>
      </c>
      <c r="AM269">
        <v>0</v>
      </c>
      <c r="AN269">
        <v>0</v>
      </c>
      <c r="AO269" s="1">
        <v>350390</v>
      </c>
      <c r="AP269" s="1">
        <v>300000</v>
      </c>
      <c r="AQ269">
        <v>0</v>
      </c>
      <c r="AR269">
        <v>0</v>
      </c>
      <c r="AS269" s="1">
        <v>529610</v>
      </c>
      <c r="AT269" s="1">
        <v>-229610</v>
      </c>
    </row>
    <row r="270" spans="1:46" hidden="1" x14ac:dyDescent="0.35">
      <c r="A270" t="s">
        <v>812</v>
      </c>
      <c r="B270" t="s">
        <v>64</v>
      </c>
      <c r="C270">
        <v>2</v>
      </c>
      <c r="D270" t="s">
        <v>183</v>
      </c>
      <c r="E270">
        <v>2.2000000000000002</v>
      </c>
      <c r="F270" t="s">
        <v>193</v>
      </c>
      <c r="G270" t="s">
        <v>459</v>
      </c>
      <c r="H270" t="s">
        <v>460</v>
      </c>
      <c r="I270" t="s">
        <v>65</v>
      </c>
      <c r="J270" t="s">
        <v>66</v>
      </c>
      <c r="K270" t="s">
        <v>855</v>
      </c>
      <c r="L270">
        <v>1</v>
      </c>
      <c r="M270">
        <v>29</v>
      </c>
      <c r="N270" t="s">
        <v>884</v>
      </c>
      <c r="O270" t="s">
        <v>54</v>
      </c>
      <c r="P270">
        <v>2900</v>
      </c>
      <c r="Q270" t="s">
        <v>311</v>
      </c>
      <c r="R270">
        <v>2910</v>
      </c>
      <c r="S270" t="s">
        <v>105</v>
      </c>
      <c r="T270">
        <v>2911</v>
      </c>
      <c r="U270" t="s">
        <v>312</v>
      </c>
      <c r="V270">
        <v>0</v>
      </c>
      <c r="W270" t="s">
        <v>58</v>
      </c>
      <c r="X270">
        <v>2000</v>
      </c>
      <c r="Y270" t="s">
        <v>105</v>
      </c>
      <c r="Z270" t="s">
        <v>815</v>
      </c>
      <c r="AA270" t="s">
        <v>857</v>
      </c>
      <c r="AB270" t="s">
        <v>472</v>
      </c>
      <c r="AC270" t="s">
        <v>473</v>
      </c>
      <c r="AD270" t="s">
        <v>885</v>
      </c>
      <c r="AG270">
        <v>0</v>
      </c>
      <c r="AH270" s="1">
        <v>2300000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 s="1">
        <v>2300000</v>
      </c>
      <c r="AT270" s="1">
        <v>-2300000</v>
      </c>
    </row>
    <row r="271" spans="1:46" hidden="1" x14ac:dyDescent="0.35">
      <c r="A271" t="s">
        <v>812</v>
      </c>
      <c r="B271" t="s">
        <v>64</v>
      </c>
      <c r="C271">
        <v>2</v>
      </c>
      <c r="D271" t="s">
        <v>183</v>
      </c>
      <c r="E271">
        <v>2.2000000000000002</v>
      </c>
      <c r="F271" t="s">
        <v>193</v>
      </c>
      <c r="G271" t="s">
        <v>459</v>
      </c>
      <c r="H271" t="s">
        <v>460</v>
      </c>
      <c r="I271" t="s">
        <v>65</v>
      </c>
      <c r="J271" t="s">
        <v>66</v>
      </c>
      <c r="K271" t="s">
        <v>855</v>
      </c>
      <c r="L271">
        <v>1</v>
      </c>
      <c r="M271">
        <v>29</v>
      </c>
      <c r="N271" t="s">
        <v>884</v>
      </c>
      <c r="O271" t="s">
        <v>54</v>
      </c>
      <c r="P271">
        <v>2900</v>
      </c>
      <c r="Q271" t="s">
        <v>311</v>
      </c>
      <c r="R271">
        <v>2980</v>
      </c>
      <c r="S271" t="s">
        <v>105</v>
      </c>
      <c r="T271">
        <v>2981</v>
      </c>
      <c r="U271" t="s">
        <v>380</v>
      </c>
      <c r="V271">
        <v>0</v>
      </c>
      <c r="W271" t="s">
        <v>58</v>
      </c>
      <c r="X271">
        <v>2000</v>
      </c>
      <c r="Y271" t="s">
        <v>105</v>
      </c>
      <c r="Z271" t="s">
        <v>815</v>
      </c>
      <c r="AA271" t="s">
        <v>857</v>
      </c>
      <c r="AB271" t="s">
        <v>472</v>
      </c>
      <c r="AC271" t="s">
        <v>473</v>
      </c>
      <c r="AD271" t="s">
        <v>885</v>
      </c>
      <c r="AG271" s="1">
        <v>812000</v>
      </c>
      <c r="AH271" s="1">
        <v>264000</v>
      </c>
      <c r="AI271" s="1">
        <v>812000</v>
      </c>
      <c r="AJ271" s="1">
        <v>812000</v>
      </c>
      <c r="AK271" s="1">
        <v>812000</v>
      </c>
      <c r="AL271" s="1">
        <v>812000</v>
      </c>
      <c r="AM271" s="1">
        <v>812000</v>
      </c>
      <c r="AN271">
        <v>0</v>
      </c>
      <c r="AO271">
        <v>0</v>
      </c>
      <c r="AP271">
        <v>0</v>
      </c>
      <c r="AQ271" s="1">
        <v>581839</v>
      </c>
      <c r="AR271">
        <v>0</v>
      </c>
      <c r="AS271" s="1">
        <v>33839</v>
      </c>
      <c r="AT271" s="1">
        <v>548000</v>
      </c>
    </row>
    <row r="272" spans="1:46" hidden="1" x14ac:dyDescent="0.35">
      <c r="A272" t="s">
        <v>812</v>
      </c>
      <c r="B272" t="s">
        <v>64</v>
      </c>
      <c r="C272">
        <v>2</v>
      </c>
      <c r="D272" t="s">
        <v>183</v>
      </c>
      <c r="E272">
        <v>2.2000000000000002</v>
      </c>
      <c r="F272" t="s">
        <v>193</v>
      </c>
      <c r="G272" t="s">
        <v>459</v>
      </c>
      <c r="H272" t="s">
        <v>460</v>
      </c>
      <c r="I272" t="s">
        <v>65</v>
      </c>
      <c r="J272" t="s">
        <v>66</v>
      </c>
      <c r="K272" t="s">
        <v>855</v>
      </c>
      <c r="L272">
        <v>1</v>
      </c>
      <c r="M272">
        <v>29</v>
      </c>
      <c r="N272" t="s">
        <v>884</v>
      </c>
      <c r="O272" t="s">
        <v>54</v>
      </c>
      <c r="P272">
        <v>3100</v>
      </c>
      <c r="Q272" t="s">
        <v>198</v>
      </c>
      <c r="R272">
        <v>3110</v>
      </c>
      <c r="S272" t="s">
        <v>56</v>
      </c>
      <c r="T272">
        <v>3111</v>
      </c>
      <c r="U272" t="s">
        <v>199</v>
      </c>
      <c r="V272">
        <v>0</v>
      </c>
      <c r="W272" t="s">
        <v>58</v>
      </c>
      <c r="X272">
        <v>3000</v>
      </c>
      <c r="Y272" t="s">
        <v>56</v>
      </c>
      <c r="Z272" t="s">
        <v>815</v>
      </c>
      <c r="AA272" t="s">
        <v>857</v>
      </c>
      <c r="AB272" t="s">
        <v>472</v>
      </c>
      <c r="AC272" t="s">
        <v>473</v>
      </c>
      <c r="AD272" t="s">
        <v>885</v>
      </c>
      <c r="AG272" s="1">
        <v>146580205.30000001</v>
      </c>
      <c r="AH272" s="1">
        <v>248334549.97</v>
      </c>
      <c r="AI272" s="1">
        <v>146580205.30000001</v>
      </c>
      <c r="AJ272" s="1">
        <v>146580205.30000001</v>
      </c>
      <c r="AK272" s="1">
        <v>146580205.30000001</v>
      </c>
      <c r="AL272" s="1">
        <v>146580205.30000001</v>
      </c>
      <c r="AM272" s="1">
        <v>146580205.30000001</v>
      </c>
      <c r="AN272">
        <v>0</v>
      </c>
      <c r="AO272">
        <v>0</v>
      </c>
      <c r="AP272">
        <v>0</v>
      </c>
      <c r="AQ272">
        <v>0</v>
      </c>
      <c r="AR272">
        <v>0</v>
      </c>
      <c r="AS272" s="1">
        <v>101754344.67</v>
      </c>
      <c r="AT272" s="1">
        <v>-101754344.67</v>
      </c>
    </row>
    <row r="273" spans="1:46" hidden="1" x14ac:dyDescent="0.35">
      <c r="A273" t="s">
        <v>812</v>
      </c>
      <c r="B273" t="s">
        <v>64</v>
      </c>
      <c r="C273">
        <v>2</v>
      </c>
      <c r="D273" t="s">
        <v>183</v>
      </c>
      <c r="E273">
        <v>2.2000000000000002</v>
      </c>
      <c r="F273" t="s">
        <v>193</v>
      </c>
      <c r="G273" t="s">
        <v>459</v>
      </c>
      <c r="H273" t="s">
        <v>460</v>
      </c>
      <c r="I273" t="s">
        <v>65</v>
      </c>
      <c r="J273" t="s">
        <v>66</v>
      </c>
      <c r="K273" t="s">
        <v>855</v>
      </c>
      <c r="L273">
        <v>1</v>
      </c>
      <c r="M273">
        <v>29</v>
      </c>
      <c r="N273" t="s">
        <v>884</v>
      </c>
      <c r="O273" t="s">
        <v>54</v>
      </c>
      <c r="P273">
        <v>3200</v>
      </c>
      <c r="Q273" t="s">
        <v>136</v>
      </c>
      <c r="R273">
        <v>3260</v>
      </c>
      <c r="S273" t="s">
        <v>56</v>
      </c>
      <c r="T273">
        <v>3261</v>
      </c>
      <c r="U273" t="s">
        <v>409</v>
      </c>
      <c r="V273">
        <v>0</v>
      </c>
      <c r="W273" t="s">
        <v>58</v>
      </c>
      <c r="X273">
        <v>3000</v>
      </c>
      <c r="Y273" t="s">
        <v>56</v>
      </c>
      <c r="Z273" t="s">
        <v>815</v>
      </c>
      <c r="AA273" t="s">
        <v>857</v>
      </c>
      <c r="AB273" t="s">
        <v>472</v>
      </c>
      <c r="AC273" t="s">
        <v>473</v>
      </c>
      <c r="AD273" t="s">
        <v>885</v>
      </c>
      <c r="AG273" s="1">
        <v>45922462.799999997</v>
      </c>
      <c r="AH273" s="1">
        <v>50000000</v>
      </c>
      <c r="AI273" s="1">
        <v>45922462.799999997</v>
      </c>
      <c r="AJ273" s="1">
        <v>45922462.799999997</v>
      </c>
      <c r="AK273" s="1">
        <v>45922462.799999997</v>
      </c>
      <c r="AL273" s="1">
        <v>45922462.799999997</v>
      </c>
      <c r="AM273" s="1">
        <v>45922462.799999997</v>
      </c>
      <c r="AN273">
        <v>0</v>
      </c>
      <c r="AO273">
        <v>0</v>
      </c>
      <c r="AP273">
        <v>0</v>
      </c>
      <c r="AQ273">
        <v>0</v>
      </c>
      <c r="AR273">
        <v>0</v>
      </c>
      <c r="AS273" s="1">
        <v>4077537.2</v>
      </c>
      <c r="AT273" s="1">
        <v>-4077537.2</v>
      </c>
    </row>
    <row r="274" spans="1:46" hidden="1" x14ac:dyDescent="0.35">
      <c r="A274" t="s">
        <v>812</v>
      </c>
      <c r="B274" t="s">
        <v>64</v>
      </c>
      <c r="C274">
        <v>2</v>
      </c>
      <c r="D274" t="s">
        <v>183</v>
      </c>
      <c r="E274">
        <v>2.2000000000000002</v>
      </c>
      <c r="F274" t="s">
        <v>193</v>
      </c>
      <c r="G274" t="s">
        <v>459</v>
      </c>
      <c r="H274" t="s">
        <v>460</v>
      </c>
      <c r="I274" t="s">
        <v>65</v>
      </c>
      <c r="J274" t="s">
        <v>66</v>
      </c>
      <c r="K274" t="s">
        <v>855</v>
      </c>
      <c r="L274">
        <v>1</v>
      </c>
      <c r="M274">
        <v>29</v>
      </c>
      <c r="N274" t="s">
        <v>884</v>
      </c>
      <c r="O274" t="s">
        <v>54</v>
      </c>
      <c r="P274">
        <v>3300</v>
      </c>
      <c r="Q274" t="s">
        <v>113</v>
      </c>
      <c r="R274">
        <v>3310</v>
      </c>
      <c r="S274" t="s">
        <v>56</v>
      </c>
      <c r="T274">
        <v>3311</v>
      </c>
      <c r="U274" t="s">
        <v>316</v>
      </c>
      <c r="V274">
        <v>0</v>
      </c>
      <c r="W274" t="s">
        <v>58</v>
      </c>
      <c r="X274">
        <v>3000</v>
      </c>
      <c r="Y274" t="s">
        <v>56</v>
      </c>
      <c r="Z274" t="s">
        <v>815</v>
      </c>
      <c r="AA274" t="s">
        <v>857</v>
      </c>
      <c r="AB274" t="s">
        <v>472</v>
      </c>
      <c r="AC274" t="s">
        <v>473</v>
      </c>
      <c r="AD274" t="s">
        <v>885</v>
      </c>
      <c r="AG274">
        <v>0</v>
      </c>
      <c r="AH274" s="1">
        <v>3150000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 s="1">
        <v>3150000</v>
      </c>
      <c r="AT274" s="1">
        <v>-3150000</v>
      </c>
    </row>
    <row r="275" spans="1:46" hidden="1" x14ac:dyDescent="0.35">
      <c r="A275" t="s">
        <v>812</v>
      </c>
      <c r="B275" t="s">
        <v>64</v>
      </c>
      <c r="C275">
        <v>2</v>
      </c>
      <c r="D275" t="s">
        <v>183</v>
      </c>
      <c r="E275">
        <v>2.2000000000000002</v>
      </c>
      <c r="F275" t="s">
        <v>193</v>
      </c>
      <c r="G275" t="s">
        <v>459</v>
      </c>
      <c r="H275" t="s">
        <v>460</v>
      </c>
      <c r="I275" t="s">
        <v>65</v>
      </c>
      <c r="J275" t="s">
        <v>66</v>
      </c>
      <c r="K275" t="s">
        <v>855</v>
      </c>
      <c r="L275">
        <v>1</v>
      </c>
      <c r="M275">
        <v>29</v>
      </c>
      <c r="N275" t="s">
        <v>884</v>
      </c>
      <c r="O275" t="s">
        <v>54</v>
      </c>
      <c r="P275">
        <v>3300</v>
      </c>
      <c r="Q275" t="s">
        <v>113</v>
      </c>
      <c r="R275">
        <v>3320</v>
      </c>
      <c r="S275" t="s">
        <v>56</v>
      </c>
      <c r="T275">
        <v>3321</v>
      </c>
      <c r="U275" t="s">
        <v>245</v>
      </c>
      <c r="V275">
        <v>0</v>
      </c>
      <c r="W275" t="s">
        <v>58</v>
      </c>
      <c r="X275">
        <v>3000</v>
      </c>
      <c r="Y275" t="s">
        <v>56</v>
      </c>
      <c r="Z275" t="s">
        <v>815</v>
      </c>
      <c r="AA275" t="s">
        <v>857</v>
      </c>
      <c r="AB275" t="s">
        <v>472</v>
      </c>
      <c r="AC275" t="s">
        <v>473</v>
      </c>
      <c r="AD275" t="s">
        <v>885</v>
      </c>
      <c r="AG275" s="1">
        <v>17536580</v>
      </c>
      <c r="AH275" s="1">
        <v>5400000</v>
      </c>
      <c r="AI275" s="1">
        <v>17536579.559999999</v>
      </c>
      <c r="AJ275" s="1">
        <v>8356292</v>
      </c>
      <c r="AK275">
        <v>0</v>
      </c>
      <c r="AL275">
        <v>0</v>
      </c>
      <c r="AM275">
        <v>0</v>
      </c>
      <c r="AN275" s="1">
        <v>9180288</v>
      </c>
      <c r="AO275" s="1">
        <v>17536580</v>
      </c>
      <c r="AP275">
        <v>0</v>
      </c>
      <c r="AQ275" s="1">
        <v>12136580</v>
      </c>
      <c r="AR275">
        <v>0</v>
      </c>
      <c r="AS275">
        <v>0</v>
      </c>
      <c r="AT275" s="1">
        <v>12136580</v>
      </c>
    </row>
    <row r="276" spans="1:46" hidden="1" x14ac:dyDescent="0.35">
      <c r="A276" t="s">
        <v>812</v>
      </c>
      <c r="B276" t="s">
        <v>64</v>
      </c>
      <c r="C276">
        <v>2</v>
      </c>
      <c r="D276" t="s">
        <v>183</v>
      </c>
      <c r="E276">
        <v>2.2000000000000002</v>
      </c>
      <c r="F276" t="s">
        <v>193</v>
      </c>
      <c r="G276" t="s">
        <v>459</v>
      </c>
      <c r="H276" t="s">
        <v>460</v>
      </c>
      <c r="I276" t="s">
        <v>65</v>
      </c>
      <c r="J276" t="s">
        <v>66</v>
      </c>
      <c r="K276" t="s">
        <v>855</v>
      </c>
      <c r="L276">
        <v>1</v>
      </c>
      <c r="M276">
        <v>29</v>
      </c>
      <c r="N276" t="s">
        <v>884</v>
      </c>
      <c r="O276" t="s">
        <v>54</v>
      </c>
      <c r="P276">
        <v>3300</v>
      </c>
      <c r="Q276" t="s">
        <v>113</v>
      </c>
      <c r="R276">
        <v>338</v>
      </c>
      <c r="S276" t="s">
        <v>478</v>
      </c>
      <c r="T276">
        <v>3381</v>
      </c>
      <c r="U276" t="s">
        <v>478</v>
      </c>
      <c r="V276">
        <v>0</v>
      </c>
      <c r="W276" t="s">
        <v>58</v>
      </c>
      <c r="X276">
        <v>3000</v>
      </c>
      <c r="Y276" t="s">
        <v>56</v>
      </c>
      <c r="Z276" t="s">
        <v>815</v>
      </c>
      <c r="AA276" t="s">
        <v>857</v>
      </c>
      <c r="AB276" t="s">
        <v>472</v>
      </c>
      <c r="AC276" t="s">
        <v>473</v>
      </c>
      <c r="AD276" t="s">
        <v>885</v>
      </c>
      <c r="AG276" s="1">
        <v>11101338.060000001</v>
      </c>
      <c r="AH276" s="1">
        <v>20000000</v>
      </c>
      <c r="AI276" s="1">
        <v>11101328.07</v>
      </c>
      <c r="AJ276" s="1">
        <v>11101328.07</v>
      </c>
      <c r="AK276" s="1">
        <v>11101328.07</v>
      </c>
      <c r="AL276" s="1">
        <v>11101328.07</v>
      </c>
      <c r="AM276" s="1">
        <v>11101328.07</v>
      </c>
      <c r="AN276">
        <v>9.99</v>
      </c>
      <c r="AO276">
        <v>9.99</v>
      </c>
      <c r="AP276">
        <v>0</v>
      </c>
      <c r="AQ276">
        <v>10</v>
      </c>
      <c r="AR276">
        <v>0</v>
      </c>
      <c r="AS276" s="1">
        <v>8898671.9399999995</v>
      </c>
      <c r="AT276" s="1">
        <v>-8898661.9399999995</v>
      </c>
    </row>
    <row r="277" spans="1:46" hidden="1" x14ac:dyDescent="0.35">
      <c r="A277" t="s">
        <v>812</v>
      </c>
      <c r="B277" t="s">
        <v>64</v>
      </c>
      <c r="C277">
        <v>2</v>
      </c>
      <c r="D277" t="s">
        <v>183</v>
      </c>
      <c r="E277">
        <v>2.2000000000000002</v>
      </c>
      <c r="F277" t="s">
        <v>193</v>
      </c>
      <c r="G277" t="s">
        <v>459</v>
      </c>
      <c r="H277" t="s">
        <v>460</v>
      </c>
      <c r="I277" t="s">
        <v>65</v>
      </c>
      <c r="J277" t="s">
        <v>66</v>
      </c>
      <c r="K277" t="s">
        <v>855</v>
      </c>
      <c r="L277">
        <v>1</v>
      </c>
      <c r="M277">
        <v>29</v>
      </c>
      <c r="N277" t="s">
        <v>884</v>
      </c>
      <c r="O277" t="s">
        <v>54</v>
      </c>
      <c r="P277">
        <v>3500</v>
      </c>
      <c r="Q277" t="s">
        <v>189</v>
      </c>
      <c r="R277">
        <v>3570</v>
      </c>
      <c r="S277" t="s">
        <v>56</v>
      </c>
      <c r="T277">
        <v>3571</v>
      </c>
      <c r="U277" t="s">
        <v>392</v>
      </c>
      <c r="V277">
        <v>11</v>
      </c>
      <c r="W277" t="s">
        <v>886</v>
      </c>
      <c r="X277">
        <v>3000</v>
      </c>
      <c r="Y277" t="s">
        <v>56</v>
      </c>
      <c r="Z277" t="s">
        <v>815</v>
      </c>
      <c r="AA277" t="s">
        <v>857</v>
      </c>
      <c r="AB277" t="s">
        <v>472</v>
      </c>
      <c r="AC277" t="s">
        <v>473</v>
      </c>
      <c r="AD277" t="s">
        <v>885</v>
      </c>
      <c r="AG277">
        <v>0</v>
      </c>
      <c r="AH277" s="1">
        <v>99999994.560000002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5.44</v>
      </c>
      <c r="AR277">
        <v>0</v>
      </c>
      <c r="AS277" s="1">
        <v>100000000</v>
      </c>
      <c r="AT277" s="1">
        <v>-99999994.560000002</v>
      </c>
    </row>
    <row r="278" spans="1:46" hidden="1" x14ac:dyDescent="0.35">
      <c r="A278" t="s">
        <v>812</v>
      </c>
      <c r="B278" t="s">
        <v>64</v>
      </c>
      <c r="C278">
        <v>2</v>
      </c>
      <c r="D278" t="s">
        <v>183</v>
      </c>
      <c r="E278">
        <v>2.2000000000000002</v>
      </c>
      <c r="F278" t="s">
        <v>193</v>
      </c>
      <c r="G278" t="s">
        <v>459</v>
      </c>
      <c r="H278" t="s">
        <v>460</v>
      </c>
      <c r="I278" t="s">
        <v>65</v>
      </c>
      <c r="J278" t="s">
        <v>66</v>
      </c>
      <c r="K278" t="s">
        <v>855</v>
      </c>
      <c r="L278">
        <v>1</v>
      </c>
      <c r="M278">
        <v>29</v>
      </c>
      <c r="N278" t="s">
        <v>884</v>
      </c>
      <c r="O278" t="s">
        <v>54</v>
      </c>
      <c r="P278">
        <v>3500</v>
      </c>
      <c r="Q278" t="s">
        <v>189</v>
      </c>
      <c r="R278">
        <v>3570</v>
      </c>
      <c r="S278" t="s">
        <v>56</v>
      </c>
      <c r="T278">
        <v>3571</v>
      </c>
      <c r="U278" t="s">
        <v>392</v>
      </c>
      <c r="V278">
        <v>12</v>
      </c>
      <c r="W278" t="s">
        <v>887</v>
      </c>
      <c r="X278">
        <v>3000</v>
      </c>
      <c r="Y278" t="s">
        <v>56</v>
      </c>
      <c r="Z278" t="s">
        <v>815</v>
      </c>
      <c r="AA278" t="s">
        <v>857</v>
      </c>
      <c r="AB278" t="s">
        <v>472</v>
      </c>
      <c r="AC278" t="s">
        <v>473</v>
      </c>
      <c r="AD278" t="s">
        <v>885</v>
      </c>
      <c r="AG278">
        <v>0</v>
      </c>
      <c r="AH278" s="1">
        <v>100000005.44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 s="1">
        <v>100000005.44</v>
      </c>
      <c r="AT278" s="1">
        <v>-100000005.44</v>
      </c>
    </row>
    <row r="279" spans="1:46" hidden="1" x14ac:dyDescent="0.35">
      <c r="A279" t="s">
        <v>812</v>
      </c>
      <c r="B279" t="s">
        <v>64</v>
      </c>
      <c r="C279">
        <v>2</v>
      </c>
      <c r="D279" t="s">
        <v>183</v>
      </c>
      <c r="E279">
        <v>2.2000000000000002</v>
      </c>
      <c r="F279" t="s">
        <v>193</v>
      </c>
      <c r="G279" t="s">
        <v>459</v>
      </c>
      <c r="H279" t="s">
        <v>460</v>
      </c>
      <c r="I279" t="s">
        <v>65</v>
      </c>
      <c r="J279" t="s">
        <v>66</v>
      </c>
      <c r="K279" t="s">
        <v>855</v>
      </c>
      <c r="L279">
        <v>1</v>
      </c>
      <c r="M279">
        <v>29</v>
      </c>
      <c r="N279" t="s">
        <v>884</v>
      </c>
      <c r="O279" t="s">
        <v>54</v>
      </c>
      <c r="P279">
        <v>3900</v>
      </c>
      <c r="Q279" t="s">
        <v>55</v>
      </c>
      <c r="R279">
        <v>3920</v>
      </c>
      <c r="S279" t="s">
        <v>56</v>
      </c>
      <c r="T279">
        <v>3922</v>
      </c>
      <c r="U279" t="s">
        <v>258</v>
      </c>
      <c r="V279">
        <v>0</v>
      </c>
      <c r="W279" t="s">
        <v>58</v>
      </c>
      <c r="X279">
        <v>3000</v>
      </c>
      <c r="Y279" t="s">
        <v>56</v>
      </c>
      <c r="Z279" t="s">
        <v>815</v>
      </c>
      <c r="AA279" t="s">
        <v>857</v>
      </c>
      <c r="AB279" t="s">
        <v>472</v>
      </c>
      <c r="AC279" t="s">
        <v>473</v>
      </c>
      <c r="AD279" t="s">
        <v>885</v>
      </c>
      <c r="AG279" s="1">
        <v>2578444</v>
      </c>
      <c r="AH279" s="1">
        <v>11000000</v>
      </c>
      <c r="AI279" s="1">
        <v>2578444</v>
      </c>
      <c r="AJ279" s="1">
        <v>2578444</v>
      </c>
      <c r="AK279" s="1">
        <v>2578444</v>
      </c>
      <c r="AL279" s="1">
        <v>2578444</v>
      </c>
      <c r="AM279" s="1">
        <v>2578444</v>
      </c>
      <c r="AN279">
        <v>0</v>
      </c>
      <c r="AO279">
        <v>0</v>
      </c>
      <c r="AP279">
        <v>0</v>
      </c>
      <c r="AQ279">
        <v>0</v>
      </c>
      <c r="AR279">
        <v>0</v>
      </c>
      <c r="AS279" s="1">
        <v>8421556</v>
      </c>
      <c r="AT279" s="1">
        <v>-8421556</v>
      </c>
    </row>
    <row r="280" spans="1:46" hidden="1" x14ac:dyDescent="0.35">
      <c r="A280" t="s">
        <v>812</v>
      </c>
      <c r="B280" t="s">
        <v>64</v>
      </c>
      <c r="C280">
        <v>2</v>
      </c>
      <c r="D280" t="s">
        <v>183</v>
      </c>
      <c r="E280">
        <v>2.2000000000000002</v>
      </c>
      <c r="F280" t="s">
        <v>193</v>
      </c>
      <c r="G280" t="s">
        <v>459</v>
      </c>
      <c r="H280" t="s">
        <v>460</v>
      </c>
      <c r="I280" t="s">
        <v>65</v>
      </c>
      <c r="J280" t="s">
        <v>66</v>
      </c>
      <c r="K280" t="s">
        <v>822</v>
      </c>
      <c r="L280">
        <v>1</v>
      </c>
      <c r="M280">
        <v>63</v>
      </c>
      <c r="N280" t="s">
        <v>888</v>
      </c>
      <c r="O280" t="s">
        <v>116</v>
      </c>
      <c r="P280">
        <v>5600</v>
      </c>
      <c r="Q280" t="s">
        <v>209</v>
      </c>
      <c r="R280">
        <v>5690</v>
      </c>
      <c r="S280" t="s">
        <v>118</v>
      </c>
      <c r="T280">
        <v>5691</v>
      </c>
      <c r="U280" t="s">
        <v>210</v>
      </c>
      <c r="V280">
        <v>50</v>
      </c>
      <c r="W280" t="s">
        <v>889</v>
      </c>
      <c r="X280">
        <v>5000</v>
      </c>
      <c r="Y280" t="s">
        <v>118</v>
      </c>
      <c r="Z280" t="s">
        <v>815</v>
      </c>
      <c r="AA280" t="s">
        <v>824</v>
      </c>
      <c r="AB280" t="s">
        <v>472</v>
      </c>
      <c r="AC280" t="s">
        <v>890</v>
      </c>
      <c r="AD280" t="s">
        <v>891</v>
      </c>
      <c r="AG280" s="1">
        <v>900000</v>
      </c>
      <c r="AH280">
        <v>0</v>
      </c>
      <c r="AI280" s="1">
        <v>706213.93</v>
      </c>
      <c r="AJ280" s="1">
        <v>706213.93</v>
      </c>
      <c r="AK280">
        <v>0</v>
      </c>
      <c r="AL280">
        <v>0</v>
      </c>
      <c r="AM280">
        <v>0</v>
      </c>
      <c r="AN280" s="1">
        <v>193786.07</v>
      </c>
      <c r="AO280" s="1">
        <v>900000</v>
      </c>
      <c r="AP280" s="1">
        <v>7000000</v>
      </c>
      <c r="AQ280">
        <v>0</v>
      </c>
      <c r="AR280">
        <v>0</v>
      </c>
      <c r="AS280" s="1">
        <v>6100000</v>
      </c>
      <c r="AT280" s="1">
        <v>900000</v>
      </c>
    </row>
    <row r="281" spans="1:46" hidden="1" x14ac:dyDescent="0.35">
      <c r="A281" t="s">
        <v>812</v>
      </c>
      <c r="B281" t="s">
        <v>64</v>
      </c>
      <c r="C281">
        <v>2</v>
      </c>
      <c r="D281" t="s">
        <v>183</v>
      </c>
      <c r="E281">
        <v>2.2000000000000002</v>
      </c>
      <c r="F281" t="s">
        <v>193</v>
      </c>
      <c r="G281" t="s">
        <v>459</v>
      </c>
      <c r="H281" t="s">
        <v>460</v>
      </c>
      <c r="I281" t="s">
        <v>65</v>
      </c>
      <c r="J281" t="s">
        <v>66</v>
      </c>
      <c r="K281" t="s">
        <v>822</v>
      </c>
      <c r="L281">
        <v>1</v>
      </c>
      <c r="M281">
        <v>63</v>
      </c>
      <c r="N281" t="s">
        <v>888</v>
      </c>
      <c r="O281" t="s">
        <v>116</v>
      </c>
      <c r="P281">
        <v>5600</v>
      </c>
      <c r="Q281" t="s">
        <v>209</v>
      </c>
      <c r="R281">
        <v>5690</v>
      </c>
      <c r="S281" t="s">
        <v>118</v>
      </c>
      <c r="T281">
        <v>5691</v>
      </c>
      <c r="U281" t="s">
        <v>210</v>
      </c>
      <c r="V281">
        <v>56</v>
      </c>
      <c r="W281" t="s">
        <v>826</v>
      </c>
      <c r="X281">
        <v>5000</v>
      </c>
      <c r="Y281" t="s">
        <v>118</v>
      </c>
      <c r="Z281" t="s">
        <v>815</v>
      </c>
      <c r="AA281" t="s">
        <v>824</v>
      </c>
      <c r="AB281" t="s">
        <v>472</v>
      </c>
      <c r="AC281" t="s">
        <v>890</v>
      </c>
      <c r="AD281" t="s">
        <v>891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 s="1">
        <v>20000000</v>
      </c>
      <c r="AQ281">
        <v>0</v>
      </c>
      <c r="AR281">
        <v>0</v>
      </c>
      <c r="AS281" s="1">
        <v>20000000</v>
      </c>
      <c r="AT281">
        <v>0</v>
      </c>
    </row>
    <row r="282" spans="1:46" hidden="1" x14ac:dyDescent="0.35">
      <c r="A282" t="s">
        <v>812</v>
      </c>
      <c r="B282" t="s">
        <v>64</v>
      </c>
      <c r="C282">
        <v>2</v>
      </c>
      <c r="D282" t="s">
        <v>183</v>
      </c>
      <c r="E282">
        <v>2.2000000000000002</v>
      </c>
      <c r="F282" t="s">
        <v>193</v>
      </c>
      <c r="G282" t="s">
        <v>459</v>
      </c>
      <c r="H282" t="s">
        <v>460</v>
      </c>
      <c r="I282" t="s">
        <v>65</v>
      </c>
      <c r="J282" t="s">
        <v>66</v>
      </c>
      <c r="K282" t="s">
        <v>822</v>
      </c>
      <c r="L282">
        <v>1</v>
      </c>
      <c r="M282">
        <v>63</v>
      </c>
      <c r="N282" t="s">
        <v>888</v>
      </c>
      <c r="O282" t="s">
        <v>54</v>
      </c>
      <c r="P282">
        <v>2500</v>
      </c>
      <c r="Q282" t="s">
        <v>309</v>
      </c>
      <c r="R282">
        <v>2510</v>
      </c>
      <c r="S282" t="s">
        <v>105</v>
      </c>
      <c r="T282">
        <v>2511</v>
      </c>
      <c r="U282" t="s">
        <v>475</v>
      </c>
      <c r="V282">
        <v>0</v>
      </c>
      <c r="W282" t="s">
        <v>58</v>
      </c>
      <c r="X282">
        <v>2000</v>
      </c>
      <c r="Y282" t="s">
        <v>105</v>
      </c>
      <c r="Z282" t="s">
        <v>815</v>
      </c>
      <c r="AA282" t="s">
        <v>824</v>
      </c>
      <c r="AB282" t="s">
        <v>472</v>
      </c>
      <c r="AC282" t="s">
        <v>890</v>
      </c>
      <c r="AD282" t="s">
        <v>891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</row>
    <row r="283" spans="1:46" hidden="1" x14ac:dyDescent="0.35">
      <c r="A283" t="s">
        <v>812</v>
      </c>
      <c r="B283" t="s">
        <v>64</v>
      </c>
      <c r="C283">
        <v>2</v>
      </c>
      <c r="D283" t="s">
        <v>183</v>
      </c>
      <c r="E283">
        <v>2.2000000000000002</v>
      </c>
      <c r="F283" t="s">
        <v>193</v>
      </c>
      <c r="G283" t="s">
        <v>459</v>
      </c>
      <c r="H283" t="s">
        <v>460</v>
      </c>
      <c r="I283" t="s">
        <v>65</v>
      </c>
      <c r="J283" t="s">
        <v>66</v>
      </c>
      <c r="K283" t="s">
        <v>822</v>
      </c>
      <c r="L283">
        <v>1</v>
      </c>
      <c r="M283">
        <v>63</v>
      </c>
      <c r="N283" t="s">
        <v>888</v>
      </c>
      <c r="O283" t="s">
        <v>54</v>
      </c>
      <c r="P283">
        <v>2500</v>
      </c>
      <c r="Q283" t="s">
        <v>309</v>
      </c>
      <c r="R283">
        <v>2550</v>
      </c>
      <c r="S283" t="s">
        <v>105</v>
      </c>
      <c r="T283">
        <v>2551</v>
      </c>
      <c r="U283" t="s">
        <v>476</v>
      </c>
      <c r="V283">
        <v>0</v>
      </c>
      <c r="W283" t="s">
        <v>58</v>
      </c>
      <c r="X283">
        <v>2000</v>
      </c>
      <c r="Y283" t="s">
        <v>105</v>
      </c>
      <c r="Z283" t="s">
        <v>815</v>
      </c>
      <c r="AA283" t="s">
        <v>824</v>
      </c>
      <c r="AB283" t="s">
        <v>472</v>
      </c>
      <c r="AC283" t="s">
        <v>890</v>
      </c>
      <c r="AD283" t="s">
        <v>891</v>
      </c>
      <c r="AG283" s="1">
        <v>200000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 s="1">
        <v>200000</v>
      </c>
      <c r="AO283" s="1">
        <v>200000</v>
      </c>
      <c r="AP283" s="1">
        <v>200000</v>
      </c>
      <c r="AQ283">
        <v>0</v>
      </c>
      <c r="AR283">
        <v>0</v>
      </c>
      <c r="AS283">
        <v>0</v>
      </c>
      <c r="AT283" s="1">
        <v>200000</v>
      </c>
    </row>
    <row r="284" spans="1:46" hidden="1" x14ac:dyDescent="0.35">
      <c r="A284" t="s">
        <v>812</v>
      </c>
      <c r="B284" t="s">
        <v>64</v>
      </c>
      <c r="C284">
        <v>2</v>
      </c>
      <c r="D284" t="s">
        <v>183</v>
      </c>
      <c r="E284">
        <v>2.2000000000000002</v>
      </c>
      <c r="F284" t="s">
        <v>193</v>
      </c>
      <c r="G284" t="s">
        <v>459</v>
      </c>
      <c r="H284" t="s">
        <v>460</v>
      </c>
      <c r="I284" t="s">
        <v>65</v>
      </c>
      <c r="J284" t="s">
        <v>66</v>
      </c>
      <c r="K284" t="s">
        <v>822</v>
      </c>
      <c r="L284">
        <v>1</v>
      </c>
      <c r="M284">
        <v>63</v>
      </c>
      <c r="N284" t="s">
        <v>888</v>
      </c>
      <c r="O284" t="s">
        <v>54</v>
      </c>
      <c r="P284">
        <v>2700</v>
      </c>
      <c r="Q284" t="s">
        <v>104</v>
      </c>
      <c r="R284">
        <v>2720</v>
      </c>
      <c r="S284" t="s">
        <v>105</v>
      </c>
      <c r="T284">
        <v>2721</v>
      </c>
      <c r="U284" t="s">
        <v>377</v>
      </c>
      <c r="V284">
        <v>0</v>
      </c>
      <c r="W284" t="s">
        <v>58</v>
      </c>
      <c r="X284">
        <v>2000</v>
      </c>
      <c r="Y284" t="s">
        <v>105</v>
      </c>
      <c r="Z284" t="s">
        <v>815</v>
      </c>
      <c r="AA284" t="s">
        <v>824</v>
      </c>
      <c r="AB284" t="s">
        <v>472</v>
      </c>
      <c r="AC284" t="s">
        <v>890</v>
      </c>
      <c r="AD284" t="s">
        <v>891</v>
      </c>
      <c r="AG284" s="1">
        <v>300000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 s="1">
        <v>300000</v>
      </c>
      <c r="AO284" s="1">
        <v>300000</v>
      </c>
      <c r="AP284" s="1">
        <v>300000</v>
      </c>
      <c r="AQ284">
        <v>0</v>
      </c>
      <c r="AR284">
        <v>0</v>
      </c>
      <c r="AS284">
        <v>0</v>
      </c>
      <c r="AT284" s="1">
        <v>300000</v>
      </c>
    </row>
    <row r="285" spans="1:46" hidden="1" x14ac:dyDescent="0.35">
      <c r="A285" t="s">
        <v>812</v>
      </c>
      <c r="B285" t="s">
        <v>64</v>
      </c>
      <c r="C285">
        <v>2</v>
      </c>
      <c r="D285" t="s">
        <v>183</v>
      </c>
      <c r="E285">
        <v>2.2000000000000002</v>
      </c>
      <c r="F285" t="s">
        <v>193</v>
      </c>
      <c r="G285" t="s">
        <v>459</v>
      </c>
      <c r="H285" t="s">
        <v>460</v>
      </c>
      <c r="I285" t="s">
        <v>65</v>
      </c>
      <c r="J285" t="s">
        <v>66</v>
      </c>
      <c r="K285" t="s">
        <v>822</v>
      </c>
      <c r="L285">
        <v>1</v>
      </c>
      <c r="M285">
        <v>63</v>
      </c>
      <c r="N285" t="s">
        <v>888</v>
      </c>
      <c r="O285" t="s">
        <v>54</v>
      </c>
      <c r="P285">
        <v>2900</v>
      </c>
      <c r="Q285" t="s">
        <v>311</v>
      </c>
      <c r="R285">
        <v>2910</v>
      </c>
      <c r="S285" t="s">
        <v>105</v>
      </c>
      <c r="T285">
        <v>2911</v>
      </c>
      <c r="U285" t="s">
        <v>312</v>
      </c>
      <c r="V285">
        <v>0</v>
      </c>
      <c r="W285" t="s">
        <v>58</v>
      </c>
      <c r="X285">
        <v>2000</v>
      </c>
      <c r="Y285" t="s">
        <v>105</v>
      </c>
      <c r="Z285" t="s">
        <v>815</v>
      </c>
      <c r="AA285" t="s">
        <v>824</v>
      </c>
      <c r="AB285" t="s">
        <v>472</v>
      </c>
      <c r="AC285" t="s">
        <v>890</v>
      </c>
      <c r="AD285" t="s">
        <v>891</v>
      </c>
      <c r="AG285" s="1">
        <v>100000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 s="1">
        <v>100000</v>
      </c>
      <c r="AO285" s="1">
        <v>100000</v>
      </c>
      <c r="AP285" s="1">
        <v>500000</v>
      </c>
      <c r="AQ285">
        <v>0</v>
      </c>
      <c r="AR285">
        <v>0</v>
      </c>
      <c r="AS285" s="1">
        <v>400000</v>
      </c>
      <c r="AT285" s="1">
        <v>100000</v>
      </c>
    </row>
    <row r="286" spans="1:46" hidden="1" x14ac:dyDescent="0.35">
      <c r="A286" t="s">
        <v>812</v>
      </c>
      <c r="B286" t="s">
        <v>64</v>
      </c>
      <c r="C286">
        <v>2</v>
      </c>
      <c r="D286" t="s">
        <v>183</v>
      </c>
      <c r="E286">
        <v>2.2000000000000002</v>
      </c>
      <c r="F286" t="s">
        <v>193</v>
      </c>
      <c r="G286" t="s">
        <v>459</v>
      </c>
      <c r="H286" t="s">
        <v>460</v>
      </c>
      <c r="I286" t="s">
        <v>65</v>
      </c>
      <c r="J286" t="s">
        <v>66</v>
      </c>
      <c r="K286" t="s">
        <v>822</v>
      </c>
      <c r="L286">
        <v>1</v>
      </c>
      <c r="M286">
        <v>63</v>
      </c>
      <c r="N286" t="s">
        <v>888</v>
      </c>
      <c r="O286" t="s">
        <v>54</v>
      </c>
      <c r="P286">
        <v>2900</v>
      </c>
      <c r="Q286" t="s">
        <v>311</v>
      </c>
      <c r="R286">
        <v>2980</v>
      </c>
      <c r="S286" t="s">
        <v>105</v>
      </c>
      <c r="T286">
        <v>2981</v>
      </c>
      <c r="U286" t="s">
        <v>380</v>
      </c>
      <c r="V286">
        <v>0</v>
      </c>
      <c r="W286" t="s">
        <v>58</v>
      </c>
      <c r="X286">
        <v>2000</v>
      </c>
      <c r="Y286" t="s">
        <v>105</v>
      </c>
      <c r="Z286" t="s">
        <v>815</v>
      </c>
      <c r="AA286" t="s">
        <v>824</v>
      </c>
      <c r="AB286" t="s">
        <v>472</v>
      </c>
      <c r="AC286" t="s">
        <v>890</v>
      </c>
      <c r="AD286" t="s">
        <v>891</v>
      </c>
      <c r="AG286" s="1">
        <v>1000000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 s="1">
        <v>1000000</v>
      </c>
      <c r="AO286" s="1">
        <v>1000000</v>
      </c>
      <c r="AP286" s="1">
        <v>2000000</v>
      </c>
      <c r="AQ286">
        <v>0</v>
      </c>
      <c r="AR286">
        <v>0</v>
      </c>
      <c r="AS286" s="1">
        <v>1000000</v>
      </c>
      <c r="AT286" s="1">
        <v>1000000</v>
      </c>
    </row>
    <row r="287" spans="1:46" hidden="1" x14ac:dyDescent="0.35">
      <c r="A287" t="s">
        <v>812</v>
      </c>
      <c r="B287" t="s">
        <v>64</v>
      </c>
      <c r="C287">
        <v>2</v>
      </c>
      <c r="D287" t="s">
        <v>183</v>
      </c>
      <c r="E287">
        <v>2.2000000000000002</v>
      </c>
      <c r="F287" t="s">
        <v>193</v>
      </c>
      <c r="G287" t="s">
        <v>459</v>
      </c>
      <c r="H287" t="s">
        <v>460</v>
      </c>
      <c r="I287" t="s">
        <v>65</v>
      </c>
      <c r="J287" t="s">
        <v>66</v>
      </c>
      <c r="K287" t="s">
        <v>822</v>
      </c>
      <c r="L287">
        <v>1</v>
      </c>
      <c r="M287">
        <v>63</v>
      </c>
      <c r="N287" t="s">
        <v>888</v>
      </c>
      <c r="O287" t="s">
        <v>54</v>
      </c>
      <c r="P287">
        <v>3200</v>
      </c>
      <c r="Q287" t="s">
        <v>136</v>
      </c>
      <c r="R287">
        <v>3260</v>
      </c>
      <c r="S287" t="s">
        <v>56</v>
      </c>
      <c r="T287">
        <v>3261</v>
      </c>
      <c r="U287" t="s">
        <v>409</v>
      </c>
      <c r="V287">
        <v>0</v>
      </c>
      <c r="W287" t="s">
        <v>58</v>
      </c>
      <c r="X287">
        <v>3000</v>
      </c>
      <c r="Y287" t="s">
        <v>56</v>
      </c>
      <c r="Z287" t="s">
        <v>815</v>
      </c>
      <c r="AA287" t="s">
        <v>824</v>
      </c>
      <c r="AB287" t="s">
        <v>472</v>
      </c>
      <c r="AC287" t="s">
        <v>890</v>
      </c>
      <c r="AD287" t="s">
        <v>891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</row>
    <row r="288" spans="1:46" hidden="1" x14ac:dyDescent="0.35">
      <c r="A288" t="s">
        <v>812</v>
      </c>
      <c r="B288" t="s">
        <v>64</v>
      </c>
      <c r="C288">
        <v>2</v>
      </c>
      <c r="D288" t="s">
        <v>183</v>
      </c>
      <c r="E288">
        <v>2.2000000000000002</v>
      </c>
      <c r="F288" t="s">
        <v>193</v>
      </c>
      <c r="G288" t="s">
        <v>459</v>
      </c>
      <c r="H288" t="s">
        <v>460</v>
      </c>
      <c r="I288" t="s">
        <v>65</v>
      </c>
      <c r="J288" t="s">
        <v>66</v>
      </c>
      <c r="K288" t="s">
        <v>822</v>
      </c>
      <c r="L288">
        <v>1</v>
      </c>
      <c r="M288">
        <v>63</v>
      </c>
      <c r="N288" t="s">
        <v>888</v>
      </c>
      <c r="O288" t="s">
        <v>54</v>
      </c>
      <c r="P288">
        <v>3300</v>
      </c>
      <c r="Q288" t="s">
        <v>113</v>
      </c>
      <c r="R288">
        <v>3310</v>
      </c>
      <c r="S288" t="s">
        <v>56</v>
      </c>
      <c r="T288">
        <v>3311</v>
      </c>
      <c r="U288" t="s">
        <v>316</v>
      </c>
      <c r="V288">
        <v>0</v>
      </c>
      <c r="W288" t="s">
        <v>58</v>
      </c>
      <c r="X288">
        <v>3000</v>
      </c>
      <c r="Y288" t="s">
        <v>56</v>
      </c>
      <c r="Z288" t="s">
        <v>815</v>
      </c>
      <c r="AA288" t="s">
        <v>824</v>
      </c>
      <c r="AB288" t="s">
        <v>472</v>
      </c>
      <c r="AC288" t="s">
        <v>890</v>
      </c>
      <c r="AD288" t="s">
        <v>891</v>
      </c>
      <c r="AG288" s="1">
        <v>2000000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 s="1">
        <v>2000000</v>
      </c>
      <c r="AO288" s="1">
        <v>2000000</v>
      </c>
      <c r="AP288">
        <v>0</v>
      </c>
      <c r="AQ288" s="1">
        <v>2000000</v>
      </c>
      <c r="AR288">
        <v>0</v>
      </c>
      <c r="AS288">
        <v>0</v>
      </c>
      <c r="AT288" s="1">
        <v>2000000</v>
      </c>
    </row>
    <row r="289" spans="1:46" hidden="1" x14ac:dyDescent="0.35">
      <c r="A289" t="s">
        <v>812</v>
      </c>
      <c r="B289" t="s">
        <v>64</v>
      </c>
      <c r="C289">
        <v>2</v>
      </c>
      <c r="D289" t="s">
        <v>183</v>
      </c>
      <c r="E289">
        <v>2.2000000000000002</v>
      </c>
      <c r="F289" t="s">
        <v>193</v>
      </c>
      <c r="G289" t="s">
        <v>459</v>
      </c>
      <c r="H289" t="s">
        <v>460</v>
      </c>
      <c r="I289" t="s">
        <v>65</v>
      </c>
      <c r="J289" t="s">
        <v>66</v>
      </c>
      <c r="K289" t="s">
        <v>822</v>
      </c>
      <c r="L289">
        <v>1</v>
      </c>
      <c r="M289">
        <v>63</v>
      </c>
      <c r="N289" t="s">
        <v>888</v>
      </c>
      <c r="O289" t="s">
        <v>54</v>
      </c>
      <c r="P289">
        <v>3300</v>
      </c>
      <c r="Q289" t="s">
        <v>113</v>
      </c>
      <c r="R289">
        <v>3320</v>
      </c>
      <c r="S289" t="s">
        <v>56</v>
      </c>
      <c r="T289">
        <v>3321</v>
      </c>
      <c r="U289" t="s">
        <v>245</v>
      </c>
      <c r="V289">
        <v>0</v>
      </c>
      <c r="W289" t="s">
        <v>58</v>
      </c>
      <c r="X289">
        <v>3000</v>
      </c>
      <c r="Y289" t="s">
        <v>56</v>
      </c>
      <c r="Z289" t="s">
        <v>815</v>
      </c>
      <c r="AA289" t="s">
        <v>824</v>
      </c>
      <c r="AB289" t="s">
        <v>472</v>
      </c>
      <c r="AC289" t="s">
        <v>890</v>
      </c>
      <c r="AD289" t="s">
        <v>891</v>
      </c>
      <c r="AG289" s="1">
        <v>6000000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 s="1">
        <v>6000000</v>
      </c>
      <c r="AO289" s="1">
        <v>6000000</v>
      </c>
      <c r="AP289" s="1">
        <v>1000000</v>
      </c>
      <c r="AQ289" s="1">
        <v>5000000</v>
      </c>
      <c r="AR289">
        <v>0</v>
      </c>
      <c r="AS289">
        <v>0</v>
      </c>
      <c r="AT289" s="1">
        <v>6000000</v>
      </c>
    </row>
    <row r="290" spans="1:46" hidden="1" x14ac:dyDescent="0.35">
      <c r="A290" t="s">
        <v>812</v>
      </c>
      <c r="B290" t="s">
        <v>64</v>
      </c>
      <c r="C290">
        <v>2</v>
      </c>
      <c r="D290" t="s">
        <v>183</v>
      </c>
      <c r="E290">
        <v>2.2000000000000002</v>
      </c>
      <c r="F290" t="s">
        <v>193</v>
      </c>
      <c r="G290" t="s">
        <v>459</v>
      </c>
      <c r="H290" t="s">
        <v>460</v>
      </c>
      <c r="I290" t="s">
        <v>65</v>
      </c>
      <c r="J290" t="s">
        <v>66</v>
      </c>
      <c r="K290" t="s">
        <v>822</v>
      </c>
      <c r="L290">
        <v>1</v>
      </c>
      <c r="M290">
        <v>63</v>
      </c>
      <c r="N290" t="s">
        <v>888</v>
      </c>
      <c r="O290" t="s">
        <v>54</v>
      </c>
      <c r="P290">
        <v>3300</v>
      </c>
      <c r="Q290" t="s">
        <v>113</v>
      </c>
      <c r="R290">
        <v>338</v>
      </c>
      <c r="S290" t="s">
        <v>478</v>
      </c>
      <c r="T290">
        <v>3381</v>
      </c>
      <c r="U290" t="s">
        <v>478</v>
      </c>
      <c r="V290">
        <v>0</v>
      </c>
      <c r="W290" t="s">
        <v>58</v>
      </c>
      <c r="X290">
        <v>3000</v>
      </c>
      <c r="Y290" t="s">
        <v>56</v>
      </c>
      <c r="Z290" t="s">
        <v>815</v>
      </c>
      <c r="AA290" t="s">
        <v>824</v>
      </c>
      <c r="AB290" t="s">
        <v>472</v>
      </c>
      <c r="AC290" t="s">
        <v>890</v>
      </c>
      <c r="AD290" t="s">
        <v>891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</row>
    <row r="291" spans="1:46" hidden="1" x14ac:dyDescent="0.35">
      <c r="A291" t="s">
        <v>812</v>
      </c>
      <c r="B291" t="s">
        <v>64</v>
      </c>
      <c r="C291">
        <v>2</v>
      </c>
      <c r="D291" t="s">
        <v>183</v>
      </c>
      <c r="E291">
        <v>2.2000000000000002</v>
      </c>
      <c r="F291" t="s">
        <v>193</v>
      </c>
      <c r="G291" t="s">
        <v>459</v>
      </c>
      <c r="H291" t="s">
        <v>460</v>
      </c>
      <c r="I291" t="s">
        <v>65</v>
      </c>
      <c r="J291" t="s">
        <v>66</v>
      </c>
      <c r="K291" t="s">
        <v>822</v>
      </c>
      <c r="L291">
        <v>1</v>
      </c>
      <c r="M291">
        <v>63</v>
      </c>
      <c r="N291" t="s">
        <v>888</v>
      </c>
      <c r="O291" t="s">
        <v>54</v>
      </c>
      <c r="P291">
        <v>3500</v>
      </c>
      <c r="Q291" t="s">
        <v>189</v>
      </c>
      <c r="R291">
        <v>3570</v>
      </c>
      <c r="S291" t="s">
        <v>56</v>
      </c>
      <c r="T291">
        <v>3571</v>
      </c>
      <c r="U291" t="s">
        <v>392</v>
      </c>
      <c r="V291">
        <v>0</v>
      </c>
      <c r="W291" t="s">
        <v>58</v>
      </c>
      <c r="X291">
        <v>3000</v>
      </c>
      <c r="Y291" t="s">
        <v>56</v>
      </c>
      <c r="Z291" t="s">
        <v>815</v>
      </c>
      <c r="AA291" t="s">
        <v>824</v>
      </c>
      <c r="AB291" t="s">
        <v>472</v>
      </c>
      <c r="AC291" t="s">
        <v>890</v>
      </c>
      <c r="AD291" t="s">
        <v>891</v>
      </c>
      <c r="AG291" s="1">
        <v>200000000</v>
      </c>
      <c r="AH291">
        <v>0</v>
      </c>
      <c r="AI291" s="1">
        <v>62848782.700000003</v>
      </c>
      <c r="AJ291" s="1">
        <v>40125540.829999998</v>
      </c>
      <c r="AK291" s="1">
        <v>40125540.82</v>
      </c>
      <c r="AL291" s="1">
        <v>40125540.82</v>
      </c>
      <c r="AM291" s="1">
        <v>40125540.82</v>
      </c>
      <c r="AN291" s="1">
        <v>159874459.16999999</v>
      </c>
      <c r="AO291" s="1">
        <v>159874459.18000001</v>
      </c>
      <c r="AP291">
        <v>0</v>
      </c>
      <c r="AQ291" s="1">
        <v>200000000</v>
      </c>
      <c r="AR291">
        <v>0</v>
      </c>
      <c r="AS291">
        <v>0</v>
      </c>
      <c r="AT291" s="1">
        <v>200000000</v>
      </c>
    </row>
    <row r="292" spans="1:46" hidden="1" x14ac:dyDescent="0.35">
      <c r="A292" t="s">
        <v>812</v>
      </c>
      <c r="B292" t="s">
        <v>64</v>
      </c>
      <c r="C292">
        <v>2</v>
      </c>
      <c r="D292" t="s">
        <v>183</v>
      </c>
      <c r="E292">
        <v>2.2000000000000002</v>
      </c>
      <c r="F292" t="s">
        <v>193</v>
      </c>
      <c r="G292" t="s">
        <v>459</v>
      </c>
      <c r="H292" t="s">
        <v>460</v>
      </c>
      <c r="I292" t="s">
        <v>65</v>
      </c>
      <c r="J292" t="s">
        <v>66</v>
      </c>
      <c r="K292" t="s">
        <v>822</v>
      </c>
      <c r="L292">
        <v>1</v>
      </c>
      <c r="M292">
        <v>63</v>
      </c>
      <c r="N292" t="s">
        <v>888</v>
      </c>
      <c r="O292" t="s">
        <v>54</v>
      </c>
      <c r="P292">
        <v>3900</v>
      </c>
      <c r="Q292" t="s">
        <v>55</v>
      </c>
      <c r="R292">
        <v>3920</v>
      </c>
      <c r="S292" t="s">
        <v>56</v>
      </c>
      <c r="T292">
        <v>3922</v>
      </c>
      <c r="U292" t="s">
        <v>258</v>
      </c>
      <c r="V292">
        <v>53</v>
      </c>
      <c r="W292" t="s">
        <v>892</v>
      </c>
      <c r="X292">
        <v>3000</v>
      </c>
      <c r="Y292" t="s">
        <v>56</v>
      </c>
      <c r="Z292" t="s">
        <v>815</v>
      </c>
      <c r="AA292" t="s">
        <v>824</v>
      </c>
      <c r="AB292" t="s">
        <v>472</v>
      </c>
      <c r="AC292" t="s">
        <v>890</v>
      </c>
      <c r="AD292" t="s">
        <v>891</v>
      </c>
      <c r="AG292" s="1">
        <v>8421546</v>
      </c>
      <c r="AH292">
        <v>0</v>
      </c>
      <c r="AI292" s="1">
        <v>5394275</v>
      </c>
      <c r="AJ292" s="1">
        <v>5394275</v>
      </c>
      <c r="AK292" s="1">
        <v>5394275</v>
      </c>
      <c r="AL292" s="1">
        <v>5394275</v>
      </c>
      <c r="AM292" s="1">
        <v>5394275</v>
      </c>
      <c r="AN292" s="1">
        <v>3027271</v>
      </c>
      <c r="AO292" s="1">
        <v>3027271</v>
      </c>
      <c r="AP292" s="1">
        <v>8421546</v>
      </c>
      <c r="AQ292">
        <v>0</v>
      </c>
      <c r="AR292">
        <v>0</v>
      </c>
      <c r="AS292">
        <v>0</v>
      </c>
      <c r="AT292" s="1">
        <v>8421546</v>
      </c>
    </row>
    <row r="293" spans="1:46" hidden="1" x14ac:dyDescent="0.35">
      <c r="A293" t="s">
        <v>812</v>
      </c>
      <c r="B293" t="s">
        <v>64</v>
      </c>
      <c r="C293">
        <v>2</v>
      </c>
      <c r="D293" t="s">
        <v>183</v>
      </c>
      <c r="E293">
        <v>2.2000000000000002</v>
      </c>
      <c r="F293" t="s">
        <v>193</v>
      </c>
      <c r="G293" t="s">
        <v>459</v>
      </c>
      <c r="H293" t="s">
        <v>460</v>
      </c>
      <c r="I293" t="s">
        <v>65</v>
      </c>
      <c r="J293" t="s">
        <v>66</v>
      </c>
      <c r="K293" t="s">
        <v>822</v>
      </c>
      <c r="L293">
        <v>1</v>
      </c>
      <c r="M293">
        <v>68</v>
      </c>
      <c r="N293" t="s">
        <v>893</v>
      </c>
      <c r="O293" t="s">
        <v>54</v>
      </c>
      <c r="P293">
        <v>2400</v>
      </c>
      <c r="Q293" t="s">
        <v>368</v>
      </c>
      <c r="R293">
        <v>2410</v>
      </c>
      <c r="S293" t="s">
        <v>105</v>
      </c>
      <c r="T293">
        <v>2411</v>
      </c>
      <c r="U293" t="s">
        <v>369</v>
      </c>
      <c r="V293">
        <v>0</v>
      </c>
      <c r="W293" t="s">
        <v>58</v>
      </c>
      <c r="X293">
        <v>2000</v>
      </c>
      <c r="Y293" t="s">
        <v>105</v>
      </c>
      <c r="Z293" t="s">
        <v>815</v>
      </c>
      <c r="AA293" t="s">
        <v>824</v>
      </c>
      <c r="AB293" t="s">
        <v>472</v>
      </c>
      <c r="AC293" t="s">
        <v>473</v>
      </c>
      <c r="AD293" t="s">
        <v>885</v>
      </c>
      <c r="AG293" s="1">
        <v>97796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 s="1">
        <v>97796</v>
      </c>
      <c r="AO293" s="1">
        <v>97796</v>
      </c>
      <c r="AP293">
        <v>0</v>
      </c>
      <c r="AQ293" s="1">
        <v>97796</v>
      </c>
      <c r="AR293">
        <v>0</v>
      </c>
      <c r="AS293">
        <v>0</v>
      </c>
      <c r="AT293" s="1">
        <v>97796</v>
      </c>
    </row>
    <row r="294" spans="1:46" hidden="1" x14ac:dyDescent="0.35">
      <c r="A294" t="s">
        <v>812</v>
      </c>
      <c r="B294" t="s">
        <v>64</v>
      </c>
      <c r="C294">
        <v>2</v>
      </c>
      <c r="D294" t="s">
        <v>183</v>
      </c>
      <c r="E294">
        <v>2.2000000000000002</v>
      </c>
      <c r="F294" t="s">
        <v>193</v>
      </c>
      <c r="G294" t="s">
        <v>459</v>
      </c>
      <c r="H294" t="s">
        <v>460</v>
      </c>
      <c r="I294" t="s">
        <v>65</v>
      </c>
      <c r="J294" t="s">
        <v>66</v>
      </c>
      <c r="K294" t="s">
        <v>822</v>
      </c>
      <c r="L294">
        <v>1</v>
      </c>
      <c r="M294">
        <v>68</v>
      </c>
      <c r="N294" t="s">
        <v>893</v>
      </c>
      <c r="O294" t="s">
        <v>54</v>
      </c>
      <c r="P294">
        <v>2400</v>
      </c>
      <c r="Q294" t="s">
        <v>368</v>
      </c>
      <c r="R294">
        <v>2420</v>
      </c>
      <c r="S294" t="s">
        <v>105</v>
      </c>
      <c r="T294">
        <v>2421</v>
      </c>
      <c r="U294" t="s">
        <v>370</v>
      </c>
      <c r="V294">
        <v>0</v>
      </c>
      <c r="W294" t="s">
        <v>58</v>
      </c>
      <c r="X294">
        <v>2000</v>
      </c>
      <c r="Y294" t="s">
        <v>105</v>
      </c>
      <c r="Z294" t="s">
        <v>815</v>
      </c>
      <c r="AA294" t="s">
        <v>824</v>
      </c>
      <c r="AB294" t="s">
        <v>472</v>
      </c>
      <c r="AC294" t="s">
        <v>473</v>
      </c>
      <c r="AD294" t="s">
        <v>885</v>
      </c>
      <c r="AG294" s="1">
        <v>146814.20000000001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 s="1">
        <v>146814.20000000001</v>
      </c>
      <c r="AO294" s="1">
        <v>146814.20000000001</v>
      </c>
      <c r="AP294">
        <v>0</v>
      </c>
      <c r="AQ294" s="1">
        <v>146814.20000000001</v>
      </c>
      <c r="AR294">
        <v>0</v>
      </c>
      <c r="AS294">
        <v>0</v>
      </c>
      <c r="AT294" s="1">
        <v>146814.20000000001</v>
      </c>
    </row>
    <row r="295" spans="1:46" hidden="1" x14ac:dyDescent="0.35">
      <c r="A295" t="s">
        <v>812</v>
      </c>
      <c r="B295" t="s">
        <v>64</v>
      </c>
      <c r="C295">
        <v>2</v>
      </c>
      <c r="D295" t="s">
        <v>183</v>
      </c>
      <c r="E295">
        <v>2.2000000000000002</v>
      </c>
      <c r="F295" t="s">
        <v>193</v>
      </c>
      <c r="G295" t="s">
        <v>459</v>
      </c>
      <c r="H295" t="s">
        <v>460</v>
      </c>
      <c r="I295" t="s">
        <v>65</v>
      </c>
      <c r="J295" t="s">
        <v>66</v>
      </c>
      <c r="K295" t="s">
        <v>822</v>
      </c>
      <c r="L295">
        <v>1</v>
      </c>
      <c r="M295">
        <v>68</v>
      </c>
      <c r="N295" t="s">
        <v>893</v>
      </c>
      <c r="O295" t="s">
        <v>54</v>
      </c>
      <c r="P295">
        <v>2400</v>
      </c>
      <c r="Q295" t="s">
        <v>368</v>
      </c>
      <c r="R295">
        <v>2460</v>
      </c>
      <c r="S295" t="s">
        <v>105</v>
      </c>
      <c r="T295">
        <v>2461</v>
      </c>
      <c r="U295" t="s">
        <v>372</v>
      </c>
      <c r="V295">
        <v>0</v>
      </c>
      <c r="W295" t="s">
        <v>58</v>
      </c>
      <c r="X295">
        <v>2000</v>
      </c>
      <c r="Y295" t="s">
        <v>105</v>
      </c>
      <c r="Z295" t="s">
        <v>815</v>
      </c>
      <c r="AA295" t="s">
        <v>824</v>
      </c>
      <c r="AB295" t="s">
        <v>472</v>
      </c>
      <c r="AC295" t="s">
        <v>473</v>
      </c>
      <c r="AD295" t="s">
        <v>885</v>
      </c>
      <c r="AG295" s="1">
        <v>795762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 s="1">
        <v>795762</v>
      </c>
      <c r="AO295" s="1">
        <v>795762</v>
      </c>
      <c r="AP295">
        <v>0</v>
      </c>
      <c r="AQ295" s="1">
        <v>795762</v>
      </c>
      <c r="AR295">
        <v>0</v>
      </c>
      <c r="AS295">
        <v>0</v>
      </c>
      <c r="AT295" s="1">
        <v>795762</v>
      </c>
    </row>
    <row r="296" spans="1:46" hidden="1" x14ac:dyDescent="0.35">
      <c r="A296" t="s">
        <v>812</v>
      </c>
      <c r="B296" t="s">
        <v>64</v>
      </c>
      <c r="C296">
        <v>2</v>
      </c>
      <c r="D296" t="s">
        <v>183</v>
      </c>
      <c r="E296">
        <v>2.2000000000000002</v>
      </c>
      <c r="F296" t="s">
        <v>193</v>
      </c>
      <c r="G296" t="s">
        <v>459</v>
      </c>
      <c r="H296" t="s">
        <v>460</v>
      </c>
      <c r="I296" t="s">
        <v>65</v>
      </c>
      <c r="J296" t="s">
        <v>66</v>
      </c>
      <c r="K296" t="s">
        <v>822</v>
      </c>
      <c r="L296">
        <v>1</v>
      </c>
      <c r="M296">
        <v>68</v>
      </c>
      <c r="N296" t="s">
        <v>893</v>
      </c>
      <c r="O296" t="s">
        <v>54</v>
      </c>
      <c r="P296">
        <v>2400</v>
      </c>
      <c r="Q296" t="s">
        <v>368</v>
      </c>
      <c r="R296">
        <v>2470</v>
      </c>
      <c r="S296" t="s">
        <v>105</v>
      </c>
      <c r="T296">
        <v>2471</v>
      </c>
      <c r="U296" t="s">
        <v>373</v>
      </c>
      <c r="V296">
        <v>0</v>
      </c>
      <c r="W296" t="s">
        <v>58</v>
      </c>
      <c r="X296">
        <v>2000</v>
      </c>
      <c r="Y296" t="s">
        <v>105</v>
      </c>
      <c r="Z296" t="s">
        <v>815</v>
      </c>
      <c r="AA296" t="s">
        <v>824</v>
      </c>
      <c r="AB296" t="s">
        <v>472</v>
      </c>
      <c r="AC296" t="s">
        <v>473</v>
      </c>
      <c r="AD296" t="s">
        <v>885</v>
      </c>
      <c r="AG296" s="1">
        <v>10744.55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 s="1">
        <v>10744.55</v>
      </c>
      <c r="AO296" s="1">
        <v>10744.55</v>
      </c>
      <c r="AP296">
        <v>0</v>
      </c>
      <c r="AQ296" s="1">
        <v>10744.55</v>
      </c>
      <c r="AR296">
        <v>0</v>
      </c>
      <c r="AS296">
        <v>0</v>
      </c>
      <c r="AT296" s="1">
        <v>10744.55</v>
      </c>
    </row>
    <row r="297" spans="1:46" hidden="1" x14ac:dyDescent="0.35">
      <c r="A297" t="s">
        <v>812</v>
      </c>
      <c r="B297" t="s">
        <v>64</v>
      </c>
      <c r="C297">
        <v>2</v>
      </c>
      <c r="D297" t="s">
        <v>183</v>
      </c>
      <c r="E297">
        <v>2.2000000000000002</v>
      </c>
      <c r="F297" t="s">
        <v>193</v>
      </c>
      <c r="G297" t="s">
        <v>459</v>
      </c>
      <c r="H297" t="s">
        <v>460</v>
      </c>
      <c r="I297" t="s">
        <v>65</v>
      </c>
      <c r="J297" t="s">
        <v>66</v>
      </c>
      <c r="K297" t="s">
        <v>822</v>
      </c>
      <c r="L297">
        <v>1</v>
      </c>
      <c r="M297">
        <v>68</v>
      </c>
      <c r="N297" t="s">
        <v>893</v>
      </c>
      <c r="O297" t="s">
        <v>54</v>
      </c>
      <c r="P297">
        <v>2500</v>
      </c>
      <c r="Q297" t="s">
        <v>309</v>
      </c>
      <c r="R297">
        <v>2560</v>
      </c>
      <c r="S297" t="s">
        <v>105</v>
      </c>
      <c r="T297">
        <v>2561</v>
      </c>
      <c r="U297" t="s">
        <v>376</v>
      </c>
      <c r="V297">
        <v>0</v>
      </c>
      <c r="W297" t="s">
        <v>58</v>
      </c>
      <c r="X297">
        <v>2000</v>
      </c>
      <c r="Y297" t="s">
        <v>105</v>
      </c>
      <c r="Z297" t="s">
        <v>815</v>
      </c>
      <c r="AA297" t="s">
        <v>824</v>
      </c>
      <c r="AB297" t="s">
        <v>472</v>
      </c>
      <c r="AC297" t="s">
        <v>473</v>
      </c>
      <c r="AD297" t="s">
        <v>885</v>
      </c>
      <c r="AG297" s="1">
        <v>434098.08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 s="1">
        <v>434098.08</v>
      </c>
      <c r="AO297" s="1">
        <v>434098.08</v>
      </c>
      <c r="AP297">
        <v>0</v>
      </c>
      <c r="AQ297" s="1">
        <v>434098.08</v>
      </c>
      <c r="AR297">
        <v>0</v>
      </c>
      <c r="AS297">
        <v>0</v>
      </c>
      <c r="AT297" s="1">
        <v>434098.08</v>
      </c>
    </row>
    <row r="298" spans="1:46" hidden="1" x14ac:dyDescent="0.35">
      <c r="A298" t="s">
        <v>812</v>
      </c>
      <c r="B298" t="s">
        <v>64</v>
      </c>
      <c r="C298">
        <v>2</v>
      </c>
      <c r="D298" t="s">
        <v>183</v>
      </c>
      <c r="E298">
        <v>2.2000000000000002</v>
      </c>
      <c r="F298" t="s">
        <v>193</v>
      </c>
      <c r="G298" t="s">
        <v>459</v>
      </c>
      <c r="H298" t="s">
        <v>460</v>
      </c>
      <c r="I298" t="s">
        <v>65</v>
      </c>
      <c r="J298" t="s">
        <v>66</v>
      </c>
      <c r="K298" t="s">
        <v>822</v>
      </c>
      <c r="L298">
        <v>1</v>
      </c>
      <c r="M298">
        <v>68</v>
      </c>
      <c r="N298" t="s">
        <v>893</v>
      </c>
      <c r="O298" t="s">
        <v>54</v>
      </c>
      <c r="P298">
        <v>2700</v>
      </c>
      <c r="Q298" t="s">
        <v>104</v>
      </c>
      <c r="R298">
        <v>2720</v>
      </c>
      <c r="S298" t="s">
        <v>105</v>
      </c>
      <c r="T298">
        <v>2721</v>
      </c>
      <c r="U298" t="s">
        <v>377</v>
      </c>
      <c r="V298">
        <v>0</v>
      </c>
      <c r="W298" t="s">
        <v>58</v>
      </c>
      <c r="X298">
        <v>2000</v>
      </c>
      <c r="Y298" t="s">
        <v>105</v>
      </c>
      <c r="Z298" t="s">
        <v>815</v>
      </c>
      <c r="AA298" t="s">
        <v>824</v>
      </c>
      <c r="AB298" t="s">
        <v>472</v>
      </c>
      <c r="AC298" t="s">
        <v>473</v>
      </c>
      <c r="AD298" t="s">
        <v>885</v>
      </c>
      <c r="AG298" s="1">
        <v>529610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 s="1">
        <v>529610</v>
      </c>
      <c r="AO298" s="1">
        <v>529610</v>
      </c>
      <c r="AP298">
        <v>0</v>
      </c>
      <c r="AQ298" s="1">
        <v>529610</v>
      </c>
      <c r="AR298">
        <v>0</v>
      </c>
      <c r="AS298">
        <v>0</v>
      </c>
      <c r="AT298" s="1">
        <v>529610</v>
      </c>
    </row>
    <row r="299" spans="1:46" hidden="1" x14ac:dyDescent="0.35">
      <c r="A299" t="s">
        <v>812</v>
      </c>
      <c r="B299" t="s">
        <v>64</v>
      </c>
      <c r="C299">
        <v>2</v>
      </c>
      <c r="D299" t="s">
        <v>183</v>
      </c>
      <c r="E299">
        <v>2.2000000000000002</v>
      </c>
      <c r="F299" t="s">
        <v>193</v>
      </c>
      <c r="G299" t="s">
        <v>459</v>
      </c>
      <c r="H299" t="s">
        <v>460</v>
      </c>
      <c r="I299" t="s">
        <v>65</v>
      </c>
      <c r="J299" t="s">
        <v>66</v>
      </c>
      <c r="K299" t="s">
        <v>822</v>
      </c>
      <c r="L299">
        <v>1</v>
      </c>
      <c r="M299">
        <v>68</v>
      </c>
      <c r="N299" t="s">
        <v>893</v>
      </c>
      <c r="O299" t="s">
        <v>54</v>
      </c>
      <c r="P299">
        <v>2900</v>
      </c>
      <c r="Q299" t="s">
        <v>311</v>
      </c>
      <c r="R299">
        <v>2910</v>
      </c>
      <c r="S299" t="s">
        <v>105</v>
      </c>
      <c r="T299">
        <v>2911</v>
      </c>
      <c r="U299" t="s">
        <v>312</v>
      </c>
      <c r="V299">
        <v>0</v>
      </c>
      <c r="W299" t="s">
        <v>58</v>
      </c>
      <c r="X299">
        <v>2000</v>
      </c>
      <c r="Y299" t="s">
        <v>105</v>
      </c>
      <c r="Z299" t="s">
        <v>815</v>
      </c>
      <c r="AA299" t="s">
        <v>824</v>
      </c>
      <c r="AB299" t="s">
        <v>472</v>
      </c>
      <c r="AC299" t="s">
        <v>473</v>
      </c>
      <c r="AD299" t="s">
        <v>885</v>
      </c>
      <c r="AG299" s="1">
        <v>1290543.49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 s="1">
        <v>1290543.49</v>
      </c>
      <c r="AO299" s="1">
        <v>1290543.49</v>
      </c>
      <c r="AP299">
        <v>0</v>
      </c>
      <c r="AQ299" s="1">
        <v>1290543.49</v>
      </c>
      <c r="AR299">
        <v>0</v>
      </c>
      <c r="AS299">
        <v>0</v>
      </c>
      <c r="AT299" s="1">
        <v>1290543.49</v>
      </c>
    </row>
    <row r="300" spans="1:46" hidden="1" x14ac:dyDescent="0.35">
      <c r="A300" t="s">
        <v>812</v>
      </c>
      <c r="B300" t="s">
        <v>64</v>
      </c>
      <c r="C300">
        <v>2</v>
      </c>
      <c r="D300" t="s">
        <v>183</v>
      </c>
      <c r="E300">
        <v>2.2000000000000002</v>
      </c>
      <c r="F300" t="s">
        <v>193</v>
      </c>
      <c r="G300" t="s">
        <v>459</v>
      </c>
      <c r="H300" t="s">
        <v>460</v>
      </c>
      <c r="I300" t="s">
        <v>65</v>
      </c>
      <c r="J300" t="s">
        <v>66</v>
      </c>
      <c r="K300" t="s">
        <v>822</v>
      </c>
      <c r="L300">
        <v>1</v>
      </c>
      <c r="M300">
        <v>68</v>
      </c>
      <c r="N300" t="s">
        <v>893</v>
      </c>
      <c r="O300" t="s">
        <v>54</v>
      </c>
      <c r="P300">
        <v>3100</v>
      </c>
      <c r="Q300" t="s">
        <v>198</v>
      </c>
      <c r="R300">
        <v>3110</v>
      </c>
      <c r="S300" t="s">
        <v>56</v>
      </c>
      <c r="T300">
        <v>3111</v>
      </c>
      <c r="U300" t="s">
        <v>199</v>
      </c>
      <c r="V300">
        <v>0</v>
      </c>
      <c r="W300" t="s">
        <v>58</v>
      </c>
      <c r="X300">
        <v>3000</v>
      </c>
      <c r="Y300" t="s">
        <v>56</v>
      </c>
      <c r="Z300" t="s">
        <v>815</v>
      </c>
      <c r="AA300" t="s">
        <v>824</v>
      </c>
      <c r="AB300" t="s">
        <v>472</v>
      </c>
      <c r="AC300" t="s">
        <v>473</v>
      </c>
      <c r="AD300" t="s">
        <v>885</v>
      </c>
      <c r="AG300" s="1">
        <v>18725946.16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 s="1">
        <v>18725946.16</v>
      </c>
      <c r="AO300" s="1">
        <v>18725946.16</v>
      </c>
      <c r="AP300" s="1">
        <v>18725946.16</v>
      </c>
      <c r="AQ300">
        <v>0</v>
      </c>
      <c r="AR300">
        <v>0</v>
      </c>
      <c r="AS300">
        <v>0</v>
      </c>
      <c r="AT300" s="1">
        <v>18725946.16</v>
      </c>
    </row>
    <row r="301" spans="1:46" hidden="1" x14ac:dyDescent="0.35">
      <c r="A301" t="s">
        <v>812</v>
      </c>
      <c r="B301" t="s">
        <v>64</v>
      </c>
      <c r="C301">
        <v>2</v>
      </c>
      <c r="D301" t="s">
        <v>183</v>
      </c>
      <c r="E301">
        <v>2.2000000000000002</v>
      </c>
      <c r="F301" t="s">
        <v>193</v>
      </c>
      <c r="G301" t="s">
        <v>459</v>
      </c>
      <c r="H301" t="s">
        <v>460</v>
      </c>
      <c r="I301" t="s">
        <v>65</v>
      </c>
      <c r="J301" t="s">
        <v>66</v>
      </c>
      <c r="K301" t="s">
        <v>822</v>
      </c>
      <c r="L301">
        <v>1</v>
      </c>
      <c r="M301">
        <v>68</v>
      </c>
      <c r="N301" t="s">
        <v>893</v>
      </c>
      <c r="O301" t="s">
        <v>54</v>
      </c>
      <c r="P301">
        <v>3200</v>
      </c>
      <c r="Q301" t="s">
        <v>136</v>
      </c>
      <c r="R301">
        <v>3260</v>
      </c>
      <c r="S301" t="s">
        <v>56</v>
      </c>
      <c r="T301">
        <v>3261</v>
      </c>
      <c r="U301" t="s">
        <v>409</v>
      </c>
      <c r="V301">
        <v>0</v>
      </c>
      <c r="W301" t="s">
        <v>58</v>
      </c>
      <c r="X301">
        <v>3000</v>
      </c>
      <c r="Y301" t="s">
        <v>56</v>
      </c>
      <c r="Z301" t="s">
        <v>815</v>
      </c>
      <c r="AA301" t="s">
        <v>824</v>
      </c>
      <c r="AB301" t="s">
        <v>472</v>
      </c>
      <c r="AC301" t="s">
        <v>473</v>
      </c>
      <c r="AD301" t="s">
        <v>885</v>
      </c>
      <c r="AG301" s="1">
        <v>29077537.199999999</v>
      </c>
      <c r="AH301">
        <v>0</v>
      </c>
      <c r="AI301" s="1">
        <v>8646141.1999999993</v>
      </c>
      <c r="AJ301">
        <v>0</v>
      </c>
      <c r="AK301">
        <v>0</v>
      </c>
      <c r="AL301">
        <v>0</v>
      </c>
      <c r="AM301">
        <v>0</v>
      </c>
      <c r="AN301" s="1">
        <v>29077537.199999999</v>
      </c>
      <c r="AO301" s="1">
        <v>29077537.199999999</v>
      </c>
      <c r="AP301" s="1">
        <v>28370805.600000001</v>
      </c>
      <c r="AQ301" s="1">
        <v>706731.6</v>
      </c>
      <c r="AR301">
        <v>0</v>
      </c>
      <c r="AS301">
        <v>0</v>
      </c>
      <c r="AT301" s="1">
        <v>29077537.199999999</v>
      </c>
    </row>
    <row r="302" spans="1:46" hidden="1" x14ac:dyDescent="0.35">
      <c r="A302" t="s">
        <v>812</v>
      </c>
      <c r="B302" t="s">
        <v>64</v>
      </c>
      <c r="C302">
        <v>2</v>
      </c>
      <c r="D302" t="s">
        <v>183</v>
      </c>
      <c r="E302">
        <v>2.2000000000000002</v>
      </c>
      <c r="F302" t="s">
        <v>193</v>
      </c>
      <c r="G302" t="s">
        <v>459</v>
      </c>
      <c r="H302" t="s">
        <v>460</v>
      </c>
      <c r="I302" t="s">
        <v>65</v>
      </c>
      <c r="J302" t="s">
        <v>66</v>
      </c>
      <c r="K302" t="s">
        <v>822</v>
      </c>
      <c r="L302">
        <v>1</v>
      </c>
      <c r="M302">
        <v>68</v>
      </c>
      <c r="N302" t="s">
        <v>893</v>
      </c>
      <c r="O302" t="s">
        <v>54</v>
      </c>
      <c r="P302">
        <v>3500</v>
      </c>
      <c r="Q302" t="s">
        <v>189</v>
      </c>
      <c r="R302">
        <v>3570</v>
      </c>
      <c r="S302" t="s">
        <v>56</v>
      </c>
      <c r="T302">
        <v>3571</v>
      </c>
      <c r="U302" t="s">
        <v>392</v>
      </c>
      <c r="V302">
        <v>11</v>
      </c>
      <c r="W302" t="s">
        <v>886</v>
      </c>
      <c r="X302">
        <v>3000</v>
      </c>
      <c r="Y302" t="s">
        <v>56</v>
      </c>
      <c r="Z302" t="s">
        <v>815</v>
      </c>
      <c r="AA302" t="s">
        <v>824</v>
      </c>
      <c r="AB302" t="s">
        <v>472</v>
      </c>
      <c r="AC302" t="s">
        <v>473</v>
      </c>
      <c r="AD302" t="s">
        <v>885</v>
      </c>
      <c r="AG302" s="1">
        <v>9000000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 s="1">
        <v>9000000</v>
      </c>
      <c r="AO302" s="1">
        <v>9000000</v>
      </c>
      <c r="AP302">
        <v>0</v>
      </c>
      <c r="AQ302" s="1">
        <v>9000000</v>
      </c>
      <c r="AR302">
        <v>0</v>
      </c>
      <c r="AS302">
        <v>0</v>
      </c>
      <c r="AT302" s="1">
        <v>9000000</v>
      </c>
    </row>
    <row r="303" spans="1:46" hidden="1" x14ac:dyDescent="0.35">
      <c r="A303" t="s">
        <v>812</v>
      </c>
      <c r="B303" t="s">
        <v>64</v>
      </c>
      <c r="C303">
        <v>2</v>
      </c>
      <c r="D303" t="s">
        <v>183</v>
      </c>
      <c r="E303">
        <v>2.2000000000000002</v>
      </c>
      <c r="F303" t="s">
        <v>193</v>
      </c>
      <c r="G303" t="s">
        <v>194</v>
      </c>
      <c r="H303" t="s">
        <v>195</v>
      </c>
      <c r="I303" t="s">
        <v>65</v>
      </c>
      <c r="J303" t="s">
        <v>66</v>
      </c>
      <c r="K303" t="s">
        <v>855</v>
      </c>
      <c r="L303">
        <v>2</v>
      </c>
      <c r="M303">
        <v>26</v>
      </c>
      <c r="N303" t="s">
        <v>894</v>
      </c>
      <c r="O303" t="s">
        <v>54</v>
      </c>
      <c r="P303">
        <v>2400</v>
      </c>
      <c r="Q303" t="s">
        <v>368</v>
      </c>
      <c r="R303">
        <v>2460</v>
      </c>
      <c r="S303" t="s">
        <v>105</v>
      </c>
      <c r="T303">
        <v>2461</v>
      </c>
      <c r="U303" t="s">
        <v>372</v>
      </c>
      <c r="V303">
        <v>0</v>
      </c>
      <c r="W303" t="s">
        <v>58</v>
      </c>
      <c r="X303">
        <v>2000</v>
      </c>
      <c r="Y303" t="s">
        <v>105</v>
      </c>
      <c r="Z303" t="s">
        <v>815</v>
      </c>
      <c r="AA303" t="s">
        <v>857</v>
      </c>
      <c r="AB303" t="s">
        <v>148</v>
      </c>
      <c r="AC303" t="s">
        <v>200</v>
      </c>
      <c r="AD303" t="s">
        <v>201</v>
      </c>
      <c r="AG303" s="1">
        <v>11000000</v>
      </c>
      <c r="AH303" s="1">
        <v>12000000</v>
      </c>
      <c r="AI303" s="1">
        <v>10831416.119999999</v>
      </c>
      <c r="AJ303" s="1">
        <v>10831416.119999999</v>
      </c>
      <c r="AK303" s="1">
        <v>10831416.119999999</v>
      </c>
      <c r="AL303" s="1">
        <v>10550217.9</v>
      </c>
      <c r="AM303" s="1">
        <v>10550217.9</v>
      </c>
      <c r="AN303" s="1">
        <v>168583.88</v>
      </c>
      <c r="AO303" s="1">
        <v>449782.1</v>
      </c>
      <c r="AP303">
        <v>0</v>
      </c>
      <c r="AQ303">
        <v>0</v>
      </c>
      <c r="AR303">
        <v>0</v>
      </c>
      <c r="AS303" s="1">
        <v>1000000</v>
      </c>
      <c r="AT303" s="1">
        <v>-1000000</v>
      </c>
    </row>
    <row r="304" spans="1:46" hidden="1" x14ac:dyDescent="0.35">
      <c r="A304" t="s">
        <v>812</v>
      </c>
      <c r="B304" t="s">
        <v>64</v>
      </c>
      <c r="C304">
        <v>2</v>
      </c>
      <c r="D304" t="s">
        <v>183</v>
      </c>
      <c r="E304">
        <v>2.2000000000000002</v>
      </c>
      <c r="F304" t="s">
        <v>193</v>
      </c>
      <c r="G304" t="s">
        <v>194</v>
      </c>
      <c r="H304" t="s">
        <v>195</v>
      </c>
      <c r="I304" t="s">
        <v>65</v>
      </c>
      <c r="J304" t="s">
        <v>66</v>
      </c>
      <c r="K304" t="s">
        <v>855</v>
      </c>
      <c r="L304">
        <v>2</v>
      </c>
      <c r="M304">
        <v>26</v>
      </c>
      <c r="N304" t="s">
        <v>894</v>
      </c>
      <c r="O304" t="s">
        <v>54</v>
      </c>
      <c r="P304">
        <v>2400</v>
      </c>
      <c r="Q304" t="s">
        <v>368</v>
      </c>
      <c r="R304">
        <v>2460</v>
      </c>
      <c r="S304" t="s">
        <v>105</v>
      </c>
      <c r="T304">
        <v>2461</v>
      </c>
      <c r="U304" t="s">
        <v>372</v>
      </c>
      <c r="V304">
        <v>45</v>
      </c>
      <c r="W304" t="s">
        <v>895</v>
      </c>
      <c r="X304">
        <v>2000</v>
      </c>
      <c r="Y304" t="s">
        <v>105</v>
      </c>
      <c r="Z304" t="s">
        <v>815</v>
      </c>
      <c r="AA304" t="s">
        <v>857</v>
      </c>
      <c r="AB304" t="s">
        <v>148</v>
      </c>
      <c r="AC304" t="s">
        <v>200</v>
      </c>
      <c r="AD304" t="s">
        <v>201</v>
      </c>
      <c r="AG304" s="1">
        <v>251000000</v>
      </c>
      <c r="AH304" s="1">
        <v>250000000</v>
      </c>
      <c r="AI304" s="1">
        <v>250893546.40000001</v>
      </c>
      <c r="AJ304" s="1">
        <v>250893546.40000001</v>
      </c>
      <c r="AK304" s="1">
        <v>250893546.40000001</v>
      </c>
      <c r="AL304" s="1">
        <v>221313743.59999999</v>
      </c>
      <c r="AM304" s="1">
        <v>221313743.59999999</v>
      </c>
      <c r="AN304" s="1">
        <v>106453.6</v>
      </c>
      <c r="AO304" s="1">
        <v>29686256.399999999</v>
      </c>
      <c r="AP304">
        <v>0</v>
      </c>
      <c r="AQ304" s="1">
        <v>1000000</v>
      </c>
      <c r="AR304">
        <v>0</v>
      </c>
      <c r="AS304">
        <v>0</v>
      </c>
      <c r="AT304" s="1">
        <v>1000000</v>
      </c>
    </row>
    <row r="305" spans="1:46" hidden="1" x14ac:dyDescent="0.35">
      <c r="A305" t="s">
        <v>812</v>
      </c>
      <c r="B305" t="s">
        <v>64</v>
      </c>
      <c r="C305">
        <v>2</v>
      </c>
      <c r="D305" t="s">
        <v>183</v>
      </c>
      <c r="E305">
        <v>2.2000000000000002</v>
      </c>
      <c r="F305" t="s">
        <v>193</v>
      </c>
      <c r="G305" t="s">
        <v>194</v>
      </c>
      <c r="H305" t="s">
        <v>195</v>
      </c>
      <c r="I305" t="s">
        <v>65</v>
      </c>
      <c r="J305" t="s">
        <v>66</v>
      </c>
      <c r="K305" t="s">
        <v>855</v>
      </c>
      <c r="L305">
        <v>2</v>
      </c>
      <c r="M305">
        <v>26</v>
      </c>
      <c r="N305" t="s">
        <v>894</v>
      </c>
      <c r="O305" t="s">
        <v>54</v>
      </c>
      <c r="P305">
        <v>2700</v>
      </c>
      <c r="Q305" t="s">
        <v>104</v>
      </c>
      <c r="R305">
        <v>2720</v>
      </c>
      <c r="S305" t="s">
        <v>105</v>
      </c>
      <c r="T305">
        <v>2721</v>
      </c>
      <c r="U305" t="s">
        <v>377</v>
      </c>
      <c r="V305">
        <v>0</v>
      </c>
      <c r="W305" t="s">
        <v>58</v>
      </c>
      <c r="X305">
        <v>2000</v>
      </c>
      <c r="Y305" t="s">
        <v>105</v>
      </c>
      <c r="Z305" t="s">
        <v>815</v>
      </c>
      <c r="AA305" t="s">
        <v>857</v>
      </c>
      <c r="AB305" t="s">
        <v>148</v>
      </c>
      <c r="AC305" t="s">
        <v>200</v>
      </c>
      <c r="AD305" t="s">
        <v>201</v>
      </c>
      <c r="AG305" s="1">
        <v>90000</v>
      </c>
      <c r="AH305" s="1">
        <v>90000</v>
      </c>
      <c r="AI305" s="1">
        <v>51635.3</v>
      </c>
      <c r="AJ305" s="1">
        <v>51635.3</v>
      </c>
      <c r="AK305">
        <v>0</v>
      </c>
      <c r="AL305">
        <v>0</v>
      </c>
      <c r="AM305">
        <v>0</v>
      </c>
      <c r="AN305" s="1">
        <v>38364.699999999997</v>
      </c>
      <c r="AO305" s="1">
        <v>90000</v>
      </c>
      <c r="AP305">
        <v>0</v>
      </c>
      <c r="AQ305">
        <v>0</v>
      </c>
      <c r="AR305">
        <v>0</v>
      </c>
      <c r="AS305">
        <v>0</v>
      </c>
      <c r="AT305">
        <v>0</v>
      </c>
    </row>
    <row r="306" spans="1:46" hidden="1" x14ac:dyDescent="0.35">
      <c r="A306" t="s">
        <v>812</v>
      </c>
      <c r="B306" t="s">
        <v>64</v>
      </c>
      <c r="C306">
        <v>2</v>
      </c>
      <c r="D306" t="s">
        <v>183</v>
      </c>
      <c r="E306">
        <v>2.2000000000000002</v>
      </c>
      <c r="F306" t="s">
        <v>193</v>
      </c>
      <c r="G306" t="s">
        <v>194</v>
      </c>
      <c r="H306" t="s">
        <v>195</v>
      </c>
      <c r="I306" t="s">
        <v>65</v>
      </c>
      <c r="J306" t="s">
        <v>66</v>
      </c>
      <c r="K306" t="s">
        <v>855</v>
      </c>
      <c r="L306">
        <v>2</v>
      </c>
      <c r="M306">
        <v>26</v>
      </c>
      <c r="N306" t="s">
        <v>894</v>
      </c>
      <c r="O306" t="s">
        <v>54</v>
      </c>
      <c r="P306">
        <v>2900</v>
      </c>
      <c r="Q306" t="s">
        <v>311</v>
      </c>
      <c r="R306">
        <v>2910</v>
      </c>
      <c r="S306" t="s">
        <v>105</v>
      </c>
      <c r="T306">
        <v>2911</v>
      </c>
      <c r="U306" t="s">
        <v>312</v>
      </c>
      <c r="V306">
        <v>0</v>
      </c>
      <c r="W306" t="s">
        <v>58</v>
      </c>
      <c r="X306">
        <v>2000</v>
      </c>
      <c r="Y306" t="s">
        <v>105</v>
      </c>
      <c r="Z306" t="s">
        <v>815</v>
      </c>
      <c r="AA306" t="s">
        <v>857</v>
      </c>
      <c r="AB306" t="s">
        <v>148</v>
      </c>
      <c r="AC306" t="s">
        <v>200</v>
      </c>
      <c r="AD306" t="s">
        <v>201</v>
      </c>
      <c r="AG306" s="1">
        <v>225000</v>
      </c>
      <c r="AH306" s="1">
        <v>225000</v>
      </c>
      <c r="AI306">
        <v>0</v>
      </c>
      <c r="AJ306">
        <v>0</v>
      </c>
      <c r="AK306">
        <v>0</v>
      </c>
      <c r="AL306">
        <v>0</v>
      </c>
      <c r="AM306">
        <v>0</v>
      </c>
      <c r="AN306" s="1">
        <v>225000</v>
      </c>
      <c r="AO306" s="1">
        <v>225000</v>
      </c>
      <c r="AP306">
        <v>0</v>
      </c>
      <c r="AQ306">
        <v>0</v>
      </c>
      <c r="AR306">
        <v>0</v>
      </c>
      <c r="AS306">
        <v>0</v>
      </c>
      <c r="AT306">
        <v>0</v>
      </c>
    </row>
    <row r="307" spans="1:46" hidden="1" x14ac:dyDescent="0.35">
      <c r="A307" t="s">
        <v>812</v>
      </c>
      <c r="B307" t="s">
        <v>64</v>
      </c>
      <c r="C307">
        <v>2</v>
      </c>
      <c r="D307" t="s">
        <v>183</v>
      </c>
      <c r="E307">
        <v>2.2000000000000002</v>
      </c>
      <c r="F307" t="s">
        <v>193</v>
      </c>
      <c r="G307" t="s">
        <v>194</v>
      </c>
      <c r="H307" t="s">
        <v>195</v>
      </c>
      <c r="I307" t="s">
        <v>65</v>
      </c>
      <c r="J307" t="s">
        <v>66</v>
      </c>
      <c r="K307" t="s">
        <v>855</v>
      </c>
      <c r="L307">
        <v>2</v>
      </c>
      <c r="M307">
        <v>26</v>
      </c>
      <c r="N307" t="s">
        <v>894</v>
      </c>
      <c r="O307" t="s">
        <v>54</v>
      </c>
      <c r="P307">
        <v>3100</v>
      </c>
      <c r="Q307" t="s">
        <v>198</v>
      </c>
      <c r="R307">
        <v>3110</v>
      </c>
      <c r="S307" t="s">
        <v>56</v>
      </c>
      <c r="T307">
        <v>3111</v>
      </c>
      <c r="U307" t="s">
        <v>199</v>
      </c>
      <c r="V307">
        <v>0</v>
      </c>
      <c r="W307" t="s">
        <v>58</v>
      </c>
      <c r="X307">
        <v>3000</v>
      </c>
      <c r="Y307" t="s">
        <v>56</v>
      </c>
      <c r="Z307" t="s">
        <v>815</v>
      </c>
      <c r="AA307" t="s">
        <v>857</v>
      </c>
      <c r="AB307" t="s">
        <v>148</v>
      </c>
      <c r="AC307" t="s">
        <v>200</v>
      </c>
      <c r="AD307" t="s">
        <v>201</v>
      </c>
      <c r="AG307" s="1">
        <v>175288</v>
      </c>
      <c r="AH307">
        <v>0</v>
      </c>
      <c r="AI307" s="1">
        <v>131392</v>
      </c>
      <c r="AJ307" s="1">
        <v>131392</v>
      </c>
      <c r="AK307" s="1">
        <v>131392</v>
      </c>
      <c r="AL307" s="1">
        <v>131392</v>
      </c>
      <c r="AM307" s="1">
        <v>131392</v>
      </c>
      <c r="AN307" s="1">
        <v>43896</v>
      </c>
      <c r="AO307" s="1">
        <v>43896</v>
      </c>
      <c r="AP307">
        <v>0</v>
      </c>
      <c r="AQ307" s="1">
        <v>175288</v>
      </c>
      <c r="AR307">
        <v>0</v>
      </c>
      <c r="AS307">
        <v>0</v>
      </c>
      <c r="AT307" s="1">
        <v>175288</v>
      </c>
    </row>
    <row r="308" spans="1:46" hidden="1" x14ac:dyDescent="0.35">
      <c r="A308" t="s">
        <v>812</v>
      </c>
      <c r="B308" t="s">
        <v>64</v>
      </c>
      <c r="C308">
        <v>2</v>
      </c>
      <c r="D308" t="s">
        <v>183</v>
      </c>
      <c r="E308">
        <v>2.2000000000000002</v>
      </c>
      <c r="F308" t="s">
        <v>193</v>
      </c>
      <c r="G308" t="s">
        <v>194</v>
      </c>
      <c r="H308" t="s">
        <v>195</v>
      </c>
      <c r="I308" t="s">
        <v>65</v>
      </c>
      <c r="J308" t="s">
        <v>66</v>
      </c>
      <c r="K308" t="s">
        <v>855</v>
      </c>
      <c r="L308">
        <v>2</v>
      </c>
      <c r="M308">
        <v>26</v>
      </c>
      <c r="N308" t="s">
        <v>894</v>
      </c>
      <c r="O308" t="s">
        <v>54</v>
      </c>
      <c r="P308">
        <v>3200</v>
      </c>
      <c r="Q308" t="s">
        <v>136</v>
      </c>
      <c r="R308">
        <v>3290</v>
      </c>
      <c r="S308" t="s">
        <v>56</v>
      </c>
      <c r="T308">
        <v>3291</v>
      </c>
      <c r="U308" t="s">
        <v>315</v>
      </c>
      <c r="V308">
        <v>0</v>
      </c>
      <c r="W308" t="s">
        <v>58</v>
      </c>
      <c r="X308">
        <v>3000</v>
      </c>
      <c r="Y308" t="s">
        <v>56</v>
      </c>
      <c r="Z308" t="s">
        <v>815</v>
      </c>
      <c r="AA308" t="s">
        <v>857</v>
      </c>
      <c r="AB308" t="s">
        <v>148</v>
      </c>
      <c r="AC308" t="s">
        <v>200</v>
      </c>
      <c r="AD308" t="s">
        <v>201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</row>
    <row r="309" spans="1:46" hidden="1" x14ac:dyDescent="0.35">
      <c r="A309" t="s">
        <v>812</v>
      </c>
      <c r="B309" t="s">
        <v>64</v>
      </c>
      <c r="C309">
        <v>2</v>
      </c>
      <c r="D309" t="s">
        <v>183</v>
      </c>
      <c r="E309">
        <v>2.2999999999999998</v>
      </c>
      <c r="F309" t="s">
        <v>479</v>
      </c>
      <c r="G309" t="s">
        <v>480</v>
      </c>
      <c r="H309" t="s">
        <v>481</v>
      </c>
      <c r="I309" t="s">
        <v>65</v>
      </c>
      <c r="J309" t="s">
        <v>66</v>
      </c>
      <c r="K309" t="s">
        <v>868</v>
      </c>
      <c r="L309">
        <v>2</v>
      </c>
      <c r="M309">
        <v>24</v>
      </c>
      <c r="N309" t="s">
        <v>896</v>
      </c>
      <c r="O309" t="s">
        <v>116</v>
      </c>
      <c r="P309">
        <v>5100</v>
      </c>
      <c r="Q309" t="s">
        <v>117</v>
      </c>
      <c r="R309">
        <v>5110</v>
      </c>
      <c r="S309" t="s">
        <v>118</v>
      </c>
      <c r="T309">
        <v>5111</v>
      </c>
      <c r="U309" t="s">
        <v>119</v>
      </c>
      <c r="V309">
        <v>0</v>
      </c>
      <c r="W309" t="s">
        <v>58</v>
      </c>
      <c r="X309">
        <v>5000</v>
      </c>
      <c r="Y309" t="s">
        <v>118</v>
      </c>
      <c r="Z309" t="s">
        <v>815</v>
      </c>
      <c r="AA309" t="s">
        <v>870</v>
      </c>
      <c r="AB309" t="s">
        <v>148</v>
      </c>
      <c r="AC309" t="s">
        <v>484</v>
      </c>
      <c r="AD309" t="s">
        <v>897</v>
      </c>
      <c r="AG309" s="1">
        <v>500000</v>
      </c>
      <c r="AH309" s="1">
        <v>500000</v>
      </c>
      <c r="AI309">
        <v>0</v>
      </c>
      <c r="AJ309">
        <v>0</v>
      </c>
      <c r="AK309">
        <v>0</v>
      </c>
      <c r="AL309">
        <v>0</v>
      </c>
      <c r="AM309">
        <v>0</v>
      </c>
      <c r="AN309" s="1">
        <v>500000</v>
      </c>
      <c r="AO309" s="1">
        <v>500000</v>
      </c>
      <c r="AP309">
        <v>0</v>
      </c>
      <c r="AQ309">
        <v>0</v>
      </c>
      <c r="AR309">
        <v>0</v>
      </c>
      <c r="AS309">
        <v>0</v>
      </c>
      <c r="AT309">
        <v>0</v>
      </c>
    </row>
    <row r="310" spans="1:46" hidden="1" x14ac:dyDescent="0.35">
      <c r="A310" t="s">
        <v>812</v>
      </c>
      <c r="B310" t="s">
        <v>64</v>
      </c>
      <c r="C310">
        <v>2</v>
      </c>
      <c r="D310" t="s">
        <v>183</v>
      </c>
      <c r="E310">
        <v>2.2999999999999998</v>
      </c>
      <c r="F310" t="s">
        <v>479</v>
      </c>
      <c r="G310" t="s">
        <v>480</v>
      </c>
      <c r="H310" t="s">
        <v>481</v>
      </c>
      <c r="I310" t="s">
        <v>65</v>
      </c>
      <c r="J310" t="s">
        <v>66</v>
      </c>
      <c r="K310" t="s">
        <v>868</v>
      </c>
      <c r="L310">
        <v>2</v>
      </c>
      <c r="M310">
        <v>24</v>
      </c>
      <c r="N310" t="s">
        <v>896</v>
      </c>
      <c r="O310" t="s">
        <v>116</v>
      </c>
      <c r="P310">
        <v>5300</v>
      </c>
      <c r="Q310" t="s">
        <v>450</v>
      </c>
      <c r="R310">
        <v>5310</v>
      </c>
      <c r="S310" t="s">
        <v>118</v>
      </c>
      <c r="T310">
        <v>5311</v>
      </c>
      <c r="U310" t="s">
        <v>451</v>
      </c>
      <c r="V310">
        <v>0</v>
      </c>
      <c r="W310" t="s">
        <v>58</v>
      </c>
      <c r="X310">
        <v>5000</v>
      </c>
      <c r="Y310" t="s">
        <v>118</v>
      </c>
      <c r="Z310" t="s">
        <v>815</v>
      </c>
      <c r="AA310" t="s">
        <v>870</v>
      </c>
      <c r="AB310" t="s">
        <v>148</v>
      </c>
      <c r="AC310" t="s">
        <v>484</v>
      </c>
      <c r="AD310" t="s">
        <v>897</v>
      </c>
      <c r="AG310" s="1">
        <v>4000000</v>
      </c>
      <c r="AH310" s="1">
        <v>4000000</v>
      </c>
      <c r="AI310" s="1">
        <v>5100.43</v>
      </c>
      <c r="AJ310" s="1">
        <v>5100.43</v>
      </c>
      <c r="AK310" s="1">
        <v>5100.43</v>
      </c>
      <c r="AL310" s="1">
        <v>5100.43</v>
      </c>
      <c r="AM310" s="1">
        <v>5100.43</v>
      </c>
      <c r="AN310" s="1">
        <v>3994899.57</v>
      </c>
      <c r="AO310" s="1">
        <v>3994899.57</v>
      </c>
      <c r="AP310">
        <v>0</v>
      </c>
      <c r="AQ310">
        <v>0</v>
      </c>
      <c r="AR310">
        <v>0</v>
      </c>
      <c r="AS310">
        <v>0</v>
      </c>
      <c r="AT310">
        <v>0</v>
      </c>
    </row>
    <row r="311" spans="1:46" hidden="1" x14ac:dyDescent="0.35">
      <c r="A311" t="s">
        <v>812</v>
      </c>
      <c r="B311" t="s">
        <v>64</v>
      </c>
      <c r="C311">
        <v>2</v>
      </c>
      <c r="D311" t="s">
        <v>183</v>
      </c>
      <c r="E311">
        <v>2.2999999999999998</v>
      </c>
      <c r="F311" t="s">
        <v>479</v>
      </c>
      <c r="G311" t="s">
        <v>480</v>
      </c>
      <c r="H311" t="s">
        <v>481</v>
      </c>
      <c r="I311" t="s">
        <v>65</v>
      </c>
      <c r="J311" t="s">
        <v>66</v>
      </c>
      <c r="K311" t="s">
        <v>868</v>
      </c>
      <c r="L311">
        <v>2</v>
      </c>
      <c r="M311">
        <v>24</v>
      </c>
      <c r="N311" t="s">
        <v>896</v>
      </c>
      <c r="O311" t="s">
        <v>116</v>
      </c>
      <c r="P311">
        <v>5300</v>
      </c>
      <c r="Q311" t="s">
        <v>450</v>
      </c>
      <c r="R311">
        <v>5320</v>
      </c>
      <c r="S311" t="s">
        <v>118</v>
      </c>
      <c r="T311">
        <v>5321</v>
      </c>
      <c r="U311" t="s">
        <v>456</v>
      </c>
      <c r="V311">
        <v>0</v>
      </c>
      <c r="W311" t="s">
        <v>58</v>
      </c>
      <c r="X311">
        <v>5000</v>
      </c>
      <c r="Y311" t="s">
        <v>118</v>
      </c>
      <c r="Z311" t="s">
        <v>815</v>
      </c>
      <c r="AA311" t="s">
        <v>870</v>
      </c>
      <c r="AB311" t="s">
        <v>148</v>
      </c>
      <c r="AC311" t="s">
        <v>484</v>
      </c>
      <c r="AD311" t="s">
        <v>897</v>
      </c>
      <c r="AG311" s="1">
        <v>1000000</v>
      </c>
      <c r="AH311" s="1">
        <v>1000000</v>
      </c>
      <c r="AI311" s="1">
        <v>34800</v>
      </c>
      <c r="AJ311" s="1">
        <v>34800</v>
      </c>
      <c r="AK311" s="1">
        <v>34800</v>
      </c>
      <c r="AL311" s="1">
        <v>34800</v>
      </c>
      <c r="AM311" s="1">
        <v>34800</v>
      </c>
      <c r="AN311" s="1">
        <v>965200</v>
      </c>
      <c r="AO311" s="1">
        <v>965200</v>
      </c>
      <c r="AP311">
        <v>0</v>
      </c>
      <c r="AQ311">
        <v>0</v>
      </c>
      <c r="AR311">
        <v>0</v>
      </c>
      <c r="AS311">
        <v>0</v>
      </c>
      <c r="AT311">
        <v>0</v>
      </c>
    </row>
    <row r="312" spans="1:46" hidden="1" x14ac:dyDescent="0.35">
      <c r="A312" t="s">
        <v>812</v>
      </c>
      <c r="B312" t="s">
        <v>64</v>
      </c>
      <c r="C312">
        <v>2</v>
      </c>
      <c r="D312" t="s">
        <v>183</v>
      </c>
      <c r="E312">
        <v>2.2999999999999998</v>
      </c>
      <c r="F312" t="s">
        <v>479</v>
      </c>
      <c r="G312" t="s">
        <v>480</v>
      </c>
      <c r="H312" t="s">
        <v>481</v>
      </c>
      <c r="I312" t="s">
        <v>65</v>
      </c>
      <c r="J312" t="s">
        <v>66</v>
      </c>
      <c r="K312" t="s">
        <v>868</v>
      </c>
      <c r="L312">
        <v>2</v>
      </c>
      <c r="M312">
        <v>24</v>
      </c>
      <c r="N312" t="s">
        <v>896</v>
      </c>
      <c r="O312" t="s">
        <v>116</v>
      </c>
      <c r="P312">
        <v>5600</v>
      </c>
      <c r="Q312" t="s">
        <v>209</v>
      </c>
      <c r="R312">
        <v>5640</v>
      </c>
      <c r="S312" t="s">
        <v>118</v>
      </c>
      <c r="T312">
        <v>5641</v>
      </c>
      <c r="U312" t="s">
        <v>244</v>
      </c>
      <c r="V312">
        <v>0</v>
      </c>
      <c r="W312" t="s">
        <v>58</v>
      </c>
      <c r="X312">
        <v>5000</v>
      </c>
      <c r="Y312" t="s">
        <v>118</v>
      </c>
      <c r="Z312" t="s">
        <v>815</v>
      </c>
      <c r="AA312" t="s">
        <v>870</v>
      </c>
      <c r="AB312" t="s">
        <v>148</v>
      </c>
      <c r="AC312" t="s">
        <v>484</v>
      </c>
      <c r="AD312" t="s">
        <v>897</v>
      </c>
      <c r="AG312" s="1">
        <v>100000</v>
      </c>
      <c r="AH312" s="1">
        <v>100000</v>
      </c>
      <c r="AI312">
        <v>0</v>
      </c>
      <c r="AJ312">
        <v>0</v>
      </c>
      <c r="AK312">
        <v>0</v>
      </c>
      <c r="AL312">
        <v>0</v>
      </c>
      <c r="AM312">
        <v>0</v>
      </c>
      <c r="AN312" s="1">
        <v>100000</v>
      </c>
      <c r="AO312" s="1">
        <v>100000</v>
      </c>
      <c r="AP312">
        <v>0</v>
      </c>
      <c r="AQ312">
        <v>0</v>
      </c>
      <c r="AR312">
        <v>0</v>
      </c>
      <c r="AS312">
        <v>0</v>
      </c>
      <c r="AT312">
        <v>0</v>
      </c>
    </row>
    <row r="313" spans="1:46" hidden="1" x14ac:dyDescent="0.35">
      <c r="A313" t="s">
        <v>812</v>
      </c>
      <c r="B313" t="s">
        <v>64</v>
      </c>
      <c r="C313">
        <v>2</v>
      </c>
      <c r="D313" t="s">
        <v>183</v>
      </c>
      <c r="E313">
        <v>2.2999999999999998</v>
      </c>
      <c r="F313" t="s">
        <v>479</v>
      </c>
      <c r="G313" t="s">
        <v>480</v>
      </c>
      <c r="H313" t="s">
        <v>481</v>
      </c>
      <c r="I313" t="s">
        <v>65</v>
      </c>
      <c r="J313" t="s">
        <v>66</v>
      </c>
      <c r="K313" t="s">
        <v>868</v>
      </c>
      <c r="L313">
        <v>2</v>
      </c>
      <c r="M313">
        <v>24</v>
      </c>
      <c r="N313" t="s">
        <v>896</v>
      </c>
      <c r="O313" t="s">
        <v>116</v>
      </c>
      <c r="P313">
        <v>5600</v>
      </c>
      <c r="Q313" t="s">
        <v>209</v>
      </c>
      <c r="R313">
        <v>5660</v>
      </c>
      <c r="S313" t="s">
        <v>118</v>
      </c>
      <c r="T313">
        <v>5661</v>
      </c>
      <c r="U313" t="s">
        <v>487</v>
      </c>
      <c r="V313">
        <v>0</v>
      </c>
      <c r="W313" t="s">
        <v>58</v>
      </c>
      <c r="X313">
        <v>5000</v>
      </c>
      <c r="Y313" t="s">
        <v>118</v>
      </c>
      <c r="Z313" t="s">
        <v>815</v>
      </c>
      <c r="AA313" t="s">
        <v>870</v>
      </c>
      <c r="AB313" t="s">
        <v>148</v>
      </c>
      <c r="AC313" t="s">
        <v>484</v>
      </c>
      <c r="AD313" t="s">
        <v>897</v>
      </c>
      <c r="AG313" s="1">
        <v>500000</v>
      </c>
      <c r="AH313" s="1">
        <v>500000</v>
      </c>
      <c r="AI313" s="1">
        <v>499944.75</v>
      </c>
      <c r="AJ313" s="1">
        <v>499944.75</v>
      </c>
      <c r="AK313">
        <v>0</v>
      </c>
      <c r="AL313">
        <v>0</v>
      </c>
      <c r="AM313">
        <v>0</v>
      </c>
      <c r="AN313">
        <v>55.25</v>
      </c>
      <c r="AO313" s="1">
        <v>500000</v>
      </c>
      <c r="AP313">
        <v>0</v>
      </c>
      <c r="AQ313">
        <v>0</v>
      </c>
      <c r="AR313">
        <v>0</v>
      </c>
      <c r="AS313">
        <v>0</v>
      </c>
      <c r="AT313">
        <v>0</v>
      </c>
    </row>
    <row r="314" spans="1:46" hidden="1" x14ac:dyDescent="0.35">
      <c r="A314" t="s">
        <v>812</v>
      </c>
      <c r="B314" t="s">
        <v>64</v>
      </c>
      <c r="C314">
        <v>2</v>
      </c>
      <c r="D314" t="s">
        <v>183</v>
      </c>
      <c r="E314">
        <v>2.2999999999999998</v>
      </c>
      <c r="F314" t="s">
        <v>479</v>
      </c>
      <c r="G314" t="s">
        <v>480</v>
      </c>
      <c r="H314" t="s">
        <v>481</v>
      </c>
      <c r="I314" t="s">
        <v>65</v>
      </c>
      <c r="J314" t="s">
        <v>66</v>
      </c>
      <c r="K314" t="s">
        <v>868</v>
      </c>
      <c r="L314">
        <v>2</v>
      </c>
      <c r="M314">
        <v>24</v>
      </c>
      <c r="N314" t="s">
        <v>896</v>
      </c>
      <c r="O314" t="s">
        <v>116</v>
      </c>
      <c r="P314">
        <v>5600</v>
      </c>
      <c r="Q314" t="s">
        <v>209</v>
      </c>
      <c r="R314">
        <v>5690</v>
      </c>
      <c r="S314" t="s">
        <v>118</v>
      </c>
      <c r="T314">
        <v>5691</v>
      </c>
      <c r="U314" t="s">
        <v>210</v>
      </c>
      <c r="V314">
        <v>0</v>
      </c>
      <c r="W314" t="s">
        <v>58</v>
      </c>
      <c r="X314">
        <v>5000</v>
      </c>
      <c r="Y314" t="s">
        <v>118</v>
      </c>
      <c r="Z314" t="s">
        <v>815</v>
      </c>
      <c r="AA314" t="s">
        <v>870</v>
      </c>
      <c r="AB314" t="s">
        <v>148</v>
      </c>
      <c r="AC314" t="s">
        <v>484</v>
      </c>
      <c r="AD314" t="s">
        <v>897</v>
      </c>
      <c r="AG314" s="1">
        <v>50000</v>
      </c>
      <c r="AH314" s="1">
        <v>50000</v>
      </c>
      <c r="AI314">
        <v>0</v>
      </c>
      <c r="AJ314">
        <v>0</v>
      </c>
      <c r="AK314">
        <v>0</v>
      </c>
      <c r="AL314">
        <v>0</v>
      </c>
      <c r="AM314">
        <v>0</v>
      </c>
      <c r="AN314" s="1">
        <v>50000</v>
      </c>
      <c r="AO314" s="1">
        <v>50000</v>
      </c>
      <c r="AP314">
        <v>0</v>
      </c>
      <c r="AQ314">
        <v>0</v>
      </c>
      <c r="AR314">
        <v>0</v>
      </c>
      <c r="AS314">
        <v>0</v>
      </c>
      <c r="AT314">
        <v>0</v>
      </c>
    </row>
    <row r="315" spans="1:46" hidden="1" x14ac:dyDescent="0.35">
      <c r="A315" t="s">
        <v>812</v>
      </c>
      <c r="B315" t="s">
        <v>64</v>
      </c>
      <c r="C315">
        <v>2</v>
      </c>
      <c r="D315" t="s">
        <v>183</v>
      </c>
      <c r="E315">
        <v>2.2999999999999998</v>
      </c>
      <c r="F315" t="s">
        <v>479</v>
      </c>
      <c r="G315" t="s">
        <v>480</v>
      </c>
      <c r="H315" t="s">
        <v>481</v>
      </c>
      <c r="I315" t="s">
        <v>65</v>
      </c>
      <c r="J315" t="s">
        <v>66</v>
      </c>
      <c r="K315" t="s">
        <v>868</v>
      </c>
      <c r="L315">
        <v>2</v>
      </c>
      <c r="M315">
        <v>24</v>
      </c>
      <c r="N315" t="s">
        <v>896</v>
      </c>
      <c r="O315" t="s">
        <v>54</v>
      </c>
      <c r="P315">
        <v>2100</v>
      </c>
      <c r="Q315" t="s">
        <v>123</v>
      </c>
      <c r="R315">
        <v>2160</v>
      </c>
      <c r="S315" t="s">
        <v>105</v>
      </c>
      <c r="T315">
        <v>2161</v>
      </c>
      <c r="U315" t="s">
        <v>367</v>
      </c>
      <c r="V315">
        <v>0</v>
      </c>
      <c r="W315" t="s">
        <v>58</v>
      </c>
      <c r="X315">
        <v>2000</v>
      </c>
      <c r="Y315" t="s">
        <v>105</v>
      </c>
      <c r="Z315" t="s">
        <v>815</v>
      </c>
      <c r="AA315" t="s">
        <v>870</v>
      </c>
      <c r="AB315" t="s">
        <v>148</v>
      </c>
      <c r="AC315" t="s">
        <v>484</v>
      </c>
      <c r="AD315" t="s">
        <v>897</v>
      </c>
      <c r="AG315" s="1">
        <v>350000</v>
      </c>
      <c r="AH315" s="1">
        <v>350000</v>
      </c>
      <c r="AI315" s="1">
        <v>344000.4</v>
      </c>
      <c r="AJ315" s="1">
        <v>344000.4</v>
      </c>
      <c r="AK315" s="1">
        <v>344000.4</v>
      </c>
      <c r="AL315">
        <v>369</v>
      </c>
      <c r="AM315">
        <v>369</v>
      </c>
      <c r="AN315" s="1">
        <v>5999.6</v>
      </c>
      <c r="AO315" s="1">
        <v>349631</v>
      </c>
      <c r="AP315">
        <v>0</v>
      </c>
      <c r="AQ315">
        <v>0</v>
      </c>
      <c r="AR315">
        <v>0</v>
      </c>
      <c r="AS315">
        <v>0</v>
      </c>
      <c r="AT315">
        <v>0</v>
      </c>
    </row>
    <row r="316" spans="1:46" hidden="1" x14ac:dyDescent="0.35">
      <c r="A316" t="s">
        <v>812</v>
      </c>
      <c r="B316" t="s">
        <v>64</v>
      </c>
      <c r="C316">
        <v>2</v>
      </c>
      <c r="D316" t="s">
        <v>183</v>
      </c>
      <c r="E316">
        <v>2.2999999999999998</v>
      </c>
      <c r="F316" t="s">
        <v>479</v>
      </c>
      <c r="G316" t="s">
        <v>480</v>
      </c>
      <c r="H316" t="s">
        <v>481</v>
      </c>
      <c r="I316" t="s">
        <v>65</v>
      </c>
      <c r="J316" t="s">
        <v>66</v>
      </c>
      <c r="K316" t="s">
        <v>868</v>
      </c>
      <c r="L316">
        <v>2</v>
      </c>
      <c r="M316">
        <v>24</v>
      </c>
      <c r="N316" t="s">
        <v>896</v>
      </c>
      <c r="O316" t="s">
        <v>54</v>
      </c>
      <c r="P316">
        <v>2400</v>
      </c>
      <c r="Q316" t="s">
        <v>368</v>
      </c>
      <c r="R316">
        <v>2420</v>
      </c>
      <c r="S316" t="s">
        <v>105</v>
      </c>
      <c r="T316">
        <v>2421</v>
      </c>
      <c r="U316" t="s">
        <v>370</v>
      </c>
      <c r="V316">
        <v>0</v>
      </c>
      <c r="W316" t="s">
        <v>58</v>
      </c>
      <c r="X316">
        <v>2000</v>
      </c>
      <c r="Y316" t="s">
        <v>105</v>
      </c>
      <c r="Z316" t="s">
        <v>815</v>
      </c>
      <c r="AA316" t="s">
        <v>870</v>
      </c>
      <c r="AB316" t="s">
        <v>148</v>
      </c>
      <c r="AC316" t="s">
        <v>484</v>
      </c>
      <c r="AD316" t="s">
        <v>897</v>
      </c>
      <c r="AG316" s="1">
        <v>10000</v>
      </c>
      <c r="AH316" s="1">
        <v>10000</v>
      </c>
      <c r="AI316">
        <v>0</v>
      </c>
      <c r="AJ316">
        <v>0</v>
      </c>
      <c r="AK316">
        <v>0</v>
      </c>
      <c r="AL316">
        <v>0</v>
      </c>
      <c r="AM316">
        <v>0</v>
      </c>
      <c r="AN316" s="1">
        <v>10000</v>
      </c>
      <c r="AO316" s="1">
        <v>10000</v>
      </c>
      <c r="AP316">
        <v>0</v>
      </c>
      <c r="AQ316">
        <v>0</v>
      </c>
      <c r="AR316">
        <v>0</v>
      </c>
      <c r="AS316">
        <v>0</v>
      </c>
      <c r="AT316">
        <v>0</v>
      </c>
    </row>
    <row r="317" spans="1:46" hidden="1" x14ac:dyDescent="0.35">
      <c r="A317" t="s">
        <v>812</v>
      </c>
      <c r="B317" t="s">
        <v>64</v>
      </c>
      <c r="C317">
        <v>2</v>
      </c>
      <c r="D317" t="s">
        <v>183</v>
      </c>
      <c r="E317">
        <v>2.2999999999999998</v>
      </c>
      <c r="F317" t="s">
        <v>479</v>
      </c>
      <c r="G317" t="s">
        <v>480</v>
      </c>
      <c r="H317" t="s">
        <v>481</v>
      </c>
      <c r="I317" t="s">
        <v>65</v>
      </c>
      <c r="J317" t="s">
        <v>66</v>
      </c>
      <c r="K317" t="s">
        <v>868</v>
      </c>
      <c r="L317">
        <v>2</v>
      </c>
      <c r="M317">
        <v>24</v>
      </c>
      <c r="N317" t="s">
        <v>896</v>
      </c>
      <c r="O317" t="s">
        <v>54</v>
      </c>
      <c r="P317">
        <v>2400</v>
      </c>
      <c r="Q317" t="s">
        <v>368</v>
      </c>
      <c r="R317">
        <v>2460</v>
      </c>
      <c r="S317" t="s">
        <v>105</v>
      </c>
      <c r="T317">
        <v>2461</v>
      </c>
      <c r="U317" t="s">
        <v>372</v>
      </c>
      <c r="V317">
        <v>0</v>
      </c>
      <c r="W317" t="s">
        <v>58</v>
      </c>
      <c r="X317">
        <v>2000</v>
      </c>
      <c r="Y317" t="s">
        <v>105</v>
      </c>
      <c r="Z317" t="s">
        <v>815</v>
      </c>
      <c r="AA317" t="s">
        <v>870</v>
      </c>
      <c r="AB317" t="s">
        <v>148</v>
      </c>
      <c r="AC317" t="s">
        <v>484</v>
      </c>
      <c r="AD317" t="s">
        <v>897</v>
      </c>
      <c r="AG317" s="1">
        <v>50000</v>
      </c>
      <c r="AH317" s="1">
        <v>50000</v>
      </c>
      <c r="AI317" s="1">
        <v>5296.08</v>
      </c>
      <c r="AJ317" s="1">
        <v>5296.08</v>
      </c>
      <c r="AK317" s="1">
        <v>5296.08</v>
      </c>
      <c r="AL317" s="1">
        <v>5296.08</v>
      </c>
      <c r="AM317" s="1">
        <v>5296.08</v>
      </c>
      <c r="AN317" s="1">
        <v>44703.92</v>
      </c>
      <c r="AO317" s="1">
        <v>44703.92</v>
      </c>
      <c r="AP317">
        <v>0</v>
      </c>
      <c r="AQ317">
        <v>0</v>
      </c>
      <c r="AR317">
        <v>0</v>
      </c>
      <c r="AS317">
        <v>0</v>
      </c>
      <c r="AT317">
        <v>0</v>
      </c>
    </row>
    <row r="318" spans="1:46" hidden="1" x14ac:dyDescent="0.35">
      <c r="A318" t="s">
        <v>812</v>
      </c>
      <c r="B318" t="s">
        <v>64</v>
      </c>
      <c r="C318">
        <v>2</v>
      </c>
      <c r="D318" t="s">
        <v>183</v>
      </c>
      <c r="E318">
        <v>2.2999999999999998</v>
      </c>
      <c r="F318" t="s">
        <v>479</v>
      </c>
      <c r="G318" t="s">
        <v>480</v>
      </c>
      <c r="H318" t="s">
        <v>481</v>
      </c>
      <c r="I318" t="s">
        <v>65</v>
      </c>
      <c r="J318" t="s">
        <v>66</v>
      </c>
      <c r="K318" t="s">
        <v>868</v>
      </c>
      <c r="L318">
        <v>2</v>
      </c>
      <c r="M318">
        <v>24</v>
      </c>
      <c r="N318" t="s">
        <v>896</v>
      </c>
      <c r="O318" t="s">
        <v>54</v>
      </c>
      <c r="P318">
        <v>2400</v>
      </c>
      <c r="Q318" t="s">
        <v>368</v>
      </c>
      <c r="R318">
        <v>2480</v>
      </c>
      <c r="S318" t="s">
        <v>105</v>
      </c>
      <c r="T318">
        <v>2481</v>
      </c>
      <c r="U318" t="s">
        <v>488</v>
      </c>
      <c r="V318">
        <v>0</v>
      </c>
      <c r="W318" t="s">
        <v>58</v>
      </c>
      <c r="X318">
        <v>2000</v>
      </c>
      <c r="Y318" t="s">
        <v>105</v>
      </c>
      <c r="Z318" t="s">
        <v>815</v>
      </c>
      <c r="AA318" t="s">
        <v>870</v>
      </c>
      <c r="AB318" t="s">
        <v>148</v>
      </c>
      <c r="AC318" t="s">
        <v>484</v>
      </c>
      <c r="AD318" t="s">
        <v>897</v>
      </c>
      <c r="AG318" s="1">
        <v>10000</v>
      </c>
      <c r="AH318" s="1">
        <v>10000</v>
      </c>
      <c r="AI318" s="1">
        <v>3079.5</v>
      </c>
      <c r="AJ318" s="1">
        <v>3079.5</v>
      </c>
      <c r="AK318" s="1">
        <v>3079.5</v>
      </c>
      <c r="AL318" s="1">
        <v>3079.5</v>
      </c>
      <c r="AM318" s="1">
        <v>3079.5</v>
      </c>
      <c r="AN318" s="1">
        <v>6920.5</v>
      </c>
      <c r="AO318" s="1">
        <v>6920.5</v>
      </c>
      <c r="AP318">
        <v>0</v>
      </c>
      <c r="AQ318">
        <v>0</v>
      </c>
      <c r="AR318">
        <v>0</v>
      </c>
      <c r="AS318">
        <v>0</v>
      </c>
      <c r="AT318">
        <v>0</v>
      </c>
    </row>
    <row r="319" spans="1:46" hidden="1" x14ac:dyDescent="0.35">
      <c r="A319" t="s">
        <v>812</v>
      </c>
      <c r="B319" t="s">
        <v>64</v>
      </c>
      <c r="C319">
        <v>2</v>
      </c>
      <c r="D319" t="s">
        <v>183</v>
      </c>
      <c r="E319">
        <v>2.2999999999999998</v>
      </c>
      <c r="F319" t="s">
        <v>479</v>
      </c>
      <c r="G319" t="s">
        <v>480</v>
      </c>
      <c r="H319" t="s">
        <v>481</v>
      </c>
      <c r="I319" t="s">
        <v>65</v>
      </c>
      <c r="J319" t="s">
        <v>66</v>
      </c>
      <c r="K319" t="s">
        <v>868</v>
      </c>
      <c r="L319">
        <v>2</v>
      </c>
      <c r="M319">
        <v>24</v>
      </c>
      <c r="N319" t="s">
        <v>896</v>
      </c>
      <c r="O319" t="s">
        <v>54</v>
      </c>
      <c r="P319">
        <v>2400</v>
      </c>
      <c r="Q319" t="s">
        <v>368</v>
      </c>
      <c r="R319">
        <v>2490</v>
      </c>
      <c r="S319" t="s">
        <v>105</v>
      </c>
      <c r="T319">
        <v>2491</v>
      </c>
      <c r="U319" t="s">
        <v>374</v>
      </c>
      <c r="V319">
        <v>0</v>
      </c>
      <c r="W319" t="s">
        <v>58</v>
      </c>
      <c r="X319">
        <v>2000</v>
      </c>
      <c r="Y319" t="s">
        <v>105</v>
      </c>
      <c r="Z319" t="s">
        <v>815</v>
      </c>
      <c r="AA319" t="s">
        <v>870</v>
      </c>
      <c r="AB319" t="s">
        <v>148</v>
      </c>
      <c r="AC319" t="s">
        <v>484</v>
      </c>
      <c r="AD319" t="s">
        <v>897</v>
      </c>
      <c r="AG319" s="1">
        <v>100000</v>
      </c>
      <c r="AH319" s="1">
        <v>100000</v>
      </c>
      <c r="AI319" s="1">
        <v>8885.0300000000007</v>
      </c>
      <c r="AJ319" s="1">
        <v>8885.0300000000007</v>
      </c>
      <c r="AK319" s="1">
        <v>8885.0300000000007</v>
      </c>
      <c r="AL319" s="1">
        <v>8885.0300000000007</v>
      </c>
      <c r="AM319" s="1">
        <v>8885.0300000000007</v>
      </c>
      <c r="AN319" s="1">
        <v>91114.97</v>
      </c>
      <c r="AO319" s="1">
        <v>91114.97</v>
      </c>
      <c r="AP319">
        <v>0</v>
      </c>
      <c r="AQ319">
        <v>0</v>
      </c>
      <c r="AR319">
        <v>0</v>
      </c>
      <c r="AS319">
        <v>0</v>
      </c>
      <c r="AT319">
        <v>0</v>
      </c>
    </row>
    <row r="320" spans="1:46" hidden="1" x14ac:dyDescent="0.35">
      <c r="A320" t="s">
        <v>812</v>
      </c>
      <c r="B320" t="s">
        <v>64</v>
      </c>
      <c r="C320">
        <v>2</v>
      </c>
      <c r="D320" t="s">
        <v>183</v>
      </c>
      <c r="E320">
        <v>2.2999999999999998</v>
      </c>
      <c r="F320" t="s">
        <v>479</v>
      </c>
      <c r="G320" t="s">
        <v>480</v>
      </c>
      <c r="H320" t="s">
        <v>481</v>
      </c>
      <c r="I320" t="s">
        <v>65</v>
      </c>
      <c r="J320" t="s">
        <v>66</v>
      </c>
      <c r="K320" t="s">
        <v>868</v>
      </c>
      <c r="L320">
        <v>2</v>
      </c>
      <c r="M320">
        <v>24</v>
      </c>
      <c r="N320" t="s">
        <v>896</v>
      </c>
      <c r="O320" t="s">
        <v>54</v>
      </c>
      <c r="P320">
        <v>2500</v>
      </c>
      <c r="Q320" t="s">
        <v>309</v>
      </c>
      <c r="R320">
        <v>2520</v>
      </c>
      <c r="S320" t="s">
        <v>105</v>
      </c>
      <c r="T320">
        <v>2521</v>
      </c>
      <c r="U320" t="s">
        <v>375</v>
      </c>
      <c r="V320">
        <v>0</v>
      </c>
      <c r="W320" t="s">
        <v>58</v>
      </c>
      <c r="X320">
        <v>2000</v>
      </c>
      <c r="Y320" t="s">
        <v>105</v>
      </c>
      <c r="Z320" t="s">
        <v>815</v>
      </c>
      <c r="AA320" t="s">
        <v>870</v>
      </c>
      <c r="AB320" t="s">
        <v>148</v>
      </c>
      <c r="AC320" t="s">
        <v>484</v>
      </c>
      <c r="AD320" t="s">
        <v>897</v>
      </c>
      <c r="AG320" s="1">
        <v>782000</v>
      </c>
      <c r="AH320" s="1">
        <v>700000</v>
      </c>
      <c r="AI320" s="1">
        <v>754173.34</v>
      </c>
      <c r="AJ320" s="1">
        <v>754173.34</v>
      </c>
      <c r="AK320" s="1">
        <v>754173.34</v>
      </c>
      <c r="AL320" s="1">
        <v>672813.34</v>
      </c>
      <c r="AM320" s="1">
        <v>672813.34</v>
      </c>
      <c r="AN320" s="1">
        <v>27826.66</v>
      </c>
      <c r="AO320" s="1">
        <v>109186.66</v>
      </c>
      <c r="AP320">
        <v>0</v>
      </c>
      <c r="AQ320" s="1">
        <v>82000</v>
      </c>
      <c r="AR320">
        <v>0</v>
      </c>
      <c r="AS320">
        <v>0</v>
      </c>
      <c r="AT320" s="1">
        <v>82000</v>
      </c>
    </row>
    <row r="321" spans="1:46" hidden="1" x14ac:dyDescent="0.35">
      <c r="A321" t="s">
        <v>812</v>
      </c>
      <c r="B321" t="s">
        <v>64</v>
      </c>
      <c r="C321">
        <v>2</v>
      </c>
      <c r="D321" t="s">
        <v>183</v>
      </c>
      <c r="E321">
        <v>2.2999999999999998</v>
      </c>
      <c r="F321" t="s">
        <v>479</v>
      </c>
      <c r="G321" t="s">
        <v>480</v>
      </c>
      <c r="H321" t="s">
        <v>481</v>
      </c>
      <c r="I321" t="s">
        <v>65</v>
      </c>
      <c r="J321" t="s">
        <v>66</v>
      </c>
      <c r="K321" t="s">
        <v>868</v>
      </c>
      <c r="L321">
        <v>2</v>
      </c>
      <c r="M321">
        <v>24</v>
      </c>
      <c r="N321" t="s">
        <v>896</v>
      </c>
      <c r="O321" t="s">
        <v>54</v>
      </c>
      <c r="P321">
        <v>2500</v>
      </c>
      <c r="Q321" t="s">
        <v>309</v>
      </c>
      <c r="R321">
        <v>2530</v>
      </c>
      <c r="S321" t="s">
        <v>105</v>
      </c>
      <c r="T321">
        <v>2531</v>
      </c>
      <c r="U321" t="s">
        <v>444</v>
      </c>
      <c r="V321">
        <v>0</v>
      </c>
      <c r="W321" t="s">
        <v>58</v>
      </c>
      <c r="X321">
        <v>2000</v>
      </c>
      <c r="Y321" t="s">
        <v>105</v>
      </c>
      <c r="Z321" t="s">
        <v>815</v>
      </c>
      <c r="AA321" t="s">
        <v>870</v>
      </c>
      <c r="AB321" t="s">
        <v>148</v>
      </c>
      <c r="AC321" t="s">
        <v>484</v>
      </c>
      <c r="AD321" t="s">
        <v>897</v>
      </c>
      <c r="AG321" s="1">
        <v>9000000</v>
      </c>
      <c r="AH321" s="1">
        <v>6000000</v>
      </c>
      <c r="AI321" s="1">
        <v>8483101.9100000001</v>
      </c>
      <c r="AJ321" s="1">
        <v>7372031.9100000001</v>
      </c>
      <c r="AK321" s="1">
        <v>404753.08</v>
      </c>
      <c r="AL321" s="1">
        <v>404753.08</v>
      </c>
      <c r="AM321" s="1">
        <v>404753.08</v>
      </c>
      <c r="AN321" s="1">
        <v>1627968.09</v>
      </c>
      <c r="AO321" s="1">
        <v>8595246.9199999999</v>
      </c>
      <c r="AP321">
        <v>0</v>
      </c>
      <c r="AQ321" s="1">
        <v>3000000</v>
      </c>
      <c r="AR321">
        <v>0</v>
      </c>
      <c r="AS321">
        <v>0</v>
      </c>
      <c r="AT321" s="1">
        <v>3000000</v>
      </c>
    </row>
    <row r="322" spans="1:46" hidden="1" x14ac:dyDescent="0.35">
      <c r="A322" t="s">
        <v>812</v>
      </c>
      <c r="B322" t="s">
        <v>64</v>
      </c>
      <c r="C322">
        <v>2</v>
      </c>
      <c r="D322" t="s">
        <v>183</v>
      </c>
      <c r="E322">
        <v>2.2999999999999998</v>
      </c>
      <c r="F322" t="s">
        <v>479</v>
      </c>
      <c r="G322" t="s">
        <v>480</v>
      </c>
      <c r="H322" t="s">
        <v>481</v>
      </c>
      <c r="I322" t="s">
        <v>65</v>
      </c>
      <c r="J322" t="s">
        <v>66</v>
      </c>
      <c r="K322" t="s">
        <v>868</v>
      </c>
      <c r="L322">
        <v>2</v>
      </c>
      <c r="M322">
        <v>24</v>
      </c>
      <c r="N322" t="s">
        <v>896</v>
      </c>
      <c r="O322" t="s">
        <v>54</v>
      </c>
      <c r="P322">
        <v>2500</v>
      </c>
      <c r="Q322" t="s">
        <v>309</v>
      </c>
      <c r="R322">
        <v>2540</v>
      </c>
      <c r="S322" t="s">
        <v>105</v>
      </c>
      <c r="T322">
        <v>2541</v>
      </c>
      <c r="U322" t="s">
        <v>310</v>
      </c>
      <c r="V322">
        <v>0</v>
      </c>
      <c r="W322" t="s">
        <v>58</v>
      </c>
      <c r="X322">
        <v>2000</v>
      </c>
      <c r="Y322" t="s">
        <v>105</v>
      </c>
      <c r="Z322" t="s">
        <v>815</v>
      </c>
      <c r="AA322" t="s">
        <v>870</v>
      </c>
      <c r="AB322" t="s">
        <v>148</v>
      </c>
      <c r="AC322" t="s">
        <v>484</v>
      </c>
      <c r="AD322" t="s">
        <v>897</v>
      </c>
      <c r="AG322" s="1">
        <v>5200000</v>
      </c>
      <c r="AH322" s="1">
        <v>7000000</v>
      </c>
      <c r="AI322" s="1">
        <v>4860980.12</v>
      </c>
      <c r="AJ322" s="1">
        <v>4854460.32</v>
      </c>
      <c r="AK322" s="1">
        <v>1579501.26</v>
      </c>
      <c r="AL322" s="1">
        <v>1579501.26</v>
      </c>
      <c r="AM322" s="1">
        <v>1579501.26</v>
      </c>
      <c r="AN322" s="1">
        <v>345539.68</v>
      </c>
      <c r="AO322" s="1">
        <v>3620498.74</v>
      </c>
      <c r="AP322">
        <v>0</v>
      </c>
      <c r="AQ322">
        <v>0</v>
      </c>
      <c r="AR322">
        <v>0</v>
      </c>
      <c r="AS322" s="1">
        <v>1800000</v>
      </c>
      <c r="AT322" s="1">
        <v>-1800000</v>
      </c>
    </row>
    <row r="323" spans="1:46" hidden="1" x14ac:dyDescent="0.35">
      <c r="A323" t="s">
        <v>812</v>
      </c>
      <c r="B323" t="s">
        <v>64</v>
      </c>
      <c r="C323">
        <v>2</v>
      </c>
      <c r="D323" t="s">
        <v>183</v>
      </c>
      <c r="E323">
        <v>2.2999999999999998</v>
      </c>
      <c r="F323" t="s">
        <v>479</v>
      </c>
      <c r="G323" t="s">
        <v>480</v>
      </c>
      <c r="H323" t="s">
        <v>481</v>
      </c>
      <c r="I323" t="s">
        <v>65</v>
      </c>
      <c r="J323" t="s">
        <v>66</v>
      </c>
      <c r="K323" t="s">
        <v>868</v>
      </c>
      <c r="L323">
        <v>2</v>
      </c>
      <c r="M323">
        <v>24</v>
      </c>
      <c r="N323" t="s">
        <v>896</v>
      </c>
      <c r="O323" t="s">
        <v>54</v>
      </c>
      <c r="P323">
        <v>2500</v>
      </c>
      <c r="Q323" t="s">
        <v>309</v>
      </c>
      <c r="R323">
        <v>2560</v>
      </c>
      <c r="S323" t="s">
        <v>105</v>
      </c>
      <c r="T323">
        <v>2561</v>
      </c>
      <c r="U323" t="s">
        <v>376</v>
      </c>
      <c r="V323">
        <v>0</v>
      </c>
      <c r="W323" t="s">
        <v>58</v>
      </c>
      <c r="X323">
        <v>2000</v>
      </c>
      <c r="Y323" t="s">
        <v>105</v>
      </c>
      <c r="Z323" t="s">
        <v>815</v>
      </c>
      <c r="AA323" t="s">
        <v>870</v>
      </c>
      <c r="AB323" t="s">
        <v>148</v>
      </c>
      <c r="AC323" t="s">
        <v>484</v>
      </c>
      <c r="AD323" t="s">
        <v>897</v>
      </c>
      <c r="AG323" s="1">
        <v>30000</v>
      </c>
      <c r="AH323" s="1">
        <v>30000</v>
      </c>
      <c r="AI323">
        <v>0</v>
      </c>
      <c r="AJ323">
        <v>0</v>
      </c>
      <c r="AK323">
        <v>0</v>
      </c>
      <c r="AL323">
        <v>0</v>
      </c>
      <c r="AM323">
        <v>0</v>
      </c>
      <c r="AN323" s="1">
        <v>30000</v>
      </c>
      <c r="AO323" s="1">
        <v>30000</v>
      </c>
      <c r="AP323">
        <v>0</v>
      </c>
      <c r="AQ323">
        <v>0</v>
      </c>
      <c r="AR323">
        <v>0</v>
      </c>
      <c r="AS323">
        <v>0</v>
      </c>
      <c r="AT323">
        <v>0</v>
      </c>
    </row>
    <row r="324" spans="1:46" hidden="1" x14ac:dyDescent="0.35">
      <c r="A324" t="s">
        <v>812</v>
      </c>
      <c r="B324" t="s">
        <v>64</v>
      </c>
      <c r="C324">
        <v>2</v>
      </c>
      <c r="D324" t="s">
        <v>183</v>
      </c>
      <c r="E324">
        <v>2.2999999999999998</v>
      </c>
      <c r="F324" t="s">
        <v>479</v>
      </c>
      <c r="G324" t="s">
        <v>480</v>
      </c>
      <c r="H324" t="s">
        <v>481</v>
      </c>
      <c r="I324" t="s">
        <v>65</v>
      </c>
      <c r="J324" t="s">
        <v>66</v>
      </c>
      <c r="K324" t="s">
        <v>868</v>
      </c>
      <c r="L324">
        <v>2</v>
      </c>
      <c r="M324">
        <v>24</v>
      </c>
      <c r="N324" t="s">
        <v>896</v>
      </c>
      <c r="O324" t="s">
        <v>54</v>
      </c>
      <c r="P324">
        <v>2700</v>
      </c>
      <c r="Q324" t="s">
        <v>104</v>
      </c>
      <c r="R324">
        <v>2710</v>
      </c>
      <c r="S324" t="s">
        <v>105</v>
      </c>
      <c r="T324">
        <v>2711</v>
      </c>
      <c r="U324" t="s">
        <v>106</v>
      </c>
      <c r="V324">
        <v>0</v>
      </c>
      <c r="W324" t="s">
        <v>58</v>
      </c>
      <c r="X324">
        <v>2000</v>
      </c>
      <c r="Y324" t="s">
        <v>105</v>
      </c>
      <c r="Z324" t="s">
        <v>815</v>
      </c>
      <c r="AA324" t="s">
        <v>870</v>
      </c>
      <c r="AB324" t="s">
        <v>148</v>
      </c>
      <c r="AC324" t="s">
        <v>484</v>
      </c>
      <c r="AD324" t="s">
        <v>897</v>
      </c>
      <c r="AG324" s="1">
        <v>87022</v>
      </c>
      <c r="AH324" s="1">
        <v>1200000</v>
      </c>
      <c r="AI324" s="1">
        <v>36656</v>
      </c>
      <c r="AJ324" s="1">
        <v>36656</v>
      </c>
      <c r="AK324" s="1">
        <v>36656</v>
      </c>
      <c r="AL324" s="1">
        <v>36656</v>
      </c>
      <c r="AM324" s="1">
        <v>36656</v>
      </c>
      <c r="AN324" s="1">
        <v>50366</v>
      </c>
      <c r="AO324" s="1">
        <v>50366</v>
      </c>
      <c r="AP324">
        <v>0</v>
      </c>
      <c r="AQ324">
        <v>0</v>
      </c>
      <c r="AR324">
        <v>0</v>
      </c>
      <c r="AS324" s="1">
        <v>1112978</v>
      </c>
      <c r="AT324" s="1">
        <v>-1112978</v>
      </c>
    </row>
    <row r="325" spans="1:46" hidden="1" x14ac:dyDescent="0.35">
      <c r="A325" t="s">
        <v>812</v>
      </c>
      <c r="B325" t="s">
        <v>64</v>
      </c>
      <c r="C325">
        <v>2</v>
      </c>
      <c r="D325" t="s">
        <v>183</v>
      </c>
      <c r="E325">
        <v>2.2999999999999998</v>
      </c>
      <c r="F325" t="s">
        <v>479</v>
      </c>
      <c r="G325" t="s">
        <v>480</v>
      </c>
      <c r="H325" t="s">
        <v>481</v>
      </c>
      <c r="I325" t="s">
        <v>65</v>
      </c>
      <c r="J325" t="s">
        <v>66</v>
      </c>
      <c r="K325" t="s">
        <v>868</v>
      </c>
      <c r="L325">
        <v>2</v>
      </c>
      <c r="M325">
        <v>24</v>
      </c>
      <c r="N325" t="s">
        <v>896</v>
      </c>
      <c r="O325" t="s">
        <v>54</v>
      </c>
      <c r="P325">
        <v>2700</v>
      </c>
      <c r="Q325" t="s">
        <v>104</v>
      </c>
      <c r="R325">
        <v>2720</v>
      </c>
      <c r="S325" t="s">
        <v>105</v>
      </c>
      <c r="T325">
        <v>2721</v>
      </c>
      <c r="U325" t="s">
        <v>377</v>
      </c>
      <c r="V325">
        <v>0</v>
      </c>
      <c r="W325" t="s">
        <v>58</v>
      </c>
      <c r="X325">
        <v>2000</v>
      </c>
      <c r="Y325" t="s">
        <v>105</v>
      </c>
      <c r="Z325" t="s">
        <v>815</v>
      </c>
      <c r="AA325" t="s">
        <v>870</v>
      </c>
      <c r="AB325" t="s">
        <v>148</v>
      </c>
      <c r="AC325" t="s">
        <v>484</v>
      </c>
      <c r="AD325" t="s">
        <v>897</v>
      </c>
      <c r="AG325" s="1">
        <v>300000</v>
      </c>
      <c r="AH325" s="1">
        <v>300000</v>
      </c>
      <c r="AI325" s="1">
        <v>187682.2</v>
      </c>
      <c r="AJ325" s="1">
        <v>47101.8</v>
      </c>
      <c r="AK325" s="1">
        <v>47101.8</v>
      </c>
      <c r="AL325">
        <v>0</v>
      </c>
      <c r="AM325">
        <v>0</v>
      </c>
      <c r="AN325" s="1">
        <v>252898.2</v>
      </c>
      <c r="AO325" s="1">
        <v>300000</v>
      </c>
      <c r="AP325">
        <v>0</v>
      </c>
      <c r="AQ325">
        <v>0</v>
      </c>
      <c r="AR325">
        <v>0</v>
      </c>
      <c r="AS325">
        <v>0</v>
      </c>
      <c r="AT325">
        <v>0</v>
      </c>
    </row>
    <row r="326" spans="1:46" hidden="1" x14ac:dyDescent="0.35">
      <c r="A326" t="s">
        <v>812</v>
      </c>
      <c r="B326" t="s">
        <v>64</v>
      </c>
      <c r="C326">
        <v>2</v>
      </c>
      <c r="D326" t="s">
        <v>183</v>
      </c>
      <c r="E326">
        <v>2.2999999999999998</v>
      </c>
      <c r="F326" t="s">
        <v>479</v>
      </c>
      <c r="G326" t="s">
        <v>480</v>
      </c>
      <c r="H326" t="s">
        <v>481</v>
      </c>
      <c r="I326" t="s">
        <v>65</v>
      </c>
      <c r="J326" t="s">
        <v>66</v>
      </c>
      <c r="K326" t="s">
        <v>868</v>
      </c>
      <c r="L326">
        <v>2</v>
      </c>
      <c r="M326">
        <v>24</v>
      </c>
      <c r="N326" t="s">
        <v>896</v>
      </c>
      <c r="O326" t="s">
        <v>54</v>
      </c>
      <c r="P326">
        <v>2900</v>
      </c>
      <c r="Q326" t="s">
        <v>311</v>
      </c>
      <c r="R326">
        <v>2910</v>
      </c>
      <c r="S326" t="s">
        <v>105</v>
      </c>
      <c r="T326">
        <v>2911</v>
      </c>
      <c r="U326" t="s">
        <v>312</v>
      </c>
      <c r="V326">
        <v>0</v>
      </c>
      <c r="W326" t="s">
        <v>58</v>
      </c>
      <c r="X326">
        <v>2000</v>
      </c>
      <c r="Y326" t="s">
        <v>105</v>
      </c>
      <c r="Z326" t="s">
        <v>815</v>
      </c>
      <c r="AA326" t="s">
        <v>870</v>
      </c>
      <c r="AB326" t="s">
        <v>148</v>
      </c>
      <c r="AC326" t="s">
        <v>484</v>
      </c>
      <c r="AD326" t="s">
        <v>897</v>
      </c>
      <c r="AG326" s="1">
        <v>250000</v>
      </c>
      <c r="AH326" s="1">
        <v>250000</v>
      </c>
      <c r="AI326" s="1">
        <v>1725</v>
      </c>
      <c r="AJ326" s="1">
        <v>1725</v>
      </c>
      <c r="AK326" s="1">
        <v>1725</v>
      </c>
      <c r="AL326" s="1">
        <v>1725</v>
      </c>
      <c r="AM326" s="1">
        <v>1725</v>
      </c>
      <c r="AN326" s="1">
        <v>248275</v>
      </c>
      <c r="AO326" s="1">
        <v>248275</v>
      </c>
      <c r="AP326">
        <v>0</v>
      </c>
      <c r="AQ326">
        <v>0</v>
      </c>
      <c r="AR326">
        <v>0</v>
      </c>
      <c r="AS326">
        <v>0</v>
      </c>
      <c r="AT326">
        <v>0</v>
      </c>
    </row>
    <row r="327" spans="1:46" hidden="1" x14ac:dyDescent="0.35">
      <c r="A327" t="s">
        <v>812</v>
      </c>
      <c r="B327" t="s">
        <v>64</v>
      </c>
      <c r="C327">
        <v>2</v>
      </c>
      <c r="D327" t="s">
        <v>183</v>
      </c>
      <c r="E327">
        <v>2.2999999999999998</v>
      </c>
      <c r="F327" t="s">
        <v>479</v>
      </c>
      <c r="G327" t="s">
        <v>480</v>
      </c>
      <c r="H327" t="s">
        <v>481</v>
      </c>
      <c r="I327" t="s">
        <v>65</v>
      </c>
      <c r="J327" t="s">
        <v>66</v>
      </c>
      <c r="K327" t="s">
        <v>868</v>
      </c>
      <c r="L327">
        <v>2</v>
      </c>
      <c r="M327">
        <v>24</v>
      </c>
      <c r="N327" t="s">
        <v>896</v>
      </c>
      <c r="O327" t="s">
        <v>54</v>
      </c>
      <c r="P327">
        <v>3300</v>
      </c>
      <c r="Q327" t="s">
        <v>113</v>
      </c>
      <c r="R327">
        <v>3390</v>
      </c>
      <c r="S327" t="s">
        <v>56</v>
      </c>
      <c r="T327">
        <v>3391</v>
      </c>
      <c r="U327" t="s">
        <v>129</v>
      </c>
      <c r="V327">
        <v>0</v>
      </c>
      <c r="W327" t="s">
        <v>58</v>
      </c>
      <c r="X327">
        <v>3000</v>
      </c>
      <c r="Y327" t="s">
        <v>56</v>
      </c>
      <c r="Z327" t="s">
        <v>815</v>
      </c>
      <c r="AA327" t="s">
        <v>870</v>
      </c>
      <c r="AB327" t="s">
        <v>148</v>
      </c>
      <c r="AC327" t="s">
        <v>484</v>
      </c>
      <c r="AD327" t="s">
        <v>897</v>
      </c>
      <c r="AG327" s="1">
        <v>11500000</v>
      </c>
      <c r="AH327" s="1">
        <v>12000000</v>
      </c>
      <c r="AI327" s="1">
        <v>9483095.7899999991</v>
      </c>
      <c r="AJ327" s="1">
        <v>9483095.7899999991</v>
      </c>
      <c r="AK327" s="1">
        <v>4939240.07</v>
      </c>
      <c r="AL327" s="1">
        <v>1887717.19</v>
      </c>
      <c r="AM327" s="1">
        <v>1887717.19</v>
      </c>
      <c r="AN327" s="1">
        <v>2016904.21</v>
      </c>
      <c r="AO327" s="1">
        <v>9612282.8100000005</v>
      </c>
      <c r="AP327">
        <v>0</v>
      </c>
      <c r="AQ327">
        <v>0</v>
      </c>
      <c r="AR327">
        <v>0</v>
      </c>
      <c r="AS327" s="1">
        <v>500000</v>
      </c>
      <c r="AT327" s="1">
        <v>-500000</v>
      </c>
    </row>
    <row r="328" spans="1:46" hidden="1" x14ac:dyDescent="0.35">
      <c r="A328" t="s">
        <v>812</v>
      </c>
      <c r="B328" t="s">
        <v>64</v>
      </c>
      <c r="C328">
        <v>2</v>
      </c>
      <c r="D328" t="s">
        <v>183</v>
      </c>
      <c r="E328">
        <v>2.2999999999999998</v>
      </c>
      <c r="F328" t="s">
        <v>479</v>
      </c>
      <c r="G328" t="s">
        <v>480</v>
      </c>
      <c r="H328" t="s">
        <v>481</v>
      </c>
      <c r="I328" t="s">
        <v>65</v>
      </c>
      <c r="J328" t="s">
        <v>66</v>
      </c>
      <c r="K328" t="s">
        <v>868</v>
      </c>
      <c r="L328">
        <v>2</v>
      </c>
      <c r="M328">
        <v>24</v>
      </c>
      <c r="N328" t="s">
        <v>896</v>
      </c>
      <c r="O328" t="s">
        <v>54</v>
      </c>
      <c r="P328">
        <v>3500</v>
      </c>
      <c r="Q328" t="s">
        <v>189</v>
      </c>
      <c r="R328">
        <v>3540</v>
      </c>
      <c r="S328" t="s">
        <v>56</v>
      </c>
      <c r="T328">
        <v>3541</v>
      </c>
      <c r="U328" t="s">
        <v>489</v>
      </c>
      <c r="V328">
        <v>0</v>
      </c>
      <c r="W328" t="s">
        <v>58</v>
      </c>
      <c r="X328">
        <v>3000</v>
      </c>
      <c r="Y328" t="s">
        <v>56</v>
      </c>
      <c r="Z328" t="s">
        <v>815</v>
      </c>
      <c r="AA328" t="s">
        <v>870</v>
      </c>
      <c r="AB328" t="s">
        <v>148</v>
      </c>
      <c r="AC328" t="s">
        <v>484</v>
      </c>
      <c r="AD328" t="s">
        <v>897</v>
      </c>
      <c r="AG328" s="1">
        <v>1200000</v>
      </c>
      <c r="AH328" s="1">
        <v>700000</v>
      </c>
      <c r="AI328" s="1">
        <v>907861.36</v>
      </c>
      <c r="AJ328" s="1">
        <v>907861.36</v>
      </c>
      <c r="AK328" s="1">
        <v>280974.15999999997</v>
      </c>
      <c r="AL328" s="1">
        <v>155596.72</v>
      </c>
      <c r="AM328" s="1">
        <v>155596.72</v>
      </c>
      <c r="AN328" s="1">
        <v>292138.64</v>
      </c>
      <c r="AO328" s="1">
        <v>1044403.28</v>
      </c>
      <c r="AP328">
        <v>0</v>
      </c>
      <c r="AQ328" s="1">
        <v>500000</v>
      </c>
      <c r="AR328">
        <v>0</v>
      </c>
      <c r="AS328">
        <v>0</v>
      </c>
      <c r="AT328" s="1">
        <v>500000</v>
      </c>
    </row>
    <row r="329" spans="1:46" hidden="1" x14ac:dyDescent="0.35">
      <c r="A329" t="s">
        <v>812</v>
      </c>
      <c r="B329" t="s">
        <v>64</v>
      </c>
      <c r="C329">
        <v>2</v>
      </c>
      <c r="D329" t="s">
        <v>183</v>
      </c>
      <c r="E329">
        <v>2.2999999999999998</v>
      </c>
      <c r="F329" t="s">
        <v>479</v>
      </c>
      <c r="G329" t="s">
        <v>480</v>
      </c>
      <c r="H329" t="s">
        <v>481</v>
      </c>
      <c r="I329" t="s">
        <v>65</v>
      </c>
      <c r="J329" t="s">
        <v>66</v>
      </c>
      <c r="K329" t="s">
        <v>868</v>
      </c>
      <c r="L329">
        <v>2</v>
      </c>
      <c r="M329">
        <v>24</v>
      </c>
      <c r="N329" t="s">
        <v>896</v>
      </c>
      <c r="O329" t="s">
        <v>54</v>
      </c>
      <c r="P329">
        <v>3500</v>
      </c>
      <c r="Q329" t="s">
        <v>189</v>
      </c>
      <c r="R329">
        <v>3560</v>
      </c>
      <c r="S329" t="s">
        <v>56</v>
      </c>
      <c r="T329">
        <v>3561</v>
      </c>
      <c r="U329" t="s">
        <v>490</v>
      </c>
      <c r="V329">
        <v>0</v>
      </c>
      <c r="W329" t="s">
        <v>58</v>
      </c>
      <c r="X329">
        <v>3000</v>
      </c>
      <c r="Y329" t="s">
        <v>56</v>
      </c>
      <c r="Z329" t="s">
        <v>815</v>
      </c>
      <c r="AA329" t="s">
        <v>870</v>
      </c>
      <c r="AB329" t="s">
        <v>148</v>
      </c>
      <c r="AC329" t="s">
        <v>484</v>
      </c>
      <c r="AD329" t="s">
        <v>897</v>
      </c>
      <c r="AG329" s="1">
        <v>50000</v>
      </c>
      <c r="AH329" s="1">
        <v>50000</v>
      </c>
      <c r="AI329" s="1">
        <v>1624</v>
      </c>
      <c r="AJ329" s="1">
        <v>1624</v>
      </c>
      <c r="AK329" s="1">
        <v>1624</v>
      </c>
      <c r="AL329" s="1">
        <v>1624</v>
      </c>
      <c r="AM329" s="1">
        <v>1624</v>
      </c>
      <c r="AN329" s="1">
        <v>48376</v>
      </c>
      <c r="AO329" s="1">
        <v>48376</v>
      </c>
      <c r="AP329">
        <v>0</v>
      </c>
      <c r="AQ329">
        <v>0</v>
      </c>
      <c r="AR329">
        <v>0</v>
      </c>
      <c r="AS329">
        <v>0</v>
      </c>
      <c r="AT329">
        <v>0</v>
      </c>
    </row>
    <row r="330" spans="1:46" hidden="1" x14ac:dyDescent="0.35">
      <c r="A330" t="s">
        <v>812</v>
      </c>
      <c r="B330" t="s">
        <v>64</v>
      </c>
      <c r="C330">
        <v>2</v>
      </c>
      <c r="D330" t="s">
        <v>183</v>
      </c>
      <c r="E330">
        <v>2.2999999999999998</v>
      </c>
      <c r="F330" t="s">
        <v>479</v>
      </c>
      <c r="G330" t="s">
        <v>480</v>
      </c>
      <c r="H330" t="s">
        <v>481</v>
      </c>
      <c r="I330" t="s">
        <v>65</v>
      </c>
      <c r="J330" t="s">
        <v>66</v>
      </c>
      <c r="K330" t="s">
        <v>868</v>
      </c>
      <c r="L330">
        <v>2</v>
      </c>
      <c r="M330">
        <v>24</v>
      </c>
      <c r="N330" t="s">
        <v>896</v>
      </c>
      <c r="O330" t="s">
        <v>54</v>
      </c>
      <c r="P330">
        <v>3500</v>
      </c>
      <c r="Q330" t="s">
        <v>189</v>
      </c>
      <c r="R330">
        <v>3580</v>
      </c>
      <c r="S330" t="s">
        <v>56</v>
      </c>
      <c r="T330">
        <v>3581</v>
      </c>
      <c r="U330" t="s">
        <v>190</v>
      </c>
      <c r="V330">
        <v>0</v>
      </c>
      <c r="W330" t="s">
        <v>58</v>
      </c>
      <c r="X330">
        <v>3000</v>
      </c>
      <c r="Y330" t="s">
        <v>56</v>
      </c>
      <c r="Z330" t="s">
        <v>815</v>
      </c>
      <c r="AA330" t="s">
        <v>870</v>
      </c>
      <c r="AB330" t="s">
        <v>148</v>
      </c>
      <c r="AC330" t="s">
        <v>484</v>
      </c>
      <c r="AD330" t="s">
        <v>897</v>
      </c>
      <c r="AG330" s="1">
        <v>1700000</v>
      </c>
      <c r="AH330" s="1">
        <v>1200000</v>
      </c>
      <c r="AI330" s="1">
        <v>1435933.67</v>
      </c>
      <c r="AJ330" s="1">
        <v>1435933.67</v>
      </c>
      <c r="AK330" s="1">
        <v>444479.66</v>
      </c>
      <c r="AL330" s="1">
        <v>329418.06</v>
      </c>
      <c r="AM330" s="1">
        <v>329418.06</v>
      </c>
      <c r="AN330" s="1">
        <v>264066.33</v>
      </c>
      <c r="AO330" s="1">
        <v>1370581.94</v>
      </c>
      <c r="AP330">
        <v>0</v>
      </c>
      <c r="AQ330" s="1">
        <v>500000</v>
      </c>
      <c r="AR330">
        <v>0</v>
      </c>
      <c r="AS330">
        <v>0</v>
      </c>
      <c r="AT330" s="1">
        <v>500000</v>
      </c>
    </row>
    <row r="331" spans="1:46" hidden="1" x14ac:dyDescent="0.35">
      <c r="A331" t="s">
        <v>812</v>
      </c>
      <c r="B331" t="s">
        <v>64</v>
      </c>
      <c r="C331">
        <v>2</v>
      </c>
      <c r="D331" t="s">
        <v>183</v>
      </c>
      <c r="E331">
        <v>2.4</v>
      </c>
      <c r="F331" t="s">
        <v>491</v>
      </c>
      <c r="G331" t="s">
        <v>492</v>
      </c>
      <c r="H331" t="s">
        <v>493</v>
      </c>
      <c r="I331" t="s">
        <v>270</v>
      </c>
      <c r="J331" t="s">
        <v>271</v>
      </c>
      <c r="K331" t="s">
        <v>898</v>
      </c>
      <c r="L331">
        <v>0</v>
      </c>
      <c r="M331">
        <v>37</v>
      </c>
      <c r="N331" t="s">
        <v>899</v>
      </c>
      <c r="O331" t="s">
        <v>54</v>
      </c>
      <c r="P331">
        <v>2500</v>
      </c>
      <c r="Q331" t="s">
        <v>309</v>
      </c>
      <c r="R331">
        <v>2540</v>
      </c>
      <c r="S331" t="s">
        <v>105</v>
      </c>
      <c r="T331">
        <v>2541</v>
      </c>
      <c r="U331" t="s">
        <v>310</v>
      </c>
      <c r="V331">
        <v>0</v>
      </c>
      <c r="W331" t="s">
        <v>58</v>
      </c>
      <c r="X331">
        <v>2000</v>
      </c>
      <c r="Y331" t="s">
        <v>105</v>
      </c>
      <c r="Z331" t="s">
        <v>815</v>
      </c>
      <c r="AA331" t="s">
        <v>900</v>
      </c>
      <c r="AB331" t="s">
        <v>255</v>
      </c>
      <c r="AC331" t="s">
        <v>496</v>
      </c>
      <c r="AD331" t="s">
        <v>901</v>
      </c>
      <c r="AG331" s="1">
        <v>2500</v>
      </c>
      <c r="AH331" s="1">
        <v>2500</v>
      </c>
      <c r="AI331">
        <v>0</v>
      </c>
      <c r="AJ331">
        <v>0</v>
      </c>
      <c r="AK331">
        <v>0</v>
      </c>
      <c r="AL331">
        <v>0</v>
      </c>
      <c r="AM331">
        <v>0</v>
      </c>
      <c r="AN331" s="1">
        <v>2500</v>
      </c>
      <c r="AO331" s="1">
        <v>2500</v>
      </c>
      <c r="AP331">
        <v>0</v>
      </c>
      <c r="AQ331">
        <v>0</v>
      </c>
      <c r="AR331">
        <v>0</v>
      </c>
      <c r="AS331">
        <v>0</v>
      </c>
      <c r="AT331">
        <v>0</v>
      </c>
    </row>
    <row r="332" spans="1:46" hidden="1" x14ac:dyDescent="0.35">
      <c r="A332" t="s">
        <v>812</v>
      </c>
      <c r="B332" t="s">
        <v>64</v>
      </c>
      <c r="C332">
        <v>2</v>
      </c>
      <c r="D332" t="s">
        <v>183</v>
      </c>
      <c r="E332">
        <v>2.4</v>
      </c>
      <c r="F332" t="s">
        <v>491</v>
      </c>
      <c r="G332" t="s">
        <v>492</v>
      </c>
      <c r="H332" t="s">
        <v>493</v>
      </c>
      <c r="I332" t="s">
        <v>270</v>
      </c>
      <c r="J332" t="s">
        <v>271</v>
      </c>
      <c r="K332" t="s">
        <v>898</v>
      </c>
      <c r="L332">
        <v>0</v>
      </c>
      <c r="M332">
        <v>37</v>
      </c>
      <c r="N332" t="s">
        <v>899</v>
      </c>
      <c r="O332" t="s">
        <v>54</v>
      </c>
      <c r="P332">
        <v>2900</v>
      </c>
      <c r="Q332" t="s">
        <v>311</v>
      </c>
      <c r="R332">
        <v>2910</v>
      </c>
      <c r="S332" t="s">
        <v>105</v>
      </c>
      <c r="T332">
        <v>2911</v>
      </c>
      <c r="U332" t="s">
        <v>312</v>
      </c>
      <c r="V332">
        <v>0</v>
      </c>
      <c r="W332" t="s">
        <v>58</v>
      </c>
      <c r="X332">
        <v>2000</v>
      </c>
      <c r="Y332" t="s">
        <v>105</v>
      </c>
      <c r="Z332" t="s">
        <v>815</v>
      </c>
      <c r="AA332" t="s">
        <v>900</v>
      </c>
      <c r="AB332" t="s">
        <v>255</v>
      </c>
      <c r="AC332" t="s">
        <v>496</v>
      </c>
      <c r="AD332" t="s">
        <v>901</v>
      </c>
      <c r="AG332" s="1">
        <v>3500</v>
      </c>
      <c r="AH332" s="1">
        <v>3500</v>
      </c>
      <c r="AI332">
        <v>0</v>
      </c>
      <c r="AJ332">
        <v>0</v>
      </c>
      <c r="AK332">
        <v>0</v>
      </c>
      <c r="AL332">
        <v>0</v>
      </c>
      <c r="AM332">
        <v>0</v>
      </c>
      <c r="AN332" s="1">
        <v>3500</v>
      </c>
      <c r="AO332" s="1">
        <v>3500</v>
      </c>
      <c r="AP332">
        <v>0</v>
      </c>
      <c r="AQ332">
        <v>0</v>
      </c>
      <c r="AR332">
        <v>0</v>
      </c>
      <c r="AS332">
        <v>0</v>
      </c>
      <c r="AT332">
        <v>0</v>
      </c>
    </row>
    <row r="333" spans="1:46" hidden="1" x14ac:dyDescent="0.35">
      <c r="A333" t="s">
        <v>812</v>
      </c>
      <c r="B333" t="s">
        <v>64</v>
      </c>
      <c r="C333">
        <v>2</v>
      </c>
      <c r="D333" t="s">
        <v>183</v>
      </c>
      <c r="E333">
        <v>2.4</v>
      </c>
      <c r="F333" t="s">
        <v>491</v>
      </c>
      <c r="G333" t="s">
        <v>492</v>
      </c>
      <c r="H333" t="s">
        <v>493</v>
      </c>
      <c r="I333" t="s">
        <v>270</v>
      </c>
      <c r="J333" t="s">
        <v>271</v>
      </c>
      <c r="K333" t="s">
        <v>898</v>
      </c>
      <c r="L333">
        <v>0</v>
      </c>
      <c r="M333">
        <v>37</v>
      </c>
      <c r="N333" t="s">
        <v>899</v>
      </c>
      <c r="O333" t="s">
        <v>54</v>
      </c>
      <c r="P333">
        <v>3300</v>
      </c>
      <c r="Q333" t="s">
        <v>113</v>
      </c>
      <c r="R333">
        <v>3340</v>
      </c>
      <c r="S333" t="s">
        <v>56</v>
      </c>
      <c r="T333">
        <v>3341</v>
      </c>
      <c r="U333" t="s">
        <v>162</v>
      </c>
      <c r="V333">
        <v>0</v>
      </c>
      <c r="W333" t="s">
        <v>58</v>
      </c>
      <c r="X333">
        <v>3000</v>
      </c>
      <c r="Y333" t="s">
        <v>56</v>
      </c>
      <c r="Z333" t="s">
        <v>815</v>
      </c>
      <c r="AA333" t="s">
        <v>900</v>
      </c>
      <c r="AB333" t="s">
        <v>255</v>
      </c>
      <c r="AC333" t="s">
        <v>496</v>
      </c>
      <c r="AD333" t="s">
        <v>901</v>
      </c>
      <c r="AG333" s="1">
        <v>212976.68</v>
      </c>
      <c r="AH333">
        <v>0</v>
      </c>
      <c r="AI333" s="1">
        <v>212976.09</v>
      </c>
      <c r="AJ333" s="1">
        <v>212976.09</v>
      </c>
      <c r="AK333">
        <v>0</v>
      </c>
      <c r="AL333">
        <v>0</v>
      </c>
      <c r="AM333">
        <v>0</v>
      </c>
      <c r="AN333">
        <v>0.59</v>
      </c>
      <c r="AO333" s="1">
        <v>212976.68</v>
      </c>
      <c r="AP333">
        <v>0</v>
      </c>
      <c r="AQ333" s="1">
        <v>212976.68</v>
      </c>
      <c r="AR333">
        <v>0</v>
      </c>
      <c r="AS333">
        <v>0</v>
      </c>
      <c r="AT333" s="1">
        <v>212976.68</v>
      </c>
    </row>
    <row r="334" spans="1:46" hidden="1" x14ac:dyDescent="0.35">
      <c r="A334" t="s">
        <v>812</v>
      </c>
      <c r="B334" t="s">
        <v>64</v>
      </c>
      <c r="C334">
        <v>2</v>
      </c>
      <c r="D334" t="s">
        <v>183</v>
      </c>
      <c r="E334">
        <v>2.4</v>
      </c>
      <c r="F334" t="s">
        <v>491</v>
      </c>
      <c r="G334" t="s">
        <v>492</v>
      </c>
      <c r="H334" t="s">
        <v>493</v>
      </c>
      <c r="I334" t="s">
        <v>270</v>
      </c>
      <c r="J334" t="s">
        <v>271</v>
      </c>
      <c r="K334" t="s">
        <v>898</v>
      </c>
      <c r="L334">
        <v>0</v>
      </c>
      <c r="M334">
        <v>37</v>
      </c>
      <c r="N334" t="s">
        <v>899</v>
      </c>
      <c r="O334" t="s">
        <v>54</v>
      </c>
      <c r="P334">
        <v>3800</v>
      </c>
      <c r="Q334" t="s">
        <v>227</v>
      </c>
      <c r="R334">
        <v>3820</v>
      </c>
      <c r="S334" t="s">
        <v>56</v>
      </c>
      <c r="T334">
        <v>3821</v>
      </c>
      <c r="U334" t="s">
        <v>228</v>
      </c>
      <c r="V334">
        <v>0</v>
      </c>
      <c r="W334" t="s">
        <v>58</v>
      </c>
      <c r="X334">
        <v>3000</v>
      </c>
      <c r="Y334" t="s">
        <v>56</v>
      </c>
      <c r="Z334" t="s">
        <v>815</v>
      </c>
      <c r="AA334" t="s">
        <v>900</v>
      </c>
      <c r="AB334" t="s">
        <v>255</v>
      </c>
      <c r="AC334" t="s">
        <v>496</v>
      </c>
      <c r="AD334" t="s">
        <v>901</v>
      </c>
      <c r="AG334" s="1">
        <v>186983.32</v>
      </c>
      <c r="AH334" s="1">
        <v>332000</v>
      </c>
      <c r="AI334" s="1">
        <v>135024</v>
      </c>
      <c r="AJ334" s="1">
        <v>135024</v>
      </c>
      <c r="AK334" s="1">
        <v>18560</v>
      </c>
      <c r="AL334" s="1">
        <v>18560</v>
      </c>
      <c r="AM334" s="1">
        <v>18560</v>
      </c>
      <c r="AN334" s="1">
        <v>51959.32</v>
      </c>
      <c r="AO334" s="1">
        <v>168423.32</v>
      </c>
      <c r="AP334">
        <v>0</v>
      </c>
      <c r="AQ334" s="1">
        <v>50000</v>
      </c>
      <c r="AR334">
        <v>0</v>
      </c>
      <c r="AS334" s="1">
        <v>195016.68</v>
      </c>
      <c r="AT334" s="1">
        <v>-145016.68</v>
      </c>
    </row>
    <row r="335" spans="1:46" hidden="1" x14ac:dyDescent="0.35">
      <c r="A335" t="s">
        <v>812</v>
      </c>
      <c r="B335" t="s">
        <v>64</v>
      </c>
      <c r="C335">
        <v>2</v>
      </c>
      <c r="D335" t="s">
        <v>183</v>
      </c>
      <c r="E335">
        <v>2.4</v>
      </c>
      <c r="F335" t="s">
        <v>491</v>
      </c>
      <c r="G335" t="s">
        <v>492</v>
      </c>
      <c r="H335" t="s">
        <v>493</v>
      </c>
      <c r="I335" t="s">
        <v>270</v>
      </c>
      <c r="J335" t="s">
        <v>271</v>
      </c>
      <c r="K335" t="s">
        <v>898</v>
      </c>
      <c r="L335">
        <v>0</v>
      </c>
      <c r="M335">
        <v>37</v>
      </c>
      <c r="N335" t="s">
        <v>899</v>
      </c>
      <c r="O335" t="s">
        <v>54</v>
      </c>
      <c r="P335">
        <v>3800</v>
      </c>
      <c r="Q335" t="s">
        <v>227</v>
      </c>
      <c r="R335">
        <v>3820</v>
      </c>
      <c r="S335" t="s">
        <v>56</v>
      </c>
      <c r="T335">
        <v>3821</v>
      </c>
      <c r="U335" t="s">
        <v>228</v>
      </c>
      <c r="V335">
        <v>21</v>
      </c>
      <c r="W335" t="s">
        <v>498</v>
      </c>
      <c r="X335">
        <v>3000</v>
      </c>
      <c r="Y335" t="s">
        <v>56</v>
      </c>
      <c r="Z335" t="s">
        <v>815</v>
      </c>
      <c r="AA335" t="s">
        <v>900</v>
      </c>
      <c r="AB335" t="s">
        <v>255</v>
      </c>
      <c r="AC335" t="s">
        <v>496</v>
      </c>
      <c r="AD335" t="s">
        <v>901</v>
      </c>
      <c r="AG335" s="1">
        <v>600000</v>
      </c>
      <c r="AH335" s="1">
        <v>1500000</v>
      </c>
      <c r="AI335">
        <v>0</v>
      </c>
      <c r="AJ335">
        <v>0</v>
      </c>
      <c r="AK335">
        <v>0</v>
      </c>
      <c r="AL335">
        <v>0</v>
      </c>
      <c r="AM335">
        <v>0</v>
      </c>
      <c r="AN335" s="1">
        <v>600000</v>
      </c>
      <c r="AO335" s="1">
        <v>600000</v>
      </c>
      <c r="AP335">
        <v>0</v>
      </c>
      <c r="AQ335">
        <v>0</v>
      </c>
      <c r="AR335">
        <v>0</v>
      </c>
      <c r="AS335" s="1">
        <v>900000</v>
      </c>
      <c r="AT335" s="1">
        <v>-900000</v>
      </c>
    </row>
    <row r="336" spans="1:46" hidden="1" x14ac:dyDescent="0.35">
      <c r="A336" t="s">
        <v>812</v>
      </c>
      <c r="B336" t="s">
        <v>64</v>
      </c>
      <c r="C336">
        <v>2</v>
      </c>
      <c r="D336" t="s">
        <v>183</v>
      </c>
      <c r="E336">
        <v>2.4</v>
      </c>
      <c r="F336" t="s">
        <v>491</v>
      </c>
      <c r="G336" t="s">
        <v>492</v>
      </c>
      <c r="H336" t="s">
        <v>493</v>
      </c>
      <c r="I336" t="s">
        <v>270</v>
      </c>
      <c r="J336" t="s">
        <v>271</v>
      </c>
      <c r="K336" t="s">
        <v>898</v>
      </c>
      <c r="L336">
        <v>0</v>
      </c>
      <c r="M336">
        <v>37</v>
      </c>
      <c r="N336" t="s">
        <v>899</v>
      </c>
      <c r="O336" t="s">
        <v>54</v>
      </c>
      <c r="P336">
        <v>3800</v>
      </c>
      <c r="Q336" t="s">
        <v>227</v>
      </c>
      <c r="R336">
        <v>3820</v>
      </c>
      <c r="S336" t="s">
        <v>56</v>
      </c>
      <c r="T336">
        <v>3821</v>
      </c>
      <c r="U336" t="s">
        <v>228</v>
      </c>
      <c r="V336">
        <v>22</v>
      </c>
      <c r="W336" t="s">
        <v>499</v>
      </c>
      <c r="X336">
        <v>3000</v>
      </c>
      <c r="Y336" t="s">
        <v>56</v>
      </c>
      <c r="Z336" t="s">
        <v>815</v>
      </c>
      <c r="AA336" t="s">
        <v>900</v>
      </c>
      <c r="AB336" t="s">
        <v>255</v>
      </c>
      <c r="AC336" t="s">
        <v>496</v>
      </c>
      <c r="AD336" t="s">
        <v>901</v>
      </c>
      <c r="AG336" s="1">
        <v>1432040</v>
      </c>
      <c r="AH336" s="1">
        <v>600000</v>
      </c>
      <c r="AI336" s="1">
        <v>1140473.33</v>
      </c>
      <c r="AJ336" s="1">
        <v>1140473.33</v>
      </c>
      <c r="AK336" s="1">
        <v>1140473.33</v>
      </c>
      <c r="AL336" s="1">
        <v>1140473.33</v>
      </c>
      <c r="AM336" s="1">
        <v>1140473.33</v>
      </c>
      <c r="AN336" s="1">
        <v>291566.67</v>
      </c>
      <c r="AO336" s="1">
        <v>291566.67</v>
      </c>
      <c r="AP336">
        <v>0</v>
      </c>
      <c r="AQ336" s="1">
        <v>900000</v>
      </c>
      <c r="AR336">
        <v>0</v>
      </c>
      <c r="AS336" s="1">
        <v>67960</v>
      </c>
      <c r="AT336" s="1">
        <v>832040</v>
      </c>
    </row>
    <row r="337" spans="1:46" hidden="1" x14ac:dyDescent="0.35">
      <c r="A337" t="s">
        <v>812</v>
      </c>
      <c r="B337" t="s">
        <v>64</v>
      </c>
      <c r="C337">
        <v>2</v>
      </c>
      <c r="D337" t="s">
        <v>183</v>
      </c>
      <c r="E337">
        <v>2.4</v>
      </c>
      <c r="F337" t="s">
        <v>491</v>
      </c>
      <c r="G337" t="s">
        <v>492</v>
      </c>
      <c r="H337" t="s">
        <v>493</v>
      </c>
      <c r="I337" t="s">
        <v>270</v>
      </c>
      <c r="J337" t="s">
        <v>271</v>
      </c>
      <c r="K337" t="s">
        <v>898</v>
      </c>
      <c r="L337">
        <v>0</v>
      </c>
      <c r="M337">
        <v>37</v>
      </c>
      <c r="N337" t="s">
        <v>899</v>
      </c>
      <c r="O337" t="s">
        <v>54</v>
      </c>
      <c r="P337">
        <v>3800</v>
      </c>
      <c r="Q337" t="s">
        <v>227</v>
      </c>
      <c r="R337">
        <v>384</v>
      </c>
      <c r="S337" t="s">
        <v>500</v>
      </c>
      <c r="T337">
        <v>3841</v>
      </c>
      <c r="U337" t="s">
        <v>500</v>
      </c>
      <c r="V337">
        <v>0</v>
      </c>
      <c r="W337" t="s">
        <v>58</v>
      </c>
      <c r="X337">
        <v>3000</v>
      </c>
      <c r="Y337" t="s">
        <v>56</v>
      </c>
      <c r="Z337" t="s">
        <v>815</v>
      </c>
      <c r="AA337" t="s">
        <v>900</v>
      </c>
      <c r="AB337" t="s">
        <v>255</v>
      </c>
      <c r="AC337" t="s">
        <v>496</v>
      </c>
      <c r="AD337" t="s">
        <v>901</v>
      </c>
      <c r="AG337" s="1">
        <v>566000</v>
      </c>
      <c r="AH337" s="1">
        <v>566000</v>
      </c>
      <c r="AI337">
        <v>0</v>
      </c>
      <c r="AJ337">
        <v>0</v>
      </c>
      <c r="AK337">
        <v>0</v>
      </c>
      <c r="AL337">
        <v>0</v>
      </c>
      <c r="AM337">
        <v>0</v>
      </c>
      <c r="AN337" s="1">
        <v>566000</v>
      </c>
      <c r="AO337" s="1">
        <v>566000</v>
      </c>
      <c r="AP337">
        <v>0</v>
      </c>
      <c r="AQ337">
        <v>0</v>
      </c>
      <c r="AR337">
        <v>0</v>
      </c>
      <c r="AS337">
        <v>0</v>
      </c>
      <c r="AT337">
        <v>0</v>
      </c>
    </row>
    <row r="338" spans="1:46" hidden="1" x14ac:dyDescent="0.35">
      <c r="A338" t="s">
        <v>812</v>
      </c>
      <c r="B338" t="s">
        <v>64</v>
      </c>
      <c r="C338">
        <v>2</v>
      </c>
      <c r="D338" t="s">
        <v>183</v>
      </c>
      <c r="E338">
        <v>2.4</v>
      </c>
      <c r="F338" t="s">
        <v>491</v>
      </c>
      <c r="G338" t="s">
        <v>501</v>
      </c>
      <c r="H338" t="s">
        <v>502</v>
      </c>
      <c r="I338" t="s">
        <v>157</v>
      </c>
      <c r="J338" t="s">
        <v>158</v>
      </c>
      <c r="K338" t="s">
        <v>898</v>
      </c>
      <c r="L338">
        <v>4</v>
      </c>
      <c r="M338">
        <v>32</v>
      </c>
      <c r="N338" t="s">
        <v>902</v>
      </c>
      <c r="O338" t="s">
        <v>54</v>
      </c>
      <c r="P338">
        <v>4200</v>
      </c>
      <c r="Q338" t="s">
        <v>290</v>
      </c>
      <c r="R338">
        <v>4210</v>
      </c>
      <c r="S338" t="s">
        <v>230</v>
      </c>
      <c r="T338">
        <v>4211</v>
      </c>
      <c r="U338" t="s">
        <v>291</v>
      </c>
      <c r="V338">
        <v>0</v>
      </c>
      <c r="W338" t="s">
        <v>58</v>
      </c>
      <c r="X338">
        <v>4000</v>
      </c>
      <c r="Y338" t="s">
        <v>233</v>
      </c>
      <c r="Z338" t="s">
        <v>815</v>
      </c>
      <c r="AA338" t="s">
        <v>900</v>
      </c>
      <c r="AB338" t="s">
        <v>224</v>
      </c>
      <c r="AC338" t="s">
        <v>507</v>
      </c>
      <c r="AD338" t="s">
        <v>506</v>
      </c>
      <c r="AG338">
        <v>0</v>
      </c>
      <c r="AH338" s="1">
        <v>19813000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 s="1">
        <v>19813000</v>
      </c>
      <c r="AT338" s="1">
        <v>-19813000</v>
      </c>
    </row>
    <row r="339" spans="1:46" hidden="1" x14ac:dyDescent="0.35">
      <c r="A339" t="s">
        <v>812</v>
      </c>
      <c r="B339" t="s">
        <v>64</v>
      </c>
      <c r="C339">
        <v>2</v>
      </c>
      <c r="D339" t="s">
        <v>183</v>
      </c>
      <c r="E339">
        <v>2.4</v>
      </c>
      <c r="F339" t="s">
        <v>491</v>
      </c>
      <c r="G339" t="s">
        <v>501</v>
      </c>
      <c r="H339" t="s">
        <v>502</v>
      </c>
      <c r="I339" t="s">
        <v>157</v>
      </c>
      <c r="J339" t="s">
        <v>158</v>
      </c>
      <c r="K339" t="s">
        <v>903</v>
      </c>
      <c r="L339">
        <v>4</v>
      </c>
      <c r="M339">
        <v>59</v>
      </c>
      <c r="N339" t="s">
        <v>904</v>
      </c>
      <c r="O339" t="s">
        <v>54</v>
      </c>
      <c r="P339">
        <v>4200</v>
      </c>
      <c r="Q339" t="s">
        <v>290</v>
      </c>
      <c r="R339">
        <v>4210</v>
      </c>
      <c r="S339" t="s">
        <v>230</v>
      </c>
      <c r="T339">
        <v>4211</v>
      </c>
      <c r="U339" t="s">
        <v>291</v>
      </c>
      <c r="V339">
        <v>0</v>
      </c>
      <c r="W339" t="s">
        <v>58</v>
      </c>
      <c r="X339">
        <v>4000</v>
      </c>
      <c r="Y339" t="s">
        <v>233</v>
      </c>
      <c r="Z339" t="s">
        <v>815</v>
      </c>
      <c r="AA339" t="s">
        <v>905</v>
      </c>
      <c r="AB339" t="s">
        <v>224</v>
      </c>
      <c r="AC339" t="s">
        <v>507</v>
      </c>
      <c r="AD339" t="s">
        <v>905</v>
      </c>
      <c r="AG339" s="1">
        <v>19813000</v>
      </c>
      <c r="AH339">
        <v>0</v>
      </c>
      <c r="AI339" s="1">
        <v>15203790.970000001</v>
      </c>
      <c r="AJ339" s="1">
        <v>15203790.970000001</v>
      </c>
      <c r="AK339" s="1">
        <v>15203790.970000001</v>
      </c>
      <c r="AL339" s="1">
        <v>13552707.640000001</v>
      </c>
      <c r="AM339" s="1">
        <v>13552707.640000001</v>
      </c>
      <c r="AN339" s="1">
        <v>4609209.03</v>
      </c>
      <c r="AO339" s="1">
        <v>6260292.3600000003</v>
      </c>
      <c r="AP339">
        <v>0</v>
      </c>
      <c r="AQ339" s="1">
        <v>19813000</v>
      </c>
      <c r="AR339">
        <v>0</v>
      </c>
      <c r="AS339">
        <v>0</v>
      </c>
      <c r="AT339" s="1">
        <v>19813000</v>
      </c>
    </row>
    <row r="340" spans="1:46" hidden="1" x14ac:dyDescent="0.35">
      <c r="A340" t="s">
        <v>812</v>
      </c>
      <c r="B340" t="s">
        <v>64</v>
      </c>
      <c r="C340">
        <v>2</v>
      </c>
      <c r="D340" t="s">
        <v>183</v>
      </c>
      <c r="E340">
        <v>2.5</v>
      </c>
      <c r="F340" t="s">
        <v>216</v>
      </c>
      <c r="G340" t="s">
        <v>906</v>
      </c>
      <c r="H340" t="s">
        <v>907</v>
      </c>
      <c r="I340" t="s">
        <v>217</v>
      </c>
      <c r="J340" t="s">
        <v>218</v>
      </c>
      <c r="K340" t="s">
        <v>898</v>
      </c>
      <c r="L340">
        <v>0</v>
      </c>
      <c r="M340">
        <v>40</v>
      </c>
      <c r="N340" t="s">
        <v>908</v>
      </c>
      <c r="O340" t="s">
        <v>116</v>
      </c>
      <c r="P340">
        <v>5600</v>
      </c>
      <c r="Q340" t="s">
        <v>209</v>
      </c>
      <c r="R340">
        <v>5670</v>
      </c>
      <c r="S340" t="s">
        <v>118</v>
      </c>
      <c r="T340">
        <v>5671</v>
      </c>
      <c r="U340" t="s">
        <v>407</v>
      </c>
      <c r="V340">
        <v>0</v>
      </c>
      <c r="W340" t="s">
        <v>58</v>
      </c>
      <c r="X340">
        <v>5000</v>
      </c>
      <c r="Y340" t="s">
        <v>118</v>
      </c>
      <c r="Z340" t="s">
        <v>815</v>
      </c>
      <c r="AA340" t="s">
        <v>900</v>
      </c>
      <c r="AB340" t="s">
        <v>255</v>
      </c>
      <c r="AC340" t="s">
        <v>225</v>
      </c>
      <c r="AD340" t="s">
        <v>909</v>
      </c>
      <c r="AG340" s="1">
        <v>200000</v>
      </c>
      <c r="AH340" s="1">
        <v>500000</v>
      </c>
      <c r="AI340">
        <v>0</v>
      </c>
      <c r="AJ340">
        <v>0</v>
      </c>
      <c r="AK340">
        <v>0</v>
      </c>
      <c r="AL340">
        <v>0</v>
      </c>
      <c r="AM340">
        <v>0</v>
      </c>
      <c r="AN340" s="1">
        <v>200000</v>
      </c>
      <c r="AO340" s="1">
        <v>200000</v>
      </c>
      <c r="AP340">
        <v>0</v>
      </c>
      <c r="AQ340">
        <v>0</v>
      </c>
      <c r="AR340">
        <v>0</v>
      </c>
      <c r="AS340" s="1">
        <v>300000</v>
      </c>
      <c r="AT340" s="1">
        <v>-300000</v>
      </c>
    </row>
    <row r="341" spans="1:46" hidden="1" x14ac:dyDescent="0.35">
      <c r="A341" t="s">
        <v>812</v>
      </c>
      <c r="B341" t="s">
        <v>64</v>
      </c>
      <c r="C341">
        <v>2</v>
      </c>
      <c r="D341" t="s">
        <v>183</v>
      </c>
      <c r="E341">
        <v>2.5</v>
      </c>
      <c r="F341" t="s">
        <v>216</v>
      </c>
      <c r="G341" t="s">
        <v>906</v>
      </c>
      <c r="H341" t="s">
        <v>907</v>
      </c>
      <c r="I341" t="s">
        <v>217</v>
      </c>
      <c r="J341" t="s">
        <v>218</v>
      </c>
      <c r="K341" t="s">
        <v>898</v>
      </c>
      <c r="L341">
        <v>0</v>
      </c>
      <c r="M341">
        <v>40</v>
      </c>
      <c r="N341" t="s">
        <v>908</v>
      </c>
      <c r="O341" t="s">
        <v>54</v>
      </c>
      <c r="P341">
        <v>2400</v>
      </c>
      <c r="Q341" t="s">
        <v>368</v>
      </c>
      <c r="R341">
        <v>2490</v>
      </c>
      <c r="S341" t="s">
        <v>105</v>
      </c>
      <c r="T341">
        <v>2491</v>
      </c>
      <c r="U341" t="s">
        <v>374</v>
      </c>
      <c r="V341">
        <v>0</v>
      </c>
      <c r="W341" t="s">
        <v>58</v>
      </c>
      <c r="X341">
        <v>2000</v>
      </c>
      <c r="Y341" t="s">
        <v>105</v>
      </c>
      <c r="Z341" t="s">
        <v>815</v>
      </c>
      <c r="AA341" t="s">
        <v>900</v>
      </c>
      <c r="AB341" t="s">
        <v>255</v>
      </c>
      <c r="AC341" t="s">
        <v>225</v>
      </c>
      <c r="AD341" t="s">
        <v>909</v>
      </c>
      <c r="AG341" s="1">
        <v>250000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 s="1">
        <v>250000</v>
      </c>
      <c r="AO341" s="1">
        <v>250000</v>
      </c>
      <c r="AP341">
        <v>0</v>
      </c>
      <c r="AQ341" s="1">
        <v>250000</v>
      </c>
      <c r="AR341">
        <v>0</v>
      </c>
      <c r="AS341">
        <v>0</v>
      </c>
      <c r="AT341" s="1">
        <v>250000</v>
      </c>
    </row>
    <row r="342" spans="1:46" hidden="1" x14ac:dyDescent="0.35">
      <c r="A342" t="s">
        <v>812</v>
      </c>
      <c r="B342" t="s">
        <v>64</v>
      </c>
      <c r="C342">
        <v>2</v>
      </c>
      <c r="D342" t="s">
        <v>183</v>
      </c>
      <c r="E342">
        <v>2.5</v>
      </c>
      <c r="F342" t="s">
        <v>216</v>
      </c>
      <c r="G342" t="s">
        <v>906</v>
      </c>
      <c r="H342" t="s">
        <v>907</v>
      </c>
      <c r="I342" t="s">
        <v>217</v>
      </c>
      <c r="J342" t="s">
        <v>218</v>
      </c>
      <c r="K342" t="s">
        <v>898</v>
      </c>
      <c r="L342">
        <v>0</v>
      </c>
      <c r="M342">
        <v>40</v>
      </c>
      <c r="N342" t="s">
        <v>908</v>
      </c>
      <c r="O342" t="s">
        <v>54</v>
      </c>
      <c r="P342">
        <v>2500</v>
      </c>
      <c r="Q342" t="s">
        <v>309</v>
      </c>
      <c r="R342">
        <v>2520</v>
      </c>
      <c r="S342" t="s">
        <v>105</v>
      </c>
      <c r="T342">
        <v>2521</v>
      </c>
      <c r="U342" t="s">
        <v>375</v>
      </c>
      <c r="V342">
        <v>0</v>
      </c>
      <c r="W342" t="s">
        <v>58</v>
      </c>
      <c r="X342">
        <v>2000</v>
      </c>
      <c r="Y342" t="s">
        <v>105</v>
      </c>
      <c r="Z342" t="s">
        <v>815</v>
      </c>
      <c r="AA342" t="s">
        <v>900</v>
      </c>
      <c r="AB342" t="s">
        <v>255</v>
      </c>
      <c r="AC342" t="s">
        <v>225</v>
      </c>
      <c r="AD342" t="s">
        <v>909</v>
      </c>
      <c r="AG342" s="1">
        <v>50000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 s="1">
        <v>50000</v>
      </c>
      <c r="AO342" s="1">
        <v>50000</v>
      </c>
      <c r="AP342">
        <v>0</v>
      </c>
      <c r="AQ342" s="1">
        <v>50000</v>
      </c>
      <c r="AR342">
        <v>0</v>
      </c>
      <c r="AS342">
        <v>0</v>
      </c>
      <c r="AT342" s="1">
        <v>50000</v>
      </c>
    </row>
    <row r="343" spans="1:46" hidden="1" x14ac:dyDescent="0.35">
      <c r="A343" t="s">
        <v>812</v>
      </c>
      <c r="B343" t="s">
        <v>64</v>
      </c>
      <c r="C343">
        <v>2</v>
      </c>
      <c r="D343" t="s">
        <v>183</v>
      </c>
      <c r="E343">
        <v>2.5</v>
      </c>
      <c r="F343" t="s">
        <v>216</v>
      </c>
      <c r="G343" t="s">
        <v>906</v>
      </c>
      <c r="H343" t="s">
        <v>907</v>
      </c>
      <c r="I343" t="s">
        <v>217</v>
      </c>
      <c r="J343" t="s">
        <v>218</v>
      </c>
      <c r="K343" t="s">
        <v>898</v>
      </c>
      <c r="L343">
        <v>0</v>
      </c>
      <c r="M343">
        <v>40</v>
      </c>
      <c r="N343" t="s">
        <v>908</v>
      </c>
      <c r="O343" t="s">
        <v>54</v>
      </c>
      <c r="P343">
        <v>4400</v>
      </c>
      <c r="Q343" t="s">
        <v>229</v>
      </c>
      <c r="R343">
        <v>4430</v>
      </c>
      <c r="S343" t="s">
        <v>230</v>
      </c>
      <c r="T343">
        <v>4431</v>
      </c>
      <c r="U343" t="s">
        <v>508</v>
      </c>
      <c r="V343">
        <v>0</v>
      </c>
      <c r="W343" t="s">
        <v>58</v>
      </c>
      <c r="X343">
        <v>4000</v>
      </c>
      <c r="Y343" t="s">
        <v>233</v>
      </c>
      <c r="Z343" t="s">
        <v>815</v>
      </c>
      <c r="AA343" t="s">
        <v>900</v>
      </c>
      <c r="AB343" t="s">
        <v>255</v>
      </c>
      <c r="AC343" t="s">
        <v>225</v>
      </c>
      <c r="AD343" t="s">
        <v>909</v>
      </c>
      <c r="AG343" s="1">
        <v>3900000</v>
      </c>
      <c r="AH343" s="1">
        <v>3900000</v>
      </c>
      <c r="AI343">
        <v>0</v>
      </c>
      <c r="AJ343">
        <v>0</v>
      </c>
      <c r="AK343">
        <v>0</v>
      </c>
      <c r="AL343">
        <v>0</v>
      </c>
      <c r="AM343">
        <v>0</v>
      </c>
      <c r="AN343" s="1">
        <v>3900000</v>
      </c>
      <c r="AO343" s="1">
        <v>3900000</v>
      </c>
      <c r="AP343">
        <v>0</v>
      </c>
      <c r="AQ343">
        <v>0</v>
      </c>
      <c r="AR343">
        <v>0</v>
      </c>
      <c r="AS343">
        <v>0</v>
      </c>
      <c r="AT343">
        <v>0</v>
      </c>
    </row>
    <row r="344" spans="1:46" hidden="1" x14ac:dyDescent="0.35">
      <c r="A344" t="s">
        <v>812</v>
      </c>
      <c r="B344" t="s">
        <v>64</v>
      </c>
      <c r="C344">
        <v>2</v>
      </c>
      <c r="D344" t="s">
        <v>183</v>
      </c>
      <c r="E344">
        <v>2.6</v>
      </c>
      <c r="F344" t="s">
        <v>513</v>
      </c>
      <c r="G344" t="s">
        <v>514</v>
      </c>
      <c r="H344" t="s">
        <v>515</v>
      </c>
      <c r="I344" t="s">
        <v>157</v>
      </c>
      <c r="J344" t="s">
        <v>158</v>
      </c>
      <c r="K344" t="s">
        <v>898</v>
      </c>
      <c r="L344">
        <v>0</v>
      </c>
      <c r="M344">
        <v>31</v>
      </c>
      <c r="N344" t="s">
        <v>910</v>
      </c>
      <c r="O344" t="s">
        <v>54</v>
      </c>
      <c r="P344">
        <v>4200</v>
      </c>
      <c r="Q344" t="s">
        <v>290</v>
      </c>
      <c r="R344">
        <v>4210</v>
      </c>
      <c r="S344" t="s">
        <v>230</v>
      </c>
      <c r="T344">
        <v>4211</v>
      </c>
      <c r="U344" t="s">
        <v>291</v>
      </c>
      <c r="V344">
        <v>0</v>
      </c>
      <c r="W344" t="s">
        <v>58</v>
      </c>
      <c r="X344">
        <v>4000</v>
      </c>
      <c r="Y344" t="s">
        <v>233</v>
      </c>
      <c r="Z344" t="s">
        <v>815</v>
      </c>
      <c r="AA344" t="s">
        <v>900</v>
      </c>
      <c r="AB344" t="s">
        <v>255</v>
      </c>
      <c r="AC344" t="s">
        <v>293</v>
      </c>
      <c r="AD344" t="s">
        <v>294</v>
      </c>
      <c r="AG344">
        <v>0</v>
      </c>
      <c r="AH344" s="1">
        <v>14064137.279999999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 s="1">
        <v>14064137.279999999</v>
      </c>
      <c r="AT344" s="1">
        <v>-14064137.279999999</v>
      </c>
    </row>
    <row r="345" spans="1:46" hidden="1" x14ac:dyDescent="0.35">
      <c r="A345" t="s">
        <v>812</v>
      </c>
      <c r="B345" t="s">
        <v>64</v>
      </c>
      <c r="C345">
        <v>2</v>
      </c>
      <c r="D345" t="s">
        <v>183</v>
      </c>
      <c r="E345">
        <v>2.6</v>
      </c>
      <c r="F345" t="s">
        <v>513</v>
      </c>
      <c r="G345" t="s">
        <v>514</v>
      </c>
      <c r="H345" t="s">
        <v>515</v>
      </c>
      <c r="I345" t="s">
        <v>157</v>
      </c>
      <c r="J345" t="s">
        <v>158</v>
      </c>
      <c r="K345" t="s">
        <v>898</v>
      </c>
      <c r="L345">
        <v>0</v>
      </c>
      <c r="M345">
        <v>34</v>
      </c>
      <c r="N345" t="s">
        <v>911</v>
      </c>
      <c r="O345" t="s">
        <v>54</v>
      </c>
      <c r="P345">
        <v>4200</v>
      </c>
      <c r="Q345" t="s">
        <v>290</v>
      </c>
      <c r="R345">
        <v>4210</v>
      </c>
      <c r="S345" t="s">
        <v>230</v>
      </c>
      <c r="T345">
        <v>4211</v>
      </c>
      <c r="U345" t="s">
        <v>291</v>
      </c>
      <c r="V345">
        <v>0</v>
      </c>
      <c r="W345" t="s">
        <v>58</v>
      </c>
      <c r="X345">
        <v>4000</v>
      </c>
      <c r="Y345" t="s">
        <v>233</v>
      </c>
      <c r="Z345" t="s">
        <v>815</v>
      </c>
      <c r="AA345" t="s">
        <v>900</v>
      </c>
      <c r="AB345" t="s">
        <v>255</v>
      </c>
      <c r="AC345" t="s">
        <v>520</v>
      </c>
      <c r="AD345" t="s">
        <v>521</v>
      </c>
      <c r="AG345">
        <v>0</v>
      </c>
      <c r="AH345" s="1">
        <v>6380968.3300000001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 s="1">
        <v>6380968.3300000001</v>
      </c>
      <c r="AT345" s="1">
        <v>-6380968.3300000001</v>
      </c>
    </row>
    <row r="346" spans="1:46" hidden="1" x14ac:dyDescent="0.35">
      <c r="A346" t="s">
        <v>812</v>
      </c>
      <c r="B346" t="s">
        <v>64</v>
      </c>
      <c r="C346">
        <v>2</v>
      </c>
      <c r="D346" t="s">
        <v>183</v>
      </c>
      <c r="E346">
        <v>2.6</v>
      </c>
      <c r="F346" t="s">
        <v>513</v>
      </c>
      <c r="G346" t="s">
        <v>514</v>
      </c>
      <c r="H346" t="s">
        <v>515</v>
      </c>
      <c r="I346" t="s">
        <v>157</v>
      </c>
      <c r="J346" t="s">
        <v>158</v>
      </c>
      <c r="K346" t="s">
        <v>912</v>
      </c>
      <c r="L346">
        <v>0</v>
      </c>
      <c r="M346">
        <v>58</v>
      </c>
      <c r="N346" t="s">
        <v>913</v>
      </c>
      <c r="O346" t="s">
        <v>54</v>
      </c>
      <c r="P346">
        <v>4200</v>
      </c>
      <c r="Q346" t="s">
        <v>290</v>
      </c>
      <c r="R346">
        <v>4210</v>
      </c>
      <c r="S346" t="s">
        <v>230</v>
      </c>
      <c r="T346">
        <v>4211</v>
      </c>
      <c r="U346" t="s">
        <v>291</v>
      </c>
      <c r="V346">
        <v>0</v>
      </c>
      <c r="W346" t="s">
        <v>58</v>
      </c>
      <c r="X346">
        <v>4000</v>
      </c>
      <c r="Y346" t="s">
        <v>233</v>
      </c>
      <c r="Z346" t="s">
        <v>815</v>
      </c>
      <c r="AA346" t="s">
        <v>292</v>
      </c>
      <c r="AB346" t="s">
        <v>255</v>
      </c>
      <c r="AC346" t="s">
        <v>293</v>
      </c>
      <c r="AD346" t="s">
        <v>294</v>
      </c>
      <c r="AG346" s="1">
        <v>14064137.279999999</v>
      </c>
      <c r="AH346">
        <v>0</v>
      </c>
      <c r="AI346" s="1">
        <v>9204080.0800000001</v>
      </c>
      <c r="AJ346" s="1">
        <v>9204080.0800000001</v>
      </c>
      <c r="AK346" s="1">
        <v>9204080.0800000001</v>
      </c>
      <c r="AL346" s="1">
        <v>8204080.0800000001</v>
      </c>
      <c r="AM346" s="1">
        <v>8204080.0800000001</v>
      </c>
      <c r="AN346" s="1">
        <v>4860057.2</v>
      </c>
      <c r="AO346" s="1">
        <v>5860057.2000000002</v>
      </c>
      <c r="AP346">
        <v>0</v>
      </c>
      <c r="AQ346" s="1">
        <v>14064137.279999999</v>
      </c>
      <c r="AR346">
        <v>0</v>
      </c>
      <c r="AS346">
        <v>0</v>
      </c>
      <c r="AT346" s="1">
        <v>14064137.279999999</v>
      </c>
    </row>
    <row r="347" spans="1:46" hidden="1" x14ac:dyDescent="0.35">
      <c r="A347" t="s">
        <v>812</v>
      </c>
      <c r="B347" t="s">
        <v>64</v>
      </c>
      <c r="C347">
        <v>2</v>
      </c>
      <c r="D347" t="s">
        <v>183</v>
      </c>
      <c r="E347">
        <v>2.6</v>
      </c>
      <c r="F347" t="s">
        <v>513</v>
      </c>
      <c r="G347" t="s">
        <v>514</v>
      </c>
      <c r="H347" t="s">
        <v>515</v>
      </c>
      <c r="I347" t="s">
        <v>157</v>
      </c>
      <c r="J347" t="s">
        <v>158</v>
      </c>
      <c r="K347" t="s">
        <v>914</v>
      </c>
      <c r="L347">
        <v>0</v>
      </c>
      <c r="M347">
        <v>61</v>
      </c>
      <c r="N347" t="s">
        <v>915</v>
      </c>
      <c r="O347" t="s">
        <v>54</v>
      </c>
      <c r="P347">
        <v>4200</v>
      </c>
      <c r="Q347" t="s">
        <v>290</v>
      </c>
      <c r="R347">
        <v>4210</v>
      </c>
      <c r="S347" t="s">
        <v>230</v>
      </c>
      <c r="T347">
        <v>4211</v>
      </c>
      <c r="U347" t="s">
        <v>291</v>
      </c>
      <c r="V347">
        <v>0</v>
      </c>
      <c r="W347" t="s">
        <v>58</v>
      </c>
      <c r="X347">
        <v>4000</v>
      </c>
      <c r="Y347" t="s">
        <v>233</v>
      </c>
      <c r="Z347" t="s">
        <v>815</v>
      </c>
      <c r="AA347" t="s">
        <v>916</v>
      </c>
      <c r="AB347" t="s">
        <v>255</v>
      </c>
      <c r="AC347" t="s">
        <v>520</v>
      </c>
      <c r="AD347" t="s">
        <v>521</v>
      </c>
      <c r="AG347" s="1">
        <v>7380968.3300000001</v>
      </c>
      <c r="AH347">
        <v>0</v>
      </c>
      <c r="AI347" s="1">
        <v>4950304.87</v>
      </c>
      <c r="AJ347" s="1">
        <v>4950304.87</v>
      </c>
      <c r="AK347" s="1">
        <v>4950304.87</v>
      </c>
      <c r="AL347" s="1">
        <v>4350304.87</v>
      </c>
      <c r="AM347" s="1">
        <v>4350304.87</v>
      </c>
      <c r="AN347" s="1">
        <v>2430663.46</v>
      </c>
      <c r="AO347" s="1">
        <v>3030663.46</v>
      </c>
      <c r="AP347">
        <v>0</v>
      </c>
      <c r="AQ347" s="1">
        <v>7380968.3300000001</v>
      </c>
      <c r="AR347">
        <v>0</v>
      </c>
      <c r="AS347">
        <v>0</v>
      </c>
      <c r="AT347" s="1">
        <v>7380968.3300000001</v>
      </c>
    </row>
    <row r="348" spans="1:46" hidden="1" x14ac:dyDescent="0.35">
      <c r="A348" t="s">
        <v>812</v>
      </c>
      <c r="B348" t="s">
        <v>64</v>
      </c>
      <c r="C348">
        <v>2</v>
      </c>
      <c r="D348" t="s">
        <v>183</v>
      </c>
      <c r="E348">
        <v>2.6</v>
      </c>
      <c r="F348" t="s">
        <v>513</v>
      </c>
      <c r="G348" t="s">
        <v>522</v>
      </c>
      <c r="H348" t="s">
        <v>523</v>
      </c>
      <c r="I348" t="s">
        <v>157</v>
      </c>
      <c r="J348" t="s">
        <v>158</v>
      </c>
      <c r="K348" t="s">
        <v>898</v>
      </c>
      <c r="L348">
        <v>0</v>
      </c>
      <c r="M348">
        <v>35</v>
      </c>
      <c r="N348" t="s">
        <v>917</v>
      </c>
      <c r="O348" t="s">
        <v>54</v>
      </c>
      <c r="P348">
        <v>4200</v>
      </c>
      <c r="Q348" t="s">
        <v>290</v>
      </c>
      <c r="R348">
        <v>4210</v>
      </c>
      <c r="S348" t="s">
        <v>230</v>
      </c>
      <c r="T348">
        <v>4211</v>
      </c>
      <c r="U348" t="s">
        <v>291</v>
      </c>
      <c r="V348">
        <v>0</v>
      </c>
      <c r="W348" t="s">
        <v>58</v>
      </c>
      <c r="X348">
        <v>4000</v>
      </c>
      <c r="Y348" t="s">
        <v>233</v>
      </c>
      <c r="Z348" t="s">
        <v>815</v>
      </c>
      <c r="AA348" t="s">
        <v>900</v>
      </c>
      <c r="AB348" t="s">
        <v>255</v>
      </c>
      <c r="AC348" t="s">
        <v>528</v>
      </c>
      <c r="AD348" t="s">
        <v>529</v>
      </c>
      <c r="AG348">
        <v>0</v>
      </c>
      <c r="AH348" s="1">
        <v>95000000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 s="1">
        <v>95000000</v>
      </c>
      <c r="AT348" s="1">
        <v>-95000000</v>
      </c>
    </row>
    <row r="349" spans="1:46" hidden="1" x14ac:dyDescent="0.35">
      <c r="A349" t="s">
        <v>812</v>
      </c>
      <c r="B349" t="s">
        <v>64</v>
      </c>
      <c r="C349">
        <v>2</v>
      </c>
      <c r="D349" t="s">
        <v>183</v>
      </c>
      <c r="E349">
        <v>2.6</v>
      </c>
      <c r="F349" t="s">
        <v>513</v>
      </c>
      <c r="G349" t="s">
        <v>522</v>
      </c>
      <c r="H349" t="s">
        <v>523</v>
      </c>
      <c r="I349" t="s">
        <v>157</v>
      </c>
      <c r="J349" t="s">
        <v>158</v>
      </c>
      <c r="K349" t="s">
        <v>918</v>
      </c>
      <c r="L349">
        <v>0</v>
      </c>
      <c r="M349">
        <v>62</v>
      </c>
      <c r="N349" t="s">
        <v>919</v>
      </c>
      <c r="O349" t="s">
        <v>54</v>
      </c>
      <c r="P349">
        <v>4200</v>
      </c>
      <c r="Q349" t="s">
        <v>290</v>
      </c>
      <c r="R349">
        <v>4210</v>
      </c>
      <c r="S349" t="s">
        <v>230</v>
      </c>
      <c r="T349">
        <v>4211</v>
      </c>
      <c r="U349" t="s">
        <v>291</v>
      </c>
      <c r="V349">
        <v>0</v>
      </c>
      <c r="W349" t="s">
        <v>58</v>
      </c>
      <c r="X349">
        <v>4000</v>
      </c>
      <c r="Y349" t="s">
        <v>233</v>
      </c>
      <c r="Z349" t="s">
        <v>815</v>
      </c>
      <c r="AA349" t="s">
        <v>920</v>
      </c>
      <c r="AB349" t="s">
        <v>255</v>
      </c>
      <c r="AC349" t="s">
        <v>528</v>
      </c>
      <c r="AD349" t="s">
        <v>529</v>
      </c>
      <c r="AG349" s="1">
        <v>95000000</v>
      </c>
      <c r="AH349">
        <v>0</v>
      </c>
      <c r="AI349" s="1">
        <v>70000000</v>
      </c>
      <c r="AJ349" s="1">
        <v>70000000</v>
      </c>
      <c r="AK349" s="1">
        <v>70000000</v>
      </c>
      <c r="AL349" s="1">
        <v>70000000</v>
      </c>
      <c r="AM349" s="1">
        <v>70000000</v>
      </c>
      <c r="AN349" s="1">
        <v>25000000</v>
      </c>
      <c r="AO349" s="1">
        <v>25000000</v>
      </c>
      <c r="AP349">
        <v>0</v>
      </c>
      <c r="AQ349" s="1">
        <v>95000000</v>
      </c>
      <c r="AR349">
        <v>0</v>
      </c>
      <c r="AS349">
        <v>0</v>
      </c>
      <c r="AT349" s="1">
        <v>95000000</v>
      </c>
    </row>
    <row r="350" spans="1:46" hidden="1" x14ac:dyDescent="0.35">
      <c r="A350" t="s">
        <v>812</v>
      </c>
      <c r="B350" t="s">
        <v>64</v>
      </c>
      <c r="C350">
        <v>2</v>
      </c>
      <c r="D350" t="s">
        <v>183</v>
      </c>
      <c r="E350">
        <v>2.7</v>
      </c>
      <c r="F350" t="s">
        <v>530</v>
      </c>
      <c r="G350" t="s">
        <v>531</v>
      </c>
      <c r="H350" t="s">
        <v>530</v>
      </c>
      <c r="I350" t="s">
        <v>157</v>
      </c>
      <c r="J350" t="s">
        <v>158</v>
      </c>
      <c r="K350" t="s">
        <v>898</v>
      </c>
      <c r="L350">
        <v>4</v>
      </c>
      <c r="M350">
        <v>33</v>
      </c>
      <c r="N350" t="s">
        <v>921</v>
      </c>
      <c r="O350" t="s">
        <v>54</v>
      </c>
      <c r="P350">
        <v>4200</v>
      </c>
      <c r="Q350" t="s">
        <v>290</v>
      </c>
      <c r="R350">
        <v>4210</v>
      </c>
      <c r="S350" t="s">
        <v>230</v>
      </c>
      <c r="T350">
        <v>4211</v>
      </c>
      <c r="U350" t="s">
        <v>291</v>
      </c>
      <c r="V350">
        <v>0</v>
      </c>
      <c r="W350" t="s">
        <v>58</v>
      </c>
      <c r="X350">
        <v>4000</v>
      </c>
      <c r="Y350" t="s">
        <v>233</v>
      </c>
      <c r="Z350" t="s">
        <v>815</v>
      </c>
      <c r="AA350" t="s">
        <v>900</v>
      </c>
      <c r="AB350" t="s">
        <v>224</v>
      </c>
      <c r="AC350" t="s">
        <v>536</v>
      </c>
      <c r="AD350" t="s">
        <v>537</v>
      </c>
      <c r="AG350">
        <v>0</v>
      </c>
      <c r="AH350" s="1">
        <v>9360000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 s="1">
        <v>9360000</v>
      </c>
      <c r="AT350" s="1">
        <v>-9360000</v>
      </c>
    </row>
    <row r="351" spans="1:46" hidden="1" x14ac:dyDescent="0.35">
      <c r="A351" t="s">
        <v>812</v>
      </c>
      <c r="B351" t="s">
        <v>64</v>
      </c>
      <c r="C351">
        <v>2</v>
      </c>
      <c r="D351" t="s">
        <v>183</v>
      </c>
      <c r="E351">
        <v>2.7</v>
      </c>
      <c r="F351" t="s">
        <v>530</v>
      </c>
      <c r="G351" t="s">
        <v>531</v>
      </c>
      <c r="H351" t="s">
        <v>530</v>
      </c>
      <c r="I351" t="s">
        <v>157</v>
      </c>
      <c r="J351" t="s">
        <v>158</v>
      </c>
      <c r="K351" t="s">
        <v>922</v>
      </c>
      <c r="L351">
        <v>4</v>
      </c>
      <c r="M351">
        <v>60</v>
      </c>
      <c r="N351" t="s">
        <v>923</v>
      </c>
      <c r="O351" t="s">
        <v>54</v>
      </c>
      <c r="P351">
        <v>4200</v>
      </c>
      <c r="Q351" t="s">
        <v>290</v>
      </c>
      <c r="R351">
        <v>4210</v>
      </c>
      <c r="S351" t="s">
        <v>230</v>
      </c>
      <c r="T351">
        <v>4211</v>
      </c>
      <c r="U351" t="s">
        <v>291</v>
      </c>
      <c r="V351">
        <v>0</v>
      </c>
      <c r="W351" t="s">
        <v>58</v>
      </c>
      <c r="X351">
        <v>4000</v>
      </c>
      <c r="Y351" t="s">
        <v>233</v>
      </c>
      <c r="Z351" t="s">
        <v>815</v>
      </c>
      <c r="AA351" t="s">
        <v>924</v>
      </c>
      <c r="AB351" t="s">
        <v>224</v>
      </c>
      <c r="AC351" t="s">
        <v>536</v>
      </c>
      <c r="AD351" t="s">
        <v>537</v>
      </c>
      <c r="AG351" s="1">
        <v>9360000</v>
      </c>
      <c r="AH351">
        <v>0</v>
      </c>
      <c r="AI351" s="1">
        <v>6348395.8499999996</v>
      </c>
      <c r="AJ351" s="1">
        <v>6348395.8499999996</v>
      </c>
      <c r="AK351" s="1">
        <v>6348395.8499999996</v>
      </c>
      <c r="AL351" s="1">
        <v>6348395.8499999996</v>
      </c>
      <c r="AM351" s="1">
        <v>6348395.8499999996</v>
      </c>
      <c r="AN351" s="1">
        <v>3011604.15</v>
      </c>
      <c r="AO351" s="1">
        <v>3011604.15</v>
      </c>
      <c r="AP351">
        <v>0</v>
      </c>
      <c r="AQ351" s="1">
        <v>9360000</v>
      </c>
      <c r="AR351">
        <v>0</v>
      </c>
      <c r="AS351">
        <v>0</v>
      </c>
      <c r="AT351" s="1">
        <v>9360000</v>
      </c>
    </row>
    <row r="352" spans="1:46" hidden="1" x14ac:dyDescent="0.35">
      <c r="A352" t="s">
        <v>812</v>
      </c>
      <c r="B352" t="s">
        <v>64</v>
      </c>
      <c r="C352">
        <v>2</v>
      </c>
      <c r="D352" t="s">
        <v>183</v>
      </c>
      <c r="E352">
        <v>2.7</v>
      </c>
      <c r="F352" t="s">
        <v>530</v>
      </c>
      <c r="G352" t="s">
        <v>531</v>
      </c>
      <c r="H352" t="s">
        <v>530</v>
      </c>
      <c r="I352" t="s">
        <v>217</v>
      </c>
      <c r="J352" t="s">
        <v>218</v>
      </c>
      <c r="K352" t="s">
        <v>898</v>
      </c>
      <c r="L352">
        <v>0</v>
      </c>
      <c r="M352">
        <v>41</v>
      </c>
      <c r="N352" t="s">
        <v>908</v>
      </c>
      <c r="O352" t="s">
        <v>116</v>
      </c>
      <c r="P352">
        <v>5100</v>
      </c>
      <c r="Q352" t="s">
        <v>117</v>
      </c>
      <c r="R352">
        <v>5110</v>
      </c>
      <c r="S352" t="s">
        <v>118</v>
      </c>
      <c r="T352">
        <v>5111</v>
      </c>
      <c r="U352" t="s">
        <v>119</v>
      </c>
      <c r="V352">
        <v>0</v>
      </c>
      <c r="W352" t="s">
        <v>58</v>
      </c>
      <c r="X352">
        <v>5000</v>
      </c>
      <c r="Y352" t="s">
        <v>118</v>
      </c>
      <c r="Z352" t="s">
        <v>815</v>
      </c>
      <c r="AA352" t="s">
        <v>900</v>
      </c>
      <c r="AB352" t="s">
        <v>255</v>
      </c>
      <c r="AC352" t="s">
        <v>925</v>
      </c>
      <c r="AD352" t="s">
        <v>909</v>
      </c>
      <c r="AG352" s="1">
        <v>17000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 s="1">
        <v>17000</v>
      </c>
      <c r="AO352" s="1">
        <v>17000</v>
      </c>
      <c r="AP352" s="1">
        <v>17000</v>
      </c>
      <c r="AQ352">
        <v>0</v>
      </c>
      <c r="AR352">
        <v>0</v>
      </c>
      <c r="AS352">
        <v>0</v>
      </c>
      <c r="AT352" s="1">
        <v>17000</v>
      </c>
    </row>
    <row r="353" spans="1:46" hidden="1" x14ac:dyDescent="0.35">
      <c r="A353" t="s">
        <v>812</v>
      </c>
      <c r="B353" t="s">
        <v>64</v>
      </c>
      <c r="C353">
        <v>2</v>
      </c>
      <c r="D353" t="s">
        <v>183</v>
      </c>
      <c r="E353">
        <v>2.7</v>
      </c>
      <c r="F353" t="s">
        <v>530</v>
      </c>
      <c r="G353" t="s">
        <v>531</v>
      </c>
      <c r="H353" t="s">
        <v>530</v>
      </c>
      <c r="I353" t="s">
        <v>217</v>
      </c>
      <c r="J353" t="s">
        <v>218</v>
      </c>
      <c r="K353" t="s">
        <v>898</v>
      </c>
      <c r="L353">
        <v>0</v>
      </c>
      <c r="M353">
        <v>41</v>
      </c>
      <c r="N353" t="s">
        <v>908</v>
      </c>
      <c r="O353" t="s">
        <v>116</v>
      </c>
      <c r="P353">
        <v>5100</v>
      </c>
      <c r="Q353" t="s">
        <v>117</v>
      </c>
      <c r="R353">
        <v>5190</v>
      </c>
      <c r="S353" t="s">
        <v>118</v>
      </c>
      <c r="T353">
        <v>5191</v>
      </c>
      <c r="U353" t="s">
        <v>121</v>
      </c>
      <c r="V353">
        <v>0</v>
      </c>
      <c r="W353" t="s">
        <v>58</v>
      </c>
      <c r="X353">
        <v>5000</v>
      </c>
      <c r="Y353" t="s">
        <v>118</v>
      </c>
      <c r="Z353" t="s">
        <v>815</v>
      </c>
      <c r="AA353" t="s">
        <v>900</v>
      </c>
      <c r="AB353" t="s">
        <v>255</v>
      </c>
      <c r="AC353" t="s">
        <v>925</v>
      </c>
      <c r="AD353" t="s">
        <v>909</v>
      </c>
      <c r="AG353" s="1">
        <v>13000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 s="1">
        <v>13000</v>
      </c>
      <c r="AO353" s="1">
        <v>13000</v>
      </c>
      <c r="AP353" s="1">
        <v>13000</v>
      </c>
      <c r="AQ353">
        <v>0</v>
      </c>
      <c r="AR353">
        <v>0</v>
      </c>
      <c r="AS353">
        <v>0</v>
      </c>
      <c r="AT353" s="1">
        <v>13000</v>
      </c>
    </row>
    <row r="354" spans="1:46" hidden="1" x14ac:dyDescent="0.35">
      <c r="A354" t="s">
        <v>812</v>
      </c>
      <c r="B354" t="s">
        <v>64</v>
      </c>
      <c r="C354">
        <v>2</v>
      </c>
      <c r="D354" t="s">
        <v>183</v>
      </c>
      <c r="E354">
        <v>2.7</v>
      </c>
      <c r="F354" t="s">
        <v>530</v>
      </c>
      <c r="G354" t="s">
        <v>531</v>
      </c>
      <c r="H354" t="s">
        <v>530</v>
      </c>
      <c r="I354" t="s">
        <v>217</v>
      </c>
      <c r="J354" t="s">
        <v>218</v>
      </c>
      <c r="K354" t="s">
        <v>898</v>
      </c>
      <c r="L354">
        <v>0</v>
      </c>
      <c r="M354">
        <v>41</v>
      </c>
      <c r="N354" t="s">
        <v>908</v>
      </c>
      <c r="O354" t="s">
        <v>116</v>
      </c>
      <c r="P354">
        <v>5200</v>
      </c>
      <c r="Q354" t="s">
        <v>364</v>
      </c>
      <c r="R354">
        <v>5210</v>
      </c>
      <c r="S354" t="s">
        <v>118</v>
      </c>
      <c r="T354">
        <v>5211</v>
      </c>
      <c r="U354" t="s">
        <v>365</v>
      </c>
      <c r="V354">
        <v>0</v>
      </c>
      <c r="W354" t="s">
        <v>58</v>
      </c>
      <c r="X354">
        <v>5000</v>
      </c>
      <c r="Y354" t="s">
        <v>118</v>
      </c>
      <c r="Z354" t="s">
        <v>815</v>
      </c>
      <c r="AA354" t="s">
        <v>900</v>
      </c>
      <c r="AB354" t="s">
        <v>255</v>
      </c>
      <c r="AC354" t="s">
        <v>925</v>
      </c>
      <c r="AD354" t="s">
        <v>909</v>
      </c>
      <c r="AG354" s="1">
        <v>3000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 s="1">
        <v>3000</v>
      </c>
      <c r="AO354" s="1">
        <v>3000</v>
      </c>
      <c r="AP354" s="1">
        <v>3000</v>
      </c>
      <c r="AQ354">
        <v>0</v>
      </c>
      <c r="AR354">
        <v>0</v>
      </c>
      <c r="AS354">
        <v>0</v>
      </c>
      <c r="AT354" s="1">
        <v>3000</v>
      </c>
    </row>
    <row r="355" spans="1:46" hidden="1" x14ac:dyDescent="0.35">
      <c r="A355" t="s">
        <v>812</v>
      </c>
      <c r="B355" t="s">
        <v>64</v>
      </c>
      <c r="C355">
        <v>2</v>
      </c>
      <c r="D355" t="s">
        <v>183</v>
      </c>
      <c r="E355">
        <v>2.7</v>
      </c>
      <c r="F355" t="s">
        <v>530</v>
      </c>
      <c r="G355" t="s">
        <v>531</v>
      </c>
      <c r="H355" t="s">
        <v>530</v>
      </c>
      <c r="I355" t="s">
        <v>217</v>
      </c>
      <c r="J355" t="s">
        <v>218</v>
      </c>
      <c r="K355" t="s">
        <v>898</v>
      </c>
      <c r="L355">
        <v>0</v>
      </c>
      <c r="M355">
        <v>41</v>
      </c>
      <c r="N355" t="s">
        <v>908</v>
      </c>
      <c r="O355" t="s">
        <v>116</v>
      </c>
      <c r="P355">
        <v>5600</v>
      </c>
      <c r="Q355" t="s">
        <v>209</v>
      </c>
      <c r="R355">
        <v>5670</v>
      </c>
      <c r="S355" t="s">
        <v>118</v>
      </c>
      <c r="T355">
        <v>5671</v>
      </c>
      <c r="U355" t="s">
        <v>407</v>
      </c>
      <c r="V355">
        <v>0</v>
      </c>
      <c r="W355" t="s">
        <v>58</v>
      </c>
      <c r="X355">
        <v>5000</v>
      </c>
      <c r="Y355" t="s">
        <v>118</v>
      </c>
      <c r="Z355" t="s">
        <v>815</v>
      </c>
      <c r="AA355" t="s">
        <v>900</v>
      </c>
      <c r="AB355" t="s">
        <v>255</v>
      </c>
      <c r="AC355" t="s">
        <v>925</v>
      </c>
      <c r="AD355" t="s">
        <v>909</v>
      </c>
      <c r="AG355" s="1">
        <v>332500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 s="1">
        <v>332500</v>
      </c>
      <c r="AO355" s="1">
        <v>332500</v>
      </c>
      <c r="AP355" s="1">
        <v>332500</v>
      </c>
      <c r="AQ355">
        <v>0</v>
      </c>
      <c r="AR355">
        <v>0</v>
      </c>
      <c r="AS355">
        <v>0</v>
      </c>
      <c r="AT355" s="1">
        <v>332500</v>
      </c>
    </row>
    <row r="356" spans="1:46" hidden="1" x14ac:dyDescent="0.35">
      <c r="A356" t="s">
        <v>812</v>
      </c>
      <c r="B356" t="s">
        <v>64</v>
      </c>
      <c r="C356">
        <v>2</v>
      </c>
      <c r="D356" t="s">
        <v>183</v>
      </c>
      <c r="E356">
        <v>2.7</v>
      </c>
      <c r="F356" t="s">
        <v>530</v>
      </c>
      <c r="G356" t="s">
        <v>531</v>
      </c>
      <c r="H356" t="s">
        <v>530</v>
      </c>
      <c r="I356" t="s">
        <v>217</v>
      </c>
      <c r="J356" t="s">
        <v>218</v>
      </c>
      <c r="K356" t="s">
        <v>898</v>
      </c>
      <c r="L356">
        <v>0</v>
      </c>
      <c r="M356">
        <v>41</v>
      </c>
      <c r="N356" t="s">
        <v>908</v>
      </c>
      <c r="O356" t="s">
        <v>54</v>
      </c>
      <c r="P356">
        <v>2100</v>
      </c>
      <c r="Q356" t="s">
        <v>123</v>
      </c>
      <c r="R356">
        <v>2110</v>
      </c>
      <c r="S356" t="s">
        <v>105</v>
      </c>
      <c r="T356">
        <v>2111</v>
      </c>
      <c r="U356" t="s">
        <v>124</v>
      </c>
      <c r="V356">
        <v>0</v>
      </c>
      <c r="W356" t="s">
        <v>58</v>
      </c>
      <c r="X356">
        <v>2000</v>
      </c>
      <c r="Y356" t="s">
        <v>105</v>
      </c>
      <c r="Z356" t="s">
        <v>815</v>
      </c>
      <c r="AA356" t="s">
        <v>900</v>
      </c>
      <c r="AB356" t="s">
        <v>255</v>
      </c>
      <c r="AC356" t="s">
        <v>925</v>
      </c>
      <c r="AD356" t="s">
        <v>909</v>
      </c>
      <c r="AG356" s="1">
        <v>14000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 s="1">
        <v>14000</v>
      </c>
      <c r="AO356" s="1">
        <v>14000</v>
      </c>
      <c r="AP356" s="1">
        <v>14000</v>
      </c>
      <c r="AQ356">
        <v>0</v>
      </c>
      <c r="AR356">
        <v>0</v>
      </c>
      <c r="AS356">
        <v>0</v>
      </c>
      <c r="AT356" s="1">
        <v>14000</v>
      </c>
    </row>
    <row r="357" spans="1:46" hidden="1" x14ac:dyDescent="0.35">
      <c r="A357" t="s">
        <v>812</v>
      </c>
      <c r="B357" t="s">
        <v>64</v>
      </c>
      <c r="C357">
        <v>2</v>
      </c>
      <c r="D357" t="s">
        <v>183</v>
      </c>
      <c r="E357">
        <v>2.7</v>
      </c>
      <c r="F357" t="s">
        <v>530</v>
      </c>
      <c r="G357" t="s">
        <v>531</v>
      </c>
      <c r="H357" t="s">
        <v>530</v>
      </c>
      <c r="I357" t="s">
        <v>217</v>
      </c>
      <c r="J357" t="s">
        <v>218</v>
      </c>
      <c r="K357" t="s">
        <v>898</v>
      </c>
      <c r="L357">
        <v>0</v>
      </c>
      <c r="M357">
        <v>41</v>
      </c>
      <c r="N357" t="s">
        <v>908</v>
      </c>
      <c r="O357" t="s">
        <v>54</v>
      </c>
      <c r="P357">
        <v>2100</v>
      </c>
      <c r="Q357" t="s">
        <v>123</v>
      </c>
      <c r="R357">
        <v>2160</v>
      </c>
      <c r="S357" t="s">
        <v>105</v>
      </c>
      <c r="T357">
        <v>2161</v>
      </c>
      <c r="U357" t="s">
        <v>367</v>
      </c>
      <c r="V357">
        <v>0</v>
      </c>
      <c r="W357" t="s">
        <v>58</v>
      </c>
      <c r="X357">
        <v>2000</v>
      </c>
      <c r="Y357" t="s">
        <v>105</v>
      </c>
      <c r="Z357" t="s">
        <v>815</v>
      </c>
      <c r="AA357" t="s">
        <v>900</v>
      </c>
      <c r="AB357" t="s">
        <v>255</v>
      </c>
      <c r="AC357" t="s">
        <v>925</v>
      </c>
      <c r="AD357" t="s">
        <v>909</v>
      </c>
      <c r="AG357" s="1">
        <v>425000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 s="1">
        <v>425000</v>
      </c>
      <c r="AO357" s="1">
        <v>425000</v>
      </c>
      <c r="AP357" s="1">
        <v>425000</v>
      </c>
      <c r="AQ357">
        <v>0</v>
      </c>
      <c r="AR357">
        <v>0</v>
      </c>
      <c r="AS357">
        <v>0</v>
      </c>
      <c r="AT357" s="1">
        <v>425000</v>
      </c>
    </row>
    <row r="358" spans="1:46" hidden="1" x14ac:dyDescent="0.35">
      <c r="A358" t="s">
        <v>812</v>
      </c>
      <c r="B358" t="s">
        <v>64</v>
      </c>
      <c r="C358">
        <v>2</v>
      </c>
      <c r="D358" t="s">
        <v>183</v>
      </c>
      <c r="E358">
        <v>2.7</v>
      </c>
      <c r="F358" t="s">
        <v>530</v>
      </c>
      <c r="G358" t="s">
        <v>531</v>
      </c>
      <c r="H358" t="s">
        <v>530</v>
      </c>
      <c r="I358" t="s">
        <v>217</v>
      </c>
      <c r="J358" t="s">
        <v>218</v>
      </c>
      <c r="K358" t="s">
        <v>898</v>
      </c>
      <c r="L358">
        <v>0</v>
      </c>
      <c r="M358">
        <v>41</v>
      </c>
      <c r="N358" t="s">
        <v>908</v>
      </c>
      <c r="O358" t="s">
        <v>54</v>
      </c>
      <c r="P358">
        <v>2400</v>
      </c>
      <c r="Q358" t="s">
        <v>368</v>
      </c>
      <c r="R358">
        <v>2490</v>
      </c>
      <c r="S358" t="s">
        <v>105</v>
      </c>
      <c r="T358">
        <v>2491</v>
      </c>
      <c r="U358" t="s">
        <v>374</v>
      </c>
      <c r="V358">
        <v>0</v>
      </c>
      <c r="W358" t="s">
        <v>58</v>
      </c>
      <c r="X358">
        <v>2000</v>
      </c>
      <c r="Y358" t="s">
        <v>105</v>
      </c>
      <c r="Z358" t="s">
        <v>815</v>
      </c>
      <c r="AA358" t="s">
        <v>900</v>
      </c>
      <c r="AB358" t="s">
        <v>255</v>
      </c>
      <c r="AC358" t="s">
        <v>925</v>
      </c>
      <c r="AD358" t="s">
        <v>909</v>
      </c>
      <c r="AG358" s="1">
        <v>7132500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 s="1">
        <v>7132500</v>
      </c>
      <c r="AO358" s="1">
        <v>7132500</v>
      </c>
      <c r="AP358" s="1">
        <v>632500</v>
      </c>
      <c r="AQ358" s="1">
        <v>6500000</v>
      </c>
      <c r="AR358">
        <v>0</v>
      </c>
      <c r="AS358">
        <v>0</v>
      </c>
      <c r="AT358" s="1">
        <v>7132500</v>
      </c>
    </row>
    <row r="359" spans="1:46" hidden="1" x14ac:dyDescent="0.35">
      <c r="A359" t="s">
        <v>812</v>
      </c>
      <c r="B359" t="s">
        <v>64</v>
      </c>
      <c r="C359">
        <v>2</v>
      </c>
      <c r="D359" t="s">
        <v>183</v>
      </c>
      <c r="E359">
        <v>2.7</v>
      </c>
      <c r="F359" t="s">
        <v>530</v>
      </c>
      <c r="G359" t="s">
        <v>531</v>
      </c>
      <c r="H359" t="s">
        <v>530</v>
      </c>
      <c r="I359" t="s">
        <v>217</v>
      </c>
      <c r="J359" t="s">
        <v>218</v>
      </c>
      <c r="K359" t="s">
        <v>898</v>
      </c>
      <c r="L359">
        <v>0</v>
      </c>
      <c r="M359">
        <v>41</v>
      </c>
      <c r="N359" t="s">
        <v>908</v>
      </c>
      <c r="O359" t="s">
        <v>54</v>
      </c>
      <c r="P359">
        <v>2700</v>
      </c>
      <c r="Q359" t="s">
        <v>104</v>
      </c>
      <c r="R359">
        <v>2720</v>
      </c>
      <c r="S359" t="s">
        <v>105</v>
      </c>
      <c r="T359">
        <v>2721</v>
      </c>
      <c r="U359" t="s">
        <v>377</v>
      </c>
      <c r="V359">
        <v>0</v>
      </c>
      <c r="W359" t="s">
        <v>58</v>
      </c>
      <c r="X359">
        <v>2000</v>
      </c>
      <c r="Y359" t="s">
        <v>105</v>
      </c>
      <c r="Z359" t="s">
        <v>815</v>
      </c>
      <c r="AA359" t="s">
        <v>900</v>
      </c>
      <c r="AB359" t="s">
        <v>255</v>
      </c>
      <c r="AC359" t="s">
        <v>925</v>
      </c>
      <c r="AD359" t="s">
        <v>909</v>
      </c>
      <c r="AG359" s="1">
        <v>290000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 s="1">
        <v>290000</v>
      </c>
      <c r="AO359" s="1">
        <v>290000</v>
      </c>
      <c r="AP359" s="1">
        <v>290000</v>
      </c>
      <c r="AQ359">
        <v>0</v>
      </c>
      <c r="AR359">
        <v>0</v>
      </c>
      <c r="AS359">
        <v>0</v>
      </c>
      <c r="AT359" s="1">
        <v>290000</v>
      </c>
    </row>
    <row r="360" spans="1:46" hidden="1" x14ac:dyDescent="0.35">
      <c r="A360" t="s">
        <v>812</v>
      </c>
      <c r="B360" t="s">
        <v>64</v>
      </c>
      <c r="C360">
        <v>2</v>
      </c>
      <c r="D360" t="s">
        <v>183</v>
      </c>
      <c r="E360">
        <v>2.7</v>
      </c>
      <c r="F360" t="s">
        <v>530</v>
      </c>
      <c r="G360" t="s">
        <v>531</v>
      </c>
      <c r="H360" t="s">
        <v>530</v>
      </c>
      <c r="I360" t="s">
        <v>217</v>
      </c>
      <c r="J360" t="s">
        <v>218</v>
      </c>
      <c r="K360" t="s">
        <v>898</v>
      </c>
      <c r="L360">
        <v>0</v>
      </c>
      <c r="M360">
        <v>41</v>
      </c>
      <c r="N360" t="s">
        <v>908</v>
      </c>
      <c r="O360" t="s">
        <v>54</v>
      </c>
      <c r="P360">
        <v>2900</v>
      </c>
      <c r="Q360" t="s">
        <v>311</v>
      </c>
      <c r="R360">
        <v>2910</v>
      </c>
      <c r="S360" t="s">
        <v>105</v>
      </c>
      <c r="T360">
        <v>2911</v>
      </c>
      <c r="U360" t="s">
        <v>312</v>
      </c>
      <c r="V360">
        <v>0</v>
      </c>
      <c r="W360" t="s">
        <v>58</v>
      </c>
      <c r="X360">
        <v>2000</v>
      </c>
      <c r="Y360" t="s">
        <v>105</v>
      </c>
      <c r="Z360" t="s">
        <v>815</v>
      </c>
      <c r="AA360" t="s">
        <v>900</v>
      </c>
      <c r="AB360" t="s">
        <v>255</v>
      </c>
      <c r="AC360" t="s">
        <v>925</v>
      </c>
      <c r="AD360" t="s">
        <v>909</v>
      </c>
      <c r="AG360" s="1">
        <v>200000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 s="1">
        <v>200000</v>
      </c>
      <c r="AO360" s="1">
        <v>200000</v>
      </c>
      <c r="AP360" s="1">
        <v>200000</v>
      </c>
      <c r="AQ360">
        <v>0</v>
      </c>
      <c r="AR360">
        <v>0</v>
      </c>
      <c r="AS360">
        <v>0</v>
      </c>
      <c r="AT360" s="1">
        <v>200000</v>
      </c>
    </row>
    <row r="361" spans="1:46" hidden="1" x14ac:dyDescent="0.35">
      <c r="A361" t="s">
        <v>812</v>
      </c>
      <c r="B361" t="s">
        <v>64</v>
      </c>
      <c r="C361">
        <v>2</v>
      </c>
      <c r="D361" t="s">
        <v>183</v>
      </c>
      <c r="E361">
        <v>2.7</v>
      </c>
      <c r="F361" t="s">
        <v>530</v>
      </c>
      <c r="G361" t="s">
        <v>531</v>
      </c>
      <c r="H361" t="s">
        <v>530</v>
      </c>
      <c r="I361" t="s">
        <v>217</v>
      </c>
      <c r="J361" t="s">
        <v>218</v>
      </c>
      <c r="K361" t="s">
        <v>898</v>
      </c>
      <c r="L361">
        <v>0</v>
      </c>
      <c r="M361">
        <v>41</v>
      </c>
      <c r="N361" t="s">
        <v>908</v>
      </c>
      <c r="O361" t="s">
        <v>54</v>
      </c>
      <c r="P361">
        <v>4400</v>
      </c>
      <c r="Q361" t="s">
        <v>229</v>
      </c>
      <c r="R361">
        <v>4410</v>
      </c>
      <c r="S361" t="s">
        <v>230</v>
      </c>
      <c r="T361">
        <v>4411</v>
      </c>
      <c r="U361" t="s">
        <v>231</v>
      </c>
      <c r="V361">
        <v>0</v>
      </c>
      <c r="W361" t="s">
        <v>58</v>
      </c>
      <c r="X361">
        <v>4000</v>
      </c>
      <c r="Y361" t="s">
        <v>233</v>
      </c>
      <c r="Z361" t="s">
        <v>815</v>
      </c>
      <c r="AA361" t="s">
        <v>900</v>
      </c>
      <c r="AB361" t="s">
        <v>255</v>
      </c>
      <c r="AC361" t="s">
        <v>925</v>
      </c>
      <c r="AD361" t="s">
        <v>909</v>
      </c>
      <c r="AG361" s="1">
        <v>22320394.5</v>
      </c>
      <c r="AH361" s="1">
        <v>55000000</v>
      </c>
      <c r="AI361" s="1">
        <v>12456000</v>
      </c>
      <c r="AJ361" s="1">
        <v>12456000</v>
      </c>
      <c r="AK361" s="1">
        <v>12456000</v>
      </c>
      <c r="AL361" s="1">
        <v>11568000</v>
      </c>
      <c r="AM361" s="1">
        <v>11280000</v>
      </c>
      <c r="AN361" s="1">
        <v>9864394.5</v>
      </c>
      <c r="AO361" s="1">
        <v>11040394.5</v>
      </c>
      <c r="AP361">
        <v>0</v>
      </c>
      <c r="AQ361">
        <v>0</v>
      </c>
      <c r="AR361">
        <v>0</v>
      </c>
      <c r="AS361" s="1">
        <v>32679605.5</v>
      </c>
      <c r="AT361" s="1">
        <v>-32679605.5</v>
      </c>
    </row>
    <row r="362" spans="1:46" hidden="1" x14ac:dyDescent="0.35">
      <c r="A362" t="s">
        <v>812</v>
      </c>
      <c r="B362" t="s">
        <v>64</v>
      </c>
      <c r="C362">
        <v>2</v>
      </c>
      <c r="D362" t="s">
        <v>183</v>
      </c>
      <c r="E362">
        <v>2.7</v>
      </c>
      <c r="F362" t="s">
        <v>530</v>
      </c>
      <c r="G362" t="s">
        <v>531</v>
      </c>
      <c r="H362" t="s">
        <v>530</v>
      </c>
      <c r="I362" t="s">
        <v>217</v>
      </c>
      <c r="J362" t="s">
        <v>218</v>
      </c>
      <c r="K362" t="s">
        <v>898</v>
      </c>
      <c r="L362">
        <v>0</v>
      </c>
      <c r="M362">
        <v>41</v>
      </c>
      <c r="N362" t="s">
        <v>908</v>
      </c>
      <c r="O362" t="s">
        <v>54</v>
      </c>
      <c r="P362">
        <v>5100</v>
      </c>
      <c r="Q362" t="s">
        <v>117</v>
      </c>
      <c r="R362">
        <v>5150</v>
      </c>
      <c r="S362" t="s">
        <v>118</v>
      </c>
      <c r="T362">
        <v>5151</v>
      </c>
      <c r="U362" t="s">
        <v>326</v>
      </c>
      <c r="V362">
        <v>0</v>
      </c>
      <c r="W362" t="s">
        <v>58</v>
      </c>
      <c r="X362">
        <v>5000</v>
      </c>
      <c r="Y362" t="s">
        <v>118</v>
      </c>
      <c r="Z362" t="s">
        <v>815</v>
      </c>
      <c r="AA362" t="s">
        <v>900</v>
      </c>
      <c r="AB362" t="s">
        <v>255</v>
      </c>
      <c r="AC362" t="s">
        <v>925</v>
      </c>
      <c r="AD362" t="s">
        <v>909</v>
      </c>
      <c r="AG362" s="1">
        <v>14000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 s="1">
        <v>14000</v>
      </c>
      <c r="AO362" s="1">
        <v>14000</v>
      </c>
      <c r="AP362" s="1">
        <v>14000</v>
      </c>
      <c r="AQ362">
        <v>0</v>
      </c>
      <c r="AR362">
        <v>0</v>
      </c>
      <c r="AS362">
        <v>0</v>
      </c>
      <c r="AT362" s="1">
        <v>14000</v>
      </c>
    </row>
    <row r="363" spans="1:46" hidden="1" x14ac:dyDescent="0.35">
      <c r="A363" t="s">
        <v>812</v>
      </c>
      <c r="B363" t="s">
        <v>64</v>
      </c>
      <c r="C363">
        <v>2</v>
      </c>
      <c r="D363" t="s">
        <v>183</v>
      </c>
      <c r="E363">
        <v>2.7</v>
      </c>
      <c r="F363" t="s">
        <v>530</v>
      </c>
      <c r="G363" t="s">
        <v>531</v>
      </c>
      <c r="H363" t="s">
        <v>530</v>
      </c>
      <c r="I363" t="s">
        <v>217</v>
      </c>
      <c r="J363" t="s">
        <v>218</v>
      </c>
      <c r="K363" t="s">
        <v>898</v>
      </c>
      <c r="L363">
        <v>0</v>
      </c>
      <c r="M363">
        <v>42</v>
      </c>
      <c r="N363" t="s">
        <v>908</v>
      </c>
      <c r="O363" t="s">
        <v>54</v>
      </c>
      <c r="P363">
        <v>4400</v>
      </c>
      <c r="Q363" t="s">
        <v>229</v>
      </c>
      <c r="R363">
        <v>4420</v>
      </c>
      <c r="S363" t="s">
        <v>230</v>
      </c>
      <c r="T363">
        <v>4421</v>
      </c>
      <c r="U363" t="s">
        <v>511</v>
      </c>
      <c r="V363">
        <v>0</v>
      </c>
      <c r="W363" t="s">
        <v>58</v>
      </c>
      <c r="X363">
        <v>4000</v>
      </c>
      <c r="Y363" t="s">
        <v>233</v>
      </c>
      <c r="Z363" t="s">
        <v>815</v>
      </c>
      <c r="AA363" t="s">
        <v>900</v>
      </c>
      <c r="AB363" t="s">
        <v>255</v>
      </c>
      <c r="AC363" t="s">
        <v>512</v>
      </c>
      <c r="AD363" t="s">
        <v>909</v>
      </c>
      <c r="AG363" s="1">
        <v>200000</v>
      </c>
      <c r="AH363" s="1">
        <v>200000</v>
      </c>
      <c r="AI363" s="1">
        <v>63500</v>
      </c>
      <c r="AJ363" s="1">
        <v>63500</v>
      </c>
      <c r="AK363" s="1">
        <v>63500</v>
      </c>
      <c r="AL363" s="1">
        <v>63500</v>
      </c>
      <c r="AM363">
        <v>0</v>
      </c>
      <c r="AN363" s="1">
        <v>136500</v>
      </c>
      <c r="AO363" s="1">
        <v>200000</v>
      </c>
      <c r="AP363">
        <v>0</v>
      </c>
      <c r="AQ363">
        <v>0</v>
      </c>
      <c r="AR363">
        <v>0</v>
      </c>
      <c r="AS363">
        <v>0</v>
      </c>
      <c r="AT363">
        <v>0</v>
      </c>
    </row>
    <row r="364" spans="1:46" hidden="1" x14ac:dyDescent="0.35">
      <c r="A364" t="s">
        <v>812</v>
      </c>
      <c r="B364" t="s">
        <v>64</v>
      </c>
      <c r="C364">
        <v>2</v>
      </c>
      <c r="D364" t="s">
        <v>183</v>
      </c>
      <c r="E364">
        <v>2.7</v>
      </c>
      <c r="F364" t="s">
        <v>530</v>
      </c>
      <c r="G364" t="s">
        <v>531</v>
      </c>
      <c r="H364" t="s">
        <v>530</v>
      </c>
      <c r="I364" t="s">
        <v>217</v>
      </c>
      <c r="J364" t="s">
        <v>218</v>
      </c>
      <c r="K364" t="s">
        <v>898</v>
      </c>
      <c r="L364">
        <v>0</v>
      </c>
      <c r="M364">
        <v>43</v>
      </c>
      <c r="N364" t="s">
        <v>908</v>
      </c>
      <c r="O364" t="s">
        <v>54</v>
      </c>
      <c r="P364">
        <v>3300</v>
      </c>
      <c r="Q364" t="s">
        <v>113</v>
      </c>
      <c r="R364">
        <v>3350</v>
      </c>
      <c r="S364" t="s">
        <v>56</v>
      </c>
      <c r="T364">
        <v>3351</v>
      </c>
      <c r="U364" t="s">
        <v>545</v>
      </c>
      <c r="V364">
        <v>0</v>
      </c>
      <c r="W364" t="s">
        <v>58</v>
      </c>
      <c r="X364">
        <v>3000</v>
      </c>
      <c r="Y364" t="s">
        <v>56</v>
      </c>
      <c r="Z364" t="s">
        <v>815</v>
      </c>
      <c r="AA364" t="s">
        <v>900</v>
      </c>
      <c r="AB364" t="s">
        <v>255</v>
      </c>
      <c r="AC364" t="s">
        <v>926</v>
      </c>
      <c r="AD364" t="s">
        <v>909</v>
      </c>
      <c r="AG364">
        <v>0</v>
      </c>
      <c r="AH364" s="1">
        <v>516780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 s="1">
        <v>516780</v>
      </c>
      <c r="AT364" s="1">
        <v>-516780</v>
      </c>
    </row>
    <row r="365" spans="1:46" hidden="1" x14ac:dyDescent="0.35">
      <c r="A365" t="s">
        <v>812</v>
      </c>
      <c r="B365" t="s">
        <v>64</v>
      </c>
      <c r="C365">
        <v>2</v>
      </c>
      <c r="D365" t="s">
        <v>183</v>
      </c>
      <c r="E365">
        <v>2.7</v>
      </c>
      <c r="F365" t="s">
        <v>530</v>
      </c>
      <c r="G365" t="s">
        <v>531</v>
      </c>
      <c r="H365" t="s">
        <v>530</v>
      </c>
      <c r="I365" t="s">
        <v>217</v>
      </c>
      <c r="J365" t="s">
        <v>218</v>
      </c>
      <c r="K365" t="s">
        <v>898</v>
      </c>
      <c r="L365">
        <v>0</v>
      </c>
      <c r="M365">
        <v>43</v>
      </c>
      <c r="N365" t="s">
        <v>908</v>
      </c>
      <c r="O365" t="s">
        <v>54</v>
      </c>
      <c r="P365">
        <v>3800</v>
      </c>
      <c r="Q365" t="s">
        <v>227</v>
      </c>
      <c r="R365">
        <v>3820</v>
      </c>
      <c r="S365" t="s">
        <v>56</v>
      </c>
      <c r="T365">
        <v>3821</v>
      </c>
      <c r="U365" t="s">
        <v>228</v>
      </c>
      <c r="V365">
        <v>0</v>
      </c>
      <c r="W365" t="s">
        <v>58</v>
      </c>
      <c r="X365">
        <v>3000</v>
      </c>
      <c r="Y365" t="s">
        <v>56</v>
      </c>
      <c r="Z365" t="s">
        <v>815</v>
      </c>
      <c r="AA365" t="s">
        <v>900</v>
      </c>
      <c r="AB365" t="s">
        <v>255</v>
      </c>
      <c r="AC365" t="s">
        <v>926</v>
      </c>
      <c r="AD365" t="s">
        <v>909</v>
      </c>
      <c r="AG365" s="1">
        <v>591780</v>
      </c>
      <c r="AH365" s="1">
        <v>75000</v>
      </c>
      <c r="AI365">
        <v>0</v>
      </c>
      <c r="AJ365">
        <v>0</v>
      </c>
      <c r="AK365">
        <v>0</v>
      </c>
      <c r="AL365">
        <v>0</v>
      </c>
      <c r="AM365">
        <v>0</v>
      </c>
      <c r="AN365" s="1">
        <v>591780</v>
      </c>
      <c r="AO365" s="1">
        <v>591780</v>
      </c>
      <c r="AP365">
        <v>0</v>
      </c>
      <c r="AQ365" s="1">
        <v>516780</v>
      </c>
      <c r="AR365">
        <v>0</v>
      </c>
      <c r="AS365">
        <v>0</v>
      </c>
      <c r="AT365" s="1">
        <v>516780</v>
      </c>
    </row>
    <row r="366" spans="1:46" hidden="1" x14ac:dyDescent="0.35">
      <c r="A366" t="s">
        <v>812</v>
      </c>
      <c r="B366" t="s">
        <v>64</v>
      </c>
      <c r="C366">
        <v>2</v>
      </c>
      <c r="D366" t="s">
        <v>183</v>
      </c>
      <c r="E366">
        <v>2.7</v>
      </c>
      <c r="F366" t="s">
        <v>530</v>
      </c>
      <c r="G366" t="s">
        <v>531</v>
      </c>
      <c r="H366" t="s">
        <v>530</v>
      </c>
      <c r="I366" t="s">
        <v>217</v>
      </c>
      <c r="J366" t="s">
        <v>218</v>
      </c>
      <c r="K366" t="s">
        <v>898</v>
      </c>
      <c r="L366">
        <v>0</v>
      </c>
      <c r="M366">
        <v>43</v>
      </c>
      <c r="N366" t="s">
        <v>908</v>
      </c>
      <c r="O366" t="s">
        <v>54</v>
      </c>
      <c r="P366">
        <v>4400</v>
      </c>
      <c r="Q366" t="s">
        <v>229</v>
      </c>
      <c r="R366">
        <v>4410</v>
      </c>
      <c r="S366" t="s">
        <v>230</v>
      </c>
      <c r="T366">
        <v>4411</v>
      </c>
      <c r="U366" t="s">
        <v>231</v>
      </c>
      <c r="V366">
        <v>0</v>
      </c>
      <c r="W366" t="s">
        <v>58</v>
      </c>
      <c r="X366">
        <v>4000</v>
      </c>
      <c r="Y366" t="s">
        <v>233</v>
      </c>
      <c r="Z366" t="s">
        <v>815</v>
      </c>
      <c r="AA366" t="s">
        <v>900</v>
      </c>
      <c r="AB366" t="s">
        <v>255</v>
      </c>
      <c r="AC366" t="s">
        <v>926</v>
      </c>
      <c r="AD366" t="s">
        <v>909</v>
      </c>
      <c r="AG366" s="1">
        <v>12000000</v>
      </c>
      <c r="AH366" s="1">
        <v>12000000</v>
      </c>
      <c r="AI366" s="1">
        <v>11999999.99</v>
      </c>
      <c r="AJ366">
        <v>0</v>
      </c>
      <c r="AK366">
        <v>0</v>
      </c>
      <c r="AL366">
        <v>0</v>
      </c>
      <c r="AM366">
        <v>0</v>
      </c>
      <c r="AN366" s="1">
        <v>12000000</v>
      </c>
      <c r="AO366" s="1">
        <v>12000000</v>
      </c>
      <c r="AP366">
        <v>0</v>
      </c>
      <c r="AQ366">
        <v>0</v>
      </c>
      <c r="AR366">
        <v>0</v>
      </c>
      <c r="AS366">
        <v>0</v>
      </c>
      <c r="AT366">
        <v>0</v>
      </c>
    </row>
    <row r="367" spans="1:46" hidden="1" x14ac:dyDescent="0.35">
      <c r="A367" t="s">
        <v>812</v>
      </c>
      <c r="B367" t="s">
        <v>64</v>
      </c>
      <c r="C367">
        <v>2</v>
      </c>
      <c r="D367" t="s">
        <v>183</v>
      </c>
      <c r="E367">
        <v>2.7</v>
      </c>
      <c r="F367" t="s">
        <v>530</v>
      </c>
      <c r="G367" t="s">
        <v>531</v>
      </c>
      <c r="H367" t="s">
        <v>530</v>
      </c>
      <c r="I367" t="s">
        <v>217</v>
      </c>
      <c r="J367" t="s">
        <v>218</v>
      </c>
      <c r="K367" t="s">
        <v>898</v>
      </c>
      <c r="L367">
        <v>0</v>
      </c>
      <c r="M367">
        <v>44</v>
      </c>
      <c r="N367" t="s">
        <v>908</v>
      </c>
      <c r="O367" t="s">
        <v>54</v>
      </c>
      <c r="P367">
        <v>3400</v>
      </c>
      <c r="Q367" t="s">
        <v>318</v>
      </c>
      <c r="R367">
        <v>3460</v>
      </c>
      <c r="S367" t="s">
        <v>56</v>
      </c>
      <c r="T367">
        <v>3461</v>
      </c>
      <c r="U367" t="s">
        <v>927</v>
      </c>
      <c r="V367">
        <v>0</v>
      </c>
      <c r="W367" t="s">
        <v>58</v>
      </c>
      <c r="X367">
        <v>3000</v>
      </c>
      <c r="Y367" t="s">
        <v>56</v>
      </c>
      <c r="Z367" t="s">
        <v>815</v>
      </c>
      <c r="AA367" t="s">
        <v>900</v>
      </c>
      <c r="AB367" t="s">
        <v>255</v>
      </c>
      <c r="AC367" t="s">
        <v>928</v>
      </c>
      <c r="AD367" t="s">
        <v>909</v>
      </c>
      <c r="AG367" s="1">
        <v>17016040</v>
      </c>
      <c r="AH367">
        <v>0</v>
      </c>
      <c r="AI367" s="1">
        <v>17016040</v>
      </c>
      <c r="AJ367" s="1">
        <v>17016040</v>
      </c>
      <c r="AK367" s="1">
        <v>17016040</v>
      </c>
      <c r="AL367" s="1">
        <v>8508020</v>
      </c>
      <c r="AM367" s="1">
        <v>8508020</v>
      </c>
      <c r="AN367">
        <v>0</v>
      </c>
      <c r="AO367" s="1">
        <v>8508020</v>
      </c>
      <c r="AP367">
        <v>0</v>
      </c>
      <c r="AQ367" s="1">
        <v>17016040</v>
      </c>
      <c r="AR367">
        <v>0</v>
      </c>
      <c r="AS367">
        <v>0</v>
      </c>
      <c r="AT367" s="1">
        <v>17016040</v>
      </c>
    </row>
    <row r="368" spans="1:46" hidden="1" x14ac:dyDescent="0.35">
      <c r="A368" t="s">
        <v>812</v>
      </c>
      <c r="B368" t="s">
        <v>64</v>
      </c>
      <c r="C368">
        <v>2</v>
      </c>
      <c r="D368" t="s">
        <v>183</v>
      </c>
      <c r="E368">
        <v>2.7</v>
      </c>
      <c r="F368" t="s">
        <v>530</v>
      </c>
      <c r="G368" t="s">
        <v>531</v>
      </c>
      <c r="H368" t="s">
        <v>530</v>
      </c>
      <c r="I368" t="s">
        <v>217</v>
      </c>
      <c r="J368" t="s">
        <v>218</v>
      </c>
      <c r="K368" t="s">
        <v>898</v>
      </c>
      <c r="L368">
        <v>0</v>
      </c>
      <c r="M368">
        <v>44</v>
      </c>
      <c r="N368" t="s">
        <v>908</v>
      </c>
      <c r="O368" t="s">
        <v>54</v>
      </c>
      <c r="P368">
        <v>4400</v>
      </c>
      <c r="Q368" t="s">
        <v>229</v>
      </c>
      <c r="R368">
        <v>4410</v>
      </c>
      <c r="S368" t="s">
        <v>230</v>
      </c>
      <c r="T368">
        <v>4411</v>
      </c>
      <c r="U368" t="s">
        <v>231</v>
      </c>
      <c r="V368">
        <v>0</v>
      </c>
      <c r="W368" t="s">
        <v>58</v>
      </c>
      <c r="X368">
        <v>4000</v>
      </c>
      <c r="Y368" t="s">
        <v>233</v>
      </c>
      <c r="Z368" t="s">
        <v>815</v>
      </c>
      <c r="AA368" t="s">
        <v>900</v>
      </c>
      <c r="AB368" t="s">
        <v>255</v>
      </c>
      <c r="AC368" t="s">
        <v>928</v>
      </c>
      <c r="AD368" t="s">
        <v>909</v>
      </c>
      <c r="AG368" s="1">
        <v>100738605.5</v>
      </c>
      <c r="AH368" s="1">
        <v>71000000</v>
      </c>
      <c r="AI368" s="1">
        <v>100738501.97</v>
      </c>
      <c r="AJ368" s="1">
        <v>100494992.3</v>
      </c>
      <c r="AK368" s="1">
        <v>73747765.180000007</v>
      </c>
      <c r="AL368" s="1">
        <v>73747765.180000007</v>
      </c>
      <c r="AM368" s="1">
        <v>73747765.180000007</v>
      </c>
      <c r="AN368" s="1">
        <v>243613.2</v>
      </c>
      <c r="AO368" s="1">
        <v>26990840.32</v>
      </c>
      <c r="AP368">
        <v>0</v>
      </c>
      <c r="AQ368" s="1">
        <v>29738605.5</v>
      </c>
      <c r="AR368">
        <v>0</v>
      </c>
      <c r="AS368">
        <v>0</v>
      </c>
      <c r="AT368" s="1">
        <v>29738605.5</v>
      </c>
    </row>
    <row r="369" spans="1:46" hidden="1" x14ac:dyDescent="0.35">
      <c r="A369" t="s">
        <v>812</v>
      </c>
      <c r="B369" t="s">
        <v>64</v>
      </c>
      <c r="C369">
        <v>2</v>
      </c>
      <c r="D369" t="s">
        <v>183</v>
      </c>
      <c r="E369">
        <v>2.7</v>
      </c>
      <c r="F369" t="s">
        <v>530</v>
      </c>
      <c r="G369" t="s">
        <v>531</v>
      </c>
      <c r="H369" t="s">
        <v>530</v>
      </c>
      <c r="I369" t="s">
        <v>217</v>
      </c>
      <c r="J369" t="s">
        <v>218</v>
      </c>
      <c r="K369" t="s">
        <v>898</v>
      </c>
      <c r="L369">
        <v>0</v>
      </c>
      <c r="M369">
        <v>45</v>
      </c>
      <c r="N369" t="s">
        <v>908</v>
      </c>
      <c r="O369" t="s">
        <v>54</v>
      </c>
      <c r="P369">
        <v>4400</v>
      </c>
      <c r="Q369" t="s">
        <v>229</v>
      </c>
      <c r="R369">
        <v>4410</v>
      </c>
      <c r="S369" t="s">
        <v>230</v>
      </c>
      <c r="T369">
        <v>4411</v>
      </c>
      <c r="U369" t="s">
        <v>231</v>
      </c>
      <c r="V369">
        <v>0</v>
      </c>
      <c r="W369" t="s">
        <v>58</v>
      </c>
      <c r="X369">
        <v>4000</v>
      </c>
      <c r="Y369" t="s">
        <v>233</v>
      </c>
      <c r="Z369" t="s">
        <v>815</v>
      </c>
      <c r="AA369" t="s">
        <v>900</v>
      </c>
      <c r="AB369" t="s">
        <v>255</v>
      </c>
      <c r="AC369" t="s">
        <v>463</v>
      </c>
      <c r="AD369" t="s">
        <v>909</v>
      </c>
      <c r="AG369" s="1">
        <v>2000000</v>
      </c>
      <c r="AH369" s="1">
        <v>3500000</v>
      </c>
      <c r="AI369">
        <v>0</v>
      </c>
      <c r="AJ369">
        <v>0</v>
      </c>
      <c r="AK369">
        <v>0</v>
      </c>
      <c r="AL369">
        <v>0</v>
      </c>
      <c r="AM369">
        <v>0</v>
      </c>
      <c r="AN369" s="1">
        <v>2000000</v>
      </c>
      <c r="AO369" s="1">
        <v>2000000</v>
      </c>
      <c r="AP369">
        <v>0</v>
      </c>
      <c r="AQ369">
        <v>0</v>
      </c>
      <c r="AR369">
        <v>0</v>
      </c>
      <c r="AS369" s="1">
        <v>1500000</v>
      </c>
      <c r="AT369" s="1">
        <v>-1500000</v>
      </c>
    </row>
    <row r="370" spans="1:46" hidden="1" x14ac:dyDescent="0.35">
      <c r="A370" t="s">
        <v>812</v>
      </c>
      <c r="B370" t="s">
        <v>64</v>
      </c>
      <c r="C370">
        <v>2</v>
      </c>
      <c r="D370" t="s">
        <v>183</v>
      </c>
      <c r="E370">
        <v>2.7</v>
      </c>
      <c r="F370" t="s">
        <v>530</v>
      </c>
      <c r="G370" t="s">
        <v>531</v>
      </c>
      <c r="H370" t="s">
        <v>530</v>
      </c>
      <c r="I370" t="s">
        <v>217</v>
      </c>
      <c r="J370" t="s">
        <v>218</v>
      </c>
      <c r="K370" t="s">
        <v>898</v>
      </c>
      <c r="L370">
        <v>0</v>
      </c>
      <c r="M370">
        <v>57</v>
      </c>
      <c r="N370" t="s">
        <v>908</v>
      </c>
      <c r="O370" t="s">
        <v>54</v>
      </c>
      <c r="P370">
        <v>4400</v>
      </c>
      <c r="Q370" t="s">
        <v>229</v>
      </c>
      <c r="R370">
        <v>4410</v>
      </c>
      <c r="S370" t="s">
        <v>230</v>
      </c>
      <c r="T370">
        <v>4411</v>
      </c>
      <c r="U370" t="s">
        <v>231</v>
      </c>
      <c r="V370">
        <v>0</v>
      </c>
      <c r="W370" t="s">
        <v>58</v>
      </c>
      <c r="X370">
        <v>4000</v>
      </c>
      <c r="Y370" t="s">
        <v>233</v>
      </c>
      <c r="Z370" t="s">
        <v>815</v>
      </c>
      <c r="AA370" t="s">
        <v>900</v>
      </c>
      <c r="AB370" t="s">
        <v>255</v>
      </c>
      <c r="AC370" t="s">
        <v>929</v>
      </c>
      <c r="AD370" t="s">
        <v>909</v>
      </c>
      <c r="AG370" s="1">
        <v>1500000</v>
      </c>
      <c r="AH370">
        <v>0</v>
      </c>
      <c r="AI370" s="1">
        <v>735000</v>
      </c>
      <c r="AJ370" s="1">
        <v>735000</v>
      </c>
      <c r="AK370" s="1">
        <v>735000</v>
      </c>
      <c r="AL370" s="1">
        <v>735000</v>
      </c>
      <c r="AM370" s="1">
        <v>735000</v>
      </c>
      <c r="AN370" s="1">
        <v>765000</v>
      </c>
      <c r="AO370" s="1">
        <v>765000</v>
      </c>
      <c r="AP370">
        <v>0</v>
      </c>
      <c r="AQ370" s="1">
        <v>1500000</v>
      </c>
      <c r="AR370">
        <v>0</v>
      </c>
      <c r="AS370">
        <v>0</v>
      </c>
      <c r="AT370" s="1">
        <v>1500000</v>
      </c>
    </row>
    <row r="371" spans="1:46" hidden="1" x14ac:dyDescent="0.35">
      <c r="A371" t="s">
        <v>812</v>
      </c>
      <c r="B371" t="s">
        <v>64</v>
      </c>
      <c r="C371">
        <v>2</v>
      </c>
      <c r="D371" t="s">
        <v>183</v>
      </c>
      <c r="E371">
        <v>2.7</v>
      </c>
      <c r="F371" t="s">
        <v>530</v>
      </c>
      <c r="G371" t="s">
        <v>531</v>
      </c>
      <c r="H371" t="s">
        <v>530</v>
      </c>
      <c r="I371" t="s">
        <v>270</v>
      </c>
      <c r="J371" t="s">
        <v>271</v>
      </c>
      <c r="K371" t="s">
        <v>898</v>
      </c>
      <c r="L371">
        <v>0</v>
      </c>
      <c r="M371">
        <v>36</v>
      </c>
      <c r="N371" t="s">
        <v>930</v>
      </c>
      <c r="O371" t="s">
        <v>116</v>
      </c>
      <c r="P371">
        <v>5600</v>
      </c>
      <c r="Q371" t="s">
        <v>209</v>
      </c>
      <c r="R371">
        <v>5610</v>
      </c>
      <c r="S371" t="s">
        <v>118</v>
      </c>
      <c r="T371">
        <v>5611</v>
      </c>
      <c r="U371" t="s">
        <v>403</v>
      </c>
      <c r="V371">
        <v>0</v>
      </c>
      <c r="W371" t="s">
        <v>58</v>
      </c>
      <c r="X371">
        <v>5000</v>
      </c>
      <c r="Y371" t="s">
        <v>118</v>
      </c>
      <c r="Z371" t="s">
        <v>815</v>
      </c>
      <c r="AA371" t="s">
        <v>900</v>
      </c>
      <c r="AB371" t="s">
        <v>255</v>
      </c>
      <c r="AC371" t="s">
        <v>931</v>
      </c>
      <c r="AD371" t="s">
        <v>932</v>
      </c>
      <c r="AG371" s="1">
        <v>19000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 s="1">
        <v>19000</v>
      </c>
      <c r="AO371" s="1">
        <v>19000</v>
      </c>
      <c r="AP371">
        <v>0</v>
      </c>
      <c r="AQ371" s="1">
        <v>19000</v>
      </c>
      <c r="AR371">
        <v>0</v>
      </c>
      <c r="AS371">
        <v>0</v>
      </c>
      <c r="AT371" s="1">
        <v>19000</v>
      </c>
    </row>
    <row r="372" spans="1:46" hidden="1" x14ac:dyDescent="0.35">
      <c r="A372" t="s">
        <v>812</v>
      </c>
      <c r="B372" t="s">
        <v>64</v>
      </c>
      <c r="C372">
        <v>2</v>
      </c>
      <c r="D372" t="s">
        <v>183</v>
      </c>
      <c r="E372">
        <v>2.7</v>
      </c>
      <c r="F372" t="s">
        <v>530</v>
      </c>
      <c r="G372" t="s">
        <v>531</v>
      </c>
      <c r="H372" t="s">
        <v>530</v>
      </c>
      <c r="I372" t="s">
        <v>270</v>
      </c>
      <c r="J372" t="s">
        <v>271</v>
      </c>
      <c r="K372" t="s">
        <v>898</v>
      </c>
      <c r="L372">
        <v>0</v>
      </c>
      <c r="M372">
        <v>36</v>
      </c>
      <c r="N372" t="s">
        <v>930</v>
      </c>
      <c r="O372" t="s">
        <v>116</v>
      </c>
      <c r="P372">
        <v>5600</v>
      </c>
      <c r="Q372" t="s">
        <v>209</v>
      </c>
      <c r="R372">
        <v>5670</v>
      </c>
      <c r="S372" t="s">
        <v>118</v>
      </c>
      <c r="T372">
        <v>5671</v>
      </c>
      <c r="U372" t="s">
        <v>407</v>
      </c>
      <c r="V372">
        <v>0</v>
      </c>
      <c r="W372" t="s">
        <v>58</v>
      </c>
      <c r="X372">
        <v>5000</v>
      </c>
      <c r="Y372" t="s">
        <v>118</v>
      </c>
      <c r="Z372" t="s">
        <v>815</v>
      </c>
      <c r="AA372" t="s">
        <v>900</v>
      </c>
      <c r="AB372" t="s">
        <v>255</v>
      </c>
      <c r="AC372" t="s">
        <v>931</v>
      </c>
      <c r="AD372" t="s">
        <v>932</v>
      </c>
      <c r="AG372" s="1">
        <v>31000</v>
      </c>
      <c r="AH372" s="1">
        <v>50000</v>
      </c>
      <c r="AI372" s="1">
        <v>18369.93</v>
      </c>
      <c r="AJ372" s="1">
        <v>15974.99</v>
      </c>
      <c r="AK372">
        <v>0</v>
      </c>
      <c r="AL372">
        <v>0</v>
      </c>
      <c r="AM372">
        <v>0</v>
      </c>
      <c r="AN372" s="1">
        <v>15025.01</v>
      </c>
      <c r="AO372" s="1">
        <v>31000</v>
      </c>
      <c r="AP372">
        <v>0</v>
      </c>
      <c r="AQ372">
        <v>0</v>
      </c>
      <c r="AR372">
        <v>0</v>
      </c>
      <c r="AS372" s="1">
        <v>19000</v>
      </c>
      <c r="AT372" s="1">
        <v>-19000</v>
      </c>
    </row>
    <row r="373" spans="1:46" hidden="1" x14ac:dyDescent="0.35">
      <c r="A373" t="s">
        <v>812</v>
      </c>
      <c r="B373" t="s">
        <v>64</v>
      </c>
      <c r="C373">
        <v>2</v>
      </c>
      <c r="D373" t="s">
        <v>183</v>
      </c>
      <c r="E373">
        <v>2.7</v>
      </c>
      <c r="F373" t="s">
        <v>530</v>
      </c>
      <c r="G373" t="s">
        <v>531</v>
      </c>
      <c r="H373" t="s">
        <v>530</v>
      </c>
      <c r="I373" t="s">
        <v>270</v>
      </c>
      <c r="J373" t="s">
        <v>271</v>
      </c>
      <c r="K373" t="s">
        <v>898</v>
      </c>
      <c r="L373">
        <v>0</v>
      </c>
      <c r="M373">
        <v>36</v>
      </c>
      <c r="N373" t="s">
        <v>930</v>
      </c>
      <c r="O373" t="s">
        <v>54</v>
      </c>
      <c r="P373">
        <v>2100</v>
      </c>
      <c r="Q373" t="s">
        <v>123</v>
      </c>
      <c r="R373">
        <v>2170</v>
      </c>
      <c r="S373" t="s">
        <v>105</v>
      </c>
      <c r="T373">
        <v>2171</v>
      </c>
      <c r="U373" t="s">
        <v>127</v>
      </c>
      <c r="V373">
        <v>0</v>
      </c>
      <c r="W373" t="s">
        <v>58</v>
      </c>
      <c r="X373">
        <v>2000</v>
      </c>
      <c r="Y373" t="s">
        <v>105</v>
      </c>
      <c r="Z373" t="s">
        <v>815</v>
      </c>
      <c r="AA373" t="s">
        <v>900</v>
      </c>
      <c r="AB373" t="s">
        <v>255</v>
      </c>
      <c r="AC373" t="s">
        <v>931</v>
      </c>
      <c r="AD373" t="s">
        <v>932</v>
      </c>
      <c r="AG373" s="1">
        <v>640667.56999999995</v>
      </c>
      <c r="AH373" s="1">
        <v>300000</v>
      </c>
      <c r="AI373" s="1">
        <v>625147.19999999995</v>
      </c>
      <c r="AJ373" s="1">
        <v>625147.19999999995</v>
      </c>
      <c r="AK373">
        <v>0</v>
      </c>
      <c r="AL373">
        <v>0</v>
      </c>
      <c r="AM373">
        <v>0</v>
      </c>
      <c r="AN373" s="1">
        <v>15520.37</v>
      </c>
      <c r="AO373" s="1">
        <v>640667.56999999995</v>
      </c>
      <c r="AP373">
        <v>0</v>
      </c>
      <c r="AQ373" s="1">
        <v>340667.57</v>
      </c>
      <c r="AR373">
        <v>0</v>
      </c>
      <c r="AS373">
        <v>0</v>
      </c>
      <c r="AT373" s="1">
        <v>340667.57</v>
      </c>
    </row>
    <row r="374" spans="1:46" hidden="1" x14ac:dyDescent="0.35">
      <c r="A374" t="s">
        <v>812</v>
      </c>
      <c r="B374" t="s">
        <v>64</v>
      </c>
      <c r="C374">
        <v>2</v>
      </c>
      <c r="D374" t="s">
        <v>183</v>
      </c>
      <c r="E374">
        <v>2.7</v>
      </c>
      <c r="F374" t="s">
        <v>530</v>
      </c>
      <c r="G374" t="s">
        <v>531</v>
      </c>
      <c r="H374" t="s">
        <v>530</v>
      </c>
      <c r="I374" t="s">
        <v>270</v>
      </c>
      <c r="J374" t="s">
        <v>271</v>
      </c>
      <c r="K374" t="s">
        <v>898</v>
      </c>
      <c r="L374">
        <v>0</v>
      </c>
      <c r="M374">
        <v>36</v>
      </c>
      <c r="N374" t="s">
        <v>930</v>
      </c>
      <c r="O374" t="s">
        <v>54</v>
      </c>
      <c r="P374">
        <v>2400</v>
      </c>
      <c r="Q374" t="s">
        <v>368</v>
      </c>
      <c r="R374">
        <v>2410</v>
      </c>
      <c r="S374" t="s">
        <v>105</v>
      </c>
      <c r="T374">
        <v>2411</v>
      </c>
      <c r="U374" t="s">
        <v>369</v>
      </c>
      <c r="V374">
        <v>0</v>
      </c>
      <c r="W374" t="s">
        <v>58</v>
      </c>
      <c r="X374">
        <v>2000</v>
      </c>
      <c r="Y374" t="s">
        <v>105</v>
      </c>
      <c r="Z374" t="s">
        <v>815</v>
      </c>
      <c r="AA374" t="s">
        <v>900</v>
      </c>
      <c r="AB374" t="s">
        <v>255</v>
      </c>
      <c r="AC374" t="s">
        <v>931</v>
      </c>
      <c r="AD374" t="s">
        <v>932</v>
      </c>
      <c r="AG374">
        <v>0</v>
      </c>
      <c r="AH374" s="1">
        <v>40000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 s="1">
        <v>40000</v>
      </c>
      <c r="AT374" s="1">
        <v>-40000</v>
      </c>
    </row>
    <row r="375" spans="1:46" hidden="1" x14ac:dyDescent="0.35">
      <c r="A375" t="s">
        <v>812</v>
      </c>
      <c r="B375" t="s">
        <v>64</v>
      </c>
      <c r="C375">
        <v>2</v>
      </c>
      <c r="D375" t="s">
        <v>183</v>
      </c>
      <c r="E375">
        <v>2.7</v>
      </c>
      <c r="F375" t="s">
        <v>530</v>
      </c>
      <c r="G375" t="s">
        <v>531</v>
      </c>
      <c r="H375" t="s">
        <v>530</v>
      </c>
      <c r="I375" t="s">
        <v>270</v>
      </c>
      <c r="J375" t="s">
        <v>271</v>
      </c>
      <c r="K375" t="s">
        <v>898</v>
      </c>
      <c r="L375">
        <v>0</v>
      </c>
      <c r="M375">
        <v>36</v>
      </c>
      <c r="N375" t="s">
        <v>930</v>
      </c>
      <c r="O375" t="s">
        <v>54</v>
      </c>
      <c r="P375">
        <v>2400</v>
      </c>
      <c r="Q375" t="s">
        <v>368</v>
      </c>
      <c r="R375">
        <v>2420</v>
      </c>
      <c r="S375" t="s">
        <v>105</v>
      </c>
      <c r="T375">
        <v>2421</v>
      </c>
      <c r="U375" t="s">
        <v>370</v>
      </c>
      <c r="V375">
        <v>0</v>
      </c>
      <c r="W375" t="s">
        <v>58</v>
      </c>
      <c r="X375">
        <v>2000</v>
      </c>
      <c r="Y375" t="s">
        <v>105</v>
      </c>
      <c r="Z375" t="s">
        <v>815</v>
      </c>
      <c r="AA375" t="s">
        <v>900</v>
      </c>
      <c r="AB375" t="s">
        <v>255</v>
      </c>
      <c r="AC375" t="s">
        <v>931</v>
      </c>
      <c r="AD375" t="s">
        <v>932</v>
      </c>
      <c r="AG375" s="1">
        <v>3000</v>
      </c>
      <c r="AH375" s="1">
        <v>80000</v>
      </c>
      <c r="AI375">
        <v>0</v>
      </c>
      <c r="AJ375">
        <v>0</v>
      </c>
      <c r="AK375">
        <v>0</v>
      </c>
      <c r="AL375">
        <v>0</v>
      </c>
      <c r="AM375">
        <v>0</v>
      </c>
      <c r="AN375" s="1">
        <v>3000</v>
      </c>
      <c r="AO375" s="1">
        <v>3000</v>
      </c>
      <c r="AP375">
        <v>0</v>
      </c>
      <c r="AQ375">
        <v>0</v>
      </c>
      <c r="AR375">
        <v>0</v>
      </c>
      <c r="AS375" s="1">
        <v>77000</v>
      </c>
      <c r="AT375" s="1">
        <v>-77000</v>
      </c>
    </row>
    <row r="376" spans="1:46" hidden="1" x14ac:dyDescent="0.35">
      <c r="A376" t="s">
        <v>812</v>
      </c>
      <c r="B376" t="s">
        <v>64</v>
      </c>
      <c r="C376">
        <v>2</v>
      </c>
      <c r="D376" t="s">
        <v>183</v>
      </c>
      <c r="E376">
        <v>2.7</v>
      </c>
      <c r="F376" t="s">
        <v>530</v>
      </c>
      <c r="G376" t="s">
        <v>531</v>
      </c>
      <c r="H376" t="s">
        <v>530</v>
      </c>
      <c r="I376" t="s">
        <v>270</v>
      </c>
      <c r="J376" t="s">
        <v>271</v>
      </c>
      <c r="K376" t="s">
        <v>898</v>
      </c>
      <c r="L376">
        <v>0</v>
      </c>
      <c r="M376">
        <v>36</v>
      </c>
      <c r="N376" t="s">
        <v>930</v>
      </c>
      <c r="O376" t="s">
        <v>54</v>
      </c>
      <c r="P376">
        <v>2400</v>
      </c>
      <c r="Q376" t="s">
        <v>368</v>
      </c>
      <c r="R376">
        <v>2440</v>
      </c>
      <c r="S376" t="s">
        <v>105</v>
      </c>
      <c r="T376">
        <v>2441</v>
      </c>
      <c r="U376" t="s">
        <v>662</v>
      </c>
      <c r="V376">
        <v>0</v>
      </c>
      <c r="W376" t="s">
        <v>58</v>
      </c>
      <c r="X376">
        <v>2000</v>
      </c>
      <c r="Y376" t="s">
        <v>105</v>
      </c>
      <c r="Z376" t="s">
        <v>815</v>
      </c>
      <c r="AA376" t="s">
        <v>900</v>
      </c>
      <c r="AB376" t="s">
        <v>255</v>
      </c>
      <c r="AC376" t="s">
        <v>931</v>
      </c>
      <c r="AD376" t="s">
        <v>932</v>
      </c>
      <c r="AG376" s="1">
        <v>23000</v>
      </c>
      <c r="AH376" s="1">
        <v>23000</v>
      </c>
      <c r="AI376">
        <v>0</v>
      </c>
      <c r="AJ376">
        <v>0</v>
      </c>
      <c r="AK376">
        <v>0</v>
      </c>
      <c r="AL376">
        <v>0</v>
      </c>
      <c r="AM376">
        <v>0</v>
      </c>
      <c r="AN376" s="1">
        <v>23000</v>
      </c>
      <c r="AO376" s="1">
        <v>23000</v>
      </c>
      <c r="AP376">
        <v>0</v>
      </c>
      <c r="AQ376">
        <v>0</v>
      </c>
      <c r="AR376">
        <v>0</v>
      </c>
      <c r="AS376">
        <v>0</v>
      </c>
      <c r="AT376">
        <v>0</v>
      </c>
    </row>
    <row r="377" spans="1:46" hidden="1" x14ac:dyDescent="0.35">
      <c r="A377" t="s">
        <v>812</v>
      </c>
      <c r="B377" t="s">
        <v>64</v>
      </c>
      <c r="C377">
        <v>2</v>
      </c>
      <c r="D377" t="s">
        <v>183</v>
      </c>
      <c r="E377">
        <v>2.7</v>
      </c>
      <c r="F377" t="s">
        <v>530</v>
      </c>
      <c r="G377" t="s">
        <v>531</v>
      </c>
      <c r="H377" t="s">
        <v>530</v>
      </c>
      <c r="I377" t="s">
        <v>270</v>
      </c>
      <c r="J377" t="s">
        <v>271</v>
      </c>
      <c r="K377" t="s">
        <v>898</v>
      </c>
      <c r="L377">
        <v>0</v>
      </c>
      <c r="M377">
        <v>36</v>
      </c>
      <c r="N377" t="s">
        <v>930</v>
      </c>
      <c r="O377" t="s">
        <v>54</v>
      </c>
      <c r="P377">
        <v>2400</v>
      </c>
      <c r="Q377" t="s">
        <v>368</v>
      </c>
      <c r="R377">
        <v>2460</v>
      </c>
      <c r="S377" t="s">
        <v>105</v>
      </c>
      <c r="T377">
        <v>2461</v>
      </c>
      <c r="U377" t="s">
        <v>372</v>
      </c>
      <c r="V377">
        <v>0</v>
      </c>
      <c r="W377" t="s">
        <v>58</v>
      </c>
      <c r="X377">
        <v>2000</v>
      </c>
      <c r="Y377" t="s">
        <v>105</v>
      </c>
      <c r="Z377" t="s">
        <v>815</v>
      </c>
      <c r="AA377" t="s">
        <v>900</v>
      </c>
      <c r="AB377" t="s">
        <v>255</v>
      </c>
      <c r="AC377" t="s">
        <v>931</v>
      </c>
      <c r="AD377" t="s">
        <v>932</v>
      </c>
      <c r="AG377" s="1">
        <v>5000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 s="1">
        <v>5000</v>
      </c>
      <c r="AO377" s="1">
        <v>5000</v>
      </c>
      <c r="AP377">
        <v>0</v>
      </c>
      <c r="AQ377" s="1">
        <v>5000</v>
      </c>
      <c r="AR377">
        <v>0</v>
      </c>
      <c r="AS377">
        <v>0</v>
      </c>
      <c r="AT377" s="1">
        <v>5000</v>
      </c>
    </row>
    <row r="378" spans="1:46" hidden="1" x14ac:dyDescent="0.35">
      <c r="A378" t="s">
        <v>812</v>
      </c>
      <c r="B378" t="s">
        <v>64</v>
      </c>
      <c r="C378">
        <v>2</v>
      </c>
      <c r="D378" t="s">
        <v>183</v>
      </c>
      <c r="E378">
        <v>2.7</v>
      </c>
      <c r="F378" t="s">
        <v>530</v>
      </c>
      <c r="G378" t="s">
        <v>531</v>
      </c>
      <c r="H378" t="s">
        <v>530</v>
      </c>
      <c r="I378" t="s">
        <v>270</v>
      </c>
      <c r="J378" t="s">
        <v>271</v>
      </c>
      <c r="K378" t="s">
        <v>898</v>
      </c>
      <c r="L378">
        <v>0</v>
      </c>
      <c r="M378">
        <v>36</v>
      </c>
      <c r="N378" t="s">
        <v>930</v>
      </c>
      <c r="O378" t="s">
        <v>54</v>
      </c>
      <c r="P378">
        <v>2400</v>
      </c>
      <c r="Q378" t="s">
        <v>368</v>
      </c>
      <c r="R378">
        <v>2470</v>
      </c>
      <c r="S378" t="s">
        <v>105</v>
      </c>
      <c r="T378">
        <v>2471</v>
      </c>
      <c r="U378" t="s">
        <v>373</v>
      </c>
      <c r="V378">
        <v>0</v>
      </c>
      <c r="W378" t="s">
        <v>58</v>
      </c>
      <c r="X378">
        <v>2000</v>
      </c>
      <c r="Y378" t="s">
        <v>105</v>
      </c>
      <c r="Z378" t="s">
        <v>815</v>
      </c>
      <c r="AA378" t="s">
        <v>900</v>
      </c>
      <c r="AB378" t="s">
        <v>255</v>
      </c>
      <c r="AC378" t="s">
        <v>931</v>
      </c>
      <c r="AD378" t="s">
        <v>932</v>
      </c>
      <c r="AG378" s="1">
        <v>5000</v>
      </c>
      <c r="AH378" s="1">
        <v>20000</v>
      </c>
      <c r="AI378">
        <v>0</v>
      </c>
      <c r="AJ378">
        <v>0</v>
      </c>
      <c r="AK378">
        <v>0</v>
      </c>
      <c r="AL378">
        <v>0</v>
      </c>
      <c r="AM378">
        <v>0</v>
      </c>
      <c r="AN378" s="1">
        <v>5000</v>
      </c>
      <c r="AO378" s="1">
        <v>5000</v>
      </c>
      <c r="AP378">
        <v>0</v>
      </c>
      <c r="AQ378">
        <v>0</v>
      </c>
      <c r="AR378">
        <v>0</v>
      </c>
      <c r="AS378" s="1">
        <v>15000</v>
      </c>
      <c r="AT378" s="1">
        <v>-15000</v>
      </c>
    </row>
    <row r="379" spans="1:46" hidden="1" x14ac:dyDescent="0.35">
      <c r="A379" t="s">
        <v>812</v>
      </c>
      <c r="B379" t="s">
        <v>64</v>
      </c>
      <c r="C379">
        <v>2</v>
      </c>
      <c r="D379" t="s">
        <v>183</v>
      </c>
      <c r="E379">
        <v>2.7</v>
      </c>
      <c r="F379" t="s">
        <v>530</v>
      </c>
      <c r="G379" t="s">
        <v>531</v>
      </c>
      <c r="H379" t="s">
        <v>530</v>
      </c>
      <c r="I379" t="s">
        <v>270</v>
      </c>
      <c r="J379" t="s">
        <v>271</v>
      </c>
      <c r="K379" t="s">
        <v>898</v>
      </c>
      <c r="L379">
        <v>0</v>
      </c>
      <c r="M379">
        <v>36</v>
      </c>
      <c r="N379" t="s">
        <v>930</v>
      </c>
      <c r="O379" t="s">
        <v>54</v>
      </c>
      <c r="P379">
        <v>2400</v>
      </c>
      <c r="Q379" t="s">
        <v>368</v>
      </c>
      <c r="R379">
        <v>2490</v>
      </c>
      <c r="S379" t="s">
        <v>105</v>
      </c>
      <c r="T379">
        <v>2491</v>
      </c>
      <c r="U379" t="s">
        <v>374</v>
      </c>
      <c r="V379">
        <v>0</v>
      </c>
      <c r="W379" t="s">
        <v>58</v>
      </c>
      <c r="X379">
        <v>2000</v>
      </c>
      <c r="Y379" t="s">
        <v>105</v>
      </c>
      <c r="Z379" t="s">
        <v>815</v>
      </c>
      <c r="AA379" t="s">
        <v>900</v>
      </c>
      <c r="AB379" t="s">
        <v>255</v>
      </c>
      <c r="AC379" t="s">
        <v>931</v>
      </c>
      <c r="AD379" t="s">
        <v>932</v>
      </c>
      <c r="AG379">
        <v>0</v>
      </c>
      <c r="AH379" s="1">
        <v>260000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 s="1">
        <v>300000</v>
      </c>
      <c r="AQ379">
        <v>0</v>
      </c>
      <c r="AR379">
        <v>0</v>
      </c>
      <c r="AS379" s="1">
        <v>560000</v>
      </c>
      <c r="AT379" s="1">
        <v>-260000</v>
      </c>
    </row>
    <row r="380" spans="1:46" hidden="1" x14ac:dyDescent="0.35">
      <c r="A380" t="s">
        <v>812</v>
      </c>
      <c r="B380" t="s">
        <v>64</v>
      </c>
      <c r="C380">
        <v>2</v>
      </c>
      <c r="D380" t="s">
        <v>183</v>
      </c>
      <c r="E380">
        <v>2.7</v>
      </c>
      <c r="F380" t="s">
        <v>530</v>
      </c>
      <c r="G380" t="s">
        <v>531</v>
      </c>
      <c r="H380" t="s">
        <v>530</v>
      </c>
      <c r="I380" t="s">
        <v>270</v>
      </c>
      <c r="J380" t="s">
        <v>271</v>
      </c>
      <c r="K380" t="s">
        <v>898</v>
      </c>
      <c r="L380">
        <v>0</v>
      </c>
      <c r="M380">
        <v>36</v>
      </c>
      <c r="N380" t="s">
        <v>930</v>
      </c>
      <c r="O380" t="s">
        <v>54</v>
      </c>
      <c r="P380">
        <v>2500</v>
      </c>
      <c r="Q380" t="s">
        <v>309</v>
      </c>
      <c r="R380">
        <v>2520</v>
      </c>
      <c r="S380" t="s">
        <v>105</v>
      </c>
      <c r="T380">
        <v>2521</v>
      </c>
      <c r="U380" t="s">
        <v>375</v>
      </c>
      <c r="V380">
        <v>0</v>
      </c>
      <c r="W380" t="s">
        <v>58</v>
      </c>
      <c r="X380">
        <v>2000</v>
      </c>
      <c r="Y380" t="s">
        <v>105</v>
      </c>
      <c r="Z380" t="s">
        <v>815</v>
      </c>
      <c r="AA380" t="s">
        <v>900</v>
      </c>
      <c r="AB380" t="s">
        <v>255</v>
      </c>
      <c r="AC380" t="s">
        <v>931</v>
      </c>
      <c r="AD380" t="s">
        <v>932</v>
      </c>
      <c r="AG380" s="1">
        <v>7500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 s="1">
        <v>7500</v>
      </c>
      <c r="AO380" s="1">
        <v>7500</v>
      </c>
      <c r="AP380">
        <v>0</v>
      </c>
      <c r="AQ380" s="1">
        <v>7500</v>
      </c>
      <c r="AR380">
        <v>0</v>
      </c>
      <c r="AS380">
        <v>0</v>
      </c>
      <c r="AT380" s="1">
        <v>7500</v>
      </c>
    </row>
    <row r="381" spans="1:46" hidden="1" x14ac:dyDescent="0.35">
      <c r="A381" t="s">
        <v>812</v>
      </c>
      <c r="B381" t="s">
        <v>64</v>
      </c>
      <c r="C381">
        <v>2</v>
      </c>
      <c r="D381" t="s">
        <v>183</v>
      </c>
      <c r="E381">
        <v>2.7</v>
      </c>
      <c r="F381" t="s">
        <v>530</v>
      </c>
      <c r="G381" t="s">
        <v>531</v>
      </c>
      <c r="H381" t="s">
        <v>530</v>
      </c>
      <c r="I381" t="s">
        <v>270</v>
      </c>
      <c r="J381" t="s">
        <v>271</v>
      </c>
      <c r="K381" t="s">
        <v>898</v>
      </c>
      <c r="L381">
        <v>0</v>
      </c>
      <c r="M381">
        <v>36</v>
      </c>
      <c r="N381" t="s">
        <v>930</v>
      </c>
      <c r="O381" t="s">
        <v>54</v>
      </c>
      <c r="P381">
        <v>2500</v>
      </c>
      <c r="Q381" t="s">
        <v>309</v>
      </c>
      <c r="R381">
        <v>2560</v>
      </c>
      <c r="S381" t="s">
        <v>105</v>
      </c>
      <c r="T381">
        <v>2561</v>
      </c>
      <c r="U381" t="s">
        <v>376</v>
      </c>
      <c r="V381">
        <v>0</v>
      </c>
      <c r="W381" t="s">
        <v>58</v>
      </c>
      <c r="X381">
        <v>2000</v>
      </c>
      <c r="Y381" t="s">
        <v>105</v>
      </c>
      <c r="Z381" t="s">
        <v>815</v>
      </c>
      <c r="AA381" t="s">
        <v>900</v>
      </c>
      <c r="AB381" t="s">
        <v>255</v>
      </c>
      <c r="AC381" t="s">
        <v>931</v>
      </c>
      <c r="AD381" t="s">
        <v>932</v>
      </c>
      <c r="AG381" s="1">
        <v>3500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 s="1">
        <v>3500</v>
      </c>
      <c r="AO381" s="1">
        <v>3500</v>
      </c>
      <c r="AP381">
        <v>0</v>
      </c>
      <c r="AQ381" s="1">
        <v>3500</v>
      </c>
      <c r="AR381">
        <v>0</v>
      </c>
      <c r="AS381">
        <v>0</v>
      </c>
      <c r="AT381" s="1">
        <v>3500</v>
      </c>
    </row>
    <row r="382" spans="1:46" hidden="1" x14ac:dyDescent="0.35">
      <c r="A382" t="s">
        <v>812</v>
      </c>
      <c r="B382" t="s">
        <v>64</v>
      </c>
      <c r="C382">
        <v>2</v>
      </c>
      <c r="D382" t="s">
        <v>183</v>
      </c>
      <c r="E382">
        <v>2.7</v>
      </c>
      <c r="F382" t="s">
        <v>530</v>
      </c>
      <c r="G382" t="s">
        <v>531</v>
      </c>
      <c r="H382" t="s">
        <v>530</v>
      </c>
      <c r="I382" t="s">
        <v>270</v>
      </c>
      <c r="J382" t="s">
        <v>271</v>
      </c>
      <c r="K382" t="s">
        <v>898</v>
      </c>
      <c r="L382">
        <v>0</v>
      </c>
      <c r="M382">
        <v>36</v>
      </c>
      <c r="N382" t="s">
        <v>930</v>
      </c>
      <c r="O382" t="s">
        <v>54</v>
      </c>
      <c r="P382">
        <v>2700</v>
      </c>
      <c r="Q382" t="s">
        <v>104</v>
      </c>
      <c r="R382">
        <v>2720</v>
      </c>
      <c r="S382" t="s">
        <v>105</v>
      </c>
      <c r="T382">
        <v>2721</v>
      </c>
      <c r="U382" t="s">
        <v>377</v>
      </c>
      <c r="V382">
        <v>0</v>
      </c>
      <c r="W382" t="s">
        <v>58</v>
      </c>
      <c r="X382">
        <v>2000</v>
      </c>
      <c r="Y382" t="s">
        <v>105</v>
      </c>
      <c r="Z382" t="s">
        <v>815</v>
      </c>
      <c r="AA382" t="s">
        <v>900</v>
      </c>
      <c r="AB382" t="s">
        <v>255</v>
      </c>
      <c r="AC382" t="s">
        <v>931</v>
      </c>
      <c r="AD382" t="s">
        <v>932</v>
      </c>
      <c r="AG382" s="1">
        <v>8832.43</v>
      </c>
      <c r="AH382">
        <v>0</v>
      </c>
      <c r="AI382" s="1">
        <v>8832.43</v>
      </c>
      <c r="AJ382" s="1">
        <v>8832.43</v>
      </c>
      <c r="AK382" s="1">
        <v>8832.43</v>
      </c>
      <c r="AL382" s="1">
        <v>8832.43</v>
      </c>
      <c r="AM382" s="1">
        <v>8832.43</v>
      </c>
      <c r="AN382">
        <v>0</v>
      </c>
      <c r="AO382">
        <v>0</v>
      </c>
      <c r="AP382">
        <v>0</v>
      </c>
      <c r="AQ382" s="1">
        <v>8832.43</v>
      </c>
      <c r="AR382">
        <v>0</v>
      </c>
      <c r="AS382">
        <v>0</v>
      </c>
      <c r="AT382" s="1">
        <v>8832.43</v>
      </c>
    </row>
    <row r="383" spans="1:46" hidden="1" x14ac:dyDescent="0.35">
      <c r="A383" t="s">
        <v>812</v>
      </c>
      <c r="B383" t="s">
        <v>64</v>
      </c>
      <c r="C383">
        <v>2</v>
      </c>
      <c r="D383" t="s">
        <v>183</v>
      </c>
      <c r="E383">
        <v>2.7</v>
      </c>
      <c r="F383" t="s">
        <v>530</v>
      </c>
      <c r="G383" t="s">
        <v>531</v>
      </c>
      <c r="H383" t="s">
        <v>530</v>
      </c>
      <c r="I383" t="s">
        <v>270</v>
      </c>
      <c r="J383" t="s">
        <v>271</v>
      </c>
      <c r="K383" t="s">
        <v>898</v>
      </c>
      <c r="L383">
        <v>0</v>
      </c>
      <c r="M383">
        <v>36</v>
      </c>
      <c r="N383" t="s">
        <v>930</v>
      </c>
      <c r="O383" t="s">
        <v>54</v>
      </c>
      <c r="P383">
        <v>2700</v>
      </c>
      <c r="Q383" t="s">
        <v>104</v>
      </c>
      <c r="R383">
        <v>2730</v>
      </c>
      <c r="S383" t="s">
        <v>105</v>
      </c>
      <c r="T383">
        <v>2731</v>
      </c>
      <c r="U383" t="s">
        <v>222</v>
      </c>
      <c r="V383">
        <v>0</v>
      </c>
      <c r="W383" t="s">
        <v>58</v>
      </c>
      <c r="X383">
        <v>2000</v>
      </c>
      <c r="Y383" t="s">
        <v>105</v>
      </c>
      <c r="Z383" t="s">
        <v>815</v>
      </c>
      <c r="AA383" t="s">
        <v>900</v>
      </c>
      <c r="AB383" t="s">
        <v>255</v>
      </c>
      <c r="AC383" t="s">
        <v>931</v>
      </c>
      <c r="AD383" t="s">
        <v>932</v>
      </c>
      <c r="AG383">
        <v>0</v>
      </c>
      <c r="AH383" s="1">
        <v>20000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 s="1">
        <v>20000</v>
      </c>
      <c r="AT383" s="1">
        <v>-20000</v>
      </c>
    </row>
    <row r="384" spans="1:46" hidden="1" x14ac:dyDescent="0.35">
      <c r="A384" t="s">
        <v>812</v>
      </c>
      <c r="B384" t="s">
        <v>64</v>
      </c>
      <c r="C384">
        <v>2</v>
      </c>
      <c r="D384" t="s">
        <v>183</v>
      </c>
      <c r="E384">
        <v>2.7</v>
      </c>
      <c r="F384" t="s">
        <v>530</v>
      </c>
      <c r="G384" t="s">
        <v>531</v>
      </c>
      <c r="H384" t="s">
        <v>530</v>
      </c>
      <c r="I384" t="s">
        <v>270</v>
      </c>
      <c r="J384" t="s">
        <v>271</v>
      </c>
      <c r="K384" t="s">
        <v>898</v>
      </c>
      <c r="L384">
        <v>0</v>
      </c>
      <c r="M384">
        <v>36</v>
      </c>
      <c r="N384" t="s">
        <v>930</v>
      </c>
      <c r="O384" t="s">
        <v>54</v>
      </c>
      <c r="P384">
        <v>2900</v>
      </c>
      <c r="Q384" t="s">
        <v>311</v>
      </c>
      <c r="R384">
        <v>2910</v>
      </c>
      <c r="S384" t="s">
        <v>105</v>
      </c>
      <c r="T384">
        <v>2911</v>
      </c>
      <c r="U384" t="s">
        <v>312</v>
      </c>
      <c r="V384">
        <v>0</v>
      </c>
      <c r="W384" t="s">
        <v>58</v>
      </c>
      <c r="X384">
        <v>2000</v>
      </c>
      <c r="Y384" t="s">
        <v>105</v>
      </c>
      <c r="Z384" t="s">
        <v>815</v>
      </c>
      <c r="AA384" t="s">
        <v>900</v>
      </c>
      <c r="AB384" t="s">
        <v>255</v>
      </c>
      <c r="AC384" t="s">
        <v>931</v>
      </c>
      <c r="AD384" t="s">
        <v>932</v>
      </c>
      <c r="AG384" s="1">
        <v>53000</v>
      </c>
      <c r="AH384" s="1">
        <v>15000</v>
      </c>
      <c r="AI384">
        <v>0</v>
      </c>
      <c r="AJ384">
        <v>0</v>
      </c>
      <c r="AK384">
        <v>0</v>
      </c>
      <c r="AL384">
        <v>0</v>
      </c>
      <c r="AM384">
        <v>0</v>
      </c>
      <c r="AN384" s="1">
        <v>53000</v>
      </c>
      <c r="AO384" s="1">
        <v>53000</v>
      </c>
      <c r="AP384">
        <v>0</v>
      </c>
      <c r="AQ384" s="1">
        <v>38000</v>
      </c>
      <c r="AR384">
        <v>0</v>
      </c>
      <c r="AS384">
        <v>0</v>
      </c>
      <c r="AT384" s="1">
        <v>38000</v>
      </c>
    </row>
    <row r="385" spans="1:46" hidden="1" x14ac:dyDescent="0.35">
      <c r="A385" t="s">
        <v>812</v>
      </c>
      <c r="B385" t="s">
        <v>64</v>
      </c>
      <c r="C385">
        <v>2</v>
      </c>
      <c r="D385" t="s">
        <v>183</v>
      </c>
      <c r="E385">
        <v>2.7</v>
      </c>
      <c r="F385" t="s">
        <v>530</v>
      </c>
      <c r="G385" t="s">
        <v>531</v>
      </c>
      <c r="H385" t="s">
        <v>530</v>
      </c>
      <c r="I385" t="s">
        <v>270</v>
      </c>
      <c r="J385" t="s">
        <v>271</v>
      </c>
      <c r="K385" t="s">
        <v>898</v>
      </c>
      <c r="L385">
        <v>0</v>
      </c>
      <c r="M385">
        <v>36</v>
      </c>
      <c r="N385" t="s">
        <v>930</v>
      </c>
      <c r="O385" t="s">
        <v>54</v>
      </c>
      <c r="P385">
        <v>2900</v>
      </c>
      <c r="Q385" t="s">
        <v>311</v>
      </c>
      <c r="R385">
        <v>2920</v>
      </c>
      <c r="S385" t="s">
        <v>105</v>
      </c>
      <c r="T385">
        <v>2921</v>
      </c>
      <c r="U385" t="s">
        <v>378</v>
      </c>
      <c r="V385">
        <v>0</v>
      </c>
      <c r="W385" t="s">
        <v>58</v>
      </c>
      <c r="X385">
        <v>2000</v>
      </c>
      <c r="Y385" t="s">
        <v>105</v>
      </c>
      <c r="Z385" t="s">
        <v>815</v>
      </c>
      <c r="AA385" t="s">
        <v>900</v>
      </c>
      <c r="AB385" t="s">
        <v>255</v>
      </c>
      <c r="AC385" t="s">
        <v>931</v>
      </c>
      <c r="AD385" t="s">
        <v>932</v>
      </c>
      <c r="AG385" s="1">
        <v>4500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 s="1">
        <v>4500</v>
      </c>
      <c r="AO385" s="1">
        <v>4500</v>
      </c>
      <c r="AP385">
        <v>0</v>
      </c>
      <c r="AQ385" s="1">
        <v>4500</v>
      </c>
      <c r="AR385">
        <v>0</v>
      </c>
      <c r="AS385">
        <v>0</v>
      </c>
      <c r="AT385" s="1">
        <v>4500</v>
      </c>
    </row>
    <row r="386" spans="1:46" hidden="1" x14ac:dyDescent="0.35">
      <c r="A386" t="s">
        <v>812</v>
      </c>
      <c r="B386" t="s">
        <v>64</v>
      </c>
      <c r="C386">
        <v>2</v>
      </c>
      <c r="D386" t="s">
        <v>183</v>
      </c>
      <c r="E386">
        <v>2.7</v>
      </c>
      <c r="F386" t="s">
        <v>530</v>
      </c>
      <c r="G386" t="s">
        <v>531</v>
      </c>
      <c r="H386" t="s">
        <v>530</v>
      </c>
      <c r="I386" t="s">
        <v>270</v>
      </c>
      <c r="J386" t="s">
        <v>271</v>
      </c>
      <c r="K386" t="s">
        <v>898</v>
      </c>
      <c r="L386">
        <v>0</v>
      </c>
      <c r="M386">
        <v>36</v>
      </c>
      <c r="N386" t="s">
        <v>930</v>
      </c>
      <c r="O386" t="s">
        <v>54</v>
      </c>
      <c r="P386">
        <v>2900</v>
      </c>
      <c r="Q386" t="s">
        <v>311</v>
      </c>
      <c r="R386">
        <v>2940</v>
      </c>
      <c r="S386" t="s">
        <v>105</v>
      </c>
      <c r="T386">
        <v>2941</v>
      </c>
      <c r="U386" t="s">
        <v>313</v>
      </c>
      <c r="V386">
        <v>0</v>
      </c>
      <c r="W386" t="s">
        <v>58</v>
      </c>
      <c r="X386">
        <v>2000</v>
      </c>
      <c r="Y386" t="s">
        <v>105</v>
      </c>
      <c r="Z386" t="s">
        <v>815</v>
      </c>
      <c r="AA386" t="s">
        <v>900</v>
      </c>
      <c r="AB386" t="s">
        <v>255</v>
      </c>
      <c r="AC386" t="s">
        <v>931</v>
      </c>
      <c r="AD386" t="s">
        <v>932</v>
      </c>
      <c r="AG386" s="1">
        <v>4000</v>
      </c>
      <c r="AH386">
        <v>0</v>
      </c>
      <c r="AI386" s="1">
        <v>3938</v>
      </c>
      <c r="AJ386" s="1">
        <v>3938</v>
      </c>
      <c r="AK386">
        <v>0</v>
      </c>
      <c r="AL386">
        <v>0</v>
      </c>
      <c r="AM386">
        <v>0</v>
      </c>
      <c r="AN386">
        <v>62</v>
      </c>
      <c r="AO386" s="1">
        <v>4000</v>
      </c>
      <c r="AP386">
        <v>0</v>
      </c>
      <c r="AQ386" s="1">
        <v>4000</v>
      </c>
      <c r="AR386">
        <v>0</v>
      </c>
      <c r="AS386">
        <v>0</v>
      </c>
      <c r="AT386" s="1">
        <v>4000</v>
      </c>
    </row>
    <row r="387" spans="1:46" hidden="1" x14ac:dyDescent="0.35">
      <c r="A387" t="s">
        <v>812</v>
      </c>
      <c r="B387" t="s">
        <v>64</v>
      </c>
      <c r="C387">
        <v>2</v>
      </c>
      <c r="D387" t="s">
        <v>183</v>
      </c>
      <c r="E387">
        <v>2.7</v>
      </c>
      <c r="F387" t="s">
        <v>530</v>
      </c>
      <c r="G387" t="s">
        <v>531</v>
      </c>
      <c r="H387" t="s">
        <v>530</v>
      </c>
      <c r="I387" t="s">
        <v>270</v>
      </c>
      <c r="J387" t="s">
        <v>271</v>
      </c>
      <c r="K387" t="s">
        <v>898</v>
      </c>
      <c r="L387">
        <v>0</v>
      </c>
      <c r="M387">
        <v>36</v>
      </c>
      <c r="N387" t="s">
        <v>930</v>
      </c>
      <c r="O387" t="s">
        <v>54</v>
      </c>
      <c r="P387">
        <v>3300</v>
      </c>
      <c r="Q387" t="s">
        <v>113</v>
      </c>
      <c r="R387">
        <v>338</v>
      </c>
      <c r="S387" t="s">
        <v>478</v>
      </c>
      <c r="T387">
        <v>3381</v>
      </c>
      <c r="U387" t="s">
        <v>478</v>
      </c>
      <c r="V387">
        <v>0</v>
      </c>
      <c r="W387" t="s">
        <v>58</v>
      </c>
      <c r="X387">
        <v>3000</v>
      </c>
      <c r="Y387" t="s">
        <v>56</v>
      </c>
      <c r="Z387" t="s">
        <v>815</v>
      </c>
      <c r="AA387" t="s">
        <v>900</v>
      </c>
      <c r="AB387" t="s">
        <v>255</v>
      </c>
      <c r="AC387" t="s">
        <v>931</v>
      </c>
      <c r="AD387" t="s">
        <v>932</v>
      </c>
      <c r="AG387">
        <v>0</v>
      </c>
      <c r="AH387" s="1">
        <v>5000000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 s="1">
        <v>5000000</v>
      </c>
      <c r="AT387" s="1">
        <v>-5000000</v>
      </c>
    </row>
    <row r="388" spans="1:46" hidden="1" x14ac:dyDescent="0.35">
      <c r="A388" t="s">
        <v>812</v>
      </c>
      <c r="B388" t="s">
        <v>64</v>
      </c>
      <c r="C388">
        <v>2</v>
      </c>
      <c r="D388" t="s">
        <v>183</v>
      </c>
      <c r="E388">
        <v>2.7</v>
      </c>
      <c r="F388" t="s">
        <v>530</v>
      </c>
      <c r="G388" t="s">
        <v>531</v>
      </c>
      <c r="H388" t="s">
        <v>530</v>
      </c>
      <c r="I388" t="s">
        <v>270</v>
      </c>
      <c r="J388" t="s">
        <v>271</v>
      </c>
      <c r="K388" t="s">
        <v>898</v>
      </c>
      <c r="L388">
        <v>0</v>
      </c>
      <c r="M388">
        <v>36</v>
      </c>
      <c r="N388" t="s">
        <v>930</v>
      </c>
      <c r="O388" t="s">
        <v>54</v>
      </c>
      <c r="P388">
        <v>3300</v>
      </c>
      <c r="Q388" t="s">
        <v>113</v>
      </c>
      <c r="R388">
        <v>3390</v>
      </c>
      <c r="S388" t="s">
        <v>56</v>
      </c>
      <c r="T388">
        <v>3391</v>
      </c>
      <c r="U388" t="s">
        <v>129</v>
      </c>
      <c r="V388">
        <v>0</v>
      </c>
      <c r="W388" t="s">
        <v>58</v>
      </c>
      <c r="X388">
        <v>3000</v>
      </c>
      <c r="Y388" t="s">
        <v>56</v>
      </c>
      <c r="Z388" t="s">
        <v>815</v>
      </c>
      <c r="AA388" t="s">
        <v>900</v>
      </c>
      <c r="AB388" t="s">
        <v>255</v>
      </c>
      <c r="AC388" t="s">
        <v>931</v>
      </c>
      <c r="AD388" t="s">
        <v>932</v>
      </c>
      <c r="AG388" s="1">
        <v>2950000</v>
      </c>
      <c r="AH388" s="1">
        <v>1400000</v>
      </c>
      <c r="AI388" s="1">
        <v>2890908.69</v>
      </c>
      <c r="AJ388">
        <v>0</v>
      </c>
      <c r="AK388">
        <v>0</v>
      </c>
      <c r="AL388">
        <v>0</v>
      </c>
      <c r="AM388">
        <v>0</v>
      </c>
      <c r="AN388" s="1">
        <v>2950000</v>
      </c>
      <c r="AO388" s="1">
        <v>2950000</v>
      </c>
      <c r="AP388">
        <v>0</v>
      </c>
      <c r="AQ388" s="1">
        <v>1550000</v>
      </c>
      <c r="AR388">
        <v>0</v>
      </c>
      <c r="AS388">
        <v>0</v>
      </c>
      <c r="AT388" s="1">
        <v>1550000</v>
      </c>
    </row>
    <row r="389" spans="1:46" hidden="1" x14ac:dyDescent="0.35">
      <c r="A389" t="s">
        <v>812</v>
      </c>
      <c r="B389" t="s">
        <v>64</v>
      </c>
      <c r="C389">
        <v>2</v>
      </c>
      <c r="D389" t="s">
        <v>183</v>
      </c>
      <c r="E389">
        <v>2.7</v>
      </c>
      <c r="F389" t="s">
        <v>530</v>
      </c>
      <c r="G389" t="s">
        <v>531</v>
      </c>
      <c r="H389" t="s">
        <v>530</v>
      </c>
      <c r="I389" t="s">
        <v>270</v>
      </c>
      <c r="J389" t="s">
        <v>271</v>
      </c>
      <c r="K389" t="s">
        <v>898</v>
      </c>
      <c r="L389">
        <v>0</v>
      </c>
      <c r="M389">
        <v>36</v>
      </c>
      <c r="N389" t="s">
        <v>930</v>
      </c>
      <c r="O389" t="s">
        <v>54</v>
      </c>
      <c r="P389">
        <v>3800</v>
      </c>
      <c r="Q389" t="s">
        <v>227</v>
      </c>
      <c r="R389">
        <v>3820</v>
      </c>
      <c r="S389" t="s">
        <v>56</v>
      </c>
      <c r="T389">
        <v>3821</v>
      </c>
      <c r="U389" t="s">
        <v>228</v>
      </c>
      <c r="V389">
        <v>0</v>
      </c>
      <c r="W389" t="s">
        <v>58</v>
      </c>
      <c r="X389">
        <v>3000</v>
      </c>
      <c r="Y389" t="s">
        <v>56</v>
      </c>
      <c r="Z389" t="s">
        <v>815</v>
      </c>
      <c r="AA389" t="s">
        <v>900</v>
      </c>
      <c r="AB389" t="s">
        <v>255</v>
      </c>
      <c r="AC389" t="s">
        <v>931</v>
      </c>
      <c r="AD389" t="s">
        <v>932</v>
      </c>
      <c r="AG389" s="1">
        <v>2800000</v>
      </c>
      <c r="AH389" s="1">
        <v>2800000</v>
      </c>
      <c r="AI389" s="1">
        <v>2728320</v>
      </c>
      <c r="AJ389" s="1">
        <v>2728320</v>
      </c>
      <c r="AK389">
        <v>0</v>
      </c>
      <c r="AL389">
        <v>0</v>
      </c>
      <c r="AM389">
        <v>0</v>
      </c>
      <c r="AN389" s="1">
        <v>71680</v>
      </c>
      <c r="AO389" s="1">
        <v>2800000</v>
      </c>
      <c r="AP389">
        <v>0</v>
      </c>
      <c r="AQ389">
        <v>0</v>
      </c>
      <c r="AR389">
        <v>0</v>
      </c>
      <c r="AS389">
        <v>0</v>
      </c>
      <c r="AT389">
        <v>0</v>
      </c>
    </row>
    <row r="390" spans="1:46" hidden="1" x14ac:dyDescent="0.35">
      <c r="A390" t="s">
        <v>812</v>
      </c>
      <c r="B390" t="s">
        <v>64</v>
      </c>
      <c r="C390">
        <v>2</v>
      </c>
      <c r="D390" t="s">
        <v>183</v>
      </c>
      <c r="E390">
        <v>2.7</v>
      </c>
      <c r="F390" t="s">
        <v>530</v>
      </c>
      <c r="G390" t="s">
        <v>531</v>
      </c>
      <c r="H390" t="s">
        <v>530</v>
      </c>
      <c r="I390" t="s">
        <v>270</v>
      </c>
      <c r="J390" t="s">
        <v>271</v>
      </c>
      <c r="K390" t="s">
        <v>898</v>
      </c>
      <c r="L390">
        <v>0</v>
      </c>
      <c r="M390">
        <v>38</v>
      </c>
      <c r="N390" t="s">
        <v>933</v>
      </c>
      <c r="O390" t="s">
        <v>54</v>
      </c>
      <c r="P390">
        <v>3800</v>
      </c>
      <c r="Q390" t="s">
        <v>227</v>
      </c>
      <c r="R390">
        <v>3820</v>
      </c>
      <c r="S390" t="s">
        <v>56</v>
      </c>
      <c r="T390">
        <v>3821</v>
      </c>
      <c r="U390" t="s">
        <v>228</v>
      </c>
      <c r="V390">
        <v>0</v>
      </c>
      <c r="W390" t="s">
        <v>58</v>
      </c>
      <c r="X390">
        <v>3000</v>
      </c>
      <c r="Y390" t="s">
        <v>56</v>
      </c>
      <c r="Z390" t="s">
        <v>815</v>
      </c>
      <c r="AA390" t="s">
        <v>900</v>
      </c>
      <c r="AB390" t="s">
        <v>255</v>
      </c>
      <c r="AC390" t="s">
        <v>539</v>
      </c>
      <c r="AD390" t="s">
        <v>934</v>
      </c>
      <c r="AG390" s="1">
        <v>4000000</v>
      </c>
      <c r="AH390" s="1">
        <v>4000000</v>
      </c>
      <c r="AI390" s="1">
        <v>3997360</v>
      </c>
      <c r="AJ390" s="1">
        <v>3997360</v>
      </c>
      <c r="AK390">
        <v>0</v>
      </c>
      <c r="AL390">
        <v>0</v>
      </c>
      <c r="AM390">
        <v>0</v>
      </c>
      <c r="AN390" s="1">
        <v>2640</v>
      </c>
      <c r="AO390" s="1">
        <v>4000000</v>
      </c>
      <c r="AP390">
        <v>0</v>
      </c>
      <c r="AQ390">
        <v>0</v>
      </c>
      <c r="AR390">
        <v>0</v>
      </c>
      <c r="AS390">
        <v>0</v>
      </c>
      <c r="AT390">
        <v>0</v>
      </c>
    </row>
    <row r="391" spans="1:46" hidden="1" x14ac:dyDescent="0.35">
      <c r="A391" t="s">
        <v>812</v>
      </c>
      <c r="B391" t="s">
        <v>64</v>
      </c>
      <c r="C391">
        <v>2</v>
      </c>
      <c r="D391" t="s">
        <v>183</v>
      </c>
      <c r="E391">
        <v>2.7</v>
      </c>
      <c r="F391" t="s">
        <v>530</v>
      </c>
      <c r="G391" t="s">
        <v>531</v>
      </c>
      <c r="H391" t="s">
        <v>530</v>
      </c>
      <c r="I391" t="s">
        <v>424</v>
      </c>
      <c r="J391" t="s">
        <v>425</v>
      </c>
      <c r="K391" t="s">
        <v>935</v>
      </c>
      <c r="L391">
        <v>4</v>
      </c>
      <c r="M391">
        <v>2</v>
      </c>
      <c r="N391" t="s">
        <v>936</v>
      </c>
      <c r="O391" t="s">
        <v>54</v>
      </c>
      <c r="P391">
        <v>4400</v>
      </c>
      <c r="Q391" t="s">
        <v>229</v>
      </c>
      <c r="R391">
        <v>4480</v>
      </c>
      <c r="S391" t="s">
        <v>230</v>
      </c>
      <c r="T391">
        <v>4481</v>
      </c>
      <c r="U391" t="s">
        <v>427</v>
      </c>
      <c r="V391">
        <v>0</v>
      </c>
      <c r="W391" t="s">
        <v>58</v>
      </c>
      <c r="X391">
        <v>4000</v>
      </c>
      <c r="Y391" t="s">
        <v>233</v>
      </c>
      <c r="Z391" t="s">
        <v>815</v>
      </c>
      <c r="AA391" t="s">
        <v>109</v>
      </c>
      <c r="AB391" t="s">
        <v>224</v>
      </c>
      <c r="AC391" t="s">
        <v>428</v>
      </c>
      <c r="AD391" t="s">
        <v>344</v>
      </c>
      <c r="AG391" s="1">
        <v>1000000</v>
      </c>
      <c r="AH391" s="1">
        <v>1000000</v>
      </c>
      <c r="AI391">
        <v>0</v>
      </c>
      <c r="AJ391">
        <v>0</v>
      </c>
      <c r="AK391">
        <v>0</v>
      </c>
      <c r="AL391">
        <v>0</v>
      </c>
      <c r="AM391">
        <v>0</v>
      </c>
      <c r="AN391" s="1">
        <v>1000000</v>
      </c>
      <c r="AO391" s="1">
        <v>1000000</v>
      </c>
      <c r="AP391">
        <v>0</v>
      </c>
      <c r="AQ391">
        <v>0</v>
      </c>
      <c r="AR391">
        <v>0</v>
      </c>
      <c r="AS391">
        <v>0</v>
      </c>
      <c r="AT391">
        <v>0</v>
      </c>
    </row>
    <row r="392" spans="1:46" hidden="1" x14ac:dyDescent="0.35">
      <c r="A392" t="s">
        <v>812</v>
      </c>
      <c r="B392" t="s">
        <v>64</v>
      </c>
      <c r="C392">
        <v>2</v>
      </c>
      <c r="D392" t="s">
        <v>183</v>
      </c>
      <c r="E392">
        <v>2.7</v>
      </c>
      <c r="F392" t="s">
        <v>530</v>
      </c>
      <c r="G392" t="s">
        <v>531</v>
      </c>
      <c r="H392" t="s">
        <v>530</v>
      </c>
      <c r="I392" t="s">
        <v>65</v>
      </c>
      <c r="J392" t="s">
        <v>66</v>
      </c>
      <c r="K392" t="s">
        <v>935</v>
      </c>
      <c r="L392">
        <v>4</v>
      </c>
      <c r="M392">
        <v>1</v>
      </c>
      <c r="N392" t="s">
        <v>936</v>
      </c>
      <c r="O392" t="s">
        <v>54</v>
      </c>
      <c r="P392">
        <v>4400</v>
      </c>
      <c r="Q392" t="s">
        <v>229</v>
      </c>
      <c r="R392">
        <v>4410</v>
      </c>
      <c r="S392" t="s">
        <v>230</v>
      </c>
      <c r="T392">
        <v>4411</v>
      </c>
      <c r="U392" t="s">
        <v>231</v>
      </c>
      <c r="V392">
        <v>0</v>
      </c>
      <c r="W392" t="s">
        <v>58</v>
      </c>
      <c r="X392">
        <v>4000</v>
      </c>
      <c r="Y392" t="s">
        <v>233</v>
      </c>
      <c r="Z392" t="s">
        <v>815</v>
      </c>
      <c r="AA392" t="s">
        <v>109</v>
      </c>
      <c r="AB392" t="s">
        <v>224</v>
      </c>
      <c r="AC392" t="s">
        <v>343</v>
      </c>
      <c r="AD392" t="s">
        <v>344</v>
      </c>
      <c r="AG392" s="1">
        <v>5799000</v>
      </c>
      <c r="AH392" s="1">
        <v>3799000</v>
      </c>
      <c r="AI392" s="1">
        <v>1792776</v>
      </c>
      <c r="AJ392" s="1">
        <v>1792776</v>
      </c>
      <c r="AK392" s="1">
        <v>1792776</v>
      </c>
      <c r="AL392" s="1">
        <v>1697776</v>
      </c>
      <c r="AM392" s="1">
        <v>1632776</v>
      </c>
      <c r="AN392" s="1">
        <v>4006224</v>
      </c>
      <c r="AO392" s="1">
        <v>4166224</v>
      </c>
      <c r="AP392" s="1">
        <v>2000000</v>
      </c>
      <c r="AQ392">
        <v>0</v>
      </c>
      <c r="AR392">
        <v>0</v>
      </c>
      <c r="AS392">
        <v>0</v>
      </c>
      <c r="AT392" s="1">
        <v>2000000</v>
      </c>
    </row>
    <row r="393" spans="1:46" hidden="1" x14ac:dyDescent="0.35">
      <c r="A393" t="s">
        <v>812</v>
      </c>
      <c r="B393" t="s">
        <v>64</v>
      </c>
      <c r="C393">
        <v>2</v>
      </c>
      <c r="D393" t="s">
        <v>183</v>
      </c>
      <c r="E393">
        <v>2.7</v>
      </c>
      <c r="F393" t="s">
        <v>530</v>
      </c>
      <c r="G393" t="s">
        <v>531</v>
      </c>
      <c r="H393" t="s">
        <v>530</v>
      </c>
      <c r="I393" t="s">
        <v>65</v>
      </c>
      <c r="J393" t="s">
        <v>66</v>
      </c>
      <c r="K393" t="s">
        <v>935</v>
      </c>
      <c r="L393">
        <v>4</v>
      </c>
      <c r="M393">
        <v>1</v>
      </c>
      <c r="N393" t="s">
        <v>936</v>
      </c>
      <c r="O393" t="s">
        <v>54</v>
      </c>
      <c r="P393">
        <v>4400</v>
      </c>
      <c r="Q393" t="s">
        <v>229</v>
      </c>
      <c r="R393">
        <v>4450</v>
      </c>
      <c r="S393" t="s">
        <v>230</v>
      </c>
      <c r="T393">
        <v>4451</v>
      </c>
      <c r="U393" t="s">
        <v>282</v>
      </c>
      <c r="V393">
        <v>0</v>
      </c>
      <c r="W393" t="s">
        <v>58</v>
      </c>
      <c r="X393">
        <v>4000</v>
      </c>
      <c r="Y393" t="s">
        <v>233</v>
      </c>
      <c r="Z393" t="s">
        <v>815</v>
      </c>
      <c r="AA393" t="s">
        <v>109</v>
      </c>
      <c r="AB393" t="s">
        <v>224</v>
      </c>
      <c r="AC393" t="s">
        <v>343</v>
      </c>
      <c r="AD393" t="s">
        <v>344</v>
      </c>
      <c r="AG393" s="1">
        <v>850000</v>
      </c>
      <c r="AH393" s="1">
        <v>910011.2</v>
      </c>
      <c r="AI393" s="1">
        <v>120000</v>
      </c>
      <c r="AJ393" s="1">
        <v>120000</v>
      </c>
      <c r="AK393" s="1">
        <v>120000</v>
      </c>
      <c r="AL393" s="1">
        <v>120000</v>
      </c>
      <c r="AM393" s="1">
        <v>120000</v>
      </c>
      <c r="AN393" s="1">
        <v>730000</v>
      </c>
      <c r="AO393" s="1">
        <v>730000</v>
      </c>
      <c r="AP393">
        <v>0</v>
      </c>
      <c r="AQ393">
        <v>11.2</v>
      </c>
      <c r="AR393">
        <v>0</v>
      </c>
      <c r="AS393" s="1">
        <v>60022.400000000001</v>
      </c>
      <c r="AT393" s="1">
        <v>-60011.199999999997</v>
      </c>
    </row>
    <row r="394" spans="1:46" hidden="1" x14ac:dyDescent="0.35">
      <c r="A394" t="s">
        <v>812</v>
      </c>
      <c r="B394" t="s">
        <v>64</v>
      </c>
      <c r="C394">
        <v>2</v>
      </c>
      <c r="D394" t="s">
        <v>183</v>
      </c>
      <c r="E394">
        <v>2.7</v>
      </c>
      <c r="F394" t="s">
        <v>530</v>
      </c>
      <c r="G394" t="s">
        <v>531</v>
      </c>
      <c r="H394" t="s">
        <v>530</v>
      </c>
      <c r="I394" t="s">
        <v>65</v>
      </c>
      <c r="J394" t="s">
        <v>66</v>
      </c>
      <c r="K394" t="s">
        <v>935</v>
      </c>
      <c r="L394">
        <v>4</v>
      </c>
      <c r="M394">
        <v>1</v>
      </c>
      <c r="N394" t="s">
        <v>936</v>
      </c>
      <c r="O394" t="s">
        <v>54</v>
      </c>
      <c r="P394">
        <v>4400</v>
      </c>
      <c r="Q394" t="s">
        <v>229</v>
      </c>
      <c r="R394">
        <v>4450</v>
      </c>
      <c r="S394" t="s">
        <v>230</v>
      </c>
      <c r="T394">
        <v>4451</v>
      </c>
      <c r="U394" t="s">
        <v>282</v>
      </c>
      <c r="V394">
        <v>38</v>
      </c>
      <c r="W394" t="s">
        <v>348</v>
      </c>
      <c r="X394">
        <v>4000</v>
      </c>
      <c r="Y394" t="s">
        <v>233</v>
      </c>
      <c r="Z394" t="s">
        <v>815</v>
      </c>
      <c r="AA394" t="s">
        <v>109</v>
      </c>
      <c r="AB394" t="s">
        <v>224</v>
      </c>
      <c r="AC394" t="s">
        <v>343</v>
      </c>
      <c r="AD394" t="s">
        <v>344</v>
      </c>
      <c r="AG394" s="1">
        <v>240000</v>
      </c>
      <c r="AH394" s="1">
        <v>179977.60000000001</v>
      </c>
      <c r="AI394" s="1">
        <v>180000</v>
      </c>
      <c r="AJ394" s="1">
        <v>180000</v>
      </c>
      <c r="AK394" s="1">
        <v>180000</v>
      </c>
      <c r="AL394" s="1">
        <v>180000</v>
      </c>
      <c r="AM394" s="1">
        <v>160000</v>
      </c>
      <c r="AN394" s="1">
        <v>60000</v>
      </c>
      <c r="AO394" s="1">
        <v>80000</v>
      </c>
      <c r="AP394">
        <v>0</v>
      </c>
      <c r="AQ394" s="1">
        <v>60022.400000000001</v>
      </c>
      <c r="AR394">
        <v>0</v>
      </c>
      <c r="AS394">
        <v>0</v>
      </c>
      <c r="AT394" s="1">
        <v>60022.400000000001</v>
      </c>
    </row>
    <row r="395" spans="1:46" hidden="1" x14ac:dyDescent="0.35">
      <c r="A395" t="s">
        <v>812</v>
      </c>
      <c r="B395" t="s">
        <v>64</v>
      </c>
      <c r="C395">
        <v>2</v>
      </c>
      <c r="D395" t="s">
        <v>183</v>
      </c>
      <c r="E395">
        <v>2.7</v>
      </c>
      <c r="F395" t="s">
        <v>530</v>
      </c>
      <c r="G395" t="s">
        <v>531</v>
      </c>
      <c r="H395" t="s">
        <v>530</v>
      </c>
      <c r="I395" t="s">
        <v>65</v>
      </c>
      <c r="J395" t="s">
        <v>66</v>
      </c>
      <c r="K395" t="s">
        <v>935</v>
      </c>
      <c r="L395">
        <v>4</v>
      </c>
      <c r="M395">
        <v>1</v>
      </c>
      <c r="N395" t="s">
        <v>936</v>
      </c>
      <c r="O395" t="s">
        <v>54</v>
      </c>
      <c r="P395">
        <v>4400</v>
      </c>
      <c r="Q395" t="s">
        <v>229</v>
      </c>
      <c r="R395">
        <v>4450</v>
      </c>
      <c r="S395" t="s">
        <v>230</v>
      </c>
      <c r="T395">
        <v>4451</v>
      </c>
      <c r="U395" t="s">
        <v>282</v>
      </c>
      <c r="V395">
        <v>39</v>
      </c>
      <c r="W395" t="s">
        <v>349</v>
      </c>
      <c r="X395">
        <v>4000</v>
      </c>
      <c r="Y395" t="s">
        <v>233</v>
      </c>
      <c r="Z395" t="s">
        <v>815</v>
      </c>
      <c r="AA395" t="s">
        <v>109</v>
      </c>
      <c r="AB395" t="s">
        <v>224</v>
      </c>
      <c r="AC395" t="s">
        <v>343</v>
      </c>
      <c r="AD395" t="s">
        <v>344</v>
      </c>
      <c r="AG395" s="1">
        <v>300000</v>
      </c>
      <c r="AH395" s="1">
        <v>300000</v>
      </c>
      <c r="AI395">
        <v>0</v>
      </c>
      <c r="AJ395">
        <v>0</v>
      </c>
      <c r="AK395">
        <v>0</v>
      </c>
      <c r="AL395">
        <v>0</v>
      </c>
      <c r="AM395">
        <v>0</v>
      </c>
      <c r="AN395" s="1">
        <v>300000</v>
      </c>
      <c r="AO395" s="1">
        <v>300000</v>
      </c>
      <c r="AP395">
        <v>0</v>
      </c>
      <c r="AQ395">
        <v>0</v>
      </c>
      <c r="AR395">
        <v>0</v>
      </c>
      <c r="AS395">
        <v>0</v>
      </c>
      <c r="AT395">
        <v>0</v>
      </c>
    </row>
    <row r="396" spans="1:46" hidden="1" x14ac:dyDescent="0.35">
      <c r="A396" t="s">
        <v>812</v>
      </c>
      <c r="B396" t="s">
        <v>64</v>
      </c>
      <c r="C396">
        <v>2</v>
      </c>
      <c r="D396" t="s">
        <v>183</v>
      </c>
      <c r="E396">
        <v>2.7</v>
      </c>
      <c r="F396" t="s">
        <v>530</v>
      </c>
      <c r="G396" t="s">
        <v>531</v>
      </c>
      <c r="H396" t="s">
        <v>530</v>
      </c>
      <c r="I396" t="s">
        <v>65</v>
      </c>
      <c r="J396" t="s">
        <v>66</v>
      </c>
      <c r="K396" t="s">
        <v>935</v>
      </c>
      <c r="L396">
        <v>4</v>
      </c>
      <c r="M396">
        <v>1</v>
      </c>
      <c r="N396" t="s">
        <v>936</v>
      </c>
      <c r="O396" t="s">
        <v>54</v>
      </c>
      <c r="P396">
        <v>4400</v>
      </c>
      <c r="Q396" t="s">
        <v>229</v>
      </c>
      <c r="R396">
        <v>4450</v>
      </c>
      <c r="S396" t="s">
        <v>230</v>
      </c>
      <c r="T396">
        <v>4451</v>
      </c>
      <c r="U396" t="s">
        <v>282</v>
      </c>
      <c r="V396">
        <v>40</v>
      </c>
      <c r="W396" t="s">
        <v>350</v>
      </c>
      <c r="X396">
        <v>4000</v>
      </c>
      <c r="Y396" t="s">
        <v>233</v>
      </c>
      <c r="Z396" t="s">
        <v>815</v>
      </c>
      <c r="AA396" t="s">
        <v>109</v>
      </c>
      <c r="AB396" t="s">
        <v>224</v>
      </c>
      <c r="AC396" t="s">
        <v>343</v>
      </c>
      <c r="AD396" t="s">
        <v>344</v>
      </c>
      <c r="AG396" s="1">
        <v>1000000</v>
      </c>
      <c r="AH396" s="1">
        <v>1000011.2</v>
      </c>
      <c r="AI396">
        <v>0</v>
      </c>
      <c r="AJ396">
        <v>0</v>
      </c>
      <c r="AK396">
        <v>0</v>
      </c>
      <c r="AL396">
        <v>0</v>
      </c>
      <c r="AM396">
        <v>0</v>
      </c>
      <c r="AN396" s="1">
        <v>1000000</v>
      </c>
      <c r="AO396" s="1">
        <v>1000000</v>
      </c>
      <c r="AP396">
        <v>0</v>
      </c>
      <c r="AQ396">
        <v>0</v>
      </c>
      <c r="AR396">
        <v>0</v>
      </c>
      <c r="AS396">
        <v>11.2</v>
      </c>
      <c r="AT396">
        <v>-11.2</v>
      </c>
    </row>
    <row r="397" spans="1:46" hidden="1" x14ac:dyDescent="0.35">
      <c r="A397" t="s">
        <v>812</v>
      </c>
      <c r="B397" t="s">
        <v>64</v>
      </c>
      <c r="C397">
        <v>2</v>
      </c>
      <c r="D397" t="s">
        <v>183</v>
      </c>
      <c r="E397">
        <v>2.7</v>
      </c>
      <c r="F397" t="s">
        <v>530</v>
      </c>
      <c r="G397" t="s">
        <v>531</v>
      </c>
      <c r="H397" t="s">
        <v>530</v>
      </c>
      <c r="I397" t="s">
        <v>65</v>
      </c>
      <c r="J397" t="s">
        <v>66</v>
      </c>
      <c r="K397" t="s">
        <v>935</v>
      </c>
      <c r="L397">
        <v>4</v>
      </c>
      <c r="M397">
        <v>1</v>
      </c>
      <c r="N397" t="s">
        <v>936</v>
      </c>
      <c r="O397" t="s">
        <v>54</v>
      </c>
      <c r="P397">
        <v>4400</v>
      </c>
      <c r="Q397" t="s">
        <v>229</v>
      </c>
      <c r="R397">
        <v>4450</v>
      </c>
      <c r="S397" t="s">
        <v>230</v>
      </c>
      <c r="T397">
        <v>4451</v>
      </c>
      <c r="U397" t="s">
        <v>282</v>
      </c>
      <c r="V397">
        <v>55</v>
      </c>
      <c r="W397" t="s">
        <v>937</v>
      </c>
      <c r="X397">
        <v>4000</v>
      </c>
      <c r="Y397" t="s">
        <v>233</v>
      </c>
      <c r="Z397" t="s">
        <v>815</v>
      </c>
      <c r="AA397" t="s">
        <v>109</v>
      </c>
      <c r="AB397" t="s">
        <v>224</v>
      </c>
      <c r="AC397" t="s">
        <v>343</v>
      </c>
      <c r="AD397" t="s">
        <v>344</v>
      </c>
      <c r="AG397" s="1">
        <v>60000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 s="1">
        <v>60000</v>
      </c>
      <c r="AO397" s="1">
        <v>60000</v>
      </c>
      <c r="AP397" s="1">
        <v>60000</v>
      </c>
      <c r="AQ397">
        <v>0</v>
      </c>
      <c r="AR397">
        <v>0</v>
      </c>
      <c r="AS397">
        <v>0</v>
      </c>
      <c r="AT397" s="1">
        <v>60000</v>
      </c>
    </row>
    <row r="398" spans="1:46" hidden="1" x14ac:dyDescent="0.35">
      <c r="A398" t="s">
        <v>812</v>
      </c>
      <c r="B398" t="s">
        <v>64</v>
      </c>
      <c r="C398">
        <v>2</v>
      </c>
      <c r="D398" t="s">
        <v>183</v>
      </c>
      <c r="E398">
        <v>2.7</v>
      </c>
      <c r="F398" t="s">
        <v>530</v>
      </c>
      <c r="G398" t="s">
        <v>531</v>
      </c>
      <c r="H398" t="s">
        <v>530</v>
      </c>
      <c r="I398" t="s">
        <v>65</v>
      </c>
      <c r="J398" t="s">
        <v>66</v>
      </c>
      <c r="K398" t="s">
        <v>935</v>
      </c>
      <c r="L398">
        <v>4</v>
      </c>
      <c r="M398">
        <v>1</v>
      </c>
      <c r="N398" t="s">
        <v>936</v>
      </c>
      <c r="O398" t="s">
        <v>54</v>
      </c>
      <c r="P398">
        <v>4400</v>
      </c>
      <c r="Q398" t="s">
        <v>229</v>
      </c>
      <c r="R398">
        <v>4450</v>
      </c>
      <c r="S398" t="s">
        <v>230</v>
      </c>
      <c r="T398">
        <v>4451</v>
      </c>
      <c r="U398" t="s">
        <v>282</v>
      </c>
      <c r="V398">
        <v>63</v>
      </c>
      <c r="W398" t="s">
        <v>938</v>
      </c>
      <c r="X398">
        <v>4000</v>
      </c>
      <c r="Y398" t="s">
        <v>233</v>
      </c>
      <c r="Z398" t="s">
        <v>815</v>
      </c>
      <c r="AA398" t="s">
        <v>109</v>
      </c>
      <c r="AB398" t="s">
        <v>224</v>
      </c>
      <c r="AC398" t="s">
        <v>343</v>
      </c>
      <c r="AD398" t="s">
        <v>344</v>
      </c>
      <c r="AG398" s="1">
        <v>500000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 s="1">
        <v>500000</v>
      </c>
      <c r="AO398" s="1">
        <v>500000</v>
      </c>
      <c r="AP398">
        <v>0</v>
      </c>
      <c r="AQ398" s="1">
        <v>500000</v>
      </c>
      <c r="AR398">
        <v>0</v>
      </c>
      <c r="AS398">
        <v>0</v>
      </c>
      <c r="AT398" s="1">
        <v>500000</v>
      </c>
    </row>
    <row r="399" spans="1:46" hidden="1" x14ac:dyDescent="0.35">
      <c r="A399" t="s">
        <v>812</v>
      </c>
      <c r="B399" t="s">
        <v>64</v>
      </c>
      <c r="C399">
        <v>2</v>
      </c>
      <c r="D399" t="s">
        <v>183</v>
      </c>
      <c r="E399">
        <v>2.7</v>
      </c>
      <c r="F399" t="s">
        <v>530</v>
      </c>
      <c r="G399" t="s">
        <v>531</v>
      </c>
      <c r="H399" t="s">
        <v>530</v>
      </c>
      <c r="I399" t="s">
        <v>65</v>
      </c>
      <c r="J399" t="s">
        <v>66</v>
      </c>
      <c r="K399" t="s">
        <v>898</v>
      </c>
      <c r="L399">
        <v>0</v>
      </c>
      <c r="M399">
        <v>39</v>
      </c>
      <c r="N399" t="s">
        <v>933</v>
      </c>
      <c r="O399" t="s">
        <v>54</v>
      </c>
      <c r="P399">
        <v>3500</v>
      </c>
      <c r="Q399" t="s">
        <v>189</v>
      </c>
      <c r="R399">
        <v>3510</v>
      </c>
      <c r="S399" t="s">
        <v>56</v>
      </c>
      <c r="T399">
        <v>3511</v>
      </c>
      <c r="U399" t="s">
        <v>323</v>
      </c>
      <c r="V399">
        <v>0</v>
      </c>
      <c r="W399" t="s">
        <v>58</v>
      </c>
      <c r="X399">
        <v>3000</v>
      </c>
      <c r="Y399" t="s">
        <v>56</v>
      </c>
      <c r="Z399" t="s">
        <v>815</v>
      </c>
      <c r="AA399" t="s">
        <v>900</v>
      </c>
      <c r="AB399" t="s">
        <v>255</v>
      </c>
      <c r="AC399" t="s">
        <v>939</v>
      </c>
      <c r="AD399" t="s">
        <v>934</v>
      </c>
      <c r="AG399" s="1">
        <v>30226080</v>
      </c>
      <c r="AH399" s="1">
        <v>30226080</v>
      </c>
      <c r="AI399" s="1">
        <v>17052000</v>
      </c>
      <c r="AJ399" s="1">
        <v>17052000</v>
      </c>
      <c r="AK399" s="1">
        <v>17052000</v>
      </c>
      <c r="AL399" s="1">
        <v>14616000</v>
      </c>
      <c r="AM399" s="1">
        <v>14616000</v>
      </c>
      <c r="AN399" s="1">
        <v>13174080</v>
      </c>
      <c r="AO399" s="1">
        <v>15610080</v>
      </c>
      <c r="AP399">
        <v>0</v>
      </c>
      <c r="AQ399">
        <v>0</v>
      </c>
      <c r="AR399">
        <v>0</v>
      </c>
      <c r="AS399">
        <v>0</v>
      </c>
      <c r="AT399">
        <v>0</v>
      </c>
    </row>
    <row r="400" spans="1:46" hidden="1" x14ac:dyDescent="0.35">
      <c r="A400" t="s">
        <v>812</v>
      </c>
      <c r="B400" t="s">
        <v>64</v>
      </c>
      <c r="C400">
        <v>2</v>
      </c>
      <c r="D400" t="s">
        <v>183</v>
      </c>
      <c r="E400">
        <v>2.7</v>
      </c>
      <c r="F400" t="s">
        <v>530</v>
      </c>
      <c r="G400" t="s">
        <v>531</v>
      </c>
      <c r="H400" t="s">
        <v>530</v>
      </c>
      <c r="I400" t="s">
        <v>65</v>
      </c>
      <c r="J400" t="s">
        <v>66</v>
      </c>
      <c r="K400" t="s">
        <v>822</v>
      </c>
      <c r="L400">
        <v>3</v>
      </c>
      <c r="M400">
        <v>46</v>
      </c>
      <c r="N400" t="s">
        <v>940</v>
      </c>
      <c r="O400" t="s">
        <v>116</v>
      </c>
      <c r="P400">
        <v>5700</v>
      </c>
      <c r="Q400" t="s">
        <v>558</v>
      </c>
      <c r="R400">
        <v>5780</v>
      </c>
      <c r="S400" t="s">
        <v>118</v>
      </c>
      <c r="T400">
        <v>5781</v>
      </c>
      <c r="U400" t="s">
        <v>559</v>
      </c>
      <c r="V400">
        <v>0</v>
      </c>
      <c r="W400" t="s">
        <v>58</v>
      </c>
      <c r="X400">
        <v>5000</v>
      </c>
      <c r="Y400" t="s">
        <v>118</v>
      </c>
      <c r="Z400" t="s">
        <v>815</v>
      </c>
      <c r="AA400" t="s">
        <v>824</v>
      </c>
      <c r="AB400" t="s">
        <v>453</v>
      </c>
      <c r="AC400" t="s">
        <v>941</v>
      </c>
      <c r="AD400" t="s">
        <v>942</v>
      </c>
      <c r="AG400" s="1">
        <v>200000</v>
      </c>
      <c r="AH400" s="1">
        <v>200000</v>
      </c>
      <c r="AI400">
        <v>0</v>
      </c>
      <c r="AJ400">
        <v>0</v>
      </c>
      <c r="AK400">
        <v>0</v>
      </c>
      <c r="AL400">
        <v>0</v>
      </c>
      <c r="AM400">
        <v>0</v>
      </c>
      <c r="AN400" s="1">
        <v>200000</v>
      </c>
      <c r="AO400" s="1">
        <v>200000</v>
      </c>
      <c r="AP400">
        <v>0</v>
      </c>
      <c r="AQ400">
        <v>0</v>
      </c>
      <c r="AR400">
        <v>0</v>
      </c>
      <c r="AS400">
        <v>0</v>
      </c>
      <c r="AT400">
        <v>0</v>
      </c>
    </row>
    <row r="401" spans="1:46" hidden="1" x14ac:dyDescent="0.35">
      <c r="A401" t="s">
        <v>812</v>
      </c>
      <c r="B401" t="s">
        <v>64</v>
      </c>
      <c r="C401">
        <v>2</v>
      </c>
      <c r="D401" t="s">
        <v>183</v>
      </c>
      <c r="E401">
        <v>2.7</v>
      </c>
      <c r="F401" t="s">
        <v>530</v>
      </c>
      <c r="G401" t="s">
        <v>531</v>
      </c>
      <c r="H401" t="s">
        <v>530</v>
      </c>
      <c r="I401" t="s">
        <v>65</v>
      </c>
      <c r="J401" t="s">
        <v>66</v>
      </c>
      <c r="K401" t="s">
        <v>822</v>
      </c>
      <c r="L401">
        <v>3</v>
      </c>
      <c r="M401">
        <v>46</v>
      </c>
      <c r="N401" t="s">
        <v>940</v>
      </c>
      <c r="O401" t="s">
        <v>54</v>
      </c>
      <c r="P401">
        <v>2500</v>
      </c>
      <c r="Q401" t="s">
        <v>309</v>
      </c>
      <c r="R401">
        <v>2590</v>
      </c>
      <c r="S401" t="s">
        <v>105</v>
      </c>
      <c r="T401">
        <v>2591</v>
      </c>
      <c r="U401" t="s">
        <v>560</v>
      </c>
      <c r="V401">
        <v>7</v>
      </c>
      <c r="W401" t="s">
        <v>844</v>
      </c>
      <c r="X401">
        <v>2000</v>
      </c>
      <c r="Y401" t="s">
        <v>105</v>
      </c>
      <c r="Z401" t="s">
        <v>815</v>
      </c>
      <c r="AA401" t="s">
        <v>824</v>
      </c>
      <c r="AB401" t="s">
        <v>453</v>
      </c>
      <c r="AC401" t="s">
        <v>941</v>
      </c>
      <c r="AD401" t="s">
        <v>942</v>
      </c>
      <c r="AG401">
        <v>0</v>
      </c>
      <c r="AH401" s="1">
        <v>4000000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 s="1">
        <v>4000000</v>
      </c>
      <c r="AT401" s="1">
        <v>-4000000</v>
      </c>
    </row>
    <row r="402" spans="1:46" hidden="1" x14ac:dyDescent="0.35">
      <c r="A402" t="s">
        <v>812</v>
      </c>
      <c r="B402" t="s">
        <v>64</v>
      </c>
      <c r="C402">
        <v>2</v>
      </c>
      <c r="D402" t="s">
        <v>183</v>
      </c>
      <c r="E402">
        <v>2.7</v>
      </c>
      <c r="F402" t="s">
        <v>530</v>
      </c>
      <c r="G402" t="s">
        <v>531</v>
      </c>
      <c r="H402" t="s">
        <v>530</v>
      </c>
      <c r="I402" t="s">
        <v>65</v>
      </c>
      <c r="J402" t="s">
        <v>66</v>
      </c>
      <c r="K402" t="s">
        <v>822</v>
      </c>
      <c r="L402">
        <v>3</v>
      </c>
      <c r="M402">
        <v>46</v>
      </c>
      <c r="N402" t="s">
        <v>940</v>
      </c>
      <c r="O402" t="s">
        <v>54</v>
      </c>
      <c r="P402">
        <v>4200</v>
      </c>
      <c r="Q402" t="s">
        <v>290</v>
      </c>
      <c r="R402">
        <v>4210</v>
      </c>
      <c r="S402" t="s">
        <v>230</v>
      </c>
      <c r="T402">
        <v>4211</v>
      </c>
      <c r="U402" t="s">
        <v>291</v>
      </c>
      <c r="V402">
        <v>0</v>
      </c>
      <c r="W402" t="s">
        <v>58</v>
      </c>
      <c r="X402">
        <v>4000</v>
      </c>
      <c r="Y402" t="s">
        <v>233</v>
      </c>
      <c r="Z402" t="s">
        <v>815</v>
      </c>
      <c r="AA402" t="s">
        <v>824</v>
      </c>
      <c r="AB402" t="s">
        <v>453</v>
      </c>
      <c r="AC402" t="s">
        <v>941</v>
      </c>
      <c r="AD402" t="s">
        <v>942</v>
      </c>
      <c r="AG402" s="1">
        <v>200000</v>
      </c>
      <c r="AH402" s="1">
        <v>200000</v>
      </c>
      <c r="AI402">
        <v>0</v>
      </c>
      <c r="AJ402">
        <v>0</v>
      </c>
      <c r="AK402">
        <v>0</v>
      </c>
      <c r="AL402">
        <v>0</v>
      </c>
      <c r="AM402">
        <v>0</v>
      </c>
      <c r="AN402" s="1">
        <v>200000</v>
      </c>
      <c r="AO402" s="1">
        <v>200000</v>
      </c>
      <c r="AP402">
        <v>0</v>
      </c>
      <c r="AQ402">
        <v>0</v>
      </c>
      <c r="AR402">
        <v>0</v>
      </c>
      <c r="AS402">
        <v>0</v>
      </c>
      <c r="AT402">
        <v>0</v>
      </c>
    </row>
    <row r="403" spans="1:46" hidden="1" x14ac:dyDescent="0.35">
      <c r="A403" t="s">
        <v>812</v>
      </c>
      <c r="B403" t="s">
        <v>64</v>
      </c>
      <c r="C403">
        <v>2</v>
      </c>
      <c r="D403" t="s">
        <v>183</v>
      </c>
      <c r="E403">
        <v>2.7</v>
      </c>
      <c r="F403" t="s">
        <v>530</v>
      </c>
      <c r="G403" t="s">
        <v>531</v>
      </c>
      <c r="H403" t="s">
        <v>530</v>
      </c>
      <c r="I403" t="s">
        <v>65</v>
      </c>
      <c r="J403" t="s">
        <v>66</v>
      </c>
      <c r="K403" t="s">
        <v>822</v>
      </c>
      <c r="L403">
        <v>3</v>
      </c>
      <c r="M403">
        <v>46</v>
      </c>
      <c r="N403" t="s">
        <v>940</v>
      </c>
      <c r="O403" t="s">
        <v>54</v>
      </c>
      <c r="P403">
        <v>4400</v>
      </c>
      <c r="Q403" t="s">
        <v>229</v>
      </c>
      <c r="R403">
        <v>4410</v>
      </c>
      <c r="S403" t="s">
        <v>230</v>
      </c>
      <c r="T403">
        <v>4411</v>
      </c>
      <c r="U403" t="s">
        <v>231</v>
      </c>
      <c r="V403">
        <v>28</v>
      </c>
      <c r="W403" t="s">
        <v>561</v>
      </c>
      <c r="X403">
        <v>4000</v>
      </c>
      <c r="Y403" t="s">
        <v>233</v>
      </c>
      <c r="Z403" t="s">
        <v>815</v>
      </c>
      <c r="AA403" t="s">
        <v>824</v>
      </c>
      <c r="AB403" t="s">
        <v>453</v>
      </c>
      <c r="AC403" t="s">
        <v>941</v>
      </c>
      <c r="AD403" t="s">
        <v>942</v>
      </c>
      <c r="AG403" s="1">
        <v>450000</v>
      </c>
      <c r="AH403" s="1">
        <v>300000</v>
      </c>
      <c r="AI403" s="1">
        <v>357335.68</v>
      </c>
      <c r="AJ403" s="1">
        <v>357335.68</v>
      </c>
      <c r="AK403">
        <v>0</v>
      </c>
      <c r="AL403">
        <v>0</v>
      </c>
      <c r="AM403">
        <v>0</v>
      </c>
      <c r="AN403" s="1">
        <v>92664.320000000007</v>
      </c>
      <c r="AO403" s="1">
        <v>450000</v>
      </c>
      <c r="AP403">
        <v>0</v>
      </c>
      <c r="AQ403" s="1">
        <v>150000</v>
      </c>
      <c r="AR403">
        <v>0</v>
      </c>
      <c r="AS403">
        <v>0</v>
      </c>
      <c r="AT403" s="1">
        <v>150000</v>
      </c>
    </row>
    <row r="404" spans="1:46" hidden="1" x14ac:dyDescent="0.35">
      <c r="A404" t="s">
        <v>812</v>
      </c>
      <c r="B404" t="s">
        <v>64</v>
      </c>
      <c r="C404">
        <v>2</v>
      </c>
      <c r="D404" t="s">
        <v>183</v>
      </c>
      <c r="E404">
        <v>2.7</v>
      </c>
      <c r="F404" t="s">
        <v>530</v>
      </c>
      <c r="G404" t="s">
        <v>531</v>
      </c>
      <c r="H404" t="s">
        <v>530</v>
      </c>
      <c r="I404" t="s">
        <v>65</v>
      </c>
      <c r="J404" t="s">
        <v>66</v>
      </c>
      <c r="K404" t="s">
        <v>822</v>
      </c>
      <c r="L404">
        <v>3</v>
      </c>
      <c r="M404">
        <v>64</v>
      </c>
      <c r="N404" t="s">
        <v>943</v>
      </c>
      <c r="O404" t="s">
        <v>54</v>
      </c>
      <c r="P404">
        <v>3300</v>
      </c>
      <c r="Q404" t="s">
        <v>113</v>
      </c>
      <c r="R404">
        <v>3330</v>
      </c>
      <c r="S404" t="s">
        <v>56</v>
      </c>
      <c r="T404">
        <v>3331</v>
      </c>
      <c r="U404" t="s">
        <v>317</v>
      </c>
      <c r="V404">
        <v>0</v>
      </c>
      <c r="W404" t="s">
        <v>58</v>
      </c>
      <c r="X404">
        <v>3000</v>
      </c>
      <c r="Y404" t="s">
        <v>56</v>
      </c>
      <c r="Z404" t="s">
        <v>815</v>
      </c>
      <c r="AA404" t="s">
        <v>824</v>
      </c>
      <c r="AB404" t="s">
        <v>453</v>
      </c>
      <c r="AC404" t="s">
        <v>944</v>
      </c>
      <c r="AD404" t="s">
        <v>945</v>
      </c>
      <c r="AG404" s="1">
        <v>3770000</v>
      </c>
      <c r="AH404">
        <v>0</v>
      </c>
      <c r="AI404" s="1">
        <v>3767435.24</v>
      </c>
      <c r="AJ404" s="1">
        <v>3767435.24</v>
      </c>
      <c r="AK404">
        <v>0</v>
      </c>
      <c r="AL404">
        <v>0</v>
      </c>
      <c r="AM404">
        <v>0</v>
      </c>
      <c r="AN404" s="1">
        <v>2564.7600000000002</v>
      </c>
      <c r="AO404" s="1">
        <v>3770000</v>
      </c>
      <c r="AP404">
        <v>0</v>
      </c>
      <c r="AQ404" s="1">
        <v>3770000</v>
      </c>
      <c r="AR404">
        <v>0</v>
      </c>
      <c r="AS404">
        <v>0</v>
      </c>
      <c r="AT404" s="1">
        <v>3770000</v>
      </c>
    </row>
    <row r="405" spans="1:46" hidden="1" x14ac:dyDescent="0.35">
      <c r="A405" t="s">
        <v>812</v>
      </c>
      <c r="B405" t="s">
        <v>64</v>
      </c>
      <c r="C405">
        <v>2</v>
      </c>
      <c r="D405" t="s">
        <v>183</v>
      </c>
      <c r="E405">
        <v>2.7</v>
      </c>
      <c r="F405" t="s">
        <v>530</v>
      </c>
      <c r="G405" t="s">
        <v>531</v>
      </c>
      <c r="H405" t="s">
        <v>530</v>
      </c>
      <c r="I405" t="s">
        <v>65</v>
      </c>
      <c r="J405" t="s">
        <v>66</v>
      </c>
      <c r="K405" t="s">
        <v>822</v>
      </c>
      <c r="L405">
        <v>3</v>
      </c>
      <c r="M405">
        <v>64</v>
      </c>
      <c r="N405" t="s">
        <v>943</v>
      </c>
      <c r="O405" t="s">
        <v>54</v>
      </c>
      <c r="P405">
        <v>3300</v>
      </c>
      <c r="Q405" t="s">
        <v>113</v>
      </c>
      <c r="R405">
        <v>3390</v>
      </c>
      <c r="S405" t="s">
        <v>56</v>
      </c>
      <c r="T405">
        <v>3391</v>
      </c>
      <c r="U405" t="s">
        <v>129</v>
      </c>
      <c r="V405">
        <v>0</v>
      </c>
      <c r="W405" t="s">
        <v>58</v>
      </c>
      <c r="X405">
        <v>3000</v>
      </c>
      <c r="Y405" t="s">
        <v>56</v>
      </c>
      <c r="Z405" t="s">
        <v>815</v>
      </c>
      <c r="AA405" t="s">
        <v>824</v>
      </c>
      <c r="AB405" t="s">
        <v>453</v>
      </c>
      <c r="AC405" t="s">
        <v>944</v>
      </c>
      <c r="AD405" t="s">
        <v>945</v>
      </c>
      <c r="AG405" s="1">
        <v>5200000</v>
      </c>
      <c r="AH405">
        <v>0</v>
      </c>
      <c r="AI405" s="1">
        <v>5100468.96</v>
      </c>
      <c r="AJ405" s="1">
        <v>5100468.96</v>
      </c>
      <c r="AK405">
        <v>0</v>
      </c>
      <c r="AL405">
        <v>0</v>
      </c>
      <c r="AM405">
        <v>0</v>
      </c>
      <c r="AN405" s="1">
        <v>99531.04</v>
      </c>
      <c r="AO405" s="1">
        <v>5200000</v>
      </c>
      <c r="AP405">
        <v>0</v>
      </c>
      <c r="AQ405" s="1">
        <v>5200000</v>
      </c>
      <c r="AR405">
        <v>0</v>
      </c>
      <c r="AS405">
        <v>0</v>
      </c>
      <c r="AT405" s="1">
        <v>5200000</v>
      </c>
    </row>
    <row r="406" spans="1:46" hidden="1" x14ac:dyDescent="0.35">
      <c r="A406" t="s">
        <v>812</v>
      </c>
      <c r="B406" t="s">
        <v>64</v>
      </c>
      <c r="C406">
        <v>3</v>
      </c>
      <c r="D406" t="s">
        <v>202</v>
      </c>
      <c r="E406">
        <v>3.1</v>
      </c>
      <c r="F406" t="s">
        <v>562</v>
      </c>
      <c r="G406" t="s">
        <v>563</v>
      </c>
      <c r="H406" t="s">
        <v>564</v>
      </c>
      <c r="I406" t="s">
        <v>65</v>
      </c>
      <c r="J406" t="s">
        <v>66</v>
      </c>
      <c r="K406" t="s">
        <v>946</v>
      </c>
      <c r="L406">
        <v>7</v>
      </c>
      <c r="M406">
        <v>50</v>
      </c>
      <c r="N406" t="s">
        <v>947</v>
      </c>
      <c r="O406" t="s">
        <v>116</v>
      </c>
      <c r="P406">
        <v>5600</v>
      </c>
      <c r="Q406" t="s">
        <v>209</v>
      </c>
      <c r="R406">
        <v>5670</v>
      </c>
      <c r="S406" t="s">
        <v>118</v>
      </c>
      <c r="T406">
        <v>5671</v>
      </c>
      <c r="U406" t="s">
        <v>407</v>
      </c>
      <c r="V406">
        <v>0</v>
      </c>
      <c r="W406" t="s">
        <v>58</v>
      </c>
      <c r="X406">
        <v>5000</v>
      </c>
      <c r="Y406" t="s">
        <v>118</v>
      </c>
      <c r="Z406" t="s">
        <v>815</v>
      </c>
      <c r="AA406" t="s">
        <v>948</v>
      </c>
      <c r="AB406" t="s">
        <v>567</v>
      </c>
      <c r="AC406" t="s">
        <v>949</v>
      </c>
      <c r="AD406" t="s">
        <v>879</v>
      </c>
      <c r="AG406" s="1">
        <v>50000</v>
      </c>
      <c r="AH406" s="1">
        <v>170000</v>
      </c>
      <c r="AI406" s="1">
        <v>43916.25</v>
      </c>
      <c r="AJ406">
        <v>0</v>
      </c>
      <c r="AK406">
        <v>0</v>
      </c>
      <c r="AL406">
        <v>0</v>
      </c>
      <c r="AM406">
        <v>0</v>
      </c>
      <c r="AN406" s="1">
        <v>50000</v>
      </c>
      <c r="AO406" s="1">
        <v>50000</v>
      </c>
      <c r="AP406">
        <v>0</v>
      </c>
      <c r="AQ406">
        <v>0</v>
      </c>
      <c r="AR406">
        <v>0</v>
      </c>
      <c r="AS406" s="1">
        <v>120000</v>
      </c>
      <c r="AT406" s="1">
        <v>-120000</v>
      </c>
    </row>
    <row r="407" spans="1:46" hidden="1" x14ac:dyDescent="0.35">
      <c r="A407" t="s">
        <v>812</v>
      </c>
      <c r="B407" t="s">
        <v>64</v>
      </c>
      <c r="C407">
        <v>3</v>
      </c>
      <c r="D407" t="s">
        <v>202</v>
      </c>
      <c r="E407">
        <v>3.1</v>
      </c>
      <c r="F407" t="s">
        <v>562</v>
      </c>
      <c r="G407" t="s">
        <v>563</v>
      </c>
      <c r="H407" t="s">
        <v>564</v>
      </c>
      <c r="I407" t="s">
        <v>65</v>
      </c>
      <c r="J407" t="s">
        <v>66</v>
      </c>
      <c r="K407" t="s">
        <v>946</v>
      </c>
      <c r="L407">
        <v>7</v>
      </c>
      <c r="M407">
        <v>50</v>
      </c>
      <c r="N407" t="s">
        <v>947</v>
      </c>
      <c r="O407" t="s">
        <v>54</v>
      </c>
      <c r="P407">
        <v>3700</v>
      </c>
      <c r="Q407" t="s">
        <v>277</v>
      </c>
      <c r="R407">
        <v>3750</v>
      </c>
      <c r="S407" t="s">
        <v>56</v>
      </c>
      <c r="T407">
        <v>3751</v>
      </c>
      <c r="U407" t="s">
        <v>279</v>
      </c>
      <c r="V407">
        <v>0</v>
      </c>
      <c r="W407" t="s">
        <v>58</v>
      </c>
      <c r="X407">
        <v>3000</v>
      </c>
      <c r="Y407" t="s">
        <v>56</v>
      </c>
      <c r="Z407" t="s">
        <v>815</v>
      </c>
      <c r="AA407" t="s">
        <v>948</v>
      </c>
      <c r="AB407" t="s">
        <v>567</v>
      </c>
      <c r="AC407" t="s">
        <v>949</v>
      </c>
      <c r="AD407" t="s">
        <v>879</v>
      </c>
      <c r="AG407" s="1">
        <v>30000</v>
      </c>
      <c r="AH407" s="1">
        <v>30000</v>
      </c>
      <c r="AI407">
        <v>0</v>
      </c>
      <c r="AJ407">
        <v>0</v>
      </c>
      <c r="AK407">
        <v>0</v>
      </c>
      <c r="AL407">
        <v>0</v>
      </c>
      <c r="AM407">
        <v>0</v>
      </c>
      <c r="AN407" s="1">
        <v>30000</v>
      </c>
      <c r="AO407" s="1">
        <v>30000</v>
      </c>
      <c r="AP407">
        <v>0</v>
      </c>
      <c r="AQ407">
        <v>0</v>
      </c>
      <c r="AR407">
        <v>0</v>
      </c>
      <c r="AS407">
        <v>0</v>
      </c>
      <c r="AT407">
        <v>0</v>
      </c>
    </row>
    <row r="408" spans="1:46" hidden="1" x14ac:dyDescent="0.35">
      <c r="A408" t="s">
        <v>812</v>
      </c>
      <c r="B408" t="s">
        <v>64</v>
      </c>
      <c r="C408">
        <v>3</v>
      </c>
      <c r="D408" t="s">
        <v>202</v>
      </c>
      <c r="E408">
        <v>3.1</v>
      </c>
      <c r="F408" t="s">
        <v>562</v>
      </c>
      <c r="G408" t="s">
        <v>563</v>
      </c>
      <c r="H408" t="s">
        <v>564</v>
      </c>
      <c r="I408" t="s">
        <v>65</v>
      </c>
      <c r="J408" t="s">
        <v>66</v>
      </c>
      <c r="K408" t="s">
        <v>946</v>
      </c>
      <c r="L408">
        <v>7</v>
      </c>
      <c r="M408">
        <v>50</v>
      </c>
      <c r="N408" t="s">
        <v>947</v>
      </c>
      <c r="O408" t="s">
        <v>54</v>
      </c>
      <c r="P408">
        <v>3800</v>
      </c>
      <c r="Q408" t="s">
        <v>227</v>
      </c>
      <c r="R408">
        <v>3820</v>
      </c>
      <c r="S408" t="s">
        <v>56</v>
      </c>
      <c r="T408">
        <v>3821</v>
      </c>
      <c r="U408" t="s">
        <v>228</v>
      </c>
      <c r="V408">
        <v>0</v>
      </c>
      <c r="W408" t="s">
        <v>58</v>
      </c>
      <c r="X408">
        <v>3000</v>
      </c>
      <c r="Y408" t="s">
        <v>56</v>
      </c>
      <c r="Z408" t="s">
        <v>815</v>
      </c>
      <c r="AA408" t="s">
        <v>948</v>
      </c>
      <c r="AB408" t="s">
        <v>567</v>
      </c>
      <c r="AC408" t="s">
        <v>949</v>
      </c>
      <c r="AD408" t="s">
        <v>879</v>
      </c>
      <c r="AG408" s="1">
        <v>170000</v>
      </c>
      <c r="AH408" s="1">
        <v>49990.2</v>
      </c>
      <c r="AI408">
        <v>0</v>
      </c>
      <c r="AJ408">
        <v>0</v>
      </c>
      <c r="AK408">
        <v>0</v>
      </c>
      <c r="AL408">
        <v>0</v>
      </c>
      <c r="AM408">
        <v>0</v>
      </c>
      <c r="AN408" s="1">
        <v>170000</v>
      </c>
      <c r="AO408" s="1">
        <v>170000</v>
      </c>
      <c r="AP408">
        <v>0</v>
      </c>
      <c r="AQ408" s="1">
        <v>120009.8</v>
      </c>
      <c r="AR408">
        <v>0</v>
      </c>
      <c r="AS408">
        <v>0</v>
      </c>
      <c r="AT408" s="1">
        <v>120009.8</v>
      </c>
    </row>
    <row r="409" spans="1:46" hidden="1" x14ac:dyDescent="0.35">
      <c r="A409" t="s">
        <v>812</v>
      </c>
      <c r="B409" t="s">
        <v>64</v>
      </c>
      <c r="C409">
        <v>3</v>
      </c>
      <c r="D409" t="s">
        <v>202</v>
      </c>
      <c r="E409">
        <v>3.1</v>
      </c>
      <c r="F409" t="s">
        <v>562</v>
      </c>
      <c r="G409" t="s">
        <v>563</v>
      </c>
      <c r="H409" t="s">
        <v>564</v>
      </c>
      <c r="I409" t="s">
        <v>65</v>
      </c>
      <c r="J409" t="s">
        <v>66</v>
      </c>
      <c r="K409" t="s">
        <v>946</v>
      </c>
      <c r="L409">
        <v>7</v>
      </c>
      <c r="M409">
        <v>50</v>
      </c>
      <c r="N409" t="s">
        <v>947</v>
      </c>
      <c r="O409" t="s">
        <v>54</v>
      </c>
      <c r="P409">
        <v>3800</v>
      </c>
      <c r="Q409" t="s">
        <v>227</v>
      </c>
      <c r="R409">
        <v>3820</v>
      </c>
      <c r="S409" t="s">
        <v>56</v>
      </c>
      <c r="T409">
        <v>3821</v>
      </c>
      <c r="U409" t="s">
        <v>228</v>
      </c>
      <c r="V409">
        <v>19</v>
      </c>
      <c r="W409" t="s">
        <v>950</v>
      </c>
      <c r="X409">
        <v>3000</v>
      </c>
      <c r="Y409" t="s">
        <v>56</v>
      </c>
      <c r="Z409" t="s">
        <v>815</v>
      </c>
      <c r="AA409" t="s">
        <v>948</v>
      </c>
      <c r="AB409" t="s">
        <v>567</v>
      </c>
      <c r="AC409" t="s">
        <v>949</v>
      </c>
      <c r="AD409" t="s">
        <v>879</v>
      </c>
      <c r="AG409" s="1">
        <v>300000</v>
      </c>
      <c r="AH409" s="1">
        <v>300009.8</v>
      </c>
      <c r="AI409" s="1">
        <v>270000</v>
      </c>
      <c r="AJ409">
        <v>0</v>
      </c>
      <c r="AK409">
        <v>0</v>
      </c>
      <c r="AL409">
        <v>0</v>
      </c>
      <c r="AM409">
        <v>0</v>
      </c>
      <c r="AN409" s="1">
        <v>300000</v>
      </c>
      <c r="AO409" s="1">
        <v>300000</v>
      </c>
      <c r="AP409">
        <v>0</v>
      </c>
      <c r="AQ409">
        <v>0</v>
      </c>
      <c r="AR409">
        <v>0</v>
      </c>
      <c r="AS409">
        <v>9.8000000000000007</v>
      </c>
      <c r="AT409">
        <v>-9.8000000000000007</v>
      </c>
    </row>
    <row r="410" spans="1:46" hidden="1" x14ac:dyDescent="0.35">
      <c r="A410" t="s">
        <v>812</v>
      </c>
      <c r="B410" t="s">
        <v>64</v>
      </c>
      <c r="C410">
        <v>3</v>
      </c>
      <c r="D410" t="s">
        <v>202</v>
      </c>
      <c r="E410">
        <v>3.1</v>
      </c>
      <c r="F410" t="s">
        <v>562</v>
      </c>
      <c r="G410" t="s">
        <v>563</v>
      </c>
      <c r="H410" t="s">
        <v>564</v>
      </c>
      <c r="I410" t="s">
        <v>65</v>
      </c>
      <c r="J410" t="s">
        <v>66</v>
      </c>
      <c r="K410" t="s">
        <v>946</v>
      </c>
      <c r="L410">
        <v>7</v>
      </c>
      <c r="M410">
        <v>52</v>
      </c>
      <c r="N410" t="s">
        <v>951</v>
      </c>
      <c r="O410" t="s">
        <v>54</v>
      </c>
      <c r="P410">
        <v>4300</v>
      </c>
      <c r="Q410" t="s">
        <v>339</v>
      </c>
      <c r="R410">
        <v>4350</v>
      </c>
      <c r="S410" t="s">
        <v>230</v>
      </c>
      <c r="T410">
        <v>4351</v>
      </c>
      <c r="U410" t="s">
        <v>952</v>
      </c>
      <c r="V410">
        <v>27</v>
      </c>
      <c r="W410" t="s">
        <v>953</v>
      </c>
      <c r="X410">
        <v>4000</v>
      </c>
      <c r="Y410" t="s">
        <v>233</v>
      </c>
      <c r="Z410" t="s">
        <v>815</v>
      </c>
      <c r="AA410" t="s">
        <v>948</v>
      </c>
      <c r="AB410" t="s">
        <v>567</v>
      </c>
      <c r="AC410" t="s">
        <v>954</v>
      </c>
      <c r="AD410" t="s">
        <v>955</v>
      </c>
      <c r="AG410" s="1">
        <v>10000000</v>
      </c>
      <c r="AH410" s="1">
        <v>10000000</v>
      </c>
      <c r="AI410">
        <v>0</v>
      </c>
      <c r="AJ410">
        <v>0</v>
      </c>
      <c r="AK410">
        <v>0</v>
      </c>
      <c r="AL410">
        <v>0</v>
      </c>
      <c r="AM410">
        <v>0</v>
      </c>
      <c r="AN410" s="1">
        <v>10000000</v>
      </c>
      <c r="AO410" s="1">
        <v>10000000</v>
      </c>
      <c r="AP410">
        <v>0</v>
      </c>
      <c r="AQ410">
        <v>0</v>
      </c>
      <c r="AR410">
        <v>0</v>
      </c>
      <c r="AS410">
        <v>0</v>
      </c>
      <c r="AT410">
        <v>0</v>
      </c>
    </row>
    <row r="411" spans="1:46" hidden="1" x14ac:dyDescent="0.35">
      <c r="A411" t="s">
        <v>812</v>
      </c>
      <c r="B411" t="s">
        <v>64</v>
      </c>
      <c r="C411">
        <v>3</v>
      </c>
      <c r="D411" t="s">
        <v>202</v>
      </c>
      <c r="E411">
        <v>3.1</v>
      </c>
      <c r="F411" t="s">
        <v>562</v>
      </c>
      <c r="G411" t="s">
        <v>563</v>
      </c>
      <c r="H411" t="s">
        <v>564</v>
      </c>
      <c r="I411" t="s">
        <v>65</v>
      </c>
      <c r="J411" t="s">
        <v>66</v>
      </c>
      <c r="K411" t="s">
        <v>946</v>
      </c>
      <c r="L411">
        <v>7</v>
      </c>
      <c r="M411">
        <v>52</v>
      </c>
      <c r="N411" t="s">
        <v>951</v>
      </c>
      <c r="O411" t="s">
        <v>54</v>
      </c>
      <c r="P411">
        <v>4300</v>
      </c>
      <c r="Q411" t="s">
        <v>339</v>
      </c>
      <c r="R411">
        <v>439</v>
      </c>
      <c r="S411" t="s">
        <v>956</v>
      </c>
      <c r="T411">
        <v>4391</v>
      </c>
      <c r="U411" t="s">
        <v>956</v>
      </c>
      <c r="V411">
        <v>26</v>
      </c>
      <c r="W411" t="s">
        <v>957</v>
      </c>
      <c r="X411">
        <v>4000</v>
      </c>
      <c r="Y411" t="s">
        <v>233</v>
      </c>
      <c r="Z411" t="s">
        <v>815</v>
      </c>
      <c r="AA411" t="s">
        <v>948</v>
      </c>
      <c r="AB411" t="s">
        <v>567</v>
      </c>
      <c r="AC411" t="s">
        <v>954</v>
      </c>
      <c r="AD411" t="s">
        <v>955</v>
      </c>
      <c r="AG411" s="1">
        <v>500000</v>
      </c>
      <c r="AH411" s="1">
        <v>500000</v>
      </c>
      <c r="AI411" s="1">
        <v>496480</v>
      </c>
      <c r="AJ411" s="1">
        <v>496480</v>
      </c>
      <c r="AK411">
        <v>0</v>
      </c>
      <c r="AL411">
        <v>0</v>
      </c>
      <c r="AM411">
        <v>0</v>
      </c>
      <c r="AN411" s="1">
        <v>3520</v>
      </c>
      <c r="AO411" s="1">
        <v>500000</v>
      </c>
      <c r="AP411">
        <v>0</v>
      </c>
      <c r="AQ411">
        <v>0</v>
      </c>
      <c r="AR411">
        <v>0</v>
      </c>
      <c r="AS411">
        <v>0</v>
      </c>
      <c r="AT411">
        <v>0</v>
      </c>
    </row>
    <row r="412" spans="1:46" hidden="1" x14ac:dyDescent="0.35">
      <c r="A412" t="s">
        <v>812</v>
      </c>
      <c r="B412" t="s">
        <v>64</v>
      </c>
      <c r="C412">
        <v>3</v>
      </c>
      <c r="D412" t="s">
        <v>202</v>
      </c>
      <c r="E412">
        <v>3.2</v>
      </c>
      <c r="F412" t="s">
        <v>958</v>
      </c>
      <c r="G412" t="s">
        <v>959</v>
      </c>
      <c r="H412" t="s">
        <v>960</v>
      </c>
      <c r="I412" t="s">
        <v>217</v>
      </c>
      <c r="J412" t="s">
        <v>218</v>
      </c>
      <c r="K412" t="s">
        <v>946</v>
      </c>
      <c r="L412">
        <v>7</v>
      </c>
      <c r="M412">
        <v>51</v>
      </c>
      <c r="N412" t="s">
        <v>961</v>
      </c>
      <c r="O412" t="s">
        <v>116</v>
      </c>
      <c r="P412">
        <v>5200</v>
      </c>
      <c r="Q412" t="s">
        <v>364</v>
      </c>
      <c r="R412">
        <v>5210</v>
      </c>
      <c r="S412" t="s">
        <v>118</v>
      </c>
      <c r="T412">
        <v>5211</v>
      </c>
      <c r="U412" t="s">
        <v>365</v>
      </c>
      <c r="V412">
        <v>0</v>
      </c>
      <c r="W412" t="s">
        <v>58</v>
      </c>
      <c r="X412">
        <v>5000</v>
      </c>
      <c r="Y412" t="s">
        <v>118</v>
      </c>
      <c r="Z412" t="s">
        <v>815</v>
      </c>
      <c r="AA412" t="s">
        <v>948</v>
      </c>
      <c r="AB412" t="s">
        <v>567</v>
      </c>
      <c r="AC412" t="s">
        <v>962</v>
      </c>
      <c r="AD412" t="s">
        <v>963</v>
      </c>
      <c r="AG412" s="1">
        <v>250000</v>
      </c>
      <c r="AH412">
        <v>0</v>
      </c>
      <c r="AI412" s="1">
        <v>230000</v>
      </c>
      <c r="AJ412" s="1">
        <v>230000</v>
      </c>
      <c r="AK412" s="1">
        <v>230000</v>
      </c>
      <c r="AL412">
        <v>0</v>
      </c>
      <c r="AM412">
        <v>0</v>
      </c>
      <c r="AN412" s="1">
        <v>20000</v>
      </c>
      <c r="AO412" s="1">
        <v>250000</v>
      </c>
      <c r="AP412">
        <v>0</v>
      </c>
      <c r="AQ412" s="1">
        <v>250000</v>
      </c>
      <c r="AR412">
        <v>0</v>
      </c>
      <c r="AS412">
        <v>0</v>
      </c>
      <c r="AT412" s="1">
        <v>250000</v>
      </c>
    </row>
    <row r="413" spans="1:46" hidden="1" x14ac:dyDescent="0.35">
      <c r="A413" t="s">
        <v>812</v>
      </c>
      <c r="B413" t="s">
        <v>64</v>
      </c>
      <c r="C413">
        <v>3</v>
      </c>
      <c r="D413" t="s">
        <v>202</v>
      </c>
      <c r="E413">
        <v>3.2</v>
      </c>
      <c r="F413" t="s">
        <v>958</v>
      </c>
      <c r="G413" t="s">
        <v>959</v>
      </c>
      <c r="H413" t="s">
        <v>960</v>
      </c>
      <c r="I413" t="s">
        <v>217</v>
      </c>
      <c r="J413" t="s">
        <v>218</v>
      </c>
      <c r="K413" t="s">
        <v>946</v>
      </c>
      <c r="L413">
        <v>7</v>
      </c>
      <c r="M413">
        <v>51</v>
      </c>
      <c r="N413" t="s">
        <v>961</v>
      </c>
      <c r="O413" t="s">
        <v>116</v>
      </c>
      <c r="P413">
        <v>5300</v>
      </c>
      <c r="Q413" t="s">
        <v>450</v>
      </c>
      <c r="R413">
        <v>5310</v>
      </c>
      <c r="S413" t="s">
        <v>118</v>
      </c>
      <c r="T413">
        <v>5311</v>
      </c>
      <c r="U413" t="s">
        <v>451</v>
      </c>
      <c r="V413">
        <v>0</v>
      </c>
      <c r="W413" t="s">
        <v>58</v>
      </c>
      <c r="X413">
        <v>5000</v>
      </c>
      <c r="Y413" t="s">
        <v>118</v>
      </c>
      <c r="Z413" t="s">
        <v>815</v>
      </c>
      <c r="AA413" t="s">
        <v>948</v>
      </c>
      <c r="AB413" t="s">
        <v>567</v>
      </c>
      <c r="AC413" t="s">
        <v>962</v>
      </c>
      <c r="AD413" t="s">
        <v>963</v>
      </c>
      <c r="AG413">
        <v>0</v>
      </c>
      <c r="AH413" s="1">
        <v>150000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 s="1">
        <v>150000</v>
      </c>
      <c r="AT413" s="1">
        <v>-150000</v>
      </c>
    </row>
    <row r="414" spans="1:46" hidden="1" x14ac:dyDescent="0.35">
      <c r="A414" t="s">
        <v>812</v>
      </c>
      <c r="B414" t="s">
        <v>64</v>
      </c>
      <c r="C414">
        <v>3</v>
      </c>
      <c r="D414" t="s">
        <v>202</v>
      </c>
      <c r="E414">
        <v>3.2</v>
      </c>
      <c r="F414" t="s">
        <v>958</v>
      </c>
      <c r="G414" t="s">
        <v>959</v>
      </c>
      <c r="H414" t="s">
        <v>960</v>
      </c>
      <c r="I414" t="s">
        <v>217</v>
      </c>
      <c r="J414" t="s">
        <v>218</v>
      </c>
      <c r="K414" t="s">
        <v>946</v>
      </c>
      <c r="L414">
        <v>7</v>
      </c>
      <c r="M414">
        <v>51</v>
      </c>
      <c r="N414" t="s">
        <v>961</v>
      </c>
      <c r="O414" t="s">
        <v>54</v>
      </c>
      <c r="P414">
        <v>2300</v>
      </c>
      <c r="Q414" t="s">
        <v>457</v>
      </c>
      <c r="R414">
        <v>2350</v>
      </c>
      <c r="S414" t="s">
        <v>105</v>
      </c>
      <c r="T414">
        <v>2351</v>
      </c>
      <c r="U414" t="s">
        <v>458</v>
      </c>
      <c r="V414">
        <v>0</v>
      </c>
      <c r="W414" t="s">
        <v>58</v>
      </c>
      <c r="X414">
        <v>2000</v>
      </c>
      <c r="Y414" t="s">
        <v>105</v>
      </c>
      <c r="Z414" t="s">
        <v>815</v>
      </c>
      <c r="AA414" t="s">
        <v>948</v>
      </c>
      <c r="AB414" t="s">
        <v>567</v>
      </c>
      <c r="AC414" t="s">
        <v>962</v>
      </c>
      <c r="AD414" t="s">
        <v>963</v>
      </c>
      <c r="AG414" s="1">
        <v>500000</v>
      </c>
      <c r="AH414" s="1">
        <v>500000</v>
      </c>
      <c r="AI414" s="1">
        <v>313641.15000000002</v>
      </c>
      <c r="AJ414" s="1">
        <v>231907.20000000001</v>
      </c>
      <c r="AK414" s="1">
        <v>197407.2</v>
      </c>
      <c r="AL414">
        <v>0</v>
      </c>
      <c r="AM414">
        <v>0</v>
      </c>
      <c r="AN414" s="1">
        <v>268092.79999999999</v>
      </c>
      <c r="AO414" s="1">
        <v>500000</v>
      </c>
      <c r="AP414">
        <v>0</v>
      </c>
      <c r="AQ414">
        <v>0</v>
      </c>
      <c r="AR414">
        <v>0</v>
      </c>
      <c r="AS414">
        <v>0</v>
      </c>
      <c r="AT414">
        <v>0</v>
      </c>
    </row>
    <row r="415" spans="1:46" hidden="1" x14ac:dyDescent="0.35">
      <c r="A415" t="s">
        <v>812</v>
      </c>
      <c r="B415" t="s">
        <v>64</v>
      </c>
      <c r="C415">
        <v>3</v>
      </c>
      <c r="D415" t="s">
        <v>202</v>
      </c>
      <c r="E415">
        <v>3.2</v>
      </c>
      <c r="F415" t="s">
        <v>958</v>
      </c>
      <c r="G415" t="s">
        <v>959</v>
      </c>
      <c r="H415" t="s">
        <v>960</v>
      </c>
      <c r="I415" t="s">
        <v>217</v>
      </c>
      <c r="J415" t="s">
        <v>218</v>
      </c>
      <c r="K415" t="s">
        <v>946</v>
      </c>
      <c r="L415">
        <v>7</v>
      </c>
      <c r="M415">
        <v>51</v>
      </c>
      <c r="N415" t="s">
        <v>961</v>
      </c>
      <c r="O415" t="s">
        <v>54</v>
      </c>
      <c r="P415">
        <v>2300</v>
      </c>
      <c r="Q415" t="s">
        <v>457</v>
      </c>
      <c r="R415">
        <v>2390</v>
      </c>
      <c r="S415" t="s">
        <v>105</v>
      </c>
      <c r="T415">
        <v>2391</v>
      </c>
      <c r="U415" t="s">
        <v>577</v>
      </c>
      <c r="V415">
        <v>0</v>
      </c>
      <c r="W415" t="s">
        <v>58</v>
      </c>
      <c r="X415">
        <v>2000</v>
      </c>
      <c r="Y415" t="s">
        <v>105</v>
      </c>
      <c r="Z415" t="s">
        <v>815</v>
      </c>
      <c r="AA415" t="s">
        <v>948</v>
      </c>
      <c r="AB415" t="s">
        <v>567</v>
      </c>
      <c r="AC415" t="s">
        <v>962</v>
      </c>
      <c r="AD415" t="s">
        <v>963</v>
      </c>
      <c r="AG415" s="1">
        <v>700000</v>
      </c>
      <c r="AH415" s="1">
        <v>700000</v>
      </c>
      <c r="AI415" s="1">
        <v>692750</v>
      </c>
      <c r="AJ415" s="1">
        <v>692750</v>
      </c>
      <c r="AK415" s="1">
        <v>692750</v>
      </c>
      <c r="AL415" s="1">
        <v>692750</v>
      </c>
      <c r="AM415" s="1">
        <v>692750</v>
      </c>
      <c r="AN415" s="1">
        <v>7250</v>
      </c>
      <c r="AO415" s="1">
        <v>7250</v>
      </c>
      <c r="AP415">
        <v>0</v>
      </c>
      <c r="AQ415">
        <v>0</v>
      </c>
      <c r="AR415">
        <v>0</v>
      </c>
      <c r="AS415">
        <v>0</v>
      </c>
      <c r="AT415">
        <v>0</v>
      </c>
    </row>
    <row r="416" spans="1:46" hidden="1" x14ac:dyDescent="0.35">
      <c r="A416" t="s">
        <v>812</v>
      </c>
      <c r="B416" t="s">
        <v>64</v>
      </c>
      <c r="C416">
        <v>3</v>
      </c>
      <c r="D416" t="s">
        <v>202</v>
      </c>
      <c r="E416">
        <v>3.2</v>
      </c>
      <c r="F416" t="s">
        <v>958</v>
      </c>
      <c r="G416" t="s">
        <v>959</v>
      </c>
      <c r="H416" t="s">
        <v>960</v>
      </c>
      <c r="I416" t="s">
        <v>217</v>
      </c>
      <c r="J416" t="s">
        <v>218</v>
      </c>
      <c r="K416" t="s">
        <v>946</v>
      </c>
      <c r="L416">
        <v>7</v>
      </c>
      <c r="M416">
        <v>51</v>
      </c>
      <c r="N416" t="s">
        <v>961</v>
      </c>
      <c r="O416" t="s">
        <v>54</v>
      </c>
      <c r="P416">
        <v>2700</v>
      </c>
      <c r="Q416" t="s">
        <v>104</v>
      </c>
      <c r="R416">
        <v>2720</v>
      </c>
      <c r="S416" t="s">
        <v>105</v>
      </c>
      <c r="T416">
        <v>2721</v>
      </c>
      <c r="U416" t="s">
        <v>377</v>
      </c>
      <c r="V416">
        <v>0</v>
      </c>
      <c r="W416" t="s">
        <v>58</v>
      </c>
      <c r="X416">
        <v>2000</v>
      </c>
      <c r="Y416" t="s">
        <v>105</v>
      </c>
      <c r="Z416" t="s">
        <v>815</v>
      </c>
      <c r="AA416" t="s">
        <v>948</v>
      </c>
      <c r="AB416" t="s">
        <v>567</v>
      </c>
      <c r="AC416" t="s">
        <v>962</v>
      </c>
      <c r="AD416" t="s">
        <v>963</v>
      </c>
      <c r="AG416" s="1">
        <v>200000</v>
      </c>
      <c r="AH416">
        <v>0</v>
      </c>
      <c r="AI416" s="1">
        <v>116057.8</v>
      </c>
      <c r="AJ416" s="1">
        <v>27739.08</v>
      </c>
      <c r="AK416" s="1">
        <v>27739.08</v>
      </c>
      <c r="AL416" s="1">
        <v>27739.08</v>
      </c>
      <c r="AM416" s="1">
        <v>27739.08</v>
      </c>
      <c r="AN416" s="1">
        <v>172260.92</v>
      </c>
      <c r="AO416" s="1">
        <v>172260.92</v>
      </c>
      <c r="AP416">
        <v>0</v>
      </c>
      <c r="AQ416" s="1">
        <v>200000</v>
      </c>
      <c r="AR416">
        <v>0</v>
      </c>
      <c r="AS416">
        <v>0</v>
      </c>
      <c r="AT416" s="1">
        <v>200000</v>
      </c>
    </row>
    <row r="417" spans="1:46" hidden="1" x14ac:dyDescent="0.35">
      <c r="A417" t="s">
        <v>812</v>
      </c>
      <c r="B417" t="s">
        <v>64</v>
      </c>
      <c r="C417">
        <v>3</v>
      </c>
      <c r="D417" t="s">
        <v>202</v>
      </c>
      <c r="E417">
        <v>3.2</v>
      </c>
      <c r="F417" t="s">
        <v>958</v>
      </c>
      <c r="G417" t="s">
        <v>959</v>
      </c>
      <c r="H417" t="s">
        <v>960</v>
      </c>
      <c r="I417" t="s">
        <v>217</v>
      </c>
      <c r="J417" t="s">
        <v>218</v>
      </c>
      <c r="K417" t="s">
        <v>946</v>
      </c>
      <c r="L417">
        <v>7</v>
      </c>
      <c r="M417">
        <v>51</v>
      </c>
      <c r="N417" t="s">
        <v>961</v>
      </c>
      <c r="O417" t="s">
        <v>54</v>
      </c>
      <c r="P417">
        <v>2900</v>
      </c>
      <c r="Q417" t="s">
        <v>311</v>
      </c>
      <c r="R417">
        <v>2910</v>
      </c>
      <c r="S417" t="s">
        <v>105</v>
      </c>
      <c r="T417">
        <v>2911</v>
      </c>
      <c r="U417" t="s">
        <v>312</v>
      </c>
      <c r="V417">
        <v>0</v>
      </c>
      <c r="W417" t="s">
        <v>58</v>
      </c>
      <c r="X417">
        <v>2000</v>
      </c>
      <c r="Y417" t="s">
        <v>105</v>
      </c>
      <c r="Z417" t="s">
        <v>815</v>
      </c>
      <c r="AA417" t="s">
        <v>948</v>
      </c>
      <c r="AB417" t="s">
        <v>567</v>
      </c>
      <c r="AC417" t="s">
        <v>962</v>
      </c>
      <c r="AD417" t="s">
        <v>963</v>
      </c>
      <c r="AG417" s="1">
        <v>222000</v>
      </c>
      <c r="AH417" s="1">
        <v>150000</v>
      </c>
      <c r="AI417">
        <v>0</v>
      </c>
      <c r="AJ417">
        <v>0</v>
      </c>
      <c r="AK417">
        <v>0</v>
      </c>
      <c r="AL417">
        <v>0</v>
      </c>
      <c r="AM417">
        <v>0</v>
      </c>
      <c r="AN417" s="1">
        <v>222000</v>
      </c>
      <c r="AO417" s="1">
        <v>222000</v>
      </c>
      <c r="AP417" s="1">
        <v>150000</v>
      </c>
      <c r="AQ417" s="1">
        <v>72000</v>
      </c>
      <c r="AR417">
        <v>0</v>
      </c>
      <c r="AS417" s="1">
        <v>150000</v>
      </c>
      <c r="AT417" s="1">
        <v>72000</v>
      </c>
    </row>
    <row r="418" spans="1:46" hidden="1" x14ac:dyDescent="0.35">
      <c r="A418" t="s">
        <v>812</v>
      </c>
      <c r="B418" t="s">
        <v>64</v>
      </c>
      <c r="C418">
        <v>3</v>
      </c>
      <c r="D418" t="s">
        <v>202</v>
      </c>
      <c r="E418">
        <v>3.2</v>
      </c>
      <c r="F418" t="s">
        <v>958</v>
      </c>
      <c r="G418" t="s">
        <v>959</v>
      </c>
      <c r="H418" t="s">
        <v>960</v>
      </c>
      <c r="I418" t="s">
        <v>217</v>
      </c>
      <c r="J418" t="s">
        <v>218</v>
      </c>
      <c r="K418" t="s">
        <v>946</v>
      </c>
      <c r="L418">
        <v>7</v>
      </c>
      <c r="M418">
        <v>51</v>
      </c>
      <c r="N418" t="s">
        <v>961</v>
      </c>
      <c r="O418" t="s">
        <v>54</v>
      </c>
      <c r="P418">
        <v>3800</v>
      </c>
      <c r="Q418" t="s">
        <v>227</v>
      </c>
      <c r="R418">
        <v>3820</v>
      </c>
      <c r="S418" t="s">
        <v>56</v>
      </c>
      <c r="T418">
        <v>3821</v>
      </c>
      <c r="U418" t="s">
        <v>228</v>
      </c>
      <c r="V418">
        <v>16</v>
      </c>
      <c r="W418" t="s">
        <v>582</v>
      </c>
      <c r="X418">
        <v>3000</v>
      </c>
      <c r="Y418" t="s">
        <v>56</v>
      </c>
      <c r="Z418" t="s">
        <v>815</v>
      </c>
      <c r="AA418" t="s">
        <v>948</v>
      </c>
      <c r="AB418" t="s">
        <v>567</v>
      </c>
      <c r="AC418" t="s">
        <v>962</v>
      </c>
      <c r="AD418" t="s">
        <v>963</v>
      </c>
      <c r="AG418" s="1">
        <v>500000</v>
      </c>
      <c r="AH418" s="1">
        <v>500000</v>
      </c>
      <c r="AI418" s="1">
        <v>498499.99</v>
      </c>
      <c r="AJ418" s="1">
        <v>498499.99</v>
      </c>
      <c r="AK418" s="1">
        <v>498499.99</v>
      </c>
      <c r="AL418">
        <v>0</v>
      </c>
      <c r="AM418">
        <v>0</v>
      </c>
      <c r="AN418" s="1">
        <v>1500.01</v>
      </c>
      <c r="AO418" s="1">
        <v>500000</v>
      </c>
      <c r="AP418">
        <v>0</v>
      </c>
      <c r="AQ418">
        <v>0</v>
      </c>
      <c r="AR418">
        <v>0</v>
      </c>
      <c r="AS418">
        <v>0</v>
      </c>
      <c r="AT418">
        <v>0</v>
      </c>
    </row>
    <row r="419" spans="1:46" hidden="1" x14ac:dyDescent="0.35">
      <c r="A419" t="s">
        <v>812</v>
      </c>
      <c r="B419" t="s">
        <v>64</v>
      </c>
      <c r="C419">
        <v>3</v>
      </c>
      <c r="D419" t="s">
        <v>202</v>
      </c>
      <c r="E419">
        <v>3.2</v>
      </c>
      <c r="F419" t="s">
        <v>958</v>
      </c>
      <c r="G419" t="s">
        <v>959</v>
      </c>
      <c r="H419" t="s">
        <v>960</v>
      </c>
      <c r="I419" t="s">
        <v>217</v>
      </c>
      <c r="J419" t="s">
        <v>218</v>
      </c>
      <c r="K419" t="s">
        <v>946</v>
      </c>
      <c r="L419">
        <v>7</v>
      </c>
      <c r="M419">
        <v>51</v>
      </c>
      <c r="N419" t="s">
        <v>961</v>
      </c>
      <c r="O419" t="s">
        <v>54</v>
      </c>
      <c r="P419">
        <v>4300</v>
      </c>
      <c r="Q419" t="s">
        <v>339</v>
      </c>
      <c r="R419">
        <v>4310</v>
      </c>
      <c r="S419" t="s">
        <v>230</v>
      </c>
      <c r="T419">
        <v>4311</v>
      </c>
      <c r="U419" t="s">
        <v>340</v>
      </c>
      <c r="V419">
        <v>6</v>
      </c>
      <c r="W419" t="s">
        <v>964</v>
      </c>
      <c r="X419">
        <v>4000</v>
      </c>
      <c r="Y419" t="s">
        <v>233</v>
      </c>
      <c r="Z419" t="s">
        <v>815</v>
      </c>
      <c r="AA419" t="s">
        <v>948</v>
      </c>
      <c r="AB419" t="s">
        <v>567</v>
      </c>
      <c r="AC419" t="s">
        <v>962</v>
      </c>
      <c r="AD419" t="s">
        <v>963</v>
      </c>
      <c r="AG419" s="1">
        <v>3500000</v>
      </c>
      <c r="AH419" s="1">
        <v>3499989.56</v>
      </c>
      <c r="AI419">
        <v>0</v>
      </c>
      <c r="AJ419">
        <v>0</v>
      </c>
      <c r="AK419">
        <v>0</v>
      </c>
      <c r="AL419">
        <v>0</v>
      </c>
      <c r="AM419">
        <v>0</v>
      </c>
      <c r="AN419" s="1">
        <v>3500000</v>
      </c>
      <c r="AO419" s="1">
        <v>3500000</v>
      </c>
      <c r="AP419">
        <v>0</v>
      </c>
      <c r="AQ419">
        <v>10.44</v>
      </c>
      <c r="AR419">
        <v>0</v>
      </c>
      <c r="AS419">
        <v>0</v>
      </c>
      <c r="AT419">
        <v>10.44</v>
      </c>
    </row>
    <row r="420" spans="1:46" hidden="1" x14ac:dyDescent="0.35">
      <c r="A420" t="s">
        <v>812</v>
      </c>
      <c r="B420" t="s">
        <v>64</v>
      </c>
      <c r="C420">
        <v>3</v>
      </c>
      <c r="D420" t="s">
        <v>202</v>
      </c>
      <c r="E420">
        <v>3.2</v>
      </c>
      <c r="F420" t="s">
        <v>958</v>
      </c>
      <c r="G420" t="s">
        <v>959</v>
      </c>
      <c r="H420" t="s">
        <v>960</v>
      </c>
      <c r="I420" t="s">
        <v>217</v>
      </c>
      <c r="J420" t="s">
        <v>218</v>
      </c>
      <c r="K420" t="s">
        <v>946</v>
      </c>
      <c r="L420">
        <v>7</v>
      </c>
      <c r="M420">
        <v>51</v>
      </c>
      <c r="N420" t="s">
        <v>961</v>
      </c>
      <c r="O420" t="s">
        <v>54</v>
      </c>
      <c r="P420">
        <v>4300</v>
      </c>
      <c r="Q420" t="s">
        <v>339</v>
      </c>
      <c r="R420">
        <v>4310</v>
      </c>
      <c r="S420" t="s">
        <v>230</v>
      </c>
      <c r="T420">
        <v>4311</v>
      </c>
      <c r="U420" t="s">
        <v>340</v>
      </c>
      <c r="V420">
        <v>23</v>
      </c>
      <c r="W420" t="s">
        <v>965</v>
      </c>
      <c r="X420">
        <v>4000</v>
      </c>
      <c r="Y420" t="s">
        <v>233</v>
      </c>
      <c r="Z420" t="s">
        <v>815</v>
      </c>
      <c r="AA420" t="s">
        <v>948</v>
      </c>
      <c r="AB420" t="s">
        <v>567</v>
      </c>
      <c r="AC420" t="s">
        <v>962</v>
      </c>
      <c r="AD420" t="s">
        <v>963</v>
      </c>
      <c r="AG420" s="1">
        <v>2728000</v>
      </c>
      <c r="AH420" s="1">
        <v>3199989.56</v>
      </c>
      <c r="AI420" s="1">
        <v>2727812.5</v>
      </c>
      <c r="AJ420" s="1">
        <v>2727812.5</v>
      </c>
      <c r="AK420" s="1">
        <v>2727812.5</v>
      </c>
      <c r="AL420" s="1">
        <v>2194937.5</v>
      </c>
      <c r="AM420" s="1">
        <v>2194937.5</v>
      </c>
      <c r="AN420">
        <v>187.5</v>
      </c>
      <c r="AO420" s="1">
        <v>533062.5</v>
      </c>
      <c r="AP420">
        <v>0</v>
      </c>
      <c r="AQ420">
        <v>10.44</v>
      </c>
      <c r="AR420">
        <v>0</v>
      </c>
      <c r="AS420" s="1">
        <v>472000</v>
      </c>
      <c r="AT420" s="1">
        <v>-471989.56</v>
      </c>
    </row>
    <row r="421" spans="1:46" hidden="1" x14ac:dyDescent="0.35">
      <c r="A421" t="s">
        <v>812</v>
      </c>
      <c r="B421" t="s">
        <v>64</v>
      </c>
      <c r="C421">
        <v>3</v>
      </c>
      <c r="D421" t="s">
        <v>202</v>
      </c>
      <c r="E421">
        <v>3.2</v>
      </c>
      <c r="F421" t="s">
        <v>958</v>
      </c>
      <c r="G421" t="s">
        <v>959</v>
      </c>
      <c r="H421" t="s">
        <v>960</v>
      </c>
      <c r="I421" t="s">
        <v>217</v>
      </c>
      <c r="J421" t="s">
        <v>218</v>
      </c>
      <c r="K421" t="s">
        <v>946</v>
      </c>
      <c r="L421">
        <v>7</v>
      </c>
      <c r="M421">
        <v>51</v>
      </c>
      <c r="N421" t="s">
        <v>961</v>
      </c>
      <c r="O421" t="s">
        <v>54</v>
      </c>
      <c r="P421">
        <v>4300</v>
      </c>
      <c r="Q421" t="s">
        <v>339</v>
      </c>
      <c r="R421">
        <v>4310</v>
      </c>
      <c r="S421" t="s">
        <v>230</v>
      </c>
      <c r="T421">
        <v>4311</v>
      </c>
      <c r="U421" t="s">
        <v>340</v>
      </c>
      <c r="V421">
        <v>24</v>
      </c>
      <c r="W421" t="s">
        <v>966</v>
      </c>
      <c r="X421">
        <v>4000</v>
      </c>
      <c r="Y421" t="s">
        <v>233</v>
      </c>
      <c r="Z421" t="s">
        <v>815</v>
      </c>
      <c r="AA421" t="s">
        <v>948</v>
      </c>
      <c r="AB421" t="s">
        <v>567</v>
      </c>
      <c r="AC421" t="s">
        <v>962</v>
      </c>
      <c r="AD421" t="s">
        <v>963</v>
      </c>
      <c r="AG421" s="1">
        <v>300000</v>
      </c>
      <c r="AH421" s="1">
        <v>350031.32</v>
      </c>
      <c r="AI421" s="1">
        <v>153000</v>
      </c>
      <c r="AJ421" s="1">
        <v>153000</v>
      </c>
      <c r="AK421" s="1">
        <v>153000</v>
      </c>
      <c r="AL421" s="1">
        <v>73000</v>
      </c>
      <c r="AM421" s="1">
        <v>73000</v>
      </c>
      <c r="AN421" s="1">
        <v>147000</v>
      </c>
      <c r="AO421" s="1">
        <v>227000</v>
      </c>
      <c r="AP421">
        <v>0</v>
      </c>
      <c r="AQ421">
        <v>0</v>
      </c>
      <c r="AR421">
        <v>0</v>
      </c>
      <c r="AS421" s="1">
        <v>50031.32</v>
      </c>
      <c r="AT421" s="1">
        <v>-50031.32</v>
      </c>
    </row>
    <row r="422" spans="1:46" hidden="1" x14ac:dyDescent="0.35">
      <c r="A422" t="s">
        <v>812</v>
      </c>
      <c r="B422" t="s">
        <v>64</v>
      </c>
      <c r="C422">
        <v>3</v>
      </c>
      <c r="D422" t="s">
        <v>202</v>
      </c>
      <c r="E422">
        <v>3.2</v>
      </c>
      <c r="F422" t="s">
        <v>958</v>
      </c>
      <c r="G422" t="s">
        <v>959</v>
      </c>
      <c r="H422" t="s">
        <v>960</v>
      </c>
      <c r="I422" t="s">
        <v>217</v>
      </c>
      <c r="J422" t="s">
        <v>218</v>
      </c>
      <c r="K422" t="s">
        <v>946</v>
      </c>
      <c r="L422">
        <v>7</v>
      </c>
      <c r="M422">
        <v>51</v>
      </c>
      <c r="N422" t="s">
        <v>961</v>
      </c>
      <c r="O422" t="s">
        <v>54</v>
      </c>
      <c r="P422">
        <v>4300</v>
      </c>
      <c r="Q422" t="s">
        <v>339</v>
      </c>
      <c r="R422">
        <v>4310</v>
      </c>
      <c r="S422" t="s">
        <v>230</v>
      </c>
      <c r="T422">
        <v>4311</v>
      </c>
      <c r="U422" t="s">
        <v>340</v>
      </c>
      <c r="V422">
        <v>25</v>
      </c>
      <c r="W422" t="s">
        <v>967</v>
      </c>
      <c r="X422">
        <v>4000</v>
      </c>
      <c r="Y422" t="s">
        <v>233</v>
      </c>
      <c r="Z422" t="s">
        <v>815</v>
      </c>
      <c r="AA422" t="s">
        <v>948</v>
      </c>
      <c r="AB422" t="s">
        <v>567</v>
      </c>
      <c r="AC422" t="s">
        <v>962</v>
      </c>
      <c r="AD422" t="s">
        <v>963</v>
      </c>
      <c r="AG422" s="1">
        <v>200000</v>
      </c>
      <c r="AH422" s="1">
        <v>199989.56</v>
      </c>
      <c r="AI422" s="1">
        <v>170000</v>
      </c>
      <c r="AJ422" s="1">
        <v>170000</v>
      </c>
      <c r="AK422" s="1">
        <v>170000</v>
      </c>
      <c r="AL422" s="1">
        <v>170000</v>
      </c>
      <c r="AM422" s="1">
        <v>170000</v>
      </c>
      <c r="AN422" s="1">
        <v>30000</v>
      </c>
      <c r="AO422" s="1">
        <v>30000</v>
      </c>
      <c r="AP422">
        <v>0</v>
      </c>
      <c r="AQ422" s="1">
        <v>50010.44</v>
      </c>
      <c r="AR422">
        <v>0</v>
      </c>
      <c r="AS422" s="1">
        <v>50000</v>
      </c>
      <c r="AT422">
        <v>10.44</v>
      </c>
    </row>
    <row r="423" spans="1:46" hidden="1" x14ac:dyDescent="0.35">
      <c r="A423" t="s">
        <v>812</v>
      </c>
      <c r="B423" t="s">
        <v>64</v>
      </c>
      <c r="C423">
        <v>3</v>
      </c>
      <c r="D423" t="s">
        <v>202</v>
      </c>
      <c r="E423">
        <v>3.2</v>
      </c>
      <c r="F423" t="s">
        <v>958</v>
      </c>
      <c r="G423" t="s">
        <v>959</v>
      </c>
      <c r="H423" t="s">
        <v>960</v>
      </c>
      <c r="I423" t="s">
        <v>217</v>
      </c>
      <c r="J423" t="s">
        <v>218</v>
      </c>
      <c r="K423" t="s">
        <v>946</v>
      </c>
      <c r="L423">
        <v>7</v>
      </c>
      <c r="M423">
        <v>51</v>
      </c>
      <c r="N423" t="s">
        <v>961</v>
      </c>
      <c r="O423" t="s">
        <v>54</v>
      </c>
      <c r="P423">
        <v>4400</v>
      </c>
      <c r="Q423" t="s">
        <v>229</v>
      </c>
      <c r="R423">
        <v>4410</v>
      </c>
      <c r="S423" t="s">
        <v>230</v>
      </c>
      <c r="T423">
        <v>4411</v>
      </c>
      <c r="U423" t="s">
        <v>231</v>
      </c>
      <c r="V423">
        <v>57</v>
      </c>
      <c r="W423" t="s">
        <v>968</v>
      </c>
      <c r="X423">
        <v>4000</v>
      </c>
      <c r="Y423" t="s">
        <v>233</v>
      </c>
      <c r="Z423" t="s">
        <v>815</v>
      </c>
      <c r="AA423" t="s">
        <v>948</v>
      </c>
      <c r="AB423" t="s">
        <v>567</v>
      </c>
      <c r="AC423" t="s">
        <v>962</v>
      </c>
      <c r="AD423" t="s">
        <v>963</v>
      </c>
      <c r="AG423" s="1">
        <v>2200000</v>
      </c>
      <c r="AH423">
        <v>0</v>
      </c>
      <c r="AI423" s="1">
        <v>255000</v>
      </c>
      <c r="AJ423" s="1">
        <v>255000</v>
      </c>
      <c r="AK423" s="1">
        <v>255000</v>
      </c>
      <c r="AL423" s="1">
        <v>255000</v>
      </c>
      <c r="AM423" s="1">
        <v>255000</v>
      </c>
      <c r="AN423" s="1">
        <v>1945000</v>
      </c>
      <c r="AO423" s="1">
        <v>1945000</v>
      </c>
      <c r="AP423">
        <v>0</v>
      </c>
      <c r="AQ423" s="1">
        <v>3000000</v>
      </c>
      <c r="AR423">
        <v>0</v>
      </c>
      <c r="AS423" s="1">
        <v>800000</v>
      </c>
      <c r="AT423" s="1">
        <v>2200000</v>
      </c>
    </row>
    <row r="424" spans="1:46" hidden="1" x14ac:dyDescent="0.35">
      <c r="A424" t="s">
        <v>812</v>
      </c>
      <c r="B424" t="s">
        <v>64</v>
      </c>
      <c r="C424">
        <v>3</v>
      </c>
      <c r="D424" t="s">
        <v>202</v>
      </c>
      <c r="E424">
        <v>3.7</v>
      </c>
      <c r="F424" t="s">
        <v>591</v>
      </c>
      <c r="G424" t="s">
        <v>592</v>
      </c>
      <c r="H424" t="s">
        <v>591</v>
      </c>
      <c r="I424" t="s">
        <v>65</v>
      </c>
      <c r="J424" t="s">
        <v>66</v>
      </c>
      <c r="K424" t="s">
        <v>946</v>
      </c>
      <c r="L424">
        <v>7</v>
      </c>
      <c r="M424">
        <v>53</v>
      </c>
      <c r="N424" t="s">
        <v>969</v>
      </c>
      <c r="O424" t="s">
        <v>116</v>
      </c>
      <c r="P424">
        <v>5200</v>
      </c>
      <c r="Q424" t="s">
        <v>364</v>
      </c>
      <c r="R424">
        <v>5230</v>
      </c>
      <c r="S424" t="s">
        <v>118</v>
      </c>
      <c r="T424">
        <v>5231</v>
      </c>
      <c r="U424" t="s">
        <v>602</v>
      </c>
      <c r="V424">
        <v>0</v>
      </c>
      <c r="W424" t="s">
        <v>58</v>
      </c>
      <c r="X424">
        <v>5000</v>
      </c>
      <c r="Y424" t="s">
        <v>118</v>
      </c>
      <c r="Z424" t="s">
        <v>815</v>
      </c>
      <c r="AA424" t="s">
        <v>948</v>
      </c>
      <c r="AB424" t="s">
        <v>567</v>
      </c>
      <c r="AC424" t="s">
        <v>970</v>
      </c>
      <c r="AD424" t="s">
        <v>971</v>
      </c>
      <c r="AG424" s="1">
        <v>50000</v>
      </c>
      <c r="AH424" s="1">
        <v>50000</v>
      </c>
      <c r="AI424" s="1">
        <v>49532</v>
      </c>
      <c r="AJ424">
        <v>0</v>
      </c>
      <c r="AK424">
        <v>0</v>
      </c>
      <c r="AL424">
        <v>0</v>
      </c>
      <c r="AM424">
        <v>0</v>
      </c>
      <c r="AN424" s="1">
        <v>50000</v>
      </c>
      <c r="AO424" s="1">
        <v>50000</v>
      </c>
      <c r="AP424">
        <v>0</v>
      </c>
      <c r="AQ424">
        <v>0</v>
      </c>
      <c r="AR424">
        <v>0</v>
      </c>
      <c r="AS424">
        <v>0</v>
      </c>
      <c r="AT424">
        <v>0</v>
      </c>
    </row>
    <row r="425" spans="1:46" hidden="1" x14ac:dyDescent="0.35">
      <c r="A425" t="s">
        <v>812</v>
      </c>
      <c r="B425" t="s">
        <v>64</v>
      </c>
      <c r="C425">
        <v>3</v>
      </c>
      <c r="D425" t="s">
        <v>202</v>
      </c>
      <c r="E425">
        <v>3.7</v>
      </c>
      <c r="F425" t="s">
        <v>591</v>
      </c>
      <c r="G425" t="s">
        <v>592</v>
      </c>
      <c r="H425" t="s">
        <v>591</v>
      </c>
      <c r="I425" t="s">
        <v>65</v>
      </c>
      <c r="J425" t="s">
        <v>66</v>
      </c>
      <c r="K425" t="s">
        <v>946</v>
      </c>
      <c r="L425">
        <v>7</v>
      </c>
      <c r="M425">
        <v>53</v>
      </c>
      <c r="N425" t="s">
        <v>969</v>
      </c>
      <c r="O425" t="s">
        <v>116</v>
      </c>
      <c r="P425">
        <v>5300</v>
      </c>
      <c r="Q425" t="s">
        <v>450</v>
      </c>
      <c r="R425">
        <v>5310</v>
      </c>
      <c r="S425" t="s">
        <v>118</v>
      </c>
      <c r="T425">
        <v>5311</v>
      </c>
      <c r="U425" t="s">
        <v>451</v>
      </c>
      <c r="V425">
        <v>0</v>
      </c>
      <c r="W425" t="s">
        <v>58</v>
      </c>
      <c r="X425">
        <v>5000</v>
      </c>
      <c r="Y425" t="s">
        <v>118</v>
      </c>
      <c r="Z425" t="s">
        <v>815</v>
      </c>
      <c r="AA425" t="s">
        <v>948</v>
      </c>
      <c r="AB425" t="s">
        <v>567</v>
      </c>
      <c r="AC425" t="s">
        <v>970</v>
      </c>
      <c r="AD425" t="s">
        <v>971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</row>
    <row r="426" spans="1:46" hidden="1" x14ac:dyDescent="0.35">
      <c r="A426" t="s">
        <v>812</v>
      </c>
      <c r="B426" t="s">
        <v>64</v>
      </c>
      <c r="C426">
        <v>3</v>
      </c>
      <c r="D426" t="s">
        <v>202</v>
      </c>
      <c r="E426">
        <v>3.7</v>
      </c>
      <c r="F426" t="s">
        <v>591</v>
      </c>
      <c r="G426" t="s">
        <v>592</v>
      </c>
      <c r="H426" t="s">
        <v>591</v>
      </c>
      <c r="I426" t="s">
        <v>65</v>
      </c>
      <c r="J426" t="s">
        <v>66</v>
      </c>
      <c r="K426" t="s">
        <v>946</v>
      </c>
      <c r="L426">
        <v>7</v>
      </c>
      <c r="M426">
        <v>53</v>
      </c>
      <c r="N426" t="s">
        <v>969</v>
      </c>
      <c r="O426" t="s">
        <v>54</v>
      </c>
      <c r="P426">
        <v>2200</v>
      </c>
      <c r="Q426" t="s">
        <v>306</v>
      </c>
      <c r="R426">
        <v>2210</v>
      </c>
      <c r="S426" t="s">
        <v>105</v>
      </c>
      <c r="T426">
        <v>2211</v>
      </c>
      <c r="U426" t="s">
        <v>307</v>
      </c>
      <c r="V426">
        <v>4</v>
      </c>
      <c r="W426" t="s">
        <v>972</v>
      </c>
      <c r="X426">
        <v>2000</v>
      </c>
      <c r="Y426" t="s">
        <v>105</v>
      </c>
      <c r="Z426" t="s">
        <v>815</v>
      </c>
      <c r="AA426" t="s">
        <v>948</v>
      </c>
      <c r="AB426" t="s">
        <v>567</v>
      </c>
      <c r="AC426" t="s">
        <v>970</v>
      </c>
      <c r="AD426" t="s">
        <v>971</v>
      </c>
      <c r="AG426" s="1">
        <v>600000</v>
      </c>
      <c r="AH426" s="1">
        <v>600000</v>
      </c>
      <c r="AI426" s="1">
        <v>572668.80000000005</v>
      </c>
      <c r="AJ426" s="1">
        <v>572668.80000000005</v>
      </c>
      <c r="AK426" s="1">
        <v>572668.80000000005</v>
      </c>
      <c r="AL426" s="1">
        <v>572668.80000000005</v>
      </c>
      <c r="AM426" s="1">
        <v>572668.80000000005</v>
      </c>
      <c r="AN426" s="1">
        <v>27331.200000000001</v>
      </c>
      <c r="AO426" s="1">
        <v>27331.200000000001</v>
      </c>
      <c r="AP426">
        <v>0</v>
      </c>
      <c r="AQ426">
        <v>0</v>
      </c>
      <c r="AR426">
        <v>0</v>
      </c>
      <c r="AS426">
        <v>0</v>
      </c>
      <c r="AT426">
        <v>0</v>
      </c>
    </row>
    <row r="427" spans="1:46" hidden="1" x14ac:dyDescent="0.35">
      <c r="A427" t="s">
        <v>812</v>
      </c>
      <c r="B427" t="s">
        <v>64</v>
      </c>
      <c r="C427">
        <v>3</v>
      </c>
      <c r="D427" t="s">
        <v>202</v>
      </c>
      <c r="E427">
        <v>3.7</v>
      </c>
      <c r="F427" t="s">
        <v>591</v>
      </c>
      <c r="G427" t="s">
        <v>592</v>
      </c>
      <c r="H427" t="s">
        <v>591</v>
      </c>
      <c r="I427" t="s">
        <v>65</v>
      </c>
      <c r="J427" t="s">
        <v>66</v>
      </c>
      <c r="K427" t="s">
        <v>946</v>
      </c>
      <c r="L427">
        <v>7</v>
      </c>
      <c r="M427">
        <v>53</v>
      </c>
      <c r="N427" t="s">
        <v>969</v>
      </c>
      <c r="O427" t="s">
        <v>54</v>
      </c>
      <c r="P427">
        <v>2200</v>
      </c>
      <c r="Q427" t="s">
        <v>306</v>
      </c>
      <c r="R427">
        <v>2220</v>
      </c>
      <c r="S427" t="s">
        <v>105</v>
      </c>
      <c r="T427">
        <v>2221</v>
      </c>
      <c r="U427" t="s">
        <v>413</v>
      </c>
      <c r="V427">
        <v>5</v>
      </c>
      <c r="W427" t="s">
        <v>973</v>
      </c>
      <c r="X427">
        <v>2000</v>
      </c>
      <c r="Y427" t="s">
        <v>105</v>
      </c>
      <c r="Z427" t="s">
        <v>815</v>
      </c>
      <c r="AA427" t="s">
        <v>948</v>
      </c>
      <c r="AB427" t="s">
        <v>567</v>
      </c>
      <c r="AC427" t="s">
        <v>970</v>
      </c>
      <c r="AD427" t="s">
        <v>971</v>
      </c>
      <c r="AG427" s="1">
        <v>150000</v>
      </c>
      <c r="AH427" s="1">
        <v>150000</v>
      </c>
      <c r="AI427" s="1">
        <v>140400</v>
      </c>
      <c r="AJ427" s="1">
        <v>140400</v>
      </c>
      <c r="AK427" s="1">
        <v>140400</v>
      </c>
      <c r="AL427" s="1">
        <v>140400</v>
      </c>
      <c r="AM427" s="1">
        <v>140400</v>
      </c>
      <c r="AN427" s="1">
        <v>9600</v>
      </c>
      <c r="AO427" s="1">
        <v>9600</v>
      </c>
      <c r="AP427">
        <v>0</v>
      </c>
      <c r="AQ427">
        <v>0</v>
      </c>
      <c r="AR427">
        <v>0</v>
      </c>
      <c r="AS427">
        <v>0</v>
      </c>
      <c r="AT427">
        <v>0</v>
      </c>
    </row>
    <row r="428" spans="1:46" hidden="1" x14ac:dyDescent="0.35">
      <c r="A428" t="s">
        <v>812</v>
      </c>
      <c r="B428" t="s">
        <v>64</v>
      </c>
      <c r="C428">
        <v>3</v>
      </c>
      <c r="D428" t="s">
        <v>202</v>
      </c>
      <c r="E428">
        <v>3.7</v>
      </c>
      <c r="F428" t="s">
        <v>591</v>
      </c>
      <c r="G428" t="s">
        <v>592</v>
      </c>
      <c r="H428" t="s">
        <v>591</v>
      </c>
      <c r="I428" t="s">
        <v>65</v>
      </c>
      <c r="J428" t="s">
        <v>66</v>
      </c>
      <c r="K428" t="s">
        <v>946</v>
      </c>
      <c r="L428">
        <v>7</v>
      </c>
      <c r="M428">
        <v>53</v>
      </c>
      <c r="N428" t="s">
        <v>969</v>
      </c>
      <c r="O428" t="s">
        <v>54</v>
      </c>
      <c r="P428">
        <v>2300</v>
      </c>
      <c r="Q428" t="s">
        <v>457</v>
      </c>
      <c r="R428">
        <v>2350</v>
      </c>
      <c r="S428" t="s">
        <v>105</v>
      </c>
      <c r="T428">
        <v>2351</v>
      </c>
      <c r="U428" t="s">
        <v>458</v>
      </c>
      <c r="V428">
        <v>0</v>
      </c>
      <c r="W428" t="s">
        <v>58</v>
      </c>
      <c r="X428">
        <v>2000</v>
      </c>
      <c r="Y428" t="s">
        <v>105</v>
      </c>
      <c r="Z428" t="s">
        <v>815</v>
      </c>
      <c r="AA428" t="s">
        <v>948</v>
      </c>
      <c r="AB428" t="s">
        <v>567</v>
      </c>
      <c r="AC428" t="s">
        <v>970</v>
      </c>
      <c r="AD428" t="s">
        <v>971</v>
      </c>
      <c r="AG428" s="1">
        <v>200000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 s="1">
        <v>200000</v>
      </c>
      <c r="AO428" s="1">
        <v>200000</v>
      </c>
      <c r="AP428">
        <v>0</v>
      </c>
      <c r="AQ428" s="1">
        <v>200000</v>
      </c>
      <c r="AR428">
        <v>0</v>
      </c>
      <c r="AS428">
        <v>0</v>
      </c>
      <c r="AT428" s="1">
        <v>200000</v>
      </c>
    </row>
    <row r="429" spans="1:46" hidden="1" x14ac:dyDescent="0.35">
      <c r="A429" t="s">
        <v>812</v>
      </c>
      <c r="B429" t="s">
        <v>64</v>
      </c>
      <c r="C429">
        <v>3</v>
      </c>
      <c r="D429" t="s">
        <v>202</v>
      </c>
      <c r="E429">
        <v>3.7</v>
      </c>
      <c r="F429" t="s">
        <v>591</v>
      </c>
      <c r="G429" t="s">
        <v>592</v>
      </c>
      <c r="H429" t="s">
        <v>591</v>
      </c>
      <c r="I429" t="s">
        <v>65</v>
      </c>
      <c r="J429" t="s">
        <v>66</v>
      </c>
      <c r="K429" t="s">
        <v>946</v>
      </c>
      <c r="L429">
        <v>7</v>
      </c>
      <c r="M429">
        <v>53</v>
      </c>
      <c r="N429" t="s">
        <v>969</v>
      </c>
      <c r="O429" t="s">
        <v>54</v>
      </c>
      <c r="P429">
        <v>3200</v>
      </c>
      <c r="Q429" t="s">
        <v>136</v>
      </c>
      <c r="R429">
        <v>3260</v>
      </c>
      <c r="S429" t="s">
        <v>56</v>
      </c>
      <c r="T429">
        <v>3261</v>
      </c>
      <c r="U429" t="s">
        <v>409</v>
      </c>
      <c r="V429">
        <v>8</v>
      </c>
      <c r="W429" t="s">
        <v>580</v>
      </c>
      <c r="X429">
        <v>3000</v>
      </c>
      <c r="Y429" t="s">
        <v>56</v>
      </c>
      <c r="Z429" t="s">
        <v>815</v>
      </c>
      <c r="AA429" t="s">
        <v>948</v>
      </c>
      <c r="AB429" t="s">
        <v>567</v>
      </c>
      <c r="AC429" t="s">
        <v>970</v>
      </c>
      <c r="AD429" t="s">
        <v>971</v>
      </c>
      <c r="AG429" s="1">
        <v>600000</v>
      </c>
      <c r="AH429" s="1">
        <v>600000</v>
      </c>
      <c r="AI429" s="1">
        <v>556568</v>
      </c>
      <c r="AJ429" s="1">
        <v>556568</v>
      </c>
      <c r="AK429" s="1">
        <v>556568</v>
      </c>
      <c r="AL429" s="1">
        <v>556568</v>
      </c>
      <c r="AM429" s="1">
        <v>556568</v>
      </c>
      <c r="AN429" s="1">
        <v>43432</v>
      </c>
      <c r="AO429" s="1">
        <v>43432</v>
      </c>
      <c r="AP429">
        <v>0</v>
      </c>
      <c r="AQ429">
        <v>0</v>
      </c>
      <c r="AR429">
        <v>0</v>
      </c>
      <c r="AS429">
        <v>0</v>
      </c>
      <c r="AT429">
        <v>0</v>
      </c>
    </row>
    <row r="430" spans="1:46" hidden="1" x14ac:dyDescent="0.35">
      <c r="A430" t="s">
        <v>812</v>
      </c>
      <c r="B430" t="s">
        <v>64</v>
      </c>
      <c r="C430">
        <v>3</v>
      </c>
      <c r="D430" t="s">
        <v>202</v>
      </c>
      <c r="E430">
        <v>3.7</v>
      </c>
      <c r="F430" t="s">
        <v>591</v>
      </c>
      <c r="G430" t="s">
        <v>592</v>
      </c>
      <c r="H430" t="s">
        <v>591</v>
      </c>
      <c r="I430" t="s">
        <v>65</v>
      </c>
      <c r="J430" t="s">
        <v>66</v>
      </c>
      <c r="K430" t="s">
        <v>946</v>
      </c>
      <c r="L430">
        <v>7</v>
      </c>
      <c r="M430">
        <v>53</v>
      </c>
      <c r="N430" t="s">
        <v>969</v>
      </c>
      <c r="O430" t="s">
        <v>54</v>
      </c>
      <c r="P430">
        <v>3800</v>
      </c>
      <c r="Q430" t="s">
        <v>227</v>
      </c>
      <c r="R430">
        <v>3820</v>
      </c>
      <c r="S430" t="s">
        <v>56</v>
      </c>
      <c r="T430">
        <v>3821</v>
      </c>
      <c r="U430" t="s">
        <v>228</v>
      </c>
      <c r="V430">
        <v>15</v>
      </c>
      <c r="W430" t="s">
        <v>581</v>
      </c>
      <c r="X430">
        <v>3000</v>
      </c>
      <c r="Y430" t="s">
        <v>56</v>
      </c>
      <c r="Z430" t="s">
        <v>815</v>
      </c>
      <c r="AA430" t="s">
        <v>948</v>
      </c>
      <c r="AB430" t="s">
        <v>567</v>
      </c>
      <c r="AC430" t="s">
        <v>970</v>
      </c>
      <c r="AD430" t="s">
        <v>971</v>
      </c>
      <c r="AG430" s="1">
        <v>500000</v>
      </c>
      <c r="AH430" s="1">
        <v>750000</v>
      </c>
      <c r="AI430" s="1">
        <v>481400</v>
      </c>
      <c r="AJ430" s="1">
        <v>481400</v>
      </c>
      <c r="AK430" s="1">
        <v>481400</v>
      </c>
      <c r="AL430" s="1">
        <v>481400</v>
      </c>
      <c r="AM430" s="1">
        <v>481400</v>
      </c>
      <c r="AN430" s="1">
        <v>18600</v>
      </c>
      <c r="AO430" s="1">
        <v>18600</v>
      </c>
      <c r="AP430">
        <v>0</v>
      </c>
      <c r="AQ430">
        <v>0</v>
      </c>
      <c r="AR430">
        <v>0</v>
      </c>
      <c r="AS430" s="1">
        <v>250000</v>
      </c>
      <c r="AT430" s="1">
        <v>-250000</v>
      </c>
    </row>
    <row r="431" spans="1:46" hidden="1" x14ac:dyDescent="0.35">
      <c r="A431" t="s">
        <v>812</v>
      </c>
      <c r="B431" t="s">
        <v>64</v>
      </c>
      <c r="C431">
        <v>3</v>
      </c>
      <c r="D431" t="s">
        <v>202</v>
      </c>
      <c r="E431">
        <v>3.7</v>
      </c>
      <c r="F431" t="s">
        <v>591</v>
      </c>
      <c r="G431" t="s">
        <v>592</v>
      </c>
      <c r="H431" t="s">
        <v>591</v>
      </c>
      <c r="I431" t="s">
        <v>65</v>
      </c>
      <c r="J431" t="s">
        <v>66</v>
      </c>
      <c r="K431" t="s">
        <v>946</v>
      </c>
      <c r="L431">
        <v>7</v>
      </c>
      <c r="M431">
        <v>53</v>
      </c>
      <c r="N431" t="s">
        <v>969</v>
      </c>
      <c r="O431" t="s">
        <v>54</v>
      </c>
      <c r="P431">
        <v>3800</v>
      </c>
      <c r="Q431" t="s">
        <v>227</v>
      </c>
      <c r="R431">
        <v>3820</v>
      </c>
      <c r="S431" t="s">
        <v>56</v>
      </c>
      <c r="T431">
        <v>3821</v>
      </c>
      <c r="U431" t="s">
        <v>228</v>
      </c>
      <c r="V431">
        <v>17</v>
      </c>
      <c r="W431" t="s">
        <v>974</v>
      </c>
      <c r="X431">
        <v>3000</v>
      </c>
      <c r="Y431" t="s">
        <v>56</v>
      </c>
      <c r="Z431" t="s">
        <v>815</v>
      </c>
      <c r="AA431" t="s">
        <v>948</v>
      </c>
      <c r="AB431" t="s">
        <v>567</v>
      </c>
      <c r="AC431" t="s">
        <v>970</v>
      </c>
      <c r="AD431" t="s">
        <v>971</v>
      </c>
      <c r="AG431" s="1">
        <v>250000</v>
      </c>
      <c r="AH431" s="1">
        <v>250009.68</v>
      </c>
      <c r="AI431" s="1">
        <v>240000.01</v>
      </c>
      <c r="AJ431" s="1">
        <v>240000.01</v>
      </c>
      <c r="AK431" s="1">
        <v>240000.01</v>
      </c>
      <c r="AL431">
        <v>0</v>
      </c>
      <c r="AM431">
        <v>0</v>
      </c>
      <c r="AN431" s="1">
        <v>9999.99</v>
      </c>
      <c r="AO431" s="1">
        <v>250000</v>
      </c>
      <c r="AP431">
        <v>0</v>
      </c>
      <c r="AQ431">
        <v>0</v>
      </c>
      <c r="AR431">
        <v>0</v>
      </c>
      <c r="AS431">
        <v>9.68</v>
      </c>
      <c r="AT431">
        <v>-9.68</v>
      </c>
    </row>
    <row r="432" spans="1:46" hidden="1" x14ac:dyDescent="0.35">
      <c r="A432" t="s">
        <v>812</v>
      </c>
      <c r="B432" t="s">
        <v>64</v>
      </c>
      <c r="C432">
        <v>3</v>
      </c>
      <c r="D432" t="s">
        <v>202</v>
      </c>
      <c r="E432">
        <v>3.7</v>
      </c>
      <c r="F432" t="s">
        <v>591</v>
      </c>
      <c r="G432" t="s">
        <v>592</v>
      </c>
      <c r="H432" t="s">
        <v>591</v>
      </c>
      <c r="I432" t="s">
        <v>65</v>
      </c>
      <c r="J432" t="s">
        <v>66</v>
      </c>
      <c r="K432" t="s">
        <v>946</v>
      </c>
      <c r="L432">
        <v>7</v>
      </c>
      <c r="M432">
        <v>53</v>
      </c>
      <c r="N432" t="s">
        <v>969</v>
      </c>
      <c r="O432" t="s">
        <v>54</v>
      </c>
      <c r="P432">
        <v>3800</v>
      </c>
      <c r="Q432" t="s">
        <v>227</v>
      </c>
      <c r="R432">
        <v>3820</v>
      </c>
      <c r="S432" t="s">
        <v>56</v>
      </c>
      <c r="T432">
        <v>3821</v>
      </c>
      <c r="U432" t="s">
        <v>228</v>
      </c>
      <c r="V432">
        <v>18</v>
      </c>
      <c r="W432" t="s">
        <v>975</v>
      </c>
      <c r="X432">
        <v>3000</v>
      </c>
      <c r="Y432" t="s">
        <v>56</v>
      </c>
      <c r="Z432" t="s">
        <v>815</v>
      </c>
      <c r="AA432" t="s">
        <v>948</v>
      </c>
      <c r="AB432" t="s">
        <v>567</v>
      </c>
      <c r="AC432" t="s">
        <v>970</v>
      </c>
      <c r="AD432" t="s">
        <v>971</v>
      </c>
      <c r="AG432">
        <v>0</v>
      </c>
      <c r="AH432" s="1">
        <v>199990.32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9.68</v>
      </c>
      <c r="AR432">
        <v>0</v>
      </c>
      <c r="AS432" s="1">
        <v>200000</v>
      </c>
      <c r="AT432" s="1">
        <v>-199990.32</v>
      </c>
    </row>
    <row r="433" spans="1:46" hidden="1" x14ac:dyDescent="0.35">
      <c r="A433" t="s">
        <v>812</v>
      </c>
      <c r="B433" t="s">
        <v>64</v>
      </c>
      <c r="C433">
        <v>3</v>
      </c>
      <c r="D433" t="s">
        <v>202</v>
      </c>
      <c r="E433">
        <v>3.7</v>
      </c>
      <c r="F433" t="s">
        <v>591</v>
      </c>
      <c r="G433" t="s">
        <v>592</v>
      </c>
      <c r="H433" t="s">
        <v>591</v>
      </c>
      <c r="I433" t="s">
        <v>65</v>
      </c>
      <c r="J433" t="s">
        <v>66</v>
      </c>
      <c r="K433" t="s">
        <v>946</v>
      </c>
      <c r="L433">
        <v>7</v>
      </c>
      <c r="M433">
        <v>53</v>
      </c>
      <c r="N433" t="s">
        <v>969</v>
      </c>
      <c r="O433" t="s">
        <v>54</v>
      </c>
      <c r="P433">
        <v>3800</v>
      </c>
      <c r="Q433" t="s">
        <v>227</v>
      </c>
      <c r="R433">
        <v>3820</v>
      </c>
      <c r="S433" t="s">
        <v>56</v>
      </c>
      <c r="T433">
        <v>3821</v>
      </c>
      <c r="U433" t="s">
        <v>228</v>
      </c>
      <c r="V433">
        <v>20</v>
      </c>
      <c r="W433" t="s">
        <v>976</v>
      </c>
      <c r="X433">
        <v>3000</v>
      </c>
      <c r="Y433" t="s">
        <v>56</v>
      </c>
      <c r="Z433" t="s">
        <v>815</v>
      </c>
      <c r="AA433" t="s">
        <v>948</v>
      </c>
      <c r="AB433" t="s">
        <v>567</v>
      </c>
      <c r="AC433" t="s">
        <v>970</v>
      </c>
      <c r="AD433" t="s">
        <v>971</v>
      </c>
      <c r="AG433" s="1">
        <v>500000</v>
      </c>
      <c r="AH433" s="1">
        <v>300000</v>
      </c>
      <c r="AI433" s="1">
        <v>498800</v>
      </c>
      <c r="AJ433">
        <v>0</v>
      </c>
      <c r="AK433">
        <v>0</v>
      </c>
      <c r="AL433">
        <v>0</v>
      </c>
      <c r="AM433">
        <v>0</v>
      </c>
      <c r="AN433" s="1">
        <v>500000</v>
      </c>
      <c r="AO433" s="1">
        <v>500000</v>
      </c>
      <c r="AP433">
        <v>0</v>
      </c>
      <c r="AQ433" s="1">
        <v>200000</v>
      </c>
      <c r="AR433">
        <v>0</v>
      </c>
      <c r="AS433">
        <v>0</v>
      </c>
      <c r="AT433" s="1">
        <v>200000</v>
      </c>
    </row>
    <row r="434" spans="1:46" hidden="1" x14ac:dyDescent="0.35">
      <c r="A434" t="s">
        <v>812</v>
      </c>
      <c r="B434" t="s">
        <v>64</v>
      </c>
      <c r="C434">
        <v>3</v>
      </c>
      <c r="D434" t="s">
        <v>202</v>
      </c>
      <c r="E434">
        <v>3.7</v>
      </c>
      <c r="F434" t="s">
        <v>591</v>
      </c>
      <c r="G434" t="s">
        <v>592</v>
      </c>
      <c r="H434" t="s">
        <v>591</v>
      </c>
      <c r="I434" t="s">
        <v>65</v>
      </c>
      <c r="J434" t="s">
        <v>66</v>
      </c>
      <c r="K434" t="s">
        <v>946</v>
      </c>
      <c r="L434">
        <v>7</v>
      </c>
      <c r="M434">
        <v>53</v>
      </c>
      <c r="N434" t="s">
        <v>969</v>
      </c>
      <c r="O434" t="s">
        <v>54</v>
      </c>
      <c r="P434">
        <v>3800</v>
      </c>
      <c r="Q434" t="s">
        <v>227</v>
      </c>
      <c r="R434">
        <v>3820</v>
      </c>
      <c r="S434" t="s">
        <v>56</v>
      </c>
      <c r="T434">
        <v>3821</v>
      </c>
      <c r="U434" t="s">
        <v>228</v>
      </c>
      <c r="V434">
        <v>29</v>
      </c>
      <c r="W434" t="s">
        <v>977</v>
      </c>
      <c r="X434">
        <v>3000</v>
      </c>
      <c r="Y434" t="s">
        <v>56</v>
      </c>
      <c r="Z434" t="s">
        <v>815</v>
      </c>
      <c r="AA434" t="s">
        <v>948</v>
      </c>
      <c r="AB434" t="s">
        <v>567</v>
      </c>
      <c r="AC434" t="s">
        <v>970</v>
      </c>
      <c r="AD434" t="s">
        <v>971</v>
      </c>
      <c r="AG434" s="1">
        <v>200000</v>
      </c>
      <c r="AH434" s="1">
        <v>199990.32</v>
      </c>
      <c r="AI434" s="1">
        <v>195360.99</v>
      </c>
      <c r="AJ434" s="1">
        <v>195360.99</v>
      </c>
      <c r="AK434" s="1">
        <v>195360.99</v>
      </c>
      <c r="AL434">
        <v>0</v>
      </c>
      <c r="AM434">
        <v>0</v>
      </c>
      <c r="AN434" s="1">
        <v>4639.01</v>
      </c>
      <c r="AO434" s="1">
        <v>200000</v>
      </c>
      <c r="AP434">
        <v>0</v>
      </c>
      <c r="AQ434">
        <v>9.68</v>
      </c>
      <c r="AR434">
        <v>0</v>
      </c>
      <c r="AS434">
        <v>0</v>
      </c>
      <c r="AT434">
        <v>9.68</v>
      </c>
    </row>
    <row r="435" spans="1:46" hidden="1" x14ac:dyDescent="0.35">
      <c r="A435" t="s">
        <v>812</v>
      </c>
      <c r="B435" t="s">
        <v>64</v>
      </c>
      <c r="C435">
        <v>3</v>
      </c>
      <c r="D435" t="s">
        <v>202</v>
      </c>
      <c r="E435">
        <v>3.7</v>
      </c>
      <c r="F435" t="s">
        <v>591</v>
      </c>
      <c r="G435" t="s">
        <v>592</v>
      </c>
      <c r="H435" t="s">
        <v>591</v>
      </c>
      <c r="I435" t="s">
        <v>65</v>
      </c>
      <c r="J435" t="s">
        <v>66</v>
      </c>
      <c r="K435" t="s">
        <v>946</v>
      </c>
      <c r="L435">
        <v>7</v>
      </c>
      <c r="M435">
        <v>53</v>
      </c>
      <c r="N435" t="s">
        <v>969</v>
      </c>
      <c r="O435" t="s">
        <v>54</v>
      </c>
      <c r="P435">
        <v>3800</v>
      </c>
      <c r="Q435" t="s">
        <v>227</v>
      </c>
      <c r="R435">
        <v>3820</v>
      </c>
      <c r="S435" t="s">
        <v>56</v>
      </c>
      <c r="T435">
        <v>3821</v>
      </c>
      <c r="U435" t="s">
        <v>228</v>
      </c>
      <c r="V435">
        <v>30</v>
      </c>
      <c r="W435" t="s">
        <v>978</v>
      </c>
      <c r="X435">
        <v>3000</v>
      </c>
      <c r="Y435" t="s">
        <v>56</v>
      </c>
      <c r="Z435" t="s">
        <v>815</v>
      </c>
      <c r="AA435" t="s">
        <v>948</v>
      </c>
      <c r="AB435" t="s">
        <v>567</v>
      </c>
      <c r="AC435" t="s">
        <v>970</v>
      </c>
      <c r="AD435" t="s">
        <v>971</v>
      </c>
      <c r="AG435" s="1">
        <v>150000</v>
      </c>
      <c r="AH435" s="1">
        <v>150000</v>
      </c>
      <c r="AI435">
        <v>0</v>
      </c>
      <c r="AJ435">
        <v>0</v>
      </c>
      <c r="AK435">
        <v>0</v>
      </c>
      <c r="AL435">
        <v>0</v>
      </c>
      <c r="AM435">
        <v>0</v>
      </c>
      <c r="AN435" s="1">
        <v>150000</v>
      </c>
      <c r="AO435" s="1">
        <v>150000</v>
      </c>
      <c r="AP435">
        <v>0</v>
      </c>
      <c r="AQ435">
        <v>0</v>
      </c>
      <c r="AR435">
        <v>0</v>
      </c>
      <c r="AS435">
        <v>0</v>
      </c>
      <c r="AT435">
        <v>0</v>
      </c>
    </row>
    <row r="436" spans="1:46" hidden="1" x14ac:dyDescent="0.35">
      <c r="A436" t="s">
        <v>812</v>
      </c>
      <c r="B436" t="s">
        <v>64</v>
      </c>
      <c r="C436">
        <v>3</v>
      </c>
      <c r="D436" t="s">
        <v>202</v>
      </c>
      <c r="E436">
        <v>3.7</v>
      </c>
      <c r="F436" t="s">
        <v>591</v>
      </c>
      <c r="G436" t="s">
        <v>592</v>
      </c>
      <c r="H436" t="s">
        <v>591</v>
      </c>
      <c r="I436" t="s">
        <v>65</v>
      </c>
      <c r="J436" t="s">
        <v>66</v>
      </c>
      <c r="K436" t="s">
        <v>946</v>
      </c>
      <c r="L436">
        <v>7</v>
      </c>
      <c r="M436">
        <v>53</v>
      </c>
      <c r="N436" t="s">
        <v>969</v>
      </c>
      <c r="O436" t="s">
        <v>54</v>
      </c>
      <c r="P436">
        <v>3800</v>
      </c>
      <c r="Q436" t="s">
        <v>227</v>
      </c>
      <c r="R436">
        <v>3820</v>
      </c>
      <c r="S436" t="s">
        <v>56</v>
      </c>
      <c r="T436">
        <v>3821</v>
      </c>
      <c r="U436" t="s">
        <v>228</v>
      </c>
      <c r="V436">
        <v>31</v>
      </c>
      <c r="W436" t="s">
        <v>979</v>
      </c>
      <c r="X436">
        <v>3000</v>
      </c>
      <c r="Y436" t="s">
        <v>56</v>
      </c>
      <c r="Z436" t="s">
        <v>815</v>
      </c>
      <c r="AA436" t="s">
        <v>948</v>
      </c>
      <c r="AB436" t="s">
        <v>567</v>
      </c>
      <c r="AC436" t="s">
        <v>970</v>
      </c>
      <c r="AD436" t="s">
        <v>971</v>
      </c>
      <c r="AG436" s="1">
        <v>100000</v>
      </c>
      <c r="AH436" s="1">
        <v>100009.68</v>
      </c>
      <c r="AI436">
        <v>0</v>
      </c>
      <c r="AJ436">
        <v>0</v>
      </c>
      <c r="AK436">
        <v>0</v>
      </c>
      <c r="AL436">
        <v>0</v>
      </c>
      <c r="AM436">
        <v>0</v>
      </c>
      <c r="AN436" s="1">
        <v>100000</v>
      </c>
      <c r="AO436" s="1">
        <v>100000</v>
      </c>
      <c r="AP436">
        <v>0</v>
      </c>
      <c r="AQ436">
        <v>0</v>
      </c>
      <c r="AR436">
        <v>0</v>
      </c>
      <c r="AS436">
        <v>9.68</v>
      </c>
      <c r="AT436">
        <v>-9.68</v>
      </c>
    </row>
    <row r="437" spans="1:46" hidden="1" x14ac:dyDescent="0.35">
      <c r="A437" t="s">
        <v>812</v>
      </c>
      <c r="B437" t="s">
        <v>64</v>
      </c>
      <c r="C437">
        <v>3</v>
      </c>
      <c r="D437" t="s">
        <v>202</v>
      </c>
      <c r="E437">
        <v>3.7</v>
      </c>
      <c r="F437" t="s">
        <v>591</v>
      </c>
      <c r="G437" t="s">
        <v>592</v>
      </c>
      <c r="H437" t="s">
        <v>591</v>
      </c>
      <c r="I437" t="s">
        <v>65</v>
      </c>
      <c r="J437" t="s">
        <v>66</v>
      </c>
      <c r="K437" t="s">
        <v>946</v>
      </c>
      <c r="L437">
        <v>7</v>
      </c>
      <c r="M437">
        <v>53</v>
      </c>
      <c r="N437" t="s">
        <v>969</v>
      </c>
      <c r="O437" t="s">
        <v>54</v>
      </c>
      <c r="P437">
        <v>3800</v>
      </c>
      <c r="Q437" t="s">
        <v>227</v>
      </c>
      <c r="R437">
        <v>3820</v>
      </c>
      <c r="S437" t="s">
        <v>56</v>
      </c>
      <c r="T437">
        <v>3821</v>
      </c>
      <c r="U437" t="s">
        <v>228</v>
      </c>
      <c r="V437">
        <v>32</v>
      </c>
      <c r="W437" t="s">
        <v>585</v>
      </c>
      <c r="X437">
        <v>3000</v>
      </c>
      <c r="Y437" t="s">
        <v>56</v>
      </c>
      <c r="Z437" t="s">
        <v>815</v>
      </c>
      <c r="AA437" t="s">
        <v>948</v>
      </c>
      <c r="AB437" t="s">
        <v>567</v>
      </c>
      <c r="AC437" t="s">
        <v>970</v>
      </c>
      <c r="AD437" t="s">
        <v>971</v>
      </c>
      <c r="AG437" s="1">
        <v>500000</v>
      </c>
      <c r="AH437" s="1">
        <v>500000</v>
      </c>
      <c r="AI437">
        <v>0</v>
      </c>
      <c r="AJ437">
        <v>0</v>
      </c>
      <c r="AK437">
        <v>0</v>
      </c>
      <c r="AL437">
        <v>0</v>
      </c>
      <c r="AM437">
        <v>0</v>
      </c>
      <c r="AN437" s="1">
        <v>500000</v>
      </c>
      <c r="AO437" s="1">
        <v>500000</v>
      </c>
      <c r="AP437">
        <v>0</v>
      </c>
      <c r="AQ437">
        <v>0</v>
      </c>
      <c r="AR437">
        <v>0</v>
      </c>
      <c r="AS437">
        <v>0</v>
      </c>
      <c r="AT437">
        <v>0</v>
      </c>
    </row>
    <row r="438" spans="1:46" hidden="1" x14ac:dyDescent="0.35">
      <c r="A438" t="s">
        <v>812</v>
      </c>
      <c r="B438" t="s">
        <v>64</v>
      </c>
      <c r="C438">
        <v>3</v>
      </c>
      <c r="D438" t="s">
        <v>202</v>
      </c>
      <c r="E438">
        <v>3.7</v>
      </c>
      <c r="F438" t="s">
        <v>591</v>
      </c>
      <c r="G438" t="s">
        <v>592</v>
      </c>
      <c r="H438" t="s">
        <v>591</v>
      </c>
      <c r="I438" t="s">
        <v>65</v>
      </c>
      <c r="J438" t="s">
        <v>66</v>
      </c>
      <c r="K438" t="s">
        <v>946</v>
      </c>
      <c r="L438">
        <v>7</v>
      </c>
      <c r="M438">
        <v>53</v>
      </c>
      <c r="N438" t="s">
        <v>969</v>
      </c>
      <c r="O438" t="s">
        <v>54</v>
      </c>
      <c r="P438">
        <v>3800</v>
      </c>
      <c r="Q438" t="s">
        <v>227</v>
      </c>
      <c r="R438">
        <v>3820</v>
      </c>
      <c r="S438" t="s">
        <v>56</v>
      </c>
      <c r="T438">
        <v>3821</v>
      </c>
      <c r="U438" t="s">
        <v>228</v>
      </c>
      <c r="V438">
        <v>33</v>
      </c>
      <c r="W438" t="s">
        <v>583</v>
      </c>
      <c r="X438">
        <v>3000</v>
      </c>
      <c r="Y438" t="s">
        <v>56</v>
      </c>
      <c r="Z438" t="s">
        <v>815</v>
      </c>
      <c r="AA438" t="s">
        <v>948</v>
      </c>
      <c r="AB438" t="s">
        <v>567</v>
      </c>
      <c r="AC438" t="s">
        <v>970</v>
      </c>
      <c r="AD438" t="s">
        <v>971</v>
      </c>
      <c r="AG438" s="1">
        <v>1300000</v>
      </c>
      <c r="AH438" s="1">
        <v>1300009.68</v>
      </c>
      <c r="AI438" s="1">
        <v>1183200</v>
      </c>
      <c r="AJ438">
        <v>0</v>
      </c>
      <c r="AK438">
        <v>0</v>
      </c>
      <c r="AL438">
        <v>0</v>
      </c>
      <c r="AM438">
        <v>0</v>
      </c>
      <c r="AN438" s="1">
        <v>1300000</v>
      </c>
      <c r="AO438" s="1">
        <v>1300000</v>
      </c>
      <c r="AP438">
        <v>0</v>
      </c>
      <c r="AQ438">
        <v>0</v>
      </c>
      <c r="AR438">
        <v>0</v>
      </c>
      <c r="AS438">
        <v>9.68</v>
      </c>
      <c r="AT438">
        <v>-9.68</v>
      </c>
    </row>
    <row r="439" spans="1:46" hidden="1" x14ac:dyDescent="0.35">
      <c r="A439" t="s">
        <v>812</v>
      </c>
      <c r="B439" t="s">
        <v>64</v>
      </c>
      <c r="C439">
        <v>3</v>
      </c>
      <c r="D439" t="s">
        <v>202</v>
      </c>
      <c r="E439">
        <v>3.7</v>
      </c>
      <c r="F439" t="s">
        <v>591</v>
      </c>
      <c r="G439" t="s">
        <v>592</v>
      </c>
      <c r="H439" t="s">
        <v>591</v>
      </c>
      <c r="I439" t="s">
        <v>65</v>
      </c>
      <c r="J439" t="s">
        <v>66</v>
      </c>
      <c r="K439" t="s">
        <v>946</v>
      </c>
      <c r="L439">
        <v>7</v>
      </c>
      <c r="M439">
        <v>53</v>
      </c>
      <c r="N439" t="s">
        <v>969</v>
      </c>
      <c r="O439" t="s">
        <v>54</v>
      </c>
      <c r="P439">
        <v>3800</v>
      </c>
      <c r="Q439" t="s">
        <v>227</v>
      </c>
      <c r="R439">
        <v>3820</v>
      </c>
      <c r="S439" t="s">
        <v>56</v>
      </c>
      <c r="T439">
        <v>3821</v>
      </c>
      <c r="U439" t="s">
        <v>228</v>
      </c>
      <c r="V439">
        <v>34</v>
      </c>
      <c r="W439" t="s">
        <v>584</v>
      </c>
      <c r="X439">
        <v>3000</v>
      </c>
      <c r="Y439" t="s">
        <v>56</v>
      </c>
      <c r="Z439" t="s">
        <v>815</v>
      </c>
      <c r="AA439" t="s">
        <v>948</v>
      </c>
      <c r="AB439" t="s">
        <v>567</v>
      </c>
      <c r="AC439" t="s">
        <v>970</v>
      </c>
      <c r="AD439" t="s">
        <v>971</v>
      </c>
      <c r="AG439" s="1">
        <v>1250000</v>
      </c>
      <c r="AH439" s="1">
        <v>1500000</v>
      </c>
      <c r="AI439">
        <v>0</v>
      </c>
      <c r="AJ439">
        <v>0</v>
      </c>
      <c r="AK439">
        <v>0</v>
      </c>
      <c r="AL439">
        <v>0</v>
      </c>
      <c r="AM439">
        <v>0</v>
      </c>
      <c r="AN439" s="1">
        <v>1250000</v>
      </c>
      <c r="AO439" s="1">
        <v>1250000</v>
      </c>
      <c r="AP439">
        <v>0</v>
      </c>
      <c r="AQ439">
        <v>0</v>
      </c>
      <c r="AR439">
        <v>0</v>
      </c>
      <c r="AS439" s="1">
        <v>250000</v>
      </c>
      <c r="AT439" s="1">
        <v>-250000</v>
      </c>
    </row>
    <row r="440" spans="1:46" hidden="1" x14ac:dyDescent="0.35">
      <c r="A440" t="s">
        <v>812</v>
      </c>
      <c r="B440" t="s">
        <v>64</v>
      </c>
      <c r="C440">
        <v>3</v>
      </c>
      <c r="D440" t="s">
        <v>202</v>
      </c>
      <c r="E440">
        <v>3.7</v>
      </c>
      <c r="F440" t="s">
        <v>591</v>
      </c>
      <c r="G440" t="s">
        <v>592</v>
      </c>
      <c r="H440" t="s">
        <v>591</v>
      </c>
      <c r="I440" t="s">
        <v>65</v>
      </c>
      <c r="J440" t="s">
        <v>66</v>
      </c>
      <c r="K440" t="s">
        <v>946</v>
      </c>
      <c r="L440">
        <v>7</v>
      </c>
      <c r="M440">
        <v>53</v>
      </c>
      <c r="N440" t="s">
        <v>969</v>
      </c>
      <c r="O440" t="s">
        <v>54</v>
      </c>
      <c r="P440">
        <v>3800</v>
      </c>
      <c r="Q440" t="s">
        <v>227</v>
      </c>
      <c r="R440">
        <v>3820</v>
      </c>
      <c r="S440" t="s">
        <v>56</v>
      </c>
      <c r="T440">
        <v>3821</v>
      </c>
      <c r="U440" t="s">
        <v>228</v>
      </c>
      <c r="V440">
        <v>35</v>
      </c>
      <c r="W440" t="s">
        <v>588</v>
      </c>
      <c r="X440">
        <v>3000</v>
      </c>
      <c r="Y440" t="s">
        <v>56</v>
      </c>
      <c r="Z440" t="s">
        <v>815</v>
      </c>
      <c r="AA440" t="s">
        <v>948</v>
      </c>
      <c r="AB440" t="s">
        <v>567</v>
      </c>
      <c r="AC440" t="s">
        <v>970</v>
      </c>
      <c r="AD440" t="s">
        <v>971</v>
      </c>
      <c r="AG440" s="1">
        <v>200000</v>
      </c>
      <c r="AH440" s="1">
        <v>199990.32</v>
      </c>
      <c r="AI440" s="1">
        <v>200000</v>
      </c>
      <c r="AJ440" s="1">
        <v>200000</v>
      </c>
      <c r="AK440" s="1">
        <v>200000</v>
      </c>
      <c r="AL440" s="1">
        <v>200000</v>
      </c>
      <c r="AM440" s="1">
        <v>200000</v>
      </c>
      <c r="AN440">
        <v>0</v>
      </c>
      <c r="AO440">
        <v>0</v>
      </c>
      <c r="AP440">
        <v>0</v>
      </c>
      <c r="AQ440">
        <v>9.68</v>
      </c>
      <c r="AR440">
        <v>0</v>
      </c>
      <c r="AS440">
        <v>0</v>
      </c>
      <c r="AT440">
        <v>9.68</v>
      </c>
    </row>
    <row r="441" spans="1:46" hidden="1" x14ac:dyDescent="0.35">
      <c r="A441" t="s">
        <v>812</v>
      </c>
      <c r="B441" t="s">
        <v>64</v>
      </c>
      <c r="C441">
        <v>3</v>
      </c>
      <c r="D441" t="s">
        <v>202</v>
      </c>
      <c r="E441">
        <v>3.7</v>
      </c>
      <c r="F441" t="s">
        <v>591</v>
      </c>
      <c r="G441" t="s">
        <v>592</v>
      </c>
      <c r="H441" t="s">
        <v>591</v>
      </c>
      <c r="I441" t="s">
        <v>65</v>
      </c>
      <c r="J441" t="s">
        <v>66</v>
      </c>
      <c r="K441" t="s">
        <v>946</v>
      </c>
      <c r="L441">
        <v>7</v>
      </c>
      <c r="M441">
        <v>53</v>
      </c>
      <c r="N441" t="s">
        <v>969</v>
      </c>
      <c r="O441" t="s">
        <v>54</v>
      </c>
      <c r="P441">
        <v>3800</v>
      </c>
      <c r="Q441" t="s">
        <v>227</v>
      </c>
      <c r="R441">
        <v>3820</v>
      </c>
      <c r="S441" t="s">
        <v>56</v>
      </c>
      <c r="T441">
        <v>3821</v>
      </c>
      <c r="U441" t="s">
        <v>228</v>
      </c>
      <c r="V441">
        <v>47</v>
      </c>
      <c r="W441" t="s">
        <v>980</v>
      </c>
      <c r="X441">
        <v>3000</v>
      </c>
      <c r="Y441" t="s">
        <v>56</v>
      </c>
      <c r="Z441" t="s">
        <v>815</v>
      </c>
      <c r="AA441" t="s">
        <v>948</v>
      </c>
      <c r="AB441" t="s">
        <v>567</v>
      </c>
      <c r="AC441" t="s">
        <v>970</v>
      </c>
      <c r="AD441" t="s">
        <v>971</v>
      </c>
      <c r="AG441" s="1">
        <v>200000</v>
      </c>
      <c r="AH441">
        <v>0</v>
      </c>
      <c r="AI441" s="1">
        <v>198599.99</v>
      </c>
      <c r="AJ441" s="1">
        <v>198599.99</v>
      </c>
      <c r="AK441" s="1">
        <v>198599.99</v>
      </c>
      <c r="AL441" s="1">
        <v>198599.99</v>
      </c>
      <c r="AM441" s="1">
        <v>198599.99</v>
      </c>
      <c r="AN441" s="1">
        <v>1400.01</v>
      </c>
      <c r="AO441" s="1">
        <v>1400.01</v>
      </c>
      <c r="AP441">
        <v>0</v>
      </c>
      <c r="AQ441" s="1">
        <v>200000</v>
      </c>
      <c r="AR441">
        <v>0</v>
      </c>
      <c r="AS441">
        <v>0</v>
      </c>
      <c r="AT441" s="1">
        <v>200000</v>
      </c>
    </row>
    <row r="442" spans="1:46" hidden="1" x14ac:dyDescent="0.35">
      <c r="A442" t="s">
        <v>812</v>
      </c>
      <c r="B442" t="s">
        <v>64</v>
      </c>
      <c r="C442">
        <v>3</v>
      </c>
      <c r="D442" t="s">
        <v>202</v>
      </c>
      <c r="E442">
        <v>3.7</v>
      </c>
      <c r="F442" t="s">
        <v>591</v>
      </c>
      <c r="G442" t="s">
        <v>592</v>
      </c>
      <c r="H442" t="s">
        <v>591</v>
      </c>
      <c r="I442" t="s">
        <v>65</v>
      </c>
      <c r="J442" t="s">
        <v>66</v>
      </c>
      <c r="K442" t="s">
        <v>946</v>
      </c>
      <c r="L442">
        <v>7</v>
      </c>
      <c r="M442">
        <v>53</v>
      </c>
      <c r="N442" t="s">
        <v>969</v>
      </c>
      <c r="O442" t="s">
        <v>54</v>
      </c>
      <c r="P442">
        <v>4200</v>
      </c>
      <c r="Q442" t="s">
        <v>290</v>
      </c>
      <c r="R442">
        <v>4210</v>
      </c>
      <c r="S442" t="s">
        <v>230</v>
      </c>
      <c r="T442">
        <v>4211</v>
      </c>
      <c r="U442" t="s">
        <v>291</v>
      </c>
      <c r="V442">
        <v>0</v>
      </c>
      <c r="W442" t="s">
        <v>58</v>
      </c>
      <c r="X442">
        <v>4000</v>
      </c>
      <c r="Y442" t="s">
        <v>233</v>
      </c>
      <c r="Z442" t="s">
        <v>815</v>
      </c>
      <c r="AA442" t="s">
        <v>948</v>
      </c>
      <c r="AB442" t="s">
        <v>567</v>
      </c>
      <c r="AC442" t="s">
        <v>970</v>
      </c>
      <c r="AD442" t="s">
        <v>971</v>
      </c>
      <c r="AG442" s="1">
        <v>2000000</v>
      </c>
      <c r="AH442">
        <v>0</v>
      </c>
      <c r="AI442" s="1">
        <v>2000000</v>
      </c>
      <c r="AJ442" s="1">
        <v>2000000</v>
      </c>
      <c r="AK442" s="1">
        <v>2000000</v>
      </c>
      <c r="AL442" s="1">
        <v>2000000</v>
      </c>
      <c r="AM442" s="1">
        <v>2000000</v>
      </c>
      <c r="AN442">
        <v>0</v>
      </c>
      <c r="AO442">
        <v>0</v>
      </c>
      <c r="AP442" s="1">
        <v>1000000</v>
      </c>
      <c r="AQ442" s="1">
        <v>3000000</v>
      </c>
      <c r="AR442">
        <v>0</v>
      </c>
      <c r="AS442" s="1">
        <v>2000000</v>
      </c>
      <c r="AT442" s="1">
        <v>2000000</v>
      </c>
    </row>
    <row r="443" spans="1:46" hidden="1" x14ac:dyDescent="0.35">
      <c r="A443" t="s">
        <v>812</v>
      </c>
      <c r="B443" t="s">
        <v>64</v>
      </c>
      <c r="C443">
        <v>3</v>
      </c>
      <c r="D443" t="s">
        <v>202</v>
      </c>
      <c r="E443">
        <v>3.7</v>
      </c>
      <c r="F443" t="s">
        <v>591</v>
      </c>
      <c r="G443" t="s">
        <v>592</v>
      </c>
      <c r="H443" t="s">
        <v>591</v>
      </c>
      <c r="I443" t="s">
        <v>65</v>
      </c>
      <c r="J443" t="s">
        <v>66</v>
      </c>
      <c r="K443" t="s">
        <v>946</v>
      </c>
      <c r="L443">
        <v>7</v>
      </c>
      <c r="M443">
        <v>53</v>
      </c>
      <c r="N443" t="s">
        <v>969</v>
      </c>
      <c r="O443" t="s">
        <v>54</v>
      </c>
      <c r="P443">
        <v>4400</v>
      </c>
      <c r="Q443" t="s">
        <v>229</v>
      </c>
      <c r="R443">
        <v>4410</v>
      </c>
      <c r="S443" t="s">
        <v>230</v>
      </c>
      <c r="T443">
        <v>4411</v>
      </c>
      <c r="U443" t="s">
        <v>231</v>
      </c>
      <c r="V443">
        <v>36</v>
      </c>
      <c r="W443" t="s">
        <v>981</v>
      </c>
      <c r="X443">
        <v>4000</v>
      </c>
      <c r="Y443" t="s">
        <v>233</v>
      </c>
      <c r="Z443" t="s">
        <v>815</v>
      </c>
      <c r="AA443" t="s">
        <v>948</v>
      </c>
      <c r="AB443" t="s">
        <v>567</v>
      </c>
      <c r="AC443" t="s">
        <v>970</v>
      </c>
      <c r="AD443" t="s">
        <v>971</v>
      </c>
      <c r="AG443" s="1">
        <v>100000</v>
      </c>
      <c r="AH443" s="1">
        <v>100000</v>
      </c>
      <c r="AI443">
        <v>0</v>
      </c>
      <c r="AJ443">
        <v>0</v>
      </c>
      <c r="AK443">
        <v>0</v>
      </c>
      <c r="AL443">
        <v>0</v>
      </c>
      <c r="AM443">
        <v>0</v>
      </c>
      <c r="AN443" s="1">
        <v>100000</v>
      </c>
      <c r="AO443" s="1">
        <v>100000</v>
      </c>
      <c r="AP443">
        <v>0</v>
      </c>
      <c r="AQ443">
        <v>0</v>
      </c>
      <c r="AR443">
        <v>0</v>
      </c>
      <c r="AS443">
        <v>0</v>
      </c>
      <c r="AT443">
        <v>0</v>
      </c>
    </row>
    <row r="444" spans="1:46" hidden="1" x14ac:dyDescent="0.35">
      <c r="A444" t="s">
        <v>812</v>
      </c>
      <c r="B444" t="s">
        <v>64</v>
      </c>
      <c r="C444">
        <v>3</v>
      </c>
      <c r="D444" t="s">
        <v>202</v>
      </c>
      <c r="E444">
        <v>3.8</v>
      </c>
      <c r="F444" t="s">
        <v>203</v>
      </c>
      <c r="G444" t="s">
        <v>204</v>
      </c>
      <c r="H444" t="s">
        <v>205</v>
      </c>
      <c r="I444" t="s">
        <v>65</v>
      </c>
      <c r="J444" t="s">
        <v>66</v>
      </c>
      <c r="K444" t="s">
        <v>982</v>
      </c>
      <c r="L444">
        <v>5</v>
      </c>
      <c r="M444">
        <v>55</v>
      </c>
      <c r="N444" t="s">
        <v>983</v>
      </c>
      <c r="O444" t="s">
        <v>116</v>
      </c>
      <c r="P444">
        <v>5100</v>
      </c>
      <c r="Q444" t="s">
        <v>117</v>
      </c>
      <c r="R444">
        <v>5190</v>
      </c>
      <c r="S444" t="s">
        <v>118</v>
      </c>
      <c r="T444">
        <v>5191</v>
      </c>
      <c r="U444" t="s">
        <v>121</v>
      </c>
      <c r="V444">
        <v>0</v>
      </c>
      <c r="W444" t="s">
        <v>58</v>
      </c>
      <c r="X444">
        <v>5000</v>
      </c>
      <c r="Y444" t="s">
        <v>118</v>
      </c>
      <c r="Z444" t="s">
        <v>815</v>
      </c>
      <c r="AA444" t="s">
        <v>984</v>
      </c>
      <c r="AB444" t="s">
        <v>810</v>
      </c>
      <c r="AC444" t="s">
        <v>601</v>
      </c>
      <c r="AD444" t="s">
        <v>985</v>
      </c>
      <c r="AG444" s="1">
        <v>450000</v>
      </c>
      <c r="AH444" s="1">
        <v>450000</v>
      </c>
      <c r="AI444" s="1">
        <v>420000</v>
      </c>
      <c r="AJ444">
        <v>0</v>
      </c>
      <c r="AK444">
        <v>0</v>
      </c>
      <c r="AL444">
        <v>0</v>
      </c>
      <c r="AM444">
        <v>0</v>
      </c>
      <c r="AN444" s="1">
        <v>450000</v>
      </c>
      <c r="AO444" s="1">
        <v>450000</v>
      </c>
      <c r="AP444">
        <v>0</v>
      </c>
      <c r="AQ444">
        <v>0</v>
      </c>
      <c r="AR444">
        <v>0</v>
      </c>
      <c r="AS444">
        <v>0</v>
      </c>
      <c r="AT444">
        <v>0</v>
      </c>
    </row>
    <row r="445" spans="1:46" hidden="1" x14ac:dyDescent="0.35">
      <c r="A445" t="s">
        <v>812</v>
      </c>
      <c r="B445" t="s">
        <v>64</v>
      </c>
      <c r="C445">
        <v>3</v>
      </c>
      <c r="D445" t="s">
        <v>202</v>
      </c>
      <c r="E445">
        <v>3.8</v>
      </c>
      <c r="F445" t="s">
        <v>203</v>
      </c>
      <c r="G445" t="s">
        <v>204</v>
      </c>
      <c r="H445" t="s">
        <v>205</v>
      </c>
      <c r="I445" t="s">
        <v>65</v>
      </c>
      <c r="J445" t="s">
        <v>66</v>
      </c>
      <c r="K445" t="s">
        <v>982</v>
      </c>
      <c r="L445">
        <v>5</v>
      </c>
      <c r="M445">
        <v>55</v>
      </c>
      <c r="N445" t="s">
        <v>983</v>
      </c>
      <c r="O445" t="s">
        <v>116</v>
      </c>
      <c r="P445">
        <v>5200</v>
      </c>
      <c r="Q445" t="s">
        <v>364</v>
      </c>
      <c r="R445">
        <v>5210</v>
      </c>
      <c r="S445" t="s">
        <v>118</v>
      </c>
      <c r="T445">
        <v>5211</v>
      </c>
      <c r="U445" t="s">
        <v>365</v>
      </c>
      <c r="V445">
        <v>0</v>
      </c>
      <c r="W445" t="s">
        <v>58</v>
      </c>
      <c r="X445">
        <v>5000</v>
      </c>
      <c r="Y445" t="s">
        <v>118</v>
      </c>
      <c r="Z445" t="s">
        <v>815</v>
      </c>
      <c r="AA445" t="s">
        <v>984</v>
      </c>
      <c r="AB445" t="s">
        <v>810</v>
      </c>
      <c r="AC445" t="s">
        <v>601</v>
      </c>
      <c r="AD445" t="s">
        <v>985</v>
      </c>
      <c r="AG445" s="1">
        <v>800000</v>
      </c>
      <c r="AH445" s="1">
        <v>1000000</v>
      </c>
      <c r="AI445" s="1">
        <v>689152.93</v>
      </c>
      <c r="AJ445" s="1">
        <v>689152.93</v>
      </c>
      <c r="AK445">
        <v>0</v>
      </c>
      <c r="AL445">
        <v>0</v>
      </c>
      <c r="AM445">
        <v>0</v>
      </c>
      <c r="AN445" s="1">
        <v>110847.07</v>
      </c>
      <c r="AO445" s="1">
        <v>800000</v>
      </c>
      <c r="AP445">
        <v>0</v>
      </c>
      <c r="AQ445">
        <v>0</v>
      </c>
      <c r="AR445">
        <v>0</v>
      </c>
      <c r="AS445" s="1">
        <v>200000</v>
      </c>
      <c r="AT445" s="1">
        <v>-200000</v>
      </c>
    </row>
    <row r="446" spans="1:46" hidden="1" x14ac:dyDescent="0.35">
      <c r="A446" t="s">
        <v>812</v>
      </c>
      <c r="B446" t="s">
        <v>64</v>
      </c>
      <c r="C446">
        <v>3</v>
      </c>
      <c r="D446" t="s">
        <v>202</v>
      </c>
      <c r="E446">
        <v>3.8</v>
      </c>
      <c r="F446" t="s">
        <v>203</v>
      </c>
      <c r="G446" t="s">
        <v>204</v>
      </c>
      <c r="H446" t="s">
        <v>205</v>
      </c>
      <c r="I446" t="s">
        <v>65</v>
      </c>
      <c r="J446" t="s">
        <v>66</v>
      </c>
      <c r="K446" t="s">
        <v>982</v>
      </c>
      <c r="L446">
        <v>5</v>
      </c>
      <c r="M446">
        <v>55</v>
      </c>
      <c r="N446" t="s">
        <v>983</v>
      </c>
      <c r="O446" t="s">
        <v>116</v>
      </c>
      <c r="P446">
        <v>5200</v>
      </c>
      <c r="Q446" t="s">
        <v>364</v>
      </c>
      <c r="R446">
        <v>5230</v>
      </c>
      <c r="S446" t="s">
        <v>118</v>
      </c>
      <c r="T446">
        <v>5231</v>
      </c>
      <c r="U446" t="s">
        <v>602</v>
      </c>
      <c r="V446">
        <v>0</v>
      </c>
      <c r="W446" t="s">
        <v>58</v>
      </c>
      <c r="X446">
        <v>5000</v>
      </c>
      <c r="Y446" t="s">
        <v>118</v>
      </c>
      <c r="Z446" t="s">
        <v>815</v>
      </c>
      <c r="AA446" t="s">
        <v>984</v>
      </c>
      <c r="AB446" t="s">
        <v>810</v>
      </c>
      <c r="AC446" t="s">
        <v>601</v>
      </c>
      <c r="AD446" t="s">
        <v>985</v>
      </c>
      <c r="AG446" s="1">
        <v>200000</v>
      </c>
      <c r="AH446" s="1">
        <v>200000</v>
      </c>
      <c r="AI446">
        <v>0</v>
      </c>
      <c r="AJ446">
        <v>0</v>
      </c>
      <c r="AK446">
        <v>0</v>
      </c>
      <c r="AL446">
        <v>0</v>
      </c>
      <c r="AM446">
        <v>0</v>
      </c>
      <c r="AN446" s="1">
        <v>200000</v>
      </c>
      <c r="AO446" s="1">
        <v>200000</v>
      </c>
      <c r="AP446">
        <v>0</v>
      </c>
      <c r="AQ446">
        <v>0</v>
      </c>
      <c r="AR446">
        <v>0</v>
      </c>
      <c r="AS446">
        <v>0</v>
      </c>
      <c r="AT446">
        <v>0</v>
      </c>
    </row>
    <row r="447" spans="1:46" hidden="1" x14ac:dyDescent="0.35">
      <c r="A447" t="s">
        <v>812</v>
      </c>
      <c r="B447" t="s">
        <v>64</v>
      </c>
      <c r="C447">
        <v>3</v>
      </c>
      <c r="D447" t="s">
        <v>202</v>
      </c>
      <c r="E447">
        <v>3.8</v>
      </c>
      <c r="F447" t="s">
        <v>203</v>
      </c>
      <c r="G447" t="s">
        <v>204</v>
      </c>
      <c r="H447" t="s">
        <v>205</v>
      </c>
      <c r="I447" t="s">
        <v>65</v>
      </c>
      <c r="J447" t="s">
        <v>66</v>
      </c>
      <c r="K447" t="s">
        <v>982</v>
      </c>
      <c r="L447">
        <v>5</v>
      </c>
      <c r="M447">
        <v>55</v>
      </c>
      <c r="N447" t="s">
        <v>983</v>
      </c>
      <c r="O447" t="s">
        <v>116</v>
      </c>
      <c r="P447">
        <v>5900</v>
      </c>
      <c r="Q447" t="s">
        <v>299</v>
      </c>
      <c r="R447">
        <v>5910</v>
      </c>
      <c r="S447" t="s">
        <v>118</v>
      </c>
      <c r="T447">
        <v>5911</v>
      </c>
      <c r="U447" t="s">
        <v>300</v>
      </c>
      <c r="V447">
        <v>0</v>
      </c>
      <c r="W447" t="s">
        <v>58</v>
      </c>
      <c r="X447">
        <v>5000</v>
      </c>
      <c r="Y447" t="s">
        <v>118</v>
      </c>
      <c r="Z447" t="s">
        <v>815</v>
      </c>
      <c r="AA447" t="s">
        <v>984</v>
      </c>
      <c r="AB447" t="s">
        <v>810</v>
      </c>
      <c r="AC447" t="s">
        <v>601</v>
      </c>
      <c r="AD447" t="s">
        <v>985</v>
      </c>
      <c r="AG447" s="1">
        <v>29323641.25</v>
      </c>
      <c r="AH447" s="1">
        <v>32724441.25</v>
      </c>
      <c r="AI447" s="1">
        <v>28341424</v>
      </c>
      <c r="AJ447" s="1">
        <v>21641424</v>
      </c>
      <c r="AK447" s="1">
        <v>8456284.0299999993</v>
      </c>
      <c r="AL447" s="1">
        <v>7314070.6900000004</v>
      </c>
      <c r="AM447" s="1">
        <v>7314070.6900000004</v>
      </c>
      <c r="AN447" s="1">
        <v>7682217.25</v>
      </c>
      <c r="AO447" s="1">
        <v>22009570.559999999</v>
      </c>
      <c r="AP447" s="1">
        <v>4000000</v>
      </c>
      <c r="AQ447" s="1">
        <v>32658000</v>
      </c>
      <c r="AR447">
        <v>0</v>
      </c>
      <c r="AS447" s="1">
        <v>40058800</v>
      </c>
      <c r="AT447" s="1">
        <v>-3400800</v>
      </c>
    </row>
    <row r="448" spans="1:46" hidden="1" x14ac:dyDescent="0.35">
      <c r="A448" t="s">
        <v>812</v>
      </c>
      <c r="B448" t="s">
        <v>64</v>
      </c>
      <c r="C448">
        <v>3</v>
      </c>
      <c r="D448" t="s">
        <v>202</v>
      </c>
      <c r="E448">
        <v>3.8</v>
      </c>
      <c r="F448" t="s">
        <v>203</v>
      </c>
      <c r="G448" t="s">
        <v>204</v>
      </c>
      <c r="H448" t="s">
        <v>205</v>
      </c>
      <c r="I448" t="s">
        <v>65</v>
      </c>
      <c r="J448" t="s">
        <v>66</v>
      </c>
      <c r="K448" t="s">
        <v>982</v>
      </c>
      <c r="L448">
        <v>5</v>
      </c>
      <c r="M448">
        <v>55</v>
      </c>
      <c r="N448" t="s">
        <v>983</v>
      </c>
      <c r="O448" t="s">
        <v>116</v>
      </c>
      <c r="P448">
        <v>5900</v>
      </c>
      <c r="Q448" t="s">
        <v>299</v>
      </c>
      <c r="R448">
        <v>5910</v>
      </c>
      <c r="S448" t="s">
        <v>118</v>
      </c>
      <c r="T448">
        <v>5911</v>
      </c>
      <c r="U448" t="s">
        <v>300</v>
      </c>
      <c r="V448">
        <v>48</v>
      </c>
      <c r="W448" t="s">
        <v>986</v>
      </c>
      <c r="X448">
        <v>5000</v>
      </c>
      <c r="Y448" t="s">
        <v>118</v>
      </c>
      <c r="Z448" t="s">
        <v>815</v>
      </c>
      <c r="AA448" t="s">
        <v>984</v>
      </c>
      <c r="AB448" t="s">
        <v>810</v>
      </c>
      <c r="AC448" t="s">
        <v>601</v>
      </c>
      <c r="AD448" t="s">
        <v>985</v>
      </c>
      <c r="AG448" s="1">
        <v>17400000</v>
      </c>
      <c r="AH448">
        <v>0</v>
      </c>
      <c r="AI448" s="1">
        <v>17342000</v>
      </c>
      <c r="AJ448" s="1">
        <v>17342000</v>
      </c>
      <c r="AK448">
        <v>0</v>
      </c>
      <c r="AL448">
        <v>0</v>
      </c>
      <c r="AM448">
        <v>0</v>
      </c>
      <c r="AN448" s="1">
        <v>58000</v>
      </c>
      <c r="AO448" s="1">
        <v>17400000</v>
      </c>
      <c r="AP448">
        <v>0</v>
      </c>
      <c r="AQ448" s="1">
        <v>17400000</v>
      </c>
      <c r="AR448">
        <v>0</v>
      </c>
      <c r="AS448">
        <v>0</v>
      </c>
      <c r="AT448" s="1">
        <v>17400000</v>
      </c>
    </row>
    <row r="449" spans="1:46" hidden="1" x14ac:dyDescent="0.35">
      <c r="A449" t="s">
        <v>812</v>
      </c>
      <c r="B449" t="s">
        <v>64</v>
      </c>
      <c r="C449">
        <v>3</v>
      </c>
      <c r="D449" t="s">
        <v>202</v>
      </c>
      <c r="E449">
        <v>3.8</v>
      </c>
      <c r="F449" t="s">
        <v>203</v>
      </c>
      <c r="G449" t="s">
        <v>204</v>
      </c>
      <c r="H449" t="s">
        <v>205</v>
      </c>
      <c r="I449" t="s">
        <v>65</v>
      </c>
      <c r="J449" t="s">
        <v>66</v>
      </c>
      <c r="K449" t="s">
        <v>982</v>
      </c>
      <c r="L449">
        <v>5</v>
      </c>
      <c r="M449">
        <v>55</v>
      </c>
      <c r="N449" t="s">
        <v>983</v>
      </c>
      <c r="O449" t="s">
        <v>54</v>
      </c>
      <c r="P449">
        <v>2100</v>
      </c>
      <c r="Q449" t="s">
        <v>123</v>
      </c>
      <c r="R449">
        <v>2140</v>
      </c>
      <c r="S449" t="s">
        <v>105</v>
      </c>
      <c r="T449">
        <v>2141</v>
      </c>
      <c r="U449" t="s">
        <v>126</v>
      </c>
      <c r="V449">
        <v>0</v>
      </c>
      <c r="W449" t="s">
        <v>58</v>
      </c>
      <c r="X449">
        <v>2000</v>
      </c>
      <c r="Y449" t="s">
        <v>105</v>
      </c>
      <c r="Z449" t="s">
        <v>815</v>
      </c>
      <c r="AA449" t="s">
        <v>984</v>
      </c>
      <c r="AB449" t="s">
        <v>810</v>
      </c>
      <c r="AC449" t="s">
        <v>601</v>
      </c>
      <c r="AD449" t="s">
        <v>985</v>
      </c>
      <c r="AG449" s="1">
        <v>1050000</v>
      </c>
      <c r="AH449" s="1">
        <v>1950000</v>
      </c>
      <c r="AI449" s="1">
        <v>20880</v>
      </c>
      <c r="AJ449" s="1">
        <v>20880</v>
      </c>
      <c r="AK449">
        <v>0</v>
      </c>
      <c r="AL449">
        <v>0</v>
      </c>
      <c r="AM449">
        <v>0</v>
      </c>
      <c r="AN449" s="1">
        <v>1029120</v>
      </c>
      <c r="AO449" s="1">
        <v>1050000</v>
      </c>
      <c r="AP449">
        <v>0</v>
      </c>
      <c r="AQ449">
        <v>0</v>
      </c>
      <c r="AR449">
        <v>0</v>
      </c>
      <c r="AS449" s="1">
        <v>900000</v>
      </c>
      <c r="AT449" s="1">
        <v>-900000</v>
      </c>
    </row>
    <row r="450" spans="1:46" hidden="1" x14ac:dyDescent="0.35">
      <c r="A450" t="s">
        <v>812</v>
      </c>
      <c r="B450" t="s">
        <v>64</v>
      </c>
      <c r="C450">
        <v>3</v>
      </c>
      <c r="D450" t="s">
        <v>202</v>
      </c>
      <c r="E450">
        <v>3.8</v>
      </c>
      <c r="F450" t="s">
        <v>203</v>
      </c>
      <c r="G450" t="s">
        <v>204</v>
      </c>
      <c r="H450" t="s">
        <v>205</v>
      </c>
      <c r="I450" t="s">
        <v>65</v>
      </c>
      <c r="J450" t="s">
        <v>66</v>
      </c>
      <c r="K450" t="s">
        <v>982</v>
      </c>
      <c r="L450">
        <v>5</v>
      </c>
      <c r="M450">
        <v>55</v>
      </c>
      <c r="N450" t="s">
        <v>983</v>
      </c>
      <c r="O450" t="s">
        <v>54</v>
      </c>
      <c r="P450">
        <v>2400</v>
      </c>
      <c r="Q450" t="s">
        <v>368</v>
      </c>
      <c r="R450">
        <v>2460</v>
      </c>
      <c r="S450" t="s">
        <v>105</v>
      </c>
      <c r="T450">
        <v>2461</v>
      </c>
      <c r="U450" t="s">
        <v>372</v>
      </c>
      <c r="V450">
        <v>0</v>
      </c>
      <c r="W450" t="s">
        <v>58</v>
      </c>
      <c r="X450">
        <v>2000</v>
      </c>
      <c r="Y450" t="s">
        <v>105</v>
      </c>
      <c r="Z450" t="s">
        <v>815</v>
      </c>
      <c r="AA450" t="s">
        <v>984</v>
      </c>
      <c r="AB450" t="s">
        <v>810</v>
      </c>
      <c r="AC450" t="s">
        <v>601</v>
      </c>
      <c r="AD450" t="s">
        <v>985</v>
      </c>
      <c r="AG450" s="1">
        <v>600000</v>
      </c>
      <c r="AH450" s="1">
        <v>600000</v>
      </c>
      <c r="AI450">
        <v>0</v>
      </c>
      <c r="AJ450">
        <v>0</v>
      </c>
      <c r="AK450">
        <v>0</v>
      </c>
      <c r="AL450">
        <v>0</v>
      </c>
      <c r="AM450">
        <v>0</v>
      </c>
      <c r="AN450" s="1">
        <v>600000</v>
      </c>
      <c r="AO450" s="1">
        <v>600000</v>
      </c>
      <c r="AP450">
        <v>0</v>
      </c>
      <c r="AQ450">
        <v>0</v>
      </c>
      <c r="AR450">
        <v>0</v>
      </c>
      <c r="AS450">
        <v>0</v>
      </c>
      <c r="AT450">
        <v>0</v>
      </c>
    </row>
    <row r="451" spans="1:46" hidden="1" x14ac:dyDescent="0.35">
      <c r="A451" t="s">
        <v>812</v>
      </c>
      <c r="B451" t="s">
        <v>64</v>
      </c>
      <c r="C451">
        <v>3</v>
      </c>
      <c r="D451" t="s">
        <v>202</v>
      </c>
      <c r="E451">
        <v>3.8</v>
      </c>
      <c r="F451" t="s">
        <v>203</v>
      </c>
      <c r="G451" t="s">
        <v>204</v>
      </c>
      <c r="H451" t="s">
        <v>205</v>
      </c>
      <c r="I451" t="s">
        <v>65</v>
      </c>
      <c r="J451" t="s">
        <v>66</v>
      </c>
      <c r="K451" t="s">
        <v>982</v>
      </c>
      <c r="L451">
        <v>5</v>
      </c>
      <c r="M451">
        <v>55</v>
      </c>
      <c r="N451" t="s">
        <v>983</v>
      </c>
      <c r="O451" t="s">
        <v>54</v>
      </c>
      <c r="P451">
        <v>2400</v>
      </c>
      <c r="Q451" t="s">
        <v>368</v>
      </c>
      <c r="R451">
        <v>2490</v>
      </c>
      <c r="S451" t="s">
        <v>105</v>
      </c>
      <c r="T451">
        <v>2491</v>
      </c>
      <c r="U451" t="s">
        <v>374</v>
      </c>
      <c r="V451">
        <v>0</v>
      </c>
      <c r="W451" t="s">
        <v>58</v>
      </c>
      <c r="X451">
        <v>2000</v>
      </c>
      <c r="Y451" t="s">
        <v>105</v>
      </c>
      <c r="Z451" t="s">
        <v>815</v>
      </c>
      <c r="AA451" t="s">
        <v>984</v>
      </c>
      <c r="AB451" t="s">
        <v>810</v>
      </c>
      <c r="AC451" t="s">
        <v>601</v>
      </c>
      <c r="AD451" t="s">
        <v>985</v>
      </c>
      <c r="AG451" s="1">
        <v>500000</v>
      </c>
      <c r="AH451" s="1">
        <v>1000000</v>
      </c>
      <c r="AI451">
        <v>0</v>
      </c>
      <c r="AJ451">
        <v>0</v>
      </c>
      <c r="AK451">
        <v>0</v>
      </c>
      <c r="AL451">
        <v>0</v>
      </c>
      <c r="AM451">
        <v>0</v>
      </c>
      <c r="AN451" s="1">
        <v>500000</v>
      </c>
      <c r="AO451" s="1">
        <v>500000</v>
      </c>
      <c r="AP451">
        <v>0</v>
      </c>
      <c r="AQ451">
        <v>0</v>
      </c>
      <c r="AR451">
        <v>0</v>
      </c>
      <c r="AS451" s="1">
        <v>500000</v>
      </c>
      <c r="AT451" s="1">
        <v>-500000</v>
      </c>
    </row>
    <row r="452" spans="1:46" hidden="1" x14ac:dyDescent="0.35">
      <c r="A452" t="s">
        <v>812</v>
      </c>
      <c r="B452" t="s">
        <v>64</v>
      </c>
      <c r="C452">
        <v>3</v>
      </c>
      <c r="D452" t="s">
        <v>202</v>
      </c>
      <c r="E452">
        <v>3.8</v>
      </c>
      <c r="F452" t="s">
        <v>203</v>
      </c>
      <c r="G452" t="s">
        <v>204</v>
      </c>
      <c r="H452" t="s">
        <v>205</v>
      </c>
      <c r="I452" t="s">
        <v>65</v>
      </c>
      <c r="J452" t="s">
        <v>66</v>
      </c>
      <c r="K452" t="s">
        <v>982</v>
      </c>
      <c r="L452">
        <v>5</v>
      </c>
      <c r="M452">
        <v>55</v>
      </c>
      <c r="N452" t="s">
        <v>983</v>
      </c>
      <c r="O452" t="s">
        <v>54</v>
      </c>
      <c r="P452">
        <v>2700</v>
      </c>
      <c r="Q452" t="s">
        <v>104</v>
      </c>
      <c r="R452">
        <v>2720</v>
      </c>
      <c r="S452" t="s">
        <v>105</v>
      </c>
      <c r="T452">
        <v>2721</v>
      </c>
      <c r="U452" t="s">
        <v>377</v>
      </c>
      <c r="V452">
        <v>0</v>
      </c>
      <c r="W452" t="s">
        <v>58</v>
      </c>
      <c r="X452">
        <v>2000</v>
      </c>
      <c r="Y452" t="s">
        <v>105</v>
      </c>
      <c r="Z452" t="s">
        <v>815</v>
      </c>
      <c r="AA452" t="s">
        <v>984</v>
      </c>
      <c r="AB452" t="s">
        <v>810</v>
      </c>
      <c r="AC452" t="s">
        <v>601</v>
      </c>
      <c r="AD452" t="s">
        <v>985</v>
      </c>
      <c r="AG452" s="1">
        <v>50000</v>
      </c>
      <c r="AH452" s="1">
        <v>50000</v>
      </c>
      <c r="AI452">
        <v>0</v>
      </c>
      <c r="AJ452">
        <v>0</v>
      </c>
      <c r="AK452">
        <v>0</v>
      </c>
      <c r="AL452">
        <v>0</v>
      </c>
      <c r="AM452">
        <v>0</v>
      </c>
      <c r="AN452" s="1">
        <v>50000</v>
      </c>
      <c r="AO452" s="1">
        <v>50000</v>
      </c>
      <c r="AP452">
        <v>0</v>
      </c>
      <c r="AQ452">
        <v>0</v>
      </c>
      <c r="AR452">
        <v>0</v>
      </c>
      <c r="AS452">
        <v>0</v>
      </c>
      <c r="AT452">
        <v>0</v>
      </c>
    </row>
    <row r="453" spans="1:46" hidden="1" x14ac:dyDescent="0.35">
      <c r="A453" t="s">
        <v>812</v>
      </c>
      <c r="B453" t="s">
        <v>64</v>
      </c>
      <c r="C453">
        <v>3</v>
      </c>
      <c r="D453" t="s">
        <v>202</v>
      </c>
      <c r="E453">
        <v>3.8</v>
      </c>
      <c r="F453" t="s">
        <v>203</v>
      </c>
      <c r="G453" t="s">
        <v>204</v>
      </c>
      <c r="H453" t="s">
        <v>205</v>
      </c>
      <c r="I453" t="s">
        <v>65</v>
      </c>
      <c r="J453" t="s">
        <v>66</v>
      </c>
      <c r="K453" t="s">
        <v>982</v>
      </c>
      <c r="L453">
        <v>5</v>
      </c>
      <c r="M453">
        <v>55</v>
      </c>
      <c r="N453" t="s">
        <v>983</v>
      </c>
      <c r="O453" t="s">
        <v>54</v>
      </c>
      <c r="P453">
        <v>2900</v>
      </c>
      <c r="Q453" t="s">
        <v>311</v>
      </c>
      <c r="R453">
        <v>2910</v>
      </c>
      <c r="S453" t="s">
        <v>105</v>
      </c>
      <c r="T453">
        <v>2911</v>
      </c>
      <c r="U453" t="s">
        <v>312</v>
      </c>
      <c r="V453">
        <v>0</v>
      </c>
      <c r="W453" t="s">
        <v>58</v>
      </c>
      <c r="X453">
        <v>2000</v>
      </c>
      <c r="Y453" t="s">
        <v>105</v>
      </c>
      <c r="Z453" t="s">
        <v>815</v>
      </c>
      <c r="AA453" t="s">
        <v>984</v>
      </c>
      <c r="AB453" t="s">
        <v>810</v>
      </c>
      <c r="AC453" t="s">
        <v>601</v>
      </c>
      <c r="AD453" t="s">
        <v>985</v>
      </c>
      <c r="AG453" s="1">
        <v>300000</v>
      </c>
      <c r="AH453" s="1">
        <v>500000</v>
      </c>
      <c r="AI453">
        <v>0</v>
      </c>
      <c r="AJ453">
        <v>0</v>
      </c>
      <c r="AK453">
        <v>0</v>
      </c>
      <c r="AL453">
        <v>0</v>
      </c>
      <c r="AM453">
        <v>0</v>
      </c>
      <c r="AN453" s="1">
        <v>300000</v>
      </c>
      <c r="AO453" s="1">
        <v>300000</v>
      </c>
      <c r="AP453">
        <v>0</v>
      </c>
      <c r="AQ453">
        <v>0</v>
      </c>
      <c r="AR453">
        <v>0</v>
      </c>
      <c r="AS453" s="1">
        <v>200000</v>
      </c>
      <c r="AT453" s="1">
        <v>-200000</v>
      </c>
    </row>
    <row r="454" spans="1:46" hidden="1" x14ac:dyDescent="0.35">
      <c r="A454" t="s">
        <v>812</v>
      </c>
      <c r="B454" t="s">
        <v>64</v>
      </c>
      <c r="C454">
        <v>3</v>
      </c>
      <c r="D454" t="s">
        <v>202</v>
      </c>
      <c r="E454">
        <v>3.8</v>
      </c>
      <c r="F454" t="s">
        <v>203</v>
      </c>
      <c r="G454" t="s">
        <v>204</v>
      </c>
      <c r="H454" t="s">
        <v>205</v>
      </c>
      <c r="I454" t="s">
        <v>65</v>
      </c>
      <c r="J454" t="s">
        <v>66</v>
      </c>
      <c r="K454" t="s">
        <v>982</v>
      </c>
      <c r="L454">
        <v>5</v>
      </c>
      <c r="M454">
        <v>55</v>
      </c>
      <c r="N454" t="s">
        <v>983</v>
      </c>
      <c r="O454" t="s">
        <v>54</v>
      </c>
      <c r="P454">
        <v>2900</v>
      </c>
      <c r="Q454" t="s">
        <v>311</v>
      </c>
      <c r="R454">
        <v>2940</v>
      </c>
      <c r="S454" t="s">
        <v>105</v>
      </c>
      <c r="T454">
        <v>2941</v>
      </c>
      <c r="U454" t="s">
        <v>313</v>
      </c>
      <c r="V454">
        <v>0</v>
      </c>
      <c r="W454" t="s">
        <v>58</v>
      </c>
      <c r="X454">
        <v>2000</v>
      </c>
      <c r="Y454" t="s">
        <v>105</v>
      </c>
      <c r="Z454" t="s">
        <v>815</v>
      </c>
      <c r="AA454" t="s">
        <v>984</v>
      </c>
      <c r="AB454" t="s">
        <v>810</v>
      </c>
      <c r="AC454" t="s">
        <v>601</v>
      </c>
      <c r="AD454" t="s">
        <v>985</v>
      </c>
      <c r="AG454" s="1">
        <v>600000</v>
      </c>
      <c r="AH454">
        <v>0</v>
      </c>
      <c r="AI454" s="1">
        <v>498327.3</v>
      </c>
      <c r="AJ454" s="1">
        <v>498327.3</v>
      </c>
      <c r="AK454">
        <v>0</v>
      </c>
      <c r="AL454">
        <v>0</v>
      </c>
      <c r="AM454">
        <v>0</v>
      </c>
      <c r="AN454" s="1">
        <v>101672.7</v>
      </c>
      <c r="AO454" s="1">
        <v>600000</v>
      </c>
      <c r="AP454">
        <v>0</v>
      </c>
      <c r="AQ454" s="1">
        <v>600000</v>
      </c>
      <c r="AR454">
        <v>0</v>
      </c>
      <c r="AS454">
        <v>0</v>
      </c>
      <c r="AT454" s="1">
        <v>600000</v>
      </c>
    </row>
    <row r="455" spans="1:46" hidden="1" x14ac:dyDescent="0.35">
      <c r="A455" t="s">
        <v>812</v>
      </c>
      <c r="B455" t="s">
        <v>64</v>
      </c>
      <c r="C455">
        <v>3</v>
      </c>
      <c r="D455" t="s">
        <v>202</v>
      </c>
      <c r="E455">
        <v>3.8</v>
      </c>
      <c r="F455" t="s">
        <v>203</v>
      </c>
      <c r="G455" t="s">
        <v>204</v>
      </c>
      <c r="H455" t="s">
        <v>205</v>
      </c>
      <c r="I455" t="s">
        <v>65</v>
      </c>
      <c r="J455" t="s">
        <v>66</v>
      </c>
      <c r="K455" t="s">
        <v>982</v>
      </c>
      <c r="L455">
        <v>5</v>
      </c>
      <c r="M455">
        <v>55</v>
      </c>
      <c r="N455" t="s">
        <v>983</v>
      </c>
      <c r="O455" t="s">
        <v>54</v>
      </c>
      <c r="P455">
        <v>2900</v>
      </c>
      <c r="Q455" t="s">
        <v>311</v>
      </c>
      <c r="R455">
        <v>2990</v>
      </c>
      <c r="S455" t="s">
        <v>105</v>
      </c>
      <c r="T455">
        <v>2991</v>
      </c>
      <c r="U455" t="s">
        <v>311</v>
      </c>
      <c r="V455">
        <v>0</v>
      </c>
      <c r="W455" t="s">
        <v>58</v>
      </c>
      <c r="X455">
        <v>2000</v>
      </c>
      <c r="Y455" t="s">
        <v>105</v>
      </c>
      <c r="Z455" t="s">
        <v>815</v>
      </c>
      <c r="AA455" t="s">
        <v>984</v>
      </c>
      <c r="AB455" t="s">
        <v>810</v>
      </c>
      <c r="AC455" t="s">
        <v>601</v>
      </c>
      <c r="AD455" t="s">
        <v>985</v>
      </c>
      <c r="AG455" s="1">
        <v>600000</v>
      </c>
      <c r="AH455" s="1">
        <v>900000</v>
      </c>
      <c r="AI455">
        <v>0</v>
      </c>
      <c r="AJ455">
        <v>0</v>
      </c>
      <c r="AK455">
        <v>0</v>
      </c>
      <c r="AL455">
        <v>0</v>
      </c>
      <c r="AM455">
        <v>0</v>
      </c>
      <c r="AN455" s="1">
        <v>600000</v>
      </c>
      <c r="AO455" s="1">
        <v>600000</v>
      </c>
      <c r="AP455">
        <v>0</v>
      </c>
      <c r="AQ455">
        <v>0</v>
      </c>
      <c r="AR455">
        <v>0</v>
      </c>
      <c r="AS455" s="1">
        <v>300000</v>
      </c>
      <c r="AT455" s="1">
        <v>-300000</v>
      </c>
    </row>
    <row r="456" spans="1:46" hidden="1" x14ac:dyDescent="0.35">
      <c r="A456" t="s">
        <v>812</v>
      </c>
      <c r="B456" t="s">
        <v>64</v>
      </c>
      <c r="C456">
        <v>3</v>
      </c>
      <c r="D456" t="s">
        <v>202</v>
      </c>
      <c r="E456">
        <v>3.8</v>
      </c>
      <c r="F456" t="s">
        <v>203</v>
      </c>
      <c r="G456" t="s">
        <v>204</v>
      </c>
      <c r="H456" t="s">
        <v>205</v>
      </c>
      <c r="I456" t="s">
        <v>65</v>
      </c>
      <c r="J456" t="s">
        <v>66</v>
      </c>
      <c r="K456" t="s">
        <v>982</v>
      </c>
      <c r="L456">
        <v>5</v>
      </c>
      <c r="M456">
        <v>55</v>
      </c>
      <c r="N456" t="s">
        <v>983</v>
      </c>
      <c r="O456" t="s">
        <v>54</v>
      </c>
      <c r="P456">
        <v>3100</v>
      </c>
      <c r="Q456" t="s">
        <v>198</v>
      </c>
      <c r="R456">
        <v>3140</v>
      </c>
      <c r="S456" t="s">
        <v>56</v>
      </c>
      <c r="T456">
        <v>3141</v>
      </c>
      <c r="U456" t="s">
        <v>381</v>
      </c>
      <c r="V456">
        <v>0</v>
      </c>
      <c r="W456" t="s">
        <v>58</v>
      </c>
      <c r="X456">
        <v>3000</v>
      </c>
      <c r="Y456" t="s">
        <v>56</v>
      </c>
      <c r="Z456" t="s">
        <v>815</v>
      </c>
      <c r="AA456" t="s">
        <v>984</v>
      </c>
      <c r="AB456" t="s">
        <v>810</v>
      </c>
      <c r="AC456" t="s">
        <v>601</v>
      </c>
      <c r="AD456" t="s">
        <v>985</v>
      </c>
      <c r="AG456" s="1">
        <v>1200000</v>
      </c>
      <c r="AH456" s="1">
        <v>1200000</v>
      </c>
      <c r="AI456" s="1">
        <v>1068596.6399999999</v>
      </c>
      <c r="AJ456" s="1">
        <v>1068596.6399999999</v>
      </c>
      <c r="AK456" s="1">
        <v>1068596.6399999999</v>
      </c>
      <c r="AL456">
        <v>0</v>
      </c>
      <c r="AM456">
        <v>0</v>
      </c>
      <c r="AN456" s="1">
        <v>131403.35999999999</v>
      </c>
      <c r="AO456" s="1">
        <v>1200000</v>
      </c>
      <c r="AP456">
        <v>0</v>
      </c>
      <c r="AQ456">
        <v>0</v>
      </c>
      <c r="AR456">
        <v>0</v>
      </c>
      <c r="AS456">
        <v>0</v>
      </c>
      <c r="AT456">
        <v>0</v>
      </c>
    </row>
    <row r="457" spans="1:46" hidden="1" x14ac:dyDescent="0.35">
      <c r="A457" t="s">
        <v>812</v>
      </c>
      <c r="B457" t="s">
        <v>64</v>
      </c>
      <c r="C457">
        <v>3</v>
      </c>
      <c r="D457" t="s">
        <v>202</v>
      </c>
      <c r="E457">
        <v>3.8</v>
      </c>
      <c r="F457" t="s">
        <v>203</v>
      </c>
      <c r="G457" t="s">
        <v>204</v>
      </c>
      <c r="H457" t="s">
        <v>205</v>
      </c>
      <c r="I457" t="s">
        <v>65</v>
      </c>
      <c r="J457" t="s">
        <v>66</v>
      </c>
      <c r="K457" t="s">
        <v>982</v>
      </c>
      <c r="L457">
        <v>5</v>
      </c>
      <c r="M457">
        <v>55</v>
      </c>
      <c r="N457" t="s">
        <v>983</v>
      </c>
      <c r="O457" t="s">
        <v>54</v>
      </c>
      <c r="P457">
        <v>3100</v>
      </c>
      <c r="Q457" t="s">
        <v>198</v>
      </c>
      <c r="R457">
        <v>316</v>
      </c>
      <c r="S457" t="s">
        <v>247</v>
      </c>
      <c r="T457">
        <v>3161</v>
      </c>
      <c r="U457" t="s">
        <v>247</v>
      </c>
      <c r="V457">
        <v>0</v>
      </c>
      <c r="W457" t="s">
        <v>58</v>
      </c>
      <c r="X457">
        <v>3000</v>
      </c>
      <c r="Y457" t="s">
        <v>56</v>
      </c>
      <c r="Z457" t="s">
        <v>815</v>
      </c>
      <c r="AA457" t="s">
        <v>984</v>
      </c>
      <c r="AB457" t="s">
        <v>810</v>
      </c>
      <c r="AC457" t="s">
        <v>601</v>
      </c>
      <c r="AD457" t="s">
        <v>985</v>
      </c>
      <c r="AG457" s="1">
        <v>13200</v>
      </c>
      <c r="AH457" s="1">
        <v>13200</v>
      </c>
      <c r="AI457">
        <v>0</v>
      </c>
      <c r="AJ457">
        <v>0</v>
      </c>
      <c r="AK457">
        <v>0</v>
      </c>
      <c r="AL457">
        <v>0</v>
      </c>
      <c r="AM457">
        <v>0</v>
      </c>
      <c r="AN457" s="1">
        <v>13200</v>
      </c>
      <c r="AO457" s="1">
        <v>13200</v>
      </c>
      <c r="AP457">
        <v>0</v>
      </c>
      <c r="AQ457">
        <v>0</v>
      </c>
      <c r="AR457">
        <v>0</v>
      </c>
      <c r="AS457">
        <v>0</v>
      </c>
      <c r="AT457">
        <v>0</v>
      </c>
    </row>
    <row r="458" spans="1:46" hidden="1" x14ac:dyDescent="0.35">
      <c r="A458" t="s">
        <v>812</v>
      </c>
      <c r="B458" t="s">
        <v>64</v>
      </c>
      <c r="C458">
        <v>3</v>
      </c>
      <c r="D458" t="s">
        <v>202</v>
      </c>
      <c r="E458">
        <v>3.8</v>
      </c>
      <c r="F458" t="s">
        <v>203</v>
      </c>
      <c r="G458" t="s">
        <v>204</v>
      </c>
      <c r="H458" t="s">
        <v>205</v>
      </c>
      <c r="I458" t="s">
        <v>65</v>
      </c>
      <c r="J458" t="s">
        <v>66</v>
      </c>
      <c r="K458" t="s">
        <v>982</v>
      </c>
      <c r="L458">
        <v>5</v>
      </c>
      <c r="M458">
        <v>55</v>
      </c>
      <c r="N458" t="s">
        <v>983</v>
      </c>
      <c r="O458" t="s">
        <v>54</v>
      </c>
      <c r="P458">
        <v>3100</v>
      </c>
      <c r="Q458" t="s">
        <v>198</v>
      </c>
      <c r="R458">
        <v>3180</v>
      </c>
      <c r="S458" t="s">
        <v>56</v>
      </c>
      <c r="T458">
        <v>3181</v>
      </c>
      <c r="U458" t="s">
        <v>314</v>
      </c>
      <c r="V458">
        <v>0</v>
      </c>
      <c r="W458" t="s">
        <v>58</v>
      </c>
      <c r="X458">
        <v>3000</v>
      </c>
      <c r="Y458" t="s">
        <v>56</v>
      </c>
      <c r="Z458" t="s">
        <v>815</v>
      </c>
      <c r="AA458" t="s">
        <v>984</v>
      </c>
      <c r="AB458" t="s">
        <v>810</v>
      </c>
      <c r="AC458" t="s">
        <v>601</v>
      </c>
      <c r="AD458" t="s">
        <v>985</v>
      </c>
      <c r="AG458" s="1">
        <v>30000</v>
      </c>
      <c r="AH458" s="1">
        <v>30000</v>
      </c>
      <c r="AI458">
        <v>0</v>
      </c>
      <c r="AJ458">
        <v>0</v>
      </c>
      <c r="AK458">
        <v>0</v>
      </c>
      <c r="AL458">
        <v>0</v>
      </c>
      <c r="AM458">
        <v>0</v>
      </c>
      <c r="AN458" s="1">
        <v>30000</v>
      </c>
      <c r="AO458" s="1">
        <v>30000</v>
      </c>
      <c r="AP458">
        <v>0</v>
      </c>
      <c r="AQ458">
        <v>0</v>
      </c>
      <c r="AR458">
        <v>0</v>
      </c>
      <c r="AS458">
        <v>0</v>
      </c>
      <c r="AT458">
        <v>0</v>
      </c>
    </row>
    <row r="459" spans="1:46" hidden="1" x14ac:dyDescent="0.35">
      <c r="A459" t="s">
        <v>812</v>
      </c>
      <c r="B459" t="s">
        <v>64</v>
      </c>
      <c r="C459">
        <v>3</v>
      </c>
      <c r="D459" t="s">
        <v>202</v>
      </c>
      <c r="E459">
        <v>3.8</v>
      </c>
      <c r="F459" t="s">
        <v>203</v>
      </c>
      <c r="G459" t="s">
        <v>204</v>
      </c>
      <c r="H459" t="s">
        <v>205</v>
      </c>
      <c r="I459" t="s">
        <v>65</v>
      </c>
      <c r="J459" t="s">
        <v>66</v>
      </c>
      <c r="K459" t="s">
        <v>982</v>
      </c>
      <c r="L459">
        <v>5</v>
      </c>
      <c r="M459">
        <v>55</v>
      </c>
      <c r="N459" t="s">
        <v>983</v>
      </c>
      <c r="O459" t="s">
        <v>54</v>
      </c>
      <c r="P459">
        <v>3200</v>
      </c>
      <c r="Q459" t="s">
        <v>136</v>
      </c>
      <c r="R459">
        <v>3230</v>
      </c>
      <c r="S459" t="s">
        <v>56</v>
      </c>
      <c r="T459">
        <v>3231</v>
      </c>
      <c r="U459" t="s">
        <v>383</v>
      </c>
      <c r="V459">
        <v>0</v>
      </c>
      <c r="W459" t="s">
        <v>58</v>
      </c>
      <c r="X459">
        <v>3000</v>
      </c>
      <c r="Y459" t="s">
        <v>56</v>
      </c>
      <c r="Z459" t="s">
        <v>815</v>
      </c>
      <c r="AA459" t="s">
        <v>984</v>
      </c>
      <c r="AB459" t="s">
        <v>810</v>
      </c>
      <c r="AC459" t="s">
        <v>601</v>
      </c>
      <c r="AD459" t="s">
        <v>985</v>
      </c>
      <c r="AG459" s="1">
        <v>23000000</v>
      </c>
      <c r="AH459" s="1">
        <v>6900000</v>
      </c>
      <c r="AI459" s="1">
        <v>15150314.880000001</v>
      </c>
      <c r="AJ459" s="1">
        <v>15150314.880000001</v>
      </c>
      <c r="AK459">
        <v>0</v>
      </c>
      <c r="AL459">
        <v>0</v>
      </c>
      <c r="AM459">
        <v>0</v>
      </c>
      <c r="AN459" s="1">
        <v>7849685.1200000001</v>
      </c>
      <c r="AO459" s="1">
        <v>23000000</v>
      </c>
      <c r="AP459">
        <v>0</v>
      </c>
      <c r="AQ459" s="1">
        <v>16100000</v>
      </c>
      <c r="AR459">
        <v>0</v>
      </c>
      <c r="AS459">
        <v>0</v>
      </c>
      <c r="AT459" s="1">
        <v>16100000</v>
      </c>
    </row>
    <row r="460" spans="1:46" hidden="1" x14ac:dyDescent="0.35">
      <c r="A460" t="s">
        <v>812</v>
      </c>
      <c r="B460" t="s">
        <v>64</v>
      </c>
      <c r="C460">
        <v>3</v>
      </c>
      <c r="D460" t="s">
        <v>202</v>
      </c>
      <c r="E460">
        <v>3.8</v>
      </c>
      <c r="F460" t="s">
        <v>203</v>
      </c>
      <c r="G460" t="s">
        <v>204</v>
      </c>
      <c r="H460" t="s">
        <v>205</v>
      </c>
      <c r="I460" t="s">
        <v>65</v>
      </c>
      <c r="J460" t="s">
        <v>66</v>
      </c>
      <c r="K460" t="s">
        <v>982</v>
      </c>
      <c r="L460">
        <v>5</v>
      </c>
      <c r="M460">
        <v>55</v>
      </c>
      <c r="N460" t="s">
        <v>983</v>
      </c>
      <c r="O460" t="s">
        <v>54</v>
      </c>
      <c r="P460">
        <v>3300</v>
      </c>
      <c r="Q460" t="s">
        <v>113</v>
      </c>
      <c r="R460">
        <v>3390</v>
      </c>
      <c r="S460" t="s">
        <v>56</v>
      </c>
      <c r="T460">
        <v>3391</v>
      </c>
      <c r="U460" t="s">
        <v>129</v>
      </c>
      <c r="V460">
        <v>0</v>
      </c>
      <c r="W460" t="s">
        <v>58</v>
      </c>
      <c r="X460">
        <v>3000</v>
      </c>
      <c r="Y460" t="s">
        <v>56</v>
      </c>
      <c r="Z460" t="s">
        <v>815</v>
      </c>
      <c r="AA460" t="s">
        <v>984</v>
      </c>
      <c r="AB460" t="s">
        <v>810</v>
      </c>
      <c r="AC460" t="s">
        <v>601</v>
      </c>
      <c r="AD460" t="s">
        <v>985</v>
      </c>
      <c r="AG460" s="1">
        <v>1949364</v>
      </c>
      <c r="AH460" s="1">
        <v>2200000</v>
      </c>
      <c r="AI460" s="1">
        <v>1022428.64</v>
      </c>
      <c r="AJ460" s="1">
        <v>1022428.64</v>
      </c>
      <c r="AK460" s="1">
        <v>1018368.64</v>
      </c>
      <c r="AL460">
        <v>0</v>
      </c>
      <c r="AM460">
        <v>0</v>
      </c>
      <c r="AN460" s="1">
        <v>926935.36</v>
      </c>
      <c r="AO460" s="1">
        <v>1949364</v>
      </c>
      <c r="AP460">
        <v>0</v>
      </c>
      <c r="AQ460">
        <v>0</v>
      </c>
      <c r="AR460">
        <v>0</v>
      </c>
      <c r="AS460" s="1">
        <v>250636</v>
      </c>
      <c r="AT460" s="1">
        <v>-250636</v>
      </c>
    </row>
    <row r="461" spans="1:46" hidden="1" x14ac:dyDescent="0.35">
      <c r="A461" t="s">
        <v>812</v>
      </c>
      <c r="B461" t="s">
        <v>64</v>
      </c>
      <c r="C461">
        <v>3</v>
      </c>
      <c r="D461" t="s">
        <v>202</v>
      </c>
      <c r="E461">
        <v>3.8</v>
      </c>
      <c r="F461" t="s">
        <v>203</v>
      </c>
      <c r="G461" t="s">
        <v>204</v>
      </c>
      <c r="H461" t="s">
        <v>205</v>
      </c>
      <c r="I461" t="s">
        <v>65</v>
      </c>
      <c r="J461" t="s">
        <v>66</v>
      </c>
      <c r="K461" t="s">
        <v>982</v>
      </c>
      <c r="L461">
        <v>5</v>
      </c>
      <c r="M461">
        <v>55</v>
      </c>
      <c r="N461" t="s">
        <v>983</v>
      </c>
      <c r="O461" t="s">
        <v>54</v>
      </c>
      <c r="P461">
        <v>3500</v>
      </c>
      <c r="Q461" t="s">
        <v>189</v>
      </c>
      <c r="R461">
        <v>3520</v>
      </c>
      <c r="S461" t="s">
        <v>56</v>
      </c>
      <c r="T461">
        <v>3521</v>
      </c>
      <c r="U461" t="s">
        <v>391</v>
      </c>
      <c r="V461">
        <v>0</v>
      </c>
      <c r="W461" t="s">
        <v>58</v>
      </c>
      <c r="X461">
        <v>3000</v>
      </c>
      <c r="Y461" t="s">
        <v>56</v>
      </c>
      <c r="Z461" t="s">
        <v>815</v>
      </c>
      <c r="AA461" t="s">
        <v>984</v>
      </c>
      <c r="AB461" t="s">
        <v>810</v>
      </c>
      <c r="AC461" t="s">
        <v>601</v>
      </c>
      <c r="AD461" t="s">
        <v>985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</row>
    <row r="462" spans="1:46" hidden="1" x14ac:dyDescent="0.35">
      <c r="A462" t="s">
        <v>812</v>
      </c>
      <c r="B462" t="s">
        <v>64</v>
      </c>
      <c r="C462">
        <v>3</v>
      </c>
      <c r="D462" t="s">
        <v>202</v>
      </c>
      <c r="E462">
        <v>3.8</v>
      </c>
      <c r="F462" t="s">
        <v>203</v>
      </c>
      <c r="G462" t="s">
        <v>204</v>
      </c>
      <c r="H462" t="s">
        <v>205</v>
      </c>
      <c r="I462" t="s">
        <v>65</v>
      </c>
      <c r="J462" t="s">
        <v>66</v>
      </c>
      <c r="K462" t="s">
        <v>982</v>
      </c>
      <c r="L462">
        <v>5</v>
      </c>
      <c r="M462">
        <v>55</v>
      </c>
      <c r="N462" t="s">
        <v>983</v>
      </c>
      <c r="O462" t="s">
        <v>54</v>
      </c>
      <c r="P462">
        <v>3500</v>
      </c>
      <c r="Q462" t="s">
        <v>189</v>
      </c>
      <c r="R462">
        <v>3530</v>
      </c>
      <c r="S462" t="s">
        <v>56</v>
      </c>
      <c r="T462">
        <v>3531</v>
      </c>
      <c r="U462" t="s">
        <v>604</v>
      </c>
      <c r="V462">
        <v>0</v>
      </c>
      <c r="W462" t="s">
        <v>58</v>
      </c>
      <c r="X462">
        <v>3000</v>
      </c>
      <c r="Y462" t="s">
        <v>56</v>
      </c>
      <c r="Z462" t="s">
        <v>815</v>
      </c>
      <c r="AA462" t="s">
        <v>984</v>
      </c>
      <c r="AB462" t="s">
        <v>810</v>
      </c>
      <c r="AC462" t="s">
        <v>601</v>
      </c>
      <c r="AD462" t="s">
        <v>985</v>
      </c>
      <c r="AG462" s="1">
        <v>3738520</v>
      </c>
      <c r="AH462" s="1">
        <v>3738520</v>
      </c>
      <c r="AI462" s="1">
        <v>1462564</v>
      </c>
      <c r="AJ462" s="1">
        <v>1112564</v>
      </c>
      <c r="AK462" s="1">
        <v>1112564</v>
      </c>
      <c r="AL462" s="1">
        <v>1034869.51</v>
      </c>
      <c r="AM462" s="1">
        <v>187620.51</v>
      </c>
      <c r="AN462" s="1">
        <v>2625956</v>
      </c>
      <c r="AO462" s="1">
        <v>3550899.49</v>
      </c>
      <c r="AP462">
        <v>0</v>
      </c>
      <c r="AQ462">
        <v>0</v>
      </c>
      <c r="AR462">
        <v>0</v>
      </c>
      <c r="AS462">
        <v>0</v>
      </c>
      <c r="AT462">
        <v>0</v>
      </c>
    </row>
    <row r="463" spans="1:46" hidden="1" x14ac:dyDescent="0.35">
      <c r="A463" t="s">
        <v>812</v>
      </c>
      <c r="B463" t="s">
        <v>64</v>
      </c>
      <c r="C463">
        <v>3</v>
      </c>
      <c r="D463" t="s">
        <v>202</v>
      </c>
      <c r="E463">
        <v>3.8</v>
      </c>
      <c r="F463" t="s">
        <v>203</v>
      </c>
      <c r="G463" t="s">
        <v>204</v>
      </c>
      <c r="H463" t="s">
        <v>205</v>
      </c>
      <c r="I463" t="s">
        <v>65</v>
      </c>
      <c r="J463" t="s">
        <v>66</v>
      </c>
      <c r="K463" t="s">
        <v>982</v>
      </c>
      <c r="L463">
        <v>5</v>
      </c>
      <c r="M463">
        <v>55</v>
      </c>
      <c r="N463" t="s">
        <v>983</v>
      </c>
      <c r="O463" t="s">
        <v>54</v>
      </c>
      <c r="P463">
        <v>3700</v>
      </c>
      <c r="Q463" t="s">
        <v>277</v>
      </c>
      <c r="R463">
        <v>3710</v>
      </c>
      <c r="S463" t="s">
        <v>56</v>
      </c>
      <c r="T463">
        <v>3711</v>
      </c>
      <c r="U463" t="s">
        <v>278</v>
      </c>
      <c r="V463">
        <v>0</v>
      </c>
      <c r="W463" t="s">
        <v>58</v>
      </c>
      <c r="X463">
        <v>3000</v>
      </c>
      <c r="Y463" t="s">
        <v>56</v>
      </c>
      <c r="Z463" t="s">
        <v>815</v>
      </c>
      <c r="AA463" t="s">
        <v>984</v>
      </c>
      <c r="AB463" t="s">
        <v>810</v>
      </c>
      <c r="AC463" t="s">
        <v>601</v>
      </c>
      <c r="AD463" t="s">
        <v>985</v>
      </c>
      <c r="AG463" s="1">
        <v>30400</v>
      </c>
      <c r="AH463" s="1">
        <v>35000</v>
      </c>
      <c r="AI463" s="1">
        <v>9450</v>
      </c>
      <c r="AJ463" s="1">
        <v>9450</v>
      </c>
      <c r="AK463">
        <v>0</v>
      </c>
      <c r="AL463">
        <v>0</v>
      </c>
      <c r="AM463">
        <v>0</v>
      </c>
      <c r="AN463" s="1">
        <v>20950</v>
      </c>
      <c r="AO463" s="1">
        <v>30400</v>
      </c>
      <c r="AP463">
        <v>0</v>
      </c>
      <c r="AQ463">
        <v>0</v>
      </c>
      <c r="AR463">
        <v>0</v>
      </c>
      <c r="AS463" s="1">
        <v>4600</v>
      </c>
      <c r="AT463" s="1">
        <v>-4600</v>
      </c>
    </row>
    <row r="464" spans="1:46" hidden="1" x14ac:dyDescent="0.35">
      <c r="A464" t="s">
        <v>812</v>
      </c>
      <c r="B464" t="s">
        <v>64</v>
      </c>
      <c r="C464">
        <v>3</v>
      </c>
      <c r="D464" t="s">
        <v>202</v>
      </c>
      <c r="E464">
        <v>3.8</v>
      </c>
      <c r="F464" t="s">
        <v>203</v>
      </c>
      <c r="G464" t="s">
        <v>204</v>
      </c>
      <c r="H464" t="s">
        <v>205</v>
      </c>
      <c r="I464" t="s">
        <v>65</v>
      </c>
      <c r="J464" t="s">
        <v>66</v>
      </c>
      <c r="K464" t="s">
        <v>982</v>
      </c>
      <c r="L464">
        <v>5</v>
      </c>
      <c r="M464">
        <v>55</v>
      </c>
      <c r="N464" t="s">
        <v>983</v>
      </c>
      <c r="O464" t="s">
        <v>54</v>
      </c>
      <c r="P464">
        <v>3700</v>
      </c>
      <c r="Q464" t="s">
        <v>277</v>
      </c>
      <c r="R464">
        <v>3750</v>
      </c>
      <c r="S464" t="s">
        <v>56</v>
      </c>
      <c r="T464">
        <v>3751</v>
      </c>
      <c r="U464" t="s">
        <v>279</v>
      </c>
      <c r="V464">
        <v>0</v>
      </c>
      <c r="W464" t="s">
        <v>58</v>
      </c>
      <c r="X464">
        <v>3000</v>
      </c>
      <c r="Y464" t="s">
        <v>56</v>
      </c>
      <c r="Z464" t="s">
        <v>815</v>
      </c>
      <c r="AA464" t="s">
        <v>984</v>
      </c>
      <c r="AB464" t="s">
        <v>810</v>
      </c>
      <c r="AC464" t="s">
        <v>601</v>
      </c>
      <c r="AD464" t="s">
        <v>985</v>
      </c>
      <c r="AG464" s="1">
        <v>35000</v>
      </c>
      <c r="AH464" s="1">
        <v>35000</v>
      </c>
      <c r="AI464">
        <v>0</v>
      </c>
      <c r="AJ464">
        <v>0</v>
      </c>
      <c r="AK464">
        <v>0</v>
      </c>
      <c r="AL464">
        <v>0</v>
      </c>
      <c r="AM464">
        <v>0</v>
      </c>
      <c r="AN464" s="1">
        <v>35000</v>
      </c>
      <c r="AO464" s="1">
        <v>35000</v>
      </c>
      <c r="AP464">
        <v>0</v>
      </c>
      <c r="AQ464">
        <v>0</v>
      </c>
      <c r="AR464">
        <v>0</v>
      </c>
      <c r="AS464">
        <v>0</v>
      </c>
      <c r="AT464">
        <v>0</v>
      </c>
    </row>
    <row r="465" spans="1:46" hidden="1" x14ac:dyDescent="0.35">
      <c r="A465" t="s">
        <v>812</v>
      </c>
      <c r="B465" t="s">
        <v>64</v>
      </c>
      <c r="C465">
        <v>3</v>
      </c>
      <c r="D465" t="s">
        <v>202</v>
      </c>
      <c r="E465">
        <v>3.8</v>
      </c>
      <c r="F465" t="s">
        <v>203</v>
      </c>
      <c r="G465" t="s">
        <v>204</v>
      </c>
      <c r="H465" t="s">
        <v>205</v>
      </c>
      <c r="I465" t="s">
        <v>65</v>
      </c>
      <c r="J465" t="s">
        <v>66</v>
      </c>
      <c r="K465" t="s">
        <v>982</v>
      </c>
      <c r="L465">
        <v>5</v>
      </c>
      <c r="M465">
        <v>55</v>
      </c>
      <c r="N465" t="s">
        <v>983</v>
      </c>
      <c r="O465" t="s">
        <v>54</v>
      </c>
      <c r="P465">
        <v>3700</v>
      </c>
      <c r="Q465" t="s">
        <v>277</v>
      </c>
      <c r="R465">
        <v>3760</v>
      </c>
      <c r="S465" t="s">
        <v>56</v>
      </c>
      <c r="T465">
        <v>3761</v>
      </c>
      <c r="U465" t="s">
        <v>702</v>
      </c>
      <c r="V465">
        <v>0</v>
      </c>
      <c r="W465" t="s">
        <v>58</v>
      </c>
      <c r="X465">
        <v>3000</v>
      </c>
      <c r="Y465" t="s">
        <v>56</v>
      </c>
      <c r="Z465" t="s">
        <v>815</v>
      </c>
      <c r="AA465" t="s">
        <v>984</v>
      </c>
      <c r="AB465" t="s">
        <v>810</v>
      </c>
      <c r="AC465" t="s">
        <v>601</v>
      </c>
      <c r="AD465" t="s">
        <v>985</v>
      </c>
      <c r="AG465" s="1">
        <v>4600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 s="1">
        <v>4600</v>
      </c>
      <c r="AO465" s="1">
        <v>4600</v>
      </c>
      <c r="AP465">
        <v>0</v>
      </c>
      <c r="AQ465" s="1">
        <v>4600</v>
      </c>
      <c r="AR465">
        <v>0</v>
      </c>
      <c r="AS465">
        <v>0</v>
      </c>
      <c r="AT465" s="1">
        <v>4600</v>
      </c>
    </row>
    <row r="466" spans="1:46" hidden="1" x14ac:dyDescent="0.35">
      <c r="A466" t="s">
        <v>812</v>
      </c>
      <c r="B466" t="s">
        <v>64</v>
      </c>
      <c r="C466">
        <v>3</v>
      </c>
      <c r="D466" t="s">
        <v>202</v>
      </c>
      <c r="E466">
        <v>3.8</v>
      </c>
      <c r="F466" t="s">
        <v>203</v>
      </c>
      <c r="G466" t="s">
        <v>204</v>
      </c>
      <c r="H466" t="s">
        <v>205</v>
      </c>
      <c r="I466" t="s">
        <v>65</v>
      </c>
      <c r="J466" t="s">
        <v>66</v>
      </c>
      <c r="K466" t="s">
        <v>982</v>
      </c>
      <c r="L466">
        <v>5</v>
      </c>
      <c r="M466">
        <v>55</v>
      </c>
      <c r="N466" t="s">
        <v>983</v>
      </c>
      <c r="O466" t="s">
        <v>54</v>
      </c>
      <c r="P466">
        <v>5100</v>
      </c>
      <c r="Q466" t="s">
        <v>117</v>
      </c>
      <c r="R466">
        <v>5150</v>
      </c>
      <c r="S466" t="s">
        <v>118</v>
      </c>
      <c r="T466">
        <v>5151</v>
      </c>
      <c r="U466" t="s">
        <v>326</v>
      </c>
      <c r="V466">
        <v>0</v>
      </c>
      <c r="W466" t="s">
        <v>58</v>
      </c>
      <c r="X466">
        <v>5000</v>
      </c>
      <c r="Y466" t="s">
        <v>118</v>
      </c>
      <c r="Z466" t="s">
        <v>815</v>
      </c>
      <c r="AA466" t="s">
        <v>984</v>
      </c>
      <c r="AB466" t="s">
        <v>810</v>
      </c>
      <c r="AC466" t="s">
        <v>601</v>
      </c>
      <c r="AD466" t="s">
        <v>985</v>
      </c>
      <c r="AG466" s="1">
        <v>400000</v>
      </c>
      <c r="AH466">
        <v>0</v>
      </c>
      <c r="AI466" s="1">
        <v>298932</v>
      </c>
      <c r="AJ466" s="1">
        <v>298932</v>
      </c>
      <c r="AK466">
        <v>0</v>
      </c>
      <c r="AL466">
        <v>0</v>
      </c>
      <c r="AM466">
        <v>0</v>
      </c>
      <c r="AN466" s="1">
        <v>101068</v>
      </c>
      <c r="AO466" s="1">
        <v>400000</v>
      </c>
      <c r="AP466">
        <v>0</v>
      </c>
      <c r="AQ466" s="1">
        <v>400000</v>
      </c>
      <c r="AR466">
        <v>0</v>
      </c>
      <c r="AS466">
        <v>0</v>
      </c>
      <c r="AT466" s="1">
        <v>400000</v>
      </c>
    </row>
    <row r="467" spans="1:46" hidden="1" x14ac:dyDescent="0.35">
      <c r="A467" t="s">
        <v>812</v>
      </c>
      <c r="B467" t="s">
        <v>64</v>
      </c>
      <c r="C467">
        <v>3</v>
      </c>
      <c r="D467" t="s">
        <v>202</v>
      </c>
      <c r="E467">
        <v>3.8</v>
      </c>
      <c r="F467" t="s">
        <v>203</v>
      </c>
      <c r="G467" t="s">
        <v>204</v>
      </c>
      <c r="H467" t="s">
        <v>205</v>
      </c>
      <c r="I467" t="s">
        <v>65</v>
      </c>
      <c r="J467" t="s">
        <v>66</v>
      </c>
      <c r="K467" t="s">
        <v>982</v>
      </c>
      <c r="L467">
        <v>5</v>
      </c>
      <c r="M467">
        <v>56</v>
      </c>
      <c r="N467" t="s">
        <v>983</v>
      </c>
      <c r="O467" t="s">
        <v>116</v>
      </c>
      <c r="P467">
        <v>5600</v>
      </c>
      <c r="Q467" t="s">
        <v>209</v>
      </c>
      <c r="R467">
        <v>5650</v>
      </c>
      <c r="S467" t="s">
        <v>118</v>
      </c>
      <c r="T467">
        <v>5651</v>
      </c>
      <c r="U467" t="s">
        <v>442</v>
      </c>
      <c r="V467">
        <v>0</v>
      </c>
      <c r="W467" t="s">
        <v>58</v>
      </c>
      <c r="X467">
        <v>5000</v>
      </c>
      <c r="Y467" t="s">
        <v>118</v>
      </c>
      <c r="Z467" t="s">
        <v>815</v>
      </c>
      <c r="AA467" t="s">
        <v>984</v>
      </c>
      <c r="AB467" t="s">
        <v>810</v>
      </c>
      <c r="AC467" t="s">
        <v>212</v>
      </c>
      <c r="AD467" t="s">
        <v>985</v>
      </c>
      <c r="AG467" s="1">
        <v>112250.88</v>
      </c>
      <c r="AH467" s="1">
        <v>112250.88</v>
      </c>
      <c r="AI467">
        <v>0</v>
      </c>
      <c r="AJ467">
        <v>0</v>
      </c>
      <c r="AK467">
        <v>0</v>
      </c>
      <c r="AL467">
        <v>0</v>
      </c>
      <c r="AM467">
        <v>0</v>
      </c>
      <c r="AN467" s="1">
        <v>112250.88</v>
      </c>
      <c r="AO467" s="1">
        <v>112250.88</v>
      </c>
      <c r="AP467">
        <v>0</v>
      </c>
      <c r="AQ467">
        <v>0</v>
      </c>
      <c r="AR467">
        <v>0</v>
      </c>
      <c r="AS467">
        <v>0</v>
      </c>
      <c r="AT467">
        <v>0</v>
      </c>
    </row>
    <row r="468" spans="1:46" hidden="1" x14ac:dyDescent="0.35">
      <c r="A468" t="s">
        <v>812</v>
      </c>
      <c r="B468" t="s">
        <v>64</v>
      </c>
      <c r="C468">
        <v>3</v>
      </c>
      <c r="D468" t="s">
        <v>202</v>
      </c>
      <c r="E468">
        <v>3.8</v>
      </c>
      <c r="F468" t="s">
        <v>203</v>
      </c>
      <c r="G468" t="s">
        <v>204</v>
      </c>
      <c r="H468" t="s">
        <v>205</v>
      </c>
      <c r="I468" t="s">
        <v>65</v>
      </c>
      <c r="J468" t="s">
        <v>66</v>
      </c>
      <c r="K468" t="s">
        <v>982</v>
      </c>
      <c r="L468">
        <v>5</v>
      </c>
      <c r="M468">
        <v>56</v>
      </c>
      <c r="N468" t="s">
        <v>983</v>
      </c>
      <c r="O468" t="s">
        <v>116</v>
      </c>
      <c r="P468">
        <v>5600</v>
      </c>
      <c r="Q468" t="s">
        <v>209</v>
      </c>
      <c r="R468">
        <v>5690</v>
      </c>
      <c r="S468" t="s">
        <v>118</v>
      </c>
      <c r="T468">
        <v>5691</v>
      </c>
      <c r="U468" t="s">
        <v>210</v>
      </c>
      <c r="V468">
        <v>0</v>
      </c>
      <c r="W468" t="s">
        <v>58</v>
      </c>
      <c r="X468">
        <v>5000</v>
      </c>
      <c r="Y468" t="s">
        <v>118</v>
      </c>
      <c r="Z468" t="s">
        <v>815</v>
      </c>
      <c r="AA468" t="s">
        <v>984</v>
      </c>
      <c r="AB468" t="s">
        <v>810</v>
      </c>
      <c r="AC468" t="s">
        <v>212</v>
      </c>
      <c r="AD468" t="s">
        <v>985</v>
      </c>
      <c r="AG468" s="1">
        <v>19700000</v>
      </c>
      <c r="AH468" s="1">
        <v>250000</v>
      </c>
      <c r="AI468">
        <v>0</v>
      </c>
      <c r="AJ468">
        <v>0</v>
      </c>
      <c r="AK468">
        <v>0</v>
      </c>
      <c r="AL468">
        <v>0</v>
      </c>
      <c r="AM468">
        <v>0</v>
      </c>
      <c r="AN468" s="1">
        <v>19700000</v>
      </c>
      <c r="AO468" s="1">
        <v>19700000</v>
      </c>
      <c r="AP468">
        <v>0</v>
      </c>
      <c r="AQ468" s="1">
        <v>24400000</v>
      </c>
      <c r="AR468">
        <v>0</v>
      </c>
      <c r="AS468" s="1">
        <v>4950000</v>
      </c>
      <c r="AT468" s="1">
        <v>19450000</v>
      </c>
    </row>
    <row r="469" spans="1:46" hidden="1" x14ac:dyDescent="0.35">
      <c r="A469" t="s">
        <v>812</v>
      </c>
      <c r="B469" t="s">
        <v>64</v>
      </c>
      <c r="C469">
        <v>3</v>
      </c>
      <c r="D469" t="s">
        <v>202</v>
      </c>
      <c r="E469">
        <v>3.8</v>
      </c>
      <c r="F469" t="s">
        <v>203</v>
      </c>
      <c r="G469" t="s">
        <v>204</v>
      </c>
      <c r="H469" t="s">
        <v>205</v>
      </c>
      <c r="I469" t="s">
        <v>65</v>
      </c>
      <c r="J469" t="s">
        <v>66</v>
      </c>
      <c r="K469" t="s">
        <v>982</v>
      </c>
      <c r="L469">
        <v>5</v>
      </c>
      <c r="M469">
        <v>56</v>
      </c>
      <c r="N469" t="s">
        <v>983</v>
      </c>
      <c r="O469" t="s">
        <v>116</v>
      </c>
      <c r="P469">
        <v>5900</v>
      </c>
      <c r="Q469" t="s">
        <v>299</v>
      </c>
      <c r="R469">
        <v>5970</v>
      </c>
      <c r="S469" t="s">
        <v>118</v>
      </c>
      <c r="T469">
        <v>5971</v>
      </c>
      <c r="U469" t="s">
        <v>606</v>
      </c>
      <c r="V469">
        <v>0</v>
      </c>
      <c r="W469" t="s">
        <v>58</v>
      </c>
      <c r="X469">
        <v>5000</v>
      </c>
      <c r="Y469" t="s">
        <v>118</v>
      </c>
      <c r="Z469" t="s">
        <v>815</v>
      </c>
      <c r="AA469" t="s">
        <v>984</v>
      </c>
      <c r="AB469" t="s">
        <v>810</v>
      </c>
      <c r="AC469" t="s">
        <v>212</v>
      </c>
      <c r="AD469" t="s">
        <v>985</v>
      </c>
      <c r="AG469" s="1">
        <v>9976541.4000000004</v>
      </c>
      <c r="AH469" s="1">
        <v>4217741.4000000004</v>
      </c>
      <c r="AI469" s="1">
        <v>9782516.8699999992</v>
      </c>
      <c r="AJ469" s="1">
        <v>9731515.1500000004</v>
      </c>
      <c r="AK469" s="1">
        <v>8025208.5099999998</v>
      </c>
      <c r="AL469" s="1">
        <v>396720</v>
      </c>
      <c r="AM469" s="1">
        <v>396720</v>
      </c>
      <c r="AN469" s="1">
        <v>245026.25</v>
      </c>
      <c r="AO469" s="1">
        <v>9579821.4000000004</v>
      </c>
      <c r="AP469" s="1">
        <v>3000000</v>
      </c>
      <c r="AQ469" s="1">
        <v>5758800</v>
      </c>
      <c r="AR469">
        <v>0</v>
      </c>
      <c r="AS469" s="1">
        <v>3000000</v>
      </c>
      <c r="AT469" s="1">
        <v>5758800</v>
      </c>
    </row>
    <row r="470" spans="1:46" hidden="1" x14ac:dyDescent="0.35">
      <c r="A470" t="s">
        <v>812</v>
      </c>
      <c r="B470" t="s">
        <v>64</v>
      </c>
      <c r="C470">
        <v>3</v>
      </c>
      <c r="D470" t="s">
        <v>202</v>
      </c>
      <c r="E470">
        <v>3.8</v>
      </c>
      <c r="F470" t="s">
        <v>203</v>
      </c>
      <c r="G470" t="s">
        <v>204</v>
      </c>
      <c r="H470" t="s">
        <v>205</v>
      </c>
      <c r="I470" t="s">
        <v>65</v>
      </c>
      <c r="J470" t="s">
        <v>66</v>
      </c>
      <c r="K470" t="s">
        <v>982</v>
      </c>
      <c r="L470">
        <v>5</v>
      </c>
      <c r="M470">
        <v>56</v>
      </c>
      <c r="N470" t="s">
        <v>983</v>
      </c>
      <c r="O470" t="s">
        <v>54</v>
      </c>
      <c r="P470">
        <v>3100</v>
      </c>
      <c r="Q470" t="s">
        <v>198</v>
      </c>
      <c r="R470">
        <v>3170</v>
      </c>
      <c r="S470" t="s">
        <v>56</v>
      </c>
      <c r="T470">
        <v>3171</v>
      </c>
      <c r="U470" t="s">
        <v>772</v>
      </c>
      <c r="V470">
        <v>43</v>
      </c>
      <c r="W470" t="s">
        <v>828</v>
      </c>
      <c r="X470">
        <v>3000</v>
      </c>
      <c r="Y470" t="s">
        <v>56</v>
      </c>
      <c r="Z470" t="s">
        <v>815</v>
      </c>
      <c r="AA470" t="s">
        <v>984</v>
      </c>
      <c r="AB470" t="s">
        <v>810</v>
      </c>
      <c r="AC470" t="s">
        <v>212</v>
      </c>
      <c r="AD470" t="s">
        <v>985</v>
      </c>
      <c r="AG470" s="1">
        <v>5990230.4699999997</v>
      </c>
      <c r="AH470" s="1">
        <v>10075347.949999999</v>
      </c>
      <c r="AI470" s="1">
        <v>5824244.7800000003</v>
      </c>
      <c r="AJ470" s="1">
        <v>5824244.7800000003</v>
      </c>
      <c r="AK470" s="1">
        <v>4945080</v>
      </c>
      <c r="AL470">
        <v>0</v>
      </c>
      <c r="AM470">
        <v>0</v>
      </c>
      <c r="AN470" s="1">
        <v>165985.69</v>
      </c>
      <c r="AO470" s="1">
        <v>5990230.4699999997</v>
      </c>
      <c r="AP470">
        <v>0</v>
      </c>
      <c r="AQ470">
        <v>2.52</v>
      </c>
      <c r="AR470">
        <v>0</v>
      </c>
      <c r="AS470" s="1">
        <v>4085120</v>
      </c>
      <c r="AT470" s="1">
        <v>-4085117.48</v>
      </c>
    </row>
    <row r="471" spans="1:46" hidden="1" x14ac:dyDescent="0.35">
      <c r="A471" t="s">
        <v>812</v>
      </c>
      <c r="B471" t="s">
        <v>64</v>
      </c>
      <c r="C471">
        <v>3</v>
      </c>
      <c r="D471" t="s">
        <v>202</v>
      </c>
      <c r="E471">
        <v>3.8</v>
      </c>
      <c r="F471" t="s">
        <v>203</v>
      </c>
      <c r="G471" t="s">
        <v>204</v>
      </c>
      <c r="H471" t="s">
        <v>205</v>
      </c>
      <c r="I471" t="s">
        <v>65</v>
      </c>
      <c r="J471" t="s">
        <v>66</v>
      </c>
      <c r="K471" t="s">
        <v>982</v>
      </c>
      <c r="L471">
        <v>5</v>
      </c>
      <c r="M471">
        <v>56</v>
      </c>
      <c r="N471" t="s">
        <v>983</v>
      </c>
      <c r="O471" t="s">
        <v>54</v>
      </c>
      <c r="P471">
        <v>3200</v>
      </c>
      <c r="Q471" t="s">
        <v>136</v>
      </c>
      <c r="R471">
        <v>3230</v>
      </c>
      <c r="S471" t="s">
        <v>56</v>
      </c>
      <c r="T471">
        <v>3231</v>
      </c>
      <c r="U471" t="s">
        <v>383</v>
      </c>
      <c r="V471">
        <v>0</v>
      </c>
      <c r="W471" t="s">
        <v>58</v>
      </c>
      <c r="X471">
        <v>3000</v>
      </c>
      <c r="Y471" t="s">
        <v>56</v>
      </c>
      <c r="Z471" t="s">
        <v>815</v>
      </c>
      <c r="AA471" t="s">
        <v>984</v>
      </c>
      <c r="AB471" t="s">
        <v>810</v>
      </c>
      <c r="AC471" t="s">
        <v>212</v>
      </c>
      <c r="AD471" t="s">
        <v>985</v>
      </c>
      <c r="AG471" s="1">
        <v>5194000</v>
      </c>
      <c r="AH471" s="1">
        <v>4200000</v>
      </c>
      <c r="AI471" s="1">
        <v>5191046.4000000004</v>
      </c>
      <c r="AJ471" s="1">
        <v>5191046.4000000004</v>
      </c>
      <c r="AK471" s="1">
        <v>710058.84</v>
      </c>
      <c r="AL471" s="1">
        <v>710058.84</v>
      </c>
      <c r="AM471" s="1">
        <v>710058.84</v>
      </c>
      <c r="AN471" s="1">
        <v>2953.6</v>
      </c>
      <c r="AO471" s="1">
        <v>4483941.16</v>
      </c>
      <c r="AP471">
        <v>0</v>
      </c>
      <c r="AQ471" s="1">
        <v>994000</v>
      </c>
      <c r="AR471">
        <v>0</v>
      </c>
      <c r="AS471">
        <v>0</v>
      </c>
      <c r="AT471" s="1">
        <v>994000</v>
      </c>
    </row>
    <row r="472" spans="1:46" hidden="1" x14ac:dyDescent="0.35">
      <c r="A472" t="s">
        <v>812</v>
      </c>
      <c r="B472" t="s">
        <v>64</v>
      </c>
      <c r="C472">
        <v>3</v>
      </c>
      <c r="D472" t="s">
        <v>202</v>
      </c>
      <c r="E472">
        <v>3.8</v>
      </c>
      <c r="F472" t="s">
        <v>203</v>
      </c>
      <c r="G472" t="s">
        <v>204</v>
      </c>
      <c r="H472" t="s">
        <v>205</v>
      </c>
      <c r="I472" t="s">
        <v>65</v>
      </c>
      <c r="J472" t="s">
        <v>66</v>
      </c>
      <c r="K472" t="s">
        <v>982</v>
      </c>
      <c r="L472">
        <v>5</v>
      </c>
      <c r="M472">
        <v>56</v>
      </c>
      <c r="N472" t="s">
        <v>983</v>
      </c>
      <c r="O472" t="s">
        <v>54</v>
      </c>
      <c r="P472">
        <v>3300</v>
      </c>
      <c r="Q472" t="s">
        <v>113</v>
      </c>
      <c r="R472">
        <v>3330</v>
      </c>
      <c r="S472" t="s">
        <v>56</v>
      </c>
      <c r="T472">
        <v>3331</v>
      </c>
      <c r="U472" t="s">
        <v>317</v>
      </c>
      <c r="V472">
        <v>0</v>
      </c>
      <c r="W472" t="s">
        <v>58</v>
      </c>
      <c r="X472">
        <v>3000</v>
      </c>
      <c r="Y472" t="s">
        <v>56</v>
      </c>
      <c r="Z472" t="s">
        <v>815</v>
      </c>
      <c r="AA472" t="s">
        <v>984</v>
      </c>
      <c r="AB472" t="s">
        <v>810</v>
      </c>
      <c r="AC472" t="s">
        <v>212</v>
      </c>
      <c r="AD472" t="s">
        <v>985</v>
      </c>
      <c r="AG472" s="1">
        <v>7000252</v>
      </c>
      <c r="AH472" s="1">
        <v>4800000</v>
      </c>
      <c r="AI472" s="1">
        <v>6994900</v>
      </c>
      <c r="AJ472" s="1">
        <v>6994900</v>
      </c>
      <c r="AK472" s="1">
        <v>4785000</v>
      </c>
      <c r="AL472" s="1">
        <v>3349500</v>
      </c>
      <c r="AM472" s="1">
        <v>3349500</v>
      </c>
      <c r="AN472" s="1">
        <v>5352</v>
      </c>
      <c r="AO472" s="1">
        <v>3650752</v>
      </c>
      <c r="AP472">
        <v>0</v>
      </c>
      <c r="AQ472" s="1">
        <v>2200252</v>
      </c>
      <c r="AR472">
        <v>0</v>
      </c>
      <c r="AS472">
        <v>0</v>
      </c>
      <c r="AT472" s="1">
        <v>2200252</v>
      </c>
    </row>
    <row r="473" spans="1:46" hidden="1" x14ac:dyDescent="0.35">
      <c r="A473" t="s">
        <v>812</v>
      </c>
      <c r="B473" t="s">
        <v>64</v>
      </c>
      <c r="C473">
        <v>3</v>
      </c>
      <c r="D473" t="s">
        <v>202</v>
      </c>
      <c r="E473">
        <v>3.8</v>
      </c>
      <c r="F473" t="s">
        <v>203</v>
      </c>
      <c r="G473" t="s">
        <v>204</v>
      </c>
      <c r="H473" t="s">
        <v>205</v>
      </c>
      <c r="I473" t="s">
        <v>65</v>
      </c>
      <c r="J473" t="s">
        <v>66</v>
      </c>
      <c r="K473" t="s">
        <v>982</v>
      </c>
      <c r="L473">
        <v>5</v>
      </c>
      <c r="M473">
        <v>56</v>
      </c>
      <c r="N473" t="s">
        <v>983</v>
      </c>
      <c r="O473" t="s">
        <v>54</v>
      </c>
      <c r="P473">
        <v>3300</v>
      </c>
      <c r="Q473" t="s">
        <v>113</v>
      </c>
      <c r="R473">
        <v>3360</v>
      </c>
      <c r="S473" t="s">
        <v>56</v>
      </c>
      <c r="T473">
        <v>3361</v>
      </c>
      <c r="U473" t="s">
        <v>114</v>
      </c>
      <c r="V473">
        <v>0</v>
      </c>
      <c r="W473" t="s">
        <v>58</v>
      </c>
      <c r="X473">
        <v>3000</v>
      </c>
      <c r="Y473" t="s">
        <v>56</v>
      </c>
      <c r="Z473" t="s">
        <v>815</v>
      </c>
      <c r="AA473" t="s">
        <v>984</v>
      </c>
      <c r="AB473" t="s">
        <v>810</v>
      </c>
      <c r="AC473" t="s">
        <v>212</v>
      </c>
      <c r="AD473" t="s">
        <v>985</v>
      </c>
      <c r="AG473">
        <v>0</v>
      </c>
      <c r="AH473" s="1">
        <v>818496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 s="1">
        <v>818496</v>
      </c>
      <c r="AT473" s="1">
        <v>-818496</v>
      </c>
    </row>
    <row r="474" spans="1:46" hidden="1" x14ac:dyDescent="0.35">
      <c r="A474" t="s">
        <v>987</v>
      </c>
      <c r="B474" t="s">
        <v>64</v>
      </c>
      <c r="C474">
        <v>1</v>
      </c>
      <c r="D474" t="s">
        <v>45</v>
      </c>
      <c r="E474">
        <v>1.3</v>
      </c>
      <c r="F474" t="s">
        <v>46</v>
      </c>
      <c r="G474" t="s">
        <v>47</v>
      </c>
      <c r="H474" t="s">
        <v>48</v>
      </c>
      <c r="I474" t="s">
        <v>49</v>
      </c>
      <c r="J474" t="s">
        <v>50</v>
      </c>
      <c r="K474" t="s">
        <v>808</v>
      </c>
      <c r="L474">
        <v>5</v>
      </c>
      <c r="M474">
        <v>7</v>
      </c>
      <c r="N474" t="s">
        <v>809</v>
      </c>
      <c r="O474" t="s">
        <v>54</v>
      </c>
      <c r="P474">
        <v>4200</v>
      </c>
      <c r="Q474" t="s">
        <v>290</v>
      </c>
      <c r="R474">
        <v>4210</v>
      </c>
      <c r="S474" t="s">
        <v>230</v>
      </c>
      <c r="T474">
        <v>4211</v>
      </c>
      <c r="U474" t="s">
        <v>291</v>
      </c>
      <c r="V474">
        <v>0</v>
      </c>
      <c r="W474" t="s">
        <v>58</v>
      </c>
      <c r="X474">
        <v>4000</v>
      </c>
      <c r="Y474" t="s">
        <v>233</v>
      </c>
      <c r="Z474" t="s">
        <v>988</v>
      </c>
      <c r="AA474" t="s">
        <v>60</v>
      </c>
      <c r="AB474" t="s">
        <v>810</v>
      </c>
      <c r="AC474" t="s">
        <v>61</v>
      </c>
      <c r="AD474" t="s">
        <v>811</v>
      </c>
      <c r="AG474" s="1">
        <v>1100000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 s="1">
        <v>1100000</v>
      </c>
      <c r="AO474" s="1">
        <v>1100000</v>
      </c>
      <c r="AP474" s="1">
        <v>768351.77</v>
      </c>
      <c r="AQ474" s="1">
        <v>331648.23</v>
      </c>
      <c r="AR474">
        <v>0</v>
      </c>
      <c r="AS474">
        <v>0</v>
      </c>
      <c r="AT474" s="1">
        <v>1100000</v>
      </c>
    </row>
    <row r="475" spans="1:46" hidden="1" x14ac:dyDescent="0.35">
      <c r="A475" t="s">
        <v>987</v>
      </c>
      <c r="B475" t="s">
        <v>64</v>
      </c>
      <c r="C475">
        <v>1</v>
      </c>
      <c r="D475" t="s">
        <v>45</v>
      </c>
      <c r="E475">
        <v>1.3</v>
      </c>
      <c r="F475" t="s">
        <v>46</v>
      </c>
      <c r="G475" t="s">
        <v>47</v>
      </c>
      <c r="H475" t="s">
        <v>48</v>
      </c>
      <c r="I475" t="s">
        <v>65</v>
      </c>
      <c r="J475" t="s">
        <v>66</v>
      </c>
      <c r="K475" t="s">
        <v>833</v>
      </c>
      <c r="L475">
        <v>5</v>
      </c>
      <c r="M475">
        <v>12</v>
      </c>
      <c r="N475" t="s">
        <v>834</v>
      </c>
      <c r="O475" t="s">
        <v>54</v>
      </c>
      <c r="P475">
        <v>1200</v>
      </c>
      <c r="Q475" t="s">
        <v>76</v>
      </c>
      <c r="R475">
        <v>1220</v>
      </c>
      <c r="S475" t="s">
        <v>71</v>
      </c>
      <c r="T475">
        <v>1221</v>
      </c>
      <c r="U475" t="s">
        <v>77</v>
      </c>
      <c r="V475">
        <v>2</v>
      </c>
      <c r="W475" t="s">
        <v>683</v>
      </c>
      <c r="X475">
        <v>1000</v>
      </c>
      <c r="Y475" t="s">
        <v>71</v>
      </c>
      <c r="Z475" t="s">
        <v>988</v>
      </c>
      <c r="AA475" t="s">
        <v>835</v>
      </c>
      <c r="AB475" t="s">
        <v>810</v>
      </c>
      <c r="AC475" t="s">
        <v>71</v>
      </c>
      <c r="AD475" t="s">
        <v>836</v>
      </c>
      <c r="AG475" s="1">
        <v>37780162.590000004</v>
      </c>
      <c r="AH475" s="1">
        <v>40995131.840000004</v>
      </c>
      <c r="AI475" s="1">
        <v>37780162.590000004</v>
      </c>
      <c r="AJ475" s="1">
        <v>37780162.590000004</v>
      </c>
      <c r="AK475" s="1">
        <v>37780162.590000004</v>
      </c>
      <c r="AL475" s="1">
        <v>37780162.590000004</v>
      </c>
      <c r="AM475" s="1">
        <v>37780162.590000004</v>
      </c>
      <c r="AN475">
        <v>0</v>
      </c>
      <c r="AO475">
        <v>0</v>
      </c>
      <c r="AP475">
        <v>0</v>
      </c>
      <c r="AQ475">
        <v>22.16</v>
      </c>
      <c r="AR475">
        <v>0</v>
      </c>
      <c r="AS475" s="1">
        <v>3214991.41</v>
      </c>
      <c r="AT475" s="1">
        <v>-3214969.25</v>
      </c>
    </row>
    <row r="476" spans="1:46" hidden="1" x14ac:dyDescent="0.35">
      <c r="A476" t="s">
        <v>987</v>
      </c>
      <c r="B476" t="s">
        <v>64</v>
      </c>
      <c r="C476">
        <v>1</v>
      </c>
      <c r="D476" t="s">
        <v>45</v>
      </c>
      <c r="E476">
        <v>1.3</v>
      </c>
      <c r="F476" t="s">
        <v>46</v>
      </c>
      <c r="G476" t="s">
        <v>47</v>
      </c>
      <c r="H476" t="s">
        <v>48</v>
      </c>
      <c r="I476" t="s">
        <v>65</v>
      </c>
      <c r="J476" t="s">
        <v>66</v>
      </c>
      <c r="K476" t="s">
        <v>833</v>
      </c>
      <c r="L476">
        <v>5</v>
      </c>
      <c r="M476">
        <v>12</v>
      </c>
      <c r="N476" t="s">
        <v>834</v>
      </c>
      <c r="O476" t="s">
        <v>54</v>
      </c>
      <c r="P476">
        <v>1300</v>
      </c>
      <c r="Q476" t="s">
        <v>90</v>
      </c>
      <c r="R476">
        <v>1321</v>
      </c>
      <c r="S476" t="s">
        <v>71</v>
      </c>
      <c r="T476">
        <v>1321</v>
      </c>
      <c r="U476" t="s">
        <v>91</v>
      </c>
      <c r="V476">
        <v>2</v>
      </c>
      <c r="W476" t="s">
        <v>683</v>
      </c>
      <c r="X476">
        <v>1000</v>
      </c>
      <c r="Y476" t="s">
        <v>71</v>
      </c>
      <c r="Z476" t="s">
        <v>988</v>
      </c>
      <c r="AA476" t="s">
        <v>835</v>
      </c>
      <c r="AB476" t="s">
        <v>810</v>
      </c>
      <c r="AC476" t="s">
        <v>71</v>
      </c>
      <c r="AD476" t="s">
        <v>836</v>
      </c>
      <c r="AG476" s="1">
        <v>516247.64</v>
      </c>
      <c r="AH476" s="1">
        <v>596425.6</v>
      </c>
      <c r="AI476" s="1">
        <v>514896.52</v>
      </c>
      <c r="AJ476" s="1">
        <v>514896.52</v>
      </c>
      <c r="AK476" s="1">
        <v>514896.52</v>
      </c>
      <c r="AL476" s="1">
        <v>513070.12</v>
      </c>
      <c r="AM476" s="1">
        <v>513070.12</v>
      </c>
      <c r="AN476" s="1">
        <v>1351.12</v>
      </c>
      <c r="AO476" s="1">
        <v>3177.52</v>
      </c>
      <c r="AP476">
        <v>0</v>
      </c>
      <c r="AQ476" s="1">
        <v>572104.26</v>
      </c>
      <c r="AR476">
        <v>0</v>
      </c>
      <c r="AS476" s="1">
        <v>652282.22</v>
      </c>
      <c r="AT476" s="1">
        <v>-80177.960000000006</v>
      </c>
    </row>
    <row r="477" spans="1:46" hidden="1" x14ac:dyDescent="0.35">
      <c r="A477" t="s">
        <v>987</v>
      </c>
      <c r="B477" t="s">
        <v>64</v>
      </c>
      <c r="C477">
        <v>1</v>
      </c>
      <c r="D477" t="s">
        <v>45</v>
      </c>
      <c r="E477">
        <v>1.3</v>
      </c>
      <c r="F477" t="s">
        <v>46</v>
      </c>
      <c r="G477" t="s">
        <v>47</v>
      </c>
      <c r="H477" t="s">
        <v>48</v>
      </c>
      <c r="I477" t="s">
        <v>65</v>
      </c>
      <c r="J477" t="s">
        <v>66</v>
      </c>
      <c r="K477" t="s">
        <v>833</v>
      </c>
      <c r="L477">
        <v>5</v>
      </c>
      <c r="M477">
        <v>12</v>
      </c>
      <c r="N477" t="s">
        <v>834</v>
      </c>
      <c r="O477" t="s">
        <v>54</v>
      </c>
      <c r="P477">
        <v>1300</v>
      </c>
      <c r="Q477" t="s">
        <v>90</v>
      </c>
      <c r="R477">
        <v>1322</v>
      </c>
      <c r="S477" t="s">
        <v>71</v>
      </c>
      <c r="T477">
        <v>1322</v>
      </c>
      <c r="U477" t="s">
        <v>92</v>
      </c>
      <c r="V477">
        <v>2</v>
      </c>
      <c r="W477" t="s">
        <v>683</v>
      </c>
      <c r="X477">
        <v>1000</v>
      </c>
      <c r="Y477" t="s">
        <v>71</v>
      </c>
      <c r="Z477" t="s">
        <v>988</v>
      </c>
      <c r="AA477" t="s">
        <v>835</v>
      </c>
      <c r="AB477" t="s">
        <v>810</v>
      </c>
      <c r="AC477" t="s">
        <v>71</v>
      </c>
      <c r="AD477" t="s">
        <v>836</v>
      </c>
      <c r="AG477" s="1">
        <v>238740.71</v>
      </c>
      <c r="AH477" s="1">
        <v>245185.92000000001</v>
      </c>
      <c r="AI477" s="1">
        <v>229940.22</v>
      </c>
      <c r="AJ477" s="1">
        <v>229940.22</v>
      </c>
      <c r="AK477" s="1">
        <v>229940.22</v>
      </c>
      <c r="AL477" s="1">
        <v>205842.79</v>
      </c>
      <c r="AM477" s="1">
        <v>205842.79</v>
      </c>
      <c r="AN477" s="1">
        <v>8800.49</v>
      </c>
      <c r="AO477" s="1">
        <v>32897.919999999998</v>
      </c>
      <c r="AP477">
        <v>0</v>
      </c>
      <c r="AQ477" s="1">
        <v>1180988.3999999999</v>
      </c>
      <c r="AR477">
        <v>0</v>
      </c>
      <c r="AS477" s="1">
        <v>1187433.6100000001</v>
      </c>
      <c r="AT477" s="1">
        <v>-6445.21</v>
      </c>
    </row>
    <row r="478" spans="1:46" hidden="1" x14ac:dyDescent="0.35">
      <c r="A478" t="s">
        <v>987</v>
      </c>
      <c r="B478" t="s">
        <v>64</v>
      </c>
      <c r="C478">
        <v>1</v>
      </c>
      <c r="D478" t="s">
        <v>45</v>
      </c>
      <c r="E478">
        <v>1.3</v>
      </c>
      <c r="F478" t="s">
        <v>46</v>
      </c>
      <c r="G478" t="s">
        <v>47</v>
      </c>
      <c r="H478" t="s">
        <v>48</v>
      </c>
      <c r="I478" t="s">
        <v>65</v>
      </c>
      <c r="J478" t="s">
        <v>66</v>
      </c>
      <c r="K478" t="s">
        <v>833</v>
      </c>
      <c r="L478">
        <v>5</v>
      </c>
      <c r="M478">
        <v>12</v>
      </c>
      <c r="N478" t="s">
        <v>834</v>
      </c>
      <c r="O478" t="s">
        <v>54</v>
      </c>
      <c r="P478">
        <v>1300</v>
      </c>
      <c r="Q478" t="s">
        <v>90</v>
      </c>
      <c r="R478">
        <v>134</v>
      </c>
      <c r="S478" t="s">
        <v>399</v>
      </c>
      <c r="T478">
        <v>1341</v>
      </c>
      <c r="U478" t="s">
        <v>399</v>
      </c>
      <c r="V478">
        <v>0</v>
      </c>
      <c r="W478" t="s">
        <v>58</v>
      </c>
      <c r="X478">
        <v>1000</v>
      </c>
      <c r="Y478" t="s">
        <v>71</v>
      </c>
      <c r="Z478" t="s">
        <v>988</v>
      </c>
      <c r="AA478" t="s">
        <v>835</v>
      </c>
      <c r="AB478" t="s">
        <v>810</v>
      </c>
      <c r="AC478" t="s">
        <v>71</v>
      </c>
      <c r="AD478" t="s">
        <v>836</v>
      </c>
      <c r="AG478" s="1">
        <v>725191.4</v>
      </c>
      <c r="AH478">
        <v>0</v>
      </c>
      <c r="AI478" s="1">
        <v>725191.4</v>
      </c>
      <c r="AJ478" s="1">
        <v>725191.4</v>
      </c>
      <c r="AK478" s="1">
        <v>725191.4</v>
      </c>
      <c r="AL478" s="1">
        <v>725191.4</v>
      </c>
      <c r="AM478" s="1">
        <v>725191.4</v>
      </c>
      <c r="AN478">
        <v>0</v>
      </c>
      <c r="AO478">
        <v>0</v>
      </c>
      <c r="AP478">
        <v>0</v>
      </c>
      <c r="AQ478" s="1">
        <v>1500000</v>
      </c>
      <c r="AR478">
        <v>0</v>
      </c>
      <c r="AS478" s="1">
        <v>774808.6</v>
      </c>
      <c r="AT478" s="1">
        <v>725191.4</v>
      </c>
    </row>
    <row r="479" spans="1:46" hidden="1" x14ac:dyDescent="0.35">
      <c r="A479" t="s">
        <v>987</v>
      </c>
      <c r="B479" t="s">
        <v>64</v>
      </c>
      <c r="C479">
        <v>1</v>
      </c>
      <c r="D479" t="s">
        <v>45</v>
      </c>
      <c r="E479">
        <v>1.3</v>
      </c>
      <c r="F479" t="s">
        <v>46</v>
      </c>
      <c r="G479" t="s">
        <v>47</v>
      </c>
      <c r="H479" t="s">
        <v>48</v>
      </c>
      <c r="I479" t="s">
        <v>65</v>
      </c>
      <c r="J479" t="s">
        <v>66</v>
      </c>
      <c r="K479" t="s">
        <v>833</v>
      </c>
      <c r="L479">
        <v>5</v>
      </c>
      <c r="M479">
        <v>12</v>
      </c>
      <c r="N479" t="s">
        <v>834</v>
      </c>
      <c r="O479" t="s">
        <v>54</v>
      </c>
      <c r="P479">
        <v>1300</v>
      </c>
      <c r="Q479" t="s">
        <v>90</v>
      </c>
      <c r="R479">
        <v>134</v>
      </c>
      <c r="S479" t="s">
        <v>399</v>
      </c>
      <c r="T479">
        <v>1341</v>
      </c>
      <c r="U479" t="s">
        <v>399</v>
      </c>
      <c r="V479">
        <v>1</v>
      </c>
      <c r="W479" t="s">
        <v>682</v>
      </c>
      <c r="X479">
        <v>1000</v>
      </c>
      <c r="Y479" t="s">
        <v>71</v>
      </c>
      <c r="Z479" t="s">
        <v>988</v>
      </c>
      <c r="AA479" t="s">
        <v>835</v>
      </c>
      <c r="AB479" t="s">
        <v>810</v>
      </c>
      <c r="AC479" t="s">
        <v>71</v>
      </c>
      <c r="AD479" t="s">
        <v>836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</row>
    <row r="480" spans="1:46" hidden="1" x14ac:dyDescent="0.35">
      <c r="A480" t="s">
        <v>987</v>
      </c>
      <c r="B480" t="s">
        <v>64</v>
      </c>
      <c r="C480">
        <v>1</v>
      </c>
      <c r="D480" t="s">
        <v>45</v>
      </c>
      <c r="E480">
        <v>1.3</v>
      </c>
      <c r="F480" t="s">
        <v>46</v>
      </c>
      <c r="G480" t="s">
        <v>47</v>
      </c>
      <c r="H480" t="s">
        <v>48</v>
      </c>
      <c r="I480" t="s">
        <v>65</v>
      </c>
      <c r="J480" t="s">
        <v>66</v>
      </c>
      <c r="K480" t="s">
        <v>833</v>
      </c>
      <c r="L480">
        <v>5</v>
      </c>
      <c r="M480">
        <v>12</v>
      </c>
      <c r="N480" t="s">
        <v>834</v>
      </c>
      <c r="O480" t="s">
        <v>54</v>
      </c>
      <c r="P480">
        <v>1300</v>
      </c>
      <c r="Q480" t="s">
        <v>90</v>
      </c>
      <c r="R480">
        <v>134</v>
      </c>
      <c r="S480" t="s">
        <v>399</v>
      </c>
      <c r="T480">
        <v>1341</v>
      </c>
      <c r="U480" t="s">
        <v>399</v>
      </c>
      <c r="V480">
        <v>2</v>
      </c>
      <c r="W480" t="s">
        <v>683</v>
      </c>
      <c r="X480">
        <v>1000</v>
      </c>
      <c r="Y480" t="s">
        <v>71</v>
      </c>
      <c r="Z480" t="s">
        <v>988</v>
      </c>
      <c r="AA480" t="s">
        <v>835</v>
      </c>
      <c r="AB480" t="s">
        <v>810</v>
      </c>
      <c r="AC480" t="s">
        <v>71</v>
      </c>
      <c r="AD480" t="s">
        <v>836</v>
      </c>
      <c r="AG480">
        <v>0</v>
      </c>
      <c r="AH480" s="1">
        <v>1500000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 s="1">
        <v>1500000</v>
      </c>
      <c r="AT480" s="1">
        <v>-1500000</v>
      </c>
    </row>
    <row r="481" spans="1:46" hidden="1" x14ac:dyDescent="0.35">
      <c r="A481" t="s">
        <v>987</v>
      </c>
      <c r="B481" t="s">
        <v>64</v>
      </c>
      <c r="C481">
        <v>1</v>
      </c>
      <c r="D481" t="s">
        <v>45</v>
      </c>
      <c r="E481">
        <v>1.3</v>
      </c>
      <c r="F481" t="s">
        <v>46</v>
      </c>
      <c r="G481" t="s">
        <v>47</v>
      </c>
      <c r="H481" t="s">
        <v>48</v>
      </c>
      <c r="I481" t="s">
        <v>65</v>
      </c>
      <c r="J481" t="s">
        <v>66</v>
      </c>
      <c r="K481" t="s">
        <v>833</v>
      </c>
      <c r="L481">
        <v>5</v>
      </c>
      <c r="M481">
        <v>12</v>
      </c>
      <c r="N481" t="s">
        <v>834</v>
      </c>
      <c r="O481" t="s">
        <v>54</v>
      </c>
      <c r="P481">
        <v>1400</v>
      </c>
      <c r="Q481" t="s">
        <v>93</v>
      </c>
      <c r="R481">
        <v>1410</v>
      </c>
      <c r="S481" t="s">
        <v>71</v>
      </c>
      <c r="T481">
        <v>1411</v>
      </c>
      <c r="U481" t="s">
        <v>94</v>
      </c>
      <c r="V481">
        <v>2</v>
      </c>
      <c r="W481" t="s">
        <v>683</v>
      </c>
      <c r="X481">
        <v>1000</v>
      </c>
      <c r="Y481" t="s">
        <v>71</v>
      </c>
      <c r="Z481" t="s">
        <v>988</v>
      </c>
      <c r="AA481" t="s">
        <v>835</v>
      </c>
      <c r="AB481" t="s">
        <v>810</v>
      </c>
      <c r="AC481" t="s">
        <v>71</v>
      </c>
      <c r="AD481" t="s">
        <v>836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</row>
    <row r="482" spans="1:46" hidden="1" x14ac:dyDescent="0.35">
      <c r="A482" t="s">
        <v>987</v>
      </c>
      <c r="B482" t="s">
        <v>64</v>
      </c>
      <c r="C482">
        <v>1</v>
      </c>
      <c r="D482" t="s">
        <v>45</v>
      </c>
      <c r="E482">
        <v>1.3</v>
      </c>
      <c r="F482" t="s">
        <v>46</v>
      </c>
      <c r="G482" t="s">
        <v>47</v>
      </c>
      <c r="H482" t="s">
        <v>48</v>
      </c>
      <c r="I482" t="s">
        <v>65</v>
      </c>
      <c r="J482" t="s">
        <v>66</v>
      </c>
      <c r="K482" t="s">
        <v>833</v>
      </c>
      <c r="L482">
        <v>5</v>
      </c>
      <c r="M482">
        <v>12</v>
      </c>
      <c r="N482" t="s">
        <v>834</v>
      </c>
      <c r="O482" t="s">
        <v>54</v>
      </c>
      <c r="P482">
        <v>1400</v>
      </c>
      <c r="Q482" t="s">
        <v>93</v>
      </c>
      <c r="R482">
        <v>142</v>
      </c>
      <c r="S482" t="s">
        <v>95</v>
      </c>
      <c r="T482">
        <v>1421</v>
      </c>
      <c r="U482" t="s">
        <v>96</v>
      </c>
      <c r="V482">
        <v>2</v>
      </c>
      <c r="W482" t="s">
        <v>683</v>
      </c>
      <c r="X482">
        <v>1000</v>
      </c>
      <c r="Y482" t="s">
        <v>71</v>
      </c>
      <c r="Z482" t="s">
        <v>988</v>
      </c>
      <c r="AA482" t="s">
        <v>835</v>
      </c>
      <c r="AB482" t="s">
        <v>810</v>
      </c>
      <c r="AC482" t="s">
        <v>71</v>
      </c>
      <c r="AD482" t="s">
        <v>836</v>
      </c>
      <c r="AG482" s="1">
        <v>1713332.44</v>
      </c>
      <c r="AH482" s="1">
        <v>1288304.56</v>
      </c>
      <c r="AI482" s="1">
        <v>1713332.44</v>
      </c>
      <c r="AJ482" s="1">
        <v>1713332.44</v>
      </c>
      <c r="AK482" s="1">
        <v>1713332.44</v>
      </c>
      <c r="AL482" s="1">
        <v>1713332.44</v>
      </c>
      <c r="AM482" s="1">
        <v>1713332.44</v>
      </c>
      <c r="AN482">
        <v>0</v>
      </c>
      <c r="AO482">
        <v>0</v>
      </c>
      <c r="AP482">
        <v>0</v>
      </c>
      <c r="AQ482" s="1">
        <v>1124365.17</v>
      </c>
      <c r="AR482">
        <v>0</v>
      </c>
      <c r="AS482" s="1">
        <v>699337.29</v>
      </c>
      <c r="AT482" s="1">
        <v>425027.88</v>
      </c>
    </row>
    <row r="483" spans="1:46" hidden="1" x14ac:dyDescent="0.35">
      <c r="A483" t="s">
        <v>987</v>
      </c>
      <c r="B483" t="s">
        <v>64</v>
      </c>
      <c r="C483">
        <v>1</v>
      </c>
      <c r="D483" t="s">
        <v>45</v>
      </c>
      <c r="E483">
        <v>1.3</v>
      </c>
      <c r="F483" t="s">
        <v>46</v>
      </c>
      <c r="G483" t="s">
        <v>47</v>
      </c>
      <c r="H483" t="s">
        <v>48</v>
      </c>
      <c r="I483" t="s">
        <v>65</v>
      </c>
      <c r="J483" t="s">
        <v>66</v>
      </c>
      <c r="K483" t="s">
        <v>833</v>
      </c>
      <c r="L483">
        <v>5</v>
      </c>
      <c r="M483">
        <v>12</v>
      </c>
      <c r="N483" t="s">
        <v>834</v>
      </c>
      <c r="O483" t="s">
        <v>54</v>
      </c>
      <c r="P483">
        <v>1400</v>
      </c>
      <c r="Q483" t="s">
        <v>93</v>
      </c>
      <c r="R483">
        <v>1431</v>
      </c>
      <c r="S483" t="s">
        <v>71</v>
      </c>
      <c r="T483">
        <v>1431</v>
      </c>
      <c r="U483" t="s">
        <v>97</v>
      </c>
      <c r="V483">
        <v>2</v>
      </c>
      <c r="W483" t="s">
        <v>683</v>
      </c>
      <c r="X483">
        <v>1000</v>
      </c>
      <c r="Y483" t="s">
        <v>71</v>
      </c>
      <c r="Z483" t="s">
        <v>988</v>
      </c>
      <c r="AA483" t="s">
        <v>835</v>
      </c>
      <c r="AB483" t="s">
        <v>810</v>
      </c>
      <c r="AC483" t="s">
        <v>71</v>
      </c>
      <c r="AD483" t="s">
        <v>836</v>
      </c>
      <c r="AG483" s="1">
        <v>1142421.19</v>
      </c>
      <c r="AH483" s="1">
        <v>858864.04</v>
      </c>
      <c r="AI483" s="1">
        <v>1142421.19</v>
      </c>
      <c r="AJ483" s="1">
        <v>1142421.19</v>
      </c>
      <c r="AK483" s="1">
        <v>1142421.19</v>
      </c>
      <c r="AL483" s="1">
        <v>1142421.19</v>
      </c>
      <c r="AM483" s="1">
        <v>1142421.19</v>
      </c>
      <c r="AN483">
        <v>0</v>
      </c>
      <c r="AO483">
        <v>0</v>
      </c>
      <c r="AP483">
        <v>0</v>
      </c>
      <c r="AQ483" s="1">
        <v>749581.61</v>
      </c>
      <c r="AR483">
        <v>0</v>
      </c>
      <c r="AS483" s="1">
        <v>466024.46</v>
      </c>
      <c r="AT483" s="1">
        <v>283557.15000000002</v>
      </c>
    </row>
    <row r="484" spans="1:46" hidden="1" x14ac:dyDescent="0.35">
      <c r="A484" t="s">
        <v>987</v>
      </c>
      <c r="B484" t="s">
        <v>64</v>
      </c>
      <c r="C484">
        <v>1</v>
      </c>
      <c r="D484" t="s">
        <v>45</v>
      </c>
      <c r="E484">
        <v>1.3</v>
      </c>
      <c r="F484" t="s">
        <v>46</v>
      </c>
      <c r="G484" t="s">
        <v>47</v>
      </c>
      <c r="H484" t="s">
        <v>48</v>
      </c>
      <c r="I484" t="s">
        <v>65</v>
      </c>
      <c r="J484" t="s">
        <v>66</v>
      </c>
      <c r="K484" t="s">
        <v>833</v>
      </c>
      <c r="L484">
        <v>5</v>
      </c>
      <c r="M484">
        <v>66</v>
      </c>
      <c r="N484" t="s">
        <v>837</v>
      </c>
      <c r="O484" t="s">
        <v>54</v>
      </c>
      <c r="P484">
        <v>1200</v>
      </c>
      <c r="Q484" t="s">
        <v>76</v>
      </c>
      <c r="R484">
        <v>1220</v>
      </c>
      <c r="S484" t="s">
        <v>71</v>
      </c>
      <c r="T484">
        <v>1221</v>
      </c>
      <c r="U484" t="s">
        <v>77</v>
      </c>
      <c r="V484">
        <v>2</v>
      </c>
      <c r="W484" t="s">
        <v>683</v>
      </c>
      <c r="X484">
        <v>1000</v>
      </c>
      <c r="Y484" t="s">
        <v>71</v>
      </c>
      <c r="Z484" t="s">
        <v>988</v>
      </c>
      <c r="AA484" t="s">
        <v>835</v>
      </c>
      <c r="AB484" t="s">
        <v>810</v>
      </c>
      <c r="AC484" t="s">
        <v>71</v>
      </c>
      <c r="AD484" t="s">
        <v>838</v>
      </c>
      <c r="AG484" s="1">
        <v>2076257.67</v>
      </c>
      <c r="AH484">
        <v>0</v>
      </c>
      <c r="AI484" s="1">
        <v>-21400.1</v>
      </c>
      <c r="AJ484" s="1">
        <v>-21400.1</v>
      </c>
      <c r="AK484" s="1">
        <v>-21400.1</v>
      </c>
      <c r="AL484" s="1">
        <v>-21400.1</v>
      </c>
      <c r="AM484" s="1">
        <v>-21400.1</v>
      </c>
      <c r="AN484" s="1">
        <v>2097657.77</v>
      </c>
      <c r="AO484" s="1">
        <v>2097657.77</v>
      </c>
      <c r="AP484">
        <v>0</v>
      </c>
      <c r="AQ484" s="1">
        <v>2076257.67</v>
      </c>
      <c r="AR484">
        <v>0</v>
      </c>
      <c r="AS484">
        <v>0</v>
      </c>
      <c r="AT484" s="1">
        <v>2076257.67</v>
      </c>
    </row>
    <row r="485" spans="1:46" hidden="1" x14ac:dyDescent="0.35">
      <c r="A485" t="s">
        <v>987</v>
      </c>
      <c r="B485" t="s">
        <v>64</v>
      </c>
      <c r="C485">
        <v>1</v>
      </c>
      <c r="D485" t="s">
        <v>45</v>
      </c>
      <c r="E485">
        <v>1.3</v>
      </c>
      <c r="F485" t="s">
        <v>46</v>
      </c>
      <c r="G485" t="s">
        <v>47</v>
      </c>
      <c r="H485" t="s">
        <v>48</v>
      </c>
      <c r="I485" t="s">
        <v>65</v>
      </c>
      <c r="J485" t="s">
        <v>66</v>
      </c>
      <c r="K485" t="s">
        <v>833</v>
      </c>
      <c r="L485">
        <v>5</v>
      </c>
      <c r="M485">
        <v>66</v>
      </c>
      <c r="N485" t="s">
        <v>837</v>
      </c>
      <c r="O485" t="s">
        <v>54</v>
      </c>
      <c r="P485">
        <v>1300</v>
      </c>
      <c r="Q485" t="s">
        <v>90</v>
      </c>
      <c r="R485">
        <v>1321</v>
      </c>
      <c r="S485" t="s">
        <v>71</v>
      </c>
      <c r="T485">
        <v>1321</v>
      </c>
      <c r="U485" t="s">
        <v>91</v>
      </c>
      <c r="V485">
        <v>2</v>
      </c>
      <c r="W485" t="s">
        <v>683</v>
      </c>
      <c r="X485">
        <v>1000</v>
      </c>
      <c r="Y485" t="s">
        <v>71</v>
      </c>
      <c r="Z485" t="s">
        <v>988</v>
      </c>
      <c r="AA485" t="s">
        <v>835</v>
      </c>
      <c r="AB485" t="s">
        <v>810</v>
      </c>
      <c r="AC485" t="s">
        <v>71</v>
      </c>
      <c r="AD485" t="s">
        <v>838</v>
      </c>
      <c r="AG485" s="1">
        <v>1069046.6499999999</v>
      </c>
      <c r="AH485">
        <v>0</v>
      </c>
      <c r="AI485" s="1">
        <v>2638.89</v>
      </c>
      <c r="AJ485" s="1">
        <v>2638.89</v>
      </c>
      <c r="AK485" s="1">
        <v>2638.89</v>
      </c>
      <c r="AL485" s="1">
        <v>2013.88</v>
      </c>
      <c r="AM485">
        <v>0</v>
      </c>
      <c r="AN485" s="1">
        <v>1066407.76</v>
      </c>
      <c r="AO485" s="1">
        <v>1069046.6499999999</v>
      </c>
      <c r="AP485">
        <v>0</v>
      </c>
      <c r="AQ485" s="1">
        <v>1069046.6499999999</v>
      </c>
      <c r="AR485">
        <v>0</v>
      </c>
      <c r="AS485">
        <v>0</v>
      </c>
      <c r="AT485" s="1">
        <v>1069046.6499999999</v>
      </c>
    </row>
    <row r="486" spans="1:46" hidden="1" x14ac:dyDescent="0.35">
      <c r="A486" t="s">
        <v>987</v>
      </c>
      <c r="B486" t="s">
        <v>64</v>
      </c>
      <c r="C486">
        <v>1</v>
      </c>
      <c r="D486" t="s">
        <v>45</v>
      </c>
      <c r="E486">
        <v>1.3</v>
      </c>
      <c r="F486" t="s">
        <v>46</v>
      </c>
      <c r="G486" t="s">
        <v>47</v>
      </c>
      <c r="H486" t="s">
        <v>48</v>
      </c>
      <c r="I486" t="s">
        <v>65</v>
      </c>
      <c r="J486" t="s">
        <v>66</v>
      </c>
      <c r="K486" t="s">
        <v>833</v>
      </c>
      <c r="L486">
        <v>5</v>
      </c>
      <c r="M486">
        <v>66</v>
      </c>
      <c r="N486" t="s">
        <v>837</v>
      </c>
      <c r="O486" t="s">
        <v>54</v>
      </c>
      <c r="P486">
        <v>1300</v>
      </c>
      <c r="Q486" t="s">
        <v>90</v>
      </c>
      <c r="R486">
        <v>134</v>
      </c>
      <c r="S486" t="s">
        <v>399</v>
      </c>
      <c r="T486">
        <v>1341</v>
      </c>
      <c r="U486" t="s">
        <v>399</v>
      </c>
      <c r="V486">
        <v>0</v>
      </c>
      <c r="W486" t="s">
        <v>58</v>
      </c>
      <c r="X486">
        <v>1000</v>
      </c>
      <c r="Y486" t="s">
        <v>71</v>
      </c>
      <c r="Z486" t="s">
        <v>988</v>
      </c>
      <c r="AA486" t="s">
        <v>835</v>
      </c>
      <c r="AB486" t="s">
        <v>810</v>
      </c>
      <c r="AC486" t="s">
        <v>71</v>
      </c>
      <c r="AD486" t="s">
        <v>838</v>
      </c>
      <c r="AG486" s="1">
        <v>774808.6</v>
      </c>
      <c r="AH486">
        <v>0</v>
      </c>
      <c r="AI486" s="1">
        <v>36054.800000000003</v>
      </c>
      <c r="AJ486" s="1">
        <v>36054.800000000003</v>
      </c>
      <c r="AK486" s="1">
        <v>36054.800000000003</v>
      </c>
      <c r="AL486" s="1">
        <v>36054.800000000003</v>
      </c>
      <c r="AM486" s="1">
        <v>36054.800000000003</v>
      </c>
      <c r="AN486" s="1">
        <v>738753.8</v>
      </c>
      <c r="AO486" s="1">
        <v>738753.8</v>
      </c>
      <c r="AP486">
        <v>0</v>
      </c>
      <c r="AQ486" s="1">
        <v>774808.6</v>
      </c>
      <c r="AR486">
        <v>0</v>
      </c>
      <c r="AS486">
        <v>0</v>
      </c>
      <c r="AT486" s="1">
        <v>774808.6</v>
      </c>
    </row>
    <row r="487" spans="1:46" hidden="1" x14ac:dyDescent="0.35">
      <c r="A487" t="s">
        <v>987</v>
      </c>
      <c r="B487" t="s">
        <v>64</v>
      </c>
      <c r="C487">
        <v>1</v>
      </c>
      <c r="D487" t="s">
        <v>45</v>
      </c>
      <c r="E487">
        <v>1.3</v>
      </c>
      <c r="F487" t="s">
        <v>46</v>
      </c>
      <c r="G487" t="s">
        <v>47</v>
      </c>
      <c r="H487" t="s">
        <v>48</v>
      </c>
      <c r="I487" t="s">
        <v>65</v>
      </c>
      <c r="J487" t="s">
        <v>66</v>
      </c>
      <c r="K487" t="s">
        <v>833</v>
      </c>
      <c r="L487">
        <v>5</v>
      </c>
      <c r="M487">
        <v>66</v>
      </c>
      <c r="N487" t="s">
        <v>837</v>
      </c>
      <c r="O487" t="s">
        <v>54</v>
      </c>
      <c r="P487">
        <v>1400</v>
      </c>
      <c r="Q487" t="s">
        <v>93</v>
      </c>
      <c r="R487">
        <v>142</v>
      </c>
      <c r="S487" t="s">
        <v>95</v>
      </c>
      <c r="T487">
        <v>1421</v>
      </c>
      <c r="U487" t="s">
        <v>96</v>
      </c>
      <c r="V487">
        <v>2</v>
      </c>
      <c r="W487" t="s">
        <v>683</v>
      </c>
      <c r="X487">
        <v>1000</v>
      </c>
      <c r="Y487" t="s">
        <v>71</v>
      </c>
      <c r="Z487" t="s">
        <v>988</v>
      </c>
      <c r="AA487" t="s">
        <v>835</v>
      </c>
      <c r="AB487" t="s">
        <v>810</v>
      </c>
      <c r="AC487" t="s">
        <v>71</v>
      </c>
      <c r="AD487" t="s">
        <v>838</v>
      </c>
      <c r="AG487" s="1">
        <v>966092.17</v>
      </c>
      <c r="AH487">
        <v>0</v>
      </c>
      <c r="AI487" s="1">
        <v>117142.88</v>
      </c>
      <c r="AJ487" s="1">
        <v>117142.88</v>
      </c>
      <c r="AK487" s="1">
        <v>117142.88</v>
      </c>
      <c r="AL487" s="1">
        <v>117142.88</v>
      </c>
      <c r="AM487" s="1">
        <v>117142.88</v>
      </c>
      <c r="AN487" s="1">
        <v>848949.29</v>
      </c>
      <c r="AO487" s="1">
        <v>848949.29</v>
      </c>
      <c r="AP487">
        <v>0</v>
      </c>
      <c r="AQ487" s="1">
        <v>966092.17</v>
      </c>
      <c r="AR487">
        <v>0</v>
      </c>
      <c r="AS487">
        <v>0</v>
      </c>
      <c r="AT487" s="1">
        <v>966092.17</v>
      </c>
    </row>
    <row r="488" spans="1:46" hidden="1" x14ac:dyDescent="0.35">
      <c r="A488" t="s">
        <v>987</v>
      </c>
      <c r="B488" t="s">
        <v>64</v>
      </c>
      <c r="C488">
        <v>1</v>
      </c>
      <c r="D488" t="s">
        <v>45</v>
      </c>
      <c r="E488">
        <v>1.3</v>
      </c>
      <c r="F488" t="s">
        <v>46</v>
      </c>
      <c r="G488" t="s">
        <v>47</v>
      </c>
      <c r="H488" t="s">
        <v>48</v>
      </c>
      <c r="I488" t="s">
        <v>65</v>
      </c>
      <c r="J488" t="s">
        <v>66</v>
      </c>
      <c r="K488" t="s">
        <v>833</v>
      </c>
      <c r="L488">
        <v>5</v>
      </c>
      <c r="M488">
        <v>66</v>
      </c>
      <c r="N488" t="s">
        <v>837</v>
      </c>
      <c r="O488" t="s">
        <v>54</v>
      </c>
      <c r="P488">
        <v>1400</v>
      </c>
      <c r="Q488" t="s">
        <v>93</v>
      </c>
      <c r="R488">
        <v>1431</v>
      </c>
      <c r="S488" t="s">
        <v>71</v>
      </c>
      <c r="T488">
        <v>1431</v>
      </c>
      <c r="U488" t="s">
        <v>97</v>
      </c>
      <c r="V488">
        <v>2</v>
      </c>
      <c r="W488" t="s">
        <v>683</v>
      </c>
      <c r="X488">
        <v>1000</v>
      </c>
      <c r="Y488" t="s">
        <v>71</v>
      </c>
      <c r="Z488" t="s">
        <v>988</v>
      </c>
      <c r="AA488" t="s">
        <v>835</v>
      </c>
      <c r="AB488" t="s">
        <v>810</v>
      </c>
      <c r="AC488" t="s">
        <v>71</v>
      </c>
      <c r="AD488" t="s">
        <v>838</v>
      </c>
      <c r="AG488" s="1">
        <v>643861.88</v>
      </c>
      <c r="AH488">
        <v>0</v>
      </c>
      <c r="AI488" s="1">
        <v>78095.25</v>
      </c>
      <c r="AJ488" s="1">
        <v>78095.25</v>
      </c>
      <c r="AK488" s="1">
        <v>78095.25</v>
      </c>
      <c r="AL488" s="1">
        <v>78095.25</v>
      </c>
      <c r="AM488" s="1">
        <v>78095.25</v>
      </c>
      <c r="AN488" s="1">
        <v>565766.63</v>
      </c>
      <c r="AO488" s="1">
        <v>565766.63</v>
      </c>
      <c r="AP488">
        <v>0</v>
      </c>
      <c r="AQ488" s="1">
        <v>643861.88</v>
      </c>
      <c r="AR488">
        <v>0</v>
      </c>
      <c r="AS488">
        <v>0</v>
      </c>
      <c r="AT488" s="1">
        <v>643861.88</v>
      </c>
    </row>
    <row r="489" spans="1:46" hidden="1" x14ac:dyDescent="0.35">
      <c r="A489" t="s">
        <v>987</v>
      </c>
      <c r="B489" t="s">
        <v>64</v>
      </c>
      <c r="C489">
        <v>1</v>
      </c>
      <c r="D489" t="s">
        <v>45</v>
      </c>
      <c r="E489">
        <v>1.7</v>
      </c>
      <c r="F489" t="s">
        <v>154</v>
      </c>
      <c r="G489" t="s">
        <v>155</v>
      </c>
      <c r="H489" t="s">
        <v>156</v>
      </c>
      <c r="I489" t="s">
        <v>157</v>
      </c>
      <c r="J489" t="s">
        <v>158</v>
      </c>
      <c r="K489" t="s">
        <v>833</v>
      </c>
      <c r="L489">
        <v>6</v>
      </c>
      <c r="M489">
        <v>10</v>
      </c>
      <c r="N489" t="s">
        <v>834</v>
      </c>
      <c r="O489" t="s">
        <v>54</v>
      </c>
      <c r="P489">
        <v>1100</v>
      </c>
      <c r="Q489" t="s">
        <v>70</v>
      </c>
      <c r="R489">
        <v>1130</v>
      </c>
      <c r="S489" t="s">
        <v>71</v>
      </c>
      <c r="T489">
        <v>1131</v>
      </c>
      <c r="U489" t="s">
        <v>89</v>
      </c>
      <c r="V489">
        <v>3</v>
      </c>
      <c r="W489" t="s">
        <v>867</v>
      </c>
      <c r="X489">
        <v>1000</v>
      </c>
      <c r="Y489" t="s">
        <v>71</v>
      </c>
      <c r="Z489" t="s">
        <v>988</v>
      </c>
      <c r="AA489" t="s">
        <v>835</v>
      </c>
      <c r="AB489" t="s">
        <v>164</v>
      </c>
      <c r="AC489" t="s">
        <v>172</v>
      </c>
      <c r="AD489" t="s">
        <v>836</v>
      </c>
      <c r="AG489" s="1">
        <v>75459130.170000002</v>
      </c>
      <c r="AH489" s="1">
        <v>213089057</v>
      </c>
      <c r="AI489" s="1">
        <v>75459130.170000002</v>
      </c>
      <c r="AJ489" s="1">
        <v>75459130.170000002</v>
      </c>
      <c r="AK489" s="1">
        <v>75459130.170000002</v>
      </c>
      <c r="AL489" s="1">
        <v>75459130.170000002</v>
      </c>
      <c r="AM489" s="1">
        <v>75459130.170000002</v>
      </c>
      <c r="AN489">
        <v>0</v>
      </c>
      <c r="AO489">
        <v>0</v>
      </c>
      <c r="AP489">
        <v>0</v>
      </c>
      <c r="AQ489">
        <v>0</v>
      </c>
      <c r="AR489">
        <v>0</v>
      </c>
      <c r="AS489" s="1">
        <v>137629926.83000001</v>
      </c>
      <c r="AT489" s="1">
        <v>-137629926.83000001</v>
      </c>
    </row>
    <row r="490" spans="1:46" hidden="1" x14ac:dyDescent="0.35">
      <c r="A490" t="s">
        <v>987</v>
      </c>
      <c r="B490" t="s">
        <v>64</v>
      </c>
      <c r="C490">
        <v>1</v>
      </c>
      <c r="D490" t="s">
        <v>45</v>
      </c>
      <c r="E490">
        <v>1.7</v>
      </c>
      <c r="F490" t="s">
        <v>154</v>
      </c>
      <c r="G490" t="s">
        <v>155</v>
      </c>
      <c r="H490" t="s">
        <v>156</v>
      </c>
      <c r="I490" t="s">
        <v>157</v>
      </c>
      <c r="J490" t="s">
        <v>158</v>
      </c>
      <c r="K490" t="s">
        <v>833</v>
      </c>
      <c r="L490">
        <v>6</v>
      </c>
      <c r="M490">
        <v>10</v>
      </c>
      <c r="N490" t="s">
        <v>834</v>
      </c>
      <c r="O490" t="s">
        <v>54</v>
      </c>
      <c r="P490">
        <v>1300</v>
      </c>
      <c r="Q490" t="s">
        <v>90</v>
      </c>
      <c r="R490">
        <v>1321</v>
      </c>
      <c r="S490" t="s">
        <v>71</v>
      </c>
      <c r="T490">
        <v>1321</v>
      </c>
      <c r="U490" t="s">
        <v>91</v>
      </c>
      <c r="V490">
        <v>3</v>
      </c>
      <c r="W490" t="s">
        <v>867</v>
      </c>
      <c r="X490">
        <v>1000</v>
      </c>
      <c r="Y490" t="s">
        <v>71</v>
      </c>
      <c r="Z490" t="s">
        <v>988</v>
      </c>
      <c r="AA490" t="s">
        <v>835</v>
      </c>
      <c r="AB490" t="s">
        <v>164</v>
      </c>
      <c r="AC490" t="s">
        <v>172</v>
      </c>
      <c r="AD490" t="s">
        <v>836</v>
      </c>
      <c r="AG490" s="1">
        <v>2414843.81</v>
      </c>
      <c r="AH490" s="1">
        <v>2959570</v>
      </c>
      <c r="AI490" s="1">
        <v>2414843.81</v>
      </c>
      <c r="AJ490" s="1">
        <v>2414843.81</v>
      </c>
      <c r="AK490" s="1">
        <v>2414843.81</v>
      </c>
      <c r="AL490" s="1">
        <v>2414843.81</v>
      </c>
      <c r="AM490" s="1">
        <v>2414843.81</v>
      </c>
      <c r="AN490">
        <v>0</v>
      </c>
      <c r="AO490">
        <v>0</v>
      </c>
      <c r="AP490">
        <v>0</v>
      </c>
      <c r="AQ490">
        <v>0</v>
      </c>
      <c r="AR490">
        <v>0</v>
      </c>
      <c r="AS490" s="1">
        <v>544726.18999999994</v>
      </c>
      <c r="AT490" s="1">
        <v>-544726.18999999994</v>
      </c>
    </row>
    <row r="491" spans="1:46" hidden="1" x14ac:dyDescent="0.35">
      <c r="A491" t="s">
        <v>987</v>
      </c>
      <c r="B491" t="s">
        <v>64</v>
      </c>
      <c r="C491">
        <v>1</v>
      </c>
      <c r="D491" t="s">
        <v>45</v>
      </c>
      <c r="E491">
        <v>1.7</v>
      </c>
      <c r="F491" t="s">
        <v>154</v>
      </c>
      <c r="G491" t="s">
        <v>155</v>
      </c>
      <c r="H491" t="s">
        <v>156</v>
      </c>
      <c r="I491" t="s">
        <v>157</v>
      </c>
      <c r="J491" t="s">
        <v>158</v>
      </c>
      <c r="K491" t="s">
        <v>833</v>
      </c>
      <c r="L491">
        <v>6</v>
      </c>
      <c r="M491">
        <v>67</v>
      </c>
      <c r="N491" t="s">
        <v>837</v>
      </c>
      <c r="O491" t="s">
        <v>54</v>
      </c>
      <c r="P491">
        <v>1100</v>
      </c>
      <c r="Q491" t="s">
        <v>70</v>
      </c>
      <c r="R491">
        <v>1130</v>
      </c>
      <c r="S491" t="s">
        <v>71</v>
      </c>
      <c r="T491">
        <v>1131</v>
      </c>
      <c r="U491" t="s">
        <v>89</v>
      </c>
      <c r="V491">
        <v>3</v>
      </c>
      <c r="W491" t="s">
        <v>867</v>
      </c>
      <c r="X491">
        <v>1000</v>
      </c>
      <c r="Y491" t="s">
        <v>71</v>
      </c>
      <c r="Z491" t="s">
        <v>988</v>
      </c>
      <c r="AA491" t="s">
        <v>835</v>
      </c>
      <c r="AB491" t="s">
        <v>164</v>
      </c>
      <c r="AC491" t="s">
        <v>172</v>
      </c>
      <c r="AD491" t="s">
        <v>838</v>
      </c>
      <c r="AG491" s="1">
        <v>31297240.059999999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 s="1">
        <v>31297240.059999999</v>
      </c>
      <c r="AO491" s="1">
        <v>31297240.059999999</v>
      </c>
      <c r="AP491">
        <v>0</v>
      </c>
      <c r="AQ491" s="1">
        <v>31297240.059999999</v>
      </c>
      <c r="AR491">
        <v>0</v>
      </c>
      <c r="AS491">
        <v>0</v>
      </c>
      <c r="AT491" s="1">
        <v>31297240.059999999</v>
      </c>
    </row>
    <row r="492" spans="1:46" hidden="1" x14ac:dyDescent="0.35">
      <c r="A492" t="s">
        <v>987</v>
      </c>
      <c r="B492" t="s">
        <v>64</v>
      </c>
      <c r="C492">
        <v>1</v>
      </c>
      <c r="D492" t="s">
        <v>45</v>
      </c>
      <c r="E492">
        <v>1.7</v>
      </c>
      <c r="F492" t="s">
        <v>154</v>
      </c>
      <c r="G492" t="s">
        <v>155</v>
      </c>
      <c r="H492" t="s">
        <v>156</v>
      </c>
      <c r="I492" t="s">
        <v>157</v>
      </c>
      <c r="J492" t="s">
        <v>158</v>
      </c>
      <c r="K492" t="s">
        <v>833</v>
      </c>
      <c r="L492">
        <v>6</v>
      </c>
      <c r="M492">
        <v>67</v>
      </c>
      <c r="N492" t="s">
        <v>837</v>
      </c>
      <c r="O492" t="s">
        <v>54</v>
      </c>
      <c r="P492">
        <v>1300</v>
      </c>
      <c r="Q492" t="s">
        <v>90</v>
      </c>
      <c r="R492">
        <v>1321</v>
      </c>
      <c r="S492" t="s">
        <v>71</v>
      </c>
      <c r="T492">
        <v>1321</v>
      </c>
      <c r="U492" t="s">
        <v>91</v>
      </c>
      <c r="V492">
        <v>3</v>
      </c>
      <c r="W492" t="s">
        <v>867</v>
      </c>
      <c r="X492">
        <v>1000</v>
      </c>
      <c r="Y492" t="s">
        <v>71</v>
      </c>
      <c r="Z492" t="s">
        <v>988</v>
      </c>
      <c r="AA492" t="s">
        <v>835</v>
      </c>
      <c r="AB492" t="s">
        <v>164</v>
      </c>
      <c r="AC492" t="s">
        <v>172</v>
      </c>
      <c r="AD492" t="s">
        <v>838</v>
      </c>
      <c r="AG492" s="1">
        <v>355512.05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 s="1">
        <v>355512.05</v>
      </c>
      <c r="AO492" s="1">
        <v>355512.05</v>
      </c>
      <c r="AP492">
        <v>0</v>
      </c>
      <c r="AQ492" s="1">
        <v>355512.05</v>
      </c>
      <c r="AR492">
        <v>0</v>
      </c>
      <c r="AS492">
        <v>0</v>
      </c>
      <c r="AT492" s="1">
        <v>355512.05</v>
      </c>
    </row>
    <row r="493" spans="1:46" hidden="1" x14ac:dyDescent="0.35">
      <c r="A493" t="s">
        <v>987</v>
      </c>
      <c r="B493" t="s">
        <v>64</v>
      </c>
      <c r="C493">
        <v>2</v>
      </c>
      <c r="D493" t="s">
        <v>183</v>
      </c>
      <c r="E493">
        <v>2.2000000000000002</v>
      </c>
      <c r="F493" t="s">
        <v>193</v>
      </c>
      <c r="G493" t="s">
        <v>459</v>
      </c>
      <c r="H493" t="s">
        <v>460</v>
      </c>
      <c r="I493" t="s">
        <v>65</v>
      </c>
      <c r="J493" t="s">
        <v>66</v>
      </c>
      <c r="K493" t="s">
        <v>855</v>
      </c>
      <c r="L493">
        <v>1</v>
      </c>
      <c r="M493">
        <v>29</v>
      </c>
      <c r="N493" t="s">
        <v>884</v>
      </c>
      <c r="O493" t="s">
        <v>54</v>
      </c>
      <c r="P493">
        <v>3100</v>
      </c>
      <c r="Q493" t="s">
        <v>198</v>
      </c>
      <c r="R493">
        <v>3110</v>
      </c>
      <c r="S493" t="s">
        <v>56</v>
      </c>
      <c r="T493">
        <v>3111</v>
      </c>
      <c r="U493" t="s">
        <v>199</v>
      </c>
      <c r="V493">
        <v>0</v>
      </c>
      <c r="W493" t="s">
        <v>58</v>
      </c>
      <c r="X493">
        <v>3000</v>
      </c>
      <c r="Y493" t="s">
        <v>56</v>
      </c>
      <c r="Z493" t="s">
        <v>988</v>
      </c>
      <c r="AA493" t="s">
        <v>857</v>
      </c>
      <c r="AB493" t="s">
        <v>472</v>
      </c>
      <c r="AC493" t="s">
        <v>473</v>
      </c>
      <c r="AD493" t="s">
        <v>885</v>
      </c>
      <c r="AG493" s="1">
        <v>21005661</v>
      </c>
      <c r="AH493">
        <v>0</v>
      </c>
      <c r="AI493" s="1">
        <v>21005661</v>
      </c>
      <c r="AJ493" s="1">
        <v>21005661</v>
      </c>
      <c r="AK493" s="1">
        <v>21005661</v>
      </c>
      <c r="AL493" s="1">
        <v>21005661</v>
      </c>
      <c r="AM493" s="1">
        <v>21005661</v>
      </c>
      <c r="AN493">
        <v>0</v>
      </c>
      <c r="AO493">
        <v>0</v>
      </c>
      <c r="AP493">
        <v>0</v>
      </c>
      <c r="AQ493" s="1">
        <v>72316441.739999995</v>
      </c>
      <c r="AR493">
        <v>0</v>
      </c>
      <c r="AS493" s="1">
        <v>51310780.740000002</v>
      </c>
      <c r="AT493" s="1">
        <v>21005661</v>
      </c>
    </row>
    <row r="494" spans="1:46" hidden="1" x14ac:dyDescent="0.35">
      <c r="A494" t="s">
        <v>987</v>
      </c>
      <c r="B494" t="s">
        <v>64</v>
      </c>
      <c r="C494">
        <v>2</v>
      </c>
      <c r="D494" t="s">
        <v>183</v>
      </c>
      <c r="E494">
        <v>2.2000000000000002</v>
      </c>
      <c r="F494" t="s">
        <v>193</v>
      </c>
      <c r="G494" t="s">
        <v>459</v>
      </c>
      <c r="H494" t="s">
        <v>460</v>
      </c>
      <c r="I494" t="s">
        <v>65</v>
      </c>
      <c r="J494" t="s">
        <v>66</v>
      </c>
      <c r="K494" t="s">
        <v>822</v>
      </c>
      <c r="L494">
        <v>1</v>
      </c>
      <c r="M494">
        <v>68</v>
      </c>
      <c r="N494" t="s">
        <v>893</v>
      </c>
      <c r="O494" t="s">
        <v>54</v>
      </c>
      <c r="P494">
        <v>3100</v>
      </c>
      <c r="Q494" t="s">
        <v>198</v>
      </c>
      <c r="R494">
        <v>3110</v>
      </c>
      <c r="S494" t="s">
        <v>56</v>
      </c>
      <c r="T494">
        <v>3111</v>
      </c>
      <c r="U494" t="s">
        <v>199</v>
      </c>
      <c r="V494">
        <v>0</v>
      </c>
      <c r="W494" t="s">
        <v>58</v>
      </c>
      <c r="X494">
        <v>3000</v>
      </c>
      <c r="Y494" t="s">
        <v>56</v>
      </c>
      <c r="Z494" t="s">
        <v>988</v>
      </c>
      <c r="AA494" t="s">
        <v>824</v>
      </c>
      <c r="AB494" t="s">
        <v>472</v>
      </c>
      <c r="AC494" t="s">
        <v>473</v>
      </c>
      <c r="AD494" t="s">
        <v>885</v>
      </c>
      <c r="AG494" s="1">
        <v>65922737.5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 s="1">
        <v>65922737.5</v>
      </c>
      <c r="AO494" s="1">
        <v>65922737.5</v>
      </c>
      <c r="AP494">
        <v>0</v>
      </c>
      <c r="AQ494" s="1">
        <v>65922737.5</v>
      </c>
      <c r="AR494">
        <v>0</v>
      </c>
      <c r="AS494">
        <v>0</v>
      </c>
      <c r="AT494" s="1">
        <v>65922737.5</v>
      </c>
    </row>
    <row r="495" spans="1:46" hidden="1" x14ac:dyDescent="0.35">
      <c r="A495" t="s">
        <v>989</v>
      </c>
      <c r="B495" t="s">
        <v>44</v>
      </c>
      <c r="C495">
        <v>1</v>
      </c>
      <c r="D495" t="s">
        <v>45</v>
      </c>
      <c r="E495">
        <v>1.3</v>
      </c>
      <c r="F495" t="s">
        <v>46</v>
      </c>
      <c r="G495" t="s">
        <v>47</v>
      </c>
      <c r="H495" t="s">
        <v>48</v>
      </c>
      <c r="I495" t="s">
        <v>49</v>
      </c>
      <c r="J495" t="s">
        <v>50</v>
      </c>
      <c r="K495" t="s">
        <v>808</v>
      </c>
      <c r="L495">
        <v>5</v>
      </c>
      <c r="M495">
        <v>7</v>
      </c>
      <c r="N495" t="s">
        <v>809</v>
      </c>
      <c r="O495" t="s">
        <v>54</v>
      </c>
      <c r="P495">
        <v>3900</v>
      </c>
      <c r="Q495" t="s">
        <v>55</v>
      </c>
      <c r="R495">
        <v>3920</v>
      </c>
      <c r="S495" t="s">
        <v>56</v>
      </c>
      <c r="T495">
        <v>3921</v>
      </c>
      <c r="U495" t="s">
        <v>57</v>
      </c>
      <c r="V495">
        <v>0</v>
      </c>
      <c r="W495" t="s">
        <v>58</v>
      </c>
      <c r="X495">
        <v>3000</v>
      </c>
      <c r="Y495" t="s">
        <v>56</v>
      </c>
      <c r="Z495" t="s">
        <v>990</v>
      </c>
      <c r="AA495" t="s">
        <v>60</v>
      </c>
      <c r="AB495" t="s">
        <v>810</v>
      </c>
      <c r="AC495" t="s">
        <v>61</v>
      </c>
      <c r="AD495" t="s">
        <v>811</v>
      </c>
      <c r="AG495" s="1">
        <v>100000</v>
      </c>
      <c r="AH495">
        <v>0</v>
      </c>
      <c r="AI495" s="1">
        <v>12306.74</v>
      </c>
      <c r="AJ495" s="1">
        <v>12306.74</v>
      </c>
      <c r="AK495" s="1">
        <v>12306.74</v>
      </c>
      <c r="AL495" s="1">
        <v>12306.74</v>
      </c>
      <c r="AM495" s="1">
        <v>12306.74</v>
      </c>
      <c r="AN495" s="1">
        <v>87693.26</v>
      </c>
      <c r="AO495" s="1">
        <v>87693.26</v>
      </c>
      <c r="AP495" s="1">
        <v>100000</v>
      </c>
      <c r="AQ495">
        <v>0</v>
      </c>
      <c r="AR495">
        <v>0</v>
      </c>
      <c r="AS495">
        <v>0</v>
      </c>
      <c r="AT495" s="1">
        <v>100000</v>
      </c>
    </row>
    <row r="496" spans="1:46" hidden="1" x14ac:dyDescent="0.35">
      <c r="A496" t="s">
        <v>989</v>
      </c>
      <c r="B496" t="s">
        <v>44</v>
      </c>
      <c r="C496">
        <v>1</v>
      </c>
      <c r="D496" t="s">
        <v>45</v>
      </c>
      <c r="E496">
        <v>1.7</v>
      </c>
      <c r="F496" t="s">
        <v>154</v>
      </c>
      <c r="G496" t="s">
        <v>155</v>
      </c>
      <c r="H496" t="s">
        <v>156</v>
      </c>
      <c r="I496" t="s">
        <v>157</v>
      </c>
      <c r="J496" t="s">
        <v>158</v>
      </c>
      <c r="K496" t="s">
        <v>833</v>
      </c>
      <c r="L496">
        <v>6</v>
      </c>
      <c r="M496">
        <v>10</v>
      </c>
      <c r="N496" t="s">
        <v>834</v>
      </c>
      <c r="O496" t="s">
        <v>54</v>
      </c>
      <c r="P496">
        <v>1700</v>
      </c>
      <c r="Q496" t="s">
        <v>131</v>
      </c>
      <c r="R496">
        <v>171</v>
      </c>
      <c r="S496" t="s">
        <v>132</v>
      </c>
      <c r="T496">
        <v>1711</v>
      </c>
      <c r="U496" t="s">
        <v>132</v>
      </c>
      <c r="V496">
        <v>0</v>
      </c>
      <c r="W496" t="s">
        <v>58</v>
      </c>
      <c r="X496">
        <v>1000</v>
      </c>
      <c r="Y496" t="s">
        <v>71</v>
      </c>
      <c r="Z496" t="s">
        <v>990</v>
      </c>
      <c r="AA496" t="s">
        <v>835</v>
      </c>
      <c r="AB496" t="s">
        <v>164</v>
      </c>
      <c r="AC496" t="s">
        <v>172</v>
      </c>
      <c r="AD496" t="s">
        <v>836</v>
      </c>
      <c r="AG496" s="1">
        <v>11691383.619999999</v>
      </c>
      <c r="AH496">
        <v>0</v>
      </c>
      <c r="AI496" s="1">
        <v>11691383.619999999</v>
      </c>
      <c r="AJ496" s="1">
        <v>11691383.619999999</v>
      </c>
      <c r="AK496" s="1">
        <v>11691383.619999999</v>
      </c>
      <c r="AL496" s="1">
        <v>11691383.619999999</v>
      </c>
      <c r="AM496" s="1">
        <v>11691383.619999999</v>
      </c>
      <c r="AN496">
        <v>0</v>
      </c>
      <c r="AO496">
        <v>0</v>
      </c>
      <c r="AP496" s="1">
        <v>23000000</v>
      </c>
      <c r="AQ496" s="1">
        <v>11308616.380000001</v>
      </c>
      <c r="AR496">
        <v>0</v>
      </c>
      <c r="AS496" s="1">
        <v>22617232.760000002</v>
      </c>
      <c r="AT496" s="1">
        <v>11691383.619999999</v>
      </c>
    </row>
    <row r="497" spans="1:46" hidden="1" x14ac:dyDescent="0.35">
      <c r="A497" t="s">
        <v>989</v>
      </c>
      <c r="B497" t="s">
        <v>44</v>
      </c>
      <c r="C497">
        <v>1</v>
      </c>
      <c r="D497" t="s">
        <v>45</v>
      </c>
      <c r="E497">
        <v>1.7</v>
      </c>
      <c r="F497" t="s">
        <v>154</v>
      </c>
      <c r="G497" t="s">
        <v>155</v>
      </c>
      <c r="H497" t="s">
        <v>156</v>
      </c>
      <c r="I497" t="s">
        <v>157</v>
      </c>
      <c r="J497" t="s">
        <v>158</v>
      </c>
      <c r="K497" t="s">
        <v>833</v>
      </c>
      <c r="L497">
        <v>6</v>
      </c>
      <c r="M497">
        <v>10</v>
      </c>
      <c r="N497" t="s">
        <v>834</v>
      </c>
      <c r="O497" t="s">
        <v>54</v>
      </c>
      <c r="P497">
        <v>1700</v>
      </c>
      <c r="Q497" t="s">
        <v>131</v>
      </c>
      <c r="R497">
        <v>171</v>
      </c>
      <c r="S497" t="s">
        <v>132</v>
      </c>
      <c r="T497">
        <v>1711</v>
      </c>
      <c r="U497" t="s">
        <v>132</v>
      </c>
      <c r="V497">
        <v>49</v>
      </c>
      <c r="W497" t="s">
        <v>991</v>
      </c>
      <c r="X497">
        <v>1000</v>
      </c>
      <c r="Y497" t="s">
        <v>71</v>
      </c>
      <c r="Z497" t="s">
        <v>990</v>
      </c>
      <c r="AA497" t="s">
        <v>835</v>
      </c>
      <c r="AB497" t="s">
        <v>164</v>
      </c>
      <c r="AC497" t="s">
        <v>172</v>
      </c>
      <c r="AD497" t="s">
        <v>836</v>
      </c>
      <c r="AG497" s="1">
        <v>1362579.98</v>
      </c>
      <c r="AH497">
        <v>0</v>
      </c>
      <c r="AI497" s="1">
        <v>1362579.98</v>
      </c>
      <c r="AJ497" s="1">
        <v>1362579.98</v>
      </c>
      <c r="AK497" s="1">
        <v>1362579.98</v>
      </c>
      <c r="AL497" s="1">
        <v>1362579.98</v>
      </c>
      <c r="AM497" s="1">
        <v>1362579.98</v>
      </c>
      <c r="AN497">
        <v>0</v>
      </c>
      <c r="AO497">
        <v>0</v>
      </c>
      <c r="AP497" s="1">
        <v>2688400</v>
      </c>
      <c r="AQ497" s="1">
        <v>1325820.02</v>
      </c>
      <c r="AR497">
        <v>0</v>
      </c>
      <c r="AS497" s="1">
        <v>2651640.04</v>
      </c>
      <c r="AT497" s="1">
        <v>1362579.98</v>
      </c>
    </row>
    <row r="498" spans="1:46" hidden="1" x14ac:dyDescent="0.35">
      <c r="A498" t="s">
        <v>989</v>
      </c>
      <c r="B498" t="s">
        <v>44</v>
      </c>
      <c r="C498">
        <v>1</v>
      </c>
      <c r="D498" t="s">
        <v>45</v>
      </c>
      <c r="E498">
        <v>1.7</v>
      </c>
      <c r="F498" t="s">
        <v>154</v>
      </c>
      <c r="G498" t="s">
        <v>155</v>
      </c>
      <c r="H498" t="s">
        <v>156</v>
      </c>
      <c r="I498" t="s">
        <v>157</v>
      </c>
      <c r="J498" t="s">
        <v>158</v>
      </c>
      <c r="K498" t="s">
        <v>833</v>
      </c>
      <c r="L498">
        <v>6</v>
      </c>
      <c r="M498">
        <v>67</v>
      </c>
      <c r="N498" t="s">
        <v>837</v>
      </c>
      <c r="O498" t="s">
        <v>54</v>
      </c>
      <c r="P498">
        <v>1700</v>
      </c>
      <c r="Q498" t="s">
        <v>131</v>
      </c>
      <c r="R498">
        <v>171</v>
      </c>
      <c r="S498" t="s">
        <v>132</v>
      </c>
      <c r="T498">
        <v>1711</v>
      </c>
      <c r="U498" t="s">
        <v>132</v>
      </c>
      <c r="V498">
        <v>0</v>
      </c>
      <c r="W498" t="s">
        <v>58</v>
      </c>
      <c r="X498">
        <v>1000</v>
      </c>
      <c r="Y498" t="s">
        <v>71</v>
      </c>
      <c r="Z498" t="s">
        <v>990</v>
      </c>
      <c r="AA498" t="s">
        <v>835</v>
      </c>
      <c r="AB498" t="s">
        <v>164</v>
      </c>
      <c r="AC498" t="s">
        <v>172</v>
      </c>
      <c r="AD498" t="s">
        <v>838</v>
      </c>
      <c r="AG498" s="1">
        <v>11308616.380000001</v>
      </c>
      <c r="AH498">
        <v>0</v>
      </c>
      <c r="AI498" s="1">
        <v>1671395.17</v>
      </c>
      <c r="AJ498" s="1">
        <v>1671395.17</v>
      </c>
      <c r="AK498" s="1">
        <v>1671395.17</v>
      </c>
      <c r="AL498" s="1">
        <v>1671395.17</v>
      </c>
      <c r="AM498" s="1">
        <v>1671395.17</v>
      </c>
      <c r="AN498" s="1">
        <v>9637221.2100000009</v>
      </c>
      <c r="AO498" s="1">
        <v>9637221.2100000009</v>
      </c>
      <c r="AP498">
        <v>0</v>
      </c>
      <c r="AQ498" s="1">
        <v>11308616.380000001</v>
      </c>
      <c r="AR498">
        <v>0</v>
      </c>
      <c r="AS498">
        <v>0</v>
      </c>
      <c r="AT498" s="1">
        <v>11308616.380000001</v>
      </c>
    </row>
    <row r="499" spans="1:46" hidden="1" x14ac:dyDescent="0.35">
      <c r="A499" t="s">
        <v>989</v>
      </c>
      <c r="B499" t="s">
        <v>44</v>
      </c>
      <c r="C499">
        <v>1</v>
      </c>
      <c r="D499" t="s">
        <v>45</v>
      </c>
      <c r="E499">
        <v>1.7</v>
      </c>
      <c r="F499" t="s">
        <v>154</v>
      </c>
      <c r="G499" t="s">
        <v>155</v>
      </c>
      <c r="H499" t="s">
        <v>156</v>
      </c>
      <c r="I499" t="s">
        <v>157</v>
      </c>
      <c r="J499" t="s">
        <v>158</v>
      </c>
      <c r="K499" t="s">
        <v>833</v>
      </c>
      <c r="L499">
        <v>6</v>
      </c>
      <c r="M499">
        <v>67</v>
      </c>
      <c r="N499" t="s">
        <v>837</v>
      </c>
      <c r="O499" t="s">
        <v>54</v>
      </c>
      <c r="P499">
        <v>1700</v>
      </c>
      <c r="Q499" t="s">
        <v>131</v>
      </c>
      <c r="R499">
        <v>171</v>
      </c>
      <c r="S499" t="s">
        <v>132</v>
      </c>
      <c r="T499">
        <v>1711</v>
      </c>
      <c r="U499" t="s">
        <v>132</v>
      </c>
      <c r="V499">
        <v>49</v>
      </c>
      <c r="W499" t="s">
        <v>991</v>
      </c>
      <c r="X499">
        <v>1000</v>
      </c>
      <c r="Y499" t="s">
        <v>71</v>
      </c>
      <c r="Z499" t="s">
        <v>990</v>
      </c>
      <c r="AA499" t="s">
        <v>835</v>
      </c>
      <c r="AB499" t="s">
        <v>164</v>
      </c>
      <c r="AC499" t="s">
        <v>172</v>
      </c>
      <c r="AD499" t="s">
        <v>838</v>
      </c>
      <c r="AG499" s="1">
        <v>1325820.02</v>
      </c>
      <c r="AH499">
        <v>0</v>
      </c>
      <c r="AI499" s="1">
        <v>200200</v>
      </c>
      <c r="AJ499" s="1">
        <v>200200</v>
      </c>
      <c r="AK499" s="1">
        <v>200200</v>
      </c>
      <c r="AL499" s="1">
        <v>200200</v>
      </c>
      <c r="AM499" s="1">
        <v>200200</v>
      </c>
      <c r="AN499" s="1">
        <v>1125620.02</v>
      </c>
      <c r="AO499" s="1">
        <v>1125620.02</v>
      </c>
      <c r="AP499">
        <v>0</v>
      </c>
      <c r="AQ499" s="1">
        <v>1325820.02</v>
      </c>
      <c r="AR499">
        <v>0</v>
      </c>
      <c r="AS499">
        <v>0</v>
      </c>
      <c r="AT499" s="1">
        <v>1325820.02</v>
      </c>
    </row>
    <row r="500" spans="1:46" hidden="1" x14ac:dyDescent="0.35">
      <c r="A500" t="s">
        <v>992</v>
      </c>
      <c r="B500" t="s">
        <v>44</v>
      </c>
      <c r="C500">
        <v>1</v>
      </c>
      <c r="D500" t="s">
        <v>45</v>
      </c>
      <c r="E500">
        <v>1.3</v>
      </c>
      <c r="F500" t="s">
        <v>46</v>
      </c>
      <c r="G500" t="s">
        <v>47</v>
      </c>
      <c r="H500" t="s">
        <v>48</v>
      </c>
      <c r="I500" t="s">
        <v>65</v>
      </c>
      <c r="J500" t="s">
        <v>66</v>
      </c>
      <c r="K500" t="s">
        <v>833</v>
      </c>
      <c r="L500">
        <v>5</v>
      </c>
      <c r="M500">
        <v>9</v>
      </c>
      <c r="N500" t="s">
        <v>834</v>
      </c>
      <c r="O500" t="s">
        <v>116</v>
      </c>
      <c r="P500">
        <v>5100</v>
      </c>
      <c r="Q500" t="s">
        <v>117</v>
      </c>
      <c r="R500">
        <v>5110</v>
      </c>
      <c r="S500" t="s">
        <v>118</v>
      </c>
      <c r="T500">
        <v>5111</v>
      </c>
      <c r="U500" t="s">
        <v>119</v>
      </c>
      <c r="V500">
        <v>61</v>
      </c>
      <c r="W500" t="s">
        <v>993</v>
      </c>
      <c r="X500">
        <v>5000</v>
      </c>
      <c r="Y500" t="s">
        <v>118</v>
      </c>
      <c r="Z500" t="s">
        <v>994</v>
      </c>
      <c r="AA500" t="s">
        <v>835</v>
      </c>
      <c r="AB500" t="s">
        <v>810</v>
      </c>
      <c r="AC500" t="s">
        <v>120</v>
      </c>
      <c r="AD500" t="s">
        <v>836</v>
      </c>
      <c r="AG500" s="1">
        <v>17500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 s="1">
        <v>17500</v>
      </c>
      <c r="AO500" s="1">
        <v>17500</v>
      </c>
      <c r="AP500" s="1">
        <v>17500</v>
      </c>
      <c r="AQ500">
        <v>0</v>
      </c>
      <c r="AR500">
        <v>0</v>
      </c>
      <c r="AS500">
        <v>0</v>
      </c>
      <c r="AT500" s="1">
        <v>17500</v>
      </c>
    </row>
    <row r="501" spans="1:46" hidden="1" x14ac:dyDescent="0.35">
      <c r="A501" t="s">
        <v>992</v>
      </c>
      <c r="B501" t="s">
        <v>44</v>
      </c>
      <c r="C501">
        <v>1</v>
      </c>
      <c r="D501" t="s">
        <v>45</v>
      </c>
      <c r="E501">
        <v>1.3</v>
      </c>
      <c r="F501" t="s">
        <v>46</v>
      </c>
      <c r="G501" t="s">
        <v>47</v>
      </c>
      <c r="H501" t="s">
        <v>48</v>
      </c>
      <c r="I501" t="s">
        <v>65</v>
      </c>
      <c r="J501" t="s">
        <v>66</v>
      </c>
      <c r="K501" t="s">
        <v>833</v>
      </c>
      <c r="L501">
        <v>5</v>
      </c>
      <c r="M501">
        <v>9</v>
      </c>
      <c r="N501" t="s">
        <v>834</v>
      </c>
      <c r="O501" t="s">
        <v>54</v>
      </c>
      <c r="P501">
        <v>2100</v>
      </c>
      <c r="Q501" t="s">
        <v>123</v>
      </c>
      <c r="R501">
        <v>2110</v>
      </c>
      <c r="S501" t="s">
        <v>105</v>
      </c>
      <c r="T501">
        <v>2111</v>
      </c>
      <c r="U501" t="s">
        <v>124</v>
      </c>
      <c r="V501">
        <v>61</v>
      </c>
      <c r="W501" t="s">
        <v>993</v>
      </c>
      <c r="X501">
        <v>2000</v>
      </c>
      <c r="Y501" t="s">
        <v>105</v>
      </c>
      <c r="Z501" t="s">
        <v>994</v>
      </c>
      <c r="AA501" t="s">
        <v>835</v>
      </c>
      <c r="AB501" t="s">
        <v>810</v>
      </c>
      <c r="AC501" t="s">
        <v>120</v>
      </c>
      <c r="AD501" t="s">
        <v>836</v>
      </c>
      <c r="AG501" s="1">
        <v>3600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 s="1">
        <v>3600</v>
      </c>
      <c r="AO501" s="1">
        <v>3600</v>
      </c>
      <c r="AP501" s="1">
        <v>3600</v>
      </c>
      <c r="AQ501">
        <v>0</v>
      </c>
      <c r="AR501">
        <v>0</v>
      </c>
      <c r="AS501">
        <v>0</v>
      </c>
      <c r="AT501" s="1">
        <v>3600</v>
      </c>
    </row>
    <row r="502" spans="1:46" hidden="1" x14ac:dyDescent="0.35">
      <c r="A502" t="s">
        <v>992</v>
      </c>
      <c r="B502" t="s">
        <v>44</v>
      </c>
      <c r="C502">
        <v>1</v>
      </c>
      <c r="D502" t="s">
        <v>45</v>
      </c>
      <c r="E502">
        <v>1.3</v>
      </c>
      <c r="F502" t="s">
        <v>46</v>
      </c>
      <c r="G502" t="s">
        <v>47</v>
      </c>
      <c r="H502" t="s">
        <v>48</v>
      </c>
      <c r="I502" t="s">
        <v>65</v>
      </c>
      <c r="J502" t="s">
        <v>66</v>
      </c>
      <c r="K502" t="s">
        <v>833</v>
      </c>
      <c r="L502">
        <v>5</v>
      </c>
      <c r="M502">
        <v>9</v>
      </c>
      <c r="N502" t="s">
        <v>834</v>
      </c>
      <c r="O502" t="s">
        <v>54</v>
      </c>
      <c r="P502">
        <v>2100</v>
      </c>
      <c r="Q502" t="s">
        <v>123</v>
      </c>
      <c r="R502">
        <v>2140</v>
      </c>
      <c r="S502" t="s">
        <v>105</v>
      </c>
      <c r="T502">
        <v>2141</v>
      </c>
      <c r="U502" t="s">
        <v>126</v>
      </c>
      <c r="V502">
        <v>60</v>
      </c>
      <c r="W502" t="s">
        <v>112</v>
      </c>
      <c r="X502">
        <v>2000</v>
      </c>
      <c r="Y502" t="s">
        <v>105</v>
      </c>
      <c r="Z502" t="s">
        <v>994</v>
      </c>
      <c r="AA502" t="s">
        <v>835</v>
      </c>
      <c r="AB502" t="s">
        <v>810</v>
      </c>
      <c r="AC502" t="s">
        <v>120</v>
      </c>
      <c r="AD502" t="s">
        <v>836</v>
      </c>
      <c r="AG502" s="1">
        <v>2500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 s="1">
        <v>2500</v>
      </c>
      <c r="AO502" s="1">
        <v>2500</v>
      </c>
      <c r="AP502" s="1">
        <v>2500</v>
      </c>
      <c r="AQ502">
        <v>0</v>
      </c>
      <c r="AR502">
        <v>0</v>
      </c>
      <c r="AS502">
        <v>0</v>
      </c>
      <c r="AT502" s="1">
        <v>2500</v>
      </c>
    </row>
    <row r="503" spans="1:46" hidden="1" x14ac:dyDescent="0.35">
      <c r="A503" t="s">
        <v>992</v>
      </c>
      <c r="B503" t="s">
        <v>44</v>
      </c>
      <c r="C503">
        <v>1</v>
      </c>
      <c r="D503" t="s">
        <v>45</v>
      </c>
      <c r="E503">
        <v>1.3</v>
      </c>
      <c r="F503" t="s">
        <v>46</v>
      </c>
      <c r="G503" t="s">
        <v>47</v>
      </c>
      <c r="H503" t="s">
        <v>48</v>
      </c>
      <c r="I503" t="s">
        <v>65</v>
      </c>
      <c r="J503" t="s">
        <v>66</v>
      </c>
      <c r="K503" t="s">
        <v>833</v>
      </c>
      <c r="L503">
        <v>5</v>
      </c>
      <c r="M503">
        <v>9</v>
      </c>
      <c r="N503" t="s">
        <v>834</v>
      </c>
      <c r="O503" t="s">
        <v>54</v>
      </c>
      <c r="P503">
        <v>2600</v>
      </c>
      <c r="Q503" t="s">
        <v>128</v>
      </c>
      <c r="R503">
        <v>2610</v>
      </c>
      <c r="S503" t="s">
        <v>105</v>
      </c>
      <c r="T503">
        <v>2611</v>
      </c>
      <c r="U503" t="s">
        <v>128</v>
      </c>
      <c r="V503">
        <v>60</v>
      </c>
      <c r="W503" t="s">
        <v>112</v>
      </c>
      <c r="X503">
        <v>2000</v>
      </c>
      <c r="Y503" t="s">
        <v>105</v>
      </c>
      <c r="Z503" t="s">
        <v>994</v>
      </c>
      <c r="AA503" t="s">
        <v>835</v>
      </c>
      <c r="AB503" t="s">
        <v>810</v>
      </c>
      <c r="AC503" t="s">
        <v>120</v>
      </c>
      <c r="AD503" t="s">
        <v>836</v>
      </c>
      <c r="AG503" s="1">
        <v>32400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 s="1">
        <v>32400</v>
      </c>
      <c r="AO503" s="1">
        <v>32400</v>
      </c>
      <c r="AP503" s="1">
        <v>32400</v>
      </c>
      <c r="AQ503">
        <v>0</v>
      </c>
      <c r="AR503">
        <v>0</v>
      </c>
      <c r="AS503">
        <v>0</v>
      </c>
      <c r="AT503" s="1">
        <v>32400</v>
      </c>
    </row>
    <row r="504" spans="1:46" hidden="1" x14ac:dyDescent="0.35">
      <c r="A504" t="s">
        <v>992</v>
      </c>
      <c r="B504" t="s">
        <v>44</v>
      </c>
      <c r="C504">
        <v>1</v>
      </c>
      <c r="D504" t="s">
        <v>45</v>
      </c>
      <c r="E504">
        <v>1.3</v>
      </c>
      <c r="F504" t="s">
        <v>46</v>
      </c>
      <c r="G504" t="s">
        <v>47</v>
      </c>
      <c r="H504" t="s">
        <v>48</v>
      </c>
      <c r="I504" t="s">
        <v>65</v>
      </c>
      <c r="J504" t="s">
        <v>66</v>
      </c>
      <c r="K504" t="s">
        <v>833</v>
      </c>
      <c r="L504">
        <v>5</v>
      </c>
      <c r="M504">
        <v>9</v>
      </c>
      <c r="N504" t="s">
        <v>834</v>
      </c>
      <c r="O504" t="s">
        <v>54</v>
      </c>
      <c r="P504">
        <v>2600</v>
      </c>
      <c r="Q504" t="s">
        <v>128</v>
      </c>
      <c r="R504">
        <v>2610</v>
      </c>
      <c r="S504" t="s">
        <v>105</v>
      </c>
      <c r="T504">
        <v>2611</v>
      </c>
      <c r="U504" t="s">
        <v>128</v>
      </c>
      <c r="V504">
        <v>61</v>
      </c>
      <c r="W504" t="s">
        <v>993</v>
      </c>
      <c r="X504">
        <v>2000</v>
      </c>
      <c r="Y504" t="s">
        <v>105</v>
      </c>
      <c r="Z504" t="s">
        <v>994</v>
      </c>
      <c r="AA504" t="s">
        <v>835</v>
      </c>
      <c r="AB504" t="s">
        <v>810</v>
      </c>
      <c r="AC504" t="s">
        <v>120</v>
      </c>
      <c r="AD504" t="s">
        <v>836</v>
      </c>
      <c r="AG504" s="1">
        <v>32400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 s="1">
        <v>32400</v>
      </c>
      <c r="AO504" s="1">
        <v>32400</v>
      </c>
      <c r="AP504" s="1">
        <v>32400</v>
      </c>
      <c r="AQ504">
        <v>0</v>
      </c>
      <c r="AR504">
        <v>0</v>
      </c>
      <c r="AS504">
        <v>0</v>
      </c>
      <c r="AT504" s="1">
        <v>32400</v>
      </c>
    </row>
    <row r="505" spans="1:46" hidden="1" x14ac:dyDescent="0.35">
      <c r="A505" t="s">
        <v>992</v>
      </c>
      <c r="B505" t="s">
        <v>44</v>
      </c>
      <c r="C505">
        <v>1</v>
      </c>
      <c r="D505" t="s">
        <v>45</v>
      </c>
      <c r="E505">
        <v>1.3</v>
      </c>
      <c r="F505" t="s">
        <v>46</v>
      </c>
      <c r="G505" t="s">
        <v>47</v>
      </c>
      <c r="H505" t="s">
        <v>48</v>
      </c>
      <c r="I505" t="s">
        <v>65</v>
      </c>
      <c r="J505" t="s">
        <v>66</v>
      </c>
      <c r="K505" t="s">
        <v>839</v>
      </c>
      <c r="L505">
        <v>5</v>
      </c>
      <c r="M505">
        <v>14</v>
      </c>
      <c r="N505" t="s">
        <v>842</v>
      </c>
      <c r="O505" t="s">
        <v>54</v>
      </c>
      <c r="P505">
        <v>3300</v>
      </c>
      <c r="Q505" t="s">
        <v>113</v>
      </c>
      <c r="R505">
        <v>3360</v>
      </c>
      <c r="S505" t="s">
        <v>56</v>
      </c>
      <c r="T505">
        <v>3361</v>
      </c>
      <c r="U505" t="s">
        <v>114</v>
      </c>
      <c r="V505">
        <v>60</v>
      </c>
      <c r="W505" t="s">
        <v>112</v>
      </c>
      <c r="X505">
        <v>3000</v>
      </c>
      <c r="Y505" t="s">
        <v>56</v>
      </c>
      <c r="Z505" t="s">
        <v>994</v>
      </c>
      <c r="AA505" t="s">
        <v>111</v>
      </c>
      <c r="AB505" t="s">
        <v>810</v>
      </c>
      <c r="AC505" t="s">
        <v>843</v>
      </c>
      <c r="AD505" t="s">
        <v>110</v>
      </c>
      <c r="AG505" s="1">
        <v>10000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 s="1">
        <v>10000</v>
      </c>
      <c r="AO505" s="1">
        <v>10000</v>
      </c>
      <c r="AP505" s="1">
        <v>10000</v>
      </c>
      <c r="AQ505">
        <v>0</v>
      </c>
      <c r="AR505">
        <v>0</v>
      </c>
      <c r="AS505">
        <v>0</v>
      </c>
      <c r="AT505" s="1">
        <v>10000</v>
      </c>
    </row>
    <row r="506" spans="1:46" hidden="1" x14ac:dyDescent="0.35">
      <c r="A506" t="s">
        <v>992</v>
      </c>
      <c r="B506" t="s">
        <v>44</v>
      </c>
      <c r="C506">
        <v>1</v>
      </c>
      <c r="D506" t="s">
        <v>45</v>
      </c>
      <c r="E506">
        <v>1.3</v>
      </c>
      <c r="F506" t="s">
        <v>46</v>
      </c>
      <c r="G506" t="s">
        <v>47</v>
      </c>
      <c r="H506" t="s">
        <v>48</v>
      </c>
      <c r="I506" t="s">
        <v>65</v>
      </c>
      <c r="J506" t="s">
        <v>66</v>
      </c>
      <c r="K506" t="s">
        <v>839</v>
      </c>
      <c r="L506">
        <v>5</v>
      </c>
      <c r="M506">
        <v>14</v>
      </c>
      <c r="N506" t="s">
        <v>842</v>
      </c>
      <c r="O506" t="s">
        <v>54</v>
      </c>
      <c r="P506">
        <v>3300</v>
      </c>
      <c r="Q506" t="s">
        <v>113</v>
      </c>
      <c r="R506">
        <v>3360</v>
      </c>
      <c r="S506" t="s">
        <v>56</v>
      </c>
      <c r="T506">
        <v>3361</v>
      </c>
      <c r="U506" t="s">
        <v>114</v>
      </c>
      <c r="V506">
        <v>61</v>
      </c>
      <c r="W506" t="s">
        <v>993</v>
      </c>
      <c r="X506">
        <v>3000</v>
      </c>
      <c r="Y506" t="s">
        <v>56</v>
      </c>
      <c r="Z506" t="s">
        <v>994</v>
      </c>
      <c r="AA506" t="s">
        <v>111</v>
      </c>
      <c r="AB506" t="s">
        <v>810</v>
      </c>
      <c r="AC506" t="s">
        <v>843</v>
      </c>
      <c r="AD506" t="s">
        <v>110</v>
      </c>
      <c r="AG506" s="1">
        <v>10000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 s="1">
        <v>10000</v>
      </c>
      <c r="AO506" s="1">
        <v>10000</v>
      </c>
      <c r="AP506" s="1">
        <v>10000</v>
      </c>
      <c r="AQ506">
        <v>0</v>
      </c>
      <c r="AR506">
        <v>0</v>
      </c>
      <c r="AS506">
        <v>0</v>
      </c>
      <c r="AT506" s="1">
        <v>10000</v>
      </c>
    </row>
    <row r="507" spans="1:46" hidden="1" x14ac:dyDescent="0.35">
      <c r="A507" t="s">
        <v>992</v>
      </c>
      <c r="B507" t="s">
        <v>44</v>
      </c>
      <c r="C507">
        <v>2</v>
      </c>
      <c r="D507" t="s">
        <v>183</v>
      </c>
      <c r="E507">
        <v>2.7</v>
      </c>
      <c r="F507" t="s">
        <v>530</v>
      </c>
      <c r="G507" t="s">
        <v>531</v>
      </c>
      <c r="H507" t="s">
        <v>530</v>
      </c>
      <c r="I507" t="s">
        <v>270</v>
      </c>
      <c r="J507" t="s">
        <v>271</v>
      </c>
      <c r="K507" t="s">
        <v>898</v>
      </c>
      <c r="L507">
        <v>0</v>
      </c>
      <c r="M507">
        <v>65</v>
      </c>
      <c r="N507" t="s">
        <v>995</v>
      </c>
      <c r="O507" t="s">
        <v>116</v>
      </c>
      <c r="P507">
        <v>5100</v>
      </c>
      <c r="Q507" t="s">
        <v>117</v>
      </c>
      <c r="R507">
        <v>5120</v>
      </c>
      <c r="S507" t="s">
        <v>118</v>
      </c>
      <c r="T507">
        <v>5121</v>
      </c>
      <c r="U507" t="s">
        <v>680</v>
      </c>
      <c r="V507">
        <v>60</v>
      </c>
      <c r="W507" t="s">
        <v>112</v>
      </c>
      <c r="X507">
        <v>5000</v>
      </c>
      <c r="Y507" t="s">
        <v>118</v>
      </c>
      <c r="Z507" t="s">
        <v>994</v>
      </c>
      <c r="AA507" t="s">
        <v>900</v>
      </c>
      <c r="AB507" t="s">
        <v>255</v>
      </c>
      <c r="AC507" t="s">
        <v>996</v>
      </c>
      <c r="AD507" t="s">
        <v>226</v>
      </c>
      <c r="AG507" s="1">
        <v>11500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 s="1">
        <v>11500</v>
      </c>
      <c r="AO507" s="1">
        <v>11500</v>
      </c>
      <c r="AP507" s="1">
        <v>11500</v>
      </c>
      <c r="AQ507">
        <v>0</v>
      </c>
      <c r="AR507">
        <v>0</v>
      </c>
      <c r="AS507">
        <v>0</v>
      </c>
      <c r="AT507" s="1">
        <v>11500</v>
      </c>
    </row>
    <row r="508" spans="1:46" hidden="1" x14ac:dyDescent="0.35">
      <c r="A508" t="s">
        <v>992</v>
      </c>
      <c r="B508" t="s">
        <v>44</v>
      </c>
      <c r="C508">
        <v>2</v>
      </c>
      <c r="D508" t="s">
        <v>183</v>
      </c>
      <c r="E508">
        <v>2.7</v>
      </c>
      <c r="F508" t="s">
        <v>530</v>
      </c>
      <c r="G508" t="s">
        <v>531</v>
      </c>
      <c r="H508" t="s">
        <v>530</v>
      </c>
      <c r="I508" t="s">
        <v>270</v>
      </c>
      <c r="J508" t="s">
        <v>271</v>
      </c>
      <c r="K508" t="s">
        <v>898</v>
      </c>
      <c r="L508">
        <v>0</v>
      </c>
      <c r="M508">
        <v>65</v>
      </c>
      <c r="N508" t="s">
        <v>995</v>
      </c>
      <c r="O508" t="s">
        <v>116</v>
      </c>
      <c r="P508">
        <v>5100</v>
      </c>
      <c r="Q508" t="s">
        <v>117</v>
      </c>
      <c r="R508">
        <v>5120</v>
      </c>
      <c r="S508" t="s">
        <v>118</v>
      </c>
      <c r="T508">
        <v>5121</v>
      </c>
      <c r="U508" t="s">
        <v>680</v>
      </c>
      <c r="V508">
        <v>61</v>
      </c>
      <c r="W508" t="s">
        <v>993</v>
      </c>
      <c r="X508">
        <v>5000</v>
      </c>
      <c r="Y508" t="s">
        <v>118</v>
      </c>
      <c r="Z508" t="s">
        <v>994</v>
      </c>
      <c r="AA508" t="s">
        <v>900</v>
      </c>
      <c r="AB508" t="s">
        <v>255</v>
      </c>
      <c r="AC508" t="s">
        <v>996</v>
      </c>
      <c r="AD508" t="s">
        <v>226</v>
      </c>
      <c r="AG508" s="1">
        <v>2500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 s="1">
        <v>2500</v>
      </c>
      <c r="AO508" s="1">
        <v>2500</v>
      </c>
      <c r="AP508" s="1">
        <v>2500</v>
      </c>
      <c r="AQ508">
        <v>0</v>
      </c>
      <c r="AR508">
        <v>0</v>
      </c>
      <c r="AS508">
        <v>0</v>
      </c>
      <c r="AT508" s="1">
        <v>2500</v>
      </c>
    </row>
    <row r="509" spans="1:46" hidden="1" x14ac:dyDescent="0.35">
      <c r="A509" t="s">
        <v>992</v>
      </c>
      <c r="B509" t="s">
        <v>44</v>
      </c>
      <c r="C509">
        <v>2</v>
      </c>
      <c r="D509" t="s">
        <v>183</v>
      </c>
      <c r="E509">
        <v>2.7</v>
      </c>
      <c r="F509" t="s">
        <v>530</v>
      </c>
      <c r="G509" t="s">
        <v>531</v>
      </c>
      <c r="H509" t="s">
        <v>530</v>
      </c>
      <c r="I509" t="s">
        <v>270</v>
      </c>
      <c r="J509" t="s">
        <v>271</v>
      </c>
      <c r="K509" t="s">
        <v>898</v>
      </c>
      <c r="L509">
        <v>0</v>
      </c>
      <c r="M509">
        <v>65</v>
      </c>
      <c r="N509" t="s">
        <v>995</v>
      </c>
      <c r="O509" t="s">
        <v>116</v>
      </c>
      <c r="P509">
        <v>5100</v>
      </c>
      <c r="Q509" t="s">
        <v>117</v>
      </c>
      <c r="R509">
        <v>5190</v>
      </c>
      <c r="S509" t="s">
        <v>118</v>
      </c>
      <c r="T509">
        <v>5191</v>
      </c>
      <c r="U509" t="s">
        <v>121</v>
      </c>
      <c r="V509">
        <v>61</v>
      </c>
      <c r="W509" t="s">
        <v>993</v>
      </c>
      <c r="X509">
        <v>5000</v>
      </c>
      <c r="Y509" t="s">
        <v>118</v>
      </c>
      <c r="Z509" t="s">
        <v>994</v>
      </c>
      <c r="AA509" t="s">
        <v>900</v>
      </c>
      <c r="AB509" t="s">
        <v>255</v>
      </c>
      <c r="AC509" t="s">
        <v>996</v>
      </c>
      <c r="AD509" t="s">
        <v>226</v>
      </c>
      <c r="AG509" s="1">
        <v>18000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 s="1">
        <v>18000</v>
      </c>
      <c r="AO509" s="1">
        <v>18000</v>
      </c>
      <c r="AP509" s="1">
        <v>18000</v>
      </c>
      <c r="AQ509">
        <v>0</v>
      </c>
      <c r="AR509">
        <v>0</v>
      </c>
      <c r="AS509">
        <v>0</v>
      </c>
      <c r="AT509" s="1">
        <v>18000</v>
      </c>
    </row>
    <row r="510" spans="1:46" hidden="1" x14ac:dyDescent="0.35">
      <c r="A510" t="s">
        <v>992</v>
      </c>
      <c r="B510" t="s">
        <v>44</v>
      </c>
      <c r="C510">
        <v>2</v>
      </c>
      <c r="D510" t="s">
        <v>183</v>
      </c>
      <c r="E510">
        <v>2.7</v>
      </c>
      <c r="F510" t="s">
        <v>530</v>
      </c>
      <c r="G510" t="s">
        <v>531</v>
      </c>
      <c r="H510" t="s">
        <v>530</v>
      </c>
      <c r="I510" t="s">
        <v>270</v>
      </c>
      <c r="J510" t="s">
        <v>271</v>
      </c>
      <c r="K510" t="s">
        <v>898</v>
      </c>
      <c r="L510">
        <v>0</v>
      </c>
      <c r="M510">
        <v>65</v>
      </c>
      <c r="N510" t="s">
        <v>995</v>
      </c>
      <c r="O510" t="s">
        <v>54</v>
      </c>
      <c r="P510">
        <v>2100</v>
      </c>
      <c r="Q510" t="s">
        <v>123</v>
      </c>
      <c r="R510">
        <v>2170</v>
      </c>
      <c r="S510" t="s">
        <v>105</v>
      </c>
      <c r="T510">
        <v>2171</v>
      </c>
      <c r="U510" t="s">
        <v>127</v>
      </c>
      <c r="V510">
        <v>60</v>
      </c>
      <c r="W510" t="s">
        <v>112</v>
      </c>
      <c r="X510">
        <v>2000</v>
      </c>
      <c r="Y510" t="s">
        <v>105</v>
      </c>
      <c r="Z510" t="s">
        <v>994</v>
      </c>
      <c r="AA510" t="s">
        <v>900</v>
      </c>
      <c r="AB510" t="s">
        <v>255</v>
      </c>
      <c r="AC510" t="s">
        <v>996</v>
      </c>
      <c r="AD510" t="s">
        <v>226</v>
      </c>
      <c r="AG510" s="1">
        <v>10600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 s="1">
        <v>10600</v>
      </c>
      <c r="AO510" s="1">
        <v>10600</v>
      </c>
      <c r="AP510" s="1">
        <v>10600</v>
      </c>
      <c r="AQ510">
        <v>0</v>
      </c>
      <c r="AR510">
        <v>0</v>
      </c>
      <c r="AS510">
        <v>0</v>
      </c>
      <c r="AT510" s="1">
        <v>10600</v>
      </c>
    </row>
    <row r="511" spans="1:46" hidden="1" x14ac:dyDescent="0.35">
      <c r="A511" t="s">
        <v>992</v>
      </c>
      <c r="B511" t="s">
        <v>44</v>
      </c>
      <c r="C511">
        <v>2</v>
      </c>
      <c r="D511" t="s">
        <v>183</v>
      </c>
      <c r="E511">
        <v>2.7</v>
      </c>
      <c r="F511" t="s">
        <v>530</v>
      </c>
      <c r="G511" t="s">
        <v>531</v>
      </c>
      <c r="H511" t="s">
        <v>530</v>
      </c>
      <c r="I511" t="s">
        <v>270</v>
      </c>
      <c r="J511" t="s">
        <v>271</v>
      </c>
      <c r="K511" t="s">
        <v>898</v>
      </c>
      <c r="L511">
        <v>0</v>
      </c>
      <c r="M511">
        <v>65</v>
      </c>
      <c r="N511" t="s">
        <v>995</v>
      </c>
      <c r="O511" t="s">
        <v>54</v>
      </c>
      <c r="P511">
        <v>2100</v>
      </c>
      <c r="Q511" t="s">
        <v>123</v>
      </c>
      <c r="R511">
        <v>2170</v>
      </c>
      <c r="S511" t="s">
        <v>105</v>
      </c>
      <c r="T511">
        <v>2171</v>
      </c>
      <c r="U511" t="s">
        <v>127</v>
      </c>
      <c r="V511">
        <v>61</v>
      </c>
      <c r="W511" t="s">
        <v>993</v>
      </c>
      <c r="X511">
        <v>2000</v>
      </c>
      <c r="Y511" t="s">
        <v>105</v>
      </c>
      <c r="Z511" t="s">
        <v>994</v>
      </c>
      <c r="AA511" t="s">
        <v>900</v>
      </c>
      <c r="AB511" t="s">
        <v>255</v>
      </c>
      <c r="AC511" t="s">
        <v>996</v>
      </c>
      <c r="AD511" t="s">
        <v>226</v>
      </c>
      <c r="AG511" s="1">
        <v>14000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 s="1">
        <v>14000</v>
      </c>
      <c r="AO511" s="1">
        <v>14000</v>
      </c>
      <c r="AP511" s="1">
        <v>14000</v>
      </c>
      <c r="AQ511">
        <v>0</v>
      </c>
      <c r="AR511">
        <v>0</v>
      </c>
      <c r="AS511">
        <v>0</v>
      </c>
      <c r="AT511" s="1">
        <v>14000</v>
      </c>
    </row>
    <row r="512" spans="1:46" hidden="1" x14ac:dyDescent="0.35">
      <c r="A512" t="s">
        <v>992</v>
      </c>
      <c r="B512" t="s">
        <v>44</v>
      </c>
      <c r="C512">
        <v>2</v>
      </c>
      <c r="D512" t="s">
        <v>183</v>
      </c>
      <c r="E512">
        <v>2.7</v>
      </c>
      <c r="F512" t="s">
        <v>530</v>
      </c>
      <c r="G512" t="s">
        <v>531</v>
      </c>
      <c r="H512" t="s">
        <v>530</v>
      </c>
      <c r="I512" t="s">
        <v>270</v>
      </c>
      <c r="J512" t="s">
        <v>271</v>
      </c>
      <c r="K512" t="s">
        <v>898</v>
      </c>
      <c r="L512">
        <v>0</v>
      </c>
      <c r="M512">
        <v>65</v>
      </c>
      <c r="N512" t="s">
        <v>995</v>
      </c>
      <c r="O512" t="s">
        <v>54</v>
      </c>
      <c r="P512">
        <v>3300</v>
      </c>
      <c r="Q512" t="s">
        <v>113</v>
      </c>
      <c r="R512">
        <v>3390</v>
      </c>
      <c r="S512" t="s">
        <v>56</v>
      </c>
      <c r="T512">
        <v>3391</v>
      </c>
      <c r="U512" t="s">
        <v>129</v>
      </c>
      <c r="V512">
        <v>60</v>
      </c>
      <c r="W512" t="s">
        <v>112</v>
      </c>
      <c r="X512">
        <v>3000</v>
      </c>
      <c r="Y512" t="s">
        <v>56</v>
      </c>
      <c r="Z512" t="s">
        <v>994</v>
      </c>
      <c r="AA512" t="s">
        <v>900</v>
      </c>
      <c r="AB512" t="s">
        <v>255</v>
      </c>
      <c r="AC512" t="s">
        <v>996</v>
      </c>
      <c r="AD512" t="s">
        <v>226</v>
      </c>
      <c r="AG512" s="1">
        <v>180000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 s="1">
        <v>180000</v>
      </c>
      <c r="AO512" s="1">
        <v>180000</v>
      </c>
      <c r="AP512" s="1">
        <v>180000</v>
      </c>
      <c r="AQ512">
        <v>0</v>
      </c>
      <c r="AR512">
        <v>0</v>
      </c>
      <c r="AS512">
        <v>0</v>
      </c>
      <c r="AT512" s="1">
        <v>180000</v>
      </c>
    </row>
    <row r="513" spans="1:46" hidden="1" x14ac:dyDescent="0.35">
      <c r="A513" t="s">
        <v>992</v>
      </c>
      <c r="B513" t="s">
        <v>44</v>
      </c>
      <c r="C513">
        <v>2</v>
      </c>
      <c r="D513" t="s">
        <v>183</v>
      </c>
      <c r="E513">
        <v>2.7</v>
      </c>
      <c r="F513" t="s">
        <v>530</v>
      </c>
      <c r="G513" t="s">
        <v>531</v>
      </c>
      <c r="H513" t="s">
        <v>530</v>
      </c>
      <c r="I513" t="s">
        <v>270</v>
      </c>
      <c r="J513" t="s">
        <v>271</v>
      </c>
      <c r="K513" t="s">
        <v>898</v>
      </c>
      <c r="L513">
        <v>0</v>
      </c>
      <c r="M513">
        <v>65</v>
      </c>
      <c r="N513" t="s">
        <v>995</v>
      </c>
      <c r="O513" t="s">
        <v>54</v>
      </c>
      <c r="P513">
        <v>3300</v>
      </c>
      <c r="Q513" t="s">
        <v>113</v>
      </c>
      <c r="R513">
        <v>3390</v>
      </c>
      <c r="S513" t="s">
        <v>56</v>
      </c>
      <c r="T513">
        <v>3391</v>
      </c>
      <c r="U513" t="s">
        <v>129</v>
      </c>
      <c r="V513">
        <v>61</v>
      </c>
      <c r="W513" t="s">
        <v>993</v>
      </c>
      <c r="X513">
        <v>3000</v>
      </c>
      <c r="Y513" t="s">
        <v>56</v>
      </c>
      <c r="Z513" t="s">
        <v>994</v>
      </c>
      <c r="AA513" t="s">
        <v>900</v>
      </c>
      <c r="AB513" t="s">
        <v>255</v>
      </c>
      <c r="AC513" t="s">
        <v>996</v>
      </c>
      <c r="AD513" t="s">
        <v>226</v>
      </c>
      <c r="AG513" s="1">
        <v>180000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 s="1">
        <v>180000</v>
      </c>
      <c r="AO513" s="1">
        <v>180000</v>
      </c>
      <c r="AP513" s="1">
        <v>180000</v>
      </c>
      <c r="AQ513">
        <v>0</v>
      </c>
      <c r="AR513">
        <v>0</v>
      </c>
      <c r="AS513">
        <v>0</v>
      </c>
      <c r="AT513" s="1">
        <v>180000</v>
      </c>
    </row>
    <row r="514" spans="1:46" x14ac:dyDescent="0.35">
      <c r="A514" t="s">
        <v>992</v>
      </c>
      <c r="B514" t="s">
        <v>44</v>
      </c>
      <c r="C514">
        <v>3</v>
      </c>
      <c r="D514" t="s">
        <v>202</v>
      </c>
      <c r="E514">
        <v>3.8</v>
      </c>
      <c r="F514" t="s">
        <v>203</v>
      </c>
      <c r="G514" t="s">
        <v>204</v>
      </c>
      <c r="H514" t="s">
        <v>205</v>
      </c>
      <c r="I514" t="s">
        <v>65</v>
      </c>
      <c r="J514" t="s">
        <v>66</v>
      </c>
      <c r="K514" t="s">
        <v>982</v>
      </c>
      <c r="L514">
        <v>5</v>
      </c>
      <c r="M514">
        <v>55</v>
      </c>
      <c r="N514" t="s">
        <v>983</v>
      </c>
      <c r="O514" t="s">
        <v>54</v>
      </c>
      <c r="P514">
        <v>5100</v>
      </c>
      <c r="Q514" t="s">
        <v>117</v>
      </c>
      <c r="R514">
        <v>5150</v>
      </c>
      <c r="S514" t="s">
        <v>118</v>
      </c>
      <c r="T514">
        <v>5151</v>
      </c>
      <c r="U514" t="s">
        <v>326</v>
      </c>
      <c r="V514">
        <v>60</v>
      </c>
      <c r="W514" t="s">
        <v>112</v>
      </c>
      <c r="X514">
        <v>5000</v>
      </c>
      <c r="Y514" t="s">
        <v>118</v>
      </c>
      <c r="Z514" t="s">
        <v>994</v>
      </c>
      <c r="AA514" t="s">
        <v>984</v>
      </c>
      <c r="AB514" t="s">
        <v>810</v>
      </c>
      <c r="AC514" t="s">
        <v>601</v>
      </c>
      <c r="AD514" t="s">
        <v>985</v>
      </c>
      <c r="AG514" s="1">
        <v>58000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 s="1">
        <v>58000</v>
      </c>
      <c r="AO514" s="1">
        <v>58000</v>
      </c>
      <c r="AP514" s="1">
        <v>58000</v>
      </c>
      <c r="AQ514">
        <v>0</v>
      </c>
      <c r="AR514">
        <v>0</v>
      </c>
      <c r="AS514">
        <v>0</v>
      </c>
      <c r="AT514" s="1">
        <v>58000</v>
      </c>
    </row>
    <row r="515" spans="1:46" x14ac:dyDescent="0.35">
      <c r="A515" t="s">
        <v>992</v>
      </c>
      <c r="B515" t="s">
        <v>44</v>
      </c>
      <c r="C515">
        <v>3</v>
      </c>
      <c r="D515" t="s">
        <v>202</v>
      </c>
      <c r="E515">
        <v>3.8</v>
      </c>
      <c r="F515" t="s">
        <v>203</v>
      </c>
      <c r="G515" t="s">
        <v>204</v>
      </c>
      <c r="H515" t="s">
        <v>205</v>
      </c>
      <c r="I515" t="s">
        <v>65</v>
      </c>
      <c r="J515" t="s">
        <v>66</v>
      </c>
      <c r="K515" t="s">
        <v>982</v>
      </c>
      <c r="L515">
        <v>5</v>
      </c>
      <c r="M515">
        <v>55</v>
      </c>
      <c r="N515" t="s">
        <v>983</v>
      </c>
      <c r="O515" t="s">
        <v>54</v>
      </c>
      <c r="P515">
        <v>5100</v>
      </c>
      <c r="Q515" t="s">
        <v>117</v>
      </c>
      <c r="R515">
        <v>5150</v>
      </c>
      <c r="S515" t="s">
        <v>118</v>
      </c>
      <c r="T515">
        <v>5151</v>
      </c>
      <c r="U515" t="s">
        <v>326</v>
      </c>
      <c r="V515">
        <v>61</v>
      </c>
      <c r="W515" t="s">
        <v>993</v>
      </c>
      <c r="X515">
        <v>5000</v>
      </c>
      <c r="Y515" t="s">
        <v>118</v>
      </c>
      <c r="Z515" t="s">
        <v>994</v>
      </c>
      <c r="AA515" t="s">
        <v>984</v>
      </c>
      <c r="AB515" t="s">
        <v>810</v>
      </c>
      <c r="AC515" t="s">
        <v>601</v>
      </c>
      <c r="AD515" t="s">
        <v>985</v>
      </c>
      <c r="AG515" s="1">
        <v>27000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 s="1">
        <v>27000</v>
      </c>
      <c r="AO515" s="1">
        <v>27000</v>
      </c>
      <c r="AP515" s="1">
        <v>27000</v>
      </c>
      <c r="AQ515">
        <v>0</v>
      </c>
      <c r="AR515">
        <v>0</v>
      </c>
      <c r="AS515">
        <v>0</v>
      </c>
      <c r="AT515" s="1">
        <v>27000</v>
      </c>
    </row>
    <row r="516" spans="1:46" hidden="1" x14ac:dyDescent="0.35">
      <c r="A516" t="s">
        <v>997</v>
      </c>
      <c r="B516" t="s">
        <v>44</v>
      </c>
      <c r="C516">
        <v>1</v>
      </c>
      <c r="D516" t="s">
        <v>45</v>
      </c>
      <c r="E516">
        <v>1.3</v>
      </c>
      <c r="F516" t="s">
        <v>46</v>
      </c>
      <c r="G516" t="s">
        <v>47</v>
      </c>
      <c r="H516" t="s">
        <v>48</v>
      </c>
      <c r="I516" t="s">
        <v>138</v>
      </c>
      <c r="J516" t="s">
        <v>139</v>
      </c>
      <c r="K516" t="s">
        <v>822</v>
      </c>
      <c r="L516">
        <v>2</v>
      </c>
      <c r="M516">
        <v>49</v>
      </c>
      <c r="N516" t="s">
        <v>823</v>
      </c>
      <c r="O516" t="s">
        <v>116</v>
      </c>
      <c r="P516">
        <v>6100</v>
      </c>
      <c r="Q516" t="s">
        <v>143</v>
      </c>
      <c r="R516">
        <v>6120</v>
      </c>
      <c r="S516" t="s">
        <v>144</v>
      </c>
      <c r="T516">
        <v>6121</v>
      </c>
      <c r="U516" t="s">
        <v>145</v>
      </c>
      <c r="V516">
        <v>0</v>
      </c>
      <c r="W516" t="s">
        <v>58</v>
      </c>
      <c r="X516">
        <v>6000</v>
      </c>
      <c r="Y516" t="s">
        <v>146</v>
      </c>
      <c r="Z516" t="s">
        <v>998</v>
      </c>
      <c r="AA516" t="s">
        <v>824</v>
      </c>
      <c r="AB516" t="s">
        <v>148</v>
      </c>
      <c r="AC516" t="s">
        <v>149</v>
      </c>
      <c r="AD516" t="s">
        <v>825</v>
      </c>
      <c r="AG516" s="1">
        <v>5500000</v>
      </c>
      <c r="AH516">
        <v>0</v>
      </c>
      <c r="AI516" s="1">
        <v>4712593.79</v>
      </c>
      <c r="AJ516" s="1">
        <v>4712593.79</v>
      </c>
      <c r="AK516" s="1">
        <v>2205781.09</v>
      </c>
      <c r="AL516" s="1">
        <v>2205781.09</v>
      </c>
      <c r="AM516" s="1">
        <v>2205781.09</v>
      </c>
      <c r="AN516" s="1">
        <v>787406.21</v>
      </c>
      <c r="AO516" s="1">
        <v>3294218.91</v>
      </c>
      <c r="AP516" s="1">
        <v>5500000</v>
      </c>
      <c r="AQ516">
        <v>0</v>
      </c>
      <c r="AR516">
        <v>0</v>
      </c>
      <c r="AS516">
        <v>0</v>
      </c>
      <c r="AT516" s="1">
        <v>5500000</v>
      </c>
    </row>
    <row r="517" spans="1:46" hidden="1" x14ac:dyDescent="0.35">
      <c r="A517" t="s">
        <v>997</v>
      </c>
      <c r="B517" t="s">
        <v>44</v>
      </c>
      <c r="C517">
        <v>1</v>
      </c>
      <c r="D517" t="s">
        <v>45</v>
      </c>
      <c r="E517">
        <v>1.3</v>
      </c>
      <c r="F517" t="s">
        <v>46</v>
      </c>
      <c r="G517" t="s">
        <v>47</v>
      </c>
      <c r="H517" t="s">
        <v>48</v>
      </c>
      <c r="I517" t="s">
        <v>138</v>
      </c>
      <c r="J517" t="s">
        <v>139</v>
      </c>
      <c r="K517" t="s">
        <v>822</v>
      </c>
      <c r="L517">
        <v>2</v>
      </c>
      <c r="M517">
        <v>49</v>
      </c>
      <c r="N517" t="s">
        <v>823</v>
      </c>
      <c r="O517" t="s">
        <v>116</v>
      </c>
      <c r="P517">
        <v>6100</v>
      </c>
      <c r="Q517" t="s">
        <v>143</v>
      </c>
      <c r="R517">
        <v>6130</v>
      </c>
      <c r="S517" t="s">
        <v>144</v>
      </c>
      <c r="T517">
        <v>6131</v>
      </c>
      <c r="U517" t="s">
        <v>152</v>
      </c>
      <c r="V517">
        <v>0</v>
      </c>
      <c r="W517" t="s">
        <v>58</v>
      </c>
      <c r="X517">
        <v>6000</v>
      </c>
      <c r="Y517" t="s">
        <v>146</v>
      </c>
      <c r="Z517" t="s">
        <v>998</v>
      </c>
      <c r="AA517" t="s">
        <v>824</v>
      </c>
      <c r="AB517" t="s">
        <v>148</v>
      </c>
      <c r="AC517" t="s">
        <v>149</v>
      </c>
      <c r="AD517" t="s">
        <v>825</v>
      </c>
      <c r="AG517" s="1">
        <v>28604161.300000001</v>
      </c>
      <c r="AH517" s="1">
        <v>19604161.489999998</v>
      </c>
      <c r="AI517">
        <v>0</v>
      </c>
      <c r="AJ517">
        <v>0</v>
      </c>
      <c r="AK517">
        <v>0</v>
      </c>
      <c r="AL517">
        <v>0</v>
      </c>
      <c r="AM517">
        <v>0</v>
      </c>
      <c r="AN517" s="1">
        <v>28604161.300000001</v>
      </c>
      <c r="AO517" s="1">
        <v>28604161.300000001</v>
      </c>
      <c r="AP517">
        <v>0</v>
      </c>
      <c r="AQ517" s="1">
        <v>9000000</v>
      </c>
      <c r="AR517">
        <v>0</v>
      </c>
      <c r="AS517">
        <v>0.19</v>
      </c>
      <c r="AT517" s="1">
        <v>8999999.8100000005</v>
      </c>
    </row>
    <row r="518" spans="1:46" hidden="1" x14ac:dyDescent="0.35">
      <c r="A518" t="s">
        <v>997</v>
      </c>
      <c r="B518" t="s">
        <v>44</v>
      </c>
      <c r="C518">
        <v>1</v>
      </c>
      <c r="D518" t="s">
        <v>45</v>
      </c>
      <c r="E518">
        <v>1.3</v>
      </c>
      <c r="F518" t="s">
        <v>46</v>
      </c>
      <c r="G518" t="s">
        <v>47</v>
      </c>
      <c r="H518" t="s">
        <v>48</v>
      </c>
      <c r="I518" t="s">
        <v>138</v>
      </c>
      <c r="J518" t="s">
        <v>139</v>
      </c>
      <c r="K518" t="s">
        <v>822</v>
      </c>
      <c r="L518">
        <v>2</v>
      </c>
      <c r="M518">
        <v>49</v>
      </c>
      <c r="N518" t="s">
        <v>823</v>
      </c>
      <c r="O518" t="s">
        <v>116</v>
      </c>
      <c r="P518">
        <v>6100</v>
      </c>
      <c r="Q518" t="s">
        <v>143</v>
      </c>
      <c r="R518">
        <v>6150</v>
      </c>
      <c r="S518" t="s">
        <v>144</v>
      </c>
      <c r="T518">
        <v>6151</v>
      </c>
      <c r="U518" t="s">
        <v>153</v>
      </c>
      <c r="V518">
        <v>0</v>
      </c>
      <c r="W518" t="s">
        <v>58</v>
      </c>
      <c r="X518">
        <v>6000</v>
      </c>
      <c r="Y518" t="s">
        <v>146</v>
      </c>
      <c r="Z518" t="s">
        <v>998</v>
      </c>
      <c r="AA518" t="s">
        <v>824</v>
      </c>
      <c r="AB518" t="s">
        <v>148</v>
      </c>
      <c r="AC518" t="s">
        <v>149</v>
      </c>
      <c r="AD518" t="s">
        <v>825</v>
      </c>
      <c r="AG518" s="1">
        <v>150267595.69999999</v>
      </c>
      <c r="AH518" s="1">
        <v>106767598.31999999</v>
      </c>
      <c r="AI518" s="1">
        <v>111239767.19</v>
      </c>
      <c r="AJ518" s="1">
        <v>111239767.19</v>
      </c>
      <c r="AK518" s="1">
        <v>32410956.359999999</v>
      </c>
      <c r="AL518" s="1">
        <v>27984029.649999999</v>
      </c>
      <c r="AM518" s="1">
        <v>25016344.539999999</v>
      </c>
      <c r="AN518" s="1">
        <v>39027828.509999998</v>
      </c>
      <c r="AO518" s="1">
        <v>125251251.16</v>
      </c>
      <c r="AP518" s="1">
        <v>43500000</v>
      </c>
      <c r="AQ518">
        <v>0</v>
      </c>
      <c r="AR518">
        <v>0</v>
      </c>
      <c r="AS518">
        <v>2.62</v>
      </c>
      <c r="AT518" s="1">
        <v>43499997.380000003</v>
      </c>
    </row>
    <row r="519" spans="1:46" hidden="1" x14ac:dyDescent="0.35">
      <c r="A519" t="s">
        <v>997</v>
      </c>
      <c r="B519" t="s">
        <v>44</v>
      </c>
      <c r="C519">
        <v>1</v>
      </c>
      <c r="D519" t="s">
        <v>45</v>
      </c>
      <c r="E519">
        <v>1.3</v>
      </c>
      <c r="F519" t="s">
        <v>46</v>
      </c>
      <c r="G519" t="s">
        <v>47</v>
      </c>
      <c r="H519" t="s">
        <v>48</v>
      </c>
      <c r="I519" t="s">
        <v>65</v>
      </c>
      <c r="J519" t="s">
        <v>66</v>
      </c>
      <c r="K519" t="s">
        <v>833</v>
      </c>
      <c r="L519">
        <v>5</v>
      </c>
      <c r="M519">
        <v>9</v>
      </c>
      <c r="N519" t="s">
        <v>834</v>
      </c>
      <c r="O519" t="s">
        <v>54</v>
      </c>
      <c r="P519">
        <v>3200</v>
      </c>
      <c r="Q519" t="s">
        <v>136</v>
      </c>
      <c r="R519">
        <v>3250</v>
      </c>
      <c r="S519" t="s">
        <v>56</v>
      </c>
      <c r="T519">
        <v>3251</v>
      </c>
      <c r="U519" t="s">
        <v>137</v>
      </c>
      <c r="V519">
        <v>0</v>
      </c>
      <c r="W519" t="s">
        <v>58</v>
      </c>
      <c r="X519">
        <v>3000</v>
      </c>
      <c r="Y519" t="s">
        <v>56</v>
      </c>
      <c r="Z519" t="s">
        <v>998</v>
      </c>
      <c r="AA519" t="s">
        <v>835</v>
      </c>
      <c r="AB519" t="s">
        <v>810</v>
      </c>
      <c r="AC519" t="s">
        <v>120</v>
      </c>
      <c r="AD519" t="s">
        <v>836</v>
      </c>
      <c r="AG519" s="1">
        <v>43800000</v>
      </c>
      <c r="AH519" s="1">
        <v>63000000</v>
      </c>
      <c r="AI519" s="1">
        <v>36564779.609999999</v>
      </c>
      <c r="AJ519" s="1">
        <v>33810866.020000003</v>
      </c>
      <c r="AK519" s="1">
        <v>18470358.949999999</v>
      </c>
      <c r="AL519" s="1">
        <v>15340507.15</v>
      </c>
      <c r="AM519" s="1">
        <v>15340507.15</v>
      </c>
      <c r="AN519" s="1">
        <v>9989133.9800000004</v>
      </c>
      <c r="AO519" s="1">
        <v>28459492.850000001</v>
      </c>
      <c r="AP519">
        <v>0</v>
      </c>
      <c r="AQ519">
        <v>0</v>
      </c>
      <c r="AR519">
        <v>0</v>
      </c>
      <c r="AS519" s="1">
        <v>19200000</v>
      </c>
      <c r="AT519" s="1">
        <v>-19200000</v>
      </c>
    </row>
    <row r="520" spans="1:46" hidden="1" x14ac:dyDescent="0.35">
      <c r="A520" t="s">
        <v>997</v>
      </c>
      <c r="B520" t="s">
        <v>44</v>
      </c>
      <c r="C520">
        <v>1</v>
      </c>
      <c r="D520" t="s">
        <v>45</v>
      </c>
      <c r="E520">
        <v>1.7</v>
      </c>
      <c r="F520" t="s">
        <v>154</v>
      </c>
      <c r="G520" t="s">
        <v>155</v>
      </c>
      <c r="H520" t="s">
        <v>156</v>
      </c>
      <c r="I520" t="s">
        <v>157</v>
      </c>
      <c r="J520" t="s">
        <v>158</v>
      </c>
      <c r="K520" t="s">
        <v>833</v>
      </c>
      <c r="L520">
        <v>6</v>
      </c>
      <c r="M520">
        <v>10</v>
      </c>
      <c r="N520" t="s">
        <v>834</v>
      </c>
      <c r="O520" t="s">
        <v>54</v>
      </c>
      <c r="P520">
        <v>2600</v>
      </c>
      <c r="Q520" t="s">
        <v>128</v>
      </c>
      <c r="R520">
        <v>2610</v>
      </c>
      <c r="S520" t="s">
        <v>105</v>
      </c>
      <c r="T520">
        <v>2611</v>
      </c>
      <c r="U520" t="s">
        <v>128</v>
      </c>
      <c r="V520">
        <v>0</v>
      </c>
      <c r="W520" t="s">
        <v>58</v>
      </c>
      <c r="X520">
        <v>2000</v>
      </c>
      <c r="Y520" t="s">
        <v>105</v>
      </c>
      <c r="Z520" t="s">
        <v>998</v>
      </c>
      <c r="AA520" t="s">
        <v>835</v>
      </c>
      <c r="AB520" t="s">
        <v>164</v>
      </c>
      <c r="AC520" t="s">
        <v>172</v>
      </c>
      <c r="AD520" t="s">
        <v>836</v>
      </c>
      <c r="AG520" s="1">
        <v>33000000</v>
      </c>
      <c r="AH520" s="1">
        <v>33000000</v>
      </c>
      <c r="AI520" s="1">
        <v>13487969.42</v>
      </c>
      <c r="AJ520" s="1">
        <v>13487969.42</v>
      </c>
      <c r="AK520" s="1">
        <v>13487969.42</v>
      </c>
      <c r="AL520" s="1">
        <v>13487969.42</v>
      </c>
      <c r="AM520" s="1">
        <v>13487969.42</v>
      </c>
      <c r="AN520" s="1">
        <v>19512030.579999998</v>
      </c>
      <c r="AO520" s="1">
        <v>19512030.579999998</v>
      </c>
      <c r="AP520">
        <v>0</v>
      </c>
      <c r="AQ520">
        <v>0</v>
      </c>
      <c r="AR520">
        <v>0</v>
      </c>
      <c r="AS520">
        <v>0</v>
      </c>
      <c r="AT520">
        <v>0</v>
      </c>
    </row>
    <row r="521" spans="1:46" hidden="1" x14ac:dyDescent="0.35">
      <c r="A521" t="s">
        <v>997</v>
      </c>
      <c r="B521" t="s">
        <v>44</v>
      </c>
      <c r="C521">
        <v>1</v>
      </c>
      <c r="D521" t="s">
        <v>45</v>
      </c>
      <c r="E521">
        <v>1.7</v>
      </c>
      <c r="F521" t="s">
        <v>154</v>
      </c>
      <c r="G521" t="s">
        <v>155</v>
      </c>
      <c r="H521" t="s">
        <v>156</v>
      </c>
      <c r="I521" t="s">
        <v>157</v>
      </c>
      <c r="J521" t="s">
        <v>158</v>
      </c>
      <c r="K521" t="s">
        <v>833</v>
      </c>
      <c r="L521">
        <v>6</v>
      </c>
      <c r="M521">
        <v>10</v>
      </c>
      <c r="N521" t="s">
        <v>834</v>
      </c>
      <c r="O521" t="s">
        <v>54</v>
      </c>
      <c r="P521">
        <v>3200</v>
      </c>
      <c r="Q521" t="s">
        <v>136</v>
      </c>
      <c r="R521">
        <v>3250</v>
      </c>
      <c r="S521" t="s">
        <v>56</v>
      </c>
      <c r="T521">
        <v>3251</v>
      </c>
      <c r="U521" t="s">
        <v>137</v>
      </c>
      <c r="V521">
        <v>0</v>
      </c>
      <c r="W521" t="s">
        <v>58</v>
      </c>
      <c r="X521">
        <v>3000</v>
      </c>
      <c r="Y521" t="s">
        <v>56</v>
      </c>
      <c r="Z521" t="s">
        <v>998</v>
      </c>
      <c r="AA521" t="s">
        <v>835</v>
      </c>
      <c r="AB521" t="s">
        <v>164</v>
      </c>
      <c r="AC521" t="s">
        <v>172</v>
      </c>
      <c r="AD521" t="s">
        <v>836</v>
      </c>
      <c r="AG521" s="1">
        <v>68958396.859999999</v>
      </c>
      <c r="AH521" s="1">
        <v>64000000</v>
      </c>
      <c r="AI521" s="1">
        <v>68958396.859999999</v>
      </c>
      <c r="AJ521" s="1">
        <v>68958396.859999999</v>
      </c>
      <c r="AK521" s="1">
        <v>40225731.560000002</v>
      </c>
      <c r="AL521" s="1">
        <v>34479198.479999997</v>
      </c>
      <c r="AM521" s="1">
        <v>34479198.479999997</v>
      </c>
      <c r="AN521">
        <v>0</v>
      </c>
      <c r="AO521" s="1">
        <v>34479198.380000003</v>
      </c>
      <c r="AP521">
        <v>0</v>
      </c>
      <c r="AQ521" s="1">
        <v>6000000</v>
      </c>
      <c r="AR521">
        <v>0</v>
      </c>
      <c r="AS521" s="1">
        <v>1041603.14</v>
      </c>
      <c r="AT521" s="1">
        <v>4958396.8600000003</v>
      </c>
    </row>
    <row r="522" spans="1:46" hidden="1" x14ac:dyDescent="0.35">
      <c r="A522" t="s">
        <v>997</v>
      </c>
      <c r="B522" t="s">
        <v>44</v>
      </c>
      <c r="C522">
        <v>1</v>
      </c>
      <c r="D522" t="s">
        <v>45</v>
      </c>
      <c r="E522">
        <v>1.7</v>
      </c>
      <c r="F522" t="s">
        <v>154</v>
      </c>
      <c r="G522" t="s">
        <v>155</v>
      </c>
      <c r="H522" t="s">
        <v>156</v>
      </c>
      <c r="I522" t="s">
        <v>157</v>
      </c>
      <c r="J522" t="s">
        <v>158</v>
      </c>
      <c r="K522" t="s">
        <v>868</v>
      </c>
      <c r="L522">
        <v>6</v>
      </c>
      <c r="M522">
        <v>18</v>
      </c>
      <c r="N522" t="s">
        <v>869</v>
      </c>
      <c r="O522" t="s">
        <v>54</v>
      </c>
      <c r="P522">
        <v>3300</v>
      </c>
      <c r="Q522" t="s">
        <v>113</v>
      </c>
      <c r="R522">
        <v>3340</v>
      </c>
      <c r="S522" t="s">
        <v>56</v>
      </c>
      <c r="T522">
        <v>3341</v>
      </c>
      <c r="U522" t="s">
        <v>162</v>
      </c>
      <c r="V522">
        <v>0</v>
      </c>
      <c r="W522" t="s">
        <v>58</v>
      </c>
      <c r="X522">
        <v>3000</v>
      </c>
      <c r="Y522" t="s">
        <v>56</v>
      </c>
      <c r="Z522" t="s">
        <v>998</v>
      </c>
      <c r="AA522" t="s">
        <v>870</v>
      </c>
      <c r="AB522" t="s">
        <v>164</v>
      </c>
      <c r="AC522" t="s">
        <v>165</v>
      </c>
      <c r="AD522" t="s">
        <v>871</v>
      </c>
      <c r="AG522" s="1">
        <v>6000000</v>
      </c>
      <c r="AH522" s="1">
        <v>3000000</v>
      </c>
      <c r="AI522" s="1">
        <v>5999000</v>
      </c>
      <c r="AJ522" s="1">
        <v>5999000</v>
      </c>
      <c r="AK522">
        <v>0</v>
      </c>
      <c r="AL522">
        <v>0</v>
      </c>
      <c r="AM522">
        <v>0</v>
      </c>
      <c r="AN522" s="1">
        <v>1000</v>
      </c>
      <c r="AO522" s="1">
        <v>6000000</v>
      </c>
      <c r="AP522">
        <v>0</v>
      </c>
      <c r="AQ522" s="1">
        <v>3000000</v>
      </c>
      <c r="AR522">
        <v>0</v>
      </c>
      <c r="AS522">
        <v>0</v>
      </c>
      <c r="AT522" s="1">
        <v>3000000</v>
      </c>
    </row>
    <row r="523" spans="1:46" hidden="1" x14ac:dyDescent="0.35">
      <c r="A523" t="s">
        <v>997</v>
      </c>
      <c r="B523" t="s">
        <v>44</v>
      </c>
      <c r="C523">
        <v>1</v>
      </c>
      <c r="D523" t="s">
        <v>45</v>
      </c>
      <c r="E523">
        <v>1.7</v>
      </c>
      <c r="F523" t="s">
        <v>154</v>
      </c>
      <c r="G523" t="s">
        <v>155</v>
      </c>
      <c r="H523" t="s">
        <v>156</v>
      </c>
      <c r="I523" t="s">
        <v>157</v>
      </c>
      <c r="J523" t="s">
        <v>158</v>
      </c>
      <c r="K523" t="s">
        <v>868</v>
      </c>
      <c r="L523">
        <v>6</v>
      </c>
      <c r="M523">
        <v>19</v>
      </c>
      <c r="N523" t="s">
        <v>869</v>
      </c>
      <c r="O523" t="s">
        <v>54</v>
      </c>
      <c r="P523">
        <v>2800</v>
      </c>
      <c r="Q523" t="s">
        <v>169</v>
      </c>
      <c r="R523">
        <v>2830</v>
      </c>
      <c r="S523" t="s">
        <v>105</v>
      </c>
      <c r="T523">
        <v>2831</v>
      </c>
      <c r="U523" t="s">
        <v>170</v>
      </c>
      <c r="V523">
        <v>0</v>
      </c>
      <c r="W523" t="s">
        <v>58</v>
      </c>
      <c r="X523">
        <v>2000</v>
      </c>
      <c r="Y523" t="s">
        <v>105</v>
      </c>
      <c r="Z523" t="s">
        <v>998</v>
      </c>
      <c r="AA523" t="s">
        <v>870</v>
      </c>
      <c r="AB523" t="s">
        <v>164</v>
      </c>
      <c r="AC523" t="s">
        <v>168</v>
      </c>
      <c r="AD523" t="s">
        <v>871</v>
      </c>
      <c r="AG523" s="1">
        <v>2100000</v>
      </c>
      <c r="AH523" s="1">
        <v>3100000</v>
      </c>
      <c r="AI523" s="1">
        <v>99428.24</v>
      </c>
      <c r="AJ523">
        <v>0</v>
      </c>
      <c r="AK523">
        <v>0</v>
      </c>
      <c r="AL523">
        <v>0</v>
      </c>
      <c r="AM523">
        <v>0</v>
      </c>
      <c r="AN523" s="1">
        <v>2100000</v>
      </c>
      <c r="AO523" s="1">
        <v>2100000</v>
      </c>
      <c r="AP523" s="1">
        <v>1262322.1399999999</v>
      </c>
      <c r="AQ523" s="1">
        <v>737677.86</v>
      </c>
      <c r="AR523">
        <v>0</v>
      </c>
      <c r="AS523" s="1">
        <v>3000000</v>
      </c>
      <c r="AT523" s="1">
        <v>-1000000</v>
      </c>
    </row>
    <row r="524" spans="1:46" hidden="1" x14ac:dyDescent="0.35">
      <c r="A524" t="s">
        <v>997</v>
      </c>
      <c r="B524" t="s">
        <v>44</v>
      </c>
      <c r="C524">
        <v>1</v>
      </c>
      <c r="D524" t="s">
        <v>45</v>
      </c>
      <c r="E524">
        <v>1.7</v>
      </c>
      <c r="F524" t="s">
        <v>154</v>
      </c>
      <c r="G524" t="s">
        <v>173</v>
      </c>
      <c r="H524" t="s">
        <v>174</v>
      </c>
      <c r="I524" t="s">
        <v>65</v>
      </c>
      <c r="J524" t="s">
        <v>66</v>
      </c>
      <c r="K524" t="s">
        <v>868</v>
      </c>
      <c r="L524">
        <v>6</v>
      </c>
      <c r="M524">
        <v>23</v>
      </c>
      <c r="N524" t="s">
        <v>872</v>
      </c>
      <c r="O524" t="s">
        <v>54</v>
      </c>
      <c r="P524">
        <v>3200</v>
      </c>
      <c r="Q524" t="s">
        <v>136</v>
      </c>
      <c r="R524">
        <v>3250</v>
      </c>
      <c r="S524" t="s">
        <v>56</v>
      </c>
      <c r="T524">
        <v>3251</v>
      </c>
      <c r="U524" t="s">
        <v>137</v>
      </c>
      <c r="V524">
        <v>0</v>
      </c>
      <c r="W524" t="s">
        <v>58</v>
      </c>
      <c r="X524">
        <v>3000</v>
      </c>
      <c r="Y524" t="s">
        <v>56</v>
      </c>
      <c r="Z524" t="s">
        <v>998</v>
      </c>
      <c r="AA524" t="s">
        <v>870</v>
      </c>
      <c r="AB524" t="s">
        <v>164</v>
      </c>
      <c r="AC524" t="s">
        <v>179</v>
      </c>
      <c r="AD524" t="s">
        <v>873</v>
      </c>
      <c r="AG524" s="1">
        <v>7000000</v>
      </c>
      <c r="AH524" s="1">
        <v>7000000</v>
      </c>
      <c r="AI524" s="1">
        <v>6934480</v>
      </c>
      <c r="AJ524" s="1">
        <v>6934480</v>
      </c>
      <c r="AK524" s="1">
        <v>6183244.6399999997</v>
      </c>
      <c r="AL524" s="1">
        <v>5723304.6399999997</v>
      </c>
      <c r="AM524" s="1">
        <v>5723304.6399999997</v>
      </c>
      <c r="AN524" s="1">
        <v>65520</v>
      </c>
      <c r="AO524" s="1">
        <v>1276695.3600000001</v>
      </c>
      <c r="AP524">
        <v>0</v>
      </c>
      <c r="AQ524">
        <v>0</v>
      </c>
      <c r="AR524">
        <v>0</v>
      </c>
      <c r="AS524">
        <v>0</v>
      </c>
      <c r="AT524">
        <v>0</v>
      </c>
    </row>
    <row r="525" spans="1:46" hidden="1" x14ac:dyDescent="0.35">
      <c r="A525" t="s">
        <v>997</v>
      </c>
      <c r="B525" t="s">
        <v>44</v>
      </c>
      <c r="C525">
        <v>2</v>
      </c>
      <c r="D525" t="s">
        <v>183</v>
      </c>
      <c r="E525">
        <v>2.1</v>
      </c>
      <c r="F525" t="s">
        <v>184</v>
      </c>
      <c r="G525" t="s">
        <v>185</v>
      </c>
      <c r="H525" t="s">
        <v>186</v>
      </c>
      <c r="I525" t="s">
        <v>65</v>
      </c>
      <c r="J525" t="s">
        <v>66</v>
      </c>
      <c r="K525" t="s">
        <v>855</v>
      </c>
      <c r="L525">
        <v>2</v>
      </c>
      <c r="M525">
        <v>27</v>
      </c>
      <c r="N525" t="s">
        <v>880</v>
      </c>
      <c r="O525" t="s">
        <v>54</v>
      </c>
      <c r="P525">
        <v>3500</v>
      </c>
      <c r="Q525" t="s">
        <v>189</v>
      </c>
      <c r="R525">
        <v>3580</v>
      </c>
      <c r="S525" t="s">
        <v>56</v>
      </c>
      <c r="T525">
        <v>3581</v>
      </c>
      <c r="U525" t="s">
        <v>190</v>
      </c>
      <c r="V525">
        <v>0</v>
      </c>
      <c r="W525" t="s">
        <v>58</v>
      </c>
      <c r="X525">
        <v>3000</v>
      </c>
      <c r="Y525" t="s">
        <v>56</v>
      </c>
      <c r="Z525" t="s">
        <v>998</v>
      </c>
      <c r="AA525" t="s">
        <v>857</v>
      </c>
      <c r="AB525" t="s">
        <v>148</v>
      </c>
      <c r="AC525" t="s">
        <v>881</v>
      </c>
      <c r="AD525" t="s">
        <v>192</v>
      </c>
      <c r="AG525" s="1">
        <v>276203925.27999997</v>
      </c>
      <c r="AH525" s="1">
        <v>260000000</v>
      </c>
      <c r="AI525" s="1">
        <v>174569997.49000001</v>
      </c>
      <c r="AJ525" s="1">
        <v>174569997.49000001</v>
      </c>
      <c r="AK525" s="1">
        <v>174569997.49000001</v>
      </c>
      <c r="AL525" s="1">
        <v>174569997.49000001</v>
      </c>
      <c r="AM525" s="1">
        <v>174569997.49000001</v>
      </c>
      <c r="AN525" s="1">
        <v>101633927.79000001</v>
      </c>
      <c r="AO525" s="1">
        <v>101633927.79000001</v>
      </c>
      <c r="AP525">
        <v>0</v>
      </c>
      <c r="AQ525" s="1">
        <v>16203925.279999999</v>
      </c>
      <c r="AR525">
        <v>0</v>
      </c>
      <c r="AS525">
        <v>0</v>
      </c>
      <c r="AT525" s="1">
        <v>16203925.279999999</v>
      </c>
    </row>
    <row r="526" spans="1:46" hidden="1" x14ac:dyDescent="0.35">
      <c r="A526" t="s">
        <v>997</v>
      </c>
      <c r="B526" t="s">
        <v>44</v>
      </c>
      <c r="C526">
        <v>2</v>
      </c>
      <c r="D526" t="s">
        <v>183</v>
      </c>
      <c r="E526">
        <v>2.2000000000000002</v>
      </c>
      <c r="F526" t="s">
        <v>193</v>
      </c>
      <c r="G526" t="s">
        <v>194</v>
      </c>
      <c r="H526" t="s">
        <v>195</v>
      </c>
      <c r="I526" t="s">
        <v>65</v>
      </c>
      <c r="J526" t="s">
        <v>66</v>
      </c>
      <c r="K526" t="s">
        <v>855</v>
      </c>
      <c r="L526">
        <v>2</v>
      </c>
      <c r="M526">
        <v>26</v>
      </c>
      <c r="N526" t="s">
        <v>894</v>
      </c>
      <c r="O526" t="s">
        <v>54</v>
      </c>
      <c r="P526">
        <v>3100</v>
      </c>
      <c r="Q526" t="s">
        <v>198</v>
      </c>
      <c r="R526">
        <v>3110</v>
      </c>
      <c r="S526" t="s">
        <v>56</v>
      </c>
      <c r="T526">
        <v>3111</v>
      </c>
      <c r="U526" t="s">
        <v>199</v>
      </c>
      <c r="V526">
        <v>0</v>
      </c>
      <c r="W526" t="s">
        <v>58</v>
      </c>
      <c r="X526">
        <v>3000</v>
      </c>
      <c r="Y526" t="s">
        <v>56</v>
      </c>
      <c r="Z526" t="s">
        <v>998</v>
      </c>
      <c r="AA526" t="s">
        <v>857</v>
      </c>
      <c r="AB526" t="s">
        <v>148</v>
      </c>
      <c r="AC526" t="s">
        <v>200</v>
      </c>
      <c r="AD526" t="s">
        <v>201</v>
      </c>
      <c r="AG526" s="1">
        <v>66887920.859999999</v>
      </c>
      <c r="AH526" s="1">
        <v>62000000</v>
      </c>
      <c r="AI526" s="1">
        <v>64828269</v>
      </c>
      <c r="AJ526" s="1">
        <v>64828269</v>
      </c>
      <c r="AK526" s="1">
        <v>64680988</v>
      </c>
      <c r="AL526" s="1">
        <v>64652488</v>
      </c>
      <c r="AM526" s="1">
        <v>64652488</v>
      </c>
      <c r="AN526" s="1">
        <v>2059651.86</v>
      </c>
      <c r="AO526" s="1">
        <v>2235432.86</v>
      </c>
      <c r="AP526" s="1">
        <v>7587920.8600000003</v>
      </c>
      <c r="AQ526">
        <v>0</v>
      </c>
      <c r="AR526">
        <v>0</v>
      </c>
      <c r="AS526" s="1">
        <v>2700000</v>
      </c>
      <c r="AT526" s="1">
        <v>4887920.8600000003</v>
      </c>
    </row>
    <row r="527" spans="1:46" hidden="1" x14ac:dyDescent="0.35">
      <c r="A527" t="s">
        <v>997</v>
      </c>
      <c r="B527" t="s">
        <v>44</v>
      </c>
      <c r="C527">
        <v>3</v>
      </c>
      <c r="D527" t="s">
        <v>202</v>
      </c>
      <c r="E527">
        <v>3.8</v>
      </c>
      <c r="F527" t="s">
        <v>203</v>
      </c>
      <c r="G527" t="s">
        <v>204</v>
      </c>
      <c r="H527" t="s">
        <v>205</v>
      </c>
      <c r="I527" t="s">
        <v>65</v>
      </c>
      <c r="J527" t="s">
        <v>66</v>
      </c>
      <c r="K527" t="s">
        <v>982</v>
      </c>
      <c r="L527">
        <v>5</v>
      </c>
      <c r="M527">
        <v>56</v>
      </c>
      <c r="N527" t="s">
        <v>983</v>
      </c>
      <c r="O527" t="s">
        <v>54</v>
      </c>
      <c r="P527">
        <v>3100</v>
      </c>
      <c r="Q527" t="s">
        <v>198</v>
      </c>
      <c r="R527">
        <v>3170</v>
      </c>
      <c r="S527" t="s">
        <v>56</v>
      </c>
      <c r="T527">
        <v>3171</v>
      </c>
      <c r="U527" t="s">
        <v>772</v>
      </c>
      <c r="V527">
        <v>43</v>
      </c>
      <c r="W527" t="s">
        <v>828</v>
      </c>
      <c r="X527">
        <v>3000</v>
      </c>
      <c r="Y527" t="s">
        <v>56</v>
      </c>
      <c r="Z527" t="s">
        <v>998</v>
      </c>
      <c r="AA527" t="s">
        <v>984</v>
      </c>
      <c r="AB527" t="s">
        <v>810</v>
      </c>
      <c r="AC527" t="s">
        <v>212</v>
      </c>
      <c r="AD527" t="s">
        <v>985</v>
      </c>
      <c r="AG527" s="1">
        <v>40000000</v>
      </c>
      <c r="AH527" s="1">
        <v>40000002.520000003</v>
      </c>
      <c r="AI527" s="1">
        <v>39818262.57</v>
      </c>
      <c r="AJ527" s="1">
        <v>39818262.57</v>
      </c>
      <c r="AK527" s="1">
        <v>39818262.57</v>
      </c>
      <c r="AL527">
        <v>0</v>
      </c>
      <c r="AM527">
        <v>0</v>
      </c>
      <c r="AN527" s="1">
        <v>181737.43</v>
      </c>
      <c r="AO527" s="1">
        <v>40000000</v>
      </c>
      <c r="AP527">
        <v>0</v>
      </c>
      <c r="AQ527">
        <v>0</v>
      </c>
      <c r="AR527">
        <v>0</v>
      </c>
      <c r="AS527">
        <v>2.52</v>
      </c>
      <c r="AT527">
        <v>-2.52</v>
      </c>
    </row>
    <row r="528" spans="1:46" hidden="1" x14ac:dyDescent="0.35">
      <c r="A528" t="s">
        <v>999</v>
      </c>
      <c r="B528" t="s">
        <v>44</v>
      </c>
      <c r="C528">
        <v>1</v>
      </c>
      <c r="D528" t="s">
        <v>45</v>
      </c>
      <c r="E528">
        <v>1.3</v>
      </c>
      <c r="F528" t="s">
        <v>46</v>
      </c>
      <c r="G528" t="s">
        <v>47</v>
      </c>
      <c r="H528" t="s">
        <v>48</v>
      </c>
      <c r="I528" t="s">
        <v>65</v>
      </c>
      <c r="J528" t="s">
        <v>66</v>
      </c>
      <c r="K528" t="s">
        <v>839</v>
      </c>
      <c r="L528">
        <v>5</v>
      </c>
      <c r="M528">
        <v>14</v>
      </c>
      <c r="N528" t="s">
        <v>842</v>
      </c>
      <c r="O528" t="s">
        <v>54</v>
      </c>
      <c r="P528">
        <v>2700</v>
      </c>
      <c r="Q528" t="s">
        <v>104</v>
      </c>
      <c r="R528">
        <v>2710</v>
      </c>
      <c r="S528" t="s">
        <v>105</v>
      </c>
      <c r="T528">
        <v>2711</v>
      </c>
      <c r="U528" t="s">
        <v>106</v>
      </c>
      <c r="V528">
        <v>59</v>
      </c>
      <c r="W528" t="s">
        <v>1000</v>
      </c>
      <c r="X528">
        <v>2000</v>
      </c>
      <c r="Y528" t="s">
        <v>105</v>
      </c>
      <c r="Z528" t="s">
        <v>1001</v>
      </c>
      <c r="AA528" t="s">
        <v>111</v>
      </c>
      <c r="AB528" t="s">
        <v>810</v>
      </c>
      <c r="AC528" t="s">
        <v>843</v>
      </c>
      <c r="AD528" t="s">
        <v>110</v>
      </c>
      <c r="AG528" s="1">
        <v>302808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 s="1">
        <v>302808</v>
      </c>
      <c r="AO528" s="1">
        <v>302808</v>
      </c>
      <c r="AP528" s="1">
        <v>302808</v>
      </c>
      <c r="AQ528">
        <v>0</v>
      </c>
      <c r="AR528">
        <v>0</v>
      </c>
      <c r="AS528">
        <v>0</v>
      </c>
      <c r="AT528" s="1">
        <v>302808</v>
      </c>
    </row>
    <row r="529" spans="1:46" hidden="1" x14ac:dyDescent="0.35">
      <c r="A529" t="s">
        <v>999</v>
      </c>
      <c r="B529" t="s">
        <v>44</v>
      </c>
      <c r="C529">
        <v>1</v>
      </c>
      <c r="D529" t="s">
        <v>45</v>
      </c>
      <c r="E529">
        <v>1.3</v>
      </c>
      <c r="F529" t="s">
        <v>46</v>
      </c>
      <c r="G529" t="s">
        <v>47</v>
      </c>
      <c r="H529" t="s">
        <v>48</v>
      </c>
      <c r="I529" t="s">
        <v>65</v>
      </c>
      <c r="J529" t="s">
        <v>66</v>
      </c>
      <c r="K529" t="s">
        <v>839</v>
      </c>
      <c r="L529">
        <v>5</v>
      </c>
      <c r="M529">
        <v>14</v>
      </c>
      <c r="N529" t="s">
        <v>842</v>
      </c>
      <c r="O529" t="s">
        <v>54</v>
      </c>
      <c r="P529">
        <v>3300</v>
      </c>
      <c r="Q529" t="s">
        <v>113</v>
      </c>
      <c r="R529">
        <v>3360</v>
      </c>
      <c r="S529" t="s">
        <v>56</v>
      </c>
      <c r="T529">
        <v>3361</v>
      </c>
      <c r="U529" t="s">
        <v>114</v>
      </c>
      <c r="V529">
        <v>59</v>
      </c>
      <c r="W529" t="s">
        <v>1000</v>
      </c>
      <c r="X529">
        <v>3000</v>
      </c>
      <c r="Y529" t="s">
        <v>56</v>
      </c>
      <c r="Z529" t="s">
        <v>1001</v>
      </c>
      <c r="AA529" t="s">
        <v>111</v>
      </c>
      <c r="AB529" t="s">
        <v>810</v>
      </c>
      <c r="AC529" t="s">
        <v>843</v>
      </c>
      <c r="AD529" t="s">
        <v>110</v>
      </c>
      <c r="AG529" s="1">
        <v>36600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 s="1">
        <v>36600</v>
      </c>
      <c r="AO529" s="1">
        <v>36600</v>
      </c>
      <c r="AP529" s="1">
        <v>36600</v>
      </c>
      <c r="AQ529">
        <v>0</v>
      </c>
      <c r="AR529">
        <v>0</v>
      </c>
      <c r="AS529">
        <v>0</v>
      </c>
      <c r="AT529" s="1">
        <v>36600</v>
      </c>
    </row>
    <row r="530" spans="1:46" hidden="1" x14ac:dyDescent="0.35">
      <c r="A530" t="s">
        <v>999</v>
      </c>
      <c r="B530" t="s">
        <v>44</v>
      </c>
      <c r="C530">
        <v>1</v>
      </c>
      <c r="D530" t="s">
        <v>45</v>
      </c>
      <c r="E530">
        <v>1.7</v>
      </c>
      <c r="F530" t="s">
        <v>154</v>
      </c>
      <c r="G530" t="s">
        <v>155</v>
      </c>
      <c r="H530" t="s">
        <v>156</v>
      </c>
      <c r="I530" t="s">
        <v>157</v>
      </c>
      <c r="J530" t="s">
        <v>158</v>
      </c>
      <c r="K530" t="s">
        <v>833</v>
      </c>
      <c r="L530">
        <v>6</v>
      </c>
      <c r="M530">
        <v>10</v>
      </c>
      <c r="N530" t="s">
        <v>834</v>
      </c>
      <c r="O530" t="s">
        <v>54</v>
      </c>
      <c r="P530">
        <v>2700</v>
      </c>
      <c r="Q530" t="s">
        <v>104</v>
      </c>
      <c r="R530">
        <v>2710</v>
      </c>
      <c r="S530" t="s">
        <v>105</v>
      </c>
      <c r="T530">
        <v>2711</v>
      </c>
      <c r="U530" t="s">
        <v>106</v>
      </c>
      <c r="V530">
        <v>59</v>
      </c>
      <c r="W530" t="s">
        <v>1000</v>
      </c>
      <c r="X530">
        <v>2000</v>
      </c>
      <c r="Y530" t="s">
        <v>105</v>
      </c>
      <c r="Z530" t="s">
        <v>1001</v>
      </c>
      <c r="AA530" t="s">
        <v>835</v>
      </c>
      <c r="AB530" t="s">
        <v>164</v>
      </c>
      <c r="AC530" t="s">
        <v>172</v>
      </c>
      <c r="AD530" t="s">
        <v>836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</row>
    <row r="531" spans="1:46" hidden="1" x14ac:dyDescent="0.35">
      <c r="A531" t="s">
        <v>999</v>
      </c>
      <c r="B531" t="s">
        <v>44</v>
      </c>
      <c r="C531">
        <v>1</v>
      </c>
      <c r="D531" t="s">
        <v>45</v>
      </c>
      <c r="E531">
        <v>1.7</v>
      </c>
      <c r="F531" t="s">
        <v>154</v>
      </c>
      <c r="G531" t="s">
        <v>155</v>
      </c>
      <c r="H531" t="s">
        <v>156</v>
      </c>
      <c r="I531" t="s">
        <v>157</v>
      </c>
      <c r="J531" t="s">
        <v>158</v>
      </c>
      <c r="K531" t="s">
        <v>833</v>
      </c>
      <c r="L531">
        <v>6</v>
      </c>
      <c r="M531">
        <v>10</v>
      </c>
      <c r="N531" t="s">
        <v>834</v>
      </c>
      <c r="O531" t="s">
        <v>54</v>
      </c>
      <c r="P531">
        <v>2900</v>
      </c>
      <c r="Q531" t="s">
        <v>311</v>
      </c>
      <c r="R531">
        <v>2960</v>
      </c>
      <c r="S531" t="s">
        <v>105</v>
      </c>
      <c r="T531">
        <v>2961</v>
      </c>
      <c r="U531" t="s">
        <v>379</v>
      </c>
      <c r="V531">
        <v>59</v>
      </c>
      <c r="W531" t="s">
        <v>1000</v>
      </c>
      <c r="X531">
        <v>2000</v>
      </c>
      <c r="Y531" t="s">
        <v>105</v>
      </c>
      <c r="Z531" t="s">
        <v>1001</v>
      </c>
      <c r="AA531" t="s">
        <v>835</v>
      </c>
      <c r="AB531" t="s">
        <v>164</v>
      </c>
      <c r="AC531" t="s">
        <v>172</v>
      </c>
      <c r="AD531" t="s">
        <v>836</v>
      </c>
      <c r="AG531" s="1">
        <v>84921.1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 s="1">
        <v>84921.1</v>
      </c>
      <c r="AO531" s="1">
        <v>84921.1</v>
      </c>
      <c r="AP531" s="1">
        <v>84921.1</v>
      </c>
      <c r="AQ531">
        <v>0</v>
      </c>
      <c r="AR531">
        <v>0</v>
      </c>
      <c r="AS531">
        <v>0</v>
      </c>
      <c r="AT531" s="1">
        <v>84921.1</v>
      </c>
    </row>
    <row r="532" spans="1:46" hidden="1" x14ac:dyDescent="0.35">
      <c r="A532" t="s">
        <v>999</v>
      </c>
      <c r="B532" t="s">
        <v>44</v>
      </c>
      <c r="C532">
        <v>3</v>
      </c>
      <c r="D532" t="s">
        <v>202</v>
      </c>
      <c r="E532">
        <v>3.8</v>
      </c>
      <c r="F532" t="s">
        <v>203</v>
      </c>
      <c r="G532" t="s">
        <v>204</v>
      </c>
      <c r="H532" t="s">
        <v>205</v>
      </c>
      <c r="I532" t="s">
        <v>65</v>
      </c>
      <c r="J532" t="s">
        <v>66</v>
      </c>
      <c r="K532" t="s">
        <v>982</v>
      </c>
      <c r="L532">
        <v>5</v>
      </c>
      <c r="M532">
        <v>55</v>
      </c>
      <c r="N532" t="s">
        <v>983</v>
      </c>
      <c r="O532" t="s">
        <v>54</v>
      </c>
      <c r="P532">
        <v>5100</v>
      </c>
      <c r="Q532" t="s">
        <v>117</v>
      </c>
      <c r="R532">
        <v>5150</v>
      </c>
      <c r="S532" t="s">
        <v>118</v>
      </c>
      <c r="T532">
        <v>5151</v>
      </c>
      <c r="U532" t="s">
        <v>326</v>
      </c>
      <c r="V532">
        <v>59</v>
      </c>
      <c r="W532" t="s">
        <v>1000</v>
      </c>
      <c r="X532">
        <v>5000</v>
      </c>
      <c r="Y532" t="s">
        <v>118</v>
      </c>
      <c r="Z532" t="s">
        <v>1001</v>
      </c>
      <c r="AA532" t="s">
        <v>984</v>
      </c>
      <c r="AB532" t="s">
        <v>810</v>
      </c>
      <c r="AC532" t="s">
        <v>601</v>
      </c>
      <c r="AD532" t="s">
        <v>985</v>
      </c>
      <c r="AG532" s="1">
        <v>199670.06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 s="1">
        <v>199670.06</v>
      </c>
      <c r="AO532" s="1">
        <v>199670.06</v>
      </c>
      <c r="AP532" s="1">
        <v>199670.06</v>
      </c>
      <c r="AQ532">
        <v>0</v>
      </c>
      <c r="AR532">
        <v>0</v>
      </c>
      <c r="AS532">
        <v>0</v>
      </c>
      <c r="AT532" s="1">
        <v>199670.06</v>
      </c>
    </row>
    <row r="533" spans="1:46" hidden="1" x14ac:dyDescent="0.35">
      <c r="A533" t="s">
        <v>795</v>
      </c>
      <c r="B533" t="s">
        <v>44</v>
      </c>
      <c r="C533">
        <v>1</v>
      </c>
      <c r="D533" t="s">
        <v>45</v>
      </c>
      <c r="E533">
        <v>1.3</v>
      </c>
      <c r="F533" t="s">
        <v>46</v>
      </c>
      <c r="G533" t="s">
        <v>47</v>
      </c>
      <c r="H533" t="s">
        <v>48</v>
      </c>
      <c r="I533" t="s">
        <v>49</v>
      </c>
      <c r="J533" t="s">
        <v>50</v>
      </c>
      <c r="K533" t="s">
        <v>808</v>
      </c>
      <c r="L533">
        <v>5</v>
      </c>
      <c r="M533">
        <v>7</v>
      </c>
      <c r="N533" t="s">
        <v>809</v>
      </c>
      <c r="O533" t="s">
        <v>54</v>
      </c>
      <c r="P533">
        <v>3900</v>
      </c>
      <c r="Q533" t="s">
        <v>55</v>
      </c>
      <c r="R533">
        <v>3920</v>
      </c>
      <c r="S533" t="s">
        <v>56</v>
      </c>
      <c r="T533">
        <v>3921</v>
      </c>
      <c r="U533" t="s">
        <v>57</v>
      </c>
      <c r="V533">
        <v>0</v>
      </c>
      <c r="W533" t="s">
        <v>58</v>
      </c>
      <c r="X533">
        <v>3000</v>
      </c>
      <c r="Y533" t="s">
        <v>56</v>
      </c>
      <c r="Z533" t="s">
        <v>796</v>
      </c>
      <c r="AA533" t="s">
        <v>60</v>
      </c>
      <c r="AB533" t="s">
        <v>810</v>
      </c>
      <c r="AC533" t="s">
        <v>61</v>
      </c>
      <c r="AD533" t="s">
        <v>811</v>
      </c>
      <c r="AG533" s="1">
        <v>10480931.33</v>
      </c>
      <c r="AH533">
        <v>0</v>
      </c>
      <c r="AI533" s="1">
        <v>10480931.33</v>
      </c>
      <c r="AJ533" s="1">
        <v>10480931.33</v>
      </c>
      <c r="AK533" s="1">
        <v>10480931.33</v>
      </c>
      <c r="AL533" s="1">
        <v>10480931.33</v>
      </c>
      <c r="AM533" s="1">
        <v>10480931.33</v>
      </c>
      <c r="AN533">
        <v>0</v>
      </c>
      <c r="AO533">
        <v>0</v>
      </c>
      <c r="AP533" s="1">
        <v>10480931.33</v>
      </c>
      <c r="AQ533">
        <v>0</v>
      </c>
      <c r="AR533">
        <v>0</v>
      </c>
      <c r="AS533">
        <v>0</v>
      </c>
      <c r="AT533" s="1">
        <v>10480931.33</v>
      </c>
    </row>
    <row r="534" spans="1:46" hidden="1" x14ac:dyDescent="0.35">
      <c r="A534" t="s">
        <v>776</v>
      </c>
      <c r="B534" t="s">
        <v>44</v>
      </c>
      <c r="C534">
        <v>1</v>
      </c>
      <c r="D534" t="s">
        <v>45</v>
      </c>
      <c r="E534">
        <v>1.3</v>
      </c>
      <c r="F534" t="s">
        <v>46</v>
      </c>
      <c r="G534" t="s">
        <v>47</v>
      </c>
      <c r="H534" t="s">
        <v>48</v>
      </c>
      <c r="I534" t="s">
        <v>49</v>
      </c>
      <c r="J534" t="s">
        <v>50</v>
      </c>
      <c r="K534" t="s">
        <v>808</v>
      </c>
      <c r="L534">
        <v>5</v>
      </c>
      <c r="M534">
        <v>7</v>
      </c>
      <c r="N534" t="s">
        <v>809</v>
      </c>
      <c r="O534" t="s">
        <v>54</v>
      </c>
      <c r="P534">
        <v>3900</v>
      </c>
      <c r="Q534" t="s">
        <v>55</v>
      </c>
      <c r="R534">
        <v>3920</v>
      </c>
      <c r="S534" t="s">
        <v>56</v>
      </c>
      <c r="T534">
        <v>3921</v>
      </c>
      <c r="U534" t="s">
        <v>57</v>
      </c>
      <c r="V534">
        <v>0</v>
      </c>
      <c r="W534" t="s">
        <v>58</v>
      </c>
      <c r="X534">
        <v>3000</v>
      </c>
      <c r="Y534" t="s">
        <v>56</v>
      </c>
      <c r="Z534" t="s">
        <v>777</v>
      </c>
      <c r="AA534" t="s">
        <v>60</v>
      </c>
      <c r="AB534" t="s">
        <v>810</v>
      </c>
      <c r="AC534" t="s">
        <v>61</v>
      </c>
      <c r="AD534" t="s">
        <v>811</v>
      </c>
      <c r="AG534" s="1">
        <v>588323.12</v>
      </c>
      <c r="AH534">
        <v>0</v>
      </c>
      <c r="AI534" s="1">
        <v>588323.12</v>
      </c>
      <c r="AJ534" s="1">
        <v>588323.12</v>
      </c>
      <c r="AK534" s="1">
        <v>588323.12</v>
      </c>
      <c r="AL534" s="1">
        <v>588323.12</v>
      </c>
      <c r="AM534" s="1">
        <v>588323.12</v>
      </c>
      <c r="AN534">
        <v>0</v>
      </c>
      <c r="AO534">
        <v>0</v>
      </c>
      <c r="AP534" s="1">
        <v>588323.12</v>
      </c>
      <c r="AQ534">
        <v>0</v>
      </c>
      <c r="AR534">
        <v>0</v>
      </c>
      <c r="AS534">
        <v>0</v>
      </c>
      <c r="AT534" s="1">
        <v>588323.12</v>
      </c>
    </row>
    <row r="535" spans="1:46" hidden="1" x14ac:dyDescent="0.35">
      <c r="A535" t="s">
        <v>1002</v>
      </c>
      <c r="B535" t="s">
        <v>64</v>
      </c>
      <c r="C535">
        <v>1</v>
      </c>
      <c r="D535" t="s">
        <v>45</v>
      </c>
      <c r="E535">
        <v>1.3</v>
      </c>
      <c r="F535" t="s">
        <v>46</v>
      </c>
      <c r="G535" t="s">
        <v>47</v>
      </c>
      <c r="H535" t="s">
        <v>48</v>
      </c>
      <c r="I535" t="s">
        <v>49</v>
      </c>
      <c r="J535" t="s">
        <v>50</v>
      </c>
      <c r="K535" t="s">
        <v>808</v>
      </c>
      <c r="L535">
        <v>5</v>
      </c>
      <c r="M535">
        <v>7</v>
      </c>
      <c r="N535" t="s">
        <v>809</v>
      </c>
      <c r="O535" t="s">
        <v>81</v>
      </c>
      <c r="P535">
        <v>9100</v>
      </c>
      <c r="Q535" t="s">
        <v>82</v>
      </c>
      <c r="R535">
        <v>9110</v>
      </c>
      <c r="S535" t="s">
        <v>83</v>
      </c>
      <c r="T535">
        <v>9111</v>
      </c>
      <c r="U535" t="s">
        <v>84</v>
      </c>
      <c r="V535">
        <v>0</v>
      </c>
      <c r="W535" t="s">
        <v>58</v>
      </c>
      <c r="X535">
        <v>9000</v>
      </c>
      <c r="Y535" t="s">
        <v>85</v>
      </c>
      <c r="Z535" t="s">
        <v>1003</v>
      </c>
      <c r="AA535" t="s">
        <v>60</v>
      </c>
      <c r="AB535" t="s">
        <v>810</v>
      </c>
      <c r="AC535" t="s">
        <v>61</v>
      </c>
      <c r="AD535" t="s">
        <v>811</v>
      </c>
      <c r="AG535" s="1">
        <v>38364867</v>
      </c>
      <c r="AH535" s="1">
        <v>38364867</v>
      </c>
      <c r="AI535" s="1">
        <v>29106393.609999999</v>
      </c>
      <c r="AJ535" s="1">
        <v>29106393.609999999</v>
      </c>
      <c r="AK535" s="1">
        <v>29106393.609999999</v>
      </c>
      <c r="AL535" s="1">
        <v>29106393.609999999</v>
      </c>
      <c r="AM535" s="1">
        <v>29106393.609999999</v>
      </c>
      <c r="AN535" s="1">
        <v>9258473.3900000006</v>
      </c>
      <c r="AO535" s="1">
        <v>9258473.3900000006</v>
      </c>
      <c r="AP535">
        <v>0</v>
      </c>
      <c r="AQ535">
        <v>0</v>
      </c>
      <c r="AR535">
        <v>0</v>
      </c>
      <c r="AS535">
        <v>0</v>
      </c>
      <c r="AT535">
        <v>0</v>
      </c>
    </row>
    <row r="536" spans="1:46" hidden="1" x14ac:dyDescent="0.35">
      <c r="A536" t="s">
        <v>1002</v>
      </c>
      <c r="B536" t="s">
        <v>64</v>
      </c>
      <c r="C536">
        <v>1</v>
      </c>
      <c r="D536" t="s">
        <v>45</v>
      </c>
      <c r="E536">
        <v>1.3</v>
      </c>
      <c r="F536" t="s">
        <v>46</v>
      </c>
      <c r="G536" t="s">
        <v>47</v>
      </c>
      <c r="H536" t="s">
        <v>48</v>
      </c>
      <c r="I536" t="s">
        <v>49</v>
      </c>
      <c r="J536" t="s">
        <v>50</v>
      </c>
      <c r="K536" t="s">
        <v>808</v>
      </c>
      <c r="L536">
        <v>5</v>
      </c>
      <c r="M536">
        <v>7</v>
      </c>
      <c r="N536" t="s">
        <v>809</v>
      </c>
      <c r="O536" t="s">
        <v>81</v>
      </c>
      <c r="P536">
        <v>9200</v>
      </c>
      <c r="Q536" t="s">
        <v>87</v>
      </c>
      <c r="R536">
        <v>9210</v>
      </c>
      <c r="S536" t="s">
        <v>83</v>
      </c>
      <c r="T536">
        <v>9211</v>
      </c>
      <c r="U536" t="s">
        <v>88</v>
      </c>
      <c r="V536">
        <v>0</v>
      </c>
      <c r="W536" t="s">
        <v>58</v>
      </c>
      <c r="X536">
        <v>9000</v>
      </c>
      <c r="Y536" t="s">
        <v>85</v>
      </c>
      <c r="Z536" t="s">
        <v>1003</v>
      </c>
      <c r="AA536" t="s">
        <v>60</v>
      </c>
      <c r="AB536" t="s">
        <v>810</v>
      </c>
      <c r="AC536" t="s">
        <v>61</v>
      </c>
      <c r="AD536" t="s">
        <v>811</v>
      </c>
      <c r="AG536" s="1">
        <v>11300000</v>
      </c>
      <c r="AH536" s="1">
        <v>10000000</v>
      </c>
      <c r="AI536" s="1">
        <v>7070032.2199999997</v>
      </c>
      <c r="AJ536" s="1">
        <v>7070032.2199999997</v>
      </c>
      <c r="AK536" s="1">
        <v>7070032.2199999997</v>
      </c>
      <c r="AL536" s="1">
        <v>7070032.2199999997</v>
      </c>
      <c r="AM536" s="1">
        <v>7070032.2199999997</v>
      </c>
      <c r="AN536" s="1">
        <v>4229967.78</v>
      </c>
      <c r="AO536" s="1">
        <v>4229967.78</v>
      </c>
      <c r="AP536">
        <v>0</v>
      </c>
      <c r="AQ536" s="1">
        <v>1300000</v>
      </c>
      <c r="AR536">
        <v>0</v>
      </c>
      <c r="AS536">
        <v>0</v>
      </c>
      <c r="AT536" s="1">
        <v>1300000</v>
      </c>
    </row>
    <row r="537" spans="1:46" hidden="1" x14ac:dyDescent="0.35">
      <c r="A537" t="s">
        <v>1002</v>
      </c>
      <c r="B537" t="s">
        <v>64</v>
      </c>
      <c r="C537">
        <v>1</v>
      </c>
      <c r="D537" t="s">
        <v>45</v>
      </c>
      <c r="E537">
        <v>1.3</v>
      </c>
      <c r="F537" t="s">
        <v>46</v>
      </c>
      <c r="G537" t="s">
        <v>47</v>
      </c>
      <c r="H537" t="s">
        <v>48</v>
      </c>
      <c r="I537" t="s">
        <v>65</v>
      </c>
      <c r="J537" t="s">
        <v>66</v>
      </c>
      <c r="K537" t="s">
        <v>833</v>
      </c>
      <c r="L537">
        <v>5</v>
      </c>
      <c r="M537">
        <v>12</v>
      </c>
      <c r="N537" t="s">
        <v>834</v>
      </c>
      <c r="O537" t="s">
        <v>54</v>
      </c>
      <c r="P537">
        <v>1100</v>
      </c>
      <c r="Q537" t="s">
        <v>70</v>
      </c>
      <c r="R537">
        <v>1110</v>
      </c>
      <c r="S537" t="s">
        <v>71</v>
      </c>
      <c r="T537">
        <v>1111</v>
      </c>
      <c r="U537" t="s">
        <v>72</v>
      </c>
      <c r="V537">
        <v>1</v>
      </c>
      <c r="W537" t="s">
        <v>682</v>
      </c>
      <c r="X537">
        <v>1000</v>
      </c>
      <c r="Y537" t="s">
        <v>71</v>
      </c>
      <c r="Z537" t="s">
        <v>1003</v>
      </c>
      <c r="AA537" t="s">
        <v>835</v>
      </c>
      <c r="AB537" t="s">
        <v>810</v>
      </c>
      <c r="AC537" t="s">
        <v>71</v>
      </c>
      <c r="AD537" t="s">
        <v>836</v>
      </c>
      <c r="AG537" s="1">
        <v>8492637.0999999996</v>
      </c>
      <c r="AH537" s="1">
        <v>14346945</v>
      </c>
      <c r="AI537" s="1">
        <v>8492637.0999999996</v>
      </c>
      <c r="AJ537" s="1">
        <v>8492637.0999999996</v>
      </c>
      <c r="AK537" s="1">
        <v>8492637.0999999996</v>
      </c>
      <c r="AL537" s="1">
        <v>8492637.0999999996</v>
      </c>
      <c r="AM537" s="1">
        <v>8492637.0999999996</v>
      </c>
      <c r="AN537">
        <v>0</v>
      </c>
      <c r="AO537">
        <v>0</v>
      </c>
      <c r="AP537">
        <v>0</v>
      </c>
      <c r="AQ537">
        <v>16.5</v>
      </c>
      <c r="AR537">
        <v>0</v>
      </c>
      <c r="AS537" s="1">
        <v>5854324.4000000004</v>
      </c>
      <c r="AT537" s="1">
        <v>-5854307.9000000004</v>
      </c>
    </row>
    <row r="538" spans="1:46" hidden="1" x14ac:dyDescent="0.35">
      <c r="A538" t="s">
        <v>1002</v>
      </c>
      <c r="B538" t="s">
        <v>64</v>
      </c>
      <c r="C538">
        <v>1</v>
      </c>
      <c r="D538" t="s">
        <v>45</v>
      </c>
      <c r="E538">
        <v>1.3</v>
      </c>
      <c r="F538" t="s">
        <v>46</v>
      </c>
      <c r="G538" t="s">
        <v>47</v>
      </c>
      <c r="H538" t="s">
        <v>48</v>
      </c>
      <c r="I538" t="s">
        <v>65</v>
      </c>
      <c r="J538" t="s">
        <v>66</v>
      </c>
      <c r="K538" t="s">
        <v>833</v>
      </c>
      <c r="L538">
        <v>5</v>
      </c>
      <c r="M538">
        <v>12</v>
      </c>
      <c r="N538" t="s">
        <v>834</v>
      </c>
      <c r="O538" t="s">
        <v>54</v>
      </c>
      <c r="P538">
        <v>1100</v>
      </c>
      <c r="Q538" t="s">
        <v>70</v>
      </c>
      <c r="R538">
        <v>1130</v>
      </c>
      <c r="S538" t="s">
        <v>71</v>
      </c>
      <c r="T538">
        <v>1131</v>
      </c>
      <c r="U538" t="s">
        <v>89</v>
      </c>
      <c r="V538">
        <v>1</v>
      </c>
      <c r="W538" t="s">
        <v>682</v>
      </c>
      <c r="X538">
        <v>1000</v>
      </c>
      <c r="Y538" t="s">
        <v>71</v>
      </c>
      <c r="Z538" t="s">
        <v>1003</v>
      </c>
      <c r="AA538" t="s">
        <v>835</v>
      </c>
      <c r="AB538" t="s">
        <v>810</v>
      </c>
      <c r="AC538" t="s">
        <v>71</v>
      </c>
      <c r="AD538" t="s">
        <v>836</v>
      </c>
      <c r="AG538" s="1">
        <v>391584817.69999999</v>
      </c>
      <c r="AH538" s="1">
        <v>669497019</v>
      </c>
      <c r="AI538" s="1">
        <v>391584817.69999999</v>
      </c>
      <c r="AJ538" s="1">
        <v>391584817.69999999</v>
      </c>
      <c r="AK538" s="1">
        <v>391584817.69999999</v>
      </c>
      <c r="AL538" s="1">
        <v>391573202.48000002</v>
      </c>
      <c r="AM538" s="1">
        <v>391573202.48000002</v>
      </c>
      <c r="AN538">
        <v>0</v>
      </c>
      <c r="AO538" s="1">
        <v>11615.22</v>
      </c>
      <c r="AP538" s="1">
        <v>1109766.57</v>
      </c>
      <c r="AQ538">
        <v>0</v>
      </c>
      <c r="AR538">
        <v>0</v>
      </c>
      <c r="AS538" s="1">
        <v>279021967.87</v>
      </c>
      <c r="AT538" s="1">
        <v>-277912201.30000001</v>
      </c>
    </row>
    <row r="539" spans="1:46" hidden="1" x14ac:dyDescent="0.35">
      <c r="A539" t="s">
        <v>1002</v>
      </c>
      <c r="B539" t="s">
        <v>64</v>
      </c>
      <c r="C539">
        <v>1</v>
      </c>
      <c r="D539" t="s">
        <v>45</v>
      </c>
      <c r="E539">
        <v>1.3</v>
      </c>
      <c r="F539" t="s">
        <v>46</v>
      </c>
      <c r="G539" t="s">
        <v>47</v>
      </c>
      <c r="H539" t="s">
        <v>48</v>
      </c>
      <c r="I539" t="s">
        <v>65</v>
      </c>
      <c r="J539" t="s">
        <v>66</v>
      </c>
      <c r="K539" t="s">
        <v>833</v>
      </c>
      <c r="L539">
        <v>5</v>
      </c>
      <c r="M539">
        <v>12</v>
      </c>
      <c r="N539" t="s">
        <v>834</v>
      </c>
      <c r="O539" t="s">
        <v>54</v>
      </c>
      <c r="P539">
        <v>1200</v>
      </c>
      <c r="Q539" t="s">
        <v>76</v>
      </c>
      <c r="R539">
        <v>1220</v>
      </c>
      <c r="S539" t="s">
        <v>71</v>
      </c>
      <c r="T539">
        <v>1221</v>
      </c>
      <c r="U539" t="s">
        <v>77</v>
      </c>
      <c r="V539">
        <v>2</v>
      </c>
      <c r="W539" t="s">
        <v>683</v>
      </c>
      <c r="X539">
        <v>1000</v>
      </c>
      <c r="Y539" t="s">
        <v>71</v>
      </c>
      <c r="Z539" t="s">
        <v>1003</v>
      </c>
      <c r="AA539" t="s">
        <v>835</v>
      </c>
      <c r="AB539" t="s">
        <v>810</v>
      </c>
      <c r="AC539" t="s">
        <v>71</v>
      </c>
      <c r="AD539" t="s">
        <v>836</v>
      </c>
      <c r="AG539" s="1">
        <v>19150970.760000002</v>
      </c>
      <c r="AH539" s="1">
        <v>1237440.08</v>
      </c>
      <c r="AI539" s="1">
        <v>19150970.760000002</v>
      </c>
      <c r="AJ539" s="1">
        <v>19150970.760000002</v>
      </c>
      <c r="AK539" s="1">
        <v>19150970.760000002</v>
      </c>
      <c r="AL539" s="1">
        <v>19150970.760000002</v>
      </c>
      <c r="AM539" s="1">
        <v>19150970.760000002</v>
      </c>
      <c r="AN539">
        <v>0</v>
      </c>
      <c r="AO539">
        <v>0</v>
      </c>
      <c r="AP539" s="1">
        <v>46748470.850000001</v>
      </c>
      <c r="AQ539">
        <v>0</v>
      </c>
      <c r="AR539">
        <v>0</v>
      </c>
      <c r="AS539" s="1">
        <v>28834940.170000002</v>
      </c>
      <c r="AT539" s="1">
        <v>17913530.68</v>
      </c>
    </row>
    <row r="540" spans="1:46" hidden="1" x14ac:dyDescent="0.35">
      <c r="A540" t="s">
        <v>1002</v>
      </c>
      <c r="B540" t="s">
        <v>64</v>
      </c>
      <c r="C540">
        <v>1</v>
      </c>
      <c r="D540" t="s">
        <v>45</v>
      </c>
      <c r="E540">
        <v>1.3</v>
      </c>
      <c r="F540" t="s">
        <v>46</v>
      </c>
      <c r="G540" t="s">
        <v>47</v>
      </c>
      <c r="H540" t="s">
        <v>48</v>
      </c>
      <c r="I540" t="s">
        <v>65</v>
      </c>
      <c r="J540" t="s">
        <v>66</v>
      </c>
      <c r="K540" t="s">
        <v>833</v>
      </c>
      <c r="L540">
        <v>5</v>
      </c>
      <c r="M540">
        <v>12</v>
      </c>
      <c r="N540" t="s">
        <v>834</v>
      </c>
      <c r="O540" t="s">
        <v>54</v>
      </c>
      <c r="P540">
        <v>1300</v>
      </c>
      <c r="Q540" t="s">
        <v>90</v>
      </c>
      <c r="R540">
        <v>1321</v>
      </c>
      <c r="S540" t="s">
        <v>71</v>
      </c>
      <c r="T540">
        <v>1321</v>
      </c>
      <c r="U540" t="s">
        <v>91</v>
      </c>
      <c r="V540">
        <v>1</v>
      </c>
      <c r="W540" t="s">
        <v>682</v>
      </c>
      <c r="X540">
        <v>1000</v>
      </c>
      <c r="Y540" t="s">
        <v>71</v>
      </c>
      <c r="Z540" t="s">
        <v>1003</v>
      </c>
      <c r="AA540" t="s">
        <v>835</v>
      </c>
      <c r="AB540" t="s">
        <v>810</v>
      </c>
      <c r="AC540" t="s">
        <v>71</v>
      </c>
      <c r="AD540" t="s">
        <v>836</v>
      </c>
      <c r="AG540" s="1">
        <v>6468088.8200000003</v>
      </c>
      <c r="AH540" s="1">
        <v>9497844.4000000004</v>
      </c>
      <c r="AI540" s="1">
        <v>6461007.1600000001</v>
      </c>
      <c r="AJ540" s="1">
        <v>6461007.1600000001</v>
      </c>
      <c r="AK540" s="1">
        <v>6461007.1600000001</v>
      </c>
      <c r="AL540" s="1">
        <v>6447007.5300000003</v>
      </c>
      <c r="AM540" s="1">
        <v>6447007.5300000003</v>
      </c>
      <c r="AN540" s="1">
        <v>7081.66</v>
      </c>
      <c r="AO540" s="1">
        <v>21081.29</v>
      </c>
      <c r="AP540" s="1">
        <v>14386.83</v>
      </c>
      <c r="AQ540">
        <v>0</v>
      </c>
      <c r="AR540">
        <v>0</v>
      </c>
      <c r="AS540" s="1">
        <v>3044142.41</v>
      </c>
      <c r="AT540" s="1">
        <v>-3029755.58</v>
      </c>
    </row>
    <row r="541" spans="1:46" hidden="1" x14ac:dyDescent="0.35">
      <c r="A541" t="s">
        <v>1002</v>
      </c>
      <c r="B541" t="s">
        <v>64</v>
      </c>
      <c r="C541">
        <v>1</v>
      </c>
      <c r="D541" t="s">
        <v>45</v>
      </c>
      <c r="E541">
        <v>1.3</v>
      </c>
      <c r="F541" t="s">
        <v>46</v>
      </c>
      <c r="G541" t="s">
        <v>47</v>
      </c>
      <c r="H541" t="s">
        <v>48</v>
      </c>
      <c r="I541" t="s">
        <v>65</v>
      </c>
      <c r="J541" t="s">
        <v>66</v>
      </c>
      <c r="K541" t="s">
        <v>833</v>
      </c>
      <c r="L541">
        <v>5</v>
      </c>
      <c r="M541">
        <v>12</v>
      </c>
      <c r="N541" t="s">
        <v>834</v>
      </c>
      <c r="O541" t="s">
        <v>54</v>
      </c>
      <c r="P541">
        <v>1300</v>
      </c>
      <c r="Q541" t="s">
        <v>90</v>
      </c>
      <c r="R541">
        <v>1322</v>
      </c>
      <c r="S541" t="s">
        <v>71</v>
      </c>
      <c r="T541">
        <v>1322</v>
      </c>
      <c r="U541" t="s">
        <v>92</v>
      </c>
      <c r="V541">
        <v>1</v>
      </c>
      <c r="W541" t="s">
        <v>682</v>
      </c>
      <c r="X541">
        <v>1000</v>
      </c>
      <c r="Y541" t="s">
        <v>71</v>
      </c>
      <c r="Z541" t="s">
        <v>1003</v>
      </c>
      <c r="AA541" t="s">
        <v>835</v>
      </c>
      <c r="AB541" t="s">
        <v>810</v>
      </c>
      <c r="AC541" t="s">
        <v>71</v>
      </c>
      <c r="AD541" t="s">
        <v>836</v>
      </c>
      <c r="AG541" s="1">
        <v>8543520.2400000002</v>
      </c>
      <c r="AH541" s="1">
        <v>94978329</v>
      </c>
      <c r="AI541" s="1">
        <v>8534868.6799999997</v>
      </c>
      <c r="AJ541" s="1">
        <v>8534868.6799999997</v>
      </c>
      <c r="AK541" s="1">
        <v>8534868.6799999997</v>
      </c>
      <c r="AL541" s="1">
        <v>8382700.2699999996</v>
      </c>
      <c r="AM541" s="1">
        <v>8382700.2699999996</v>
      </c>
      <c r="AN541" s="1">
        <v>8651.56</v>
      </c>
      <c r="AO541" s="1">
        <v>160819.97</v>
      </c>
      <c r="AP541" s="1">
        <v>7658972.3499999996</v>
      </c>
      <c r="AQ541">
        <v>0</v>
      </c>
      <c r="AR541">
        <v>0</v>
      </c>
      <c r="AS541" s="1">
        <v>94093781.109999999</v>
      </c>
      <c r="AT541" s="1">
        <v>-86434808.760000005</v>
      </c>
    </row>
    <row r="542" spans="1:46" hidden="1" x14ac:dyDescent="0.35">
      <c r="A542" t="s">
        <v>1002</v>
      </c>
      <c r="B542" t="s">
        <v>64</v>
      </c>
      <c r="C542">
        <v>1</v>
      </c>
      <c r="D542" t="s">
        <v>45</v>
      </c>
      <c r="E542">
        <v>1.3</v>
      </c>
      <c r="F542" t="s">
        <v>46</v>
      </c>
      <c r="G542" t="s">
        <v>47</v>
      </c>
      <c r="H542" t="s">
        <v>48</v>
      </c>
      <c r="I542" t="s">
        <v>65</v>
      </c>
      <c r="J542" t="s">
        <v>66</v>
      </c>
      <c r="K542" t="s">
        <v>833</v>
      </c>
      <c r="L542">
        <v>5</v>
      </c>
      <c r="M542">
        <v>12</v>
      </c>
      <c r="N542" t="s">
        <v>834</v>
      </c>
      <c r="O542" t="s">
        <v>54</v>
      </c>
      <c r="P542">
        <v>1300</v>
      </c>
      <c r="Q542" t="s">
        <v>90</v>
      </c>
      <c r="R542">
        <v>1322</v>
      </c>
      <c r="S542" t="s">
        <v>71</v>
      </c>
      <c r="T542">
        <v>1322</v>
      </c>
      <c r="U542" t="s">
        <v>92</v>
      </c>
      <c r="V542">
        <v>2</v>
      </c>
      <c r="W542" t="s">
        <v>683</v>
      </c>
      <c r="X542">
        <v>1000</v>
      </c>
      <c r="Y542" t="s">
        <v>71</v>
      </c>
      <c r="Z542" t="s">
        <v>1003</v>
      </c>
      <c r="AA542" t="s">
        <v>835</v>
      </c>
      <c r="AB542" t="s">
        <v>810</v>
      </c>
      <c r="AC542" t="s">
        <v>71</v>
      </c>
      <c r="AD542" t="s">
        <v>836</v>
      </c>
      <c r="AG542" s="1">
        <v>37330.28</v>
      </c>
      <c r="AH542">
        <v>0</v>
      </c>
      <c r="AI542" s="1">
        <v>37330.28</v>
      </c>
      <c r="AJ542" s="1">
        <v>37330.28</v>
      </c>
      <c r="AK542" s="1">
        <v>37330.28</v>
      </c>
      <c r="AL542" s="1">
        <v>37330.28</v>
      </c>
      <c r="AM542" s="1">
        <v>37330.28</v>
      </c>
      <c r="AN542">
        <v>0</v>
      </c>
      <c r="AO542">
        <v>0</v>
      </c>
      <c r="AP542" s="1">
        <v>10259124.880000001</v>
      </c>
      <c r="AQ542">
        <v>0</v>
      </c>
      <c r="AR542">
        <v>0</v>
      </c>
      <c r="AS542" s="1">
        <v>10221794.6</v>
      </c>
      <c r="AT542" s="1">
        <v>37330.28</v>
      </c>
    </row>
    <row r="543" spans="1:46" hidden="1" x14ac:dyDescent="0.35">
      <c r="A543" t="s">
        <v>1002</v>
      </c>
      <c r="B543" t="s">
        <v>64</v>
      </c>
      <c r="C543">
        <v>1</v>
      </c>
      <c r="D543" t="s">
        <v>45</v>
      </c>
      <c r="E543">
        <v>1.3</v>
      </c>
      <c r="F543" t="s">
        <v>46</v>
      </c>
      <c r="G543" t="s">
        <v>47</v>
      </c>
      <c r="H543" t="s">
        <v>48</v>
      </c>
      <c r="I543" t="s">
        <v>65</v>
      </c>
      <c r="J543" t="s">
        <v>66</v>
      </c>
      <c r="K543" t="s">
        <v>833</v>
      </c>
      <c r="L543">
        <v>5</v>
      </c>
      <c r="M543">
        <v>12</v>
      </c>
      <c r="N543" t="s">
        <v>834</v>
      </c>
      <c r="O543" t="s">
        <v>54</v>
      </c>
      <c r="P543">
        <v>1400</v>
      </c>
      <c r="Q543" t="s">
        <v>93</v>
      </c>
      <c r="R543">
        <v>1410</v>
      </c>
      <c r="S543" t="s">
        <v>71</v>
      </c>
      <c r="T543">
        <v>1411</v>
      </c>
      <c r="U543" t="s">
        <v>94</v>
      </c>
      <c r="V543">
        <v>1</v>
      </c>
      <c r="W543" t="s">
        <v>682</v>
      </c>
      <c r="X543">
        <v>1000</v>
      </c>
      <c r="Y543" t="s">
        <v>71</v>
      </c>
      <c r="Z543" t="s">
        <v>1003</v>
      </c>
      <c r="AA543" t="s">
        <v>835</v>
      </c>
      <c r="AB543" t="s">
        <v>810</v>
      </c>
      <c r="AC543" t="s">
        <v>71</v>
      </c>
      <c r="AD543" t="s">
        <v>836</v>
      </c>
      <c r="AG543" s="1">
        <v>30764139.309999999</v>
      </c>
      <c r="AH543" s="1">
        <v>41030639.359999999</v>
      </c>
      <c r="AI543" s="1">
        <v>30764139.309999999</v>
      </c>
      <c r="AJ543" s="1">
        <v>30764139.309999999</v>
      </c>
      <c r="AK543" s="1">
        <v>30764139.309999999</v>
      </c>
      <c r="AL543" s="1">
        <v>30764139.309999999</v>
      </c>
      <c r="AM543" s="1">
        <v>30764139.309999999</v>
      </c>
      <c r="AN543">
        <v>0</v>
      </c>
      <c r="AO543">
        <v>0</v>
      </c>
      <c r="AP543" s="1">
        <v>62151.73</v>
      </c>
      <c r="AQ543">
        <v>0</v>
      </c>
      <c r="AR543">
        <v>0</v>
      </c>
      <c r="AS543" s="1">
        <v>10328651.779999999</v>
      </c>
      <c r="AT543" s="1">
        <v>-10266500.050000001</v>
      </c>
    </row>
    <row r="544" spans="1:46" hidden="1" x14ac:dyDescent="0.35">
      <c r="A544" t="s">
        <v>1002</v>
      </c>
      <c r="B544" t="s">
        <v>64</v>
      </c>
      <c r="C544">
        <v>1</v>
      </c>
      <c r="D544" t="s">
        <v>45</v>
      </c>
      <c r="E544">
        <v>1.3</v>
      </c>
      <c r="F544" t="s">
        <v>46</v>
      </c>
      <c r="G544" t="s">
        <v>47</v>
      </c>
      <c r="H544" t="s">
        <v>48</v>
      </c>
      <c r="I544" t="s">
        <v>65</v>
      </c>
      <c r="J544" t="s">
        <v>66</v>
      </c>
      <c r="K544" t="s">
        <v>833</v>
      </c>
      <c r="L544">
        <v>5</v>
      </c>
      <c r="M544">
        <v>12</v>
      </c>
      <c r="N544" t="s">
        <v>834</v>
      </c>
      <c r="O544" t="s">
        <v>54</v>
      </c>
      <c r="P544">
        <v>1400</v>
      </c>
      <c r="Q544" t="s">
        <v>93</v>
      </c>
      <c r="R544">
        <v>1410</v>
      </c>
      <c r="S544" t="s">
        <v>71</v>
      </c>
      <c r="T544">
        <v>1411</v>
      </c>
      <c r="U544" t="s">
        <v>94</v>
      </c>
      <c r="V544">
        <v>2</v>
      </c>
      <c r="W544" t="s">
        <v>683</v>
      </c>
      <c r="X544">
        <v>1000</v>
      </c>
      <c r="Y544" t="s">
        <v>71</v>
      </c>
      <c r="Z544" t="s">
        <v>1003</v>
      </c>
      <c r="AA544" t="s">
        <v>835</v>
      </c>
      <c r="AB544" t="s">
        <v>810</v>
      </c>
      <c r="AC544" t="s">
        <v>71</v>
      </c>
      <c r="AD544" t="s">
        <v>836</v>
      </c>
      <c r="AG544" s="1">
        <v>3493236.12</v>
      </c>
      <c r="AH544" s="1">
        <v>2576604.64</v>
      </c>
      <c r="AI544" s="1">
        <v>3493236.12</v>
      </c>
      <c r="AJ544" s="1">
        <v>3493236.12</v>
      </c>
      <c r="AK544" s="1">
        <v>3493236.12</v>
      </c>
      <c r="AL544" s="1">
        <v>3493236.12</v>
      </c>
      <c r="AM544" s="1">
        <v>3493236.12</v>
      </c>
      <c r="AN544">
        <v>0</v>
      </c>
      <c r="AO544">
        <v>0</v>
      </c>
      <c r="AP544" s="1">
        <v>2248729.94</v>
      </c>
      <c r="AQ544">
        <v>1.76</v>
      </c>
      <c r="AR544">
        <v>0</v>
      </c>
      <c r="AS544" s="1">
        <v>1332100.22</v>
      </c>
      <c r="AT544" s="1">
        <v>916631.48</v>
      </c>
    </row>
    <row r="545" spans="1:46" hidden="1" x14ac:dyDescent="0.35">
      <c r="A545" t="s">
        <v>1002</v>
      </c>
      <c r="B545" t="s">
        <v>64</v>
      </c>
      <c r="C545">
        <v>1</v>
      </c>
      <c r="D545" t="s">
        <v>45</v>
      </c>
      <c r="E545">
        <v>1.3</v>
      </c>
      <c r="F545" t="s">
        <v>46</v>
      </c>
      <c r="G545" t="s">
        <v>47</v>
      </c>
      <c r="H545" t="s">
        <v>48</v>
      </c>
      <c r="I545" t="s">
        <v>65</v>
      </c>
      <c r="J545" t="s">
        <v>66</v>
      </c>
      <c r="K545" t="s">
        <v>833</v>
      </c>
      <c r="L545">
        <v>5</v>
      </c>
      <c r="M545">
        <v>12</v>
      </c>
      <c r="N545" t="s">
        <v>834</v>
      </c>
      <c r="O545" t="s">
        <v>54</v>
      </c>
      <c r="P545">
        <v>1400</v>
      </c>
      <c r="Q545" t="s">
        <v>93</v>
      </c>
      <c r="R545">
        <v>142</v>
      </c>
      <c r="S545" t="s">
        <v>95</v>
      </c>
      <c r="T545">
        <v>1421</v>
      </c>
      <c r="U545" t="s">
        <v>96</v>
      </c>
      <c r="V545">
        <v>1</v>
      </c>
      <c r="W545" t="s">
        <v>682</v>
      </c>
      <c r="X545">
        <v>1000</v>
      </c>
      <c r="Y545" t="s">
        <v>71</v>
      </c>
      <c r="Z545" t="s">
        <v>1003</v>
      </c>
      <c r="AA545" t="s">
        <v>835</v>
      </c>
      <c r="AB545" t="s">
        <v>810</v>
      </c>
      <c r="AC545" t="s">
        <v>71</v>
      </c>
      <c r="AD545" t="s">
        <v>836</v>
      </c>
      <c r="AG545" s="1">
        <v>12958641.289999999</v>
      </c>
      <c r="AH545" s="1">
        <v>20515317.440000001</v>
      </c>
      <c r="AI545" s="1">
        <v>12958641.289999999</v>
      </c>
      <c r="AJ545" s="1">
        <v>12958641.289999999</v>
      </c>
      <c r="AK545" s="1">
        <v>12958641.289999999</v>
      </c>
      <c r="AL545" s="1">
        <v>12958641.289999999</v>
      </c>
      <c r="AM545" s="1">
        <v>12958641.289999999</v>
      </c>
      <c r="AN545">
        <v>0</v>
      </c>
      <c r="AO545">
        <v>0</v>
      </c>
      <c r="AP545" s="1">
        <v>28850.89</v>
      </c>
      <c r="AQ545">
        <v>1.56</v>
      </c>
      <c r="AR545">
        <v>0</v>
      </c>
      <c r="AS545" s="1">
        <v>7585528.5999999996</v>
      </c>
      <c r="AT545" s="1">
        <v>-7556676.1500000004</v>
      </c>
    </row>
    <row r="546" spans="1:46" hidden="1" x14ac:dyDescent="0.35">
      <c r="A546" t="s">
        <v>1002</v>
      </c>
      <c r="B546" t="s">
        <v>64</v>
      </c>
      <c r="C546">
        <v>1</v>
      </c>
      <c r="D546" t="s">
        <v>45</v>
      </c>
      <c r="E546">
        <v>1.3</v>
      </c>
      <c r="F546" t="s">
        <v>46</v>
      </c>
      <c r="G546" t="s">
        <v>47</v>
      </c>
      <c r="H546" t="s">
        <v>48</v>
      </c>
      <c r="I546" t="s">
        <v>65</v>
      </c>
      <c r="J546" t="s">
        <v>66</v>
      </c>
      <c r="K546" t="s">
        <v>833</v>
      </c>
      <c r="L546">
        <v>5</v>
      </c>
      <c r="M546">
        <v>12</v>
      </c>
      <c r="N546" t="s">
        <v>834</v>
      </c>
      <c r="O546" t="s">
        <v>54</v>
      </c>
      <c r="P546">
        <v>1400</v>
      </c>
      <c r="Q546" t="s">
        <v>93</v>
      </c>
      <c r="R546">
        <v>1431</v>
      </c>
      <c r="S546" t="s">
        <v>71</v>
      </c>
      <c r="T546">
        <v>1431</v>
      </c>
      <c r="U546" t="s">
        <v>97</v>
      </c>
      <c r="V546">
        <v>1</v>
      </c>
      <c r="W546" t="s">
        <v>682</v>
      </c>
      <c r="X546">
        <v>1000</v>
      </c>
      <c r="Y546" t="s">
        <v>71</v>
      </c>
      <c r="Z546" t="s">
        <v>1003</v>
      </c>
      <c r="AA546" t="s">
        <v>835</v>
      </c>
      <c r="AB546" t="s">
        <v>810</v>
      </c>
      <c r="AC546" t="s">
        <v>71</v>
      </c>
      <c r="AD546" t="s">
        <v>836</v>
      </c>
      <c r="AG546" s="1">
        <v>8640304.9399999995</v>
      </c>
      <c r="AH546" s="1">
        <v>13676882.960000001</v>
      </c>
      <c r="AI546" s="1">
        <v>8640304.9399999995</v>
      </c>
      <c r="AJ546" s="1">
        <v>8640304.9399999995</v>
      </c>
      <c r="AK546" s="1">
        <v>8640304.9399999995</v>
      </c>
      <c r="AL546" s="1">
        <v>8640304.9399999995</v>
      </c>
      <c r="AM546" s="1">
        <v>8640304.9399999995</v>
      </c>
      <c r="AN546">
        <v>0</v>
      </c>
      <c r="AO546">
        <v>0</v>
      </c>
      <c r="AP546" s="1">
        <v>20567.93</v>
      </c>
      <c r="AQ546">
        <v>0</v>
      </c>
      <c r="AR546">
        <v>0</v>
      </c>
      <c r="AS546" s="1">
        <v>5057145.95</v>
      </c>
      <c r="AT546" s="1">
        <v>-5036578.0199999996</v>
      </c>
    </row>
    <row r="547" spans="1:46" hidden="1" x14ac:dyDescent="0.35">
      <c r="A547" t="s">
        <v>1002</v>
      </c>
      <c r="B547" t="s">
        <v>64</v>
      </c>
      <c r="C547">
        <v>1</v>
      </c>
      <c r="D547" t="s">
        <v>45</v>
      </c>
      <c r="E547">
        <v>1.3</v>
      </c>
      <c r="F547" t="s">
        <v>46</v>
      </c>
      <c r="G547" t="s">
        <v>47</v>
      </c>
      <c r="H547" t="s">
        <v>48</v>
      </c>
      <c r="I547" t="s">
        <v>65</v>
      </c>
      <c r="J547" t="s">
        <v>66</v>
      </c>
      <c r="K547" t="s">
        <v>833</v>
      </c>
      <c r="L547">
        <v>5</v>
      </c>
      <c r="M547">
        <v>12</v>
      </c>
      <c r="N547" t="s">
        <v>834</v>
      </c>
      <c r="O547" t="s">
        <v>54</v>
      </c>
      <c r="P547">
        <v>1400</v>
      </c>
      <c r="Q547" t="s">
        <v>93</v>
      </c>
      <c r="R547">
        <v>1432</v>
      </c>
      <c r="S547" t="s">
        <v>71</v>
      </c>
      <c r="T547">
        <v>1432</v>
      </c>
      <c r="U547" t="s">
        <v>98</v>
      </c>
      <c r="V547">
        <v>1</v>
      </c>
      <c r="W547" t="s">
        <v>682</v>
      </c>
      <c r="X547">
        <v>1000</v>
      </c>
      <c r="Y547" t="s">
        <v>71</v>
      </c>
      <c r="Z547" t="s">
        <v>1003</v>
      </c>
      <c r="AA547" t="s">
        <v>835</v>
      </c>
      <c r="AB547" t="s">
        <v>810</v>
      </c>
      <c r="AC547" t="s">
        <v>71</v>
      </c>
      <c r="AD547" t="s">
        <v>836</v>
      </c>
      <c r="AG547" s="1">
        <v>78233387.480000004</v>
      </c>
      <c r="AH547" s="1">
        <v>119672681.44</v>
      </c>
      <c r="AI547" s="1">
        <v>78233387.480000004</v>
      </c>
      <c r="AJ547" s="1">
        <v>78233387.480000004</v>
      </c>
      <c r="AK547" s="1">
        <v>78233387.480000004</v>
      </c>
      <c r="AL547" s="1">
        <v>78233387.480000004</v>
      </c>
      <c r="AM547" s="1">
        <v>78233387.480000004</v>
      </c>
      <c r="AN547">
        <v>0</v>
      </c>
      <c r="AO547">
        <v>0</v>
      </c>
      <c r="AP547" s="1">
        <v>179962.88</v>
      </c>
      <c r="AQ547">
        <v>11.56</v>
      </c>
      <c r="AR547">
        <v>0</v>
      </c>
      <c r="AS547" s="1">
        <v>41619268.399999999</v>
      </c>
      <c r="AT547" s="1">
        <v>-41439293.960000001</v>
      </c>
    </row>
    <row r="548" spans="1:46" hidden="1" x14ac:dyDescent="0.35">
      <c r="A548" t="s">
        <v>1002</v>
      </c>
      <c r="B548" t="s">
        <v>64</v>
      </c>
      <c r="C548">
        <v>1</v>
      </c>
      <c r="D548" t="s">
        <v>45</v>
      </c>
      <c r="E548">
        <v>1.3</v>
      </c>
      <c r="F548" t="s">
        <v>46</v>
      </c>
      <c r="G548" t="s">
        <v>47</v>
      </c>
      <c r="H548" t="s">
        <v>48</v>
      </c>
      <c r="I548" t="s">
        <v>65</v>
      </c>
      <c r="J548" t="s">
        <v>66</v>
      </c>
      <c r="K548" t="s">
        <v>833</v>
      </c>
      <c r="L548">
        <v>5</v>
      </c>
      <c r="M548">
        <v>12</v>
      </c>
      <c r="N548" t="s">
        <v>834</v>
      </c>
      <c r="O548" t="s">
        <v>54</v>
      </c>
      <c r="P548">
        <v>1400</v>
      </c>
      <c r="Q548" t="s">
        <v>93</v>
      </c>
      <c r="R548">
        <v>1432</v>
      </c>
      <c r="S548" t="s">
        <v>71</v>
      </c>
      <c r="T548">
        <v>1432</v>
      </c>
      <c r="U548" t="s">
        <v>98</v>
      </c>
      <c r="V548">
        <v>2</v>
      </c>
      <c r="W548" t="s">
        <v>683</v>
      </c>
      <c r="X548">
        <v>1000</v>
      </c>
      <c r="Y548" t="s">
        <v>71</v>
      </c>
      <c r="Z548" t="s">
        <v>1003</v>
      </c>
      <c r="AA548" t="s">
        <v>835</v>
      </c>
      <c r="AB548" t="s">
        <v>810</v>
      </c>
      <c r="AC548" t="s">
        <v>71</v>
      </c>
      <c r="AD548" t="s">
        <v>836</v>
      </c>
      <c r="AG548" s="1">
        <v>9989240.4299999997</v>
      </c>
      <c r="AH548">
        <v>0</v>
      </c>
      <c r="AI548" s="1">
        <v>9989240.4299999997</v>
      </c>
      <c r="AJ548" s="1">
        <v>9989240.4299999997</v>
      </c>
      <c r="AK548" s="1">
        <v>9989240.4299999997</v>
      </c>
      <c r="AL548" s="1">
        <v>9989240.4299999997</v>
      </c>
      <c r="AM548" s="1">
        <v>9989240.4299999997</v>
      </c>
      <c r="AN548">
        <v>0</v>
      </c>
      <c r="AO548">
        <v>0</v>
      </c>
      <c r="AP548" s="1">
        <v>6558795.6600000001</v>
      </c>
      <c r="AQ548" s="1">
        <v>7515102</v>
      </c>
      <c r="AR548">
        <v>0</v>
      </c>
      <c r="AS548" s="1">
        <v>4084657.23</v>
      </c>
      <c r="AT548" s="1">
        <v>9989240.4299999997</v>
      </c>
    </row>
    <row r="549" spans="1:46" hidden="1" x14ac:dyDescent="0.35">
      <c r="A549" t="s">
        <v>1002</v>
      </c>
      <c r="B549" t="s">
        <v>64</v>
      </c>
      <c r="C549">
        <v>1</v>
      </c>
      <c r="D549" t="s">
        <v>45</v>
      </c>
      <c r="E549">
        <v>1.3</v>
      </c>
      <c r="F549" t="s">
        <v>46</v>
      </c>
      <c r="G549" t="s">
        <v>47</v>
      </c>
      <c r="H549" t="s">
        <v>48</v>
      </c>
      <c r="I549" t="s">
        <v>65</v>
      </c>
      <c r="J549" t="s">
        <v>66</v>
      </c>
      <c r="K549" t="s">
        <v>833</v>
      </c>
      <c r="L549">
        <v>5</v>
      </c>
      <c r="M549">
        <v>12</v>
      </c>
      <c r="N549" t="s">
        <v>834</v>
      </c>
      <c r="O549" t="s">
        <v>54</v>
      </c>
      <c r="P549">
        <v>1400</v>
      </c>
      <c r="Q549" t="s">
        <v>93</v>
      </c>
      <c r="R549">
        <v>1432</v>
      </c>
      <c r="S549" t="s">
        <v>71</v>
      </c>
      <c r="T549">
        <v>1432</v>
      </c>
      <c r="U549" t="s">
        <v>98</v>
      </c>
      <c r="V549">
        <v>3</v>
      </c>
      <c r="W549" t="s">
        <v>867</v>
      </c>
      <c r="X549">
        <v>1000</v>
      </c>
      <c r="Y549" t="s">
        <v>71</v>
      </c>
      <c r="Z549" t="s">
        <v>1003</v>
      </c>
      <c r="AA549" t="s">
        <v>835</v>
      </c>
      <c r="AB549" t="s">
        <v>810</v>
      </c>
      <c r="AC549" t="s">
        <v>71</v>
      </c>
      <c r="AD549" t="s">
        <v>836</v>
      </c>
      <c r="AG549" s="1">
        <v>10529356.359999999</v>
      </c>
      <c r="AH549">
        <v>0</v>
      </c>
      <c r="AI549" s="1">
        <v>10529356.359999999</v>
      </c>
      <c r="AJ549" s="1">
        <v>10529356.359999999</v>
      </c>
      <c r="AK549" s="1">
        <v>10529356.359999999</v>
      </c>
      <c r="AL549" s="1">
        <v>10529356.359999999</v>
      </c>
      <c r="AM549" s="1">
        <v>10529356.359999999</v>
      </c>
      <c r="AN549">
        <v>0</v>
      </c>
      <c r="AO549">
        <v>0</v>
      </c>
      <c r="AP549" s="1">
        <v>34174617.520000003</v>
      </c>
      <c r="AQ549">
        <v>0</v>
      </c>
      <c r="AR549">
        <v>0</v>
      </c>
      <c r="AS549" s="1">
        <v>23645261.16</v>
      </c>
      <c r="AT549" s="1">
        <v>10529356.359999999</v>
      </c>
    </row>
    <row r="550" spans="1:46" hidden="1" x14ac:dyDescent="0.35">
      <c r="A550" t="s">
        <v>1002</v>
      </c>
      <c r="B550" t="s">
        <v>64</v>
      </c>
      <c r="C550">
        <v>1</v>
      </c>
      <c r="D550" t="s">
        <v>45</v>
      </c>
      <c r="E550">
        <v>1.3</v>
      </c>
      <c r="F550" t="s">
        <v>46</v>
      </c>
      <c r="G550" t="s">
        <v>47</v>
      </c>
      <c r="H550" t="s">
        <v>48</v>
      </c>
      <c r="I550" t="s">
        <v>65</v>
      </c>
      <c r="J550" t="s">
        <v>66</v>
      </c>
      <c r="K550" t="s">
        <v>833</v>
      </c>
      <c r="L550">
        <v>5</v>
      </c>
      <c r="M550">
        <v>12</v>
      </c>
      <c r="N550" t="s">
        <v>834</v>
      </c>
      <c r="O550" t="s">
        <v>54</v>
      </c>
      <c r="P550">
        <v>1500</v>
      </c>
      <c r="Q550" t="s">
        <v>78</v>
      </c>
      <c r="R550">
        <v>1590</v>
      </c>
      <c r="S550" t="s">
        <v>71</v>
      </c>
      <c r="T550">
        <v>1591</v>
      </c>
      <c r="U550" t="s">
        <v>79</v>
      </c>
      <c r="V550">
        <v>1</v>
      </c>
      <c r="W550" t="s">
        <v>682</v>
      </c>
      <c r="X550">
        <v>1000</v>
      </c>
      <c r="Y550" t="s">
        <v>71</v>
      </c>
      <c r="Z550" t="s">
        <v>1003</v>
      </c>
      <c r="AA550" t="s">
        <v>835</v>
      </c>
      <c r="AB550" t="s">
        <v>810</v>
      </c>
      <c r="AC550" t="s">
        <v>71</v>
      </c>
      <c r="AD550" t="s">
        <v>836</v>
      </c>
      <c r="AG550" s="1">
        <v>89834468.019999996</v>
      </c>
      <c r="AH550" s="1">
        <v>86510824.640000001</v>
      </c>
      <c r="AI550" s="1">
        <v>89834468.019999996</v>
      </c>
      <c r="AJ550" s="1">
        <v>89834468.019999996</v>
      </c>
      <c r="AK550" s="1">
        <v>56980637.75</v>
      </c>
      <c r="AL550" s="1">
        <v>56980637.75</v>
      </c>
      <c r="AM550" s="1">
        <v>56980637.75</v>
      </c>
      <c r="AN550">
        <v>0</v>
      </c>
      <c r="AO550" s="1">
        <v>32853830.27</v>
      </c>
      <c r="AP550" s="1">
        <v>6666298.2000000002</v>
      </c>
      <c r="AQ550" s="1">
        <v>3905037.81</v>
      </c>
      <c r="AR550">
        <v>0</v>
      </c>
      <c r="AS550" s="1">
        <v>7247692.6299999999</v>
      </c>
      <c r="AT550" s="1">
        <v>3323643.38</v>
      </c>
    </row>
    <row r="551" spans="1:46" hidden="1" x14ac:dyDescent="0.35">
      <c r="A551" t="s">
        <v>1002</v>
      </c>
      <c r="B551" t="s">
        <v>64</v>
      </c>
      <c r="C551">
        <v>1</v>
      </c>
      <c r="D551" t="s">
        <v>45</v>
      </c>
      <c r="E551">
        <v>1.3</v>
      </c>
      <c r="F551" t="s">
        <v>46</v>
      </c>
      <c r="G551" t="s">
        <v>47</v>
      </c>
      <c r="H551" t="s">
        <v>48</v>
      </c>
      <c r="I551" t="s">
        <v>65</v>
      </c>
      <c r="J551" t="s">
        <v>66</v>
      </c>
      <c r="K551" t="s">
        <v>833</v>
      </c>
      <c r="L551">
        <v>5</v>
      </c>
      <c r="M551">
        <v>66</v>
      </c>
      <c r="N551" t="s">
        <v>837</v>
      </c>
      <c r="O551" t="s">
        <v>54</v>
      </c>
      <c r="P551">
        <v>1100</v>
      </c>
      <c r="Q551" t="s">
        <v>70</v>
      </c>
      <c r="R551">
        <v>1110</v>
      </c>
      <c r="S551" t="s">
        <v>71</v>
      </c>
      <c r="T551">
        <v>1111</v>
      </c>
      <c r="U551" t="s">
        <v>72</v>
      </c>
      <c r="V551">
        <v>1</v>
      </c>
      <c r="W551" t="s">
        <v>682</v>
      </c>
      <c r="X551">
        <v>1000</v>
      </c>
      <c r="Y551" t="s">
        <v>71</v>
      </c>
      <c r="Z551" t="s">
        <v>1003</v>
      </c>
      <c r="AA551" t="s">
        <v>835</v>
      </c>
      <c r="AB551" t="s">
        <v>810</v>
      </c>
      <c r="AC551" t="s">
        <v>71</v>
      </c>
      <c r="AD551" t="s">
        <v>838</v>
      </c>
      <c r="AG551" s="1">
        <v>5454324.0999999996</v>
      </c>
      <c r="AH551">
        <v>0</v>
      </c>
      <c r="AI551" s="1">
        <v>563917.65</v>
      </c>
      <c r="AJ551" s="1">
        <v>563917.65</v>
      </c>
      <c r="AK551" s="1">
        <v>563917.65</v>
      </c>
      <c r="AL551" s="1">
        <v>563917.65</v>
      </c>
      <c r="AM551" s="1">
        <v>563917.65</v>
      </c>
      <c r="AN551" s="1">
        <v>4890406.45</v>
      </c>
      <c r="AO551" s="1">
        <v>4890406.45</v>
      </c>
      <c r="AP551">
        <v>0</v>
      </c>
      <c r="AQ551" s="1">
        <v>5454324.0999999996</v>
      </c>
      <c r="AR551">
        <v>0</v>
      </c>
      <c r="AS551">
        <v>0</v>
      </c>
      <c r="AT551" s="1">
        <v>5454324.0999999996</v>
      </c>
    </row>
    <row r="552" spans="1:46" hidden="1" x14ac:dyDescent="0.35">
      <c r="A552" t="s">
        <v>1002</v>
      </c>
      <c r="B552" t="s">
        <v>64</v>
      </c>
      <c r="C552">
        <v>1</v>
      </c>
      <c r="D552" t="s">
        <v>45</v>
      </c>
      <c r="E552">
        <v>1.3</v>
      </c>
      <c r="F552" t="s">
        <v>46</v>
      </c>
      <c r="G552" t="s">
        <v>47</v>
      </c>
      <c r="H552" t="s">
        <v>48</v>
      </c>
      <c r="I552" t="s">
        <v>65</v>
      </c>
      <c r="J552" t="s">
        <v>66</v>
      </c>
      <c r="K552" t="s">
        <v>833</v>
      </c>
      <c r="L552">
        <v>5</v>
      </c>
      <c r="M552">
        <v>66</v>
      </c>
      <c r="N552" t="s">
        <v>837</v>
      </c>
      <c r="O552" t="s">
        <v>54</v>
      </c>
      <c r="P552">
        <v>1100</v>
      </c>
      <c r="Q552" t="s">
        <v>70</v>
      </c>
      <c r="R552">
        <v>1130</v>
      </c>
      <c r="S552" t="s">
        <v>71</v>
      </c>
      <c r="T552">
        <v>1131</v>
      </c>
      <c r="U552" t="s">
        <v>89</v>
      </c>
      <c r="V552">
        <v>1</v>
      </c>
      <c r="W552" t="s">
        <v>682</v>
      </c>
      <c r="X552">
        <v>1000</v>
      </c>
      <c r="Y552" t="s">
        <v>71</v>
      </c>
      <c r="Z552" t="s">
        <v>1003</v>
      </c>
      <c r="AA552" t="s">
        <v>835</v>
      </c>
      <c r="AB552" t="s">
        <v>810</v>
      </c>
      <c r="AC552" t="s">
        <v>71</v>
      </c>
      <c r="AD552" t="s">
        <v>838</v>
      </c>
      <c r="AG552" s="1">
        <v>240706488.65000001</v>
      </c>
      <c r="AH552">
        <v>0</v>
      </c>
      <c r="AI552" s="1">
        <v>26416964.25</v>
      </c>
      <c r="AJ552" s="1">
        <v>26416964.25</v>
      </c>
      <c r="AK552" s="1">
        <v>26416964.25</v>
      </c>
      <c r="AL552" s="1">
        <v>26414534.170000002</v>
      </c>
      <c r="AM552" s="1">
        <v>26408701.93</v>
      </c>
      <c r="AN552" s="1">
        <v>214289524.40000001</v>
      </c>
      <c r="AO552" s="1">
        <v>214297786.72</v>
      </c>
      <c r="AP552">
        <v>0</v>
      </c>
      <c r="AQ552" s="1">
        <v>240706488.65000001</v>
      </c>
      <c r="AR552">
        <v>0</v>
      </c>
      <c r="AS552">
        <v>0</v>
      </c>
      <c r="AT552" s="1">
        <v>240706488.65000001</v>
      </c>
    </row>
    <row r="553" spans="1:46" hidden="1" x14ac:dyDescent="0.35">
      <c r="A553" t="s">
        <v>1002</v>
      </c>
      <c r="B553" t="s">
        <v>64</v>
      </c>
      <c r="C553">
        <v>1</v>
      </c>
      <c r="D553" t="s">
        <v>45</v>
      </c>
      <c r="E553">
        <v>1.3</v>
      </c>
      <c r="F553" t="s">
        <v>46</v>
      </c>
      <c r="G553" t="s">
        <v>47</v>
      </c>
      <c r="H553" t="s">
        <v>48</v>
      </c>
      <c r="I553" t="s">
        <v>65</v>
      </c>
      <c r="J553" t="s">
        <v>66</v>
      </c>
      <c r="K553" t="s">
        <v>833</v>
      </c>
      <c r="L553">
        <v>5</v>
      </c>
      <c r="M553">
        <v>66</v>
      </c>
      <c r="N553" t="s">
        <v>837</v>
      </c>
      <c r="O553" t="s">
        <v>54</v>
      </c>
      <c r="P553">
        <v>1200</v>
      </c>
      <c r="Q553" t="s">
        <v>76</v>
      </c>
      <c r="R553">
        <v>1220</v>
      </c>
      <c r="S553" t="s">
        <v>71</v>
      </c>
      <c r="T553">
        <v>1221</v>
      </c>
      <c r="U553" t="s">
        <v>77</v>
      </c>
      <c r="V553">
        <v>2</v>
      </c>
      <c r="W553" t="s">
        <v>683</v>
      </c>
      <c r="X553">
        <v>1000</v>
      </c>
      <c r="Y553" t="s">
        <v>71</v>
      </c>
      <c r="Z553" t="s">
        <v>1003</v>
      </c>
      <c r="AA553" t="s">
        <v>835</v>
      </c>
      <c r="AB553" t="s">
        <v>810</v>
      </c>
      <c r="AC553" t="s">
        <v>71</v>
      </c>
      <c r="AD553" t="s">
        <v>838</v>
      </c>
      <c r="AG553" s="1">
        <v>30306762.390000001</v>
      </c>
      <c r="AH553">
        <v>0</v>
      </c>
      <c r="AI553" s="1">
        <v>3855307.26</v>
      </c>
      <c r="AJ553" s="1">
        <v>3855307.26</v>
      </c>
      <c r="AK553" s="1">
        <v>3855307.26</v>
      </c>
      <c r="AL553" s="1">
        <v>3855307.26</v>
      </c>
      <c r="AM553" s="1">
        <v>3855307.26</v>
      </c>
      <c r="AN553" s="1">
        <v>26451455.129999999</v>
      </c>
      <c r="AO553" s="1">
        <v>26451455.129999999</v>
      </c>
      <c r="AP553">
        <v>0</v>
      </c>
      <c r="AQ553" s="1">
        <v>30306762.390000001</v>
      </c>
      <c r="AR553">
        <v>0</v>
      </c>
      <c r="AS553">
        <v>0</v>
      </c>
      <c r="AT553" s="1">
        <v>30306762.390000001</v>
      </c>
    </row>
    <row r="554" spans="1:46" hidden="1" x14ac:dyDescent="0.35">
      <c r="A554" t="s">
        <v>1002</v>
      </c>
      <c r="B554" t="s">
        <v>64</v>
      </c>
      <c r="C554">
        <v>1</v>
      </c>
      <c r="D554" t="s">
        <v>45</v>
      </c>
      <c r="E554">
        <v>1.3</v>
      </c>
      <c r="F554" t="s">
        <v>46</v>
      </c>
      <c r="G554" t="s">
        <v>47</v>
      </c>
      <c r="H554" t="s">
        <v>48</v>
      </c>
      <c r="I554" t="s">
        <v>65</v>
      </c>
      <c r="J554" t="s">
        <v>66</v>
      </c>
      <c r="K554" t="s">
        <v>833</v>
      </c>
      <c r="L554">
        <v>5</v>
      </c>
      <c r="M554">
        <v>66</v>
      </c>
      <c r="N554" t="s">
        <v>837</v>
      </c>
      <c r="O554" t="s">
        <v>54</v>
      </c>
      <c r="P554">
        <v>1300</v>
      </c>
      <c r="Q554" t="s">
        <v>90</v>
      </c>
      <c r="R554">
        <v>1321</v>
      </c>
      <c r="S554" t="s">
        <v>71</v>
      </c>
      <c r="T554">
        <v>1321</v>
      </c>
      <c r="U554" t="s">
        <v>91</v>
      </c>
      <c r="V554">
        <v>1</v>
      </c>
      <c r="W554" t="s">
        <v>682</v>
      </c>
      <c r="X554">
        <v>1000</v>
      </c>
      <c r="Y554" t="s">
        <v>71</v>
      </c>
      <c r="Z554" t="s">
        <v>1003</v>
      </c>
      <c r="AA554" t="s">
        <v>835</v>
      </c>
      <c r="AB554" t="s">
        <v>810</v>
      </c>
      <c r="AC554" t="s">
        <v>71</v>
      </c>
      <c r="AD554" t="s">
        <v>838</v>
      </c>
      <c r="AG554" s="1">
        <v>2999109.34</v>
      </c>
      <c r="AH554">
        <v>0</v>
      </c>
      <c r="AI554" s="1">
        <v>15541.26</v>
      </c>
      <c r="AJ554" s="1">
        <v>15541.26</v>
      </c>
      <c r="AK554" s="1">
        <v>15541.26</v>
      </c>
      <c r="AL554" s="1">
        <v>10998.53</v>
      </c>
      <c r="AM554">
        <v>0</v>
      </c>
      <c r="AN554" s="1">
        <v>2983568.08</v>
      </c>
      <c r="AO554" s="1">
        <v>2999109.34</v>
      </c>
      <c r="AP554">
        <v>0</v>
      </c>
      <c r="AQ554" s="1">
        <v>2999109.34</v>
      </c>
      <c r="AR554">
        <v>0</v>
      </c>
      <c r="AS554">
        <v>0</v>
      </c>
      <c r="AT554" s="1">
        <v>2999109.34</v>
      </c>
    </row>
    <row r="555" spans="1:46" hidden="1" x14ac:dyDescent="0.35">
      <c r="A555" t="s">
        <v>1002</v>
      </c>
      <c r="B555" t="s">
        <v>64</v>
      </c>
      <c r="C555">
        <v>1</v>
      </c>
      <c r="D555" t="s">
        <v>45</v>
      </c>
      <c r="E555">
        <v>1.3</v>
      </c>
      <c r="F555" t="s">
        <v>46</v>
      </c>
      <c r="G555" t="s">
        <v>47</v>
      </c>
      <c r="H555" t="s">
        <v>48</v>
      </c>
      <c r="I555" t="s">
        <v>65</v>
      </c>
      <c r="J555" t="s">
        <v>66</v>
      </c>
      <c r="K555" t="s">
        <v>833</v>
      </c>
      <c r="L555">
        <v>5</v>
      </c>
      <c r="M555">
        <v>66</v>
      </c>
      <c r="N555" t="s">
        <v>837</v>
      </c>
      <c r="O555" t="s">
        <v>54</v>
      </c>
      <c r="P555">
        <v>1300</v>
      </c>
      <c r="Q555" t="s">
        <v>90</v>
      </c>
      <c r="R555">
        <v>1322</v>
      </c>
      <c r="S555" t="s">
        <v>71</v>
      </c>
      <c r="T555">
        <v>1322</v>
      </c>
      <c r="U555" t="s">
        <v>92</v>
      </c>
      <c r="V555">
        <v>1</v>
      </c>
      <c r="W555" t="s">
        <v>682</v>
      </c>
      <c r="X555">
        <v>1000</v>
      </c>
      <c r="Y555" t="s">
        <v>71</v>
      </c>
      <c r="Z555" t="s">
        <v>1003</v>
      </c>
      <c r="AA555" t="s">
        <v>835</v>
      </c>
      <c r="AB555" t="s">
        <v>810</v>
      </c>
      <c r="AC555" t="s">
        <v>71</v>
      </c>
      <c r="AD555" t="s">
        <v>838</v>
      </c>
      <c r="AG555" s="1">
        <v>86128461.359999999</v>
      </c>
      <c r="AH555">
        <v>0</v>
      </c>
      <c r="AI555" s="1">
        <v>300253.59999999998</v>
      </c>
      <c r="AJ555" s="1">
        <v>300253.59999999998</v>
      </c>
      <c r="AK555" s="1">
        <v>300253.59999999998</v>
      </c>
      <c r="AL555" s="1">
        <v>233467.85</v>
      </c>
      <c r="AM555" s="1">
        <v>25240.78</v>
      </c>
      <c r="AN555" s="1">
        <v>85828207.760000005</v>
      </c>
      <c r="AO555" s="1">
        <v>86103220.579999998</v>
      </c>
      <c r="AP555">
        <v>0</v>
      </c>
      <c r="AQ555" s="1">
        <v>86128461.359999999</v>
      </c>
      <c r="AR555">
        <v>0</v>
      </c>
      <c r="AS555">
        <v>0</v>
      </c>
      <c r="AT555" s="1">
        <v>86128461.359999999</v>
      </c>
    </row>
    <row r="556" spans="1:46" hidden="1" x14ac:dyDescent="0.35">
      <c r="A556" t="s">
        <v>1002</v>
      </c>
      <c r="B556" t="s">
        <v>64</v>
      </c>
      <c r="C556">
        <v>1</v>
      </c>
      <c r="D556" t="s">
        <v>45</v>
      </c>
      <c r="E556">
        <v>1.3</v>
      </c>
      <c r="F556" t="s">
        <v>46</v>
      </c>
      <c r="G556" t="s">
        <v>47</v>
      </c>
      <c r="H556" t="s">
        <v>48</v>
      </c>
      <c r="I556" t="s">
        <v>65</v>
      </c>
      <c r="J556" t="s">
        <v>66</v>
      </c>
      <c r="K556" t="s">
        <v>833</v>
      </c>
      <c r="L556">
        <v>5</v>
      </c>
      <c r="M556">
        <v>66</v>
      </c>
      <c r="N556" t="s">
        <v>837</v>
      </c>
      <c r="O556" t="s">
        <v>54</v>
      </c>
      <c r="P556">
        <v>1300</v>
      </c>
      <c r="Q556" t="s">
        <v>90</v>
      </c>
      <c r="R556">
        <v>1322</v>
      </c>
      <c r="S556" t="s">
        <v>71</v>
      </c>
      <c r="T556">
        <v>1322</v>
      </c>
      <c r="U556" t="s">
        <v>92</v>
      </c>
      <c r="V556">
        <v>2</v>
      </c>
      <c r="W556" t="s">
        <v>683</v>
      </c>
      <c r="X556">
        <v>1000</v>
      </c>
      <c r="Y556" t="s">
        <v>71</v>
      </c>
      <c r="Z556" t="s">
        <v>1003</v>
      </c>
      <c r="AA556" t="s">
        <v>835</v>
      </c>
      <c r="AB556" t="s">
        <v>810</v>
      </c>
      <c r="AC556" t="s">
        <v>71</v>
      </c>
      <c r="AD556" t="s">
        <v>838</v>
      </c>
      <c r="AG556" s="1">
        <v>14389442.25</v>
      </c>
      <c r="AH556">
        <v>0</v>
      </c>
      <c r="AI556" s="1">
        <v>35416.720000000001</v>
      </c>
      <c r="AJ556" s="1">
        <v>35416.720000000001</v>
      </c>
      <c r="AK556" s="1">
        <v>35416.720000000001</v>
      </c>
      <c r="AL556" s="1">
        <v>32638.89</v>
      </c>
      <c r="AM556">
        <v>0</v>
      </c>
      <c r="AN556" s="1">
        <v>14354025.529999999</v>
      </c>
      <c r="AO556" s="1">
        <v>14389442.25</v>
      </c>
      <c r="AP556">
        <v>0</v>
      </c>
      <c r="AQ556" s="1">
        <v>14389442.25</v>
      </c>
      <c r="AR556">
        <v>0</v>
      </c>
      <c r="AS556">
        <v>0</v>
      </c>
      <c r="AT556" s="1">
        <v>14389442.25</v>
      </c>
    </row>
    <row r="557" spans="1:46" hidden="1" x14ac:dyDescent="0.35">
      <c r="A557" t="s">
        <v>1002</v>
      </c>
      <c r="B557" t="s">
        <v>64</v>
      </c>
      <c r="C557">
        <v>1</v>
      </c>
      <c r="D557" t="s">
        <v>45</v>
      </c>
      <c r="E557">
        <v>1.3</v>
      </c>
      <c r="F557" t="s">
        <v>46</v>
      </c>
      <c r="G557" t="s">
        <v>47</v>
      </c>
      <c r="H557" t="s">
        <v>48</v>
      </c>
      <c r="I557" t="s">
        <v>65</v>
      </c>
      <c r="J557" t="s">
        <v>66</v>
      </c>
      <c r="K557" t="s">
        <v>833</v>
      </c>
      <c r="L557">
        <v>5</v>
      </c>
      <c r="M557">
        <v>66</v>
      </c>
      <c r="N557" t="s">
        <v>837</v>
      </c>
      <c r="O557" t="s">
        <v>54</v>
      </c>
      <c r="P557">
        <v>1400</v>
      </c>
      <c r="Q557" t="s">
        <v>93</v>
      </c>
      <c r="R557">
        <v>1410</v>
      </c>
      <c r="S557" t="s">
        <v>71</v>
      </c>
      <c r="T557">
        <v>1411</v>
      </c>
      <c r="U557" t="s">
        <v>94</v>
      </c>
      <c r="V557">
        <v>1</v>
      </c>
      <c r="W557" t="s">
        <v>682</v>
      </c>
      <c r="X557">
        <v>1000</v>
      </c>
      <c r="Y557" t="s">
        <v>71</v>
      </c>
      <c r="Z557" t="s">
        <v>1003</v>
      </c>
      <c r="AA557" t="s">
        <v>835</v>
      </c>
      <c r="AB557" t="s">
        <v>810</v>
      </c>
      <c r="AC557" t="s">
        <v>71</v>
      </c>
      <c r="AD557" t="s">
        <v>838</v>
      </c>
      <c r="AG557" s="1">
        <v>6134156.75</v>
      </c>
      <c r="AH557">
        <v>0</v>
      </c>
      <c r="AI557">
        <v>84</v>
      </c>
      <c r="AJ557">
        <v>84</v>
      </c>
      <c r="AK557">
        <v>84</v>
      </c>
      <c r="AL557">
        <v>84</v>
      </c>
      <c r="AM557">
        <v>84</v>
      </c>
      <c r="AN557" s="1">
        <v>6134072.75</v>
      </c>
      <c r="AO557" s="1">
        <v>6134072.75</v>
      </c>
      <c r="AP557">
        <v>0</v>
      </c>
      <c r="AQ557" s="1">
        <v>6134156.75</v>
      </c>
      <c r="AR557">
        <v>0</v>
      </c>
      <c r="AS557">
        <v>0</v>
      </c>
      <c r="AT557" s="1">
        <v>6134156.75</v>
      </c>
    </row>
    <row r="558" spans="1:46" hidden="1" x14ac:dyDescent="0.35">
      <c r="A558" t="s">
        <v>1002</v>
      </c>
      <c r="B558" t="s">
        <v>64</v>
      </c>
      <c r="C558">
        <v>1</v>
      </c>
      <c r="D558" t="s">
        <v>45</v>
      </c>
      <c r="E558">
        <v>1.3</v>
      </c>
      <c r="F558" t="s">
        <v>46</v>
      </c>
      <c r="G558" t="s">
        <v>47</v>
      </c>
      <c r="H558" t="s">
        <v>48</v>
      </c>
      <c r="I558" t="s">
        <v>65</v>
      </c>
      <c r="J558" t="s">
        <v>66</v>
      </c>
      <c r="K558" t="s">
        <v>833</v>
      </c>
      <c r="L558">
        <v>5</v>
      </c>
      <c r="M558">
        <v>66</v>
      </c>
      <c r="N558" t="s">
        <v>837</v>
      </c>
      <c r="O558" t="s">
        <v>54</v>
      </c>
      <c r="P558">
        <v>1400</v>
      </c>
      <c r="Q558" t="s">
        <v>93</v>
      </c>
      <c r="R558">
        <v>1410</v>
      </c>
      <c r="S558" t="s">
        <v>71</v>
      </c>
      <c r="T558">
        <v>1411</v>
      </c>
      <c r="U558" t="s">
        <v>94</v>
      </c>
      <c r="V558">
        <v>2</v>
      </c>
      <c r="W558" t="s">
        <v>683</v>
      </c>
      <c r="X558">
        <v>1000</v>
      </c>
      <c r="Y558" t="s">
        <v>71</v>
      </c>
      <c r="Z558" t="s">
        <v>1003</v>
      </c>
      <c r="AA558" t="s">
        <v>835</v>
      </c>
      <c r="AB558" t="s">
        <v>810</v>
      </c>
      <c r="AC558" t="s">
        <v>71</v>
      </c>
      <c r="AD558" t="s">
        <v>838</v>
      </c>
      <c r="AG558" s="1">
        <v>1865613.08</v>
      </c>
      <c r="AH558">
        <v>0</v>
      </c>
      <c r="AI558">
        <v>35.1</v>
      </c>
      <c r="AJ558">
        <v>35.1</v>
      </c>
      <c r="AK558">
        <v>35.1</v>
      </c>
      <c r="AL558">
        <v>35.1</v>
      </c>
      <c r="AM558">
        <v>35.1</v>
      </c>
      <c r="AN558" s="1">
        <v>1865577.98</v>
      </c>
      <c r="AO558" s="1">
        <v>1865577.98</v>
      </c>
      <c r="AP558">
        <v>0</v>
      </c>
      <c r="AQ558" s="1">
        <v>1865613.08</v>
      </c>
      <c r="AR558">
        <v>0</v>
      </c>
      <c r="AS558">
        <v>0</v>
      </c>
      <c r="AT558" s="1">
        <v>1865613.08</v>
      </c>
    </row>
    <row r="559" spans="1:46" hidden="1" x14ac:dyDescent="0.35">
      <c r="A559" t="s">
        <v>1002</v>
      </c>
      <c r="B559" t="s">
        <v>64</v>
      </c>
      <c r="C559">
        <v>1</v>
      </c>
      <c r="D559" t="s">
        <v>45</v>
      </c>
      <c r="E559">
        <v>1.3</v>
      </c>
      <c r="F559" t="s">
        <v>46</v>
      </c>
      <c r="G559" t="s">
        <v>47</v>
      </c>
      <c r="H559" t="s">
        <v>48</v>
      </c>
      <c r="I559" t="s">
        <v>65</v>
      </c>
      <c r="J559" t="s">
        <v>66</v>
      </c>
      <c r="K559" t="s">
        <v>833</v>
      </c>
      <c r="L559">
        <v>5</v>
      </c>
      <c r="M559">
        <v>66</v>
      </c>
      <c r="N559" t="s">
        <v>837</v>
      </c>
      <c r="O559" t="s">
        <v>54</v>
      </c>
      <c r="P559">
        <v>1400</v>
      </c>
      <c r="Q559" t="s">
        <v>93</v>
      </c>
      <c r="R559">
        <v>142</v>
      </c>
      <c r="S559" t="s">
        <v>95</v>
      </c>
      <c r="T559">
        <v>1421</v>
      </c>
      <c r="U559" t="s">
        <v>96</v>
      </c>
      <c r="V559">
        <v>1</v>
      </c>
      <c r="W559" t="s">
        <v>682</v>
      </c>
      <c r="X559">
        <v>1000</v>
      </c>
      <c r="Y559" t="s">
        <v>71</v>
      </c>
      <c r="Z559" t="s">
        <v>1003</v>
      </c>
      <c r="AA559" t="s">
        <v>835</v>
      </c>
      <c r="AB559" t="s">
        <v>810</v>
      </c>
      <c r="AC559" t="s">
        <v>71</v>
      </c>
      <c r="AD559" t="s">
        <v>838</v>
      </c>
      <c r="AG559" s="1">
        <v>7490506.7300000004</v>
      </c>
      <c r="AH559">
        <v>0</v>
      </c>
      <c r="AI559" s="1">
        <v>816830.32</v>
      </c>
      <c r="AJ559" s="1">
        <v>816830.32</v>
      </c>
      <c r="AK559" s="1">
        <v>816830.32</v>
      </c>
      <c r="AL559" s="1">
        <v>816830.32</v>
      </c>
      <c r="AM559" s="1">
        <v>816830.32</v>
      </c>
      <c r="AN559" s="1">
        <v>6673676.4100000001</v>
      </c>
      <c r="AO559" s="1">
        <v>6673676.4100000001</v>
      </c>
      <c r="AP559">
        <v>0</v>
      </c>
      <c r="AQ559" s="1">
        <v>7490506.7300000004</v>
      </c>
      <c r="AR559">
        <v>0</v>
      </c>
      <c r="AS559">
        <v>0</v>
      </c>
      <c r="AT559" s="1">
        <v>7490506.7300000004</v>
      </c>
    </row>
    <row r="560" spans="1:46" hidden="1" x14ac:dyDescent="0.35">
      <c r="A560" t="s">
        <v>1002</v>
      </c>
      <c r="B560" t="s">
        <v>64</v>
      </c>
      <c r="C560">
        <v>1</v>
      </c>
      <c r="D560" t="s">
        <v>45</v>
      </c>
      <c r="E560">
        <v>1.3</v>
      </c>
      <c r="F560" t="s">
        <v>46</v>
      </c>
      <c r="G560" t="s">
        <v>47</v>
      </c>
      <c r="H560" t="s">
        <v>48</v>
      </c>
      <c r="I560" t="s">
        <v>65</v>
      </c>
      <c r="J560" t="s">
        <v>66</v>
      </c>
      <c r="K560" t="s">
        <v>833</v>
      </c>
      <c r="L560">
        <v>5</v>
      </c>
      <c r="M560">
        <v>66</v>
      </c>
      <c r="N560" t="s">
        <v>837</v>
      </c>
      <c r="O560" t="s">
        <v>54</v>
      </c>
      <c r="P560">
        <v>1400</v>
      </c>
      <c r="Q560" t="s">
        <v>93</v>
      </c>
      <c r="R560">
        <v>1431</v>
      </c>
      <c r="S560" t="s">
        <v>71</v>
      </c>
      <c r="T560">
        <v>1431</v>
      </c>
      <c r="U560" t="s">
        <v>97</v>
      </c>
      <c r="V560">
        <v>1</v>
      </c>
      <c r="W560" t="s">
        <v>682</v>
      </c>
      <c r="X560">
        <v>1000</v>
      </c>
      <c r="Y560" t="s">
        <v>71</v>
      </c>
      <c r="Z560" t="s">
        <v>1003</v>
      </c>
      <c r="AA560" t="s">
        <v>835</v>
      </c>
      <c r="AB560" t="s">
        <v>810</v>
      </c>
      <c r="AC560" t="s">
        <v>71</v>
      </c>
      <c r="AD560" t="s">
        <v>838</v>
      </c>
      <c r="AG560" s="1">
        <v>4992460.41</v>
      </c>
      <c r="AH560">
        <v>0</v>
      </c>
      <c r="AI560" s="1">
        <v>545698.49</v>
      </c>
      <c r="AJ560" s="1">
        <v>545698.49</v>
      </c>
      <c r="AK560" s="1">
        <v>545698.49</v>
      </c>
      <c r="AL560" s="1">
        <v>545698.49</v>
      </c>
      <c r="AM560" s="1">
        <v>545698.49</v>
      </c>
      <c r="AN560" s="1">
        <v>4446761.92</v>
      </c>
      <c r="AO560" s="1">
        <v>4446761.92</v>
      </c>
      <c r="AP560">
        <v>0</v>
      </c>
      <c r="AQ560" s="1">
        <v>4992460.41</v>
      </c>
      <c r="AR560">
        <v>0</v>
      </c>
      <c r="AS560">
        <v>0</v>
      </c>
      <c r="AT560" s="1">
        <v>4992460.41</v>
      </c>
    </row>
    <row r="561" spans="1:46" hidden="1" x14ac:dyDescent="0.35">
      <c r="A561" t="s">
        <v>1002</v>
      </c>
      <c r="B561" t="s">
        <v>64</v>
      </c>
      <c r="C561">
        <v>1</v>
      </c>
      <c r="D561" t="s">
        <v>45</v>
      </c>
      <c r="E561">
        <v>1.3</v>
      </c>
      <c r="F561" t="s">
        <v>46</v>
      </c>
      <c r="G561" t="s">
        <v>47</v>
      </c>
      <c r="H561" t="s">
        <v>48</v>
      </c>
      <c r="I561" t="s">
        <v>65</v>
      </c>
      <c r="J561" t="s">
        <v>66</v>
      </c>
      <c r="K561" t="s">
        <v>833</v>
      </c>
      <c r="L561">
        <v>5</v>
      </c>
      <c r="M561">
        <v>66</v>
      </c>
      <c r="N561" t="s">
        <v>837</v>
      </c>
      <c r="O561" t="s">
        <v>54</v>
      </c>
      <c r="P561">
        <v>1400</v>
      </c>
      <c r="Q561" t="s">
        <v>93</v>
      </c>
      <c r="R561">
        <v>1432</v>
      </c>
      <c r="S561" t="s">
        <v>71</v>
      </c>
      <c r="T561">
        <v>1432</v>
      </c>
      <c r="U561" t="s">
        <v>98</v>
      </c>
      <c r="V561">
        <v>1</v>
      </c>
      <c r="W561" t="s">
        <v>682</v>
      </c>
      <c r="X561">
        <v>1000</v>
      </c>
      <c r="Y561" t="s">
        <v>71</v>
      </c>
      <c r="Z561" t="s">
        <v>1003</v>
      </c>
      <c r="AA561" t="s">
        <v>835</v>
      </c>
      <c r="AB561" t="s">
        <v>810</v>
      </c>
      <c r="AC561" t="s">
        <v>71</v>
      </c>
      <c r="AD561" t="s">
        <v>838</v>
      </c>
      <c r="AG561" s="1">
        <v>36053309.340000004</v>
      </c>
      <c r="AH561">
        <v>0</v>
      </c>
      <c r="AI561" s="1">
        <v>4764847.83</v>
      </c>
      <c r="AJ561" s="1">
        <v>4764847.83</v>
      </c>
      <c r="AK561" s="1">
        <v>4764847.83</v>
      </c>
      <c r="AL561" s="1">
        <v>4764847.83</v>
      </c>
      <c r="AM561" s="1">
        <v>4764847.83</v>
      </c>
      <c r="AN561" s="1">
        <v>31288461.510000002</v>
      </c>
      <c r="AO561" s="1">
        <v>31288461.510000002</v>
      </c>
      <c r="AP561">
        <v>0</v>
      </c>
      <c r="AQ561" s="1">
        <v>36053309.340000004</v>
      </c>
      <c r="AR561">
        <v>0</v>
      </c>
      <c r="AS561">
        <v>0</v>
      </c>
      <c r="AT561" s="1">
        <v>36053309.340000004</v>
      </c>
    </row>
    <row r="562" spans="1:46" hidden="1" x14ac:dyDescent="0.35">
      <c r="A562" t="s">
        <v>1002</v>
      </c>
      <c r="B562" t="s">
        <v>64</v>
      </c>
      <c r="C562">
        <v>1</v>
      </c>
      <c r="D562" t="s">
        <v>45</v>
      </c>
      <c r="E562">
        <v>1.3</v>
      </c>
      <c r="F562" t="s">
        <v>46</v>
      </c>
      <c r="G562" t="s">
        <v>47</v>
      </c>
      <c r="H562" t="s">
        <v>48</v>
      </c>
      <c r="I562" t="s">
        <v>65</v>
      </c>
      <c r="J562" t="s">
        <v>66</v>
      </c>
      <c r="K562" t="s">
        <v>833</v>
      </c>
      <c r="L562">
        <v>5</v>
      </c>
      <c r="M562">
        <v>66</v>
      </c>
      <c r="N562" t="s">
        <v>837</v>
      </c>
      <c r="O562" t="s">
        <v>54</v>
      </c>
      <c r="P562">
        <v>1400</v>
      </c>
      <c r="Q562" t="s">
        <v>93</v>
      </c>
      <c r="R562">
        <v>1432</v>
      </c>
      <c r="S562" t="s">
        <v>71</v>
      </c>
      <c r="T562">
        <v>1432</v>
      </c>
      <c r="U562" t="s">
        <v>98</v>
      </c>
      <c r="V562">
        <v>2</v>
      </c>
      <c r="W562" t="s">
        <v>683</v>
      </c>
      <c r="X562">
        <v>1000</v>
      </c>
      <c r="Y562" t="s">
        <v>71</v>
      </c>
      <c r="Z562" t="s">
        <v>1003</v>
      </c>
      <c r="AA562" t="s">
        <v>835</v>
      </c>
      <c r="AB562" t="s">
        <v>810</v>
      </c>
      <c r="AC562" t="s">
        <v>71</v>
      </c>
      <c r="AD562" t="s">
        <v>838</v>
      </c>
      <c r="AG562" s="1">
        <v>5640736.4199999999</v>
      </c>
      <c r="AH562">
        <v>0</v>
      </c>
      <c r="AI562" s="1">
        <v>683339.29</v>
      </c>
      <c r="AJ562" s="1">
        <v>683339.29</v>
      </c>
      <c r="AK562" s="1">
        <v>683339.29</v>
      </c>
      <c r="AL562" s="1">
        <v>683339.29</v>
      </c>
      <c r="AM562" s="1">
        <v>683339.29</v>
      </c>
      <c r="AN562" s="1">
        <v>4957397.13</v>
      </c>
      <c r="AO562" s="1">
        <v>4957397.13</v>
      </c>
      <c r="AP562">
        <v>0</v>
      </c>
      <c r="AQ562" s="1">
        <v>5640736.4199999999</v>
      </c>
      <c r="AR562">
        <v>0</v>
      </c>
      <c r="AS562">
        <v>0</v>
      </c>
      <c r="AT562" s="1">
        <v>5640736.4199999999</v>
      </c>
    </row>
    <row r="563" spans="1:46" hidden="1" x14ac:dyDescent="0.35">
      <c r="A563" t="s">
        <v>1002</v>
      </c>
      <c r="B563" t="s">
        <v>64</v>
      </c>
      <c r="C563">
        <v>1</v>
      </c>
      <c r="D563" t="s">
        <v>45</v>
      </c>
      <c r="E563">
        <v>1.3</v>
      </c>
      <c r="F563" t="s">
        <v>46</v>
      </c>
      <c r="G563" t="s">
        <v>47</v>
      </c>
      <c r="H563" t="s">
        <v>48</v>
      </c>
      <c r="I563" t="s">
        <v>65</v>
      </c>
      <c r="J563" t="s">
        <v>66</v>
      </c>
      <c r="K563" t="s">
        <v>833</v>
      </c>
      <c r="L563">
        <v>5</v>
      </c>
      <c r="M563">
        <v>66</v>
      </c>
      <c r="N563" t="s">
        <v>837</v>
      </c>
      <c r="O563" t="s">
        <v>54</v>
      </c>
      <c r="P563">
        <v>1400</v>
      </c>
      <c r="Q563" t="s">
        <v>93</v>
      </c>
      <c r="R563">
        <v>1432</v>
      </c>
      <c r="S563" t="s">
        <v>71</v>
      </c>
      <c r="T563">
        <v>1432</v>
      </c>
      <c r="U563" t="s">
        <v>98</v>
      </c>
      <c r="V563">
        <v>3</v>
      </c>
      <c r="W563" t="s">
        <v>867</v>
      </c>
      <c r="X563">
        <v>1000</v>
      </c>
      <c r="Y563" t="s">
        <v>71</v>
      </c>
      <c r="Z563" t="s">
        <v>1003</v>
      </c>
      <c r="AA563" t="s">
        <v>835</v>
      </c>
      <c r="AB563" t="s">
        <v>810</v>
      </c>
      <c r="AC563" t="s">
        <v>71</v>
      </c>
      <c r="AD563" t="s">
        <v>838</v>
      </c>
      <c r="AG563" s="1">
        <v>23042581.850000001</v>
      </c>
      <c r="AH563">
        <v>0</v>
      </c>
      <c r="AI563" s="1">
        <v>1329409.6000000001</v>
      </c>
      <c r="AJ563" s="1">
        <v>1329409.6000000001</v>
      </c>
      <c r="AK563" s="1">
        <v>1329409.6000000001</v>
      </c>
      <c r="AL563" s="1">
        <v>1329409.6000000001</v>
      </c>
      <c r="AM563" s="1">
        <v>1329409.6000000001</v>
      </c>
      <c r="AN563" s="1">
        <v>21713172.25</v>
      </c>
      <c r="AO563" s="1">
        <v>21713172.25</v>
      </c>
      <c r="AP563">
        <v>0</v>
      </c>
      <c r="AQ563" s="1">
        <v>23042581.850000001</v>
      </c>
      <c r="AR563">
        <v>0</v>
      </c>
      <c r="AS563">
        <v>0</v>
      </c>
      <c r="AT563" s="1">
        <v>23042581.850000001</v>
      </c>
    </row>
    <row r="564" spans="1:46" hidden="1" x14ac:dyDescent="0.35">
      <c r="A564" t="s">
        <v>1002</v>
      </c>
      <c r="B564" t="s">
        <v>64</v>
      </c>
      <c r="C564">
        <v>1</v>
      </c>
      <c r="D564" t="s">
        <v>45</v>
      </c>
      <c r="E564">
        <v>1.3</v>
      </c>
      <c r="F564" t="s">
        <v>46</v>
      </c>
      <c r="G564" t="s">
        <v>47</v>
      </c>
      <c r="H564" t="s">
        <v>48</v>
      </c>
      <c r="I564" t="s">
        <v>65</v>
      </c>
      <c r="J564" t="s">
        <v>66</v>
      </c>
      <c r="K564" t="s">
        <v>833</v>
      </c>
      <c r="L564">
        <v>5</v>
      </c>
      <c r="M564">
        <v>66</v>
      </c>
      <c r="N564" t="s">
        <v>837</v>
      </c>
      <c r="O564" t="s">
        <v>54</v>
      </c>
      <c r="P564">
        <v>1500</v>
      </c>
      <c r="Q564" t="s">
        <v>78</v>
      </c>
      <c r="R564">
        <v>1590</v>
      </c>
      <c r="S564" t="s">
        <v>71</v>
      </c>
      <c r="T564">
        <v>1591</v>
      </c>
      <c r="U564" t="s">
        <v>79</v>
      </c>
      <c r="V564">
        <v>1</v>
      </c>
      <c r="W564" t="s">
        <v>682</v>
      </c>
      <c r="X564">
        <v>1000</v>
      </c>
      <c r="Y564" t="s">
        <v>71</v>
      </c>
      <c r="Z564" t="s">
        <v>1003</v>
      </c>
      <c r="AA564" t="s">
        <v>835</v>
      </c>
      <c r="AB564" t="s">
        <v>810</v>
      </c>
      <c r="AC564" t="s">
        <v>71</v>
      </c>
      <c r="AD564" t="s">
        <v>838</v>
      </c>
      <c r="AG564" s="1">
        <v>2320981.9500000002</v>
      </c>
      <c r="AH564">
        <v>0</v>
      </c>
      <c r="AI564" s="1">
        <v>1045482.16</v>
      </c>
      <c r="AJ564" s="1">
        <v>1045482.16</v>
      </c>
      <c r="AK564" s="1">
        <v>1045482.16</v>
      </c>
      <c r="AL564" s="1">
        <v>1045482.16</v>
      </c>
      <c r="AM564" s="1">
        <v>1045482.16</v>
      </c>
      <c r="AN564" s="1">
        <v>1275499.79</v>
      </c>
      <c r="AO564" s="1">
        <v>1275499.79</v>
      </c>
      <c r="AP564">
        <v>0</v>
      </c>
      <c r="AQ564" s="1">
        <v>2320981.9500000002</v>
      </c>
      <c r="AR564">
        <v>0</v>
      </c>
      <c r="AS564">
        <v>0</v>
      </c>
      <c r="AT564" s="1">
        <v>2320981.9500000002</v>
      </c>
    </row>
    <row r="565" spans="1:46" hidden="1" x14ac:dyDescent="0.35">
      <c r="A565" t="s">
        <v>1002</v>
      </c>
      <c r="B565" t="s">
        <v>64</v>
      </c>
      <c r="C565">
        <v>1</v>
      </c>
      <c r="D565" t="s">
        <v>45</v>
      </c>
      <c r="E565">
        <v>1.7</v>
      </c>
      <c r="F565" t="s">
        <v>154</v>
      </c>
      <c r="G565" t="s">
        <v>155</v>
      </c>
      <c r="H565" t="s">
        <v>156</v>
      </c>
      <c r="I565" t="s">
        <v>157</v>
      </c>
      <c r="J565" t="s">
        <v>158</v>
      </c>
      <c r="K565" t="s">
        <v>833</v>
      </c>
      <c r="L565">
        <v>6</v>
      </c>
      <c r="M565">
        <v>10</v>
      </c>
      <c r="N565" t="s">
        <v>834</v>
      </c>
      <c r="O565" t="s">
        <v>54</v>
      </c>
      <c r="P565">
        <v>1100</v>
      </c>
      <c r="Q565" t="s">
        <v>70</v>
      </c>
      <c r="R565">
        <v>1130</v>
      </c>
      <c r="S565" t="s">
        <v>71</v>
      </c>
      <c r="T565">
        <v>1131</v>
      </c>
      <c r="U565" t="s">
        <v>89</v>
      </c>
      <c r="V565">
        <v>3</v>
      </c>
      <c r="W565" t="s">
        <v>867</v>
      </c>
      <c r="X565">
        <v>1000</v>
      </c>
      <c r="Y565" t="s">
        <v>71</v>
      </c>
      <c r="Z565" t="s">
        <v>1003</v>
      </c>
      <c r="AA565" t="s">
        <v>835</v>
      </c>
      <c r="AB565" t="s">
        <v>164</v>
      </c>
      <c r="AC565" t="s">
        <v>172</v>
      </c>
      <c r="AD565" t="s">
        <v>836</v>
      </c>
      <c r="AG565" s="1">
        <v>37478348.009999998</v>
      </c>
      <c r="AH565">
        <v>0</v>
      </c>
      <c r="AI565" s="1">
        <v>37478348.009999998</v>
      </c>
      <c r="AJ565" s="1">
        <v>37478348.009999998</v>
      </c>
      <c r="AK565" s="1">
        <v>37478348.009999998</v>
      </c>
      <c r="AL565" s="1">
        <v>37478348.009999998</v>
      </c>
      <c r="AM565" s="1">
        <v>37478348.009999998</v>
      </c>
      <c r="AN565">
        <v>0</v>
      </c>
      <c r="AO565">
        <v>0</v>
      </c>
      <c r="AP565" s="1">
        <v>57558643.25</v>
      </c>
      <c r="AQ565" s="1">
        <v>38594490.18</v>
      </c>
      <c r="AR565">
        <v>0</v>
      </c>
      <c r="AS565" s="1">
        <v>58674785.420000002</v>
      </c>
      <c r="AT565" s="1">
        <v>37478348.009999998</v>
      </c>
    </row>
    <row r="566" spans="1:46" hidden="1" x14ac:dyDescent="0.35">
      <c r="A566" t="s">
        <v>1002</v>
      </c>
      <c r="B566" t="s">
        <v>64</v>
      </c>
      <c r="C566">
        <v>1</v>
      </c>
      <c r="D566" t="s">
        <v>45</v>
      </c>
      <c r="E566">
        <v>1.7</v>
      </c>
      <c r="F566" t="s">
        <v>154</v>
      </c>
      <c r="G566" t="s">
        <v>155</v>
      </c>
      <c r="H566" t="s">
        <v>156</v>
      </c>
      <c r="I566" t="s">
        <v>157</v>
      </c>
      <c r="J566" t="s">
        <v>158</v>
      </c>
      <c r="K566" t="s">
        <v>833</v>
      </c>
      <c r="L566">
        <v>6</v>
      </c>
      <c r="M566">
        <v>10</v>
      </c>
      <c r="N566" t="s">
        <v>834</v>
      </c>
      <c r="O566" t="s">
        <v>54</v>
      </c>
      <c r="P566">
        <v>1300</v>
      </c>
      <c r="Q566" t="s">
        <v>90</v>
      </c>
      <c r="R566">
        <v>1322</v>
      </c>
      <c r="S566" t="s">
        <v>71</v>
      </c>
      <c r="T566">
        <v>1322</v>
      </c>
      <c r="U566" t="s">
        <v>92</v>
      </c>
      <c r="V566">
        <v>3</v>
      </c>
      <c r="W566" t="s">
        <v>867</v>
      </c>
      <c r="X566">
        <v>1000</v>
      </c>
      <c r="Y566" t="s">
        <v>71</v>
      </c>
      <c r="Z566" t="s">
        <v>1003</v>
      </c>
      <c r="AA566" t="s">
        <v>835</v>
      </c>
      <c r="AB566" t="s">
        <v>164</v>
      </c>
      <c r="AC566" t="s">
        <v>172</v>
      </c>
      <c r="AD566" t="s">
        <v>836</v>
      </c>
      <c r="AG566">
        <v>0</v>
      </c>
      <c r="AH566" s="1">
        <v>29595702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 s="1">
        <v>29595702</v>
      </c>
      <c r="AT566" s="1">
        <v>-29595702</v>
      </c>
    </row>
    <row r="567" spans="1:46" hidden="1" x14ac:dyDescent="0.35">
      <c r="A567" t="s">
        <v>1002</v>
      </c>
      <c r="B567" t="s">
        <v>64</v>
      </c>
      <c r="C567">
        <v>1</v>
      </c>
      <c r="D567" t="s">
        <v>45</v>
      </c>
      <c r="E567">
        <v>1.7</v>
      </c>
      <c r="F567" t="s">
        <v>154</v>
      </c>
      <c r="G567" t="s">
        <v>155</v>
      </c>
      <c r="H567" t="s">
        <v>156</v>
      </c>
      <c r="I567" t="s">
        <v>157</v>
      </c>
      <c r="J567" t="s">
        <v>158</v>
      </c>
      <c r="K567" t="s">
        <v>833</v>
      </c>
      <c r="L567">
        <v>6</v>
      </c>
      <c r="M567">
        <v>10</v>
      </c>
      <c r="N567" t="s">
        <v>834</v>
      </c>
      <c r="O567" t="s">
        <v>54</v>
      </c>
      <c r="P567">
        <v>1300</v>
      </c>
      <c r="Q567" t="s">
        <v>90</v>
      </c>
      <c r="R567">
        <v>134</v>
      </c>
      <c r="S567" t="s">
        <v>399</v>
      </c>
      <c r="T567">
        <v>1341</v>
      </c>
      <c r="U567" t="s">
        <v>399</v>
      </c>
      <c r="V567">
        <v>3</v>
      </c>
      <c r="W567" t="s">
        <v>867</v>
      </c>
      <c r="X567">
        <v>1000</v>
      </c>
      <c r="Y567" t="s">
        <v>71</v>
      </c>
      <c r="Z567" t="s">
        <v>1003</v>
      </c>
      <c r="AA567" t="s">
        <v>835</v>
      </c>
      <c r="AB567" t="s">
        <v>164</v>
      </c>
      <c r="AC567" t="s">
        <v>172</v>
      </c>
      <c r="AD567" t="s">
        <v>836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</row>
    <row r="568" spans="1:46" hidden="1" x14ac:dyDescent="0.35">
      <c r="A568" t="s">
        <v>1002</v>
      </c>
      <c r="B568" t="s">
        <v>64</v>
      </c>
      <c r="C568">
        <v>1</v>
      </c>
      <c r="D568" t="s">
        <v>45</v>
      </c>
      <c r="E568">
        <v>1.7</v>
      </c>
      <c r="F568" t="s">
        <v>154</v>
      </c>
      <c r="G568" t="s">
        <v>155</v>
      </c>
      <c r="H568" t="s">
        <v>156</v>
      </c>
      <c r="I568" t="s">
        <v>157</v>
      </c>
      <c r="J568" t="s">
        <v>158</v>
      </c>
      <c r="K568" t="s">
        <v>833</v>
      </c>
      <c r="L568">
        <v>6</v>
      </c>
      <c r="M568">
        <v>10</v>
      </c>
      <c r="N568" t="s">
        <v>834</v>
      </c>
      <c r="O568" t="s">
        <v>54</v>
      </c>
      <c r="P568">
        <v>1400</v>
      </c>
      <c r="Q568" t="s">
        <v>93</v>
      </c>
      <c r="R568">
        <v>1410</v>
      </c>
      <c r="S568" t="s">
        <v>71</v>
      </c>
      <c r="T568">
        <v>1411</v>
      </c>
      <c r="U568" t="s">
        <v>94</v>
      </c>
      <c r="V568">
        <v>3</v>
      </c>
      <c r="W568" t="s">
        <v>867</v>
      </c>
      <c r="X568">
        <v>1000</v>
      </c>
      <c r="Y568" t="s">
        <v>71</v>
      </c>
      <c r="Z568" t="s">
        <v>1003</v>
      </c>
      <c r="AA568" t="s">
        <v>835</v>
      </c>
      <c r="AB568" t="s">
        <v>164</v>
      </c>
      <c r="AC568" t="s">
        <v>172</v>
      </c>
      <c r="AD568" t="s">
        <v>836</v>
      </c>
      <c r="AG568">
        <v>0</v>
      </c>
      <c r="AH568" s="1">
        <v>12785343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 s="1">
        <v>12785343</v>
      </c>
      <c r="AT568" s="1">
        <v>-12785343</v>
      </c>
    </row>
    <row r="569" spans="1:46" hidden="1" x14ac:dyDescent="0.35">
      <c r="A569" t="s">
        <v>1002</v>
      </c>
      <c r="B569" t="s">
        <v>64</v>
      </c>
      <c r="C569">
        <v>1</v>
      </c>
      <c r="D569" t="s">
        <v>45</v>
      </c>
      <c r="E569">
        <v>1.7</v>
      </c>
      <c r="F569" t="s">
        <v>154</v>
      </c>
      <c r="G569" t="s">
        <v>155</v>
      </c>
      <c r="H569" t="s">
        <v>156</v>
      </c>
      <c r="I569" t="s">
        <v>157</v>
      </c>
      <c r="J569" t="s">
        <v>158</v>
      </c>
      <c r="K569" t="s">
        <v>833</v>
      </c>
      <c r="L569">
        <v>6</v>
      </c>
      <c r="M569">
        <v>10</v>
      </c>
      <c r="N569" t="s">
        <v>834</v>
      </c>
      <c r="O569" t="s">
        <v>54</v>
      </c>
      <c r="P569">
        <v>1400</v>
      </c>
      <c r="Q569" t="s">
        <v>93</v>
      </c>
      <c r="R569">
        <v>142</v>
      </c>
      <c r="S569" t="s">
        <v>95</v>
      </c>
      <c r="T569">
        <v>1421</v>
      </c>
      <c r="U569" t="s">
        <v>96</v>
      </c>
      <c r="V569">
        <v>3</v>
      </c>
      <c r="W569" t="s">
        <v>867</v>
      </c>
      <c r="X569">
        <v>1000</v>
      </c>
      <c r="Y569" t="s">
        <v>71</v>
      </c>
      <c r="Z569" t="s">
        <v>1003</v>
      </c>
      <c r="AA569" t="s">
        <v>835</v>
      </c>
      <c r="AB569" t="s">
        <v>164</v>
      </c>
      <c r="AC569" t="s">
        <v>172</v>
      </c>
      <c r="AD569" t="s">
        <v>836</v>
      </c>
      <c r="AG569" s="1">
        <v>2487815.65</v>
      </c>
      <c r="AH569" s="1">
        <v>6392672</v>
      </c>
      <c r="AI569" s="1">
        <v>2487815.65</v>
      </c>
      <c r="AJ569" s="1">
        <v>2487815.65</v>
      </c>
      <c r="AK569" s="1">
        <v>2487815.65</v>
      </c>
      <c r="AL569" s="1">
        <v>2487815.65</v>
      </c>
      <c r="AM569" s="1">
        <v>2487815.65</v>
      </c>
      <c r="AN569">
        <v>0</v>
      </c>
      <c r="AO569">
        <v>0</v>
      </c>
      <c r="AP569">
        <v>0</v>
      </c>
      <c r="AQ569">
        <v>0</v>
      </c>
      <c r="AR569">
        <v>0</v>
      </c>
      <c r="AS569" s="1">
        <v>3904856.35</v>
      </c>
      <c r="AT569" s="1">
        <v>-3904856.35</v>
      </c>
    </row>
    <row r="570" spans="1:46" hidden="1" x14ac:dyDescent="0.35">
      <c r="A570" t="s">
        <v>1002</v>
      </c>
      <c r="B570" t="s">
        <v>64</v>
      </c>
      <c r="C570">
        <v>1</v>
      </c>
      <c r="D570" t="s">
        <v>45</v>
      </c>
      <c r="E570">
        <v>1.7</v>
      </c>
      <c r="F570" t="s">
        <v>154</v>
      </c>
      <c r="G570" t="s">
        <v>155</v>
      </c>
      <c r="H570" t="s">
        <v>156</v>
      </c>
      <c r="I570" t="s">
        <v>157</v>
      </c>
      <c r="J570" t="s">
        <v>158</v>
      </c>
      <c r="K570" t="s">
        <v>833</v>
      </c>
      <c r="L570">
        <v>6</v>
      </c>
      <c r="M570">
        <v>10</v>
      </c>
      <c r="N570" t="s">
        <v>834</v>
      </c>
      <c r="O570" t="s">
        <v>54</v>
      </c>
      <c r="P570">
        <v>1400</v>
      </c>
      <c r="Q570" t="s">
        <v>93</v>
      </c>
      <c r="R570">
        <v>1431</v>
      </c>
      <c r="S570" t="s">
        <v>71</v>
      </c>
      <c r="T570">
        <v>1431</v>
      </c>
      <c r="U570" t="s">
        <v>97</v>
      </c>
      <c r="V570">
        <v>3</v>
      </c>
      <c r="W570" t="s">
        <v>867</v>
      </c>
      <c r="X570">
        <v>1000</v>
      </c>
      <c r="Y570" t="s">
        <v>71</v>
      </c>
      <c r="Z570" t="s">
        <v>1003</v>
      </c>
      <c r="AA570" t="s">
        <v>835</v>
      </c>
      <c r="AB570" t="s">
        <v>164</v>
      </c>
      <c r="AC570" t="s">
        <v>172</v>
      </c>
      <c r="AD570" t="s">
        <v>836</v>
      </c>
      <c r="AG570" s="1">
        <v>1658589.82</v>
      </c>
      <c r="AH570" s="1">
        <v>4261782</v>
      </c>
      <c r="AI570" s="1">
        <v>1658589.82</v>
      </c>
      <c r="AJ570" s="1">
        <v>1658589.82</v>
      </c>
      <c r="AK570" s="1">
        <v>1658589.82</v>
      </c>
      <c r="AL570" s="1">
        <v>1658589.82</v>
      </c>
      <c r="AM570" s="1">
        <v>1658589.82</v>
      </c>
      <c r="AN570">
        <v>0</v>
      </c>
      <c r="AO570">
        <v>0</v>
      </c>
      <c r="AP570">
        <v>0</v>
      </c>
      <c r="AQ570">
        <v>0</v>
      </c>
      <c r="AR570">
        <v>0</v>
      </c>
      <c r="AS570" s="1">
        <v>2603192.1800000002</v>
      </c>
      <c r="AT570" s="1">
        <v>-2603192.1800000002</v>
      </c>
    </row>
    <row r="571" spans="1:46" hidden="1" x14ac:dyDescent="0.35">
      <c r="A571" t="s">
        <v>1002</v>
      </c>
      <c r="B571" t="s">
        <v>64</v>
      </c>
      <c r="C571">
        <v>1</v>
      </c>
      <c r="D571" t="s">
        <v>45</v>
      </c>
      <c r="E571">
        <v>1.7</v>
      </c>
      <c r="F571" t="s">
        <v>154</v>
      </c>
      <c r="G571" t="s">
        <v>155</v>
      </c>
      <c r="H571" t="s">
        <v>156</v>
      </c>
      <c r="I571" t="s">
        <v>157</v>
      </c>
      <c r="J571" t="s">
        <v>158</v>
      </c>
      <c r="K571" t="s">
        <v>833</v>
      </c>
      <c r="L571">
        <v>6</v>
      </c>
      <c r="M571">
        <v>10</v>
      </c>
      <c r="N571" t="s">
        <v>834</v>
      </c>
      <c r="O571" t="s">
        <v>54</v>
      </c>
      <c r="P571">
        <v>1400</v>
      </c>
      <c r="Q571" t="s">
        <v>93</v>
      </c>
      <c r="R571">
        <v>1440</v>
      </c>
      <c r="S571" t="s">
        <v>71</v>
      </c>
      <c r="T571">
        <v>1441</v>
      </c>
      <c r="U571" t="s">
        <v>99</v>
      </c>
      <c r="V571">
        <v>3</v>
      </c>
      <c r="W571" t="s">
        <v>867</v>
      </c>
      <c r="X571">
        <v>1000</v>
      </c>
      <c r="Y571" t="s">
        <v>71</v>
      </c>
      <c r="Z571" t="s">
        <v>1003</v>
      </c>
      <c r="AA571" t="s">
        <v>835</v>
      </c>
      <c r="AB571" t="s">
        <v>164</v>
      </c>
      <c r="AC571" t="s">
        <v>172</v>
      </c>
      <c r="AD571" t="s">
        <v>836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 s="1">
        <v>1193231.51</v>
      </c>
      <c r="AQ571">
        <v>0</v>
      </c>
      <c r="AR571">
        <v>0</v>
      </c>
      <c r="AS571" s="1">
        <v>1193231.51</v>
      </c>
      <c r="AT571">
        <v>0</v>
      </c>
    </row>
    <row r="572" spans="1:46" hidden="1" x14ac:dyDescent="0.35">
      <c r="A572" t="s">
        <v>1002</v>
      </c>
      <c r="B572" t="s">
        <v>64</v>
      </c>
      <c r="C572">
        <v>1</v>
      </c>
      <c r="D572" t="s">
        <v>45</v>
      </c>
      <c r="E572">
        <v>1.7</v>
      </c>
      <c r="F572" t="s">
        <v>154</v>
      </c>
      <c r="G572" t="s">
        <v>155</v>
      </c>
      <c r="H572" t="s">
        <v>156</v>
      </c>
      <c r="I572" t="s">
        <v>157</v>
      </c>
      <c r="J572" t="s">
        <v>158</v>
      </c>
      <c r="K572" t="s">
        <v>833</v>
      </c>
      <c r="L572">
        <v>6</v>
      </c>
      <c r="M572">
        <v>10</v>
      </c>
      <c r="N572" t="s">
        <v>834</v>
      </c>
      <c r="O572" t="s">
        <v>54</v>
      </c>
      <c r="P572">
        <v>1500</v>
      </c>
      <c r="Q572" t="s">
        <v>78</v>
      </c>
      <c r="R572">
        <v>1590</v>
      </c>
      <c r="S572" t="s">
        <v>71</v>
      </c>
      <c r="T572">
        <v>1591</v>
      </c>
      <c r="U572" t="s">
        <v>79</v>
      </c>
      <c r="V572">
        <v>3</v>
      </c>
      <c r="W572" t="s">
        <v>867</v>
      </c>
      <c r="X572">
        <v>1000</v>
      </c>
      <c r="Y572" t="s">
        <v>71</v>
      </c>
      <c r="Z572" t="s">
        <v>1003</v>
      </c>
      <c r="AA572" t="s">
        <v>835</v>
      </c>
      <c r="AB572" t="s">
        <v>164</v>
      </c>
      <c r="AC572" t="s">
        <v>172</v>
      </c>
      <c r="AD572" t="s">
        <v>836</v>
      </c>
      <c r="AG572" s="1">
        <v>1954400</v>
      </c>
      <c r="AH572">
        <v>0</v>
      </c>
      <c r="AI572" s="1">
        <v>1954400</v>
      </c>
      <c r="AJ572" s="1">
        <v>1954400</v>
      </c>
      <c r="AK572" s="1">
        <v>1954400</v>
      </c>
      <c r="AL572" s="1">
        <v>1954400</v>
      </c>
      <c r="AM572" s="1">
        <v>1954400</v>
      </c>
      <c r="AN572">
        <v>0</v>
      </c>
      <c r="AO572">
        <v>0</v>
      </c>
      <c r="AP572" s="1">
        <v>19479665.379999999</v>
      </c>
      <c r="AQ572">
        <v>0</v>
      </c>
      <c r="AR572">
        <v>0</v>
      </c>
      <c r="AS572" s="1">
        <v>17525265.379999999</v>
      </c>
      <c r="AT572" s="1">
        <v>1954400</v>
      </c>
    </row>
    <row r="573" spans="1:46" hidden="1" x14ac:dyDescent="0.35">
      <c r="A573" t="s">
        <v>1002</v>
      </c>
      <c r="B573" t="s">
        <v>64</v>
      </c>
      <c r="C573">
        <v>1</v>
      </c>
      <c r="D573" t="s">
        <v>45</v>
      </c>
      <c r="E573">
        <v>1.7</v>
      </c>
      <c r="F573" t="s">
        <v>154</v>
      </c>
      <c r="G573" t="s">
        <v>155</v>
      </c>
      <c r="H573" t="s">
        <v>156</v>
      </c>
      <c r="I573" t="s">
        <v>157</v>
      </c>
      <c r="J573" t="s">
        <v>158</v>
      </c>
      <c r="K573" t="s">
        <v>833</v>
      </c>
      <c r="L573">
        <v>6</v>
      </c>
      <c r="M573">
        <v>67</v>
      </c>
      <c r="N573" t="s">
        <v>837</v>
      </c>
      <c r="O573" t="s">
        <v>54</v>
      </c>
      <c r="P573">
        <v>1100</v>
      </c>
      <c r="Q573" t="s">
        <v>70</v>
      </c>
      <c r="R573">
        <v>1130</v>
      </c>
      <c r="S573" t="s">
        <v>71</v>
      </c>
      <c r="T573">
        <v>1131</v>
      </c>
      <c r="U573" t="s">
        <v>89</v>
      </c>
      <c r="V573">
        <v>3</v>
      </c>
      <c r="W573" t="s">
        <v>867</v>
      </c>
      <c r="X573">
        <v>1000</v>
      </c>
      <c r="Y573" t="s">
        <v>71</v>
      </c>
      <c r="Z573" t="s">
        <v>1003</v>
      </c>
      <c r="AA573" t="s">
        <v>835</v>
      </c>
      <c r="AB573" t="s">
        <v>164</v>
      </c>
      <c r="AC573" t="s">
        <v>172</v>
      </c>
      <c r="AD573" t="s">
        <v>838</v>
      </c>
      <c r="AG573" s="1">
        <v>55230903.659999996</v>
      </c>
      <c r="AH573">
        <v>0</v>
      </c>
      <c r="AI573" s="1">
        <v>7502359.9100000001</v>
      </c>
      <c r="AJ573" s="1">
        <v>7502359.9100000001</v>
      </c>
      <c r="AK573" s="1">
        <v>7502359.9100000001</v>
      </c>
      <c r="AL573" s="1">
        <v>7502359.9100000001</v>
      </c>
      <c r="AM573" s="1">
        <v>7502359.9100000001</v>
      </c>
      <c r="AN573" s="1">
        <v>47728543.75</v>
      </c>
      <c r="AO573" s="1">
        <v>47728543.75</v>
      </c>
      <c r="AP573">
        <v>0</v>
      </c>
      <c r="AQ573" s="1">
        <v>55230903.659999996</v>
      </c>
      <c r="AR573">
        <v>0</v>
      </c>
      <c r="AS573">
        <v>0</v>
      </c>
      <c r="AT573" s="1">
        <v>55230903.659999996</v>
      </c>
    </row>
    <row r="574" spans="1:46" hidden="1" x14ac:dyDescent="0.35">
      <c r="A574" t="s">
        <v>1002</v>
      </c>
      <c r="B574" t="s">
        <v>64</v>
      </c>
      <c r="C574">
        <v>1</v>
      </c>
      <c r="D574" t="s">
        <v>45</v>
      </c>
      <c r="E574">
        <v>1.7</v>
      </c>
      <c r="F574" t="s">
        <v>154</v>
      </c>
      <c r="G574" t="s">
        <v>155</v>
      </c>
      <c r="H574" t="s">
        <v>156</v>
      </c>
      <c r="I574" t="s">
        <v>157</v>
      </c>
      <c r="J574" t="s">
        <v>158</v>
      </c>
      <c r="K574" t="s">
        <v>833</v>
      </c>
      <c r="L574">
        <v>6</v>
      </c>
      <c r="M574">
        <v>67</v>
      </c>
      <c r="N574" t="s">
        <v>837</v>
      </c>
      <c r="O574" t="s">
        <v>54</v>
      </c>
      <c r="P574">
        <v>1300</v>
      </c>
      <c r="Q574" t="s">
        <v>90</v>
      </c>
      <c r="R574">
        <v>1322</v>
      </c>
      <c r="S574" t="s">
        <v>71</v>
      </c>
      <c r="T574">
        <v>1322</v>
      </c>
      <c r="U574" t="s">
        <v>92</v>
      </c>
      <c r="V574">
        <v>3</v>
      </c>
      <c r="W574" t="s">
        <v>867</v>
      </c>
      <c r="X574">
        <v>1000</v>
      </c>
      <c r="Y574" t="s">
        <v>71</v>
      </c>
      <c r="Z574" t="s">
        <v>1003</v>
      </c>
      <c r="AA574" t="s">
        <v>835</v>
      </c>
      <c r="AB574" t="s">
        <v>164</v>
      </c>
      <c r="AC574" t="s">
        <v>172</v>
      </c>
      <c r="AD574" t="s">
        <v>838</v>
      </c>
      <c r="AG574" s="1">
        <v>27703558.600000001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 s="1">
        <v>27703558.600000001</v>
      </c>
      <c r="AO574" s="1">
        <v>27703558.600000001</v>
      </c>
      <c r="AP574">
        <v>0</v>
      </c>
      <c r="AQ574" s="1">
        <v>27703558.600000001</v>
      </c>
      <c r="AR574">
        <v>0</v>
      </c>
      <c r="AS574">
        <v>0</v>
      </c>
      <c r="AT574" s="1">
        <v>27703558.600000001</v>
      </c>
    </row>
    <row r="575" spans="1:46" hidden="1" x14ac:dyDescent="0.35">
      <c r="A575" t="s">
        <v>1002</v>
      </c>
      <c r="B575" t="s">
        <v>64</v>
      </c>
      <c r="C575">
        <v>1</v>
      </c>
      <c r="D575" t="s">
        <v>45</v>
      </c>
      <c r="E575">
        <v>1.7</v>
      </c>
      <c r="F575" t="s">
        <v>154</v>
      </c>
      <c r="G575" t="s">
        <v>155</v>
      </c>
      <c r="H575" t="s">
        <v>156</v>
      </c>
      <c r="I575" t="s">
        <v>157</v>
      </c>
      <c r="J575" t="s">
        <v>158</v>
      </c>
      <c r="K575" t="s">
        <v>833</v>
      </c>
      <c r="L575">
        <v>6</v>
      </c>
      <c r="M575">
        <v>67</v>
      </c>
      <c r="N575" t="s">
        <v>837</v>
      </c>
      <c r="O575" t="s">
        <v>54</v>
      </c>
      <c r="P575">
        <v>1400</v>
      </c>
      <c r="Q575" t="s">
        <v>93</v>
      </c>
      <c r="R575">
        <v>1410</v>
      </c>
      <c r="S575" t="s">
        <v>71</v>
      </c>
      <c r="T575">
        <v>1411</v>
      </c>
      <c r="U575" t="s">
        <v>94</v>
      </c>
      <c r="V575">
        <v>3</v>
      </c>
      <c r="W575" t="s">
        <v>867</v>
      </c>
      <c r="X575">
        <v>1000</v>
      </c>
      <c r="Y575" t="s">
        <v>71</v>
      </c>
      <c r="Z575" t="s">
        <v>1003</v>
      </c>
      <c r="AA575" t="s">
        <v>835</v>
      </c>
      <c r="AB575" t="s">
        <v>164</v>
      </c>
      <c r="AC575" t="s">
        <v>172</v>
      </c>
      <c r="AD575" t="s">
        <v>838</v>
      </c>
      <c r="AG575" s="1">
        <v>11967937.310000001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 s="1">
        <v>11967937.310000001</v>
      </c>
      <c r="AO575" s="1">
        <v>11967937.310000001</v>
      </c>
      <c r="AP575">
        <v>0</v>
      </c>
      <c r="AQ575" s="1">
        <v>11967937.310000001</v>
      </c>
      <c r="AR575">
        <v>0</v>
      </c>
      <c r="AS575">
        <v>0</v>
      </c>
      <c r="AT575" s="1">
        <v>11967937.310000001</v>
      </c>
    </row>
    <row r="576" spans="1:46" hidden="1" x14ac:dyDescent="0.35">
      <c r="A576" t="s">
        <v>1002</v>
      </c>
      <c r="B576" t="s">
        <v>64</v>
      </c>
      <c r="C576">
        <v>1</v>
      </c>
      <c r="D576" t="s">
        <v>45</v>
      </c>
      <c r="E576">
        <v>1.7</v>
      </c>
      <c r="F576" t="s">
        <v>154</v>
      </c>
      <c r="G576" t="s">
        <v>155</v>
      </c>
      <c r="H576" t="s">
        <v>156</v>
      </c>
      <c r="I576" t="s">
        <v>157</v>
      </c>
      <c r="J576" t="s">
        <v>158</v>
      </c>
      <c r="K576" t="s">
        <v>833</v>
      </c>
      <c r="L576">
        <v>6</v>
      </c>
      <c r="M576">
        <v>67</v>
      </c>
      <c r="N576" t="s">
        <v>837</v>
      </c>
      <c r="O576" t="s">
        <v>54</v>
      </c>
      <c r="P576">
        <v>1400</v>
      </c>
      <c r="Q576" t="s">
        <v>93</v>
      </c>
      <c r="R576">
        <v>142</v>
      </c>
      <c r="S576" t="s">
        <v>95</v>
      </c>
      <c r="T576">
        <v>1421</v>
      </c>
      <c r="U576" t="s">
        <v>96</v>
      </c>
      <c r="V576">
        <v>3</v>
      </c>
      <c r="W576" t="s">
        <v>867</v>
      </c>
      <c r="X576">
        <v>1000</v>
      </c>
      <c r="Y576" t="s">
        <v>71</v>
      </c>
      <c r="Z576" t="s">
        <v>1003</v>
      </c>
      <c r="AA576" t="s">
        <v>835</v>
      </c>
      <c r="AB576" t="s">
        <v>164</v>
      </c>
      <c r="AC576" t="s">
        <v>172</v>
      </c>
      <c r="AD576" t="s">
        <v>838</v>
      </c>
      <c r="AG576" s="1">
        <v>3496153.01</v>
      </c>
      <c r="AH576">
        <v>0</v>
      </c>
      <c r="AI576" s="1">
        <v>227896.24</v>
      </c>
      <c r="AJ576" s="1">
        <v>227896.24</v>
      </c>
      <c r="AK576" s="1">
        <v>227896.24</v>
      </c>
      <c r="AL576" s="1">
        <v>227896.24</v>
      </c>
      <c r="AM576" s="1">
        <v>227896.24</v>
      </c>
      <c r="AN576" s="1">
        <v>3268256.77</v>
      </c>
      <c r="AO576" s="1">
        <v>3268256.77</v>
      </c>
      <c r="AP576">
        <v>0</v>
      </c>
      <c r="AQ576" s="1">
        <v>3496153.01</v>
      </c>
      <c r="AR576">
        <v>0</v>
      </c>
      <c r="AS576">
        <v>0</v>
      </c>
      <c r="AT576" s="1">
        <v>3496153.01</v>
      </c>
    </row>
    <row r="577" spans="1:46" hidden="1" x14ac:dyDescent="0.35">
      <c r="A577" t="s">
        <v>1002</v>
      </c>
      <c r="B577" t="s">
        <v>64</v>
      </c>
      <c r="C577">
        <v>1</v>
      </c>
      <c r="D577" t="s">
        <v>45</v>
      </c>
      <c r="E577">
        <v>1.7</v>
      </c>
      <c r="F577" t="s">
        <v>154</v>
      </c>
      <c r="G577" t="s">
        <v>155</v>
      </c>
      <c r="H577" t="s">
        <v>156</v>
      </c>
      <c r="I577" t="s">
        <v>157</v>
      </c>
      <c r="J577" t="s">
        <v>158</v>
      </c>
      <c r="K577" t="s">
        <v>833</v>
      </c>
      <c r="L577">
        <v>6</v>
      </c>
      <c r="M577">
        <v>67</v>
      </c>
      <c r="N577" t="s">
        <v>837</v>
      </c>
      <c r="O577" t="s">
        <v>54</v>
      </c>
      <c r="P577">
        <v>1400</v>
      </c>
      <c r="Q577" t="s">
        <v>93</v>
      </c>
      <c r="R577">
        <v>1431</v>
      </c>
      <c r="S577" t="s">
        <v>71</v>
      </c>
      <c r="T577">
        <v>1431</v>
      </c>
      <c r="U577" t="s">
        <v>97</v>
      </c>
      <c r="V577">
        <v>3</v>
      </c>
      <c r="W577" t="s">
        <v>867</v>
      </c>
      <c r="X577">
        <v>1000</v>
      </c>
      <c r="Y577" t="s">
        <v>71</v>
      </c>
      <c r="Z577" t="s">
        <v>1003</v>
      </c>
      <c r="AA577" t="s">
        <v>835</v>
      </c>
      <c r="AB577" t="s">
        <v>164</v>
      </c>
      <c r="AC577" t="s">
        <v>172</v>
      </c>
      <c r="AD577" t="s">
        <v>838</v>
      </c>
      <c r="AG577" s="1">
        <v>2330722.62</v>
      </c>
      <c r="AH577">
        <v>0</v>
      </c>
      <c r="AI577" s="1">
        <v>151934.75</v>
      </c>
      <c r="AJ577" s="1">
        <v>151934.75</v>
      </c>
      <c r="AK577" s="1">
        <v>151934.75</v>
      </c>
      <c r="AL577" s="1">
        <v>151934.75</v>
      </c>
      <c r="AM577" s="1">
        <v>151934.75</v>
      </c>
      <c r="AN577" s="1">
        <v>2178787.87</v>
      </c>
      <c r="AO577" s="1">
        <v>2178787.87</v>
      </c>
      <c r="AP577">
        <v>0</v>
      </c>
      <c r="AQ577" s="1">
        <v>2330722.62</v>
      </c>
      <c r="AR577">
        <v>0</v>
      </c>
      <c r="AS577">
        <v>0</v>
      </c>
      <c r="AT577" s="1">
        <v>2330722.62</v>
      </c>
    </row>
    <row r="578" spans="1:46" hidden="1" x14ac:dyDescent="0.35">
      <c r="A578" t="s">
        <v>1002</v>
      </c>
      <c r="B578" t="s">
        <v>64</v>
      </c>
      <c r="C578">
        <v>1</v>
      </c>
      <c r="D578" t="s">
        <v>45</v>
      </c>
      <c r="E578">
        <v>1.7</v>
      </c>
      <c r="F578" t="s">
        <v>154</v>
      </c>
      <c r="G578" t="s">
        <v>155</v>
      </c>
      <c r="H578" t="s">
        <v>156</v>
      </c>
      <c r="I578" t="s">
        <v>157</v>
      </c>
      <c r="J578" t="s">
        <v>158</v>
      </c>
      <c r="K578" t="s">
        <v>833</v>
      </c>
      <c r="L578">
        <v>6</v>
      </c>
      <c r="M578">
        <v>67</v>
      </c>
      <c r="N578" t="s">
        <v>837</v>
      </c>
      <c r="O578" t="s">
        <v>54</v>
      </c>
      <c r="P578">
        <v>1500</v>
      </c>
      <c r="Q578" t="s">
        <v>78</v>
      </c>
      <c r="R578">
        <v>1590</v>
      </c>
      <c r="S578" t="s">
        <v>71</v>
      </c>
      <c r="T578">
        <v>1591</v>
      </c>
      <c r="U578" t="s">
        <v>79</v>
      </c>
      <c r="V578">
        <v>3</v>
      </c>
      <c r="W578" t="s">
        <v>867</v>
      </c>
      <c r="X578">
        <v>1000</v>
      </c>
      <c r="Y578" t="s">
        <v>71</v>
      </c>
      <c r="Z578" t="s">
        <v>1003</v>
      </c>
      <c r="AA578" t="s">
        <v>835</v>
      </c>
      <c r="AB578" t="s">
        <v>164</v>
      </c>
      <c r="AC578" t="s">
        <v>172</v>
      </c>
      <c r="AD578" t="s">
        <v>838</v>
      </c>
      <c r="AG578" s="1">
        <v>15084382.460000001</v>
      </c>
      <c r="AH578">
        <v>0</v>
      </c>
      <c r="AI578" s="1">
        <v>492800</v>
      </c>
      <c r="AJ578" s="1">
        <v>492800</v>
      </c>
      <c r="AK578" s="1">
        <v>492800</v>
      </c>
      <c r="AL578" s="1">
        <v>492800</v>
      </c>
      <c r="AM578" s="1">
        <v>492800</v>
      </c>
      <c r="AN578" s="1">
        <v>14591582.460000001</v>
      </c>
      <c r="AO578" s="1">
        <v>14591582.460000001</v>
      </c>
      <c r="AP578">
        <v>0</v>
      </c>
      <c r="AQ578" s="1">
        <v>15084382.460000001</v>
      </c>
      <c r="AR578">
        <v>0</v>
      </c>
      <c r="AS578">
        <v>0</v>
      </c>
      <c r="AT578" s="1">
        <v>15084382.460000001</v>
      </c>
    </row>
    <row r="579" spans="1:46" hidden="1" x14ac:dyDescent="0.35">
      <c r="A579" t="s">
        <v>1002</v>
      </c>
      <c r="B579" t="s">
        <v>64</v>
      </c>
      <c r="C579">
        <v>2</v>
      </c>
      <c r="D579" t="s">
        <v>183</v>
      </c>
      <c r="E579">
        <v>2.2000000000000002</v>
      </c>
      <c r="F579" t="s">
        <v>193</v>
      </c>
      <c r="G579" t="s">
        <v>459</v>
      </c>
      <c r="H579" t="s">
        <v>460</v>
      </c>
      <c r="I579" t="s">
        <v>65</v>
      </c>
      <c r="J579" t="s">
        <v>66</v>
      </c>
      <c r="K579" t="s">
        <v>822</v>
      </c>
      <c r="L579">
        <v>1</v>
      </c>
      <c r="M579">
        <v>68</v>
      </c>
      <c r="N579" t="s">
        <v>893</v>
      </c>
      <c r="O579" t="s">
        <v>54</v>
      </c>
      <c r="P579">
        <v>3100</v>
      </c>
      <c r="Q579" t="s">
        <v>198</v>
      </c>
      <c r="R579">
        <v>3110</v>
      </c>
      <c r="S579" t="s">
        <v>56</v>
      </c>
      <c r="T579">
        <v>3111</v>
      </c>
      <c r="U579" t="s">
        <v>199</v>
      </c>
      <c r="V579">
        <v>0</v>
      </c>
      <c r="W579" t="s">
        <v>58</v>
      </c>
      <c r="X579">
        <v>3000</v>
      </c>
      <c r="Y579" t="s">
        <v>56</v>
      </c>
      <c r="Z579" t="s">
        <v>1003</v>
      </c>
      <c r="AA579" t="s">
        <v>824</v>
      </c>
      <c r="AB579" t="s">
        <v>472</v>
      </c>
      <c r="AC579" t="s">
        <v>473</v>
      </c>
      <c r="AD579" t="s">
        <v>885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</row>
    <row r="580" spans="1:46" hidden="1" x14ac:dyDescent="0.35">
      <c r="A580" t="s">
        <v>1002</v>
      </c>
      <c r="B580" t="s">
        <v>64</v>
      </c>
      <c r="C580">
        <v>2</v>
      </c>
      <c r="D580" t="s">
        <v>183</v>
      </c>
      <c r="E580">
        <v>2.2000000000000002</v>
      </c>
      <c r="F580" t="s">
        <v>193</v>
      </c>
      <c r="G580" t="s">
        <v>194</v>
      </c>
      <c r="H580" t="s">
        <v>195</v>
      </c>
      <c r="I580" t="s">
        <v>65</v>
      </c>
      <c r="J580" t="s">
        <v>66</v>
      </c>
      <c r="K580" t="s">
        <v>855</v>
      </c>
      <c r="L580">
        <v>2</v>
      </c>
      <c r="M580">
        <v>26</v>
      </c>
      <c r="N580" t="s">
        <v>894</v>
      </c>
      <c r="O580" t="s">
        <v>54</v>
      </c>
      <c r="P580">
        <v>3100</v>
      </c>
      <c r="Q580" t="s">
        <v>198</v>
      </c>
      <c r="R580">
        <v>3110</v>
      </c>
      <c r="S580" t="s">
        <v>56</v>
      </c>
      <c r="T580">
        <v>3111</v>
      </c>
      <c r="U580" t="s">
        <v>199</v>
      </c>
      <c r="V580">
        <v>0</v>
      </c>
      <c r="W580" t="s">
        <v>58</v>
      </c>
      <c r="X580">
        <v>3000</v>
      </c>
      <c r="Y580" t="s">
        <v>56</v>
      </c>
      <c r="Z580" t="s">
        <v>1003</v>
      </c>
      <c r="AA580" t="s">
        <v>857</v>
      </c>
      <c r="AB580" t="s">
        <v>148</v>
      </c>
      <c r="AC580" t="s">
        <v>200</v>
      </c>
      <c r="AD580" t="s">
        <v>201</v>
      </c>
      <c r="AG580" s="1">
        <v>30700000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 s="1">
        <v>30700000</v>
      </c>
      <c r="AO580" s="1">
        <v>30700000</v>
      </c>
      <c r="AP580">
        <v>0</v>
      </c>
      <c r="AQ580" s="1">
        <v>30700000</v>
      </c>
      <c r="AR580">
        <v>0</v>
      </c>
      <c r="AS580">
        <v>0</v>
      </c>
      <c r="AT580" s="1">
        <v>30700000</v>
      </c>
    </row>
    <row r="581" spans="1:46" hidden="1" x14ac:dyDescent="0.35">
      <c r="A581" t="s">
        <v>781</v>
      </c>
      <c r="B581" t="s">
        <v>44</v>
      </c>
      <c r="C581">
        <v>1</v>
      </c>
      <c r="D581" t="s">
        <v>45</v>
      </c>
      <c r="E581">
        <v>1.3</v>
      </c>
      <c r="F581" t="s">
        <v>46</v>
      </c>
      <c r="G581" t="s">
        <v>47</v>
      </c>
      <c r="H581" t="s">
        <v>48</v>
      </c>
      <c r="I581" t="s">
        <v>49</v>
      </c>
      <c r="J581" t="s">
        <v>50</v>
      </c>
      <c r="K581" t="s">
        <v>808</v>
      </c>
      <c r="L581">
        <v>5</v>
      </c>
      <c r="M581">
        <v>7</v>
      </c>
      <c r="N581" t="s">
        <v>809</v>
      </c>
      <c r="O581" t="s">
        <v>54</v>
      </c>
      <c r="P581">
        <v>3900</v>
      </c>
      <c r="Q581" t="s">
        <v>55</v>
      </c>
      <c r="R581">
        <v>3920</v>
      </c>
      <c r="S581" t="s">
        <v>56</v>
      </c>
      <c r="T581">
        <v>3921</v>
      </c>
      <c r="U581" t="s">
        <v>57</v>
      </c>
      <c r="V581">
        <v>0</v>
      </c>
      <c r="W581" t="s">
        <v>58</v>
      </c>
      <c r="X581">
        <v>3000</v>
      </c>
      <c r="Y581" t="s">
        <v>56</v>
      </c>
      <c r="Z581" t="s">
        <v>782</v>
      </c>
      <c r="AA581" t="s">
        <v>60</v>
      </c>
      <c r="AB581" t="s">
        <v>810</v>
      </c>
      <c r="AC581" t="s">
        <v>61</v>
      </c>
      <c r="AD581" t="s">
        <v>811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</row>
    <row r="582" spans="1:46" hidden="1" x14ac:dyDescent="0.35">
      <c r="A582" t="s">
        <v>789</v>
      </c>
      <c r="B582" t="s">
        <v>64</v>
      </c>
      <c r="C582">
        <v>1</v>
      </c>
      <c r="D582" t="s">
        <v>45</v>
      </c>
      <c r="E582">
        <v>1.3</v>
      </c>
      <c r="F582" t="s">
        <v>46</v>
      </c>
      <c r="G582" t="s">
        <v>47</v>
      </c>
      <c r="H582" t="s">
        <v>48</v>
      </c>
      <c r="I582" t="s">
        <v>49</v>
      </c>
      <c r="J582" t="s">
        <v>50</v>
      </c>
      <c r="K582" t="s">
        <v>808</v>
      </c>
      <c r="L582">
        <v>5</v>
      </c>
      <c r="M582">
        <v>7</v>
      </c>
      <c r="N582" t="s">
        <v>809</v>
      </c>
      <c r="O582" t="s">
        <v>54</v>
      </c>
      <c r="P582">
        <v>3900</v>
      </c>
      <c r="Q582" t="s">
        <v>55</v>
      </c>
      <c r="R582">
        <v>3920</v>
      </c>
      <c r="S582" t="s">
        <v>56</v>
      </c>
      <c r="T582">
        <v>3921</v>
      </c>
      <c r="U582" t="s">
        <v>57</v>
      </c>
      <c r="V582">
        <v>0</v>
      </c>
      <c r="W582" t="s">
        <v>58</v>
      </c>
      <c r="X582">
        <v>3000</v>
      </c>
      <c r="Y582" t="s">
        <v>56</v>
      </c>
      <c r="Z582" t="s">
        <v>790</v>
      </c>
      <c r="AA582" t="s">
        <v>60</v>
      </c>
      <c r="AB582" t="s">
        <v>810</v>
      </c>
      <c r="AC582" t="s">
        <v>61</v>
      </c>
      <c r="AD582" t="s">
        <v>811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</row>
    <row r="583" spans="1:46" hidden="1" x14ac:dyDescent="0.35">
      <c r="A583" t="s">
        <v>778</v>
      </c>
      <c r="B583" t="s">
        <v>44</v>
      </c>
      <c r="C583">
        <v>1</v>
      </c>
      <c r="D583" t="s">
        <v>45</v>
      </c>
      <c r="E583">
        <v>1.3</v>
      </c>
      <c r="F583" t="s">
        <v>46</v>
      </c>
      <c r="G583" t="s">
        <v>47</v>
      </c>
      <c r="H583" t="s">
        <v>48</v>
      </c>
      <c r="I583" t="s">
        <v>49</v>
      </c>
      <c r="J583" t="s">
        <v>50</v>
      </c>
      <c r="K583" t="s">
        <v>808</v>
      </c>
      <c r="L583">
        <v>5</v>
      </c>
      <c r="M583">
        <v>7</v>
      </c>
      <c r="N583" t="s">
        <v>809</v>
      </c>
      <c r="O583" t="s">
        <v>54</v>
      </c>
      <c r="P583">
        <v>3900</v>
      </c>
      <c r="Q583" t="s">
        <v>55</v>
      </c>
      <c r="R583">
        <v>3920</v>
      </c>
      <c r="S583" t="s">
        <v>56</v>
      </c>
      <c r="T583">
        <v>3921</v>
      </c>
      <c r="U583" t="s">
        <v>57</v>
      </c>
      <c r="V583">
        <v>0</v>
      </c>
      <c r="W583" t="s">
        <v>58</v>
      </c>
      <c r="X583">
        <v>3000</v>
      </c>
      <c r="Y583" t="s">
        <v>56</v>
      </c>
      <c r="Z583" t="s">
        <v>779</v>
      </c>
      <c r="AA583" t="s">
        <v>60</v>
      </c>
      <c r="AB583" t="s">
        <v>810</v>
      </c>
      <c r="AC583" t="s">
        <v>61</v>
      </c>
      <c r="AD583" t="s">
        <v>811</v>
      </c>
      <c r="AG583" s="1">
        <v>2181893.9700000002</v>
      </c>
      <c r="AH583">
        <v>0</v>
      </c>
      <c r="AI583" s="1">
        <v>2181893.9700000002</v>
      </c>
      <c r="AJ583" s="1">
        <v>2181893.9700000002</v>
      </c>
      <c r="AK583" s="1">
        <v>2181893.9700000002</v>
      </c>
      <c r="AL583" s="1">
        <v>2181893.9700000002</v>
      </c>
      <c r="AM583" s="1">
        <v>2181893.9700000002</v>
      </c>
      <c r="AN583">
        <v>0</v>
      </c>
      <c r="AO583">
        <v>0</v>
      </c>
      <c r="AP583" s="1">
        <v>2181893.9700000002</v>
      </c>
      <c r="AQ583">
        <v>0</v>
      </c>
      <c r="AR583">
        <v>0</v>
      </c>
      <c r="AS583">
        <v>0</v>
      </c>
      <c r="AT583" s="1">
        <v>2181893.9700000002</v>
      </c>
    </row>
    <row r="584" spans="1:46" hidden="1" x14ac:dyDescent="0.35">
      <c r="A584" t="s">
        <v>774</v>
      </c>
      <c r="B584" t="s">
        <v>64</v>
      </c>
      <c r="C584">
        <v>1</v>
      </c>
      <c r="D584" t="s">
        <v>45</v>
      </c>
      <c r="E584">
        <v>1.3</v>
      </c>
      <c r="F584" t="s">
        <v>46</v>
      </c>
      <c r="G584" t="s">
        <v>47</v>
      </c>
      <c r="H584" t="s">
        <v>48</v>
      </c>
      <c r="I584" t="s">
        <v>49</v>
      </c>
      <c r="J584" t="s">
        <v>50</v>
      </c>
      <c r="K584" t="s">
        <v>808</v>
      </c>
      <c r="L584">
        <v>5</v>
      </c>
      <c r="M584">
        <v>7</v>
      </c>
      <c r="N584" t="s">
        <v>809</v>
      </c>
      <c r="O584" t="s">
        <v>54</v>
      </c>
      <c r="P584">
        <v>3900</v>
      </c>
      <c r="Q584" t="s">
        <v>55</v>
      </c>
      <c r="R584">
        <v>3920</v>
      </c>
      <c r="S584" t="s">
        <v>56</v>
      </c>
      <c r="T584">
        <v>3921</v>
      </c>
      <c r="U584" t="s">
        <v>57</v>
      </c>
      <c r="V584">
        <v>0</v>
      </c>
      <c r="W584" t="s">
        <v>58</v>
      </c>
      <c r="X584">
        <v>3000</v>
      </c>
      <c r="Y584" t="s">
        <v>56</v>
      </c>
      <c r="Z584" t="s">
        <v>775</v>
      </c>
      <c r="AA584" t="s">
        <v>60</v>
      </c>
      <c r="AB584" t="s">
        <v>810</v>
      </c>
      <c r="AC584" t="s">
        <v>61</v>
      </c>
      <c r="AD584" t="s">
        <v>811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</row>
    <row r="585" spans="1:46" hidden="1" x14ac:dyDescent="0.35">
      <c r="A585" t="s">
        <v>803</v>
      </c>
      <c r="B585" t="s">
        <v>44</v>
      </c>
      <c r="C585">
        <v>1</v>
      </c>
      <c r="D585" t="s">
        <v>45</v>
      </c>
      <c r="E585">
        <v>1.3</v>
      </c>
      <c r="F585" t="s">
        <v>46</v>
      </c>
      <c r="G585" t="s">
        <v>47</v>
      </c>
      <c r="H585" t="s">
        <v>48</v>
      </c>
      <c r="I585" t="s">
        <v>49</v>
      </c>
      <c r="J585" t="s">
        <v>50</v>
      </c>
      <c r="K585" t="s">
        <v>808</v>
      </c>
      <c r="L585">
        <v>5</v>
      </c>
      <c r="M585">
        <v>7</v>
      </c>
      <c r="N585" t="s">
        <v>809</v>
      </c>
      <c r="O585" t="s">
        <v>54</v>
      </c>
      <c r="P585">
        <v>3900</v>
      </c>
      <c r="Q585" t="s">
        <v>55</v>
      </c>
      <c r="R585">
        <v>3920</v>
      </c>
      <c r="S585" t="s">
        <v>56</v>
      </c>
      <c r="T585">
        <v>3921</v>
      </c>
      <c r="U585" t="s">
        <v>57</v>
      </c>
      <c r="V585">
        <v>0</v>
      </c>
      <c r="W585" t="s">
        <v>58</v>
      </c>
      <c r="X585">
        <v>3000</v>
      </c>
      <c r="Y585" t="s">
        <v>56</v>
      </c>
      <c r="Z585" t="s">
        <v>804</v>
      </c>
      <c r="AA585" t="s">
        <v>60</v>
      </c>
      <c r="AB585" t="s">
        <v>810</v>
      </c>
      <c r="AC585" t="s">
        <v>61</v>
      </c>
      <c r="AD585" t="s">
        <v>811</v>
      </c>
      <c r="AG585" s="1">
        <v>9100000</v>
      </c>
      <c r="AH585">
        <v>0</v>
      </c>
      <c r="AI585" s="1">
        <v>9088455</v>
      </c>
      <c r="AJ585" s="1">
        <v>9088455</v>
      </c>
      <c r="AK585" s="1">
        <v>9088455</v>
      </c>
      <c r="AL585" s="1">
        <v>9088455</v>
      </c>
      <c r="AM585" s="1">
        <v>9088455</v>
      </c>
      <c r="AN585" s="1">
        <v>11545</v>
      </c>
      <c r="AO585" s="1">
        <v>11545</v>
      </c>
      <c r="AP585" s="1">
        <v>9100000</v>
      </c>
      <c r="AQ585">
        <v>0</v>
      </c>
      <c r="AR585">
        <v>0</v>
      </c>
      <c r="AS585">
        <v>0</v>
      </c>
      <c r="AT585" s="1">
        <v>9100000</v>
      </c>
    </row>
    <row r="586" spans="1:46" hidden="1" x14ac:dyDescent="0.35">
      <c r="A586" t="s">
        <v>1004</v>
      </c>
      <c r="B586" t="s">
        <v>64</v>
      </c>
      <c r="C586">
        <v>1</v>
      </c>
      <c r="D586" t="s">
        <v>45</v>
      </c>
      <c r="E586">
        <v>1.3</v>
      </c>
      <c r="F586" t="s">
        <v>46</v>
      </c>
      <c r="G586" t="s">
        <v>47</v>
      </c>
      <c r="H586" t="s">
        <v>48</v>
      </c>
      <c r="I586" t="s">
        <v>65</v>
      </c>
      <c r="J586" t="s">
        <v>66</v>
      </c>
      <c r="K586" t="s">
        <v>829</v>
      </c>
      <c r="L586">
        <v>5</v>
      </c>
      <c r="M586">
        <v>3</v>
      </c>
      <c r="N586" t="s">
        <v>830</v>
      </c>
      <c r="O586" t="s">
        <v>116</v>
      </c>
      <c r="P586">
        <v>5800</v>
      </c>
      <c r="Q586" t="s">
        <v>250</v>
      </c>
      <c r="R586">
        <v>5810</v>
      </c>
      <c r="S586" t="s">
        <v>118</v>
      </c>
      <c r="T586">
        <v>5811</v>
      </c>
      <c r="U586" t="s">
        <v>251</v>
      </c>
      <c r="V586">
        <v>62</v>
      </c>
      <c r="W586" t="s">
        <v>1005</v>
      </c>
      <c r="X586">
        <v>5000</v>
      </c>
      <c r="Y586" t="s">
        <v>118</v>
      </c>
      <c r="Z586" t="s">
        <v>1006</v>
      </c>
      <c r="AA586" t="s">
        <v>178</v>
      </c>
      <c r="AB586" t="s">
        <v>810</v>
      </c>
      <c r="AC586" t="s">
        <v>691</v>
      </c>
      <c r="AD586" t="s">
        <v>832</v>
      </c>
      <c r="AG586" s="1">
        <v>45000000</v>
      </c>
      <c r="AH586">
        <v>0</v>
      </c>
      <c r="AI586" s="1">
        <v>15756247.5</v>
      </c>
      <c r="AJ586" s="1">
        <v>15756247.5</v>
      </c>
      <c r="AK586" s="1">
        <v>15756247.5</v>
      </c>
      <c r="AL586" s="1">
        <v>15756247.5</v>
      </c>
      <c r="AM586">
        <v>0</v>
      </c>
      <c r="AN586" s="1">
        <v>29243752.5</v>
      </c>
      <c r="AO586" s="1">
        <v>45000000</v>
      </c>
      <c r="AP586" s="1">
        <v>45000000</v>
      </c>
      <c r="AQ586">
        <v>0</v>
      </c>
      <c r="AR586">
        <v>0</v>
      </c>
      <c r="AS586">
        <v>0</v>
      </c>
      <c r="AT586" s="1">
        <v>45000000</v>
      </c>
    </row>
    <row r="587" spans="1:46" hidden="1" x14ac:dyDescent="0.35">
      <c r="A587" t="s">
        <v>1007</v>
      </c>
      <c r="B587" t="s">
        <v>44</v>
      </c>
      <c r="C587">
        <v>1</v>
      </c>
      <c r="D587" t="s">
        <v>45</v>
      </c>
      <c r="E587">
        <v>1.3</v>
      </c>
      <c r="F587" t="s">
        <v>46</v>
      </c>
      <c r="G587" t="s">
        <v>47</v>
      </c>
      <c r="H587" t="s">
        <v>48</v>
      </c>
      <c r="I587" t="s">
        <v>138</v>
      </c>
      <c r="J587" t="s">
        <v>139</v>
      </c>
      <c r="K587" t="s">
        <v>822</v>
      </c>
      <c r="L587">
        <v>2</v>
      </c>
      <c r="M587">
        <v>49</v>
      </c>
      <c r="N587" t="s">
        <v>823</v>
      </c>
      <c r="O587" t="s">
        <v>116</v>
      </c>
      <c r="P587">
        <v>6100</v>
      </c>
      <c r="Q587" t="s">
        <v>143</v>
      </c>
      <c r="R587">
        <v>6130</v>
      </c>
      <c r="S587" t="s">
        <v>144</v>
      </c>
      <c r="T587">
        <v>6131</v>
      </c>
      <c r="U587" t="s">
        <v>152</v>
      </c>
      <c r="V587">
        <v>0</v>
      </c>
      <c r="W587" t="s">
        <v>58</v>
      </c>
      <c r="X587">
        <v>6000</v>
      </c>
      <c r="Y587" t="s">
        <v>146</v>
      </c>
      <c r="Z587" t="s">
        <v>1008</v>
      </c>
      <c r="AA587" t="s">
        <v>824</v>
      </c>
      <c r="AB587" t="s">
        <v>148</v>
      </c>
      <c r="AC587" t="s">
        <v>149</v>
      </c>
      <c r="AD587" t="s">
        <v>825</v>
      </c>
      <c r="AG587" s="1">
        <v>9500000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 s="1">
        <v>9500000</v>
      </c>
      <c r="AO587" s="1">
        <v>9500000</v>
      </c>
      <c r="AP587" s="1">
        <v>9500000</v>
      </c>
      <c r="AQ587">
        <v>0</v>
      </c>
      <c r="AR587">
        <v>0</v>
      </c>
      <c r="AS587">
        <v>0</v>
      </c>
      <c r="AT587" s="1">
        <v>9500000</v>
      </c>
    </row>
    <row r="588" spans="1:46" hidden="1" x14ac:dyDescent="0.35">
      <c r="A588" t="s">
        <v>1009</v>
      </c>
      <c r="B588" t="s">
        <v>44</v>
      </c>
      <c r="C588">
        <v>1</v>
      </c>
      <c r="D588" t="s">
        <v>45</v>
      </c>
      <c r="E588">
        <v>1.3</v>
      </c>
      <c r="F588" t="s">
        <v>46</v>
      </c>
      <c r="G588" t="s">
        <v>47</v>
      </c>
      <c r="H588" t="s">
        <v>48</v>
      </c>
      <c r="I588" t="s">
        <v>138</v>
      </c>
      <c r="J588" t="s">
        <v>139</v>
      </c>
      <c r="K588" t="s">
        <v>822</v>
      </c>
      <c r="L588">
        <v>2</v>
      </c>
      <c r="M588">
        <v>49</v>
      </c>
      <c r="N588" t="s">
        <v>823</v>
      </c>
      <c r="O588" t="s">
        <v>116</v>
      </c>
      <c r="P588">
        <v>6100</v>
      </c>
      <c r="Q588" t="s">
        <v>143</v>
      </c>
      <c r="R588">
        <v>6130</v>
      </c>
      <c r="S588" t="s">
        <v>144</v>
      </c>
      <c r="T588">
        <v>6131</v>
      </c>
      <c r="U588" t="s">
        <v>152</v>
      </c>
      <c r="V588">
        <v>0</v>
      </c>
      <c r="W588" t="s">
        <v>58</v>
      </c>
      <c r="X588">
        <v>6000</v>
      </c>
      <c r="Y588" t="s">
        <v>146</v>
      </c>
      <c r="Z588" t="s">
        <v>1010</v>
      </c>
      <c r="AA588" t="s">
        <v>824</v>
      </c>
      <c r="AB588" t="s">
        <v>148</v>
      </c>
      <c r="AC588" t="s">
        <v>149</v>
      </c>
      <c r="AD588" t="s">
        <v>825</v>
      </c>
      <c r="AG588" s="1">
        <v>9500000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 s="1">
        <v>9500000</v>
      </c>
      <c r="AO588" s="1">
        <v>9500000</v>
      </c>
      <c r="AP588" s="1">
        <v>9500000</v>
      </c>
      <c r="AQ588">
        <v>0</v>
      </c>
      <c r="AR588">
        <v>0</v>
      </c>
      <c r="AS588">
        <v>0</v>
      </c>
      <c r="AT588" s="1">
        <v>9500000</v>
      </c>
    </row>
    <row r="589" spans="1:46" hidden="1" x14ac:dyDescent="0.35">
      <c r="A589" t="s">
        <v>1011</v>
      </c>
      <c r="B589" t="s">
        <v>44</v>
      </c>
      <c r="C589">
        <v>1</v>
      </c>
      <c r="D589" t="s">
        <v>45</v>
      </c>
      <c r="E589">
        <v>1.3</v>
      </c>
      <c r="F589" t="s">
        <v>46</v>
      </c>
      <c r="G589" t="s">
        <v>47</v>
      </c>
      <c r="H589" t="s">
        <v>48</v>
      </c>
      <c r="I589" t="s">
        <v>138</v>
      </c>
      <c r="J589" t="s">
        <v>139</v>
      </c>
      <c r="K589" t="s">
        <v>822</v>
      </c>
      <c r="L589">
        <v>2</v>
      </c>
      <c r="M589">
        <v>49</v>
      </c>
      <c r="N589" t="s">
        <v>823</v>
      </c>
      <c r="O589" t="s">
        <v>116</v>
      </c>
      <c r="P589">
        <v>6100</v>
      </c>
      <c r="Q589" t="s">
        <v>143</v>
      </c>
      <c r="R589">
        <v>6130</v>
      </c>
      <c r="S589" t="s">
        <v>144</v>
      </c>
      <c r="T589">
        <v>6131</v>
      </c>
      <c r="U589" t="s">
        <v>152</v>
      </c>
      <c r="V589">
        <v>0</v>
      </c>
      <c r="W589" t="s">
        <v>58</v>
      </c>
      <c r="X589">
        <v>6000</v>
      </c>
      <c r="Y589" t="s">
        <v>146</v>
      </c>
      <c r="Z589" t="s">
        <v>1012</v>
      </c>
      <c r="AA589" t="s">
        <v>824</v>
      </c>
      <c r="AB589" t="s">
        <v>148</v>
      </c>
      <c r="AC589" t="s">
        <v>149</v>
      </c>
      <c r="AD589" t="s">
        <v>825</v>
      </c>
      <c r="AG589" s="1">
        <v>37975438.600000001</v>
      </c>
      <c r="AH589" s="1">
        <v>37975439.359999999</v>
      </c>
      <c r="AI589" s="1">
        <v>3823869.32</v>
      </c>
      <c r="AJ589" s="1">
        <v>3823869.32</v>
      </c>
      <c r="AK589" s="1">
        <v>1147160.8</v>
      </c>
      <c r="AL589">
        <v>0</v>
      </c>
      <c r="AM589">
        <v>0</v>
      </c>
      <c r="AN589" s="1">
        <v>34151569.280000001</v>
      </c>
      <c r="AO589" s="1">
        <v>37975438.600000001</v>
      </c>
      <c r="AP589">
        <v>0</v>
      </c>
      <c r="AQ589">
        <v>0</v>
      </c>
      <c r="AR589">
        <v>0</v>
      </c>
      <c r="AS589">
        <v>0.76</v>
      </c>
      <c r="AT589">
        <v>-0.76</v>
      </c>
    </row>
    <row r="590" spans="1:46" hidden="1" x14ac:dyDescent="0.35">
      <c r="A590" t="s">
        <v>1011</v>
      </c>
      <c r="B590" t="s">
        <v>44</v>
      </c>
      <c r="C590">
        <v>1</v>
      </c>
      <c r="D590" t="s">
        <v>45</v>
      </c>
      <c r="E590">
        <v>1.3</v>
      </c>
      <c r="F590" t="s">
        <v>46</v>
      </c>
      <c r="G590" t="s">
        <v>47</v>
      </c>
      <c r="H590" t="s">
        <v>48</v>
      </c>
      <c r="I590" t="s">
        <v>138</v>
      </c>
      <c r="J590" t="s">
        <v>139</v>
      </c>
      <c r="K590" t="s">
        <v>822</v>
      </c>
      <c r="L590">
        <v>2</v>
      </c>
      <c r="M590">
        <v>49</v>
      </c>
      <c r="N590" t="s">
        <v>823</v>
      </c>
      <c r="O590" t="s">
        <v>116</v>
      </c>
      <c r="P590">
        <v>6100</v>
      </c>
      <c r="Q590" t="s">
        <v>143</v>
      </c>
      <c r="R590">
        <v>6150</v>
      </c>
      <c r="S590" t="s">
        <v>144</v>
      </c>
      <c r="T590">
        <v>6151</v>
      </c>
      <c r="U590" t="s">
        <v>153</v>
      </c>
      <c r="V590">
        <v>0</v>
      </c>
      <c r="W590" t="s">
        <v>58</v>
      </c>
      <c r="X590">
        <v>6000</v>
      </c>
      <c r="Y590" t="s">
        <v>146</v>
      </c>
      <c r="Z590" t="s">
        <v>1012</v>
      </c>
      <c r="AA590" t="s">
        <v>824</v>
      </c>
      <c r="AB590" t="s">
        <v>148</v>
      </c>
      <c r="AC590" t="s">
        <v>149</v>
      </c>
      <c r="AD590" t="s">
        <v>825</v>
      </c>
      <c r="AG590" s="1">
        <v>66730231.399999999</v>
      </c>
      <c r="AH590" s="1">
        <v>74687600.400000006</v>
      </c>
      <c r="AI590" s="1">
        <v>51236750.009999998</v>
      </c>
      <c r="AJ590" s="1">
        <v>51236750.009999998</v>
      </c>
      <c r="AK590" s="1">
        <v>10706797.050000001</v>
      </c>
      <c r="AL590" s="1">
        <v>4748323.66</v>
      </c>
      <c r="AM590" s="1">
        <v>4748323.66</v>
      </c>
      <c r="AN590" s="1">
        <v>15493481.390000001</v>
      </c>
      <c r="AO590" s="1">
        <v>61981907.740000002</v>
      </c>
      <c r="AP590">
        <v>0</v>
      </c>
      <c r="AQ590">
        <v>0</v>
      </c>
      <c r="AR590">
        <v>0</v>
      </c>
      <c r="AS590" s="1">
        <v>7957369</v>
      </c>
      <c r="AT590" s="1">
        <v>-7957369</v>
      </c>
    </row>
    <row r="591" spans="1:46" hidden="1" x14ac:dyDescent="0.35">
      <c r="A591" t="s">
        <v>1011</v>
      </c>
      <c r="B591" t="s">
        <v>44</v>
      </c>
      <c r="C591">
        <v>1</v>
      </c>
      <c r="D591" t="s">
        <v>45</v>
      </c>
      <c r="E591">
        <v>1.3</v>
      </c>
      <c r="F591" t="s">
        <v>46</v>
      </c>
      <c r="G591" t="s">
        <v>47</v>
      </c>
      <c r="H591" t="s">
        <v>48</v>
      </c>
      <c r="I591" t="s">
        <v>138</v>
      </c>
      <c r="J591" t="s">
        <v>139</v>
      </c>
      <c r="K591" t="s">
        <v>822</v>
      </c>
      <c r="L591">
        <v>2</v>
      </c>
      <c r="M591">
        <v>49</v>
      </c>
      <c r="N591" t="s">
        <v>823</v>
      </c>
      <c r="O591" t="s">
        <v>116</v>
      </c>
      <c r="P591">
        <v>6100</v>
      </c>
      <c r="Q591" t="s">
        <v>143</v>
      </c>
      <c r="R591">
        <v>6150</v>
      </c>
      <c r="S591" t="s">
        <v>144</v>
      </c>
      <c r="T591">
        <v>6151</v>
      </c>
      <c r="U591" t="s">
        <v>153</v>
      </c>
      <c r="V591">
        <v>54</v>
      </c>
      <c r="W591" t="s">
        <v>1013</v>
      </c>
      <c r="X591">
        <v>6000</v>
      </c>
      <c r="Y591" t="s">
        <v>146</v>
      </c>
      <c r="Z591" t="s">
        <v>1012</v>
      </c>
      <c r="AA591" t="s">
        <v>824</v>
      </c>
      <c r="AB591" t="s">
        <v>148</v>
      </c>
      <c r="AC591" t="s">
        <v>149</v>
      </c>
      <c r="AD591" t="s">
        <v>825</v>
      </c>
      <c r="AG591" s="1">
        <v>2500000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 s="1">
        <v>2500000</v>
      </c>
      <c r="AO591" s="1">
        <v>2500000</v>
      </c>
      <c r="AP591" s="1">
        <v>2500000</v>
      </c>
      <c r="AQ591">
        <v>0</v>
      </c>
      <c r="AR591">
        <v>0</v>
      </c>
      <c r="AS591">
        <v>0</v>
      </c>
      <c r="AT591" s="1">
        <v>2500000</v>
      </c>
    </row>
  </sheetData>
  <autoFilter ref="A1:AT591" xr:uid="{00000000-0009-0000-0000-000010000000}">
    <filterColumn colId="20">
      <filters>
        <filter val="EQUIPO DE CÓMPUTO DE TECNOLOGÍAS DE LA INFORMACIÓN"/>
      </filters>
    </filterColumn>
    <filterColumn colId="25">
      <filters>
        <filter val="BARRIOS DE PAZ 2025 (APORTACIÓN ESTATAL)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11"/>
  <sheetViews>
    <sheetView workbookViewId="0">
      <selection activeCell="F17" sqref="F17"/>
    </sheetView>
  </sheetViews>
  <sheetFormatPr baseColWidth="10" defaultRowHeight="14.5" x14ac:dyDescent="0.35"/>
  <cols>
    <col min="1" max="1" width="16.54296875" bestFit="1" customWidth="1"/>
    <col min="2" max="2" width="25" style="16" bestFit="1" customWidth="1"/>
    <col min="3" max="3" width="25" bestFit="1" customWidth="1"/>
  </cols>
  <sheetData>
    <row r="3" spans="1:2" x14ac:dyDescent="0.35">
      <c r="A3" s="25" t="s">
        <v>1163</v>
      </c>
      <c r="B3" t="s">
        <v>1164</v>
      </c>
    </row>
    <row r="4" spans="1:2" x14ac:dyDescent="0.35">
      <c r="A4" s="20">
        <v>1000</v>
      </c>
      <c r="B4">
        <v>1643490114.7860003</v>
      </c>
    </row>
    <row r="5" spans="1:2" x14ac:dyDescent="0.35">
      <c r="A5" s="20">
        <v>2000</v>
      </c>
      <c r="B5">
        <v>182709000</v>
      </c>
    </row>
    <row r="6" spans="1:2" x14ac:dyDescent="0.35">
      <c r="A6" s="20">
        <v>3000</v>
      </c>
      <c r="B6">
        <v>1625844438.2</v>
      </c>
    </row>
    <row r="7" spans="1:2" x14ac:dyDescent="0.35">
      <c r="A7" s="20">
        <v>4000</v>
      </c>
      <c r="B7">
        <v>347197512.86049998</v>
      </c>
    </row>
    <row r="8" spans="1:2" x14ac:dyDescent="0.35">
      <c r="A8" s="20">
        <v>5000</v>
      </c>
      <c r="B8">
        <v>243995000</v>
      </c>
    </row>
    <row r="9" spans="1:2" x14ac:dyDescent="0.35">
      <c r="A9" s="20">
        <v>6000</v>
      </c>
      <c r="B9">
        <v>953875312.20754993</v>
      </c>
    </row>
    <row r="10" spans="1:2" x14ac:dyDescent="0.35">
      <c r="A10" s="20">
        <v>9000</v>
      </c>
      <c r="B10">
        <v>35713862.890000001</v>
      </c>
    </row>
    <row r="11" spans="1:2" x14ac:dyDescent="0.35">
      <c r="A11" s="20" t="s">
        <v>1025</v>
      </c>
      <c r="B11">
        <v>5032825240.9440498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39"/>
  <sheetViews>
    <sheetView topLeftCell="A20" workbookViewId="0">
      <selection activeCell="I30" sqref="I30"/>
    </sheetView>
  </sheetViews>
  <sheetFormatPr baseColWidth="10" defaultRowHeight="14.5" x14ac:dyDescent="0.35"/>
  <cols>
    <col min="3" max="3" width="52.1796875" customWidth="1"/>
    <col min="4" max="4" width="14.54296875" customWidth="1"/>
    <col min="5" max="5" width="17.453125" hidden="1" customWidth="1"/>
    <col min="6" max="7" width="15.7265625" bestFit="1" customWidth="1"/>
    <col min="8" max="8" width="17" customWidth="1"/>
    <col min="9" max="9" width="14.7265625" bestFit="1" customWidth="1"/>
    <col min="10" max="10" width="13.7265625" bestFit="1" customWidth="1"/>
    <col min="11" max="11" width="14.7265625" style="16" hidden="1" customWidth="1"/>
    <col min="12" max="12" width="13.7265625" bestFit="1" customWidth="1"/>
    <col min="13" max="13" width="14.7265625" bestFit="1" customWidth="1"/>
  </cols>
  <sheetData>
    <row r="1" spans="1:13" ht="15" thickBot="1" x14ac:dyDescent="0.4">
      <c r="A1" s="196" t="s">
        <v>1173</v>
      </c>
      <c r="B1" s="197"/>
      <c r="C1" s="197"/>
      <c r="D1" s="197"/>
      <c r="E1" s="197"/>
      <c r="F1" s="197"/>
      <c r="G1" s="197"/>
      <c r="H1" s="198"/>
    </row>
    <row r="2" spans="1:13" ht="15" thickBot="1" x14ac:dyDescent="0.4">
      <c r="A2" s="26"/>
      <c r="B2" s="27"/>
      <c r="C2" s="27"/>
      <c r="D2" s="27"/>
      <c r="E2" s="199" t="s">
        <v>1174</v>
      </c>
      <c r="F2" s="199"/>
      <c r="G2" s="199"/>
      <c r="H2" s="200"/>
    </row>
    <row r="3" spans="1:13" ht="15" thickBot="1" x14ac:dyDescent="0.4">
      <c r="A3" s="28" t="s">
        <v>1175</v>
      </c>
      <c r="B3" s="28" t="s">
        <v>1176</v>
      </c>
      <c r="C3" s="201" t="s">
        <v>1177</v>
      </c>
      <c r="D3" s="200"/>
      <c r="E3" s="28" t="s">
        <v>1178</v>
      </c>
      <c r="F3" s="29" t="s">
        <v>1179</v>
      </c>
      <c r="G3" s="29" t="s">
        <v>1180</v>
      </c>
      <c r="H3" s="29" t="s">
        <v>1181</v>
      </c>
    </row>
    <row r="4" spans="1:13" ht="46.9" customHeight="1" x14ac:dyDescent="0.35">
      <c r="A4" s="30">
        <v>1</v>
      </c>
      <c r="B4" s="31" t="s">
        <v>1182</v>
      </c>
      <c r="C4" s="202" t="s">
        <v>1183</v>
      </c>
      <c r="D4" s="203"/>
      <c r="E4" s="32">
        <f>SUM(F4:H4)</f>
        <v>149565404.81999999</v>
      </c>
      <c r="F4" s="33">
        <v>43425125.32</v>
      </c>
      <c r="G4" s="33">
        <v>67035966</v>
      </c>
      <c r="H4" s="33">
        <v>39104313.5</v>
      </c>
      <c r="J4" s="16"/>
      <c r="K4" s="16">
        <v>160000000</v>
      </c>
      <c r="L4" s="16"/>
    </row>
    <row r="5" spans="1:13" ht="46.9" customHeight="1" x14ac:dyDescent="0.35">
      <c r="A5" s="34">
        <v>2</v>
      </c>
      <c r="B5" s="35" t="s">
        <v>1184</v>
      </c>
      <c r="C5" s="204" t="s">
        <v>1185</v>
      </c>
      <c r="D5" s="205"/>
      <c r="E5" s="32">
        <f t="shared" ref="E5:E14" si="0">SUM(F5:H5)</f>
        <v>200000000</v>
      </c>
      <c r="F5" s="32">
        <v>50000000</v>
      </c>
      <c r="G5" s="32">
        <v>90000000</v>
      </c>
      <c r="H5" s="32">
        <v>60000000</v>
      </c>
      <c r="K5" s="16">
        <v>150000000</v>
      </c>
    </row>
    <row r="6" spans="1:13" ht="46.9" customHeight="1" x14ac:dyDescent="0.35">
      <c r="A6" s="30">
        <v>3</v>
      </c>
      <c r="B6" s="31" t="s">
        <v>1186</v>
      </c>
      <c r="C6" s="202" t="s">
        <v>1187</v>
      </c>
      <c r="D6" s="203"/>
      <c r="E6" s="33">
        <f t="shared" si="0"/>
        <v>70000000</v>
      </c>
      <c r="F6" s="33">
        <v>23333333.329999998</v>
      </c>
      <c r="G6" s="33">
        <v>23333333.329999998</v>
      </c>
      <c r="H6" s="33">
        <v>23333333.34</v>
      </c>
      <c r="K6" s="16">
        <v>70000000</v>
      </c>
    </row>
    <row r="7" spans="1:13" ht="46.9" customHeight="1" x14ac:dyDescent="0.35">
      <c r="A7" s="30">
        <v>4</v>
      </c>
      <c r="B7" s="31" t="s">
        <v>1188</v>
      </c>
      <c r="C7" s="202" t="s">
        <v>1189</v>
      </c>
      <c r="D7" s="203"/>
      <c r="E7" s="33">
        <f t="shared" si="0"/>
        <v>100000000</v>
      </c>
      <c r="F7" s="33">
        <v>33333333.329999998</v>
      </c>
      <c r="G7" s="33">
        <v>33333333.329999998</v>
      </c>
      <c r="H7" s="33">
        <v>33333333.34</v>
      </c>
      <c r="K7" s="16">
        <v>100000000</v>
      </c>
    </row>
    <row r="8" spans="1:13" ht="46.9" customHeight="1" x14ac:dyDescent="0.35">
      <c r="A8" s="30">
        <v>5</v>
      </c>
      <c r="B8" s="31" t="s">
        <v>1190</v>
      </c>
      <c r="C8" s="194" t="s">
        <v>1191</v>
      </c>
      <c r="D8" s="195"/>
      <c r="E8" s="33">
        <f t="shared" si="0"/>
        <v>65000000</v>
      </c>
      <c r="F8" s="33">
        <v>21666666.670000002</v>
      </c>
      <c r="G8" s="33">
        <v>21666666.670000002</v>
      </c>
      <c r="H8" s="33">
        <v>21666666.66</v>
      </c>
      <c r="K8" s="16">
        <v>65000000</v>
      </c>
    </row>
    <row r="9" spans="1:13" ht="46.9" customHeight="1" x14ac:dyDescent="0.35">
      <c r="A9" s="30">
        <v>6</v>
      </c>
      <c r="B9" s="31" t="s">
        <v>1192</v>
      </c>
      <c r="C9" s="194" t="s">
        <v>1193</v>
      </c>
      <c r="D9" s="195"/>
      <c r="E9" s="33">
        <f t="shared" si="0"/>
        <v>49999999.9966667</v>
      </c>
      <c r="F9" s="33">
        <v>16666666.67</v>
      </c>
      <c r="G9" s="33">
        <v>16666666.6666667</v>
      </c>
      <c r="H9" s="33">
        <v>16666666.66</v>
      </c>
      <c r="K9" s="16">
        <v>49999999.9966667</v>
      </c>
    </row>
    <row r="10" spans="1:13" ht="46.9" customHeight="1" x14ac:dyDescent="0.35">
      <c r="A10" s="30">
        <v>7</v>
      </c>
      <c r="B10" s="31" t="s">
        <v>1194</v>
      </c>
      <c r="C10" s="194" t="s">
        <v>1195</v>
      </c>
      <c r="D10" s="195"/>
      <c r="E10" s="33">
        <f t="shared" si="0"/>
        <v>65000000</v>
      </c>
      <c r="F10" s="33">
        <v>21666666.670000002</v>
      </c>
      <c r="G10" s="33">
        <v>21666666.670000002</v>
      </c>
      <c r="H10" s="33">
        <v>21666666.66</v>
      </c>
      <c r="K10" s="16">
        <v>65000000</v>
      </c>
    </row>
    <row r="11" spans="1:13" ht="46.9" customHeight="1" x14ac:dyDescent="0.35">
      <c r="A11" s="34">
        <v>8</v>
      </c>
      <c r="B11" s="35" t="s">
        <v>1196</v>
      </c>
      <c r="C11" s="204" t="s">
        <v>1197</v>
      </c>
      <c r="D11" s="205"/>
      <c r="E11" s="32">
        <f t="shared" si="0"/>
        <v>108749959.14</v>
      </c>
      <c r="F11" s="32">
        <v>32415209.73</v>
      </c>
      <c r="G11" s="32">
        <v>48211420.68</v>
      </c>
      <c r="H11" s="32">
        <v>28123328.73</v>
      </c>
      <c r="K11" s="16">
        <v>120000000</v>
      </c>
      <c r="M11" s="36"/>
    </row>
    <row r="12" spans="1:13" ht="46.9" customHeight="1" x14ac:dyDescent="0.35">
      <c r="A12" s="30">
        <v>9</v>
      </c>
      <c r="B12" s="31" t="s">
        <v>1198</v>
      </c>
      <c r="C12" s="194" t="s">
        <v>1191</v>
      </c>
      <c r="D12" s="195"/>
      <c r="E12" s="33">
        <f>SUM(F12:H12)</f>
        <v>120000000</v>
      </c>
      <c r="F12" s="33">
        <v>40000000</v>
      </c>
      <c r="G12" s="33">
        <v>40000000</v>
      </c>
      <c r="H12" s="33">
        <v>40000000</v>
      </c>
      <c r="K12" s="16">
        <v>120000000</v>
      </c>
    </row>
    <row r="13" spans="1:13" ht="46.9" customHeight="1" x14ac:dyDescent="0.35">
      <c r="A13" s="30">
        <v>10</v>
      </c>
      <c r="B13" s="31" t="s">
        <v>1199</v>
      </c>
      <c r="C13" s="202" t="s">
        <v>1200</v>
      </c>
      <c r="D13" s="203"/>
      <c r="E13" s="32">
        <f t="shared" si="0"/>
        <v>110000000</v>
      </c>
      <c r="F13" s="37">
        <v>32603644.460000001</v>
      </c>
      <c r="G13" s="37">
        <v>48873203.399999999</v>
      </c>
      <c r="H13" s="37">
        <v>28523152.140000001</v>
      </c>
      <c r="K13" s="16">
        <v>100000000</v>
      </c>
      <c r="M13" s="36">
        <f>E13-110000000</f>
        <v>0</v>
      </c>
    </row>
    <row r="14" spans="1:13" ht="64.400000000000006" customHeight="1" x14ac:dyDescent="0.35">
      <c r="A14" s="30">
        <v>11</v>
      </c>
      <c r="B14" s="31" t="s">
        <v>1196</v>
      </c>
      <c r="C14" s="202" t="s">
        <v>1201</v>
      </c>
      <c r="D14" s="203"/>
      <c r="E14" s="33">
        <f t="shared" si="0"/>
        <v>100000000</v>
      </c>
      <c r="F14" s="37">
        <v>10000000</v>
      </c>
      <c r="G14" s="37">
        <v>40000000</v>
      </c>
      <c r="H14" s="37">
        <v>50000000</v>
      </c>
      <c r="K14" s="16">
        <v>350000000</v>
      </c>
    </row>
    <row r="15" spans="1:13" ht="63.65" customHeight="1" thickBot="1" x14ac:dyDescent="0.4">
      <c r="A15" s="30">
        <v>12</v>
      </c>
      <c r="B15" s="31" t="s">
        <v>1202</v>
      </c>
      <c r="C15" s="206" t="s">
        <v>1203</v>
      </c>
      <c r="D15" s="207"/>
      <c r="E15" s="38">
        <f>G15+F15+H15</f>
        <v>200000000</v>
      </c>
      <c r="F15" s="39">
        <v>10000000</v>
      </c>
      <c r="G15" s="39">
        <v>115000000</v>
      </c>
      <c r="H15" s="39">
        <v>75000000</v>
      </c>
    </row>
    <row r="16" spans="1:13" ht="15" thickBot="1" x14ac:dyDescent="0.4">
      <c r="A16" s="208" t="s">
        <v>1204</v>
      </c>
      <c r="B16" s="209"/>
      <c r="C16" s="210"/>
      <c r="D16" s="211"/>
      <c r="E16" s="40">
        <f t="shared" ref="E16" si="1">SUM(E4:E15)</f>
        <v>1338315363.9566665</v>
      </c>
      <c r="F16" s="40">
        <f>SUM(F4:F15)</f>
        <v>335110646.17999989</v>
      </c>
      <c r="G16" s="40">
        <f>SUM(G4:G15)</f>
        <v>565787256.74666667</v>
      </c>
      <c r="H16" s="40">
        <f>SUM(H4:H15)</f>
        <v>437417461.02999997</v>
      </c>
    </row>
    <row r="17" spans="1:13" x14ac:dyDescent="0.35">
      <c r="A17" s="41"/>
      <c r="B17" s="42"/>
      <c r="C17" s="42"/>
      <c r="D17" s="42"/>
      <c r="E17" s="42"/>
      <c r="F17" s="42"/>
      <c r="G17" s="42"/>
      <c r="H17" s="42"/>
    </row>
    <row r="18" spans="1:13" x14ac:dyDescent="0.35">
      <c r="A18" s="41"/>
      <c r="B18" s="42"/>
      <c r="C18" s="42"/>
      <c r="D18" s="42"/>
      <c r="E18" s="42"/>
      <c r="F18" s="42"/>
      <c r="G18" s="42"/>
      <c r="H18" s="42"/>
    </row>
    <row r="19" spans="1:13" x14ac:dyDescent="0.35">
      <c r="A19" s="212"/>
      <c r="B19" s="213"/>
      <c r="C19" s="213"/>
      <c r="D19" s="214" t="s">
        <v>1174</v>
      </c>
      <c r="E19" s="214"/>
      <c r="F19" s="214"/>
      <c r="G19" s="214"/>
      <c r="H19" s="214"/>
    </row>
    <row r="20" spans="1:13" x14ac:dyDescent="0.35">
      <c r="A20" s="216" t="s">
        <v>1205</v>
      </c>
      <c r="B20" s="217"/>
      <c r="C20" s="218"/>
      <c r="D20" s="43" t="s">
        <v>1178</v>
      </c>
      <c r="E20" s="44" t="s">
        <v>1206</v>
      </c>
      <c r="F20" s="44" t="s">
        <v>1179</v>
      </c>
      <c r="G20" s="44" t="s">
        <v>1180</v>
      </c>
      <c r="H20" s="44" t="s">
        <v>1181</v>
      </c>
      <c r="I20" s="50" t="s">
        <v>1225</v>
      </c>
    </row>
    <row r="21" spans="1:13" ht="30" customHeight="1" x14ac:dyDescent="0.35">
      <c r="A21" s="215" t="s">
        <v>1207</v>
      </c>
      <c r="B21" s="215"/>
      <c r="C21" s="215"/>
      <c r="D21" s="45">
        <v>85260000</v>
      </c>
      <c r="E21" s="45">
        <v>4872000</v>
      </c>
      <c r="F21" s="45">
        <v>29232000</v>
      </c>
      <c r="G21" s="45">
        <v>29232000</v>
      </c>
      <c r="H21" s="45">
        <v>21924000</v>
      </c>
    </row>
    <row r="22" spans="1:13" ht="33.65" customHeight="1" x14ac:dyDescent="0.35">
      <c r="A22" s="215" t="s">
        <v>1208</v>
      </c>
      <c r="B22" s="215"/>
      <c r="C22" s="215"/>
      <c r="D22" s="45">
        <v>24004255.43</v>
      </c>
      <c r="E22" s="46"/>
      <c r="F22" s="45">
        <v>8109050.7599999998</v>
      </c>
      <c r="G22" s="45">
        <v>8732945.1600000001</v>
      </c>
      <c r="H22" s="45">
        <v>7162259.5099999998</v>
      </c>
    </row>
    <row r="23" spans="1:13" ht="37.9" customHeight="1" x14ac:dyDescent="0.35">
      <c r="A23" s="215" t="s">
        <v>1209</v>
      </c>
      <c r="B23" s="215"/>
      <c r="C23" s="215"/>
      <c r="D23" s="45">
        <v>22826544.640000001</v>
      </c>
      <c r="E23" s="46"/>
      <c r="F23" s="45">
        <v>8306768.4900000002</v>
      </c>
      <c r="G23" s="45">
        <v>8306768.4900000002</v>
      </c>
      <c r="H23" s="45">
        <v>6213007.6699999999</v>
      </c>
    </row>
    <row r="24" spans="1:13" ht="36.65" customHeight="1" x14ac:dyDescent="0.35">
      <c r="A24" s="215" t="s">
        <v>1210</v>
      </c>
      <c r="B24" s="215"/>
      <c r="C24" s="215"/>
      <c r="D24" s="45">
        <v>37975658.75</v>
      </c>
      <c r="E24" s="46"/>
      <c r="F24" s="45">
        <v>13356175.300000001</v>
      </c>
      <c r="G24" s="45">
        <v>13356175.300000001</v>
      </c>
      <c r="H24" s="45">
        <v>11107143.33</v>
      </c>
    </row>
    <row r="25" spans="1:13" ht="31.9" customHeight="1" x14ac:dyDescent="0.35">
      <c r="A25" s="215" t="s">
        <v>1211</v>
      </c>
      <c r="B25" s="215"/>
      <c r="C25" s="215"/>
      <c r="D25" s="45">
        <v>30000000</v>
      </c>
      <c r="E25" s="46"/>
      <c r="F25" s="45">
        <v>10000000</v>
      </c>
      <c r="G25" s="45">
        <v>10000000</v>
      </c>
      <c r="H25" s="45">
        <v>10000000</v>
      </c>
    </row>
    <row r="26" spans="1:13" ht="25.15" customHeight="1" x14ac:dyDescent="0.35">
      <c r="A26" s="215" t="s">
        <v>1212</v>
      </c>
      <c r="B26" s="215"/>
      <c r="C26" s="215"/>
      <c r="D26" s="45">
        <v>41000000</v>
      </c>
      <c r="E26" s="46"/>
      <c r="F26" s="45">
        <v>17000000</v>
      </c>
      <c r="G26" s="45">
        <v>17000000</v>
      </c>
      <c r="H26" s="45">
        <v>17000000</v>
      </c>
    </row>
    <row r="27" spans="1:13" ht="39.4" customHeight="1" x14ac:dyDescent="0.35">
      <c r="A27" s="215" t="s">
        <v>1213</v>
      </c>
      <c r="B27" s="215"/>
      <c r="C27" s="215"/>
      <c r="D27" s="45">
        <f>SUM(F27:H27)</f>
        <v>90900000</v>
      </c>
      <c r="E27" s="46"/>
      <c r="F27" s="45">
        <v>25100000</v>
      </c>
      <c r="G27" s="45">
        <v>37600000</v>
      </c>
      <c r="H27" s="45">
        <v>28200000</v>
      </c>
    </row>
    <row r="28" spans="1:13" ht="37.9" customHeight="1" x14ac:dyDescent="0.35">
      <c r="A28" s="215" t="s">
        <v>1214</v>
      </c>
      <c r="B28" s="215"/>
      <c r="C28" s="215"/>
      <c r="D28" s="45">
        <f>SUM(F28:H28)</f>
        <v>17000000</v>
      </c>
      <c r="E28" s="46"/>
      <c r="F28" s="45">
        <v>5100000</v>
      </c>
      <c r="G28" s="45">
        <v>6800000</v>
      </c>
      <c r="H28" s="45">
        <v>5100000</v>
      </c>
    </row>
    <row r="29" spans="1:13" ht="43.9" customHeight="1" x14ac:dyDescent="0.35">
      <c r="A29" s="215" t="s">
        <v>1215</v>
      </c>
      <c r="B29" s="215"/>
      <c r="C29" s="215"/>
      <c r="D29" s="45">
        <f>SUM(F29:H29)</f>
        <v>185000000</v>
      </c>
      <c r="E29" s="46"/>
      <c r="F29" s="45">
        <v>70000000</v>
      </c>
      <c r="G29" s="45">
        <v>70000000</v>
      </c>
      <c r="H29" s="45">
        <v>45000000</v>
      </c>
      <c r="L29" s="16"/>
      <c r="M29" s="16"/>
    </row>
    <row r="30" spans="1:13" ht="30" customHeight="1" x14ac:dyDescent="0.35">
      <c r="A30" s="215" t="s">
        <v>1216</v>
      </c>
      <c r="B30" s="215"/>
      <c r="C30" s="215"/>
      <c r="D30" s="45">
        <f>SUM(F30:H30)</f>
        <v>256600000</v>
      </c>
      <c r="E30" s="46"/>
      <c r="F30" s="45">
        <v>64100000</v>
      </c>
      <c r="G30" s="45">
        <v>110000000</v>
      </c>
      <c r="H30" s="45">
        <v>82500000</v>
      </c>
      <c r="I30" s="16">
        <v>109386058.31999999</v>
      </c>
    </row>
    <row r="31" spans="1:13" ht="43.9" customHeight="1" x14ac:dyDescent="0.35">
      <c r="A31" s="215" t="s">
        <v>1217</v>
      </c>
      <c r="B31" s="215"/>
      <c r="C31" s="215"/>
      <c r="D31" s="45">
        <f>SUM(F31:H31)</f>
        <v>84000000</v>
      </c>
      <c r="E31" s="46"/>
      <c r="F31" s="45">
        <v>23000000</v>
      </c>
      <c r="G31" s="45">
        <v>37000000</v>
      </c>
      <c r="H31" s="45">
        <v>24000000</v>
      </c>
      <c r="J31" s="47">
        <f>I30/12</f>
        <v>9115504.8599999994</v>
      </c>
      <c r="M31" s="47">
        <f>J31*8</f>
        <v>72924038.879999995</v>
      </c>
    </row>
    <row r="32" spans="1:13" ht="49.9" customHeight="1" x14ac:dyDescent="0.35">
      <c r="A32" s="215" t="s">
        <v>1218</v>
      </c>
      <c r="B32" s="215"/>
      <c r="C32" s="215"/>
      <c r="D32" s="219" t="s">
        <v>1219</v>
      </c>
      <c r="E32" s="220"/>
      <c r="F32" s="45">
        <v>40000000</v>
      </c>
      <c r="G32" s="45">
        <v>40000000</v>
      </c>
      <c r="H32" s="45">
        <v>30000000</v>
      </c>
    </row>
    <row r="33" spans="1:12" ht="45" customHeight="1" x14ac:dyDescent="0.35">
      <c r="A33" s="215" t="s">
        <v>1220</v>
      </c>
      <c r="B33" s="215"/>
      <c r="C33" s="215"/>
      <c r="D33" s="48">
        <v>250000000</v>
      </c>
      <c r="E33" s="49"/>
      <c r="F33" s="45">
        <v>20000000</v>
      </c>
      <c r="G33" s="45">
        <v>145000000</v>
      </c>
      <c r="H33" s="45">
        <v>85000000</v>
      </c>
    </row>
    <row r="34" spans="1:12" ht="31.15" customHeight="1" x14ac:dyDescent="0.35">
      <c r="A34" s="215" t="s">
        <v>1221</v>
      </c>
      <c r="B34" s="215"/>
      <c r="C34" s="215"/>
      <c r="D34" s="48">
        <f>SUM(F34:H34)</f>
        <v>20700000</v>
      </c>
      <c r="E34" s="49"/>
      <c r="F34" s="45">
        <v>17400000</v>
      </c>
      <c r="G34" s="45">
        <v>1400000</v>
      </c>
      <c r="H34" s="45">
        <v>1900000</v>
      </c>
      <c r="J34" s="47"/>
      <c r="L34" s="47"/>
    </row>
    <row r="35" spans="1:12" ht="22.9" customHeight="1" x14ac:dyDescent="0.35">
      <c r="A35" s="215" t="s">
        <v>1222</v>
      </c>
      <c r="B35" s="215"/>
      <c r="C35" s="215"/>
      <c r="D35" s="48">
        <f t="shared" ref="D35:D37" si="2">SUM(F35:H35)</f>
        <v>7700000</v>
      </c>
      <c r="E35" s="49"/>
      <c r="F35" s="45">
        <v>2800000</v>
      </c>
      <c r="G35" s="45">
        <v>2800000</v>
      </c>
      <c r="H35" s="45">
        <v>2100000</v>
      </c>
    </row>
    <row r="36" spans="1:12" ht="33" customHeight="1" x14ac:dyDescent="0.35">
      <c r="A36" s="215" t="s">
        <v>1223</v>
      </c>
      <c r="B36" s="215"/>
      <c r="C36" s="215"/>
      <c r="D36" s="48">
        <f t="shared" si="2"/>
        <v>11550000</v>
      </c>
      <c r="E36" s="49"/>
      <c r="F36" s="45">
        <v>4200000</v>
      </c>
      <c r="G36" s="45">
        <v>4200000</v>
      </c>
      <c r="H36" s="45">
        <v>3150000</v>
      </c>
    </row>
    <row r="37" spans="1:12" ht="33" customHeight="1" x14ac:dyDescent="0.35">
      <c r="A37" s="215" t="s">
        <v>1224</v>
      </c>
      <c r="B37" s="215"/>
      <c r="C37" s="215"/>
      <c r="D37" s="48">
        <f t="shared" si="2"/>
        <v>520000000</v>
      </c>
      <c r="E37" s="49"/>
      <c r="F37" s="45">
        <v>120000000</v>
      </c>
      <c r="G37" s="45">
        <v>250000000</v>
      </c>
      <c r="H37" s="45">
        <v>150000000</v>
      </c>
    </row>
    <row r="38" spans="1:12" x14ac:dyDescent="0.35">
      <c r="G38" s="47">
        <f>SUM(G21:G37)</f>
        <v>791427888.95000005</v>
      </c>
    </row>
    <row r="39" spans="1:12" x14ac:dyDescent="0.35">
      <c r="G39" s="47"/>
    </row>
  </sheetData>
  <mergeCells count="37">
    <mergeCell ref="A37:C37"/>
    <mergeCell ref="A32:C32"/>
    <mergeCell ref="D32:E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C13:D13"/>
    <mergeCell ref="C14:D14"/>
    <mergeCell ref="C15:D15"/>
    <mergeCell ref="A16:D16"/>
    <mergeCell ref="A19:C19"/>
    <mergeCell ref="D19:H19"/>
    <mergeCell ref="C12:D12"/>
    <mergeCell ref="A1:H1"/>
    <mergeCell ref="E2:H2"/>
    <mergeCell ref="C3:D3"/>
    <mergeCell ref="C4:D4"/>
    <mergeCell ref="C5:D5"/>
    <mergeCell ref="C6:D6"/>
    <mergeCell ref="C7:D7"/>
    <mergeCell ref="C8:D8"/>
    <mergeCell ref="C9:D9"/>
    <mergeCell ref="C10:D10"/>
    <mergeCell ref="C11:D11"/>
  </mergeCells>
  <pageMargins left="0.70866141732283472" right="0.70866141732283472" top="0.74803149606299213" bottom="0.74803149606299213" header="0.31496062992125984" footer="0.31496062992125984"/>
  <pageSetup scale="63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513"/>
  <sheetViews>
    <sheetView workbookViewId="0">
      <selection activeCell="H22" sqref="H22"/>
    </sheetView>
  </sheetViews>
  <sheetFormatPr baseColWidth="10" defaultRowHeight="14.5" x14ac:dyDescent="0.35"/>
  <cols>
    <col min="20" max="20" width="18.1796875" bestFit="1" customWidth="1"/>
    <col min="21" max="21" width="15.81640625" customWidth="1"/>
    <col min="22" max="23" width="14.7265625" bestFit="1" customWidth="1"/>
  </cols>
  <sheetData>
    <row r="1" spans="1:23" x14ac:dyDescent="0.35">
      <c r="A1" t="s">
        <v>1026</v>
      </c>
      <c r="B1" t="s">
        <v>1029</v>
      </c>
      <c r="C1" t="s">
        <v>0</v>
      </c>
      <c r="D1" t="s">
        <v>25</v>
      </c>
      <c r="E1" t="s">
        <v>1031</v>
      </c>
      <c r="F1" t="s">
        <v>10</v>
      </c>
      <c r="G1" t="s">
        <v>26</v>
      </c>
      <c r="H1" t="s">
        <v>1049</v>
      </c>
      <c r="I1" t="s">
        <v>12</v>
      </c>
      <c r="J1" t="s">
        <v>28</v>
      </c>
      <c r="K1" t="s">
        <v>1107</v>
      </c>
      <c r="L1" t="s">
        <v>13</v>
      </c>
      <c r="M1" t="s">
        <v>29</v>
      </c>
      <c r="N1" t="s">
        <v>23</v>
      </c>
      <c r="O1" t="s">
        <v>24</v>
      </c>
      <c r="P1" t="s">
        <v>19</v>
      </c>
      <c r="Q1" t="s">
        <v>20</v>
      </c>
      <c r="R1" t="s">
        <v>21</v>
      </c>
      <c r="S1" t="s">
        <v>22</v>
      </c>
      <c r="T1" t="s">
        <v>30</v>
      </c>
      <c r="U1" t="s">
        <v>31</v>
      </c>
      <c r="V1" t="s">
        <v>35</v>
      </c>
      <c r="W1" t="s">
        <v>36</v>
      </c>
    </row>
    <row r="2" spans="1:23" x14ac:dyDescent="0.35">
      <c r="A2" t="str">
        <f>CONCATENATE(B2,E2,H2,K2,P2,R2)</f>
        <v>0401901339210</v>
      </c>
      <c r="C2" t="s">
        <v>43</v>
      </c>
      <c r="D2" t="s">
        <v>59</v>
      </c>
      <c r="E2" t="str">
        <f t="shared" ref="E2:E65" si="0">LEFT(F2,2)</f>
        <v>04</v>
      </c>
      <c r="F2" t="s">
        <v>51</v>
      </c>
      <c r="G2" t="s">
        <v>60</v>
      </c>
      <c r="H2" t="str">
        <f t="shared" ref="H2:H65" si="1">LEFT(I2,3)</f>
        <v>019</v>
      </c>
      <c r="I2" t="s">
        <v>52</v>
      </c>
      <c r="J2" t="s">
        <v>61</v>
      </c>
      <c r="K2" t="str">
        <f t="shared" ref="K2:K65" si="2">LEFT(L2,3)</f>
        <v>013</v>
      </c>
      <c r="L2" t="s">
        <v>53</v>
      </c>
      <c r="M2" t="s">
        <v>62</v>
      </c>
      <c r="N2">
        <v>3000</v>
      </c>
      <c r="O2" t="s">
        <v>56</v>
      </c>
      <c r="P2">
        <v>3921</v>
      </c>
      <c r="Q2" t="s">
        <v>57</v>
      </c>
      <c r="R2">
        <v>0</v>
      </c>
      <c r="S2" t="s">
        <v>58</v>
      </c>
      <c r="T2" s="1">
        <v>0</v>
      </c>
      <c r="U2" s="1">
        <v>0</v>
      </c>
      <c r="V2" s="1">
        <v>0</v>
      </c>
      <c r="W2" s="1">
        <v>0</v>
      </c>
    </row>
    <row r="3" spans="1:23" x14ac:dyDescent="0.35">
      <c r="A3" t="str">
        <f t="shared" ref="A3:A66" si="3">CONCATENATE(B3,E3,H3,K3,P3,R3)</f>
        <v>1.6-01-X0502401511110</v>
      </c>
      <c r="B3" t="s">
        <v>1108</v>
      </c>
      <c r="C3" t="s">
        <v>63</v>
      </c>
      <c r="D3" s="5" t="s">
        <v>73</v>
      </c>
      <c r="E3" t="str">
        <f t="shared" si="0"/>
        <v>05</v>
      </c>
      <c r="F3" t="s">
        <v>67</v>
      </c>
      <c r="G3" t="s">
        <v>74</v>
      </c>
      <c r="H3" t="str">
        <f t="shared" si="1"/>
        <v>024</v>
      </c>
      <c r="I3" t="s">
        <v>68</v>
      </c>
      <c r="J3" t="s">
        <v>71</v>
      </c>
      <c r="K3" t="str">
        <f t="shared" si="2"/>
        <v>015</v>
      </c>
      <c r="L3" t="s">
        <v>69</v>
      </c>
      <c r="M3" t="s">
        <v>75</v>
      </c>
      <c r="N3">
        <v>1000</v>
      </c>
      <c r="O3" t="s">
        <v>71</v>
      </c>
      <c r="P3">
        <v>1111</v>
      </c>
      <c r="Q3" t="s">
        <v>72</v>
      </c>
      <c r="R3">
        <v>0</v>
      </c>
      <c r="S3" t="s">
        <v>58</v>
      </c>
      <c r="T3" s="1">
        <v>0</v>
      </c>
      <c r="U3" s="1">
        <v>0</v>
      </c>
      <c r="V3" s="1">
        <v>0</v>
      </c>
      <c r="W3" s="1">
        <v>0</v>
      </c>
    </row>
    <row r="4" spans="1:23" x14ac:dyDescent="0.35">
      <c r="A4" t="str">
        <f t="shared" si="3"/>
        <v>1.6-01-X0502401512210</v>
      </c>
      <c r="B4" t="s">
        <v>1108</v>
      </c>
      <c r="C4" t="s">
        <v>63</v>
      </c>
      <c r="D4" s="5" t="s">
        <v>73</v>
      </c>
      <c r="E4" t="str">
        <f t="shared" si="0"/>
        <v>05</v>
      </c>
      <c r="F4" t="s">
        <v>67</v>
      </c>
      <c r="G4" t="s">
        <v>74</v>
      </c>
      <c r="H4" t="str">
        <f t="shared" si="1"/>
        <v>024</v>
      </c>
      <c r="I4" t="s">
        <v>68</v>
      </c>
      <c r="J4" t="s">
        <v>71</v>
      </c>
      <c r="K4" t="str">
        <f t="shared" si="2"/>
        <v>015</v>
      </c>
      <c r="L4" t="s">
        <v>69</v>
      </c>
      <c r="M4" t="s">
        <v>75</v>
      </c>
      <c r="N4">
        <v>1000</v>
      </c>
      <c r="O4" t="s">
        <v>71</v>
      </c>
      <c r="P4">
        <v>1221</v>
      </c>
      <c r="Q4" t="s">
        <v>77</v>
      </c>
      <c r="R4">
        <v>0</v>
      </c>
      <c r="S4" t="s">
        <v>58</v>
      </c>
      <c r="T4" s="1">
        <v>113625761.84</v>
      </c>
      <c r="U4" s="1">
        <v>26943777.68</v>
      </c>
      <c r="V4" s="1">
        <v>108809696.02</v>
      </c>
      <c r="W4" s="1">
        <v>108809696.02</v>
      </c>
    </row>
    <row r="5" spans="1:23" x14ac:dyDescent="0.35">
      <c r="A5" t="str">
        <f t="shared" si="3"/>
        <v>1.6-01-X0502401515910</v>
      </c>
      <c r="B5" t="s">
        <v>1108</v>
      </c>
      <c r="C5" t="s">
        <v>63</v>
      </c>
      <c r="D5" s="5" t="s">
        <v>73</v>
      </c>
      <c r="E5" t="str">
        <f t="shared" si="0"/>
        <v>05</v>
      </c>
      <c r="F5" t="s">
        <v>67</v>
      </c>
      <c r="G5" t="s">
        <v>74</v>
      </c>
      <c r="H5" t="str">
        <f t="shared" si="1"/>
        <v>024</v>
      </c>
      <c r="I5" t="s">
        <v>68</v>
      </c>
      <c r="J5" t="s">
        <v>71</v>
      </c>
      <c r="K5" t="str">
        <f t="shared" si="2"/>
        <v>015</v>
      </c>
      <c r="L5" t="s">
        <v>69</v>
      </c>
      <c r="M5" t="s">
        <v>75</v>
      </c>
      <c r="N5">
        <v>1000</v>
      </c>
      <c r="O5" t="s">
        <v>71</v>
      </c>
      <c r="P5">
        <v>1591</v>
      </c>
      <c r="Q5" t="s">
        <v>79</v>
      </c>
      <c r="R5">
        <v>0</v>
      </c>
      <c r="S5" t="s">
        <v>58</v>
      </c>
      <c r="T5" s="1">
        <v>106413993.95999999</v>
      </c>
      <c r="U5" s="1">
        <v>99953663.920000002</v>
      </c>
      <c r="V5" s="1">
        <v>103095827.09999999</v>
      </c>
      <c r="W5" s="1">
        <v>97330036.959999993</v>
      </c>
    </row>
    <row r="6" spans="1:23" x14ac:dyDescent="0.35">
      <c r="A6" t="str">
        <f t="shared" si="3"/>
        <v>1.1-00-X0401801261310</v>
      </c>
      <c r="B6" t="s">
        <v>1027</v>
      </c>
      <c r="C6" t="s">
        <v>269</v>
      </c>
      <c r="D6" s="8" t="s">
        <v>274</v>
      </c>
      <c r="E6" t="str">
        <f t="shared" si="0"/>
        <v>04</v>
      </c>
      <c r="F6" t="s">
        <v>51</v>
      </c>
      <c r="G6" t="s">
        <v>60</v>
      </c>
      <c r="H6" t="str">
        <f t="shared" si="1"/>
        <v>018</v>
      </c>
      <c r="I6" t="s">
        <v>295</v>
      </c>
      <c r="J6" t="s">
        <v>297</v>
      </c>
      <c r="K6" t="str">
        <f t="shared" si="2"/>
        <v>012</v>
      </c>
      <c r="L6" t="s">
        <v>296</v>
      </c>
      <c r="M6" t="s">
        <v>298</v>
      </c>
      <c r="N6">
        <v>6000</v>
      </c>
      <c r="O6" t="s">
        <v>146</v>
      </c>
      <c r="P6">
        <v>6131</v>
      </c>
      <c r="Q6" t="s">
        <v>152</v>
      </c>
      <c r="R6">
        <v>0</v>
      </c>
      <c r="S6" t="s">
        <v>58</v>
      </c>
      <c r="T6" s="1">
        <v>0</v>
      </c>
      <c r="U6" s="1">
        <v>0</v>
      </c>
      <c r="V6" s="1">
        <v>0</v>
      </c>
      <c r="W6" s="1">
        <v>0</v>
      </c>
    </row>
    <row r="7" spans="1:23" x14ac:dyDescent="0.35">
      <c r="A7" t="str">
        <f t="shared" si="3"/>
        <v>1.1-00-X0401801222310</v>
      </c>
      <c r="B7" t="s">
        <v>1027</v>
      </c>
      <c r="C7" t="s">
        <v>269</v>
      </c>
      <c r="D7" s="8" t="s">
        <v>274</v>
      </c>
      <c r="E7" t="str">
        <f t="shared" si="0"/>
        <v>04</v>
      </c>
      <c r="F7" t="s">
        <v>51</v>
      </c>
      <c r="G7" t="s">
        <v>60</v>
      </c>
      <c r="H7" t="str">
        <f t="shared" si="1"/>
        <v>018</v>
      </c>
      <c r="I7" t="s">
        <v>295</v>
      </c>
      <c r="J7" t="s">
        <v>297</v>
      </c>
      <c r="K7" t="str">
        <f t="shared" si="2"/>
        <v>012</v>
      </c>
      <c r="L7" t="s">
        <v>296</v>
      </c>
      <c r="M7" t="s">
        <v>298</v>
      </c>
      <c r="N7">
        <v>2000</v>
      </c>
      <c r="O7" t="s">
        <v>105</v>
      </c>
      <c r="P7">
        <v>2231</v>
      </c>
      <c r="Q7" t="s">
        <v>308</v>
      </c>
      <c r="R7">
        <v>0</v>
      </c>
      <c r="S7" t="s">
        <v>58</v>
      </c>
      <c r="T7" s="1">
        <v>0</v>
      </c>
      <c r="U7" s="1">
        <v>0</v>
      </c>
      <c r="V7" s="1">
        <v>0</v>
      </c>
      <c r="W7" s="1">
        <v>0</v>
      </c>
    </row>
    <row r="8" spans="1:23" x14ac:dyDescent="0.35">
      <c r="A8" t="str">
        <f t="shared" si="3"/>
        <v>1.5-01-X0502401511310</v>
      </c>
      <c r="B8" t="s">
        <v>1109</v>
      </c>
      <c r="C8" t="s">
        <v>80</v>
      </c>
      <c r="D8" s="5" t="s">
        <v>86</v>
      </c>
      <c r="E8" t="str">
        <f t="shared" si="0"/>
        <v>05</v>
      </c>
      <c r="F8" t="s">
        <v>67</v>
      </c>
      <c r="G8" t="s">
        <v>74</v>
      </c>
      <c r="H8" t="str">
        <f t="shared" si="1"/>
        <v>024</v>
      </c>
      <c r="I8" t="s">
        <v>68</v>
      </c>
      <c r="J8" t="s">
        <v>71</v>
      </c>
      <c r="K8" t="str">
        <f t="shared" si="2"/>
        <v>015</v>
      </c>
      <c r="L8" t="s">
        <v>69</v>
      </c>
      <c r="M8" t="s">
        <v>75</v>
      </c>
      <c r="N8">
        <v>1000</v>
      </c>
      <c r="O8" t="s">
        <v>71</v>
      </c>
      <c r="P8">
        <v>1131</v>
      </c>
      <c r="Q8" t="s">
        <v>89</v>
      </c>
      <c r="R8">
        <v>0</v>
      </c>
      <c r="S8" t="s">
        <v>58</v>
      </c>
      <c r="T8" s="1">
        <v>683481550.22000003</v>
      </c>
      <c r="U8" s="1">
        <v>599999994.70000005</v>
      </c>
      <c r="V8" s="1">
        <v>664393684.21000004</v>
      </c>
      <c r="W8" s="1">
        <v>664393684.21000004</v>
      </c>
    </row>
    <row r="9" spans="1:23" x14ac:dyDescent="0.35">
      <c r="A9" t="str">
        <f t="shared" si="3"/>
        <v>1.5-01-X0502401512210</v>
      </c>
      <c r="B9" t="s">
        <v>1109</v>
      </c>
      <c r="C9" t="s">
        <v>80</v>
      </c>
      <c r="D9" s="5" t="s">
        <v>86</v>
      </c>
      <c r="E9" t="str">
        <f t="shared" si="0"/>
        <v>05</v>
      </c>
      <c r="F9" t="s">
        <v>67</v>
      </c>
      <c r="G9" t="s">
        <v>74</v>
      </c>
      <c r="H9" t="str">
        <f t="shared" si="1"/>
        <v>024</v>
      </c>
      <c r="I9" t="s">
        <v>68</v>
      </c>
      <c r="J9" t="s">
        <v>71</v>
      </c>
      <c r="K9" t="str">
        <f t="shared" si="2"/>
        <v>015</v>
      </c>
      <c r="L9" t="s">
        <v>69</v>
      </c>
      <c r="M9" t="s">
        <v>75</v>
      </c>
      <c r="N9">
        <v>1000</v>
      </c>
      <c r="O9" t="s">
        <v>71</v>
      </c>
      <c r="P9">
        <v>1221</v>
      </c>
      <c r="Q9" t="s">
        <v>77</v>
      </c>
      <c r="R9">
        <v>0</v>
      </c>
      <c r="S9" t="s">
        <v>58</v>
      </c>
      <c r="T9" s="1">
        <v>0</v>
      </c>
      <c r="U9" s="1">
        <v>0</v>
      </c>
      <c r="V9" s="1">
        <v>0</v>
      </c>
      <c r="W9" s="1">
        <v>0</v>
      </c>
    </row>
    <row r="10" spans="1:23" x14ac:dyDescent="0.35">
      <c r="A10" t="str">
        <f t="shared" si="3"/>
        <v>1.5-01-X0502401513210</v>
      </c>
      <c r="B10" t="s">
        <v>1109</v>
      </c>
      <c r="C10" t="s">
        <v>80</v>
      </c>
      <c r="D10" s="5" t="s">
        <v>86</v>
      </c>
      <c r="E10" t="str">
        <f t="shared" si="0"/>
        <v>05</v>
      </c>
      <c r="F10" t="s">
        <v>67</v>
      </c>
      <c r="G10" t="s">
        <v>74</v>
      </c>
      <c r="H10" t="str">
        <f t="shared" si="1"/>
        <v>024</v>
      </c>
      <c r="I10" t="s">
        <v>68</v>
      </c>
      <c r="J10" t="s">
        <v>71</v>
      </c>
      <c r="K10" t="str">
        <f t="shared" si="2"/>
        <v>015</v>
      </c>
      <c r="L10" t="s">
        <v>69</v>
      </c>
      <c r="M10" t="s">
        <v>75</v>
      </c>
      <c r="N10">
        <v>1000</v>
      </c>
      <c r="O10" t="s">
        <v>71</v>
      </c>
      <c r="P10">
        <v>1321</v>
      </c>
      <c r="Q10" t="s">
        <v>91</v>
      </c>
      <c r="R10">
        <v>0</v>
      </c>
      <c r="S10" t="s">
        <v>58</v>
      </c>
      <c r="T10" s="1">
        <v>20447574.010000002</v>
      </c>
      <c r="U10" s="1">
        <v>0</v>
      </c>
      <c r="V10" s="1">
        <v>20447574.010000002</v>
      </c>
      <c r="W10" s="1">
        <v>20447574.010000002</v>
      </c>
    </row>
    <row r="11" spans="1:23" x14ac:dyDescent="0.35">
      <c r="A11" t="str">
        <f t="shared" si="3"/>
        <v>1.5-01-X0502401513220</v>
      </c>
      <c r="B11" t="s">
        <v>1109</v>
      </c>
      <c r="C11" t="s">
        <v>80</v>
      </c>
      <c r="D11" s="5" t="s">
        <v>86</v>
      </c>
      <c r="E11" t="str">
        <f t="shared" si="0"/>
        <v>05</v>
      </c>
      <c r="F11" t="s">
        <v>67</v>
      </c>
      <c r="G11" t="s">
        <v>74</v>
      </c>
      <c r="H11" t="str">
        <f t="shared" si="1"/>
        <v>024</v>
      </c>
      <c r="I11" t="s">
        <v>68</v>
      </c>
      <c r="J11" t="s">
        <v>71</v>
      </c>
      <c r="K11" t="str">
        <f t="shared" si="2"/>
        <v>015</v>
      </c>
      <c r="L11" t="s">
        <v>69</v>
      </c>
      <c r="M11" t="s">
        <v>75</v>
      </c>
      <c r="N11">
        <v>1000</v>
      </c>
      <c r="O11" t="s">
        <v>71</v>
      </c>
      <c r="P11">
        <v>1322</v>
      </c>
      <c r="Q11" t="s">
        <v>92</v>
      </c>
      <c r="R11">
        <v>0</v>
      </c>
      <c r="S11" t="s">
        <v>58</v>
      </c>
      <c r="T11" s="1">
        <v>117396555.38</v>
      </c>
      <c r="U11" s="1">
        <v>69091134.349999994</v>
      </c>
      <c r="V11" s="1">
        <v>117396555.38</v>
      </c>
      <c r="W11" s="1">
        <v>117396555.38</v>
      </c>
    </row>
    <row r="12" spans="1:23" x14ac:dyDescent="0.35">
      <c r="A12" t="str">
        <f t="shared" si="3"/>
        <v>1.5-01-X0502401514110</v>
      </c>
      <c r="B12" t="s">
        <v>1109</v>
      </c>
      <c r="C12" t="s">
        <v>80</v>
      </c>
      <c r="D12" s="5" t="s">
        <v>86</v>
      </c>
      <c r="E12" t="str">
        <f t="shared" si="0"/>
        <v>05</v>
      </c>
      <c r="F12" t="s">
        <v>67</v>
      </c>
      <c r="G12" t="s">
        <v>74</v>
      </c>
      <c r="H12" t="str">
        <f t="shared" si="1"/>
        <v>024</v>
      </c>
      <c r="I12" t="s">
        <v>68</v>
      </c>
      <c r="J12" t="s">
        <v>71</v>
      </c>
      <c r="K12" t="str">
        <f t="shared" si="2"/>
        <v>015</v>
      </c>
      <c r="L12" t="s">
        <v>69</v>
      </c>
      <c r="M12" t="s">
        <v>75</v>
      </c>
      <c r="N12">
        <v>1000</v>
      </c>
      <c r="O12" t="s">
        <v>71</v>
      </c>
      <c r="P12">
        <v>1411</v>
      </c>
      <c r="Q12" t="s">
        <v>94</v>
      </c>
      <c r="R12">
        <v>0</v>
      </c>
      <c r="S12" t="s">
        <v>58</v>
      </c>
      <c r="T12" s="1">
        <v>45204864.159999996</v>
      </c>
      <c r="U12" s="1">
        <v>0</v>
      </c>
      <c r="V12" s="1">
        <v>40400571.310000002</v>
      </c>
      <c r="W12" s="1">
        <v>40400571.310000002</v>
      </c>
    </row>
    <row r="13" spans="1:23" x14ac:dyDescent="0.35">
      <c r="A13" t="str">
        <f t="shared" si="3"/>
        <v>1.5-01-X0502401514210</v>
      </c>
      <c r="B13" t="s">
        <v>1109</v>
      </c>
      <c r="C13" t="s">
        <v>80</v>
      </c>
      <c r="D13" s="5" t="s">
        <v>86</v>
      </c>
      <c r="E13" t="str">
        <f t="shared" si="0"/>
        <v>05</v>
      </c>
      <c r="F13" t="s">
        <v>67</v>
      </c>
      <c r="G13" t="s">
        <v>74</v>
      </c>
      <c r="H13" t="str">
        <f t="shared" si="1"/>
        <v>024</v>
      </c>
      <c r="I13" t="s">
        <v>68</v>
      </c>
      <c r="J13" t="s">
        <v>71</v>
      </c>
      <c r="K13" t="str">
        <f t="shared" si="2"/>
        <v>015</v>
      </c>
      <c r="L13" t="s">
        <v>69</v>
      </c>
      <c r="M13" t="s">
        <v>75</v>
      </c>
      <c r="N13">
        <v>1000</v>
      </c>
      <c r="O13" t="s">
        <v>71</v>
      </c>
      <c r="P13">
        <v>1421</v>
      </c>
      <c r="Q13" t="s">
        <v>96</v>
      </c>
      <c r="R13">
        <v>0</v>
      </c>
      <c r="S13" t="s">
        <v>58</v>
      </c>
      <c r="T13" s="1">
        <v>24377499.100000001</v>
      </c>
      <c r="U13" s="1">
        <v>0</v>
      </c>
      <c r="V13" s="1">
        <v>23773465.690000001</v>
      </c>
      <c r="W13" s="1">
        <v>23773465.690000001</v>
      </c>
    </row>
    <row r="14" spans="1:23" x14ac:dyDescent="0.35">
      <c r="A14" t="str">
        <f t="shared" si="3"/>
        <v>1.5-01-X0502401514310</v>
      </c>
      <c r="B14" t="s">
        <v>1109</v>
      </c>
      <c r="C14" t="s">
        <v>80</v>
      </c>
      <c r="D14" s="5" t="s">
        <v>86</v>
      </c>
      <c r="E14" t="str">
        <f t="shared" si="0"/>
        <v>05</v>
      </c>
      <c r="F14" t="s">
        <v>67</v>
      </c>
      <c r="G14" t="s">
        <v>74</v>
      </c>
      <c r="H14" t="str">
        <f t="shared" si="1"/>
        <v>024</v>
      </c>
      <c r="I14" t="s">
        <v>68</v>
      </c>
      <c r="J14" t="s">
        <v>71</v>
      </c>
      <c r="K14" t="str">
        <f t="shared" si="2"/>
        <v>015</v>
      </c>
      <c r="L14" t="s">
        <v>69</v>
      </c>
      <c r="M14" t="s">
        <v>75</v>
      </c>
      <c r="N14">
        <v>1000</v>
      </c>
      <c r="O14" t="s">
        <v>71</v>
      </c>
      <c r="P14">
        <v>1431</v>
      </c>
      <c r="Q14" t="s">
        <v>97</v>
      </c>
      <c r="R14">
        <v>0</v>
      </c>
      <c r="S14" t="s">
        <v>58</v>
      </c>
      <c r="T14" s="1">
        <v>16251666.07</v>
      </c>
      <c r="U14" s="1">
        <v>0</v>
      </c>
      <c r="V14" s="1">
        <v>15001786.550000001</v>
      </c>
      <c r="W14" s="1">
        <v>15001786.550000001</v>
      </c>
    </row>
    <row r="15" spans="1:23" x14ac:dyDescent="0.35">
      <c r="A15" t="str">
        <f t="shared" si="3"/>
        <v>1.5-01-X0502401514320</v>
      </c>
      <c r="B15" t="s">
        <v>1109</v>
      </c>
      <c r="C15" t="s">
        <v>80</v>
      </c>
      <c r="D15" s="5" t="s">
        <v>86</v>
      </c>
      <c r="E15" t="str">
        <f t="shared" si="0"/>
        <v>05</v>
      </c>
      <c r="F15" t="s">
        <v>67</v>
      </c>
      <c r="G15" t="s">
        <v>74</v>
      </c>
      <c r="H15" t="str">
        <f t="shared" si="1"/>
        <v>024</v>
      </c>
      <c r="I15" t="s">
        <v>68</v>
      </c>
      <c r="J15" t="s">
        <v>71</v>
      </c>
      <c r="K15" t="str">
        <f t="shared" si="2"/>
        <v>015</v>
      </c>
      <c r="L15" t="s">
        <v>69</v>
      </c>
      <c r="M15" t="s">
        <v>75</v>
      </c>
      <c r="N15">
        <v>1000</v>
      </c>
      <c r="O15" t="s">
        <v>71</v>
      </c>
      <c r="P15">
        <v>1432</v>
      </c>
      <c r="Q15" t="s">
        <v>98</v>
      </c>
      <c r="R15">
        <v>0</v>
      </c>
      <c r="S15" t="s">
        <v>58</v>
      </c>
      <c r="T15" s="1">
        <v>126334223.59999999</v>
      </c>
      <c r="U15" s="1">
        <v>0</v>
      </c>
      <c r="V15" s="1">
        <v>126334223.59999999</v>
      </c>
      <c r="W15" s="1">
        <v>126334223.59999999</v>
      </c>
    </row>
    <row r="16" spans="1:23" x14ac:dyDescent="0.35">
      <c r="A16" t="str">
        <f t="shared" si="3"/>
        <v>1.5-01-X0502401514410</v>
      </c>
      <c r="B16" t="s">
        <v>1109</v>
      </c>
      <c r="C16" t="s">
        <v>80</v>
      </c>
      <c r="D16" s="5" t="s">
        <v>86</v>
      </c>
      <c r="E16" t="str">
        <f t="shared" si="0"/>
        <v>05</v>
      </c>
      <c r="F16" t="s">
        <v>67</v>
      </c>
      <c r="G16" t="s">
        <v>74</v>
      </c>
      <c r="H16" t="str">
        <f t="shared" si="1"/>
        <v>024</v>
      </c>
      <c r="I16" t="s">
        <v>68</v>
      </c>
      <c r="J16" t="s">
        <v>71</v>
      </c>
      <c r="K16" t="str">
        <f t="shared" si="2"/>
        <v>015</v>
      </c>
      <c r="L16" t="s">
        <v>69</v>
      </c>
      <c r="M16" t="s">
        <v>75</v>
      </c>
      <c r="N16">
        <v>1000</v>
      </c>
      <c r="O16" t="s">
        <v>71</v>
      </c>
      <c r="P16">
        <v>1441</v>
      </c>
      <c r="Q16" t="s">
        <v>99</v>
      </c>
      <c r="R16">
        <v>0</v>
      </c>
      <c r="S16" t="s">
        <v>58</v>
      </c>
      <c r="T16" s="1">
        <v>0</v>
      </c>
      <c r="U16" s="1">
        <v>0</v>
      </c>
      <c r="V16" s="1">
        <v>0</v>
      </c>
      <c r="W16" s="1">
        <v>0</v>
      </c>
    </row>
    <row r="17" spans="1:23" x14ac:dyDescent="0.35">
      <c r="A17" t="str">
        <f t="shared" si="3"/>
        <v>1.5-01-X0502401515910</v>
      </c>
      <c r="B17" t="s">
        <v>1109</v>
      </c>
      <c r="C17" t="s">
        <v>80</v>
      </c>
      <c r="D17" s="5" t="s">
        <v>86</v>
      </c>
      <c r="E17" t="str">
        <f t="shared" si="0"/>
        <v>05</v>
      </c>
      <c r="F17" t="s">
        <v>67</v>
      </c>
      <c r="G17" t="s">
        <v>74</v>
      </c>
      <c r="H17" t="str">
        <f t="shared" si="1"/>
        <v>024</v>
      </c>
      <c r="I17" t="s">
        <v>68</v>
      </c>
      <c r="J17" t="s">
        <v>71</v>
      </c>
      <c r="K17" t="str">
        <f t="shared" si="2"/>
        <v>015</v>
      </c>
      <c r="L17" t="s">
        <v>69</v>
      </c>
      <c r="M17" t="s">
        <v>75</v>
      </c>
      <c r="N17">
        <v>1000</v>
      </c>
      <c r="O17" t="s">
        <v>71</v>
      </c>
      <c r="P17">
        <v>1591</v>
      </c>
      <c r="Q17" t="s">
        <v>79</v>
      </c>
      <c r="R17">
        <v>0</v>
      </c>
      <c r="S17" t="s">
        <v>58</v>
      </c>
      <c r="T17" s="1">
        <v>0</v>
      </c>
      <c r="U17" s="1">
        <v>0</v>
      </c>
      <c r="V17" s="1">
        <v>0</v>
      </c>
      <c r="W17" s="1">
        <v>0</v>
      </c>
    </row>
    <row r="18" spans="1:23" x14ac:dyDescent="0.35">
      <c r="A18" t="str">
        <f t="shared" si="3"/>
        <v>0100300333610</v>
      </c>
      <c r="C18" t="s">
        <v>234</v>
      </c>
      <c r="D18" s="5" t="s">
        <v>235</v>
      </c>
      <c r="E18" t="str">
        <f t="shared" si="0"/>
        <v>01</v>
      </c>
      <c r="F18" t="s">
        <v>101</v>
      </c>
      <c r="G18" t="s">
        <v>109</v>
      </c>
      <c r="H18" t="str">
        <f t="shared" si="1"/>
        <v>003</v>
      </c>
      <c r="I18" t="s">
        <v>102</v>
      </c>
      <c r="J18" t="s">
        <v>110</v>
      </c>
      <c r="K18" t="str">
        <f t="shared" si="2"/>
        <v>003</v>
      </c>
      <c r="L18" t="s">
        <v>103</v>
      </c>
      <c r="M18" t="s">
        <v>111</v>
      </c>
      <c r="N18">
        <v>3000</v>
      </c>
      <c r="O18" t="s">
        <v>56</v>
      </c>
      <c r="P18">
        <v>3361</v>
      </c>
      <c r="Q18" t="s">
        <v>114</v>
      </c>
      <c r="R18">
        <v>0</v>
      </c>
      <c r="S18" t="s">
        <v>58</v>
      </c>
      <c r="T18" s="9">
        <v>27500</v>
      </c>
      <c r="U18" s="1">
        <v>0</v>
      </c>
      <c r="V18" s="1">
        <v>0</v>
      </c>
      <c r="W18" s="1">
        <v>0</v>
      </c>
    </row>
    <row r="19" spans="1:23" x14ac:dyDescent="0.35">
      <c r="A19" t="str">
        <f t="shared" si="3"/>
        <v>1.1-00-X01001001441139</v>
      </c>
      <c r="B19" t="s">
        <v>1027</v>
      </c>
      <c r="C19" t="s">
        <v>269</v>
      </c>
      <c r="D19" s="8" t="s">
        <v>274</v>
      </c>
      <c r="E19" t="str">
        <f t="shared" si="0"/>
        <v>01</v>
      </c>
      <c r="F19" t="s">
        <v>101</v>
      </c>
      <c r="G19" t="s">
        <v>109</v>
      </c>
      <c r="H19" t="str">
        <f t="shared" si="1"/>
        <v>001</v>
      </c>
      <c r="I19" t="s">
        <v>341</v>
      </c>
      <c r="J19" t="s">
        <v>343</v>
      </c>
      <c r="K19" t="str">
        <f t="shared" si="2"/>
        <v>001</v>
      </c>
      <c r="L19" t="s">
        <v>342</v>
      </c>
      <c r="M19" t="s">
        <v>344</v>
      </c>
      <c r="N19">
        <v>4000</v>
      </c>
      <c r="O19" t="s">
        <v>233</v>
      </c>
      <c r="P19">
        <v>4411</v>
      </c>
      <c r="Q19" t="s">
        <v>231</v>
      </c>
      <c r="R19">
        <v>39</v>
      </c>
      <c r="S19" t="s">
        <v>347</v>
      </c>
      <c r="T19" s="9">
        <v>80899</v>
      </c>
      <c r="U19" s="1">
        <v>0</v>
      </c>
      <c r="V19" s="1">
        <v>80899</v>
      </c>
      <c r="W19" s="1">
        <v>80899</v>
      </c>
    </row>
    <row r="20" spans="1:23" x14ac:dyDescent="0.35">
      <c r="A20" t="str">
        <f t="shared" si="3"/>
        <v>1.1-00-X01001001445140</v>
      </c>
      <c r="B20" t="s">
        <v>1027</v>
      </c>
      <c r="C20" t="s">
        <v>269</v>
      </c>
      <c r="D20" s="8" t="s">
        <v>274</v>
      </c>
      <c r="E20" t="str">
        <f t="shared" si="0"/>
        <v>01</v>
      </c>
      <c r="F20" t="s">
        <v>101</v>
      </c>
      <c r="G20" t="s">
        <v>109</v>
      </c>
      <c r="H20" t="str">
        <f t="shared" si="1"/>
        <v>001</v>
      </c>
      <c r="I20" t="s">
        <v>341</v>
      </c>
      <c r="J20" t="s">
        <v>343</v>
      </c>
      <c r="K20" t="str">
        <f t="shared" si="2"/>
        <v>001</v>
      </c>
      <c r="L20" t="s">
        <v>342</v>
      </c>
      <c r="M20" t="s">
        <v>344</v>
      </c>
      <c r="N20">
        <v>4000</v>
      </c>
      <c r="O20" t="s">
        <v>233</v>
      </c>
      <c r="P20">
        <v>4451</v>
      </c>
      <c r="Q20" t="s">
        <v>282</v>
      </c>
      <c r="R20">
        <v>40</v>
      </c>
      <c r="S20" t="s">
        <v>346</v>
      </c>
      <c r="T20" s="9">
        <v>165000</v>
      </c>
      <c r="U20" s="1">
        <v>0</v>
      </c>
      <c r="V20" s="1">
        <v>165000</v>
      </c>
      <c r="W20" s="1">
        <v>165000</v>
      </c>
    </row>
    <row r="21" spans="1:23" x14ac:dyDescent="0.35">
      <c r="A21" t="str">
        <f t="shared" si="3"/>
        <v>01003003271147</v>
      </c>
      <c r="C21" t="s">
        <v>100</v>
      </c>
      <c r="D21" s="5" t="s">
        <v>108</v>
      </c>
      <c r="E21" t="str">
        <f t="shared" si="0"/>
        <v>01</v>
      </c>
      <c r="F21" t="s">
        <v>101</v>
      </c>
      <c r="G21" t="s">
        <v>109</v>
      </c>
      <c r="H21" t="str">
        <f t="shared" si="1"/>
        <v>003</v>
      </c>
      <c r="I21" t="s">
        <v>102</v>
      </c>
      <c r="J21" t="s">
        <v>110</v>
      </c>
      <c r="K21" t="str">
        <f t="shared" si="2"/>
        <v>003</v>
      </c>
      <c r="L21" t="s">
        <v>103</v>
      </c>
      <c r="M21" t="s">
        <v>111</v>
      </c>
      <c r="N21">
        <v>2000</v>
      </c>
      <c r="O21" t="s">
        <v>105</v>
      </c>
      <c r="P21">
        <v>2711</v>
      </c>
      <c r="Q21" t="s">
        <v>106</v>
      </c>
      <c r="R21">
        <v>47</v>
      </c>
      <c r="S21" t="s">
        <v>107</v>
      </c>
      <c r="T21" s="1">
        <v>0</v>
      </c>
      <c r="U21" s="1">
        <v>0</v>
      </c>
      <c r="V21" s="1">
        <v>0</v>
      </c>
      <c r="W21" s="1">
        <v>0</v>
      </c>
    </row>
    <row r="22" spans="1:23" x14ac:dyDescent="0.35">
      <c r="A22" t="str">
        <f t="shared" si="3"/>
        <v>05021015211143</v>
      </c>
      <c r="C22" t="s">
        <v>100</v>
      </c>
      <c r="D22" s="5" t="s">
        <v>108</v>
      </c>
      <c r="E22" t="str">
        <f t="shared" si="0"/>
        <v>05</v>
      </c>
      <c r="F22" t="s">
        <v>67</v>
      </c>
      <c r="G22" t="s">
        <v>74</v>
      </c>
      <c r="H22" t="str">
        <f t="shared" si="1"/>
        <v>021</v>
      </c>
      <c r="I22" t="s">
        <v>115</v>
      </c>
      <c r="J22" t="s">
        <v>120</v>
      </c>
      <c r="K22" t="str">
        <f t="shared" si="2"/>
        <v>015</v>
      </c>
      <c r="L22" t="s">
        <v>69</v>
      </c>
      <c r="M22" t="s">
        <v>75</v>
      </c>
      <c r="N22">
        <v>2000</v>
      </c>
      <c r="O22" t="s">
        <v>105</v>
      </c>
      <c r="P22">
        <v>2111</v>
      </c>
      <c r="Q22" t="s">
        <v>124</v>
      </c>
      <c r="R22">
        <v>43</v>
      </c>
      <c r="S22" t="s">
        <v>107</v>
      </c>
      <c r="T22" s="9">
        <v>14824.8</v>
      </c>
      <c r="U22" s="1">
        <v>0</v>
      </c>
      <c r="V22" s="1">
        <v>14824.8</v>
      </c>
      <c r="W22" s="1">
        <v>14824.8</v>
      </c>
    </row>
    <row r="23" spans="1:23" x14ac:dyDescent="0.35">
      <c r="A23" t="str">
        <f t="shared" si="3"/>
        <v>05021015211152</v>
      </c>
      <c r="C23" t="s">
        <v>100</v>
      </c>
      <c r="D23" s="5" t="s">
        <v>108</v>
      </c>
      <c r="E23" t="str">
        <f t="shared" si="0"/>
        <v>05</v>
      </c>
      <c r="F23" t="s">
        <v>67</v>
      </c>
      <c r="G23" t="s">
        <v>74</v>
      </c>
      <c r="H23" t="str">
        <f t="shared" si="1"/>
        <v>021</v>
      </c>
      <c r="I23" t="s">
        <v>115</v>
      </c>
      <c r="J23" t="s">
        <v>120</v>
      </c>
      <c r="K23" t="str">
        <f t="shared" si="2"/>
        <v>015</v>
      </c>
      <c r="L23" t="s">
        <v>69</v>
      </c>
      <c r="M23" t="s">
        <v>75</v>
      </c>
      <c r="N23">
        <v>2000</v>
      </c>
      <c r="O23" t="s">
        <v>105</v>
      </c>
      <c r="P23">
        <v>2111</v>
      </c>
      <c r="Q23" t="s">
        <v>124</v>
      </c>
      <c r="R23">
        <v>52</v>
      </c>
      <c r="S23" t="s">
        <v>112</v>
      </c>
      <c r="T23" s="9">
        <v>12201.26</v>
      </c>
      <c r="U23" s="1">
        <v>0</v>
      </c>
      <c r="V23" s="1">
        <v>9759.7999999999993</v>
      </c>
      <c r="W23" s="1">
        <v>9759.7999999999993</v>
      </c>
    </row>
    <row r="24" spans="1:23" x14ac:dyDescent="0.35">
      <c r="A24" t="str">
        <f t="shared" si="3"/>
        <v>0502101521110</v>
      </c>
      <c r="C24" t="s">
        <v>234</v>
      </c>
      <c r="D24" s="5" t="s">
        <v>235</v>
      </c>
      <c r="E24" t="str">
        <f t="shared" si="0"/>
        <v>05</v>
      </c>
      <c r="F24" t="s">
        <v>67</v>
      </c>
      <c r="G24" t="s">
        <v>74</v>
      </c>
      <c r="H24" t="str">
        <f t="shared" si="1"/>
        <v>021</v>
      </c>
      <c r="I24" t="s">
        <v>115</v>
      </c>
      <c r="J24" t="s">
        <v>120</v>
      </c>
      <c r="K24" t="str">
        <f t="shared" si="2"/>
        <v>015</v>
      </c>
      <c r="L24" t="s">
        <v>69</v>
      </c>
      <c r="M24" t="s">
        <v>75</v>
      </c>
      <c r="N24">
        <v>2000</v>
      </c>
      <c r="O24" t="s">
        <v>105</v>
      </c>
      <c r="P24">
        <v>2111</v>
      </c>
      <c r="Q24" t="s">
        <v>124</v>
      </c>
      <c r="R24">
        <v>0</v>
      </c>
      <c r="S24" t="s">
        <v>58</v>
      </c>
      <c r="T24" s="9">
        <v>8250</v>
      </c>
      <c r="U24" s="1">
        <v>0</v>
      </c>
      <c r="V24" s="1">
        <v>7759.96</v>
      </c>
      <c r="W24" s="1">
        <v>7759.96</v>
      </c>
    </row>
    <row r="25" spans="1:23" x14ac:dyDescent="0.35">
      <c r="A25" t="str">
        <f t="shared" si="3"/>
        <v>05021015214145</v>
      </c>
      <c r="C25" t="s">
        <v>100</v>
      </c>
      <c r="D25" s="5" t="s">
        <v>108</v>
      </c>
      <c r="E25" t="str">
        <f t="shared" si="0"/>
        <v>05</v>
      </c>
      <c r="F25" t="s">
        <v>67</v>
      </c>
      <c r="G25" t="s">
        <v>74</v>
      </c>
      <c r="H25" t="str">
        <f t="shared" si="1"/>
        <v>021</v>
      </c>
      <c r="I25" t="s">
        <v>115</v>
      </c>
      <c r="J25" t="s">
        <v>120</v>
      </c>
      <c r="K25" t="str">
        <f t="shared" si="2"/>
        <v>015</v>
      </c>
      <c r="L25" t="s">
        <v>69</v>
      </c>
      <c r="M25" t="s">
        <v>75</v>
      </c>
      <c r="N25">
        <v>2000</v>
      </c>
      <c r="O25" t="s">
        <v>105</v>
      </c>
      <c r="P25">
        <v>2141</v>
      </c>
      <c r="Q25" t="s">
        <v>126</v>
      </c>
      <c r="R25">
        <v>45</v>
      </c>
      <c r="S25" t="s">
        <v>107</v>
      </c>
      <c r="T25" s="9">
        <v>220</v>
      </c>
      <c r="U25" s="1">
        <v>0</v>
      </c>
      <c r="V25" s="1">
        <v>0</v>
      </c>
      <c r="W25" s="1">
        <v>0</v>
      </c>
    </row>
    <row r="26" spans="1:23" x14ac:dyDescent="0.35">
      <c r="A26" t="str">
        <f t="shared" si="3"/>
        <v>05021015121142</v>
      </c>
      <c r="C26" t="s">
        <v>100</v>
      </c>
      <c r="D26" s="5" t="s">
        <v>108</v>
      </c>
      <c r="E26" t="str">
        <f t="shared" si="0"/>
        <v>05</v>
      </c>
      <c r="F26" t="s">
        <v>67</v>
      </c>
      <c r="G26" t="s">
        <v>74</v>
      </c>
      <c r="H26" t="str">
        <f t="shared" si="1"/>
        <v>021</v>
      </c>
      <c r="I26" t="s">
        <v>115</v>
      </c>
      <c r="J26" t="s">
        <v>120</v>
      </c>
      <c r="K26" t="str">
        <f t="shared" si="2"/>
        <v>015</v>
      </c>
      <c r="L26" t="s">
        <v>69</v>
      </c>
      <c r="M26" t="s">
        <v>75</v>
      </c>
      <c r="N26">
        <v>1000</v>
      </c>
      <c r="O26" t="s">
        <v>71</v>
      </c>
      <c r="P26">
        <v>1211</v>
      </c>
      <c r="Q26" t="s">
        <v>122</v>
      </c>
      <c r="R26">
        <v>42</v>
      </c>
      <c r="S26" t="s">
        <v>107</v>
      </c>
      <c r="T26" s="1">
        <v>480000</v>
      </c>
      <c r="U26" s="1">
        <v>0</v>
      </c>
      <c r="V26" s="1">
        <v>330000</v>
      </c>
      <c r="W26" s="1">
        <v>330000</v>
      </c>
    </row>
    <row r="27" spans="1:23" x14ac:dyDescent="0.35">
      <c r="A27" t="str">
        <f t="shared" si="3"/>
        <v>05021015121151</v>
      </c>
      <c r="C27" t="s">
        <v>100</v>
      </c>
      <c r="D27" s="5" t="s">
        <v>108</v>
      </c>
      <c r="E27" t="str">
        <f t="shared" si="0"/>
        <v>05</v>
      </c>
      <c r="F27" t="s">
        <v>67</v>
      </c>
      <c r="G27" t="s">
        <v>74</v>
      </c>
      <c r="H27" t="str">
        <f t="shared" si="1"/>
        <v>021</v>
      </c>
      <c r="I27" t="s">
        <v>115</v>
      </c>
      <c r="J27" t="s">
        <v>120</v>
      </c>
      <c r="K27" t="str">
        <f t="shared" si="2"/>
        <v>015</v>
      </c>
      <c r="L27" t="s">
        <v>69</v>
      </c>
      <c r="M27" t="s">
        <v>75</v>
      </c>
      <c r="N27">
        <v>1000</v>
      </c>
      <c r="O27" t="s">
        <v>71</v>
      </c>
      <c r="P27">
        <v>1211</v>
      </c>
      <c r="Q27" t="s">
        <v>122</v>
      </c>
      <c r="R27">
        <v>51</v>
      </c>
      <c r="S27" t="s">
        <v>112</v>
      </c>
      <c r="T27" s="1">
        <v>480000</v>
      </c>
      <c r="U27" s="1">
        <v>0</v>
      </c>
      <c r="V27" s="1">
        <v>480000</v>
      </c>
      <c r="W27" s="1">
        <v>480000</v>
      </c>
    </row>
    <row r="28" spans="1:23" x14ac:dyDescent="0.35">
      <c r="A28" t="str">
        <f t="shared" si="3"/>
        <v>05021015214153</v>
      </c>
      <c r="C28" t="s">
        <v>100</v>
      </c>
      <c r="D28" s="5" t="s">
        <v>108</v>
      </c>
      <c r="E28" t="str">
        <f t="shared" si="0"/>
        <v>05</v>
      </c>
      <c r="F28" t="s">
        <v>67</v>
      </c>
      <c r="G28" t="s">
        <v>74</v>
      </c>
      <c r="H28" t="str">
        <f t="shared" si="1"/>
        <v>021</v>
      </c>
      <c r="I28" t="s">
        <v>115</v>
      </c>
      <c r="J28" t="s">
        <v>120</v>
      </c>
      <c r="K28" t="str">
        <f t="shared" si="2"/>
        <v>015</v>
      </c>
      <c r="L28" t="s">
        <v>69</v>
      </c>
      <c r="M28" t="s">
        <v>75</v>
      </c>
      <c r="N28">
        <v>2000</v>
      </c>
      <c r="O28" t="s">
        <v>105</v>
      </c>
      <c r="P28">
        <v>2141</v>
      </c>
      <c r="Q28" t="s">
        <v>126</v>
      </c>
      <c r="R28">
        <v>53</v>
      </c>
      <c r="S28" t="s">
        <v>112</v>
      </c>
      <c r="T28" s="9">
        <v>310</v>
      </c>
      <c r="U28" s="1">
        <v>0</v>
      </c>
      <c r="V28" s="1">
        <v>0</v>
      </c>
      <c r="W28" s="1">
        <v>0</v>
      </c>
    </row>
    <row r="29" spans="1:23" x14ac:dyDescent="0.35">
      <c r="A29" t="str">
        <f t="shared" si="3"/>
        <v>05021015217154</v>
      </c>
      <c r="C29" t="s">
        <v>100</v>
      </c>
      <c r="D29" s="5" t="s">
        <v>108</v>
      </c>
      <c r="E29" t="str">
        <f t="shared" si="0"/>
        <v>05</v>
      </c>
      <c r="F29" t="s">
        <v>67</v>
      </c>
      <c r="G29" t="s">
        <v>74</v>
      </c>
      <c r="H29" t="str">
        <f t="shared" si="1"/>
        <v>021</v>
      </c>
      <c r="I29" t="s">
        <v>115</v>
      </c>
      <c r="J29" t="s">
        <v>120</v>
      </c>
      <c r="K29" t="str">
        <f t="shared" si="2"/>
        <v>015</v>
      </c>
      <c r="L29" t="s">
        <v>69</v>
      </c>
      <c r="M29" t="s">
        <v>75</v>
      </c>
      <c r="N29">
        <v>2000</v>
      </c>
      <c r="O29" t="s">
        <v>105</v>
      </c>
      <c r="P29">
        <v>2171</v>
      </c>
      <c r="Q29" t="s">
        <v>127</v>
      </c>
      <c r="R29">
        <v>54</v>
      </c>
      <c r="S29" t="s">
        <v>112</v>
      </c>
      <c r="T29" s="9">
        <v>3000</v>
      </c>
      <c r="U29" s="1">
        <v>0</v>
      </c>
      <c r="V29" s="1">
        <v>2999.76</v>
      </c>
      <c r="W29" s="1">
        <v>2999.76</v>
      </c>
    </row>
    <row r="30" spans="1:23" x14ac:dyDescent="0.35">
      <c r="A30" t="str">
        <f t="shared" si="3"/>
        <v>05021015261146</v>
      </c>
      <c r="C30" t="s">
        <v>100</v>
      </c>
      <c r="D30" s="5" t="s">
        <v>108</v>
      </c>
      <c r="E30" t="str">
        <f t="shared" si="0"/>
        <v>05</v>
      </c>
      <c r="F30" t="s">
        <v>67</v>
      </c>
      <c r="G30" t="s">
        <v>74</v>
      </c>
      <c r="H30" t="str">
        <f t="shared" si="1"/>
        <v>021</v>
      </c>
      <c r="I30" t="s">
        <v>115</v>
      </c>
      <c r="J30" t="s">
        <v>120</v>
      </c>
      <c r="K30" t="str">
        <f t="shared" si="2"/>
        <v>015</v>
      </c>
      <c r="L30" t="s">
        <v>69</v>
      </c>
      <c r="M30" t="s">
        <v>75</v>
      </c>
      <c r="N30">
        <v>2000</v>
      </c>
      <c r="O30" t="s">
        <v>105</v>
      </c>
      <c r="P30">
        <v>2611</v>
      </c>
      <c r="Q30" t="s">
        <v>128</v>
      </c>
      <c r="R30">
        <v>46</v>
      </c>
      <c r="S30" t="s">
        <v>107</v>
      </c>
      <c r="T30" s="9">
        <v>11000</v>
      </c>
      <c r="U30" s="1">
        <v>0</v>
      </c>
      <c r="V30" s="1">
        <v>10962</v>
      </c>
      <c r="W30" s="1">
        <v>10962</v>
      </c>
    </row>
    <row r="31" spans="1:23" x14ac:dyDescent="0.35">
      <c r="A31" t="str">
        <f t="shared" si="3"/>
        <v>05021015261155</v>
      </c>
      <c r="C31" t="s">
        <v>100</v>
      </c>
      <c r="D31" s="5" t="s">
        <v>108</v>
      </c>
      <c r="E31" t="str">
        <f t="shared" si="0"/>
        <v>05</v>
      </c>
      <c r="F31" t="s">
        <v>67</v>
      </c>
      <c r="G31" t="s">
        <v>74</v>
      </c>
      <c r="H31" t="str">
        <f t="shared" si="1"/>
        <v>021</v>
      </c>
      <c r="I31" t="s">
        <v>115</v>
      </c>
      <c r="J31" t="s">
        <v>120</v>
      </c>
      <c r="K31" t="str">
        <f t="shared" si="2"/>
        <v>015</v>
      </c>
      <c r="L31" t="s">
        <v>69</v>
      </c>
      <c r="M31" t="s">
        <v>75</v>
      </c>
      <c r="N31">
        <v>2000</v>
      </c>
      <c r="O31" t="s">
        <v>105</v>
      </c>
      <c r="P31">
        <v>2611</v>
      </c>
      <c r="Q31" t="s">
        <v>128</v>
      </c>
      <c r="R31">
        <v>55</v>
      </c>
      <c r="S31" t="s">
        <v>112</v>
      </c>
      <c r="T31" s="9">
        <v>11000</v>
      </c>
      <c r="U31" s="1">
        <v>0</v>
      </c>
      <c r="V31" s="1">
        <v>10962</v>
      </c>
      <c r="W31" s="1">
        <v>10962</v>
      </c>
    </row>
    <row r="32" spans="1:23" x14ac:dyDescent="0.35">
      <c r="A32" t="str">
        <f t="shared" si="3"/>
        <v>05021015271162</v>
      </c>
      <c r="C32" t="s">
        <v>100</v>
      </c>
      <c r="D32" s="5" t="s">
        <v>108</v>
      </c>
      <c r="E32" t="str">
        <f t="shared" si="0"/>
        <v>05</v>
      </c>
      <c r="F32" t="s">
        <v>67</v>
      </c>
      <c r="G32" t="s">
        <v>74</v>
      </c>
      <c r="H32" t="str">
        <f t="shared" si="1"/>
        <v>021</v>
      </c>
      <c r="I32" t="s">
        <v>115</v>
      </c>
      <c r="J32" t="s">
        <v>120</v>
      </c>
      <c r="K32" t="str">
        <f t="shared" si="2"/>
        <v>015</v>
      </c>
      <c r="L32" t="s">
        <v>69</v>
      </c>
      <c r="M32" t="s">
        <v>75</v>
      </c>
      <c r="N32">
        <v>2000</v>
      </c>
      <c r="O32" t="s">
        <v>105</v>
      </c>
      <c r="P32">
        <v>2711</v>
      </c>
      <c r="Q32" t="s">
        <v>106</v>
      </c>
      <c r="R32">
        <v>62</v>
      </c>
      <c r="S32" t="s">
        <v>107</v>
      </c>
      <c r="T32" s="9">
        <v>3150</v>
      </c>
      <c r="U32" s="1">
        <v>0</v>
      </c>
      <c r="V32" s="1">
        <v>2919.14</v>
      </c>
      <c r="W32" s="1">
        <v>2919.14</v>
      </c>
    </row>
    <row r="33" spans="1:23" x14ac:dyDescent="0.35">
      <c r="A33" t="str">
        <f t="shared" si="3"/>
        <v>05021015271164</v>
      </c>
      <c r="C33" t="s">
        <v>100</v>
      </c>
      <c r="D33" s="5" t="s">
        <v>108</v>
      </c>
      <c r="E33" t="str">
        <f t="shared" si="0"/>
        <v>05</v>
      </c>
      <c r="F33" t="s">
        <v>67</v>
      </c>
      <c r="G33" t="s">
        <v>74</v>
      </c>
      <c r="H33" t="str">
        <f t="shared" si="1"/>
        <v>021</v>
      </c>
      <c r="I33" t="s">
        <v>115</v>
      </c>
      <c r="J33" t="s">
        <v>120</v>
      </c>
      <c r="K33" t="str">
        <f t="shared" si="2"/>
        <v>015</v>
      </c>
      <c r="L33" t="s">
        <v>69</v>
      </c>
      <c r="M33" t="s">
        <v>75</v>
      </c>
      <c r="N33">
        <v>2000</v>
      </c>
      <c r="O33" t="s">
        <v>105</v>
      </c>
      <c r="P33">
        <v>2711</v>
      </c>
      <c r="Q33" t="s">
        <v>106</v>
      </c>
      <c r="R33">
        <v>64</v>
      </c>
      <c r="S33" t="s">
        <v>112</v>
      </c>
      <c r="T33" s="9">
        <v>4500</v>
      </c>
      <c r="U33" s="1">
        <v>0</v>
      </c>
      <c r="V33" s="1">
        <v>4495</v>
      </c>
      <c r="W33" s="1">
        <v>4495</v>
      </c>
    </row>
    <row r="34" spans="1:23" x14ac:dyDescent="0.35">
      <c r="A34" t="str">
        <f t="shared" si="3"/>
        <v>1.1-00-X05021015334133</v>
      </c>
      <c r="B34" t="s">
        <v>1027</v>
      </c>
      <c r="C34" t="s">
        <v>269</v>
      </c>
      <c r="D34" s="8" t="s">
        <v>274</v>
      </c>
      <c r="E34" t="str">
        <f t="shared" si="0"/>
        <v>05</v>
      </c>
      <c r="F34" t="s">
        <v>67</v>
      </c>
      <c r="G34" t="s">
        <v>74</v>
      </c>
      <c r="H34" t="str">
        <f t="shared" si="1"/>
        <v>021</v>
      </c>
      <c r="I34" t="s">
        <v>115</v>
      </c>
      <c r="J34" t="s">
        <v>120</v>
      </c>
      <c r="K34" t="str">
        <f t="shared" si="2"/>
        <v>015</v>
      </c>
      <c r="L34" t="s">
        <v>69</v>
      </c>
      <c r="M34" t="s">
        <v>75</v>
      </c>
      <c r="N34">
        <v>3000</v>
      </c>
      <c r="O34" t="s">
        <v>56</v>
      </c>
      <c r="P34">
        <v>3341</v>
      </c>
      <c r="Q34" t="s">
        <v>162</v>
      </c>
      <c r="R34">
        <v>33</v>
      </c>
      <c r="S34" t="s">
        <v>384</v>
      </c>
      <c r="T34" s="9">
        <v>139200</v>
      </c>
      <c r="U34" s="1">
        <v>0</v>
      </c>
      <c r="V34" s="1">
        <v>139200</v>
      </c>
      <c r="W34" s="1">
        <v>125280</v>
      </c>
    </row>
    <row r="35" spans="1:23" x14ac:dyDescent="0.35">
      <c r="A35" t="str">
        <f t="shared" si="3"/>
        <v>1.1-00-X05021015334134</v>
      </c>
      <c r="B35" t="s">
        <v>1027</v>
      </c>
      <c r="C35" t="s">
        <v>269</v>
      </c>
      <c r="D35" s="8" t="s">
        <v>274</v>
      </c>
      <c r="E35" t="str">
        <f t="shared" si="0"/>
        <v>05</v>
      </c>
      <c r="F35" t="s">
        <v>67</v>
      </c>
      <c r="G35" t="s">
        <v>74</v>
      </c>
      <c r="H35" t="str">
        <f t="shared" si="1"/>
        <v>021</v>
      </c>
      <c r="I35" t="s">
        <v>115</v>
      </c>
      <c r="J35" t="s">
        <v>120</v>
      </c>
      <c r="K35" t="str">
        <f t="shared" si="2"/>
        <v>015</v>
      </c>
      <c r="L35" t="s">
        <v>69</v>
      </c>
      <c r="M35" t="s">
        <v>75</v>
      </c>
      <c r="N35">
        <v>3000</v>
      </c>
      <c r="O35" t="s">
        <v>56</v>
      </c>
      <c r="P35">
        <v>3341</v>
      </c>
      <c r="Q35" t="s">
        <v>162</v>
      </c>
      <c r="R35">
        <v>34</v>
      </c>
      <c r="S35" t="s">
        <v>385</v>
      </c>
      <c r="T35" s="9">
        <v>591855.19999999995</v>
      </c>
      <c r="U35" s="1">
        <v>0</v>
      </c>
      <c r="V35" s="1">
        <v>591855.19999999995</v>
      </c>
      <c r="W35" s="1">
        <v>551719.19999999995</v>
      </c>
    </row>
    <row r="36" spans="1:23" x14ac:dyDescent="0.35">
      <c r="A36" t="str">
        <f t="shared" si="3"/>
        <v>1.1-00-X05021015334135</v>
      </c>
      <c r="B36" t="s">
        <v>1027</v>
      </c>
      <c r="C36" t="s">
        <v>269</v>
      </c>
      <c r="D36" s="8" t="s">
        <v>274</v>
      </c>
      <c r="E36" t="str">
        <f t="shared" si="0"/>
        <v>05</v>
      </c>
      <c r="F36" t="s">
        <v>67</v>
      </c>
      <c r="G36" t="s">
        <v>74</v>
      </c>
      <c r="H36" t="str">
        <f t="shared" si="1"/>
        <v>021</v>
      </c>
      <c r="I36" t="s">
        <v>115</v>
      </c>
      <c r="J36" t="s">
        <v>120</v>
      </c>
      <c r="K36" t="str">
        <f t="shared" si="2"/>
        <v>015</v>
      </c>
      <c r="L36" t="s">
        <v>69</v>
      </c>
      <c r="M36" t="s">
        <v>75</v>
      </c>
      <c r="N36">
        <v>3000</v>
      </c>
      <c r="O36" t="s">
        <v>56</v>
      </c>
      <c r="P36">
        <v>3341</v>
      </c>
      <c r="Q36" t="s">
        <v>162</v>
      </c>
      <c r="R36">
        <v>35</v>
      </c>
      <c r="S36" t="s">
        <v>386</v>
      </c>
      <c r="T36" s="9">
        <v>72348.5</v>
      </c>
      <c r="U36" s="1">
        <v>0</v>
      </c>
      <c r="V36" s="1">
        <v>72348.5</v>
      </c>
      <c r="W36" s="1">
        <v>62604.5</v>
      </c>
    </row>
    <row r="37" spans="1:23" x14ac:dyDescent="0.35">
      <c r="A37" t="str">
        <f t="shared" si="3"/>
        <v>05021015336163</v>
      </c>
      <c r="C37" t="s">
        <v>100</v>
      </c>
      <c r="D37" s="5" t="s">
        <v>108</v>
      </c>
      <c r="E37" t="str">
        <f t="shared" si="0"/>
        <v>05</v>
      </c>
      <c r="F37" t="s">
        <v>67</v>
      </c>
      <c r="G37" t="s">
        <v>74</v>
      </c>
      <c r="H37" t="str">
        <f t="shared" si="1"/>
        <v>021</v>
      </c>
      <c r="I37" t="s">
        <v>115</v>
      </c>
      <c r="J37" t="s">
        <v>120</v>
      </c>
      <c r="K37" t="str">
        <f t="shared" si="2"/>
        <v>015</v>
      </c>
      <c r="L37" t="s">
        <v>69</v>
      </c>
      <c r="M37" t="s">
        <v>75</v>
      </c>
      <c r="N37">
        <v>3000</v>
      </c>
      <c r="O37" t="s">
        <v>56</v>
      </c>
      <c r="P37">
        <v>3361</v>
      </c>
      <c r="Q37" t="s">
        <v>114</v>
      </c>
      <c r="R37">
        <v>63</v>
      </c>
      <c r="S37" t="s">
        <v>107</v>
      </c>
      <c r="T37" s="9">
        <v>9846.66</v>
      </c>
      <c r="U37" s="1">
        <v>0</v>
      </c>
      <c r="V37" s="1">
        <v>9790.4</v>
      </c>
      <c r="W37" s="1">
        <v>9790.4</v>
      </c>
    </row>
    <row r="38" spans="1:23" x14ac:dyDescent="0.35">
      <c r="A38" t="str">
        <f t="shared" si="3"/>
        <v>05021015336165</v>
      </c>
      <c r="C38" t="s">
        <v>100</v>
      </c>
      <c r="D38" s="5" t="s">
        <v>108</v>
      </c>
      <c r="E38" t="str">
        <f t="shared" si="0"/>
        <v>05</v>
      </c>
      <c r="F38" t="s">
        <v>67</v>
      </c>
      <c r="G38" t="s">
        <v>74</v>
      </c>
      <c r="H38" t="str">
        <f t="shared" si="1"/>
        <v>021</v>
      </c>
      <c r="I38" t="s">
        <v>115</v>
      </c>
      <c r="J38" t="s">
        <v>120</v>
      </c>
      <c r="K38" t="str">
        <f t="shared" si="2"/>
        <v>015</v>
      </c>
      <c r="L38" t="s">
        <v>69</v>
      </c>
      <c r="M38" t="s">
        <v>75</v>
      </c>
      <c r="N38">
        <v>3000</v>
      </c>
      <c r="O38" t="s">
        <v>56</v>
      </c>
      <c r="P38">
        <v>3361</v>
      </c>
      <c r="Q38" t="s">
        <v>114</v>
      </c>
      <c r="R38">
        <v>65</v>
      </c>
      <c r="S38" t="s">
        <v>112</v>
      </c>
      <c r="T38" s="9">
        <v>6478.6</v>
      </c>
      <c r="U38" s="1">
        <v>0</v>
      </c>
      <c r="V38" s="1">
        <v>6478.6</v>
      </c>
      <c r="W38" s="1">
        <v>6478.6</v>
      </c>
    </row>
    <row r="39" spans="1:23" x14ac:dyDescent="0.35">
      <c r="A39" t="str">
        <f t="shared" si="3"/>
        <v>05021015339158</v>
      </c>
      <c r="C39" t="s">
        <v>100</v>
      </c>
      <c r="D39" s="5" t="s">
        <v>108</v>
      </c>
      <c r="E39" t="str">
        <f t="shared" si="0"/>
        <v>05</v>
      </c>
      <c r="F39" t="s">
        <v>67</v>
      </c>
      <c r="G39" t="s">
        <v>74</v>
      </c>
      <c r="H39" t="str">
        <f t="shared" si="1"/>
        <v>021</v>
      </c>
      <c r="I39" t="s">
        <v>115</v>
      </c>
      <c r="J39" t="s">
        <v>120</v>
      </c>
      <c r="K39" t="str">
        <f t="shared" si="2"/>
        <v>015</v>
      </c>
      <c r="L39" t="s">
        <v>69</v>
      </c>
      <c r="M39" t="s">
        <v>75</v>
      </c>
      <c r="N39">
        <v>3000</v>
      </c>
      <c r="O39" t="s">
        <v>56</v>
      </c>
      <c r="P39">
        <v>3391</v>
      </c>
      <c r="Q39" t="s">
        <v>129</v>
      </c>
      <c r="R39">
        <v>58</v>
      </c>
      <c r="S39" t="s">
        <v>112</v>
      </c>
      <c r="T39" s="9">
        <v>2549.7399999999998</v>
      </c>
      <c r="U39" s="1">
        <v>0</v>
      </c>
      <c r="V39" s="1">
        <v>0</v>
      </c>
      <c r="W39" s="1">
        <v>0</v>
      </c>
    </row>
    <row r="40" spans="1:23" x14ac:dyDescent="0.35">
      <c r="A40" t="str">
        <f t="shared" si="3"/>
        <v>0502101535510</v>
      </c>
      <c r="C40" t="s">
        <v>234</v>
      </c>
      <c r="D40" s="5" t="s">
        <v>235</v>
      </c>
      <c r="E40" t="str">
        <f t="shared" si="0"/>
        <v>05</v>
      </c>
      <c r="F40" t="s">
        <v>67</v>
      </c>
      <c r="G40" t="s">
        <v>74</v>
      </c>
      <c r="H40" t="str">
        <f t="shared" si="1"/>
        <v>021</v>
      </c>
      <c r="I40" t="s">
        <v>115</v>
      </c>
      <c r="J40" t="s">
        <v>120</v>
      </c>
      <c r="K40" t="str">
        <f t="shared" si="2"/>
        <v>015</v>
      </c>
      <c r="L40" t="s">
        <v>69</v>
      </c>
      <c r="M40" t="s">
        <v>75</v>
      </c>
      <c r="N40">
        <v>3000</v>
      </c>
      <c r="O40" t="s">
        <v>56</v>
      </c>
      <c r="P40">
        <v>3551</v>
      </c>
      <c r="Q40" t="s">
        <v>243</v>
      </c>
      <c r="R40">
        <v>0</v>
      </c>
      <c r="S40" t="s">
        <v>58</v>
      </c>
      <c r="T40" s="9">
        <v>89401.2</v>
      </c>
      <c r="U40" s="1">
        <v>0</v>
      </c>
      <c r="V40" s="1">
        <v>89401.2</v>
      </c>
      <c r="W40" s="1">
        <v>89401.2</v>
      </c>
    </row>
    <row r="41" spans="1:23" x14ac:dyDescent="0.35">
      <c r="A41" t="str">
        <f t="shared" si="3"/>
        <v>0502401517110</v>
      </c>
      <c r="C41" t="s">
        <v>130</v>
      </c>
      <c r="D41" s="5" t="s">
        <v>133</v>
      </c>
      <c r="E41" t="str">
        <f t="shared" si="0"/>
        <v>05</v>
      </c>
      <c r="F41" t="s">
        <v>67</v>
      </c>
      <c r="G41" t="s">
        <v>74</v>
      </c>
      <c r="H41" t="str">
        <f t="shared" si="1"/>
        <v>024</v>
      </c>
      <c r="I41" t="s">
        <v>68</v>
      </c>
      <c r="J41" t="s">
        <v>71</v>
      </c>
      <c r="K41" t="str">
        <f t="shared" si="2"/>
        <v>015</v>
      </c>
      <c r="L41" t="s">
        <v>69</v>
      </c>
      <c r="M41" t="s">
        <v>75</v>
      </c>
      <c r="N41">
        <v>1000</v>
      </c>
      <c r="O41" t="s">
        <v>71</v>
      </c>
      <c r="P41">
        <v>1711</v>
      </c>
      <c r="Q41" t="s">
        <v>132</v>
      </c>
      <c r="R41">
        <v>0</v>
      </c>
      <c r="S41" t="s">
        <v>58</v>
      </c>
      <c r="T41" s="1">
        <v>21998038.91</v>
      </c>
      <c r="U41" s="1">
        <v>0</v>
      </c>
      <c r="V41" s="1">
        <v>21998038.91</v>
      </c>
      <c r="W41" s="1">
        <v>21998038.91</v>
      </c>
    </row>
    <row r="42" spans="1:23" x14ac:dyDescent="0.35">
      <c r="A42" t="str">
        <f t="shared" si="3"/>
        <v>1.1-00-X0401801237210</v>
      </c>
      <c r="B42" t="s">
        <v>1027</v>
      </c>
      <c r="C42" t="s">
        <v>269</v>
      </c>
      <c r="D42" s="8" t="s">
        <v>274</v>
      </c>
      <c r="E42" t="str">
        <f t="shared" si="0"/>
        <v>04</v>
      </c>
      <c r="F42" t="s">
        <v>51</v>
      </c>
      <c r="G42" t="s">
        <v>60</v>
      </c>
      <c r="H42" t="str">
        <f t="shared" si="1"/>
        <v>018</v>
      </c>
      <c r="I42" t="s">
        <v>295</v>
      </c>
      <c r="J42" t="s">
        <v>297</v>
      </c>
      <c r="K42" t="str">
        <f t="shared" si="2"/>
        <v>012</v>
      </c>
      <c r="L42" t="s">
        <v>296</v>
      </c>
      <c r="M42" t="s">
        <v>298</v>
      </c>
      <c r="N42">
        <v>3000</v>
      </c>
      <c r="O42" t="s">
        <v>56</v>
      </c>
      <c r="P42">
        <v>3721</v>
      </c>
      <c r="Q42" t="s">
        <v>324</v>
      </c>
      <c r="R42">
        <v>0</v>
      </c>
      <c r="S42" t="s">
        <v>58</v>
      </c>
      <c r="T42" s="1">
        <v>0</v>
      </c>
      <c r="U42" s="1">
        <v>0</v>
      </c>
      <c r="V42" s="1">
        <v>0</v>
      </c>
      <c r="W42" s="1">
        <v>0</v>
      </c>
    </row>
    <row r="43" spans="1:23" x14ac:dyDescent="0.35">
      <c r="A43" t="str">
        <f t="shared" si="3"/>
        <v>1.1-00-X0401801238210</v>
      </c>
      <c r="B43" t="s">
        <v>1027</v>
      </c>
      <c r="C43" t="s">
        <v>269</v>
      </c>
      <c r="D43" s="8" t="s">
        <v>274</v>
      </c>
      <c r="E43" t="str">
        <f t="shared" si="0"/>
        <v>04</v>
      </c>
      <c r="F43" t="s">
        <v>51</v>
      </c>
      <c r="G43" t="s">
        <v>60</v>
      </c>
      <c r="H43" t="str">
        <f t="shared" si="1"/>
        <v>018</v>
      </c>
      <c r="I43" t="s">
        <v>295</v>
      </c>
      <c r="J43" t="s">
        <v>297</v>
      </c>
      <c r="K43" t="str">
        <f t="shared" si="2"/>
        <v>012</v>
      </c>
      <c r="L43" t="s">
        <v>296</v>
      </c>
      <c r="M43" t="s">
        <v>298</v>
      </c>
      <c r="N43">
        <v>3000</v>
      </c>
      <c r="O43" t="s">
        <v>56</v>
      </c>
      <c r="P43">
        <v>3821</v>
      </c>
      <c r="Q43" t="s">
        <v>228</v>
      </c>
      <c r="R43">
        <v>0</v>
      </c>
      <c r="S43" t="s">
        <v>58</v>
      </c>
      <c r="T43" s="1">
        <v>0</v>
      </c>
      <c r="U43" s="1">
        <v>1000000</v>
      </c>
      <c r="V43" s="1">
        <v>0</v>
      </c>
      <c r="W43" s="1">
        <v>0</v>
      </c>
    </row>
    <row r="44" spans="1:23" x14ac:dyDescent="0.35">
      <c r="A44" t="str">
        <f t="shared" si="3"/>
        <v>05021015511149</v>
      </c>
      <c r="C44" t="s">
        <v>100</v>
      </c>
      <c r="D44" s="5" t="s">
        <v>108</v>
      </c>
      <c r="E44" t="str">
        <f t="shared" si="0"/>
        <v>05</v>
      </c>
      <c r="F44" t="s">
        <v>67</v>
      </c>
      <c r="G44" t="s">
        <v>74</v>
      </c>
      <c r="H44" t="str">
        <f t="shared" si="1"/>
        <v>021</v>
      </c>
      <c r="I44" t="s">
        <v>115</v>
      </c>
      <c r="J44" t="s">
        <v>120</v>
      </c>
      <c r="K44" t="str">
        <f t="shared" si="2"/>
        <v>015</v>
      </c>
      <c r="L44" t="s">
        <v>69</v>
      </c>
      <c r="M44" t="s">
        <v>75</v>
      </c>
      <c r="N44">
        <v>5000</v>
      </c>
      <c r="O44" t="s">
        <v>118</v>
      </c>
      <c r="P44">
        <v>5111</v>
      </c>
      <c r="Q44" t="s">
        <v>119</v>
      </c>
      <c r="R44">
        <v>49</v>
      </c>
      <c r="S44" t="s">
        <v>107</v>
      </c>
      <c r="T44" s="9">
        <v>6449.6</v>
      </c>
      <c r="U44" s="1">
        <v>0</v>
      </c>
      <c r="V44" s="1">
        <v>6409</v>
      </c>
      <c r="W44" s="1">
        <v>6409</v>
      </c>
    </row>
    <row r="45" spans="1:23" x14ac:dyDescent="0.35">
      <c r="A45" t="str">
        <f t="shared" si="3"/>
        <v>1.1-00-X0703301929710</v>
      </c>
      <c r="B45" t="s">
        <v>1027</v>
      </c>
      <c r="C45" t="s">
        <v>269</v>
      </c>
      <c r="D45" s="8" t="s">
        <v>274</v>
      </c>
      <c r="E45" t="str">
        <f t="shared" si="0"/>
        <v>07</v>
      </c>
      <c r="F45" t="s">
        <v>140</v>
      </c>
      <c r="G45" t="s">
        <v>147</v>
      </c>
      <c r="H45" t="str">
        <f t="shared" si="1"/>
        <v>033</v>
      </c>
      <c r="I45" t="s">
        <v>401</v>
      </c>
      <c r="J45" t="s">
        <v>404</v>
      </c>
      <c r="K45" t="str">
        <f t="shared" si="2"/>
        <v>019</v>
      </c>
      <c r="L45" t="s">
        <v>402</v>
      </c>
      <c r="M45" t="s">
        <v>405</v>
      </c>
      <c r="N45">
        <v>2000</v>
      </c>
      <c r="O45" t="s">
        <v>105</v>
      </c>
      <c r="P45">
        <v>2971</v>
      </c>
      <c r="Q45" t="s">
        <v>408</v>
      </c>
      <c r="R45">
        <v>0</v>
      </c>
      <c r="S45" t="s">
        <v>58</v>
      </c>
      <c r="T45" s="1">
        <v>0</v>
      </c>
      <c r="U45" s="1">
        <v>400000</v>
      </c>
      <c r="V45" s="1">
        <v>0</v>
      </c>
      <c r="W45" s="1">
        <v>0</v>
      </c>
    </row>
    <row r="46" spans="1:23" x14ac:dyDescent="0.35">
      <c r="A46" t="str">
        <f t="shared" si="3"/>
        <v>1.1-00-X0703502127110</v>
      </c>
      <c r="B46" t="s">
        <v>1027</v>
      </c>
      <c r="C46" t="s">
        <v>269</v>
      </c>
      <c r="D46" s="8" t="s">
        <v>274</v>
      </c>
      <c r="E46" t="str">
        <f t="shared" si="0"/>
        <v>07</v>
      </c>
      <c r="F46" t="s">
        <v>140</v>
      </c>
      <c r="G46" t="s">
        <v>147</v>
      </c>
      <c r="H46" t="str">
        <f t="shared" si="1"/>
        <v>035</v>
      </c>
      <c r="I46" t="s">
        <v>187</v>
      </c>
      <c r="J46" t="s">
        <v>191</v>
      </c>
      <c r="K46" t="str">
        <f t="shared" si="2"/>
        <v>021</v>
      </c>
      <c r="L46" t="s">
        <v>188</v>
      </c>
      <c r="M46" t="s">
        <v>192</v>
      </c>
      <c r="N46">
        <v>2000</v>
      </c>
      <c r="O46" t="s">
        <v>105</v>
      </c>
      <c r="P46">
        <v>2711</v>
      </c>
      <c r="Q46" t="s">
        <v>106</v>
      </c>
      <c r="R46">
        <v>0</v>
      </c>
      <c r="S46" t="s">
        <v>58</v>
      </c>
      <c r="T46" s="1">
        <v>0</v>
      </c>
      <c r="U46" s="1">
        <v>150000</v>
      </c>
      <c r="V46" s="1">
        <v>0</v>
      </c>
      <c r="W46" s="1">
        <v>0</v>
      </c>
    </row>
    <row r="47" spans="1:23" x14ac:dyDescent="0.35">
      <c r="A47" t="str">
        <f t="shared" si="3"/>
        <v>1.1-00-X0703502132610</v>
      </c>
      <c r="B47" t="s">
        <v>1027</v>
      </c>
      <c r="C47" t="s">
        <v>269</v>
      </c>
      <c r="D47" s="8" t="s">
        <v>274</v>
      </c>
      <c r="E47" t="str">
        <f t="shared" si="0"/>
        <v>07</v>
      </c>
      <c r="F47" t="s">
        <v>140</v>
      </c>
      <c r="G47" t="s">
        <v>147</v>
      </c>
      <c r="H47" t="str">
        <f t="shared" si="1"/>
        <v>035</v>
      </c>
      <c r="I47" t="s">
        <v>187</v>
      </c>
      <c r="J47" t="s">
        <v>191</v>
      </c>
      <c r="K47" t="str">
        <f t="shared" si="2"/>
        <v>021</v>
      </c>
      <c r="L47" t="s">
        <v>188</v>
      </c>
      <c r="M47" t="s">
        <v>192</v>
      </c>
      <c r="N47">
        <v>3000</v>
      </c>
      <c r="O47" t="s">
        <v>56</v>
      </c>
      <c r="P47">
        <v>3261</v>
      </c>
      <c r="Q47" t="s">
        <v>409</v>
      </c>
      <c r="R47">
        <v>0</v>
      </c>
      <c r="S47" t="s">
        <v>58</v>
      </c>
      <c r="T47" s="1">
        <v>0</v>
      </c>
      <c r="U47" s="1">
        <v>0</v>
      </c>
      <c r="V47" s="1">
        <v>0</v>
      </c>
      <c r="W47" s="1">
        <v>0</v>
      </c>
    </row>
    <row r="48" spans="1:23" x14ac:dyDescent="0.35">
      <c r="A48" t="str">
        <f t="shared" si="3"/>
        <v>1.1-00-X0703602256110</v>
      </c>
      <c r="B48" t="s">
        <v>1027</v>
      </c>
      <c r="C48" t="s">
        <v>269</v>
      </c>
      <c r="D48" s="8" t="s">
        <v>274</v>
      </c>
      <c r="E48" t="str">
        <f t="shared" si="0"/>
        <v>07</v>
      </c>
      <c r="F48" t="s">
        <v>140</v>
      </c>
      <c r="G48" t="s">
        <v>147</v>
      </c>
      <c r="H48" t="str">
        <f t="shared" si="1"/>
        <v>036</v>
      </c>
      <c r="I48" t="s">
        <v>470</v>
      </c>
      <c r="J48" t="s">
        <v>473</v>
      </c>
      <c r="K48" t="str">
        <f t="shared" si="2"/>
        <v>022</v>
      </c>
      <c r="L48" t="s">
        <v>471</v>
      </c>
      <c r="M48" t="s">
        <v>474</v>
      </c>
      <c r="N48">
        <v>5000</v>
      </c>
      <c r="O48" t="s">
        <v>118</v>
      </c>
      <c r="P48">
        <v>5611</v>
      </c>
      <c r="Q48" t="s">
        <v>403</v>
      </c>
      <c r="R48">
        <v>0</v>
      </c>
      <c r="S48" t="s">
        <v>58</v>
      </c>
      <c r="T48" s="1">
        <v>0</v>
      </c>
      <c r="U48" s="1">
        <v>150000</v>
      </c>
      <c r="V48" s="1">
        <v>0</v>
      </c>
      <c r="W48" s="1">
        <v>0</v>
      </c>
    </row>
    <row r="49" spans="1:23" x14ac:dyDescent="0.35">
      <c r="A49" t="str">
        <f t="shared" si="3"/>
        <v>2.6-05-X0804102556410</v>
      </c>
      <c r="B49" t="s">
        <v>1111</v>
      </c>
      <c r="C49" t="s">
        <v>234</v>
      </c>
      <c r="D49" s="5" t="s">
        <v>235</v>
      </c>
      <c r="E49" t="str">
        <f t="shared" si="0"/>
        <v>08</v>
      </c>
      <c r="F49" t="s">
        <v>159</v>
      </c>
      <c r="G49" t="s">
        <v>163</v>
      </c>
      <c r="H49" t="str">
        <f t="shared" si="1"/>
        <v>041</v>
      </c>
      <c r="I49" t="s">
        <v>167</v>
      </c>
      <c r="J49" t="s">
        <v>168</v>
      </c>
      <c r="K49" t="str">
        <f t="shared" si="2"/>
        <v>025</v>
      </c>
      <c r="L49" t="s">
        <v>161</v>
      </c>
      <c r="M49" t="s">
        <v>166</v>
      </c>
      <c r="N49">
        <v>5000</v>
      </c>
      <c r="O49" t="s">
        <v>118</v>
      </c>
      <c r="P49">
        <v>5641</v>
      </c>
      <c r="Q49" t="s">
        <v>244</v>
      </c>
      <c r="R49">
        <v>0</v>
      </c>
      <c r="S49" t="s">
        <v>58</v>
      </c>
      <c r="T49" s="9">
        <v>3960</v>
      </c>
      <c r="U49" s="1">
        <v>0</v>
      </c>
      <c r="V49" s="1">
        <v>3880.2</v>
      </c>
      <c r="W49" s="1">
        <v>3880.2</v>
      </c>
    </row>
    <row r="50" spans="1:23" x14ac:dyDescent="0.35">
      <c r="A50" t="str">
        <f t="shared" si="3"/>
        <v>2.6-05-X0804102533210</v>
      </c>
      <c r="B50" t="s">
        <v>1111</v>
      </c>
      <c r="C50" t="s">
        <v>234</v>
      </c>
      <c r="D50" s="5" t="s">
        <v>235</v>
      </c>
      <c r="E50" t="str">
        <f t="shared" si="0"/>
        <v>08</v>
      </c>
      <c r="F50" t="s">
        <v>159</v>
      </c>
      <c r="G50" t="s">
        <v>163</v>
      </c>
      <c r="H50" t="str">
        <f t="shared" si="1"/>
        <v>041</v>
      </c>
      <c r="I50" t="s">
        <v>167</v>
      </c>
      <c r="J50" t="s">
        <v>168</v>
      </c>
      <c r="K50" t="str">
        <f t="shared" si="2"/>
        <v>025</v>
      </c>
      <c r="L50" t="s">
        <v>161</v>
      </c>
      <c r="M50" t="s">
        <v>166</v>
      </c>
      <c r="N50">
        <v>3000</v>
      </c>
      <c r="O50" t="s">
        <v>56</v>
      </c>
      <c r="P50">
        <v>3321</v>
      </c>
      <c r="Q50" t="s">
        <v>245</v>
      </c>
      <c r="R50">
        <v>0</v>
      </c>
      <c r="S50" t="s">
        <v>58</v>
      </c>
      <c r="T50" s="9">
        <v>59388.81</v>
      </c>
      <c r="U50" s="1">
        <v>0</v>
      </c>
      <c r="V50" s="1">
        <v>58661.2</v>
      </c>
      <c r="W50" s="1">
        <v>58661.2</v>
      </c>
    </row>
    <row r="51" spans="1:23" x14ac:dyDescent="0.35">
      <c r="A51" t="str">
        <f t="shared" si="3"/>
        <v>1.6-05-X0804102531610</v>
      </c>
      <c r="B51" t="s">
        <v>1112</v>
      </c>
      <c r="C51" t="s">
        <v>246</v>
      </c>
      <c r="D51" s="5" t="s">
        <v>248</v>
      </c>
      <c r="E51" t="str">
        <f t="shared" si="0"/>
        <v>08</v>
      </c>
      <c r="F51" t="s">
        <v>159</v>
      </c>
      <c r="G51" t="s">
        <v>163</v>
      </c>
      <c r="H51" t="str">
        <f t="shared" si="1"/>
        <v>041</v>
      </c>
      <c r="I51" t="s">
        <v>167</v>
      </c>
      <c r="J51" t="s">
        <v>168</v>
      </c>
      <c r="K51" t="str">
        <f t="shared" si="2"/>
        <v>025</v>
      </c>
      <c r="L51" t="s">
        <v>161</v>
      </c>
      <c r="M51" t="s">
        <v>166</v>
      </c>
      <c r="N51">
        <v>3000</v>
      </c>
      <c r="O51" t="s">
        <v>56</v>
      </c>
      <c r="P51">
        <v>3161</v>
      </c>
      <c r="Q51" t="s">
        <v>247</v>
      </c>
      <c r="R51">
        <v>0</v>
      </c>
      <c r="S51" t="s">
        <v>58</v>
      </c>
      <c r="T51" s="9">
        <v>55000</v>
      </c>
      <c r="U51" s="1">
        <v>0</v>
      </c>
      <c r="V51" s="1">
        <v>54627.3</v>
      </c>
      <c r="W51" s="1">
        <v>54627.3</v>
      </c>
    </row>
    <row r="52" spans="1:23" x14ac:dyDescent="0.35">
      <c r="A52" t="str">
        <f t="shared" si="3"/>
        <v>2.5-02-X0502201526110</v>
      </c>
      <c r="B52" t="s">
        <v>1028</v>
      </c>
      <c r="C52" t="s">
        <v>134</v>
      </c>
      <c r="D52" s="5" t="s">
        <v>135</v>
      </c>
      <c r="E52" t="str">
        <f t="shared" si="0"/>
        <v>05</v>
      </c>
      <c r="F52" t="s">
        <v>67</v>
      </c>
      <c r="G52" t="s">
        <v>74</v>
      </c>
      <c r="H52" t="str">
        <f t="shared" si="1"/>
        <v>022</v>
      </c>
      <c r="I52" t="s">
        <v>171</v>
      </c>
      <c r="J52" t="s">
        <v>172</v>
      </c>
      <c r="K52" t="str">
        <f t="shared" si="2"/>
        <v>015</v>
      </c>
      <c r="L52" t="s">
        <v>69</v>
      </c>
      <c r="M52" t="s">
        <v>75</v>
      </c>
      <c r="N52">
        <v>2000</v>
      </c>
      <c r="O52" t="s">
        <v>105</v>
      </c>
      <c r="P52">
        <v>2611</v>
      </c>
      <c r="Q52" t="s">
        <v>128</v>
      </c>
      <c r="R52">
        <v>0</v>
      </c>
      <c r="S52" t="s">
        <v>58</v>
      </c>
      <c r="T52" s="6">
        <v>27125463.920000002</v>
      </c>
      <c r="U52" s="1">
        <v>28000000</v>
      </c>
      <c r="V52" s="1">
        <v>27125463.920000002</v>
      </c>
      <c r="W52" s="1">
        <v>27125463.920000002</v>
      </c>
    </row>
    <row r="53" spans="1:23" x14ac:dyDescent="0.35">
      <c r="A53" t="str">
        <f t="shared" si="3"/>
        <v>0200700739210</v>
      </c>
      <c r="C53" t="s">
        <v>249</v>
      </c>
      <c r="D53" s="5" t="s">
        <v>252</v>
      </c>
      <c r="E53" t="str">
        <f t="shared" si="0"/>
        <v>02</v>
      </c>
      <c r="F53" t="s">
        <v>175</v>
      </c>
      <c r="G53" t="s">
        <v>178</v>
      </c>
      <c r="H53" t="str">
        <f t="shared" si="1"/>
        <v>007</v>
      </c>
      <c r="I53" t="s">
        <v>253</v>
      </c>
      <c r="J53" t="s">
        <v>256</v>
      </c>
      <c r="K53" t="str">
        <f t="shared" si="2"/>
        <v>007</v>
      </c>
      <c r="L53" t="s">
        <v>254</v>
      </c>
      <c r="M53" t="s">
        <v>257</v>
      </c>
      <c r="N53">
        <v>3000</v>
      </c>
      <c r="O53" t="s">
        <v>56</v>
      </c>
      <c r="P53">
        <v>3921</v>
      </c>
      <c r="Q53" t="s">
        <v>57</v>
      </c>
      <c r="R53">
        <v>0</v>
      </c>
      <c r="S53" t="s">
        <v>58</v>
      </c>
      <c r="T53" s="1">
        <v>0</v>
      </c>
      <c r="U53" s="1">
        <v>0</v>
      </c>
      <c r="V53" s="1">
        <v>0</v>
      </c>
      <c r="W53" s="1">
        <v>0</v>
      </c>
    </row>
    <row r="54" spans="1:23" x14ac:dyDescent="0.35">
      <c r="A54" t="str">
        <f t="shared" si="3"/>
        <v>2.5-02-X0502301526110</v>
      </c>
      <c r="B54" t="s">
        <v>1028</v>
      </c>
      <c r="C54" t="s">
        <v>134</v>
      </c>
      <c r="D54" s="5" t="s">
        <v>135</v>
      </c>
      <c r="E54" t="str">
        <f t="shared" si="0"/>
        <v>05</v>
      </c>
      <c r="F54" t="s">
        <v>67</v>
      </c>
      <c r="G54" t="s">
        <v>74</v>
      </c>
      <c r="H54" t="str">
        <f t="shared" si="1"/>
        <v>023</v>
      </c>
      <c r="I54" t="s">
        <v>181</v>
      </c>
      <c r="J54" t="s">
        <v>182</v>
      </c>
      <c r="K54" t="str">
        <f t="shared" si="2"/>
        <v>015</v>
      </c>
      <c r="L54" t="s">
        <v>69</v>
      </c>
      <c r="M54" t="s">
        <v>75</v>
      </c>
      <c r="N54">
        <v>2000</v>
      </c>
      <c r="O54" t="s">
        <v>105</v>
      </c>
      <c r="P54">
        <v>2611</v>
      </c>
      <c r="Q54" t="s">
        <v>128</v>
      </c>
      <c r="R54">
        <v>0</v>
      </c>
      <c r="S54" t="s">
        <v>58</v>
      </c>
      <c r="T54" s="6">
        <v>6574917.4900000002</v>
      </c>
      <c r="U54" s="6">
        <v>7000000</v>
      </c>
      <c r="V54" s="6">
        <v>6574917.4900000002</v>
      </c>
      <c r="W54" s="6">
        <v>6574917.4900000002</v>
      </c>
    </row>
    <row r="55" spans="1:23" x14ac:dyDescent="0.35">
      <c r="A55" t="str">
        <f t="shared" si="3"/>
        <v>1.1-00-X0703602239510</v>
      </c>
      <c r="B55" t="s">
        <v>1027</v>
      </c>
      <c r="C55" t="s">
        <v>269</v>
      </c>
      <c r="D55" s="8" t="s">
        <v>274</v>
      </c>
      <c r="E55" t="str">
        <f t="shared" si="0"/>
        <v>07</v>
      </c>
      <c r="F55" t="s">
        <v>140</v>
      </c>
      <c r="G55" t="s">
        <v>147</v>
      </c>
      <c r="H55" t="str">
        <f t="shared" si="1"/>
        <v>036</v>
      </c>
      <c r="I55" t="s">
        <v>470</v>
      </c>
      <c r="J55" t="s">
        <v>473</v>
      </c>
      <c r="K55" t="str">
        <f t="shared" si="2"/>
        <v>022</v>
      </c>
      <c r="L55" t="s">
        <v>471</v>
      </c>
      <c r="M55" t="s">
        <v>474</v>
      </c>
      <c r="N55">
        <v>3000</v>
      </c>
      <c r="O55" t="s">
        <v>56</v>
      </c>
      <c r="P55">
        <v>3951</v>
      </c>
      <c r="Q55" t="s">
        <v>336</v>
      </c>
      <c r="R55">
        <v>0</v>
      </c>
      <c r="S55" t="s">
        <v>58</v>
      </c>
      <c r="T55" s="1">
        <v>0</v>
      </c>
      <c r="U55" s="1">
        <v>9775246</v>
      </c>
      <c r="V55" s="1">
        <v>0</v>
      </c>
      <c r="W55" s="1">
        <v>0</v>
      </c>
    </row>
    <row r="56" spans="1:23" x14ac:dyDescent="0.35">
      <c r="A56" t="str">
        <f t="shared" si="3"/>
        <v>1.1-00-X0703402021610</v>
      </c>
      <c r="B56" t="s">
        <v>1027</v>
      </c>
      <c r="C56" t="s">
        <v>269</v>
      </c>
      <c r="D56" s="8" t="s">
        <v>274</v>
      </c>
      <c r="E56" t="str">
        <f t="shared" si="0"/>
        <v>07</v>
      </c>
      <c r="F56" t="s">
        <v>140</v>
      </c>
      <c r="G56" t="s">
        <v>147</v>
      </c>
      <c r="H56" t="str">
        <f t="shared" si="1"/>
        <v>034</v>
      </c>
      <c r="I56" t="s">
        <v>196</v>
      </c>
      <c r="J56" t="s">
        <v>200</v>
      </c>
      <c r="K56" t="str">
        <f t="shared" si="2"/>
        <v>020</v>
      </c>
      <c r="L56" t="s">
        <v>197</v>
      </c>
      <c r="M56" t="s">
        <v>201</v>
      </c>
      <c r="N56">
        <v>2000</v>
      </c>
      <c r="O56" t="s">
        <v>105</v>
      </c>
      <c r="P56">
        <v>2161</v>
      </c>
      <c r="Q56" t="s">
        <v>367</v>
      </c>
      <c r="R56">
        <v>0</v>
      </c>
      <c r="S56" t="s">
        <v>58</v>
      </c>
      <c r="T56" s="1">
        <v>0</v>
      </c>
      <c r="U56" s="1">
        <v>0</v>
      </c>
      <c r="V56" s="1">
        <v>0</v>
      </c>
      <c r="W56" s="1">
        <v>0</v>
      </c>
    </row>
    <row r="57" spans="1:23" x14ac:dyDescent="0.35">
      <c r="A57" t="str">
        <f t="shared" si="3"/>
        <v>2.5-02-X1105003156910</v>
      </c>
      <c r="B57" t="s">
        <v>1028</v>
      </c>
      <c r="C57" t="s">
        <v>134</v>
      </c>
      <c r="D57" s="5" t="s">
        <v>135</v>
      </c>
      <c r="E57" t="str">
        <f t="shared" si="0"/>
        <v>11</v>
      </c>
      <c r="F57" t="s">
        <v>206</v>
      </c>
      <c r="G57" t="s">
        <v>211</v>
      </c>
      <c r="H57" t="str">
        <f t="shared" si="1"/>
        <v>050</v>
      </c>
      <c r="I57" t="s">
        <v>207</v>
      </c>
      <c r="J57" t="s">
        <v>212</v>
      </c>
      <c r="K57" t="str">
        <f t="shared" si="2"/>
        <v>031</v>
      </c>
      <c r="L57" t="s">
        <v>208</v>
      </c>
      <c r="M57" t="s">
        <v>213</v>
      </c>
      <c r="N57">
        <v>5000</v>
      </c>
      <c r="O57" t="s">
        <v>118</v>
      </c>
      <c r="P57">
        <v>5691</v>
      </c>
      <c r="Q57" t="s">
        <v>210</v>
      </c>
      <c r="R57">
        <v>0</v>
      </c>
      <c r="S57" t="s">
        <v>58</v>
      </c>
      <c r="T57" s="6">
        <v>70723059.019999996</v>
      </c>
      <c r="U57" s="1">
        <v>34907948</v>
      </c>
      <c r="V57" s="1">
        <v>70723059.019999996</v>
      </c>
      <c r="W57" s="1">
        <v>70723059.019999996</v>
      </c>
    </row>
    <row r="58" spans="1:23" x14ac:dyDescent="0.35">
      <c r="A58" t="str">
        <f t="shared" si="3"/>
        <v>1.1-00-X0402001439510</v>
      </c>
      <c r="B58" t="s">
        <v>1027</v>
      </c>
      <c r="C58" t="s">
        <v>269</v>
      </c>
      <c r="D58" s="8" t="s">
        <v>274</v>
      </c>
      <c r="E58" t="str">
        <f t="shared" si="0"/>
        <v>04</v>
      </c>
      <c r="F58" t="s">
        <v>51</v>
      </c>
      <c r="G58" t="s">
        <v>60</v>
      </c>
      <c r="H58" t="str">
        <f t="shared" si="1"/>
        <v>020</v>
      </c>
      <c r="I58" t="s">
        <v>330</v>
      </c>
      <c r="J58" t="s">
        <v>333</v>
      </c>
      <c r="K58" t="str">
        <f t="shared" si="2"/>
        <v>014</v>
      </c>
      <c r="L58" t="s">
        <v>331</v>
      </c>
      <c r="M58" t="s">
        <v>334</v>
      </c>
      <c r="N58">
        <v>3000</v>
      </c>
      <c r="O58" t="s">
        <v>56</v>
      </c>
      <c r="P58">
        <v>3951</v>
      </c>
      <c r="Q58" t="s">
        <v>336</v>
      </c>
      <c r="R58">
        <v>0</v>
      </c>
      <c r="S58" t="s">
        <v>58</v>
      </c>
      <c r="T58" s="1">
        <v>0</v>
      </c>
      <c r="U58" s="1">
        <v>0</v>
      </c>
      <c r="V58" s="1">
        <v>0</v>
      </c>
      <c r="W58" s="1">
        <v>0</v>
      </c>
    </row>
    <row r="59" spans="1:23" x14ac:dyDescent="0.35">
      <c r="A59" t="str">
        <f t="shared" si="3"/>
        <v>01003003271156</v>
      </c>
      <c r="C59" t="s">
        <v>100</v>
      </c>
      <c r="D59" s="5" t="s">
        <v>108</v>
      </c>
      <c r="E59" t="str">
        <f t="shared" si="0"/>
        <v>01</v>
      </c>
      <c r="F59" t="s">
        <v>101</v>
      </c>
      <c r="G59" t="s">
        <v>109</v>
      </c>
      <c r="H59" t="str">
        <f t="shared" si="1"/>
        <v>003</v>
      </c>
      <c r="I59" t="s">
        <v>102</v>
      </c>
      <c r="J59" t="s">
        <v>110</v>
      </c>
      <c r="K59" t="str">
        <f t="shared" si="2"/>
        <v>003</v>
      </c>
      <c r="L59" t="s">
        <v>103</v>
      </c>
      <c r="M59" t="s">
        <v>111</v>
      </c>
      <c r="N59">
        <v>2000</v>
      </c>
      <c r="O59" t="s">
        <v>105</v>
      </c>
      <c r="P59">
        <v>2711</v>
      </c>
      <c r="Q59" t="s">
        <v>106</v>
      </c>
      <c r="R59">
        <v>56</v>
      </c>
      <c r="S59" t="s">
        <v>112</v>
      </c>
      <c r="T59" s="1">
        <v>0</v>
      </c>
      <c r="U59" s="1">
        <v>0</v>
      </c>
      <c r="V59" s="1">
        <v>0</v>
      </c>
      <c r="W59" s="1">
        <v>0</v>
      </c>
    </row>
    <row r="60" spans="1:23" x14ac:dyDescent="0.35">
      <c r="A60" t="str">
        <f t="shared" si="3"/>
        <v>05021015511159</v>
      </c>
      <c r="C60" t="s">
        <v>100</v>
      </c>
      <c r="D60" s="5" t="s">
        <v>108</v>
      </c>
      <c r="E60" t="str">
        <f t="shared" si="0"/>
        <v>05</v>
      </c>
      <c r="F60" t="s">
        <v>67</v>
      </c>
      <c r="G60" t="s">
        <v>74</v>
      </c>
      <c r="H60" t="str">
        <f t="shared" si="1"/>
        <v>021</v>
      </c>
      <c r="I60" t="s">
        <v>115</v>
      </c>
      <c r="J60" t="s">
        <v>120</v>
      </c>
      <c r="K60" t="str">
        <f t="shared" si="2"/>
        <v>015</v>
      </c>
      <c r="L60" t="s">
        <v>69</v>
      </c>
      <c r="M60" t="s">
        <v>75</v>
      </c>
      <c r="N60">
        <v>5000</v>
      </c>
      <c r="O60" t="s">
        <v>118</v>
      </c>
      <c r="P60">
        <v>5111</v>
      </c>
      <c r="Q60" t="s">
        <v>119</v>
      </c>
      <c r="R60">
        <v>59</v>
      </c>
      <c r="S60" t="s">
        <v>112</v>
      </c>
      <c r="T60" s="9">
        <v>8025.4</v>
      </c>
      <c r="U60" s="1">
        <v>0</v>
      </c>
      <c r="V60" s="1">
        <v>6388.24</v>
      </c>
      <c r="W60" s="1">
        <v>6388.24</v>
      </c>
    </row>
    <row r="61" spans="1:23" x14ac:dyDescent="0.35">
      <c r="A61" t="str">
        <f t="shared" si="3"/>
        <v>05021015519150</v>
      </c>
      <c r="C61" t="s">
        <v>100</v>
      </c>
      <c r="D61" s="5" t="s">
        <v>108</v>
      </c>
      <c r="E61" t="str">
        <f t="shared" si="0"/>
        <v>05</v>
      </c>
      <c r="F61" t="s">
        <v>67</v>
      </c>
      <c r="G61" t="s">
        <v>74</v>
      </c>
      <c r="H61" t="str">
        <f t="shared" si="1"/>
        <v>021</v>
      </c>
      <c r="I61" t="s">
        <v>115</v>
      </c>
      <c r="J61" t="s">
        <v>120</v>
      </c>
      <c r="K61" t="str">
        <f t="shared" si="2"/>
        <v>015</v>
      </c>
      <c r="L61" t="s">
        <v>69</v>
      </c>
      <c r="M61" t="s">
        <v>75</v>
      </c>
      <c r="N61">
        <v>5000</v>
      </c>
      <c r="O61" t="s">
        <v>118</v>
      </c>
      <c r="P61">
        <v>5191</v>
      </c>
      <c r="Q61" t="s">
        <v>121</v>
      </c>
      <c r="R61">
        <v>50</v>
      </c>
      <c r="S61" t="s">
        <v>107</v>
      </c>
      <c r="T61" s="9">
        <v>4508.9399999999996</v>
      </c>
      <c r="U61" s="1">
        <v>0</v>
      </c>
      <c r="V61" s="1">
        <v>3869.99</v>
      </c>
      <c r="W61" s="1">
        <v>3869.99</v>
      </c>
    </row>
    <row r="62" spans="1:23" x14ac:dyDescent="0.35">
      <c r="A62" t="str">
        <f t="shared" si="3"/>
        <v>05021015519167</v>
      </c>
      <c r="C62" t="s">
        <v>100</v>
      </c>
      <c r="D62" s="5" t="s">
        <v>108</v>
      </c>
      <c r="E62" t="str">
        <f t="shared" si="0"/>
        <v>05</v>
      </c>
      <c r="F62" t="s">
        <v>67</v>
      </c>
      <c r="G62" t="s">
        <v>74</v>
      </c>
      <c r="H62" t="str">
        <f t="shared" si="1"/>
        <v>021</v>
      </c>
      <c r="I62" t="s">
        <v>115</v>
      </c>
      <c r="J62" t="s">
        <v>120</v>
      </c>
      <c r="K62" t="str">
        <f t="shared" si="2"/>
        <v>015</v>
      </c>
      <c r="L62" t="s">
        <v>69</v>
      </c>
      <c r="M62" t="s">
        <v>75</v>
      </c>
      <c r="N62">
        <v>5000</v>
      </c>
      <c r="O62" t="s">
        <v>118</v>
      </c>
      <c r="P62">
        <v>5191</v>
      </c>
      <c r="Q62" t="s">
        <v>121</v>
      </c>
      <c r="R62">
        <v>67</v>
      </c>
      <c r="S62" t="s">
        <v>112</v>
      </c>
      <c r="T62" s="9">
        <v>1935</v>
      </c>
      <c r="U62" s="1">
        <v>0</v>
      </c>
      <c r="V62" s="1">
        <v>1935</v>
      </c>
      <c r="W62" s="1">
        <v>1935</v>
      </c>
    </row>
    <row r="63" spans="1:23" x14ac:dyDescent="0.35">
      <c r="A63" t="str">
        <f t="shared" si="3"/>
        <v>1.1-00-X06029017382130</v>
      </c>
      <c r="B63" t="s">
        <v>1027</v>
      </c>
      <c r="C63" t="s">
        <v>269</v>
      </c>
      <c r="D63" s="8" t="s">
        <v>274</v>
      </c>
      <c r="E63" t="str">
        <f t="shared" si="0"/>
        <v>06</v>
      </c>
      <c r="F63" t="s">
        <v>219</v>
      </c>
      <c r="G63" t="s">
        <v>223</v>
      </c>
      <c r="H63" t="str">
        <f t="shared" si="1"/>
        <v>029</v>
      </c>
      <c r="I63" t="s">
        <v>494</v>
      </c>
      <c r="J63" t="s">
        <v>496</v>
      </c>
      <c r="K63" t="str">
        <f t="shared" si="2"/>
        <v>017</v>
      </c>
      <c r="L63" t="s">
        <v>495</v>
      </c>
      <c r="M63" t="s">
        <v>497</v>
      </c>
      <c r="N63">
        <v>3000</v>
      </c>
      <c r="O63" t="s">
        <v>56</v>
      </c>
      <c r="P63">
        <v>3821</v>
      </c>
      <c r="Q63" t="s">
        <v>228</v>
      </c>
      <c r="R63">
        <v>30</v>
      </c>
      <c r="S63" t="s">
        <v>499</v>
      </c>
      <c r="T63" s="9">
        <v>665928.16</v>
      </c>
      <c r="U63" s="1">
        <v>600006.92000000004</v>
      </c>
      <c r="V63" s="1">
        <v>665928.16</v>
      </c>
      <c r="W63" s="1">
        <v>665928.16</v>
      </c>
    </row>
    <row r="64" spans="1:23" x14ac:dyDescent="0.35">
      <c r="A64" t="str">
        <f t="shared" si="3"/>
        <v>1.1-00-X0602901738410</v>
      </c>
      <c r="B64" t="s">
        <v>1027</v>
      </c>
      <c r="C64" t="s">
        <v>269</v>
      </c>
      <c r="D64" s="8" t="s">
        <v>274</v>
      </c>
      <c r="E64" t="str">
        <f t="shared" si="0"/>
        <v>06</v>
      </c>
      <c r="F64" t="s">
        <v>219</v>
      </c>
      <c r="G64" t="s">
        <v>223</v>
      </c>
      <c r="H64" t="str">
        <f t="shared" si="1"/>
        <v>029</v>
      </c>
      <c r="I64" t="s">
        <v>494</v>
      </c>
      <c r="J64" t="s">
        <v>496</v>
      </c>
      <c r="K64" t="str">
        <f t="shared" si="2"/>
        <v>017</v>
      </c>
      <c r="L64" t="s">
        <v>495</v>
      </c>
      <c r="M64" t="s">
        <v>497</v>
      </c>
      <c r="N64">
        <v>3000</v>
      </c>
      <c r="O64" t="s">
        <v>56</v>
      </c>
      <c r="P64">
        <v>3841</v>
      </c>
      <c r="Q64" t="s">
        <v>500</v>
      </c>
      <c r="R64">
        <v>0</v>
      </c>
      <c r="S64" t="s">
        <v>58</v>
      </c>
      <c r="T64" s="9">
        <v>570000</v>
      </c>
      <c r="U64" s="1">
        <v>0</v>
      </c>
      <c r="V64" s="1">
        <v>570000</v>
      </c>
      <c r="W64" s="1">
        <v>570000</v>
      </c>
    </row>
    <row r="65" spans="1:23" x14ac:dyDescent="0.35">
      <c r="A65" t="str">
        <f t="shared" si="3"/>
        <v>1.1-00-X06025016443141</v>
      </c>
      <c r="B65" t="s">
        <v>1027</v>
      </c>
      <c r="C65" t="s">
        <v>269</v>
      </c>
      <c r="D65" s="8" t="s">
        <v>274</v>
      </c>
      <c r="E65" t="str">
        <f t="shared" si="0"/>
        <v>06</v>
      </c>
      <c r="F65" t="s">
        <v>219</v>
      </c>
      <c r="G65" t="s">
        <v>223</v>
      </c>
      <c r="H65" t="str">
        <f t="shared" si="1"/>
        <v>025</v>
      </c>
      <c r="I65" t="s">
        <v>220</v>
      </c>
      <c r="J65" t="s">
        <v>225</v>
      </c>
      <c r="K65" t="str">
        <f t="shared" si="2"/>
        <v>016</v>
      </c>
      <c r="L65" t="s">
        <v>221</v>
      </c>
      <c r="M65" t="s">
        <v>226</v>
      </c>
      <c r="N65">
        <v>4000</v>
      </c>
      <c r="O65" t="s">
        <v>233</v>
      </c>
      <c r="P65">
        <v>4431</v>
      </c>
      <c r="Q65" t="s">
        <v>508</v>
      </c>
      <c r="R65">
        <v>41</v>
      </c>
      <c r="S65" t="s">
        <v>509</v>
      </c>
      <c r="T65" s="9">
        <v>298941.28000000003</v>
      </c>
      <c r="U65" s="1">
        <v>0</v>
      </c>
      <c r="V65" s="1">
        <v>298941.28000000003</v>
      </c>
      <c r="W65" s="1">
        <v>0</v>
      </c>
    </row>
    <row r="66" spans="1:23" x14ac:dyDescent="0.35">
      <c r="A66" t="str">
        <f t="shared" si="3"/>
        <v>01003003336148</v>
      </c>
      <c r="C66" t="s">
        <v>100</v>
      </c>
      <c r="D66" s="5" t="s">
        <v>108</v>
      </c>
      <c r="E66" t="str">
        <f t="shared" ref="E66:E129" si="4">LEFT(F66,2)</f>
        <v>01</v>
      </c>
      <c r="F66" t="s">
        <v>101</v>
      </c>
      <c r="G66" t="s">
        <v>109</v>
      </c>
      <c r="H66" t="str">
        <f t="shared" ref="H66:H129" si="5">LEFT(I66,3)</f>
        <v>003</v>
      </c>
      <c r="I66" t="s">
        <v>102</v>
      </c>
      <c r="J66" t="s">
        <v>110</v>
      </c>
      <c r="K66" t="str">
        <f t="shared" ref="K66:K129" si="6">LEFT(L66,3)</f>
        <v>003</v>
      </c>
      <c r="L66" t="s">
        <v>103</v>
      </c>
      <c r="M66" t="s">
        <v>111</v>
      </c>
      <c r="N66">
        <v>3000</v>
      </c>
      <c r="O66" t="s">
        <v>56</v>
      </c>
      <c r="P66">
        <v>3361</v>
      </c>
      <c r="Q66" t="s">
        <v>114</v>
      </c>
      <c r="R66">
        <v>48</v>
      </c>
      <c r="S66" t="s">
        <v>107</v>
      </c>
      <c r="T66" s="1">
        <v>0</v>
      </c>
      <c r="U66" s="1">
        <v>0</v>
      </c>
      <c r="V66" s="1">
        <v>0</v>
      </c>
      <c r="W66" s="1">
        <v>0</v>
      </c>
    </row>
    <row r="67" spans="1:23" x14ac:dyDescent="0.35">
      <c r="A67" t="str">
        <f t="shared" ref="A67:A130" si="7">CONCATENATE(B67,E67,H67,K67,P67,R67)</f>
        <v>01003003336157</v>
      </c>
      <c r="C67" t="s">
        <v>100</v>
      </c>
      <c r="D67" s="5" t="s">
        <v>108</v>
      </c>
      <c r="E67" t="str">
        <f t="shared" si="4"/>
        <v>01</v>
      </c>
      <c r="F67" t="s">
        <v>101</v>
      </c>
      <c r="G67" t="s">
        <v>109</v>
      </c>
      <c r="H67" t="str">
        <f t="shared" si="5"/>
        <v>003</v>
      </c>
      <c r="I67" t="s">
        <v>102</v>
      </c>
      <c r="J67" t="s">
        <v>110</v>
      </c>
      <c r="K67" t="str">
        <f t="shared" si="6"/>
        <v>003</v>
      </c>
      <c r="L67" t="s">
        <v>103</v>
      </c>
      <c r="M67" t="s">
        <v>111</v>
      </c>
      <c r="N67">
        <v>3000</v>
      </c>
      <c r="O67" t="s">
        <v>56</v>
      </c>
      <c r="P67">
        <v>3361</v>
      </c>
      <c r="Q67" t="s">
        <v>114</v>
      </c>
      <c r="R67">
        <v>57</v>
      </c>
      <c r="S67" t="s">
        <v>112</v>
      </c>
      <c r="T67" s="1">
        <v>0</v>
      </c>
      <c r="U67" s="1">
        <v>0</v>
      </c>
      <c r="V67" s="1">
        <v>0</v>
      </c>
      <c r="W67" s="1">
        <v>0</v>
      </c>
    </row>
    <row r="68" spans="1:23" x14ac:dyDescent="0.35">
      <c r="A68" t="str">
        <f t="shared" si="7"/>
        <v>0100300333610</v>
      </c>
      <c r="C68" t="s">
        <v>214</v>
      </c>
      <c r="D68" t="s">
        <v>215</v>
      </c>
      <c r="E68" t="str">
        <f t="shared" si="4"/>
        <v>01</v>
      </c>
      <c r="F68" t="s">
        <v>101</v>
      </c>
      <c r="G68" t="s">
        <v>109</v>
      </c>
      <c r="H68" t="str">
        <f t="shared" si="5"/>
        <v>003</v>
      </c>
      <c r="I68" t="s">
        <v>102</v>
      </c>
      <c r="J68" t="s">
        <v>110</v>
      </c>
      <c r="K68" t="str">
        <f t="shared" si="6"/>
        <v>003</v>
      </c>
      <c r="L68" t="s">
        <v>103</v>
      </c>
      <c r="M68" t="s">
        <v>111</v>
      </c>
      <c r="N68">
        <v>3000</v>
      </c>
      <c r="O68" t="s">
        <v>56</v>
      </c>
      <c r="P68">
        <v>3361</v>
      </c>
      <c r="Q68" t="s">
        <v>114</v>
      </c>
      <c r="R68">
        <v>0</v>
      </c>
      <c r="S68" t="s">
        <v>58</v>
      </c>
      <c r="T68" s="1">
        <v>0</v>
      </c>
      <c r="U68" s="1">
        <v>0</v>
      </c>
      <c r="V68" s="1">
        <v>0</v>
      </c>
      <c r="W68" s="1">
        <v>0</v>
      </c>
    </row>
    <row r="69" spans="1:23" x14ac:dyDescent="0.35">
      <c r="A69" t="str">
        <f t="shared" si="7"/>
        <v>1.1-00-X0502101556620</v>
      </c>
      <c r="B69" t="s">
        <v>1027</v>
      </c>
      <c r="C69" t="s">
        <v>269</v>
      </c>
      <c r="D69" s="8" t="s">
        <v>274</v>
      </c>
      <c r="E69" t="str">
        <f t="shared" si="4"/>
        <v>05</v>
      </c>
      <c r="F69" t="s">
        <v>67</v>
      </c>
      <c r="G69" t="s">
        <v>74</v>
      </c>
      <c r="H69" t="str">
        <f t="shared" si="5"/>
        <v>021</v>
      </c>
      <c r="I69" t="s">
        <v>115</v>
      </c>
      <c r="J69" t="s">
        <v>120</v>
      </c>
      <c r="K69" t="str">
        <f t="shared" si="6"/>
        <v>015</v>
      </c>
      <c r="L69" t="s">
        <v>69</v>
      </c>
      <c r="M69" t="s">
        <v>75</v>
      </c>
      <c r="N69">
        <v>5000</v>
      </c>
      <c r="O69" t="s">
        <v>118</v>
      </c>
      <c r="P69">
        <v>5662</v>
      </c>
      <c r="Q69" t="s">
        <v>396</v>
      </c>
      <c r="R69">
        <v>0</v>
      </c>
      <c r="S69" t="s">
        <v>58</v>
      </c>
      <c r="T69" s="9">
        <v>42224</v>
      </c>
      <c r="U69" s="1">
        <v>0</v>
      </c>
      <c r="V69" s="1">
        <v>42224</v>
      </c>
      <c r="W69" s="1">
        <v>42224</v>
      </c>
    </row>
    <row r="70" spans="1:23" x14ac:dyDescent="0.35">
      <c r="A70" t="str">
        <f t="shared" si="7"/>
        <v>0502101521110</v>
      </c>
      <c r="C70" t="s">
        <v>214</v>
      </c>
      <c r="D70" t="s">
        <v>215</v>
      </c>
      <c r="E70" t="str">
        <f t="shared" si="4"/>
        <v>05</v>
      </c>
      <c r="F70" t="s">
        <v>67</v>
      </c>
      <c r="G70" t="s">
        <v>74</v>
      </c>
      <c r="H70" t="str">
        <f t="shared" si="5"/>
        <v>021</v>
      </c>
      <c r="I70" t="s">
        <v>115</v>
      </c>
      <c r="J70" t="s">
        <v>120</v>
      </c>
      <c r="K70" t="str">
        <f t="shared" si="6"/>
        <v>015</v>
      </c>
      <c r="L70" t="s">
        <v>69</v>
      </c>
      <c r="M70" t="s">
        <v>75</v>
      </c>
      <c r="N70">
        <v>2000</v>
      </c>
      <c r="O70" t="s">
        <v>105</v>
      </c>
      <c r="P70">
        <v>2111</v>
      </c>
      <c r="Q70" t="s">
        <v>124</v>
      </c>
      <c r="R70">
        <v>0</v>
      </c>
      <c r="S70" t="s">
        <v>58</v>
      </c>
      <c r="T70" s="6">
        <v>7799.48</v>
      </c>
      <c r="U70" s="1">
        <v>0</v>
      </c>
      <c r="V70" s="1">
        <v>7799.48</v>
      </c>
      <c r="W70" s="1">
        <v>7799.48</v>
      </c>
    </row>
    <row r="71" spans="1:23" x14ac:dyDescent="0.35">
      <c r="A71" t="str">
        <f t="shared" si="7"/>
        <v>1.1-00-X0502101521110</v>
      </c>
      <c r="B71" t="s">
        <v>1027</v>
      </c>
      <c r="C71" t="s">
        <v>269</v>
      </c>
      <c r="D71" s="8" t="s">
        <v>274</v>
      </c>
      <c r="E71" t="str">
        <f t="shared" si="4"/>
        <v>05</v>
      </c>
      <c r="F71" t="s">
        <v>67</v>
      </c>
      <c r="G71" t="s">
        <v>74</v>
      </c>
      <c r="H71" t="str">
        <f t="shared" si="5"/>
        <v>021</v>
      </c>
      <c r="I71" t="s">
        <v>115</v>
      </c>
      <c r="J71" t="s">
        <v>120</v>
      </c>
      <c r="K71" t="str">
        <f t="shared" si="6"/>
        <v>015</v>
      </c>
      <c r="L71" t="s">
        <v>69</v>
      </c>
      <c r="M71" t="s">
        <v>75</v>
      </c>
      <c r="N71">
        <v>2000</v>
      </c>
      <c r="O71" t="s">
        <v>105</v>
      </c>
      <c r="P71">
        <v>2111</v>
      </c>
      <c r="Q71" t="s">
        <v>124</v>
      </c>
      <c r="R71">
        <v>0</v>
      </c>
      <c r="S71" t="s">
        <v>58</v>
      </c>
      <c r="T71" s="6">
        <v>2339820.2599999998</v>
      </c>
      <c r="U71" s="1">
        <v>2000000</v>
      </c>
      <c r="V71" s="1">
        <v>2331721.58</v>
      </c>
      <c r="W71" s="1">
        <v>2331721.58</v>
      </c>
    </row>
    <row r="72" spans="1:23" x14ac:dyDescent="0.35">
      <c r="A72" t="str">
        <f t="shared" si="7"/>
        <v>05021015212144</v>
      </c>
      <c r="C72" t="s">
        <v>100</v>
      </c>
      <c r="D72" s="5" t="s">
        <v>108</v>
      </c>
      <c r="E72" t="str">
        <f t="shared" si="4"/>
        <v>05</v>
      </c>
      <c r="F72" t="s">
        <v>67</v>
      </c>
      <c r="G72" t="s">
        <v>74</v>
      </c>
      <c r="H72" t="str">
        <f t="shared" si="5"/>
        <v>021</v>
      </c>
      <c r="I72" t="s">
        <v>115</v>
      </c>
      <c r="J72" t="s">
        <v>120</v>
      </c>
      <c r="K72" t="str">
        <f t="shared" si="6"/>
        <v>015</v>
      </c>
      <c r="L72" t="s">
        <v>69</v>
      </c>
      <c r="M72" t="s">
        <v>75</v>
      </c>
      <c r="N72">
        <v>2000</v>
      </c>
      <c r="O72" t="s">
        <v>105</v>
      </c>
      <c r="P72">
        <v>2121</v>
      </c>
      <c r="Q72" t="s">
        <v>125</v>
      </c>
      <c r="R72">
        <v>44</v>
      </c>
      <c r="S72" t="s">
        <v>107</v>
      </c>
      <c r="T72" s="1">
        <v>0</v>
      </c>
      <c r="U72" s="1">
        <v>0</v>
      </c>
      <c r="V72" s="1">
        <v>0</v>
      </c>
      <c r="W72" s="1">
        <v>0</v>
      </c>
    </row>
    <row r="73" spans="1:23" x14ac:dyDescent="0.35">
      <c r="A73" t="str">
        <f t="shared" si="7"/>
        <v>1.1-00-X0804002533610</v>
      </c>
      <c r="B73" t="s">
        <v>1027</v>
      </c>
      <c r="C73" t="s">
        <v>269</v>
      </c>
      <c r="D73" s="8" t="s">
        <v>274</v>
      </c>
      <c r="E73" t="str">
        <f t="shared" si="4"/>
        <v>08</v>
      </c>
      <c r="F73" t="s">
        <v>159</v>
      </c>
      <c r="G73" t="s">
        <v>163</v>
      </c>
      <c r="H73" t="str">
        <f t="shared" si="5"/>
        <v>040</v>
      </c>
      <c r="I73" t="s">
        <v>160</v>
      </c>
      <c r="J73" t="s">
        <v>165</v>
      </c>
      <c r="K73" t="str">
        <f t="shared" si="6"/>
        <v>025</v>
      </c>
      <c r="L73" t="s">
        <v>161</v>
      </c>
      <c r="M73" t="s">
        <v>166</v>
      </c>
      <c r="N73">
        <v>3000</v>
      </c>
      <c r="O73" t="s">
        <v>56</v>
      </c>
      <c r="P73">
        <v>3361</v>
      </c>
      <c r="Q73" t="s">
        <v>114</v>
      </c>
      <c r="R73">
        <v>0</v>
      </c>
      <c r="S73" t="s">
        <v>58</v>
      </c>
      <c r="T73" s="9">
        <v>3780</v>
      </c>
      <c r="U73" s="1">
        <v>0</v>
      </c>
      <c r="V73" s="1">
        <v>3780</v>
      </c>
      <c r="W73" s="1">
        <v>3780</v>
      </c>
    </row>
    <row r="74" spans="1:23" x14ac:dyDescent="0.35">
      <c r="A74" t="str">
        <f t="shared" si="7"/>
        <v>1.1-00-X0804002539220</v>
      </c>
      <c r="B74" t="s">
        <v>1027</v>
      </c>
      <c r="C74" t="s">
        <v>269</v>
      </c>
      <c r="D74" s="8" t="s">
        <v>274</v>
      </c>
      <c r="E74" t="str">
        <f t="shared" si="4"/>
        <v>08</v>
      </c>
      <c r="F74" t="s">
        <v>159</v>
      </c>
      <c r="G74" t="s">
        <v>163</v>
      </c>
      <c r="H74" t="str">
        <f t="shared" si="5"/>
        <v>040</v>
      </c>
      <c r="I74" t="s">
        <v>160</v>
      </c>
      <c r="J74" t="s">
        <v>165</v>
      </c>
      <c r="K74" t="str">
        <f t="shared" si="6"/>
        <v>025</v>
      </c>
      <c r="L74" t="s">
        <v>161</v>
      </c>
      <c r="M74" t="s">
        <v>166</v>
      </c>
      <c r="N74">
        <v>3000</v>
      </c>
      <c r="O74" t="s">
        <v>56</v>
      </c>
      <c r="P74">
        <v>3922</v>
      </c>
      <c r="Q74" t="s">
        <v>258</v>
      </c>
      <c r="R74">
        <v>0</v>
      </c>
      <c r="S74" t="s">
        <v>58</v>
      </c>
      <c r="T74" s="9">
        <v>25000</v>
      </c>
      <c r="U74" s="1">
        <v>0</v>
      </c>
      <c r="V74" s="1">
        <v>0</v>
      </c>
      <c r="W74" s="1">
        <v>0</v>
      </c>
    </row>
    <row r="75" spans="1:23" x14ac:dyDescent="0.35">
      <c r="A75" t="str">
        <f t="shared" si="7"/>
        <v>1.1-00-X0804102551510</v>
      </c>
      <c r="B75" t="s">
        <v>1027</v>
      </c>
      <c r="C75" t="s">
        <v>269</v>
      </c>
      <c r="D75" s="8" t="s">
        <v>274</v>
      </c>
      <c r="E75" t="str">
        <f t="shared" si="4"/>
        <v>08</v>
      </c>
      <c r="F75" t="s">
        <v>159</v>
      </c>
      <c r="G75" t="s">
        <v>163</v>
      </c>
      <c r="H75" t="str">
        <f t="shared" si="5"/>
        <v>041</v>
      </c>
      <c r="I75" t="s">
        <v>167</v>
      </c>
      <c r="J75" t="s">
        <v>168</v>
      </c>
      <c r="K75" t="str">
        <f t="shared" si="6"/>
        <v>025</v>
      </c>
      <c r="L75" t="s">
        <v>161</v>
      </c>
      <c r="M75" t="s">
        <v>166</v>
      </c>
      <c r="N75">
        <v>5000</v>
      </c>
      <c r="O75" t="s">
        <v>118</v>
      </c>
      <c r="P75">
        <v>5151</v>
      </c>
      <c r="Q75" t="s">
        <v>326</v>
      </c>
      <c r="R75">
        <v>0</v>
      </c>
      <c r="S75" t="s">
        <v>58</v>
      </c>
      <c r="T75" s="9">
        <v>1628</v>
      </c>
      <c r="U75" s="1">
        <v>0</v>
      </c>
      <c r="V75" s="1">
        <v>1627.01</v>
      </c>
      <c r="W75" s="1">
        <v>1627.01</v>
      </c>
    </row>
    <row r="76" spans="1:23" x14ac:dyDescent="0.35">
      <c r="A76" t="str">
        <f t="shared" si="7"/>
        <v>1.1-00-X0401801229410</v>
      </c>
      <c r="B76" t="s">
        <v>1027</v>
      </c>
      <c r="C76" t="s">
        <v>269</v>
      </c>
      <c r="D76" s="8" t="s">
        <v>274</v>
      </c>
      <c r="E76" t="str">
        <f t="shared" si="4"/>
        <v>04</v>
      </c>
      <c r="F76" t="s">
        <v>51</v>
      </c>
      <c r="G76" t="s">
        <v>60</v>
      </c>
      <c r="H76" t="str">
        <f t="shared" si="5"/>
        <v>018</v>
      </c>
      <c r="I76" t="s">
        <v>295</v>
      </c>
      <c r="J76" t="s">
        <v>297</v>
      </c>
      <c r="K76" t="str">
        <f t="shared" si="6"/>
        <v>012</v>
      </c>
      <c r="L76" t="s">
        <v>296</v>
      </c>
      <c r="M76" t="s">
        <v>298</v>
      </c>
      <c r="N76">
        <v>2000</v>
      </c>
      <c r="O76" t="s">
        <v>105</v>
      </c>
      <c r="P76">
        <v>2941</v>
      </c>
      <c r="Q76" t="s">
        <v>313</v>
      </c>
      <c r="R76">
        <v>0</v>
      </c>
      <c r="S76" t="s">
        <v>58</v>
      </c>
      <c r="T76" s="6">
        <v>199</v>
      </c>
      <c r="U76" s="1">
        <v>0</v>
      </c>
      <c r="V76" s="1">
        <v>199</v>
      </c>
      <c r="W76" s="1">
        <v>199</v>
      </c>
    </row>
    <row r="77" spans="1:23" x14ac:dyDescent="0.35">
      <c r="A77" t="str">
        <f t="shared" si="7"/>
        <v>1.1-00-X0201401043110</v>
      </c>
      <c r="B77" t="s">
        <v>1027</v>
      </c>
      <c r="C77" t="s">
        <v>269</v>
      </c>
      <c r="D77" s="8" t="s">
        <v>274</v>
      </c>
      <c r="E77" t="str">
        <f t="shared" si="4"/>
        <v>02</v>
      </c>
      <c r="F77" t="s">
        <v>175</v>
      </c>
      <c r="G77" t="s">
        <v>178</v>
      </c>
      <c r="H77" t="str">
        <f t="shared" si="5"/>
        <v>014</v>
      </c>
      <c r="I77" t="s">
        <v>337</v>
      </c>
      <c r="J77" t="s">
        <v>338</v>
      </c>
      <c r="K77" t="str">
        <f t="shared" si="6"/>
        <v>010</v>
      </c>
      <c r="L77" t="s">
        <v>273</v>
      </c>
      <c r="M77" t="s">
        <v>276</v>
      </c>
      <c r="N77">
        <v>4000</v>
      </c>
      <c r="O77" t="s">
        <v>233</v>
      </c>
      <c r="P77">
        <v>4311</v>
      </c>
      <c r="Q77" t="s">
        <v>340</v>
      </c>
      <c r="R77">
        <v>0</v>
      </c>
      <c r="S77" t="s">
        <v>58</v>
      </c>
      <c r="T77" s="1">
        <v>0</v>
      </c>
      <c r="U77" s="1">
        <v>2000000</v>
      </c>
      <c r="V77" s="1">
        <v>0</v>
      </c>
      <c r="W77" s="1">
        <v>0</v>
      </c>
    </row>
    <row r="78" spans="1:23" x14ac:dyDescent="0.35">
      <c r="A78" t="str">
        <f t="shared" si="7"/>
        <v>1.1-00-X0201100924610</v>
      </c>
      <c r="B78" t="s">
        <v>1027</v>
      </c>
      <c r="C78" t="s">
        <v>269</v>
      </c>
      <c r="D78" s="8" t="s">
        <v>274</v>
      </c>
      <c r="E78" t="str">
        <f t="shared" si="4"/>
        <v>02</v>
      </c>
      <c r="F78" t="s">
        <v>175</v>
      </c>
      <c r="G78" t="s">
        <v>178</v>
      </c>
      <c r="H78" t="str">
        <f t="shared" si="5"/>
        <v>011</v>
      </c>
      <c r="I78" t="s">
        <v>439</v>
      </c>
      <c r="J78" t="s">
        <v>440</v>
      </c>
      <c r="K78" t="str">
        <f t="shared" si="6"/>
        <v>009</v>
      </c>
      <c r="L78" t="s">
        <v>177</v>
      </c>
      <c r="M78" t="s">
        <v>180</v>
      </c>
      <c r="N78">
        <v>2000</v>
      </c>
      <c r="O78" t="s">
        <v>105</v>
      </c>
      <c r="P78">
        <v>2461</v>
      </c>
      <c r="Q78" t="s">
        <v>372</v>
      </c>
      <c r="R78">
        <v>0</v>
      </c>
      <c r="S78" t="s">
        <v>58</v>
      </c>
      <c r="T78" s="1">
        <v>0</v>
      </c>
      <c r="U78" s="1">
        <v>1000</v>
      </c>
      <c r="V78" s="1">
        <v>0</v>
      </c>
      <c r="W78" s="1">
        <v>0</v>
      </c>
    </row>
    <row r="79" spans="1:23" x14ac:dyDescent="0.35">
      <c r="A79" t="str">
        <f t="shared" si="7"/>
        <v>1.1-00-X0201601029810</v>
      </c>
      <c r="B79" t="s">
        <v>1027</v>
      </c>
      <c r="C79" t="s">
        <v>269</v>
      </c>
      <c r="D79" s="8" t="s">
        <v>274</v>
      </c>
      <c r="E79" t="str">
        <f t="shared" si="4"/>
        <v>02</v>
      </c>
      <c r="F79" t="s">
        <v>175</v>
      </c>
      <c r="G79" t="s">
        <v>178</v>
      </c>
      <c r="H79" t="str">
        <f t="shared" si="5"/>
        <v>016</v>
      </c>
      <c r="I79" t="s">
        <v>467</v>
      </c>
      <c r="J79" t="s">
        <v>468</v>
      </c>
      <c r="K79" t="str">
        <f t="shared" si="6"/>
        <v>010</v>
      </c>
      <c r="L79" t="s">
        <v>273</v>
      </c>
      <c r="M79" t="s">
        <v>276</v>
      </c>
      <c r="N79">
        <v>2000</v>
      </c>
      <c r="O79" t="s">
        <v>105</v>
      </c>
      <c r="P79">
        <v>2981</v>
      </c>
      <c r="Q79" t="s">
        <v>380</v>
      </c>
      <c r="R79">
        <v>0</v>
      </c>
      <c r="S79" t="s">
        <v>58</v>
      </c>
      <c r="T79" s="1">
        <v>0</v>
      </c>
      <c r="U79" s="1">
        <v>0</v>
      </c>
      <c r="V79" s="1">
        <v>0</v>
      </c>
      <c r="W79" s="1">
        <v>0</v>
      </c>
    </row>
    <row r="80" spans="1:23" x14ac:dyDescent="0.35">
      <c r="A80" t="str">
        <f t="shared" si="7"/>
        <v>0401901339210</v>
      </c>
      <c r="C80" t="s">
        <v>261</v>
      </c>
      <c r="D80" t="s">
        <v>262</v>
      </c>
      <c r="E80" t="str">
        <f t="shared" si="4"/>
        <v>04</v>
      </c>
      <c r="F80" t="s">
        <v>51</v>
      </c>
      <c r="G80" t="s">
        <v>60</v>
      </c>
      <c r="H80" t="str">
        <f t="shared" si="5"/>
        <v>019</v>
      </c>
      <c r="I80" t="s">
        <v>52</v>
      </c>
      <c r="J80" t="s">
        <v>61</v>
      </c>
      <c r="K80" t="str">
        <f t="shared" si="6"/>
        <v>013</v>
      </c>
      <c r="L80" t="s">
        <v>53</v>
      </c>
      <c r="M80" t="s">
        <v>62</v>
      </c>
      <c r="N80">
        <v>3000</v>
      </c>
      <c r="O80" t="s">
        <v>56</v>
      </c>
      <c r="P80">
        <v>3921</v>
      </c>
      <c r="Q80" t="s">
        <v>57</v>
      </c>
      <c r="R80">
        <v>0</v>
      </c>
      <c r="S80" t="s">
        <v>58</v>
      </c>
      <c r="T80" s="6">
        <v>1307.25</v>
      </c>
      <c r="U80" s="1">
        <v>0</v>
      </c>
      <c r="V80" s="1">
        <v>1307.25</v>
      </c>
      <c r="W80" s="1">
        <v>1307.25</v>
      </c>
    </row>
    <row r="81" spans="1:23" x14ac:dyDescent="0.35">
      <c r="A81" t="str">
        <f t="shared" si="7"/>
        <v>1.1-00-X0703902456210</v>
      </c>
      <c r="B81" t="s">
        <v>1027</v>
      </c>
      <c r="C81" t="s">
        <v>269</v>
      </c>
      <c r="D81" s="8" t="s">
        <v>274</v>
      </c>
      <c r="E81" t="str">
        <f t="shared" si="4"/>
        <v>07</v>
      </c>
      <c r="F81" t="s">
        <v>140</v>
      </c>
      <c r="G81" t="s">
        <v>147</v>
      </c>
      <c r="H81" t="str">
        <f t="shared" si="5"/>
        <v>039</v>
      </c>
      <c r="I81" t="s">
        <v>482</v>
      </c>
      <c r="J81" t="s">
        <v>484</v>
      </c>
      <c r="K81" t="str">
        <f t="shared" si="6"/>
        <v>024</v>
      </c>
      <c r="L81" t="s">
        <v>483</v>
      </c>
      <c r="M81" t="s">
        <v>485</v>
      </c>
      <c r="N81">
        <v>5000</v>
      </c>
      <c r="O81" t="s">
        <v>118</v>
      </c>
      <c r="P81">
        <v>5621</v>
      </c>
      <c r="Q81" t="s">
        <v>486</v>
      </c>
      <c r="R81">
        <v>0</v>
      </c>
      <c r="S81" t="s">
        <v>58</v>
      </c>
      <c r="T81" s="1">
        <v>0</v>
      </c>
      <c r="U81" s="1">
        <v>90000</v>
      </c>
      <c r="V81" s="1">
        <v>0</v>
      </c>
      <c r="W81" s="1">
        <v>0</v>
      </c>
    </row>
    <row r="82" spans="1:23" x14ac:dyDescent="0.35">
      <c r="A82" t="str">
        <f t="shared" si="7"/>
        <v>1.1-00-X0401801237910</v>
      </c>
      <c r="B82" t="s">
        <v>1027</v>
      </c>
      <c r="C82" t="s">
        <v>269</v>
      </c>
      <c r="D82" s="8" t="s">
        <v>274</v>
      </c>
      <c r="E82" t="str">
        <f t="shared" si="4"/>
        <v>04</v>
      </c>
      <c r="F82" t="s">
        <v>51</v>
      </c>
      <c r="G82" t="s">
        <v>60</v>
      </c>
      <c r="H82" t="str">
        <f t="shared" si="5"/>
        <v>018</v>
      </c>
      <c r="I82" t="s">
        <v>295</v>
      </c>
      <c r="J82" t="s">
        <v>297</v>
      </c>
      <c r="K82" t="str">
        <f t="shared" si="6"/>
        <v>012</v>
      </c>
      <c r="L82" t="s">
        <v>296</v>
      </c>
      <c r="M82" t="s">
        <v>298</v>
      </c>
      <c r="N82">
        <v>3000</v>
      </c>
      <c r="O82" t="s">
        <v>56</v>
      </c>
      <c r="P82">
        <v>3791</v>
      </c>
      <c r="Q82" t="s">
        <v>280</v>
      </c>
      <c r="R82">
        <v>0</v>
      </c>
      <c r="S82" t="s">
        <v>58</v>
      </c>
      <c r="T82" s="6">
        <v>1771</v>
      </c>
      <c r="U82" s="1">
        <v>0</v>
      </c>
      <c r="V82" s="1">
        <v>1771</v>
      </c>
      <c r="W82" s="1">
        <v>1771</v>
      </c>
    </row>
    <row r="83" spans="1:23" x14ac:dyDescent="0.35">
      <c r="A83" t="str">
        <f t="shared" si="7"/>
        <v>1.1-00-X0401801222110</v>
      </c>
      <c r="B83" t="s">
        <v>1027</v>
      </c>
      <c r="C83" t="s">
        <v>269</v>
      </c>
      <c r="D83" s="8" t="s">
        <v>274</v>
      </c>
      <c r="E83" t="str">
        <f t="shared" si="4"/>
        <v>04</v>
      </c>
      <c r="F83" t="s">
        <v>51</v>
      </c>
      <c r="G83" t="s">
        <v>60</v>
      </c>
      <c r="H83" t="str">
        <f t="shared" si="5"/>
        <v>018</v>
      </c>
      <c r="I83" t="s">
        <v>295</v>
      </c>
      <c r="J83" t="s">
        <v>297</v>
      </c>
      <c r="K83" t="str">
        <f t="shared" si="6"/>
        <v>012</v>
      </c>
      <c r="L83" t="s">
        <v>296</v>
      </c>
      <c r="M83" t="s">
        <v>298</v>
      </c>
      <c r="N83">
        <v>2000</v>
      </c>
      <c r="O83" t="s">
        <v>105</v>
      </c>
      <c r="P83">
        <v>2211</v>
      </c>
      <c r="Q83" t="s">
        <v>307</v>
      </c>
      <c r="R83">
        <v>0</v>
      </c>
      <c r="S83" t="s">
        <v>58</v>
      </c>
      <c r="T83" s="6">
        <v>2161.0100000000002</v>
      </c>
      <c r="U83" s="1">
        <v>0</v>
      </c>
      <c r="V83" s="1">
        <v>2161.0100000000002</v>
      </c>
      <c r="W83" s="1">
        <v>2161.0100000000002</v>
      </c>
    </row>
    <row r="84" spans="1:23" x14ac:dyDescent="0.35">
      <c r="A84" t="str">
        <f t="shared" si="7"/>
        <v>1.1-00-X0401801231810</v>
      </c>
      <c r="B84" t="s">
        <v>1027</v>
      </c>
      <c r="C84" t="s">
        <v>269</v>
      </c>
      <c r="D84" s="8" t="s">
        <v>274</v>
      </c>
      <c r="E84" t="str">
        <f t="shared" si="4"/>
        <v>04</v>
      </c>
      <c r="F84" t="s">
        <v>51</v>
      </c>
      <c r="G84" t="s">
        <v>60</v>
      </c>
      <c r="H84" t="str">
        <f t="shared" si="5"/>
        <v>018</v>
      </c>
      <c r="I84" t="s">
        <v>295</v>
      </c>
      <c r="J84" t="s">
        <v>297</v>
      </c>
      <c r="K84" t="str">
        <f t="shared" si="6"/>
        <v>012</v>
      </c>
      <c r="L84" t="s">
        <v>296</v>
      </c>
      <c r="M84" t="s">
        <v>298</v>
      </c>
      <c r="N84">
        <v>3000</v>
      </c>
      <c r="O84" t="s">
        <v>56</v>
      </c>
      <c r="P84">
        <v>3181</v>
      </c>
      <c r="Q84" t="s">
        <v>314</v>
      </c>
      <c r="R84">
        <v>0</v>
      </c>
      <c r="S84" t="s">
        <v>58</v>
      </c>
      <c r="T84" s="6">
        <v>3274.18</v>
      </c>
      <c r="U84" s="1">
        <v>5500</v>
      </c>
      <c r="V84" s="1">
        <v>3274.18</v>
      </c>
      <c r="W84" s="1">
        <v>3274.18</v>
      </c>
    </row>
    <row r="85" spans="1:23" x14ac:dyDescent="0.35">
      <c r="A85" t="str">
        <f t="shared" si="7"/>
        <v>1.1-00-X0401801251510</v>
      </c>
      <c r="B85" t="s">
        <v>1027</v>
      </c>
      <c r="C85" t="s">
        <v>269</v>
      </c>
      <c r="D85" s="8" t="s">
        <v>274</v>
      </c>
      <c r="E85" t="str">
        <f t="shared" si="4"/>
        <v>04</v>
      </c>
      <c r="F85" t="s">
        <v>51</v>
      </c>
      <c r="G85" t="s">
        <v>60</v>
      </c>
      <c r="H85" t="str">
        <f t="shared" si="5"/>
        <v>018</v>
      </c>
      <c r="I85" t="s">
        <v>295</v>
      </c>
      <c r="J85" t="s">
        <v>297</v>
      </c>
      <c r="K85" t="str">
        <f t="shared" si="6"/>
        <v>012</v>
      </c>
      <c r="L85" t="s">
        <v>296</v>
      </c>
      <c r="M85" t="s">
        <v>298</v>
      </c>
      <c r="N85">
        <v>5000</v>
      </c>
      <c r="O85" t="s">
        <v>118</v>
      </c>
      <c r="P85">
        <v>5151</v>
      </c>
      <c r="Q85" t="s">
        <v>326</v>
      </c>
      <c r="R85">
        <v>0</v>
      </c>
      <c r="S85" t="s">
        <v>58</v>
      </c>
      <c r="T85" s="6">
        <v>3852.81</v>
      </c>
      <c r="U85" s="1">
        <v>0</v>
      </c>
      <c r="V85" s="1">
        <v>3852.81</v>
      </c>
      <c r="W85" s="1">
        <v>3852.81</v>
      </c>
    </row>
    <row r="86" spans="1:23" x14ac:dyDescent="0.35">
      <c r="A86" t="str">
        <f t="shared" si="7"/>
        <v>1.1-00-X0201100929210</v>
      </c>
      <c r="B86" t="s">
        <v>1027</v>
      </c>
      <c r="C86" t="s">
        <v>269</v>
      </c>
      <c r="D86" s="8" t="s">
        <v>274</v>
      </c>
      <c r="E86" t="str">
        <f t="shared" si="4"/>
        <v>02</v>
      </c>
      <c r="F86" t="s">
        <v>175</v>
      </c>
      <c r="G86" t="s">
        <v>178</v>
      </c>
      <c r="H86" t="str">
        <f t="shared" si="5"/>
        <v>011</v>
      </c>
      <c r="I86" t="s">
        <v>439</v>
      </c>
      <c r="J86" t="s">
        <v>440</v>
      </c>
      <c r="K86" t="str">
        <f t="shared" si="6"/>
        <v>009</v>
      </c>
      <c r="L86" t="s">
        <v>177</v>
      </c>
      <c r="M86" t="s">
        <v>180</v>
      </c>
      <c r="N86">
        <v>2000</v>
      </c>
      <c r="O86" t="s">
        <v>105</v>
      </c>
      <c r="P86">
        <v>2921</v>
      </c>
      <c r="Q86" t="s">
        <v>378</v>
      </c>
      <c r="R86">
        <v>0</v>
      </c>
      <c r="S86" t="s">
        <v>58</v>
      </c>
      <c r="T86" s="6">
        <v>126.97</v>
      </c>
      <c r="U86" s="1">
        <v>0</v>
      </c>
      <c r="V86" s="1">
        <v>126.97</v>
      </c>
      <c r="W86" s="1">
        <v>126.97</v>
      </c>
    </row>
    <row r="87" spans="1:23" x14ac:dyDescent="0.35">
      <c r="A87" t="str">
        <f t="shared" si="7"/>
        <v>1.1-00-X0201100924710</v>
      </c>
      <c r="B87" t="s">
        <v>1027</v>
      </c>
      <c r="C87" t="s">
        <v>269</v>
      </c>
      <c r="D87" s="8" t="s">
        <v>274</v>
      </c>
      <c r="E87" t="str">
        <f t="shared" si="4"/>
        <v>02</v>
      </c>
      <c r="F87" t="s">
        <v>175</v>
      </c>
      <c r="G87" t="s">
        <v>178</v>
      </c>
      <c r="H87" t="str">
        <f t="shared" si="5"/>
        <v>011</v>
      </c>
      <c r="I87" t="s">
        <v>439</v>
      </c>
      <c r="J87" t="s">
        <v>440</v>
      </c>
      <c r="K87" t="str">
        <f t="shared" si="6"/>
        <v>009</v>
      </c>
      <c r="L87" t="s">
        <v>177</v>
      </c>
      <c r="M87" t="s">
        <v>180</v>
      </c>
      <c r="N87">
        <v>2000</v>
      </c>
      <c r="O87" t="s">
        <v>105</v>
      </c>
      <c r="P87">
        <v>2471</v>
      </c>
      <c r="Q87" t="s">
        <v>373</v>
      </c>
      <c r="R87">
        <v>0</v>
      </c>
      <c r="S87" t="s">
        <v>58</v>
      </c>
      <c r="T87" s="6">
        <v>279.44</v>
      </c>
      <c r="U87" s="1">
        <v>2000</v>
      </c>
      <c r="V87" s="1">
        <v>279.44</v>
      </c>
      <c r="W87" s="1">
        <v>279.44</v>
      </c>
    </row>
    <row r="88" spans="1:23" x14ac:dyDescent="0.35">
      <c r="A88" t="str">
        <f t="shared" si="7"/>
        <v>1.1-00-X0201501037510</v>
      </c>
      <c r="B88" t="s">
        <v>1027</v>
      </c>
      <c r="C88" t="s">
        <v>269</v>
      </c>
      <c r="D88" s="8" t="s">
        <v>274</v>
      </c>
      <c r="E88" t="str">
        <f t="shared" si="4"/>
        <v>02</v>
      </c>
      <c r="F88" t="s">
        <v>175</v>
      </c>
      <c r="G88" t="s">
        <v>178</v>
      </c>
      <c r="H88" t="str">
        <f t="shared" si="5"/>
        <v>015</v>
      </c>
      <c r="I88" t="s">
        <v>272</v>
      </c>
      <c r="J88" t="s">
        <v>275</v>
      </c>
      <c r="K88" t="str">
        <f t="shared" si="6"/>
        <v>010</v>
      </c>
      <c r="L88" t="s">
        <v>273</v>
      </c>
      <c r="M88" t="s">
        <v>276</v>
      </c>
      <c r="N88">
        <v>3000</v>
      </c>
      <c r="O88" t="s">
        <v>56</v>
      </c>
      <c r="P88">
        <v>3751</v>
      </c>
      <c r="Q88" t="s">
        <v>279</v>
      </c>
      <c r="R88">
        <v>0</v>
      </c>
      <c r="S88" t="s">
        <v>58</v>
      </c>
      <c r="T88" s="11">
        <v>1357.98</v>
      </c>
      <c r="U88" s="1">
        <v>0</v>
      </c>
      <c r="V88" s="1">
        <v>1357.98</v>
      </c>
      <c r="W88" s="1">
        <v>1357.98</v>
      </c>
    </row>
    <row r="89" spans="1:23" x14ac:dyDescent="0.35">
      <c r="A89" t="str">
        <f t="shared" si="7"/>
        <v>1.1-00-X0201100922310</v>
      </c>
      <c r="B89" t="s">
        <v>1027</v>
      </c>
      <c r="C89" t="s">
        <v>269</v>
      </c>
      <c r="D89" s="8" t="s">
        <v>274</v>
      </c>
      <c r="E89" t="str">
        <f t="shared" si="4"/>
        <v>02</v>
      </c>
      <c r="F89" t="s">
        <v>175</v>
      </c>
      <c r="G89" t="s">
        <v>178</v>
      </c>
      <c r="H89" t="str">
        <f t="shared" si="5"/>
        <v>011</v>
      </c>
      <c r="I89" t="s">
        <v>439</v>
      </c>
      <c r="J89" t="s">
        <v>440</v>
      </c>
      <c r="K89" t="str">
        <f t="shared" si="6"/>
        <v>009</v>
      </c>
      <c r="L89" t="s">
        <v>177</v>
      </c>
      <c r="M89" t="s">
        <v>180</v>
      </c>
      <c r="N89">
        <v>2000</v>
      </c>
      <c r="O89" t="s">
        <v>105</v>
      </c>
      <c r="P89">
        <v>2231</v>
      </c>
      <c r="Q89" t="s">
        <v>308</v>
      </c>
      <c r="R89">
        <v>0</v>
      </c>
      <c r="S89" t="s">
        <v>58</v>
      </c>
      <c r="T89" s="6">
        <v>4955.41</v>
      </c>
      <c r="U89" s="1">
        <v>0</v>
      </c>
      <c r="V89" s="1">
        <v>4955.41</v>
      </c>
      <c r="W89" s="1">
        <v>4955.41</v>
      </c>
    </row>
    <row r="90" spans="1:23" x14ac:dyDescent="0.35">
      <c r="A90" t="str">
        <f t="shared" si="7"/>
        <v>1.1-00-X0201601024210</v>
      </c>
      <c r="B90" t="s">
        <v>1027</v>
      </c>
      <c r="C90" t="s">
        <v>269</v>
      </c>
      <c r="D90" s="8" t="s">
        <v>274</v>
      </c>
      <c r="E90" t="str">
        <f t="shared" si="4"/>
        <v>02</v>
      </c>
      <c r="F90" t="s">
        <v>175</v>
      </c>
      <c r="G90" t="s">
        <v>178</v>
      </c>
      <c r="H90" t="str">
        <f t="shared" si="5"/>
        <v>016</v>
      </c>
      <c r="I90" t="s">
        <v>467</v>
      </c>
      <c r="J90" t="s">
        <v>468</v>
      </c>
      <c r="K90" t="str">
        <f t="shared" si="6"/>
        <v>010</v>
      </c>
      <c r="L90" t="s">
        <v>273</v>
      </c>
      <c r="M90" t="s">
        <v>276</v>
      </c>
      <c r="N90">
        <v>2000</v>
      </c>
      <c r="O90" t="s">
        <v>105</v>
      </c>
      <c r="P90">
        <v>2421</v>
      </c>
      <c r="Q90" t="s">
        <v>370</v>
      </c>
      <c r="R90">
        <v>0</v>
      </c>
      <c r="S90" t="s">
        <v>58</v>
      </c>
      <c r="T90" s="11">
        <v>8687.18</v>
      </c>
      <c r="U90" s="1">
        <v>0</v>
      </c>
      <c r="V90" s="1">
        <v>8687.18</v>
      </c>
      <c r="W90" s="1">
        <v>8687.18</v>
      </c>
    </row>
    <row r="91" spans="1:23" x14ac:dyDescent="0.35">
      <c r="A91" t="str">
        <f t="shared" si="7"/>
        <v>1.1-00-X0201501037110</v>
      </c>
      <c r="B91" t="s">
        <v>1027</v>
      </c>
      <c r="C91" t="s">
        <v>269</v>
      </c>
      <c r="D91" s="8" t="s">
        <v>274</v>
      </c>
      <c r="E91" t="str">
        <f t="shared" si="4"/>
        <v>02</v>
      </c>
      <c r="F91" t="s">
        <v>175</v>
      </c>
      <c r="G91" t="s">
        <v>178</v>
      </c>
      <c r="H91" t="str">
        <f t="shared" si="5"/>
        <v>015</v>
      </c>
      <c r="I91" t="s">
        <v>272</v>
      </c>
      <c r="J91" t="s">
        <v>275</v>
      </c>
      <c r="K91" t="str">
        <f t="shared" si="6"/>
        <v>010</v>
      </c>
      <c r="L91" t="s">
        <v>273</v>
      </c>
      <c r="M91" t="s">
        <v>276</v>
      </c>
      <c r="N91">
        <v>3000</v>
      </c>
      <c r="O91" t="s">
        <v>56</v>
      </c>
      <c r="P91">
        <v>3711</v>
      </c>
      <c r="Q91" t="s">
        <v>278</v>
      </c>
      <c r="R91">
        <v>0</v>
      </c>
      <c r="S91" t="s">
        <v>58</v>
      </c>
      <c r="T91" s="11">
        <v>8710</v>
      </c>
      <c r="U91" s="1">
        <v>0</v>
      </c>
      <c r="V91" s="1">
        <v>8710</v>
      </c>
      <c r="W91" s="1">
        <v>8710</v>
      </c>
    </row>
    <row r="92" spans="1:23" x14ac:dyDescent="0.35">
      <c r="A92" t="str">
        <f t="shared" si="7"/>
        <v>1.1-00-X0201501037910</v>
      </c>
      <c r="B92" t="s">
        <v>1027</v>
      </c>
      <c r="C92" t="s">
        <v>269</v>
      </c>
      <c r="D92" s="8" t="s">
        <v>274</v>
      </c>
      <c r="E92" t="str">
        <f t="shared" si="4"/>
        <v>02</v>
      </c>
      <c r="F92" t="s">
        <v>175</v>
      </c>
      <c r="G92" t="s">
        <v>178</v>
      </c>
      <c r="H92" t="str">
        <f t="shared" si="5"/>
        <v>015</v>
      </c>
      <c r="I92" t="s">
        <v>272</v>
      </c>
      <c r="J92" t="s">
        <v>275</v>
      </c>
      <c r="K92" t="str">
        <f t="shared" si="6"/>
        <v>010</v>
      </c>
      <c r="L92" t="s">
        <v>273</v>
      </c>
      <c r="M92" t="s">
        <v>276</v>
      </c>
      <c r="N92">
        <v>3000</v>
      </c>
      <c r="O92" t="s">
        <v>56</v>
      </c>
      <c r="P92">
        <v>3791</v>
      </c>
      <c r="Q92" t="s">
        <v>280</v>
      </c>
      <c r="R92">
        <v>0</v>
      </c>
      <c r="S92" t="s">
        <v>58</v>
      </c>
      <c r="T92" s="11">
        <v>9324.6</v>
      </c>
      <c r="U92" s="1">
        <v>0</v>
      </c>
      <c r="V92" s="1">
        <v>9324.6</v>
      </c>
      <c r="W92" s="1">
        <v>9324.6</v>
      </c>
    </row>
    <row r="93" spans="1:23" x14ac:dyDescent="0.35">
      <c r="A93" t="str">
        <f t="shared" si="7"/>
        <v>1.1-00-X0201601024610</v>
      </c>
      <c r="B93" t="s">
        <v>1027</v>
      </c>
      <c r="C93" t="s">
        <v>269</v>
      </c>
      <c r="D93" s="8" t="s">
        <v>274</v>
      </c>
      <c r="E93" t="str">
        <f t="shared" si="4"/>
        <v>02</v>
      </c>
      <c r="F93" t="s">
        <v>175</v>
      </c>
      <c r="G93" t="s">
        <v>178</v>
      </c>
      <c r="H93" t="str">
        <f t="shared" si="5"/>
        <v>016</v>
      </c>
      <c r="I93" t="s">
        <v>467</v>
      </c>
      <c r="J93" t="s">
        <v>468</v>
      </c>
      <c r="K93" t="str">
        <f t="shared" si="6"/>
        <v>010</v>
      </c>
      <c r="L93" t="s">
        <v>273</v>
      </c>
      <c r="M93" t="s">
        <v>276</v>
      </c>
      <c r="N93">
        <v>2000</v>
      </c>
      <c r="O93" t="s">
        <v>105</v>
      </c>
      <c r="P93">
        <v>2461</v>
      </c>
      <c r="Q93" t="s">
        <v>372</v>
      </c>
      <c r="R93">
        <v>0</v>
      </c>
      <c r="S93" t="s">
        <v>58</v>
      </c>
      <c r="T93" s="11">
        <v>10592.98</v>
      </c>
      <c r="U93" s="1">
        <v>0</v>
      </c>
      <c r="V93" s="1">
        <v>0</v>
      </c>
      <c r="W93" s="1">
        <v>0</v>
      </c>
    </row>
    <row r="94" spans="1:23" x14ac:dyDescent="0.35">
      <c r="A94" t="str">
        <f t="shared" si="7"/>
        <v>1.1-00-X1405303442110</v>
      </c>
      <c r="B94" t="s">
        <v>1027</v>
      </c>
      <c r="C94" t="s">
        <v>269</v>
      </c>
      <c r="D94" s="8" t="s">
        <v>274</v>
      </c>
      <c r="E94" t="str">
        <f t="shared" si="4"/>
        <v>14</v>
      </c>
      <c r="F94" t="s">
        <v>287</v>
      </c>
      <c r="G94" s="3" t="s">
        <v>292</v>
      </c>
      <c r="H94" t="str">
        <f t="shared" si="5"/>
        <v>053</v>
      </c>
      <c r="I94" t="s">
        <v>288</v>
      </c>
      <c r="J94" t="s">
        <v>293</v>
      </c>
      <c r="K94" t="str">
        <f t="shared" si="6"/>
        <v>034</v>
      </c>
      <c r="L94" t="s">
        <v>289</v>
      </c>
      <c r="M94" t="s">
        <v>294</v>
      </c>
      <c r="N94">
        <v>4000</v>
      </c>
      <c r="O94" t="s">
        <v>233</v>
      </c>
      <c r="P94">
        <v>4211</v>
      </c>
      <c r="Q94" t="s">
        <v>291</v>
      </c>
      <c r="R94">
        <v>0</v>
      </c>
      <c r="S94" t="s">
        <v>58</v>
      </c>
      <c r="T94" s="1">
        <v>10000000</v>
      </c>
      <c r="U94" s="1">
        <v>10000000</v>
      </c>
      <c r="V94" s="1">
        <v>10000000</v>
      </c>
      <c r="W94" s="1">
        <v>10000000</v>
      </c>
    </row>
    <row r="95" spans="1:23" x14ac:dyDescent="0.35">
      <c r="A95" t="str">
        <f t="shared" si="7"/>
        <v>1.1-00-X0401801233610</v>
      </c>
      <c r="B95" t="s">
        <v>1027</v>
      </c>
      <c r="C95" t="s">
        <v>269</v>
      </c>
      <c r="D95" s="8" t="s">
        <v>274</v>
      </c>
      <c r="E95" t="str">
        <f t="shared" si="4"/>
        <v>04</v>
      </c>
      <c r="F95" t="s">
        <v>51</v>
      </c>
      <c r="G95" t="s">
        <v>60</v>
      </c>
      <c r="H95" t="str">
        <f t="shared" si="5"/>
        <v>018</v>
      </c>
      <c r="I95" t="s">
        <v>295</v>
      </c>
      <c r="J95" t="s">
        <v>297</v>
      </c>
      <c r="K95" t="str">
        <f t="shared" si="6"/>
        <v>012</v>
      </c>
      <c r="L95" t="s">
        <v>296</v>
      </c>
      <c r="M95" t="s">
        <v>298</v>
      </c>
      <c r="N95">
        <v>3000</v>
      </c>
      <c r="O95" t="s">
        <v>56</v>
      </c>
      <c r="P95">
        <v>3361</v>
      </c>
      <c r="Q95" t="s">
        <v>114</v>
      </c>
      <c r="R95">
        <v>0</v>
      </c>
      <c r="S95" t="s">
        <v>58</v>
      </c>
      <c r="T95" s="6">
        <v>4566</v>
      </c>
      <c r="U95" s="1">
        <v>0</v>
      </c>
      <c r="V95" s="1">
        <v>4566</v>
      </c>
      <c r="W95" s="1">
        <v>4566</v>
      </c>
    </row>
    <row r="96" spans="1:23" x14ac:dyDescent="0.35">
      <c r="A96" t="str">
        <f t="shared" si="7"/>
        <v>1.1-00-X0401801225410</v>
      </c>
      <c r="B96" t="s">
        <v>1027</v>
      </c>
      <c r="C96" t="s">
        <v>269</v>
      </c>
      <c r="D96" s="8" t="s">
        <v>274</v>
      </c>
      <c r="E96" t="str">
        <f t="shared" si="4"/>
        <v>04</v>
      </c>
      <c r="F96" t="s">
        <v>51</v>
      </c>
      <c r="G96" t="s">
        <v>60</v>
      </c>
      <c r="H96" t="str">
        <f t="shared" si="5"/>
        <v>018</v>
      </c>
      <c r="I96" t="s">
        <v>295</v>
      </c>
      <c r="J96" t="s">
        <v>297</v>
      </c>
      <c r="K96" t="str">
        <f t="shared" si="6"/>
        <v>012</v>
      </c>
      <c r="L96" t="s">
        <v>296</v>
      </c>
      <c r="M96" t="s">
        <v>298</v>
      </c>
      <c r="N96">
        <v>2000</v>
      </c>
      <c r="O96" t="s">
        <v>105</v>
      </c>
      <c r="P96">
        <v>2541</v>
      </c>
      <c r="Q96" t="s">
        <v>310</v>
      </c>
      <c r="R96">
        <v>0</v>
      </c>
      <c r="S96" t="s">
        <v>58</v>
      </c>
      <c r="T96" s="9">
        <v>5000</v>
      </c>
      <c r="U96" s="1">
        <v>0</v>
      </c>
      <c r="V96" s="1">
        <v>5000</v>
      </c>
      <c r="W96" s="1">
        <v>5000</v>
      </c>
    </row>
    <row r="97" spans="1:23" x14ac:dyDescent="0.35">
      <c r="A97" t="str">
        <f t="shared" si="7"/>
        <v>1.1-00-X0401801237510</v>
      </c>
      <c r="B97" t="s">
        <v>1027</v>
      </c>
      <c r="C97" t="s">
        <v>269</v>
      </c>
      <c r="D97" s="8" t="s">
        <v>274</v>
      </c>
      <c r="E97" t="str">
        <f t="shared" si="4"/>
        <v>04</v>
      </c>
      <c r="F97" t="s">
        <v>51</v>
      </c>
      <c r="G97" t="s">
        <v>60</v>
      </c>
      <c r="H97" t="str">
        <f t="shared" si="5"/>
        <v>018</v>
      </c>
      <c r="I97" t="s">
        <v>295</v>
      </c>
      <c r="J97" t="s">
        <v>297</v>
      </c>
      <c r="K97" t="str">
        <f t="shared" si="6"/>
        <v>012</v>
      </c>
      <c r="L97" t="s">
        <v>296</v>
      </c>
      <c r="M97" t="s">
        <v>298</v>
      </c>
      <c r="N97">
        <v>3000</v>
      </c>
      <c r="O97" t="s">
        <v>56</v>
      </c>
      <c r="P97">
        <v>3751</v>
      </c>
      <c r="Q97" t="s">
        <v>279</v>
      </c>
      <c r="R97">
        <v>0</v>
      </c>
      <c r="S97" t="s">
        <v>58</v>
      </c>
      <c r="T97" s="9">
        <v>5173.8900000000003</v>
      </c>
      <c r="U97" s="1">
        <v>0</v>
      </c>
      <c r="V97" s="1">
        <v>5173.8900000000003</v>
      </c>
      <c r="W97" s="1">
        <v>5173.8900000000003</v>
      </c>
    </row>
    <row r="98" spans="1:23" x14ac:dyDescent="0.35">
      <c r="A98" t="str">
        <f t="shared" si="7"/>
        <v>1.1-00-X0401801259110</v>
      </c>
      <c r="B98" t="s">
        <v>1027</v>
      </c>
      <c r="C98" t="s">
        <v>269</v>
      </c>
      <c r="D98" s="8" t="s">
        <v>274</v>
      </c>
      <c r="E98" t="str">
        <f t="shared" si="4"/>
        <v>04</v>
      </c>
      <c r="F98" t="s">
        <v>51</v>
      </c>
      <c r="G98" t="s">
        <v>60</v>
      </c>
      <c r="H98" t="str">
        <f t="shared" si="5"/>
        <v>018</v>
      </c>
      <c r="I98" t="s">
        <v>295</v>
      </c>
      <c r="J98" t="s">
        <v>297</v>
      </c>
      <c r="K98" t="str">
        <f t="shared" si="6"/>
        <v>012</v>
      </c>
      <c r="L98" t="s">
        <v>296</v>
      </c>
      <c r="M98" t="s">
        <v>298</v>
      </c>
      <c r="N98">
        <v>5000</v>
      </c>
      <c r="O98" t="s">
        <v>118</v>
      </c>
      <c r="P98">
        <v>5911</v>
      </c>
      <c r="Q98" t="s">
        <v>300</v>
      </c>
      <c r="R98">
        <v>0</v>
      </c>
      <c r="S98" t="s">
        <v>58</v>
      </c>
      <c r="T98" s="9">
        <v>7540</v>
      </c>
      <c r="U98" s="1">
        <v>0</v>
      </c>
      <c r="V98" s="1">
        <v>7540</v>
      </c>
      <c r="W98" s="1">
        <v>7540</v>
      </c>
    </row>
    <row r="99" spans="1:23" x14ac:dyDescent="0.35">
      <c r="A99" t="str">
        <f t="shared" si="7"/>
        <v>0401901339210</v>
      </c>
      <c r="C99" t="s">
        <v>609</v>
      </c>
      <c r="D99" t="s">
        <v>610</v>
      </c>
      <c r="E99" t="str">
        <f t="shared" si="4"/>
        <v>04</v>
      </c>
      <c r="F99" t="s">
        <v>51</v>
      </c>
      <c r="G99" t="s">
        <v>60</v>
      </c>
      <c r="H99" t="str">
        <f t="shared" si="5"/>
        <v>019</v>
      </c>
      <c r="I99" t="s">
        <v>52</v>
      </c>
      <c r="J99" t="s">
        <v>61</v>
      </c>
      <c r="K99" t="str">
        <f t="shared" si="6"/>
        <v>013</v>
      </c>
      <c r="L99" t="s">
        <v>53</v>
      </c>
      <c r="M99" t="s">
        <v>62</v>
      </c>
      <c r="N99">
        <v>3000</v>
      </c>
      <c r="O99" t="s">
        <v>56</v>
      </c>
      <c r="P99">
        <v>3921</v>
      </c>
      <c r="Q99" t="s">
        <v>57</v>
      </c>
      <c r="R99">
        <v>0</v>
      </c>
      <c r="S99" t="s">
        <v>58</v>
      </c>
      <c r="T99" s="6">
        <v>8782.65</v>
      </c>
      <c r="U99" s="1">
        <v>0</v>
      </c>
      <c r="V99" s="1">
        <v>8782.65</v>
      </c>
      <c r="W99" s="1">
        <v>8782.65</v>
      </c>
    </row>
    <row r="100" spans="1:23" x14ac:dyDescent="0.35">
      <c r="A100" t="str">
        <f t="shared" si="7"/>
        <v>1.1-00-X0401801233910</v>
      </c>
      <c r="B100" t="s">
        <v>1027</v>
      </c>
      <c r="C100" t="s">
        <v>269</v>
      </c>
      <c r="D100" s="8" t="s">
        <v>274</v>
      </c>
      <c r="E100" t="str">
        <f t="shared" si="4"/>
        <v>04</v>
      </c>
      <c r="F100" t="s">
        <v>51</v>
      </c>
      <c r="G100" t="s">
        <v>60</v>
      </c>
      <c r="H100" t="str">
        <f t="shared" si="5"/>
        <v>018</v>
      </c>
      <c r="I100" t="s">
        <v>295</v>
      </c>
      <c r="J100" t="s">
        <v>297</v>
      </c>
      <c r="K100" t="str">
        <f t="shared" si="6"/>
        <v>012</v>
      </c>
      <c r="L100" t="s">
        <v>296</v>
      </c>
      <c r="M100" t="s">
        <v>298</v>
      </c>
      <c r="N100">
        <v>3000</v>
      </c>
      <c r="O100" t="s">
        <v>56</v>
      </c>
      <c r="P100">
        <v>3391</v>
      </c>
      <c r="Q100" t="s">
        <v>129</v>
      </c>
      <c r="R100">
        <v>0</v>
      </c>
      <c r="S100" t="s">
        <v>58</v>
      </c>
      <c r="T100" s="9">
        <v>10000</v>
      </c>
      <c r="U100" s="1">
        <v>0</v>
      </c>
      <c r="V100" s="1">
        <v>9725.44</v>
      </c>
      <c r="W100" s="1">
        <v>9725.44</v>
      </c>
    </row>
    <row r="101" spans="1:23" x14ac:dyDescent="0.35">
      <c r="A101" t="str">
        <f t="shared" si="7"/>
        <v>1.1-00-X0401801239610</v>
      </c>
      <c r="B101" t="s">
        <v>1027</v>
      </c>
      <c r="C101" t="s">
        <v>269</v>
      </c>
      <c r="D101" s="8" t="s">
        <v>274</v>
      </c>
      <c r="E101" t="str">
        <f t="shared" si="4"/>
        <v>04</v>
      </c>
      <c r="F101" t="s">
        <v>51</v>
      </c>
      <c r="G101" t="s">
        <v>60</v>
      </c>
      <c r="H101" t="str">
        <f t="shared" si="5"/>
        <v>018</v>
      </c>
      <c r="I101" t="s">
        <v>295</v>
      </c>
      <c r="J101" t="s">
        <v>297</v>
      </c>
      <c r="K101" t="str">
        <f t="shared" si="6"/>
        <v>012</v>
      </c>
      <c r="L101" t="s">
        <v>296</v>
      </c>
      <c r="M101" t="s">
        <v>298</v>
      </c>
      <c r="N101">
        <v>3000</v>
      </c>
      <c r="O101" t="s">
        <v>56</v>
      </c>
      <c r="P101">
        <v>3961</v>
      </c>
      <c r="Q101" t="s">
        <v>325</v>
      </c>
      <c r="R101">
        <v>0</v>
      </c>
      <c r="S101" t="s">
        <v>58</v>
      </c>
      <c r="T101" s="6">
        <v>15940</v>
      </c>
      <c r="U101" s="1">
        <v>0</v>
      </c>
      <c r="V101" s="1">
        <v>15940</v>
      </c>
      <c r="W101" s="1">
        <v>15940</v>
      </c>
    </row>
    <row r="102" spans="1:23" x14ac:dyDescent="0.35">
      <c r="A102" t="str">
        <f t="shared" si="7"/>
        <v>1.1-00-X0401801229110</v>
      </c>
      <c r="B102" t="s">
        <v>1027</v>
      </c>
      <c r="C102" t="s">
        <v>269</v>
      </c>
      <c r="D102" s="8" t="s">
        <v>274</v>
      </c>
      <c r="E102" t="str">
        <f t="shared" si="4"/>
        <v>04</v>
      </c>
      <c r="F102" t="s">
        <v>51</v>
      </c>
      <c r="G102" t="s">
        <v>60</v>
      </c>
      <c r="H102" t="str">
        <f t="shared" si="5"/>
        <v>018</v>
      </c>
      <c r="I102" t="s">
        <v>295</v>
      </c>
      <c r="J102" t="s">
        <v>297</v>
      </c>
      <c r="K102" t="str">
        <f t="shared" si="6"/>
        <v>012</v>
      </c>
      <c r="L102" t="s">
        <v>296</v>
      </c>
      <c r="M102" t="s">
        <v>298</v>
      </c>
      <c r="N102">
        <v>2000</v>
      </c>
      <c r="O102" t="s">
        <v>105</v>
      </c>
      <c r="P102">
        <v>2911</v>
      </c>
      <c r="Q102" t="s">
        <v>312</v>
      </c>
      <c r="R102">
        <v>0</v>
      </c>
      <c r="S102" t="s">
        <v>58</v>
      </c>
      <c r="T102" s="6">
        <v>16582.150000000001</v>
      </c>
      <c r="U102" s="1">
        <v>0</v>
      </c>
      <c r="V102" s="1">
        <v>8082.15</v>
      </c>
      <c r="W102" s="1">
        <v>8082.15</v>
      </c>
    </row>
    <row r="103" spans="1:23" x14ac:dyDescent="0.35">
      <c r="A103" t="str">
        <f t="shared" si="7"/>
        <v>1.1-00-X0401801237110</v>
      </c>
      <c r="B103" t="s">
        <v>1027</v>
      </c>
      <c r="C103" t="s">
        <v>269</v>
      </c>
      <c r="D103" s="8" t="s">
        <v>274</v>
      </c>
      <c r="E103" t="str">
        <f t="shared" si="4"/>
        <v>04</v>
      </c>
      <c r="F103" t="s">
        <v>51</v>
      </c>
      <c r="G103" t="s">
        <v>60</v>
      </c>
      <c r="H103" t="str">
        <f t="shared" si="5"/>
        <v>018</v>
      </c>
      <c r="I103" t="s">
        <v>295</v>
      </c>
      <c r="J103" t="s">
        <v>297</v>
      </c>
      <c r="K103" t="str">
        <f t="shared" si="6"/>
        <v>012</v>
      </c>
      <c r="L103" t="s">
        <v>296</v>
      </c>
      <c r="M103" t="s">
        <v>298</v>
      </c>
      <c r="N103">
        <v>3000</v>
      </c>
      <c r="O103" t="s">
        <v>56</v>
      </c>
      <c r="P103">
        <v>3711</v>
      </c>
      <c r="Q103" t="s">
        <v>278</v>
      </c>
      <c r="R103">
        <v>0</v>
      </c>
      <c r="S103" t="s">
        <v>58</v>
      </c>
      <c r="T103" s="6">
        <v>27083.9</v>
      </c>
      <c r="U103" s="1">
        <v>0</v>
      </c>
      <c r="V103" s="1">
        <v>27069.9</v>
      </c>
      <c r="W103" s="1">
        <v>27069.9</v>
      </c>
    </row>
    <row r="104" spans="1:23" x14ac:dyDescent="0.35">
      <c r="A104" t="str">
        <f t="shared" si="7"/>
        <v>0401901339210</v>
      </c>
      <c r="C104" t="s">
        <v>259</v>
      </c>
      <c r="D104" t="s">
        <v>260</v>
      </c>
      <c r="E104" t="str">
        <f t="shared" si="4"/>
        <v>04</v>
      </c>
      <c r="F104" t="s">
        <v>51</v>
      </c>
      <c r="G104" t="s">
        <v>60</v>
      </c>
      <c r="H104" t="str">
        <f t="shared" si="5"/>
        <v>019</v>
      </c>
      <c r="I104" t="s">
        <v>52</v>
      </c>
      <c r="J104" t="s">
        <v>61</v>
      </c>
      <c r="K104" t="str">
        <f t="shared" si="6"/>
        <v>013</v>
      </c>
      <c r="L104" t="s">
        <v>53</v>
      </c>
      <c r="M104" t="s">
        <v>62</v>
      </c>
      <c r="N104">
        <v>3000</v>
      </c>
      <c r="O104" t="s">
        <v>56</v>
      </c>
      <c r="P104">
        <v>3921</v>
      </c>
      <c r="Q104" t="s">
        <v>57</v>
      </c>
      <c r="R104">
        <v>0</v>
      </c>
      <c r="S104" t="s">
        <v>58</v>
      </c>
      <c r="T104" s="6">
        <v>28160.71</v>
      </c>
      <c r="U104" s="1">
        <v>0</v>
      </c>
      <c r="V104" s="1">
        <v>28160.74</v>
      </c>
      <c r="W104" s="1">
        <v>28160.74</v>
      </c>
    </row>
    <row r="105" spans="1:23" x14ac:dyDescent="0.35">
      <c r="A105" t="str">
        <f t="shared" si="7"/>
        <v>0401901339210</v>
      </c>
      <c r="C105" t="s">
        <v>214</v>
      </c>
      <c r="D105" t="s">
        <v>215</v>
      </c>
      <c r="E105" t="str">
        <f t="shared" si="4"/>
        <v>04</v>
      </c>
      <c r="F105" t="s">
        <v>51</v>
      </c>
      <c r="G105" t="s">
        <v>60</v>
      </c>
      <c r="H105" t="str">
        <f t="shared" si="5"/>
        <v>019</v>
      </c>
      <c r="I105" t="s">
        <v>52</v>
      </c>
      <c r="J105" t="s">
        <v>61</v>
      </c>
      <c r="K105" t="str">
        <f t="shared" si="6"/>
        <v>013</v>
      </c>
      <c r="L105" t="s">
        <v>53</v>
      </c>
      <c r="M105" t="s">
        <v>62</v>
      </c>
      <c r="N105">
        <v>3000</v>
      </c>
      <c r="O105" t="s">
        <v>56</v>
      </c>
      <c r="P105">
        <v>3921</v>
      </c>
      <c r="Q105" t="s">
        <v>57</v>
      </c>
      <c r="R105">
        <v>0</v>
      </c>
      <c r="S105" t="s">
        <v>58</v>
      </c>
      <c r="T105" s="6">
        <v>35630.769999999997</v>
      </c>
      <c r="U105" s="1">
        <v>0</v>
      </c>
      <c r="V105" s="1">
        <v>35630.769999999997</v>
      </c>
      <c r="W105" s="1">
        <v>35630.769999999997</v>
      </c>
    </row>
    <row r="106" spans="1:23" x14ac:dyDescent="0.35">
      <c r="A106" t="str">
        <f t="shared" si="7"/>
        <v>0401901339210</v>
      </c>
      <c r="C106" t="s">
        <v>265</v>
      </c>
      <c r="D106" t="s">
        <v>266</v>
      </c>
      <c r="E106" t="str">
        <f t="shared" si="4"/>
        <v>04</v>
      </c>
      <c r="F106" t="s">
        <v>51</v>
      </c>
      <c r="G106" t="s">
        <v>60</v>
      </c>
      <c r="H106" t="str">
        <f t="shared" si="5"/>
        <v>019</v>
      </c>
      <c r="I106" t="s">
        <v>52</v>
      </c>
      <c r="J106" t="s">
        <v>61</v>
      </c>
      <c r="K106" t="str">
        <f t="shared" si="6"/>
        <v>013</v>
      </c>
      <c r="L106" t="s">
        <v>53</v>
      </c>
      <c r="M106" t="s">
        <v>62</v>
      </c>
      <c r="N106">
        <v>3000</v>
      </c>
      <c r="O106" t="s">
        <v>56</v>
      </c>
      <c r="P106">
        <v>3921</v>
      </c>
      <c r="Q106" t="s">
        <v>57</v>
      </c>
      <c r="R106">
        <v>0</v>
      </c>
      <c r="S106" t="s">
        <v>58</v>
      </c>
      <c r="T106" s="6">
        <v>35741.68</v>
      </c>
      <c r="U106" s="1">
        <v>0</v>
      </c>
      <c r="V106" s="1">
        <v>35741.68</v>
      </c>
      <c r="W106" s="1">
        <v>35741.68</v>
      </c>
    </row>
    <row r="107" spans="1:23" x14ac:dyDescent="0.35">
      <c r="A107" t="str">
        <f t="shared" si="7"/>
        <v>0401901339210</v>
      </c>
      <c r="C107" t="s">
        <v>607</v>
      </c>
      <c r="D107" t="s">
        <v>608</v>
      </c>
      <c r="E107" t="str">
        <f t="shared" si="4"/>
        <v>04</v>
      </c>
      <c r="F107" t="s">
        <v>51</v>
      </c>
      <c r="G107" t="s">
        <v>60</v>
      </c>
      <c r="H107" t="str">
        <f t="shared" si="5"/>
        <v>019</v>
      </c>
      <c r="I107" t="s">
        <v>52</v>
      </c>
      <c r="J107" t="s">
        <v>61</v>
      </c>
      <c r="K107" t="str">
        <f t="shared" si="6"/>
        <v>013</v>
      </c>
      <c r="L107" t="s">
        <v>53</v>
      </c>
      <c r="M107" t="s">
        <v>62</v>
      </c>
      <c r="N107">
        <v>3000</v>
      </c>
      <c r="O107" t="s">
        <v>56</v>
      </c>
      <c r="P107">
        <v>3921</v>
      </c>
      <c r="Q107" t="s">
        <v>57</v>
      </c>
      <c r="R107">
        <v>0</v>
      </c>
      <c r="S107" t="s">
        <v>58</v>
      </c>
      <c r="T107" s="6">
        <v>56476.45</v>
      </c>
      <c r="U107" s="1">
        <v>0</v>
      </c>
      <c r="V107" s="1">
        <v>56476.45</v>
      </c>
      <c r="W107" s="1">
        <v>56476.45</v>
      </c>
    </row>
    <row r="108" spans="1:23" x14ac:dyDescent="0.35">
      <c r="A108" t="str">
        <f t="shared" si="7"/>
        <v>1.1-00-X0401801221110</v>
      </c>
      <c r="B108" t="s">
        <v>1027</v>
      </c>
      <c r="C108" t="s">
        <v>269</v>
      </c>
      <c r="D108" s="8" t="s">
        <v>274</v>
      </c>
      <c r="E108" t="str">
        <f t="shared" si="4"/>
        <v>04</v>
      </c>
      <c r="F108" t="s">
        <v>51</v>
      </c>
      <c r="G108" t="s">
        <v>60</v>
      </c>
      <c r="H108" t="str">
        <f t="shared" si="5"/>
        <v>018</v>
      </c>
      <c r="I108" t="s">
        <v>295</v>
      </c>
      <c r="J108" t="s">
        <v>297</v>
      </c>
      <c r="K108" t="str">
        <f t="shared" si="6"/>
        <v>012</v>
      </c>
      <c r="L108" t="s">
        <v>296</v>
      </c>
      <c r="M108" t="s">
        <v>298</v>
      </c>
      <c r="N108">
        <v>2000</v>
      </c>
      <c r="O108" t="s">
        <v>105</v>
      </c>
      <c r="P108">
        <v>2111</v>
      </c>
      <c r="Q108" t="s">
        <v>124</v>
      </c>
      <c r="R108">
        <v>0</v>
      </c>
      <c r="S108" t="s">
        <v>58</v>
      </c>
      <c r="T108" s="6">
        <v>64771.5</v>
      </c>
      <c r="U108" s="1">
        <v>0</v>
      </c>
      <c r="V108" s="1">
        <v>42771.5</v>
      </c>
      <c r="W108" s="1">
        <v>42771.5</v>
      </c>
    </row>
    <row r="109" spans="1:23" x14ac:dyDescent="0.35">
      <c r="A109" t="str">
        <f t="shared" si="7"/>
        <v>0401901339210</v>
      </c>
      <c r="C109" t="s">
        <v>613</v>
      </c>
      <c r="D109" t="s">
        <v>614</v>
      </c>
      <c r="E109" t="str">
        <f t="shared" si="4"/>
        <v>04</v>
      </c>
      <c r="F109" t="s">
        <v>51</v>
      </c>
      <c r="G109" t="s">
        <v>60</v>
      </c>
      <c r="H109" t="str">
        <f t="shared" si="5"/>
        <v>019</v>
      </c>
      <c r="I109" t="s">
        <v>52</v>
      </c>
      <c r="J109" t="s">
        <v>61</v>
      </c>
      <c r="K109" t="str">
        <f t="shared" si="6"/>
        <v>013</v>
      </c>
      <c r="L109" t="s">
        <v>53</v>
      </c>
      <c r="M109" t="s">
        <v>62</v>
      </c>
      <c r="N109">
        <v>3000</v>
      </c>
      <c r="O109" t="s">
        <v>56</v>
      </c>
      <c r="P109">
        <v>3921</v>
      </c>
      <c r="Q109" t="s">
        <v>57</v>
      </c>
      <c r="R109">
        <v>0</v>
      </c>
      <c r="S109" t="s">
        <v>58</v>
      </c>
      <c r="T109" s="6">
        <v>88245.29</v>
      </c>
      <c r="U109" s="1">
        <v>0</v>
      </c>
      <c r="V109" s="1">
        <v>88245.29</v>
      </c>
      <c r="W109" s="1">
        <v>88245.29</v>
      </c>
    </row>
    <row r="110" spans="1:23" x14ac:dyDescent="0.35">
      <c r="A110" t="str">
        <f t="shared" si="7"/>
        <v>1.1-00-X0401801232910</v>
      </c>
      <c r="B110" t="s">
        <v>1027</v>
      </c>
      <c r="C110" t="s">
        <v>269</v>
      </c>
      <c r="D110" s="8" t="s">
        <v>274</v>
      </c>
      <c r="E110" t="str">
        <f t="shared" si="4"/>
        <v>04</v>
      </c>
      <c r="F110" t="s">
        <v>51</v>
      </c>
      <c r="G110" t="s">
        <v>60</v>
      </c>
      <c r="H110" t="str">
        <f t="shared" si="5"/>
        <v>018</v>
      </c>
      <c r="I110" t="s">
        <v>295</v>
      </c>
      <c r="J110" t="s">
        <v>297</v>
      </c>
      <c r="K110" t="str">
        <f t="shared" si="6"/>
        <v>012</v>
      </c>
      <c r="L110" t="s">
        <v>296</v>
      </c>
      <c r="M110" t="s">
        <v>298</v>
      </c>
      <c r="N110">
        <v>3000</v>
      </c>
      <c r="O110" t="s">
        <v>56</v>
      </c>
      <c r="P110">
        <v>3291</v>
      </c>
      <c r="Q110" t="s">
        <v>315</v>
      </c>
      <c r="R110">
        <v>0</v>
      </c>
      <c r="S110" t="s">
        <v>58</v>
      </c>
      <c r="T110" s="6">
        <v>208297.02</v>
      </c>
      <c r="U110" s="1">
        <v>120000</v>
      </c>
      <c r="V110" s="1">
        <v>206403.72</v>
      </c>
      <c r="W110" s="1">
        <v>126633</v>
      </c>
    </row>
    <row r="111" spans="1:23" x14ac:dyDescent="0.35">
      <c r="A111" t="str">
        <f t="shared" si="7"/>
        <v>1.1-00-X0401801251110</v>
      </c>
      <c r="B111" t="s">
        <v>1027</v>
      </c>
      <c r="C111" t="s">
        <v>269</v>
      </c>
      <c r="D111" s="8" t="s">
        <v>274</v>
      </c>
      <c r="E111" t="str">
        <f t="shared" si="4"/>
        <v>04</v>
      </c>
      <c r="F111" t="s">
        <v>51</v>
      </c>
      <c r="G111" t="s">
        <v>60</v>
      </c>
      <c r="H111" t="str">
        <f t="shared" si="5"/>
        <v>018</v>
      </c>
      <c r="I111" t="s">
        <v>295</v>
      </c>
      <c r="J111" t="s">
        <v>297</v>
      </c>
      <c r="K111" t="str">
        <f t="shared" si="6"/>
        <v>012</v>
      </c>
      <c r="L111" t="s">
        <v>296</v>
      </c>
      <c r="M111" t="s">
        <v>298</v>
      </c>
      <c r="N111">
        <v>5000</v>
      </c>
      <c r="O111" t="s">
        <v>118</v>
      </c>
      <c r="P111">
        <v>5111</v>
      </c>
      <c r="Q111" t="s">
        <v>119</v>
      </c>
      <c r="R111">
        <v>0</v>
      </c>
      <c r="S111" t="s">
        <v>58</v>
      </c>
      <c r="T111" s="6">
        <v>384189.25</v>
      </c>
      <c r="U111" s="1">
        <v>0</v>
      </c>
      <c r="V111" s="1">
        <v>7598</v>
      </c>
      <c r="W111" s="1">
        <v>7598</v>
      </c>
    </row>
    <row r="112" spans="1:23" x14ac:dyDescent="0.35">
      <c r="A112" t="str">
        <f t="shared" si="7"/>
        <v>1.1-00-X04018012341161</v>
      </c>
      <c r="B112" t="s">
        <v>1027</v>
      </c>
      <c r="C112" t="s">
        <v>269</v>
      </c>
      <c r="D112" s="8" t="s">
        <v>274</v>
      </c>
      <c r="E112" t="str">
        <f t="shared" si="4"/>
        <v>04</v>
      </c>
      <c r="F112" t="s">
        <v>51</v>
      </c>
      <c r="G112" t="s">
        <v>60</v>
      </c>
      <c r="H112" t="str">
        <f t="shared" si="5"/>
        <v>018</v>
      </c>
      <c r="I112" t="s">
        <v>295</v>
      </c>
      <c r="J112" t="s">
        <v>297</v>
      </c>
      <c r="K112" t="str">
        <f t="shared" si="6"/>
        <v>012</v>
      </c>
      <c r="L112" t="s">
        <v>296</v>
      </c>
      <c r="M112" t="s">
        <v>298</v>
      </c>
      <c r="N112">
        <v>3000</v>
      </c>
      <c r="O112" t="s">
        <v>56</v>
      </c>
      <c r="P112">
        <v>3411</v>
      </c>
      <c r="Q112" t="s">
        <v>319</v>
      </c>
      <c r="R112">
        <v>61</v>
      </c>
      <c r="S112" t="s">
        <v>320</v>
      </c>
      <c r="T112" s="9">
        <v>638092.61</v>
      </c>
      <c r="U112" s="1">
        <v>0</v>
      </c>
      <c r="V112" s="1">
        <v>638092.61</v>
      </c>
      <c r="W112" s="1">
        <v>638092.61</v>
      </c>
    </row>
    <row r="113" spans="1:23" x14ac:dyDescent="0.35">
      <c r="A113" t="str">
        <f t="shared" si="7"/>
        <v>1.1-00-X0401801233110</v>
      </c>
      <c r="B113" t="s">
        <v>1027</v>
      </c>
      <c r="C113" t="s">
        <v>269</v>
      </c>
      <c r="D113" s="8" t="s">
        <v>274</v>
      </c>
      <c r="E113" t="str">
        <f t="shared" si="4"/>
        <v>04</v>
      </c>
      <c r="F113" t="s">
        <v>51</v>
      </c>
      <c r="G113" t="s">
        <v>60</v>
      </c>
      <c r="H113" t="str">
        <f t="shared" si="5"/>
        <v>018</v>
      </c>
      <c r="I113" t="s">
        <v>295</v>
      </c>
      <c r="J113" t="s">
        <v>297</v>
      </c>
      <c r="K113" t="str">
        <f t="shared" si="6"/>
        <v>012</v>
      </c>
      <c r="L113" t="s">
        <v>296</v>
      </c>
      <c r="M113" t="s">
        <v>298</v>
      </c>
      <c r="N113">
        <v>3000</v>
      </c>
      <c r="O113" t="s">
        <v>56</v>
      </c>
      <c r="P113">
        <v>3311</v>
      </c>
      <c r="Q113" t="s">
        <v>316</v>
      </c>
      <c r="R113">
        <v>0</v>
      </c>
      <c r="S113" t="s">
        <v>58</v>
      </c>
      <c r="T113" s="6">
        <v>645538.11</v>
      </c>
      <c r="U113" s="1">
        <v>3900000</v>
      </c>
      <c r="V113" s="1">
        <v>645538.11</v>
      </c>
      <c r="W113" s="1">
        <v>645538.11</v>
      </c>
    </row>
    <row r="114" spans="1:23" x14ac:dyDescent="0.35">
      <c r="A114" t="str">
        <f t="shared" si="7"/>
        <v>1.1-00-X0402001439420</v>
      </c>
      <c r="B114" t="s">
        <v>1027</v>
      </c>
      <c r="C114" t="s">
        <v>269</v>
      </c>
      <c r="D114" s="8" t="s">
        <v>274</v>
      </c>
      <c r="E114" t="str">
        <f t="shared" si="4"/>
        <v>04</v>
      </c>
      <c r="F114" t="s">
        <v>51</v>
      </c>
      <c r="G114" t="s">
        <v>60</v>
      </c>
      <c r="H114" t="str">
        <f t="shared" si="5"/>
        <v>020</v>
      </c>
      <c r="I114" t="s">
        <v>330</v>
      </c>
      <c r="J114" t="s">
        <v>333</v>
      </c>
      <c r="K114" t="str">
        <f t="shared" si="6"/>
        <v>014</v>
      </c>
      <c r="L114" t="s">
        <v>331</v>
      </c>
      <c r="M114" t="s">
        <v>334</v>
      </c>
      <c r="N114">
        <v>3000</v>
      </c>
      <c r="O114" t="s">
        <v>56</v>
      </c>
      <c r="P114">
        <v>3942</v>
      </c>
      <c r="Q114" t="s">
        <v>335</v>
      </c>
      <c r="R114">
        <v>0</v>
      </c>
      <c r="S114" t="s">
        <v>58</v>
      </c>
      <c r="T114" s="6">
        <v>679879.74</v>
      </c>
      <c r="U114" s="1">
        <v>450000</v>
      </c>
      <c r="V114" s="1">
        <v>679800.39</v>
      </c>
      <c r="W114" s="1">
        <v>679574.82</v>
      </c>
    </row>
    <row r="115" spans="1:23" x14ac:dyDescent="0.35">
      <c r="A115" t="str">
        <f t="shared" si="7"/>
        <v>0401901339210</v>
      </c>
      <c r="C115" t="s">
        <v>611</v>
      </c>
      <c r="D115" t="s">
        <v>612</v>
      </c>
      <c r="E115" t="str">
        <f t="shared" si="4"/>
        <v>04</v>
      </c>
      <c r="F115" t="s">
        <v>51</v>
      </c>
      <c r="G115" t="s">
        <v>60</v>
      </c>
      <c r="H115" t="str">
        <f t="shared" si="5"/>
        <v>019</v>
      </c>
      <c r="I115" t="s">
        <v>52</v>
      </c>
      <c r="J115" t="s">
        <v>61</v>
      </c>
      <c r="K115" t="str">
        <f t="shared" si="6"/>
        <v>013</v>
      </c>
      <c r="L115" t="s">
        <v>53</v>
      </c>
      <c r="M115" t="s">
        <v>62</v>
      </c>
      <c r="N115">
        <v>3000</v>
      </c>
      <c r="O115" t="s">
        <v>56</v>
      </c>
      <c r="P115">
        <v>3921</v>
      </c>
      <c r="Q115" t="s">
        <v>57</v>
      </c>
      <c r="R115">
        <v>0</v>
      </c>
      <c r="S115" t="s">
        <v>58</v>
      </c>
      <c r="T115" s="6">
        <v>688354.49</v>
      </c>
      <c r="U115" s="1">
        <v>0</v>
      </c>
      <c r="V115" s="1">
        <v>688354.49</v>
      </c>
      <c r="W115" s="1">
        <v>688354.49</v>
      </c>
    </row>
    <row r="116" spans="1:23" x14ac:dyDescent="0.35">
      <c r="A116" t="str">
        <f t="shared" si="7"/>
        <v>0401901358110</v>
      </c>
      <c r="C116" t="s">
        <v>249</v>
      </c>
      <c r="D116" s="5" t="s">
        <v>252</v>
      </c>
      <c r="E116" t="str">
        <f t="shared" si="4"/>
        <v>04</v>
      </c>
      <c r="F116" t="s">
        <v>51</v>
      </c>
      <c r="G116" t="s">
        <v>60</v>
      </c>
      <c r="H116" t="str">
        <f t="shared" si="5"/>
        <v>019</v>
      </c>
      <c r="I116" t="s">
        <v>52</v>
      </c>
      <c r="J116" t="s">
        <v>61</v>
      </c>
      <c r="K116" t="str">
        <f t="shared" si="6"/>
        <v>013</v>
      </c>
      <c r="L116" t="s">
        <v>53</v>
      </c>
      <c r="M116" t="s">
        <v>62</v>
      </c>
      <c r="N116">
        <v>5000</v>
      </c>
      <c r="O116" t="s">
        <v>118</v>
      </c>
      <c r="P116">
        <v>5811</v>
      </c>
      <c r="Q116" t="s">
        <v>251</v>
      </c>
      <c r="R116">
        <v>0</v>
      </c>
      <c r="S116" t="s">
        <v>58</v>
      </c>
      <c r="T116" s="9">
        <v>1127888.92</v>
      </c>
      <c r="U116" s="1">
        <v>8000000</v>
      </c>
      <c r="V116" s="1">
        <v>1127888.92</v>
      </c>
      <c r="W116" s="1">
        <v>1127888.92</v>
      </c>
    </row>
    <row r="117" spans="1:23" x14ac:dyDescent="0.35">
      <c r="A117" t="str">
        <f t="shared" si="7"/>
        <v>0401901339210</v>
      </c>
      <c r="C117" t="s">
        <v>263</v>
      </c>
      <c r="D117" t="s">
        <v>264</v>
      </c>
      <c r="E117" t="str">
        <f t="shared" si="4"/>
        <v>04</v>
      </c>
      <c r="F117" t="s">
        <v>51</v>
      </c>
      <c r="G117" t="s">
        <v>60</v>
      </c>
      <c r="H117" t="str">
        <f t="shared" si="5"/>
        <v>019</v>
      </c>
      <c r="I117" t="s">
        <v>52</v>
      </c>
      <c r="J117" t="s">
        <v>61</v>
      </c>
      <c r="K117" t="str">
        <f t="shared" si="6"/>
        <v>013</v>
      </c>
      <c r="L117" t="s">
        <v>53</v>
      </c>
      <c r="M117" t="s">
        <v>62</v>
      </c>
      <c r="N117">
        <v>3000</v>
      </c>
      <c r="O117" t="s">
        <v>56</v>
      </c>
      <c r="P117">
        <v>3921</v>
      </c>
      <c r="Q117" t="s">
        <v>57</v>
      </c>
      <c r="R117">
        <v>0</v>
      </c>
      <c r="S117" t="s">
        <v>58</v>
      </c>
      <c r="T117" s="6">
        <v>1144594.82</v>
      </c>
      <c r="U117" s="1">
        <v>0</v>
      </c>
      <c r="V117" s="1">
        <v>1144594.82</v>
      </c>
      <c r="W117" s="1">
        <v>1144594.82</v>
      </c>
    </row>
    <row r="118" spans="1:23" x14ac:dyDescent="0.35">
      <c r="A118" t="str">
        <f t="shared" si="7"/>
        <v>0401901339210</v>
      </c>
      <c r="C118" t="s">
        <v>267</v>
      </c>
      <c r="D118" t="s">
        <v>268</v>
      </c>
      <c r="E118" t="str">
        <f t="shared" si="4"/>
        <v>04</v>
      </c>
      <c r="F118" t="s">
        <v>51</v>
      </c>
      <c r="G118" t="s">
        <v>60</v>
      </c>
      <c r="H118" t="str">
        <f t="shared" si="5"/>
        <v>019</v>
      </c>
      <c r="I118" t="s">
        <v>52</v>
      </c>
      <c r="J118" t="s">
        <v>61</v>
      </c>
      <c r="K118" t="str">
        <f t="shared" si="6"/>
        <v>013</v>
      </c>
      <c r="L118" t="s">
        <v>53</v>
      </c>
      <c r="M118" t="s">
        <v>62</v>
      </c>
      <c r="N118">
        <v>3000</v>
      </c>
      <c r="O118" t="s">
        <v>56</v>
      </c>
      <c r="P118">
        <v>3921</v>
      </c>
      <c r="Q118" t="s">
        <v>57</v>
      </c>
      <c r="R118">
        <v>0</v>
      </c>
      <c r="S118" t="s">
        <v>58</v>
      </c>
      <c r="T118" s="6">
        <v>1487966.99</v>
      </c>
      <c r="U118" s="1">
        <v>0</v>
      </c>
      <c r="V118" s="1">
        <v>1487966.99</v>
      </c>
      <c r="W118" s="1">
        <v>1487966.99</v>
      </c>
    </row>
    <row r="119" spans="1:23" x14ac:dyDescent="0.35">
      <c r="A119" t="str">
        <f t="shared" si="7"/>
        <v>1.1-00-X0401901339410</v>
      </c>
      <c r="B119" t="s">
        <v>1027</v>
      </c>
      <c r="C119" t="s">
        <v>269</v>
      </c>
      <c r="D119" s="8" t="s">
        <v>274</v>
      </c>
      <c r="E119" t="str">
        <f t="shared" si="4"/>
        <v>04</v>
      </c>
      <c r="F119" t="s">
        <v>51</v>
      </c>
      <c r="G119" t="s">
        <v>60</v>
      </c>
      <c r="H119" t="str">
        <f t="shared" si="5"/>
        <v>019</v>
      </c>
      <c r="I119" t="s">
        <v>52</v>
      </c>
      <c r="J119" t="s">
        <v>61</v>
      </c>
      <c r="K119" t="str">
        <f t="shared" si="6"/>
        <v>013</v>
      </c>
      <c r="L119" t="s">
        <v>53</v>
      </c>
      <c r="M119" t="s">
        <v>62</v>
      </c>
      <c r="N119">
        <v>3000</v>
      </c>
      <c r="O119" t="s">
        <v>56</v>
      </c>
      <c r="P119">
        <v>3941</v>
      </c>
      <c r="Q119" t="s">
        <v>328</v>
      </c>
      <c r="R119">
        <v>0</v>
      </c>
      <c r="S119" t="s">
        <v>58</v>
      </c>
      <c r="T119" s="6">
        <v>1661937.89</v>
      </c>
      <c r="U119" s="1">
        <v>150000</v>
      </c>
      <c r="V119" s="1">
        <v>1661937.89</v>
      </c>
      <c r="W119" s="1">
        <v>1661937.89</v>
      </c>
    </row>
    <row r="120" spans="1:23" x14ac:dyDescent="0.35">
      <c r="A120" t="str">
        <f t="shared" si="7"/>
        <v>1.1-00-X0401801234310</v>
      </c>
      <c r="B120" t="s">
        <v>1027</v>
      </c>
      <c r="C120" t="s">
        <v>269</v>
      </c>
      <c r="D120" s="8" t="s">
        <v>274</v>
      </c>
      <c r="E120" t="str">
        <f t="shared" si="4"/>
        <v>04</v>
      </c>
      <c r="F120" t="s">
        <v>51</v>
      </c>
      <c r="G120" t="s">
        <v>60</v>
      </c>
      <c r="H120" t="str">
        <f t="shared" si="5"/>
        <v>018</v>
      </c>
      <c r="I120" t="s">
        <v>295</v>
      </c>
      <c r="J120" t="s">
        <v>297</v>
      </c>
      <c r="K120" t="str">
        <f t="shared" si="6"/>
        <v>012</v>
      </c>
      <c r="L120" t="s">
        <v>296</v>
      </c>
      <c r="M120" t="s">
        <v>298</v>
      </c>
      <c r="N120">
        <v>3000</v>
      </c>
      <c r="O120" t="s">
        <v>56</v>
      </c>
      <c r="P120">
        <v>3431</v>
      </c>
      <c r="Q120" t="s">
        <v>322</v>
      </c>
      <c r="R120">
        <v>0</v>
      </c>
      <c r="S120" t="s">
        <v>58</v>
      </c>
      <c r="T120" s="6">
        <v>1700000</v>
      </c>
      <c r="U120" s="1">
        <v>850000</v>
      </c>
      <c r="V120" s="1">
        <v>1592837.36</v>
      </c>
      <c r="W120" s="1">
        <v>1592837.36</v>
      </c>
    </row>
    <row r="121" spans="1:23" x14ac:dyDescent="0.35">
      <c r="A121" t="str">
        <f t="shared" si="7"/>
        <v>1.1-00-X0401901342110</v>
      </c>
      <c r="B121" t="s">
        <v>1027</v>
      </c>
      <c r="C121" t="s">
        <v>269</v>
      </c>
      <c r="D121" s="8" t="s">
        <v>274</v>
      </c>
      <c r="E121" t="str">
        <f t="shared" si="4"/>
        <v>04</v>
      </c>
      <c r="F121" t="s">
        <v>51</v>
      </c>
      <c r="G121" t="s">
        <v>60</v>
      </c>
      <c r="H121" t="str">
        <f t="shared" si="5"/>
        <v>019</v>
      </c>
      <c r="I121" t="s">
        <v>52</v>
      </c>
      <c r="J121" t="s">
        <v>61</v>
      </c>
      <c r="K121" t="str">
        <f t="shared" si="6"/>
        <v>013</v>
      </c>
      <c r="L121" t="s">
        <v>53</v>
      </c>
      <c r="M121" t="s">
        <v>62</v>
      </c>
      <c r="N121">
        <v>4000</v>
      </c>
      <c r="O121" t="s">
        <v>233</v>
      </c>
      <c r="P121">
        <v>4211</v>
      </c>
      <c r="Q121" t="s">
        <v>291</v>
      </c>
      <c r="R121">
        <v>0</v>
      </c>
      <c r="S121" t="s">
        <v>58</v>
      </c>
      <c r="T121" s="6">
        <v>2105566.7599999998</v>
      </c>
      <c r="U121" s="1">
        <v>2200000</v>
      </c>
      <c r="V121" s="1">
        <v>2105566.7599999998</v>
      </c>
      <c r="W121" s="1">
        <v>2105566.7599999998</v>
      </c>
    </row>
    <row r="122" spans="1:23" x14ac:dyDescent="0.35">
      <c r="A122" t="str">
        <f t="shared" si="7"/>
        <v>1.1-00-X04019013392172</v>
      </c>
      <c r="B122" t="s">
        <v>1027</v>
      </c>
      <c r="C122" t="s">
        <v>269</v>
      </c>
      <c r="D122" s="8" t="s">
        <v>274</v>
      </c>
      <c r="E122" t="str">
        <f t="shared" si="4"/>
        <v>04</v>
      </c>
      <c r="F122" t="s">
        <v>51</v>
      </c>
      <c r="G122" t="s">
        <v>60</v>
      </c>
      <c r="H122" t="str">
        <f t="shared" si="5"/>
        <v>019</v>
      </c>
      <c r="I122" t="s">
        <v>52</v>
      </c>
      <c r="J122" t="s">
        <v>61</v>
      </c>
      <c r="K122" t="str">
        <f t="shared" si="6"/>
        <v>013</v>
      </c>
      <c r="L122" t="s">
        <v>53</v>
      </c>
      <c r="M122" t="s">
        <v>62</v>
      </c>
      <c r="N122">
        <v>3000</v>
      </c>
      <c r="O122" t="s">
        <v>56</v>
      </c>
      <c r="P122">
        <v>3921</v>
      </c>
      <c r="Q122" t="s">
        <v>57</v>
      </c>
      <c r="R122">
        <v>72</v>
      </c>
      <c r="S122" t="s">
        <v>327</v>
      </c>
      <c r="T122" s="9">
        <v>2368336.42</v>
      </c>
      <c r="U122" s="1">
        <v>0</v>
      </c>
      <c r="V122" s="1">
        <v>2368336.42</v>
      </c>
      <c r="W122" s="1">
        <v>1184222.3600000001</v>
      </c>
    </row>
    <row r="123" spans="1:23" x14ac:dyDescent="0.35">
      <c r="A123" t="str">
        <f t="shared" si="7"/>
        <v>1.1-00-X0401801233310</v>
      </c>
      <c r="B123" t="s">
        <v>1027</v>
      </c>
      <c r="C123" t="s">
        <v>269</v>
      </c>
      <c r="D123" s="8" t="s">
        <v>274</v>
      </c>
      <c r="E123" t="str">
        <f t="shared" si="4"/>
        <v>04</v>
      </c>
      <c r="F123" t="s">
        <v>51</v>
      </c>
      <c r="G123" t="s">
        <v>60</v>
      </c>
      <c r="H123" t="str">
        <f t="shared" si="5"/>
        <v>018</v>
      </c>
      <c r="I123" t="s">
        <v>295</v>
      </c>
      <c r="J123" t="s">
        <v>297</v>
      </c>
      <c r="K123" t="str">
        <f t="shared" si="6"/>
        <v>012</v>
      </c>
      <c r="L123" t="s">
        <v>296</v>
      </c>
      <c r="M123" t="s">
        <v>298</v>
      </c>
      <c r="N123">
        <v>3000</v>
      </c>
      <c r="O123" t="s">
        <v>56</v>
      </c>
      <c r="P123">
        <v>3331</v>
      </c>
      <c r="Q123" t="s">
        <v>317</v>
      </c>
      <c r="R123">
        <v>0</v>
      </c>
      <c r="S123" t="s">
        <v>58</v>
      </c>
      <c r="T123" s="6">
        <v>2605267.2000000002</v>
      </c>
      <c r="U123" s="1">
        <v>994495</v>
      </c>
      <c r="V123" s="1">
        <v>2605267.2000000002</v>
      </c>
      <c r="W123" s="1">
        <v>2559116.6</v>
      </c>
    </row>
    <row r="124" spans="1:23" x14ac:dyDescent="0.35">
      <c r="A124" t="str">
        <f t="shared" si="7"/>
        <v>1.1-00-X0401901358110</v>
      </c>
      <c r="B124" t="s">
        <v>1027</v>
      </c>
      <c r="C124" t="s">
        <v>269</v>
      </c>
      <c r="D124" s="8" t="s">
        <v>274</v>
      </c>
      <c r="E124" t="str">
        <f t="shared" si="4"/>
        <v>04</v>
      </c>
      <c r="F124" t="s">
        <v>51</v>
      </c>
      <c r="G124" t="s">
        <v>60</v>
      </c>
      <c r="H124" t="str">
        <f t="shared" si="5"/>
        <v>019</v>
      </c>
      <c r="I124" t="s">
        <v>52</v>
      </c>
      <c r="J124" t="s">
        <v>61</v>
      </c>
      <c r="K124" t="str">
        <f t="shared" si="6"/>
        <v>013</v>
      </c>
      <c r="L124" t="s">
        <v>53</v>
      </c>
      <c r="M124" t="s">
        <v>62</v>
      </c>
      <c r="N124">
        <v>5000</v>
      </c>
      <c r="O124" t="s">
        <v>118</v>
      </c>
      <c r="P124">
        <v>5811</v>
      </c>
      <c r="Q124" t="s">
        <v>251</v>
      </c>
      <c r="R124">
        <v>0</v>
      </c>
      <c r="S124" t="s">
        <v>58</v>
      </c>
      <c r="T124" s="9">
        <v>4224116.51</v>
      </c>
      <c r="U124" s="1">
        <v>0</v>
      </c>
      <c r="V124" s="1">
        <v>1750138.99</v>
      </c>
      <c r="W124" s="1">
        <v>1750138.99</v>
      </c>
    </row>
    <row r="125" spans="1:23" x14ac:dyDescent="0.35">
      <c r="A125" t="str">
        <f t="shared" si="7"/>
        <v>1.1-00-X0402001421810</v>
      </c>
      <c r="B125" t="s">
        <v>1027</v>
      </c>
      <c r="C125" t="s">
        <v>269</v>
      </c>
      <c r="D125" s="8" t="s">
        <v>274</v>
      </c>
      <c r="E125" t="str">
        <f t="shared" si="4"/>
        <v>04</v>
      </c>
      <c r="F125" t="s">
        <v>51</v>
      </c>
      <c r="G125" t="s">
        <v>60</v>
      </c>
      <c r="H125" t="str">
        <f t="shared" si="5"/>
        <v>020</v>
      </c>
      <c r="I125" t="s">
        <v>330</v>
      </c>
      <c r="J125" t="s">
        <v>333</v>
      </c>
      <c r="K125" t="str">
        <f t="shared" si="6"/>
        <v>014</v>
      </c>
      <c r="L125" t="s">
        <v>331</v>
      </c>
      <c r="M125" t="s">
        <v>334</v>
      </c>
      <c r="N125">
        <v>2000</v>
      </c>
      <c r="O125" t="s">
        <v>105</v>
      </c>
      <c r="P125">
        <v>2181</v>
      </c>
      <c r="Q125" t="s">
        <v>332</v>
      </c>
      <c r="R125">
        <v>0</v>
      </c>
      <c r="S125" t="s">
        <v>58</v>
      </c>
      <c r="T125" s="6">
        <v>5041468.12</v>
      </c>
      <c r="U125" s="1">
        <v>4385000</v>
      </c>
      <c r="V125" s="1">
        <v>3616716</v>
      </c>
      <c r="W125" s="1">
        <v>3616716</v>
      </c>
    </row>
    <row r="126" spans="1:23" x14ac:dyDescent="0.35">
      <c r="A126" t="str">
        <f t="shared" si="7"/>
        <v>0401901392110</v>
      </c>
      <c r="C126" t="s">
        <v>80</v>
      </c>
      <c r="D126" s="5" t="s">
        <v>86</v>
      </c>
      <c r="E126" t="str">
        <f t="shared" si="4"/>
        <v>04</v>
      </c>
      <c r="F126" t="s">
        <v>51</v>
      </c>
      <c r="G126" t="s">
        <v>60</v>
      </c>
      <c r="H126" t="str">
        <f t="shared" si="5"/>
        <v>019</v>
      </c>
      <c r="I126" t="s">
        <v>52</v>
      </c>
      <c r="J126" t="s">
        <v>61</v>
      </c>
      <c r="K126" t="str">
        <f t="shared" si="6"/>
        <v>013</v>
      </c>
      <c r="L126" t="s">
        <v>53</v>
      </c>
      <c r="M126" t="s">
        <v>62</v>
      </c>
      <c r="N126">
        <v>9000</v>
      </c>
      <c r="O126" t="s">
        <v>85</v>
      </c>
      <c r="P126">
        <v>9211</v>
      </c>
      <c r="Q126" t="s">
        <v>88</v>
      </c>
      <c r="R126">
        <v>0</v>
      </c>
      <c r="S126" t="s">
        <v>58</v>
      </c>
      <c r="T126" s="6">
        <v>8187007.1900000004</v>
      </c>
      <c r="U126" s="1">
        <v>0</v>
      </c>
      <c r="V126" s="1">
        <v>7990511.0300000003</v>
      </c>
      <c r="W126" s="1">
        <v>7990511.0300000003</v>
      </c>
    </row>
    <row r="127" spans="1:23" x14ac:dyDescent="0.35">
      <c r="A127" t="str">
        <f t="shared" si="7"/>
        <v>1.1-00-X0401901342510</v>
      </c>
      <c r="B127" t="s">
        <v>1027</v>
      </c>
      <c r="C127" t="s">
        <v>269</v>
      </c>
      <c r="D127" s="8" t="s">
        <v>274</v>
      </c>
      <c r="E127" t="str">
        <f t="shared" si="4"/>
        <v>04</v>
      </c>
      <c r="F127" t="s">
        <v>51</v>
      </c>
      <c r="G127" t="s">
        <v>60</v>
      </c>
      <c r="H127" t="str">
        <f t="shared" si="5"/>
        <v>019</v>
      </c>
      <c r="I127" t="s">
        <v>52</v>
      </c>
      <c r="J127" t="s">
        <v>61</v>
      </c>
      <c r="K127" t="str">
        <f t="shared" si="6"/>
        <v>013</v>
      </c>
      <c r="L127" t="s">
        <v>53</v>
      </c>
      <c r="M127" t="s">
        <v>62</v>
      </c>
      <c r="N127">
        <v>4000</v>
      </c>
      <c r="O127" t="s">
        <v>233</v>
      </c>
      <c r="P127">
        <v>4251</v>
      </c>
      <c r="Q127" t="s">
        <v>329</v>
      </c>
      <c r="R127">
        <v>0</v>
      </c>
      <c r="S127" t="s">
        <v>58</v>
      </c>
      <c r="T127" s="6">
        <v>12473485.050000001</v>
      </c>
      <c r="U127" s="1">
        <v>5000000</v>
      </c>
      <c r="V127" s="1">
        <v>12473485.050000001</v>
      </c>
      <c r="W127" s="1">
        <v>12473485.050000001</v>
      </c>
    </row>
    <row r="128" spans="1:23" x14ac:dyDescent="0.35">
      <c r="A128" t="str">
        <f t="shared" si="7"/>
        <v>1.1-00-X0401801234110</v>
      </c>
      <c r="B128" t="s">
        <v>1027</v>
      </c>
      <c r="C128" t="s">
        <v>269</v>
      </c>
      <c r="D128" s="8" t="s">
        <v>274</v>
      </c>
      <c r="E128" t="str">
        <f t="shared" si="4"/>
        <v>04</v>
      </c>
      <c r="F128" t="s">
        <v>51</v>
      </c>
      <c r="G128" t="s">
        <v>60</v>
      </c>
      <c r="H128" t="str">
        <f t="shared" si="5"/>
        <v>018</v>
      </c>
      <c r="I128" t="s">
        <v>295</v>
      </c>
      <c r="J128" t="s">
        <v>297</v>
      </c>
      <c r="K128" t="str">
        <f t="shared" si="6"/>
        <v>012</v>
      </c>
      <c r="L128" t="s">
        <v>296</v>
      </c>
      <c r="M128" t="s">
        <v>298</v>
      </c>
      <c r="N128">
        <v>3000</v>
      </c>
      <c r="O128" t="s">
        <v>56</v>
      </c>
      <c r="P128">
        <v>3411</v>
      </c>
      <c r="Q128" t="s">
        <v>319</v>
      </c>
      <c r="R128">
        <v>0</v>
      </c>
      <c r="S128" t="s">
        <v>58</v>
      </c>
      <c r="T128" s="6">
        <v>12885209.890000001</v>
      </c>
      <c r="U128" s="1">
        <v>8358322.8600000003</v>
      </c>
      <c r="V128" s="1">
        <v>12885209.890000001</v>
      </c>
      <c r="W128" s="1">
        <v>12885209.890000001</v>
      </c>
    </row>
    <row r="129" spans="1:23" x14ac:dyDescent="0.35">
      <c r="A129" t="str">
        <f t="shared" si="7"/>
        <v>0401901391110</v>
      </c>
      <c r="C129" t="s">
        <v>80</v>
      </c>
      <c r="D129" s="5" t="s">
        <v>86</v>
      </c>
      <c r="E129" t="str">
        <f t="shared" si="4"/>
        <v>04</v>
      </c>
      <c r="F129" t="s">
        <v>51</v>
      </c>
      <c r="G129" t="s">
        <v>60</v>
      </c>
      <c r="H129" t="str">
        <f t="shared" si="5"/>
        <v>019</v>
      </c>
      <c r="I129" t="s">
        <v>52</v>
      </c>
      <c r="J129" t="s">
        <v>61</v>
      </c>
      <c r="K129" t="str">
        <f t="shared" si="6"/>
        <v>013</v>
      </c>
      <c r="L129" t="s">
        <v>53</v>
      </c>
      <c r="M129" t="s">
        <v>62</v>
      </c>
      <c r="N129">
        <v>9000</v>
      </c>
      <c r="O129" t="s">
        <v>85</v>
      </c>
      <c r="P129">
        <v>9111</v>
      </c>
      <c r="Q129" t="s">
        <v>84</v>
      </c>
      <c r="R129">
        <v>0</v>
      </c>
      <c r="S129" t="s">
        <v>58</v>
      </c>
      <c r="T129" s="6">
        <v>15141504.83</v>
      </c>
      <c r="U129" s="1">
        <v>0</v>
      </c>
      <c r="V129" s="1">
        <v>15141504.83</v>
      </c>
      <c r="W129" s="1">
        <v>15141504.83</v>
      </c>
    </row>
    <row r="130" spans="1:23" x14ac:dyDescent="0.35">
      <c r="A130" t="str">
        <f t="shared" si="7"/>
        <v>2.5-02-X0401901392110</v>
      </c>
      <c r="B130" t="s">
        <v>1028</v>
      </c>
      <c r="C130" t="s">
        <v>134</v>
      </c>
      <c r="D130" s="5" t="s">
        <v>135</v>
      </c>
      <c r="E130" t="str">
        <f t="shared" ref="E130:E193" si="8">LEFT(F130,2)</f>
        <v>04</v>
      </c>
      <c r="F130" t="s">
        <v>51</v>
      </c>
      <c r="G130" t="s">
        <v>60</v>
      </c>
      <c r="H130" t="str">
        <f t="shared" ref="H130:H193" si="9">LEFT(I130,3)</f>
        <v>019</v>
      </c>
      <c r="I130" t="s">
        <v>52</v>
      </c>
      <c r="J130" t="s">
        <v>61</v>
      </c>
      <c r="K130" t="str">
        <f t="shared" ref="K130:K193" si="10">LEFT(L130,3)</f>
        <v>013</v>
      </c>
      <c r="L130" t="s">
        <v>53</v>
      </c>
      <c r="M130" t="s">
        <v>62</v>
      </c>
      <c r="N130">
        <v>9000</v>
      </c>
      <c r="O130" t="s">
        <v>85</v>
      </c>
      <c r="P130">
        <v>9211</v>
      </c>
      <c r="Q130" t="s">
        <v>88</v>
      </c>
      <c r="R130">
        <v>0</v>
      </c>
      <c r="S130" t="s">
        <v>58</v>
      </c>
      <c r="T130" s="6">
        <v>17104464.09</v>
      </c>
      <c r="U130" s="1">
        <v>20000000</v>
      </c>
      <c r="V130" s="1">
        <v>17104464.09</v>
      </c>
      <c r="W130" s="1">
        <v>17104464.09</v>
      </c>
    </row>
    <row r="131" spans="1:23" x14ac:dyDescent="0.35">
      <c r="A131" t="str">
        <f t="shared" ref="A131:A194" si="11">CONCATENATE(B131,E131,H131,K131,P131,R131)</f>
        <v>1.1-00-X0401801235110</v>
      </c>
      <c r="B131" t="s">
        <v>1027</v>
      </c>
      <c r="C131" t="s">
        <v>269</v>
      </c>
      <c r="D131" s="8" t="s">
        <v>274</v>
      </c>
      <c r="E131" t="str">
        <f t="shared" si="8"/>
        <v>04</v>
      </c>
      <c r="F131" t="s">
        <v>51</v>
      </c>
      <c r="G131" t="s">
        <v>60</v>
      </c>
      <c r="H131" t="str">
        <f t="shared" si="9"/>
        <v>018</v>
      </c>
      <c r="I131" t="s">
        <v>295</v>
      </c>
      <c r="J131" t="s">
        <v>297</v>
      </c>
      <c r="K131" t="str">
        <f t="shared" si="10"/>
        <v>012</v>
      </c>
      <c r="L131" t="s">
        <v>296</v>
      </c>
      <c r="M131" t="s">
        <v>298</v>
      </c>
      <c r="N131">
        <v>3000</v>
      </c>
      <c r="O131" t="s">
        <v>56</v>
      </c>
      <c r="P131">
        <v>3511</v>
      </c>
      <c r="Q131" t="s">
        <v>323</v>
      </c>
      <c r="R131">
        <v>0</v>
      </c>
      <c r="S131" t="s">
        <v>58</v>
      </c>
      <c r="T131" s="6">
        <v>17977837.739999998</v>
      </c>
      <c r="U131" s="1">
        <v>36385568</v>
      </c>
      <c r="V131" s="1">
        <v>17977837.739999998</v>
      </c>
      <c r="W131" s="1">
        <v>17977837.739999998</v>
      </c>
    </row>
    <row r="132" spans="1:23" x14ac:dyDescent="0.35">
      <c r="A132" t="str">
        <f t="shared" si="11"/>
        <v>1.1-00-X04018012632113</v>
      </c>
      <c r="B132" t="s">
        <v>1027</v>
      </c>
      <c r="C132" t="s">
        <v>269</v>
      </c>
      <c r="D132" s="8" t="s">
        <v>274</v>
      </c>
      <c r="E132" t="str">
        <f t="shared" si="8"/>
        <v>04</v>
      </c>
      <c r="F132" t="s">
        <v>51</v>
      </c>
      <c r="G132" t="s">
        <v>60</v>
      </c>
      <c r="H132" t="str">
        <f t="shared" si="9"/>
        <v>018</v>
      </c>
      <c r="I132" t="s">
        <v>295</v>
      </c>
      <c r="J132" t="s">
        <v>297</v>
      </c>
      <c r="K132" t="str">
        <f t="shared" si="10"/>
        <v>012</v>
      </c>
      <c r="L132" t="s">
        <v>296</v>
      </c>
      <c r="M132" t="s">
        <v>298</v>
      </c>
      <c r="N132">
        <v>6000</v>
      </c>
      <c r="O132" t="s">
        <v>146</v>
      </c>
      <c r="P132">
        <v>6321</v>
      </c>
      <c r="Q132" t="s">
        <v>303</v>
      </c>
      <c r="R132">
        <v>13</v>
      </c>
      <c r="S132" t="s">
        <v>304</v>
      </c>
      <c r="T132" s="9">
        <v>23580360</v>
      </c>
      <c r="U132" s="1">
        <v>25108346.399999999</v>
      </c>
      <c r="V132" s="1">
        <v>21615330</v>
      </c>
      <c r="W132" s="1">
        <v>21615330</v>
      </c>
    </row>
    <row r="133" spans="1:23" x14ac:dyDescent="0.35">
      <c r="A133" t="str">
        <f t="shared" si="11"/>
        <v>1.1-00-X0201601021110</v>
      </c>
      <c r="B133" t="s">
        <v>1027</v>
      </c>
      <c r="C133" t="s">
        <v>269</v>
      </c>
      <c r="D133" s="8" t="s">
        <v>274</v>
      </c>
      <c r="E133" t="str">
        <f t="shared" si="8"/>
        <v>02</v>
      </c>
      <c r="F133" t="s">
        <v>175</v>
      </c>
      <c r="G133" t="s">
        <v>178</v>
      </c>
      <c r="H133" t="str">
        <f t="shared" si="9"/>
        <v>016</v>
      </c>
      <c r="I133" t="s">
        <v>467</v>
      </c>
      <c r="J133" t="s">
        <v>468</v>
      </c>
      <c r="K133" t="str">
        <f t="shared" si="10"/>
        <v>010</v>
      </c>
      <c r="L133" t="s">
        <v>273</v>
      </c>
      <c r="M133" t="s">
        <v>276</v>
      </c>
      <c r="N133">
        <v>2000</v>
      </c>
      <c r="O133" t="s">
        <v>105</v>
      </c>
      <c r="P133">
        <v>2111</v>
      </c>
      <c r="Q133" t="s">
        <v>124</v>
      </c>
      <c r="R133">
        <v>0</v>
      </c>
      <c r="S133" t="s">
        <v>58</v>
      </c>
      <c r="T133" s="6">
        <v>13600.53</v>
      </c>
      <c r="U133" s="1">
        <v>0</v>
      </c>
      <c r="V133" s="1">
        <v>13600.53</v>
      </c>
      <c r="W133" s="1">
        <v>12636.28</v>
      </c>
    </row>
    <row r="134" spans="1:23" x14ac:dyDescent="0.35">
      <c r="A134" t="str">
        <f t="shared" si="11"/>
        <v>1.1-00-X0201100929610</v>
      </c>
      <c r="B134" t="s">
        <v>1027</v>
      </c>
      <c r="C134" t="s">
        <v>269</v>
      </c>
      <c r="D134" s="8" t="s">
        <v>274</v>
      </c>
      <c r="E134" t="str">
        <f t="shared" si="8"/>
        <v>02</v>
      </c>
      <c r="F134" t="s">
        <v>175</v>
      </c>
      <c r="G134" t="s">
        <v>178</v>
      </c>
      <c r="H134" t="str">
        <f t="shared" si="9"/>
        <v>011</v>
      </c>
      <c r="I134" t="s">
        <v>439</v>
      </c>
      <c r="J134" t="s">
        <v>440</v>
      </c>
      <c r="K134" t="str">
        <f t="shared" si="10"/>
        <v>009</v>
      </c>
      <c r="L134" t="s">
        <v>177</v>
      </c>
      <c r="M134" t="s">
        <v>180</v>
      </c>
      <c r="N134">
        <v>2000</v>
      </c>
      <c r="O134" t="s">
        <v>105</v>
      </c>
      <c r="P134">
        <v>2961</v>
      </c>
      <c r="Q134" t="s">
        <v>379</v>
      </c>
      <c r="R134">
        <v>0</v>
      </c>
      <c r="S134" t="s">
        <v>58</v>
      </c>
      <c r="T134" s="6">
        <v>13722.8</v>
      </c>
      <c r="U134" s="1">
        <v>45000</v>
      </c>
      <c r="V134" s="1">
        <v>13722.8</v>
      </c>
      <c r="W134" s="1">
        <v>12690.4</v>
      </c>
    </row>
    <row r="135" spans="1:23" x14ac:dyDescent="0.35">
      <c r="A135" t="str">
        <f t="shared" si="11"/>
        <v>0100400433610</v>
      </c>
      <c r="C135" t="s">
        <v>234</v>
      </c>
      <c r="D135" s="5" t="s">
        <v>235</v>
      </c>
      <c r="E135" t="str">
        <f t="shared" si="8"/>
        <v>01</v>
      </c>
      <c r="F135" t="s">
        <v>101</v>
      </c>
      <c r="G135" t="s">
        <v>109</v>
      </c>
      <c r="H135" t="str">
        <f t="shared" si="9"/>
        <v>004</v>
      </c>
      <c r="I135" t="s">
        <v>236</v>
      </c>
      <c r="J135" t="s">
        <v>238</v>
      </c>
      <c r="K135" t="str">
        <f t="shared" si="10"/>
        <v>004</v>
      </c>
      <c r="L135" t="s">
        <v>237</v>
      </c>
      <c r="M135" t="s">
        <v>239</v>
      </c>
      <c r="N135">
        <v>3000</v>
      </c>
      <c r="O135" t="s">
        <v>56</v>
      </c>
      <c r="P135">
        <v>3361</v>
      </c>
      <c r="Q135" t="s">
        <v>114</v>
      </c>
      <c r="R135">
        <v>0</v>
      </c>
      <c r="S135" t="s">
        <v>58</v>
      </c>
      <c r="T135" s="1">
        <v>0</v>
      </c>
      <c r="U135" s="1">
        <v>0</v>
      </c>
      <c r="V135" s="1">
        <v>0</v>
      </c>
      <c r="W135" s="1">
        <v>0</v>
      </c>
    </row>
    <row r="136" spans="1:23" x14ac:dyDescent="0.35">
      <c r="A136" t="str">
        <f t="shared" si="11"/>
        <v>0100400436110</v>
      </c>
      <c r="C136" t="s">
        <v>234</v>
      </c>
      <c r="D136" s="5" t="s">
        <v>235</v>
      </c>
      <c r="E136" t="str">
        <f t="shared" si="8"/>
        <v>01</v>
      </c>
      <c r="F136" t="s">
        <v>101</v>
      </c>
      <c r="G136" t="s">
        <v>109</v>
      </c>
      <c r="H136" t="str">
        <f t="shared" si="9"/>
        <v>004</v>
      </c>
      <c r="I136" t="s">
        <v>236</v>
      </c>
      <c r="J136" t="s">
        <v>238</v>
      </c>
      <c r="K136" t="str">
        <f t="shared" si="10"/>
        <v>004</v>
      </c>
      <c r="L136" t="s">
        <v>237</v>
      </c>
      <c r="M136" t="s">
        <v>239</v>
      </c>
      <c r="N136">
        <v>3000</v>
      </c>
      <c r="O136" t="s">
        <v>56</v>
      </c>
      <c r="P136">
        <v>3611</v>
      </c>
      <c r="Q136" t="s">
        <v>241</v>
      </c>
      <c r="R136">
        <v>0</v>
      </c>
      <c r="S136" t="s">
        <v>58</v>
      </c>
      <c r="T136" s="1">
        <v>0</v>
      </c>
      <c r="U136" s="1">
        <v>0</v>
      </c>
      <c r="V136" s="1">
        <v>0</v>
      </c>
      <c r="W136" s="1">
        <v>0</v>
      </c>
    </row>
    <row r="137" spans="1:23" x14ac:dyDescent="0.35">
      <c r="A137" t="str">
        <f t="shared" si="11"/>
        <v>1.1-00-X01001001441138</v>
      </c>
      <c r="B137" t="s">
        <v>1027</v>
      </c>
      <c r="C137" t="s">
        <v>269</v>
      </c>
      <c r="D137" s="8" t="s">
        <v>274</v>
      </c>
      <c r="E137" t="str">
        <f t="shared" si="8"/>
        <v>01</v>
      </c>
      <c r="F137" t="s">
        <v>101</v>
      </c>
      <c r="G137" t="s">
        <v>109</v>
      </c>
      <c r="H137" t="str">
        <f t="shared" si="9"/>
        <v>001</v>
      </c>
      <c r="I137" t="s">
        <v>341</v>
      </c>
      <c r="J137" t="s">
        <v>343</v>
      </c>
      <c r="K137" t="str">
        <f t="shared" si="10"/>
        <v>001</v>
      </c>
      <c r="L137" t="s">
        <v>342</v>
      </c>
      <c r="M137" t="s">
        <v>344</v>
      </c>
      <c r="N137">
        <v>4000</v>
      </c>
      <c r="O137" t="s">
        <v>233</v>
      </c>
      <c r="P137">
        <v>4411</v>
      </c>
      <c r="Q137" t="s">
        <v>231</v>
      </c>
      <c r="R137">
        <v>38</v>
      </c>
      <c r="S137" t="s">
        <v>346</v>
      </c>
      <c r="T137" s="1">
        <v>0</v>
      </c>
      <c r="U137" s="1">
        <v>0</v>
      </c>
      <c r="V137" s="1">
        <v>0</v>
      </c>
      <c r="W137" s="1">
        <v>0</v>
      </c>
    </row>
    <row r="138" spans="1:23" x14ac:dyDescent="0.35">
      <c r="A138" t="str">
        <f t="shared" si="11"/>
        <v>1.1-00-X0100100144512</v>
      </c>
      <c r="B138" t="s">
        <v>1027</v>
      </c>
      <c r="C138" t="s">
        <v>269</v>
      </c>
      <c r="D138" s="8" t="s">
        <v>274</v>
      </c>
      <c r="E138" t="str">
        <f t="shared" si="8"/>
        <v>01</v>
      </c>
      <c r="F138" t="s">
        <v>101</v>
      </c>
      <c r="G138" t="s">
        <v>109</v>
      </c>
      <c r="H138" t="str">
        <f t="shared" si="9"/>
        <v>001</v>
      </c>
      <c r="I138" t="s">
        <v>341</v>
      </c>
      <c r="J138" t="s">
        <v>343</v>
      </c>
      <c r="K138" t="str">
        <f t="shared" si="10"/>
        <v>001</v>
      </c>
      <c r="L138" t="s">
        <v>342</v>
      </c>
      <c r="M138" t="s">
        <v>344</v>
      </c>
      <c r="N138">
        <v>4000</v>
      </c>
      <c r="O138" t="s">
        <v>233</v>
      </c>
      <c r="P138">
        <v>4451</v>
      </c>
      <c r="Q138" t="s">
        <v>282</v>
      </c>
      <c r="R138">
        <v>2</v>
      </c>
      <c r="S138" t="s">
        <v>349</v>
      </c>
      <c r="T138" s="1">
        <v>0</v>
      </c>
      <c r="U138" s="1">
        <v>299965.92</v>
      </c>
      <c r="V138" s="1">
        <v>0</v>
      </c>
      <c r="W138" s="1">
        <v>0</v>
      </c>
    </row>
    <row r="139" spans="1:23" x14ac:dyDescent="0.35">
      <c r="A139" t="str">
        <f t="shared" si="11"/>
        <v>1.1-00-X0100100144514</v>
      </c>
      <c r="B139" t="s">
        <v>1027</v>
      </c>
      <c r="C139" t="s">
        <v>269</v>
      </c>
      <c r="D139" s="8" t="s">
        <v>274</v>
      </c>
      <c r="E139" t="str">
        <f t="shared" si="8"/>
        <v>01</v>
      </c>
      <c r="F139" t="s">
        <v>101</v>
      </c>
      <c r="G139" t="s">
        <v>109</v>
      </c>
      <c r="H139" t="str">
        <f t="shared" si="9"/>
        <v>001</v>
      </c>
      <c r="I139" t="s">
        <v>341</v>
      </c>
      <c r="J139" t="s">
        <v>343</v>
      </c>
      <c r="K139" t="str">
        <f t="shared" si="10"/>
        <v>001</v>
      </c>
      <c r="L139" t="s">
        <v>342</v>
      </c>
      <c r="M139" t="s">
        <v>344</v>
      </c>
      <c r="N139">
        <v>4000</v>
      </c>
      <c r="O139" t="s">
        <v>233</v>
      </c>
      <c r="P139">
        <v>4451</v>
      </c>
      <c r="Q139" t="s">
        <v>282</v>
      </c>
      <c r="R139">
        <v>4</v>
      </c>
      <c r="S139" t="s">
        <v>351</v>
      </c>
      <c r="T139" s="1">
        <v>0</v>
      </c>
      <c r="U139" s="1">
        <v>1000008.52</v>
      </c>
      <c r="V139" s="1">
        <v>0</v>
      </c>
      <c r="W139" s="1">
        <v>0</v>
      </c>
    </row>
    <row r="140" spans="1:23" x14ac:dyDescent="0.35">
      <c r="A140" t="str">
        <f t="shared" si="11"/>
        <v>1.1-00-X0100100144516</v>
      </c>
      <c r="B140" t="s">
        <v>1027</v>
      </c>
      <c r="C140" t="s">
        <v>269</v>
      </c>
      <c r="D140" s="8" t="s">
        <v>274</v>
      </c>
      <c r="E140" t="str">
        <f t="shared" si="8"/>
        <v>01</v>
      </c>
      <c r="F140" t="s">
        <v>101</v>
      </c>
      <c r="G140" t="s">
        <v>109</v>
      </c>
      <c r="H140" t="str">
        <f t="shared" si="9"/>
        <v>001</v>
      </c>
      <c r="I140" t="s">
        <v>341</v>
      </c>
      <c r="J140" t="s">
        <v>343</v>
      </c>
      <c r="K140" t="str">
        <f t="shared" si="10"/>
        <v>001</v>
      </c>
      <c r="L140" t="s">
        <v>342</v>
      </c>
      <c r="M140" t="s">
        <v>344</v>
      </c>
      <c r="N140">
        <v>4000</v>
      </c>
      <c r="O140" t="s">
        <v>233</v>
      </c>
      <c r="P140">
        <v>4451</v>
      </c>
      <c r="Q140" t="s">
        <v>282</v>
      </c>
      <c r="R140">
        <v>6</v>
      </c>
      <c r="S140" t="s">
        <v>345</v>
      </c>
      <c r="T140" s="1">
        <v>0</v>
      </c>
      <c r="U140" s="1">
        <v>324000</v>
      </c>
      <c r="V140" s="1">
        <v>0</v>
      </c>
      <c r="W140" s="1">
        <v>0</v>
      </c>
    </row>
    <row r="141" spans="1:23" x14ac:dyDescent="0.35">
      <c r="A141" t="str">
        <f t="shared" si="11"/>
        <v>1.1-00-X0100400431810</v>
      </c>
      <c r="B141" t="s">
        <v>1027</v>
      </c>
      <c r="C141" t="s">
        <v>269</v>
      </c>
      <c r="D141" s="8" t="s">
        <v>274</v>
      </c>
      <c r="E141" t="str">
        <f t="shared" si="8"/>
        <v>01</v>
      </c>
      <c r="F141" t="s">
        <v>101</v>
      </c>
      <c r="G141" t="s">
        <v>109</v>
      </c>
      <c r="H141" t="str">
        <f t="shared" si="9"/>
        <v>004</v>
      </c>
      <c r="I141" t="s">
        <v>236</v>
      </c>
      <c r="J141" t="s">
        <v>238</v>
      </c>
      <c r="K141" t="str">
        <f t="shared" si="10"/>
        <v>004</v>
      </c>
      <c r="L141" t="s">
        <v>237</v>
      </c>
      <c r="M141" t="s">
        <v>239</v>
      </c>
      <c r="N141">
        <v>3000</v>
      </c>
      <c r="O141" t="s">
        <v>56</v>
      </c>
      <c r="P141">
        <v>3181</v>
      </c>
      <c r="Q141" t="s">
        <v>314</v>
      </c>
      <c r="R141">
        <v>0</v>
      </c>
      <c r="S141" t="s">
        <v>58</v>
      </c>
      <c r="T141" s="1">
        <v>0</v>
      </c>
      <c r="U141" s="1">
        <v>0</v>
      </c>
      <c r="V141" s="1">
        <v>0</v>
      </c>
      <c r="W141" s="1">
        <v>0</v>
      </c>
    </row>
    <row r="142" spans="1:23" x14ac:dyDescent="0.35">
      <c r="A142" t="str">
        <f t="shared" si="11"/>
        <v>1.1-00-X0100200235810</v>
      </c>
      <c r="B142" t="s">
        <v>1027</v>
      </c>
      <c r="C142" t="s">
        <v>269</v>
      </c>
      <c r="D142" s="8" t="s">
        <v>274</v>
      </c>
      <c r="E142" t="str">
        <f t="shared" si="8"/>
        <v>01</v>
      </c>
      <c r="F142" t="s">
        <v>101</v>
      </c>
      <c r="G142" t="s">
        <v>109</v>
      </c>
      <c r="H142" t="str">
        <f t="shared" si="9"/>
        <v>002</v>
      </c>
      <c r="I142" t="s">
        <v>353</v>
      </c>
      <c r="J142" t="s">
        <v>355</v>
      </c>
      <c r="K142" t="str">
        <f t="shared" si="10"/>
        <v>002</v>
      </c>
      <c r="L142" t="s">
        <v>354</v>
      </c>
      <c r="M142" t="s">
        <v>356</v>
      </c>
      <c r="N142">
        <v>3000</v>
      </c>
      <c r="O142" t="s">
        <v>56</v>
      </c>
      <c r="P142">
        <v>3581</v>
      </c>
      <c r="Q142" t="s">
        <v>190</v>
      </c>
      <c r="R142">
        <v>0</v>
      </c>
      <c r="S142" t="s">
        <v>58</v>
      </c>
      <c r="T142" s="6">
        <v>2295.84</v>
      </c>
      <c r="U142" s="1">
        <v>5000</v>
      </c>
      <c r="V142" s="1">
        <v>2087.04</v>
      </c>
      <c r="W142" s="1">
        <v>2087.04</v>
      </c>
    </row>
    <row r="143" spans="1:23" x14ac:dyDescent="0.35">
      <c r="A143" t="str">
        <f t="shared" si="11"/>
        <v>1.1-00-X0100300337510</v>
      </c>
      <c r="B143" t="s">
        <v>1027</v>
      </c>
      <c r="C143" t="s">
        <v>269</v>
      </c>
      <c r="D143" s="8" t="s">
        <v>274</v>
      </c>
      <c r="E143" t="str">
        <f t="shared" si="8"/>
        <v>01</v>
      </c>
      <c r="F143" t="s">
        <v>101</v>
      </c>
      <c r="G143" t="s">
        <v>109</v>
      </c>
      <c r="H143" t="str">
        <f t="shared" si="9"/>
        <v>003</v>
      </c>
      <c r="I143" t="s">
        <v>102</v>
      </c>
      <c r="J143" t="s">
        <v>110</v>
      </c>
      <c r="K143" t="str">
        <f t="shared" si="10"/>
        <v>003</v>
      </c>
      <c r="L143" t="s">
        <v>103</v>
      </c>
      <c r="M143" t="s">
        <v>111</v>
      </c>
      <c r="N143">
        <v>3000</v>
      </c>
      <c r="O143" t="s">
        <v>56</v>
      </c>
      <c r="P143">
        <v>3751</v>
      </c>
      <c r="Q143" t="s">
        <v>279</v>
      </c>
      <c r="R143">
        <v>0</v>
      </c>
      <c r="S143" t="s">
        <v>58</v>
      </c>
      <c r="T143" s="6">
        <v>12309.98</v>
      </c>
      <c r="U143" s="1">
        <v>0</v>
      </c>
      <c r="V143" s="1">
        <v>12309.98</v>
      </c>
      <c r="W143" s="1">
        <v>12309.98</v>
      </c>
    </row>
    <row r="144" spans="1:23" x14ac:dyDescent="0.35">
      <c r="A144" t="str">
        <f t="shared" si="11"/>
        <v>1.1-00-X0100300337110</v>
      </c>
      <c r="B144" t="s">
        <v>1027</v>
      </c>
      <c r="C144" t="s">
        <v>269</v>
      </c>
      <c r="D144" s="8" t="s">
        <v>274</v>
      </c>
      <c r="E144" t="str">
        <f t="shared" si="8"/>
        <v>01</v>
      </c>
      <c r="F144" t="s">
        <v>101</v>
      </c>
      <c r="G144" t="s">
        <v>109</v>
      </c>
      <c r="H144" t="str">
        <f t="shared" si="9"/>
        <v>003</v>
      </c>
      <c r="I144" t="s">
        <v>102</v>
      </c>
      <c r="J144" t="s">
        <v>110</v>
      </c>
      <c r="K144" t="str">
        <f t="shared" si="10"/>
        <v>003</v>
      </c>
      <c r="L144" t="s">
        <v>103</v>
      </c>
      <c r="M144" t="s">
        <v>111</v>
      </c>
      <c r="N144">
        <v>3000</v>
      </c>
      <c r="O144" t="s">
        <v>56</v>
      </c>
      <c r="P144">
        <v>3711</v>
      </c>
      <c r="Q144" t="s">
        <v>278</v>
      </c>
      <c r="R144">
        <v>0</v>
      </c>
      <c r="S144" t="s">
        <v>58</v>
      </c>
      <c r="T144" s="6">
        <v>18400.04</v>
      </c>
      <c r="U144" s="1">
        <v>0</v>
      </c>
      <c r="V144" s="1">
        <v>18400.04</v>
      </c>
      <c r="W144" s="1">
        <v>18400.04</v>
      </c>
    </row>
    <row r="145" spans="1:23" x14ac:dyDescent="0.35">
      <c r="A145" t="str">
        <f t="shared" si="11"/>
        <v>1.1-00-X0100500522110</v>
      </c>
      <c r="B145" t="s">
        <v>1027</v>
      </c>
      <c r="C145" t="s">
        <v>269</v>
      </c>
      <c r="D145" s="8" t="s">
        <v>274</v>
      </c>
      <c r="E145" t="str">
        <f t="shared" si="8"/>
        <v>01</v>
      </c>
      <c r="F145" t="s">
        <v>101</v>
      </c>
      <c r="G145" t="s">
        <v>109</v>
      </c>
      <c r="H145" t="str">
        <f t="shared" si="9"/>
        <v>005</v>
      </c>
      <c r="I145" t="s">
        <v>357</v>
      </c>
      <c r="J145" t="s">
        <v>359</v>
      </c>
      <c r="K145" t="str">
        <f t="shared" si="10"/>
        <v>005</v>
      </c>
      <c r="L145" t="s">
        <v>358</v>
      </c>
      <c r="M145" t="s">
        <v>360</v>
      </c>
      <c r="N145">
        <v>2000</v>
      </c>
      <c r="O145" t="s">
        <v>105</v>
      </c>
      <c r="P145">
        <v>2211</v>
      </c>
      <c r="Q145" t="s">
        <v>307</v>
      </c>
      <c r="R145">
        <v>0</v>
      </c>
      <c r="S145" t="s">
        <v>58</v>
      </c>
      <c r="T145" s="6">
        <v>35265</v>
      </c>
      <c r="U145" s="1">
        <v>0</v>
      </c>
      <c r="V145" s="1">
        <v>35264</v>
      </c>
      <c r="W145" s="1">
        <v>35264</v>
      </c>
    </row>
    <row r="146" spans="1:23" x14ac:dyDescent="0.35">
      <c r="A146" t="str">
        <f t="shared" si="11"/>
        <v>1.1-00-X0100100144515</v>
      </c>
      <c r="B146" t="s">
        <v>1027</v>
      </c>
      <c r="C146" t="s">
        <v>269</v>
      </c>
      <c r="D146" s="8" t="s">
        <v>274</v>
      </c>
      <c r="E146" t="str">
        <f t="shared" si="8"/>
        <v>01</v>
      </c>
      <c r="F146" t="s">
        <v>101</v>
      </c>
      <c r="G146" t="s">
        <v>109</v>
      </c>
      <c r="H146" t="str">
        <f t="shared" si="9"/>
        <v>001</v>
      </c>
      <c r="I146" t="s">
        <v>341</v>
      </c>
      <c r="J146" t="s">
        <v>343</v>
      </c>
      <c r="K146" t="str">
        <f t="shared" si="10"/>
        <v>001</v>
      </c>
      <c r="L146" t="s">
        <v>342</v>
      </c>
      <c r="M146" t="s">
        <v>344</v>
      </c>
      <c r="N146">
        <v>4000</v>
      </c>
      <c r="O146" t="s">
        <v>233</v>
      </c>
      <c r="P146">
        <v>4451</v>
      </c>
      <c r="Q146" t="s">
        <v>282</v>
      </c>
      <c r="R146">
        <v>5</v>
      </c>
      <c r="S146" t="s">
        <v>352</v>
      </c>
      <c r="T146" s="6">
        <v>70000</v>
      </c>
      <c r="U146" s="6">
        <v>70008.52</v>
      </c>
      <c r="V146" s="6">
        <v>70000</v>
      </c>
      <c r="W146" s="6">
        <v>70000</v>
      </c>
    </row>
    <row r="147" spans="1:23" x14ac:dyDescent="0.35">
      <c r="A147" t="str">
        <f t="shared" si="11"/>
        <v>1.1-00-X0100100144510</v>
      </c>
      <c r="B147" t="s">
        <v>1027</v>
      </c>
      <c r="C147" t="s">
        <v>269</v>
      </c>
      <c r="D147" s="8" t="s">
        <v>274</v>
      </c>
      <c r="E147" t="str">
        <f t="shared" si="8"/>
        <v>01</v>
      </c>
      <c r="F147" t="s">
        <v>101</v>
      </c>
      <c r="G147" t="s">
        <v>109</v>
      </c>
      <c r="H147" t="str">
        <f t="shared" si="9"/>
        <v>001</v>
      </c>
      <c r="I147" t="s">
        <v>341</v>
      </c>
      <c r="J147" t="s">
        <v>343</v>
      </c>
      <c r="K147" t="str">
        <f t="shared" si="10"/>
        <v>001</v>
      </c>
      <c r="L147" t="s">
        <v>342</v>
      </c>
      <c r="M147" t="s">
        <v>344</v>
      </c>
      <c r="N147">
        <v>4000</v>
      </c>
      <c r="O147" t="s">
        <v>233</v>
      </c>
      <c r="P147">
        <v>4451</v>
      </c>
      <c r="Q147" t="s">
        <v>282</v>
      </c>
      <c r="R147">
        <v>0</v>
      </c>
      <c r="S147" t="s">
        <v>58</v>
      </c>
      <c r="T147" s="6">
        <v>95000</v>
      </c>
      <c r="U147" s="1">
        <v>475008.52</v>
      </c>
      <c r="V147" s="1">
        <v>70000</v>
      </c>
      <c r="W147" s="1">
        <v>70000</v>
      </c>
    </row>
    <row r="148" spans="1:23" x14ac:dyDescent="0.35">
      <c r="A148" t="str">
        <f t="shared" si="11"/>
        <v>1.1-00-X0100200222110</v>
      </c>
      <c r="B148" t="s">
        <v>1027</v>
      </c>
      <c r="C148" t="s">
        <v>269</v>
      </c>
      <c r="D148" s="8" t="s">
        <v>274</v>
      </c>
      <c r="E148" t="str">
        <f t="shared" si="8"/>
        <v>01</v>
      </c>
      <c r="F148" t="s">
        <v>101</v>
      </c>
      <c r="G148" t="s">
        <v>109</v>
      </c>
      <c r="H148" t="str">
        <f t="shared" si="9"/>
        <v>002</v>
      </c>
      <c r="I148" t="s">
        <v>353</v>
      </c>
      <c r="J148" t="s">
        <v>355</v>
      </c>
      <c r="K148" t="str">
        <f t="shared" si="10"/>
        <v>002</v>
      </c>
      <c r="L148" t="s">
        <v>354</v>
      </c>
      <c r="M148" t="s">
        <v>356</v>
      </c>
      <c r="N148">
        <v>2000</v>
      </c>
      <c r="O148" t="s">
        <v>105</v>
      </c>
      <c r="P148">
        <v>2211</v>
      </c>
      <c r="Q148" t="s">
        <v>307</v>
      </c>
      <c r="R148">
        <v>0</v>
      </c>
      <c r="S148" t="s">
        <v>58</v>
      </c>
      <c r="T148" s="6">
        <v>109637.99</v>
      </c>
      <c r="U148" s="1">
        <v>150000</v>
      </c>
      <c r="V148" s="1">
        <v>81655.42</v>
      </c>
      <c r="W148" s="1">
        <v>81655.42</v>
      </c>
    </row>
    <row r="149" spans="1:23" x14ac:dyDescent="0.35">
      <c r="A149" t="str">
        <f t="shared" si="11"/>
        <v>1.1-00-X0100100144511</v>
      </c>
      <c r="B149" t="s">
        <v>1027</v>
      </c>
      <c r="C149" t="s">
        <v>269</v>
      </c>
      <c r="D149" s="8" t="s">
        <v>274</v>
      </c>
      <c r="E149" t="str">
        <f t="shared" si="8"/>
        <v>01</v>
      </c>
      <c r="F149" t="s">
        <v>101</v>
      </c>
      <c r="G149" t="s">
        <v>109</v>
      </c>
      <c r="H149" t="str">
        <f t="shared" si="9"/>
        <v>001</v>
      </c>
      <c r="I149" t="s">
        <v>341</v>
      </c>
      <c r="J149" t="s">
        <v>343</v>
      </c>
      <c r="K149" t="str">
        <f t="shared" si="10"/>
        <v>001</v>
      </c>
      <c r="L149" t="s">
        <v>342</v>
      </c>
      <c r="M149" t="s">
        <v>344</v>
      </c>
      <c r="N149">
        <v>4000</v>
      </c>
      <c r="O149" t="s">
        <v>233</v>
      </c>
      <c r="P149">
        <v>4451</v>
      </c>
      <c r="Q149" t="s">
        <v>282</v>
      </c>
      <c r="R149">
        <v>1</v>
      </c>
      <c r="S149" t="s">
        <v>348</v>
      </c>
      <c r="T149" s="6">
        <v>180000</v>
      </c>
      <c r="U149" s="6">
        <v>180000</v>
      </c>
      <c r="V149" s="6">
        <v>165000</v>
      </c>
      <c r="W149" s="6">
        <v>165000</v>
      </c>
    </row>
    <row r="150" spans="1:23" x14ac:dyDescent="0.35">
      <c r="A150" t="str">
        <f t="shared" si="11"/>
        <v>1.1-00-X01001001441136</v>
      </c>
      <c r="B150" t="s">
        <v>1027</v>
      </c>
      <c r="C150" t="s">
        <v>269</v>
      </c>
      <c r="D150" s="8" t="s">
        <v>274</v>
      </c>
      <c r="E150" t="str">
        <f t="shared" si="8"/>
        <v>01</v>
      </c>
      <c r="F150" t="s">
        <v>101</v>
      </c>
      <c r="G150" t="s">
        <v>109</v>
      </c>
      <c r="H150" t="str">
        <f t="shared" si="9"/>
        <v>001</v>
      </c>
      <c r="I150" t="s">
        <v>341</v>
      </c>
      <c r="J150" t="s">
        <v>343</v>
      </c>
      <c r="K150" t="str">
        <f t="shared" si="10"/>
        <v>001</v>
      </c>
      <c r="L150" t="s">
        <v>342</v>
      </c>
      <c r="M150" t="s">
        <v>344</v>
      </c>
      <c r="N150">
        <v>4000</v>
      </c>
      <c r="O150" t="s">
        <v>233</v>
      </c>
      <c r="P150">
        <v>4411</v>
      </c>
      <c r="Q150" t="s">
        <v>231</v>
      </c>
      <c r="R150">
        <v>36</v>
      </c>
      <c r="S150" t="s">
        <v>345</v>
      </c>
      <c r="T150" s="6">
        <v>211500</v>
      </c>
      <c r="U150" s="6">
        <v>0</v>
      </c>
      <c r="V150" s="6">
        <v>186000</v>
      </c>
      <c r="W150" s="6">
        <v>186000</v>
      </c>
    </row>
    <row r="151" spans="1:23" x14ac:dyDescent="0.35">
      <c r="A151" t="str">
        <f t="shared" si="11"/>
        <v>1.1-00-X0100200232910</v>
      </c>
      <c r="B151" t="s">
        <v>1027</v>
      </c>
      <c r="C151" t="s">
        <v>269</v>
      </c>
      <c r="D151" s="8" t="s">
        <v>274</v>
      </c>
      <c r="E151" t="str">
        <f t="shared" si="8"/>
        <v>01</v>
      </c>
      <c r="F151" t="s">
        <v>101</v>
      </c>
      <c r="G151" t="s">
        <v>109</v>
      </c>
      <c r="H151" t="str">
        <f t="shared" si="9"/>
        <v>002</v>
      </c>
      <c r="I151" t="s">
        <v>353</v>
      </c>
      <c r="J151" t="s">
        <v>355</v>
      </c>
      <c r="K151" t="str">
        <f t="shared" si="10"/>
        <v>002</v>
      </c>
      <c r="L151" t="s">
        <v>354</v>
      </c>
      <c r="M151" t="s">
        <v>356</v>
      </c>
      <c r="N151">
        <v>3000</v>
      </c>
      <c r="O151" t="s">
        <v>56</v>
      </c>
      <c r="P151">
        <v>3291</v>
      </c>
      <c r="Q151" t="s">
        <v>315</v>
      </c>
      <c r="R151">
        <v>0</v>
      </c>
      <c r="S151" t="s">
        <v>58</v>
      </c>
      <c r="T151" s="6">
        <v>321686</v>
      </c>
      <c r="U151" s="1">
        <v>500000</v>
      </c>
      <c r="V151" s="1">
        <v>311686</v>
      </c>
      <c r="W151" s="1">
        <v>311686</v>
      </c>
    </row>
    <row r="152" spans="1:23" x14ac:dyDescent="0.35">
      <c r="A152" t="str">
        <f t="shared" si="11"/>
        <v>1.1-00-X0100400433910</v>
      </c>
      <c r="B152" t="s">
        <v>1027</v>
      </c>
      <c r="C152" t="s">
        <v>269</v>
      </c>
      <c r="D152" s="8" t="s">
        <v>274</v>
      </c>
      <c r="E152" t="str">
        <f t="shared" si="8"/>
        <v>01</v>
      </c>
      <c r="F152" t="s">
        <v>101</v>
      </c>
      <c r="G152" t="s">
        <v>109</v>
      </c>
      <c r="H152" t="str">
        <f t="shared" si="9"/>
        <v>004</v>
      </c>
      <c r="I152" t="s">
        <v>236</v>
      </c>
      <c r="J152" t="s">
        <v>238</v>
      </c>
      <c r="K152" t="str">
        <f t="shared" si="10"/>
        <v>004</v>
      </c>
      <c r="L152" t="s">
        <v>237</v>
      </c>
      <c r="M152" t="s">
        <v>239</v>
      </c>
      <c r="N152">
        <v>3000</v>
      </c>
      <c r="O152" t="s">
        <v>56</v>
      </c>
      <c r="P152">
        <v>3391</v>
      </c>
      <c r="Q152" t="s">
        <v>129</v>
      </c>
      <c r="R152">
        <v>0</v>
      </c>
      <c r="S152" t="s">
        <v>58</v>
      </c>
      <c r="T152" s="6">
        <v>350400</v>
      </c>
      <c r="U152" s="1">
        <v>450000</v>
      </c>
      <c r="V152" s="1">
        <v>350400</v>
      </c>
      <c r="W152" s="1">
        <v>321200</v>
      </c>
    </row>
    <row r="153" spans="1:23" x14ac:dyDescent="0.35">
      <c r="A153" t="str">
        <f t="shared" si="11"/>
        <v>1.1-00-X0100500538210</v>
      </c>
      <c r="B153" t="s">
        <v>1027</v>
      </c>
      <c r="C153" t="s">
        <v>269</v>
      </c>
      <c r="D153" s="8" t="s">
        <v>274</v>
      </c>
      <c r="E153" t="str">
        <f t="shared" si="8"/>
        <v>01</v>
      </c>
      <c r="F153" t="s">
        <v>101</v>
      </c>
      <c r="G153" t="s">
        <v>109</v>
      </c>
      <c r="H153" t="str">
        <f t="shared" si="9"/>
        <v>005</v>
      </c>
      <c r="I153" t="s">
        <v>357</v>
      </c>
      <c r="J153" t="s">
        <v>359</v>
      </c>
      <c r="K153" t="str">
        <f t="shared" si="10"/>
        <v>005</v>
      </c>
      <c r="L153" t="s">
        <v>358</v>
      </c>
      <c r="M153" t="s">
        <v>360</v>
      </c>
      <c r="N153">
        <v>3000</v>
      </c>
      <c r="O153" t="s">
        <v>56</v>
      </c>
      <c r="P153">
        <v>3821</v>
      </c>
      <c r="Q153" t="s">
        <v>228</v>
      </c>
      <c r="R153">
        <v>0</v>
      </c>
      <c r="S153" t="s">
        <v>58</v>
      </c>
      <c r="T153" s="6">
        <v>612595</v>
      </c>
      <c r="U153" s="1">
        <v>500000</v>
      </c>
      <c r="V153" s="1">
        <v>606794.19999999995</v>
      </c>
      <c r="W153" s="1">
        <v>606794.19999999995</v>
      </c>
    </row>
    <row r="154" spans="1:23" x14ac:dyDescent="0.35">
      <c r="A154" t="str">
        <f t="shared" si="11"/>
        <v>1.1-00-X0100100144513</v>
      </c>
      <c r="B154" t="s">
        <v>1027</v>
      </c>
      <c r="C154" t="s">
        <v>269</v>
      </c>
      <c r="D154" s="8" t="s">
        <v>274</v>
      </c>
      <c r="E154" t="str">
        <f t="shared" si="8"/>
        <v>01</v>
      </c>
      <c r="F154" t="s">
        <v>101</v>
      </c>
      <c r="G154" t="s">
        <v>109</v>
      </c>
      <c r="H154" t="str">
        <f t="shared" si="9"/>
        <v>001</v>
      </c>
      <c r="I154" t="s">
        <v>341</v>
      </c>
      <c r="J154" t="s">
        <v>343</v>
      </c>
      <c r="K154" t="str">
        <f t="shared" si="10"/>
        <v>001</v>
      </c>
      <c r="L154" t="s">
        <v>342</v>
      </c>
      <c r="M154" t="s">
        <v>344</v>
      </c>
      <c r="N154">
        <v>4000</v>
      </c>
      <c r="O154" t="s">
        <v>233</v>
      </c>
      <c r="P154">
        <v>4451</v>
      </c>
      <c r="Q154" t="s">
        <v>282</v>
      </c>
      <c r="R154">
        <v>3</v>
      </c>
      <c r="S154" t="s">
        <v>350</v>
      </c>
      <c r="T154" s="6">
        <v>1000000</v>
      </c>
      <c r="U154" s="1">
        <v>1000008.52</v>
      </c>
      <c r="V154" s="1">
        <v>1000000</v>
      </c>
      <c r="W154" s="1">
        <v>1000000</v>
      </c>
    </row>
    <row r="155" spans="1:23" x14ac:dyDescent="0.35">
      <c r="A155" t="str">
        <f t="shared" si="11"/>
        <v>1.1-00-X0100300327110</v>
      </c>
      <c r="B155" t="s">
        <v>1027</v>
      </c>
      <c r="C155" t="s">
        <v>269</v>
      </c>
      <c r="D155" s="8" t="s">
        <v>274</v>
      </c>
      <c r="E155" t="str">
        <f t="shared" si="8"/>
        <v>01</v>
      </c>
      <c r="F155" t="s">
        <v>101</v>
      </c>
      <c r="G155" t="s">
        <v>109</v>
      </c>
      <c r="H155" t="str">
        <f t="shared" si="9"/>
        <v>003</v>
      </c>
      <c r="I155" t="s">
        <v>102</v>
      </c>
      <c r="J155" t="s">
        <v>110</v>
      </c>
      <c r="K155" t="str">
        <f t="shared" si="10"/>
        <v>003</v>
      </c>
      <c r="L155" t="s">
        <v>103</v>
      </c>
      <c r="M155" t="s">
        <v>111</v>
      </c>
      <c r="N155">
        <v>2000</v>
      </c>
      <c r="O155" t="s">
        <v>105</v>
      </c>
      <c r="P155">
        <v>2711</v>
      </c>
      <c r="Q155" t="s">
        <v>106</v>
      </c>
      <c r="R155">
        <v>0</v>
      </c>
      <c r="S155" t="s">
        <v>58</v>
      </c>
      <c r="T155" s="6">
        <v>1204801.17</v>
      </c>
      <c r="U155" s="1">
        <v>1500000</v>
      </c>
      <c r="V155" s="1">
        <v>1204801.17</v>
      </c>
      <c r="W155" s="1">
        <v>484607.4</v>
      </c>
    </row>
    <row r="156" spans="1:23" x14ac:dyDescent="0.35">
      <c r="A156" t="str">
        <f t="shared" si="11"/>
        <v>1.1-00-X0100400436117</v>
      </c>
      <c r="B156" t="s">
        <v>1027</v>
      </c>
      <c r="C156" t="s">
        <v>269</v>
      </c>
      <c r="D156" s="8" t="s">
        <v>274</v>
      </c>
      <c r="E156" t="str">
        <f t="shared" si="8"/>
        <v>01</v>
      </c>
      <c r="F156" t="s">
        <v>101</v>
      </c>
      <c r="G156" t="s">
        <v>109</v>
      </c>
      <c r="H156" t="str">
        <f t="shared" si="9"/>
        <v>004</v>
      </c>
      <c r="I156" t="s">
        <v>236</v>
      </c>
      <c r="J156" t="s">
        <v>238</v>
      </c>
      <c r="K156" t="str">
        <f t="shared" si="10"/>
        <v>004</v>
      </c>
      <c r="L156" t="s">
        <v>237</v>
      </c>
      <c r="M156" t="s">
        <v>239</v>
      </c>
      <c r="N156">
        <v>3000</v>
      </c>
      <c r="O156" t="s">
        <v>56</v>
      </c>
      <c r="P156">
        <v>3611</v>
      </c>
      <c r="Q156" t="s">
        <v>241</v>
      </c>
      <c r="R156">
        <v>7</v>
      </c>
      <c r="S156" t="s">
        <v>361</v>
      </c>
      <c r="T156" s="6">
        <v>1740000</v>
      </c>
      <c r="U156" s="6">
        <v>1500000</v>
      </c>
      <c r="V156" s="6">
        <v>1740000</v>
      </c>
      <c r="W156" s="6">
        <v>0</v>
      </c>
    </row>
    <row r="157" spans="1:23" x14ac:dyDescent="0.35">
      <c r="A157" t="str">
        <f t="shared" si="11"/>
        <v>1.1-00-X0100600633910</v>
      </c>
      <c r="B157" t="s">
        <v>1027</v>
      </c>
      <c r="C157" t="s">
        <v>269</v>
      </c>
      <c r="D157" s="8" t="s">
        <v>274</v>
      </c>
      <c r="E157" t="str">
        <f t="shared" si="8"/>
        <v>01</v>
      </c>
      <c r="F157" t="s">
        <v>101</v>
      </c>
      <c r="G157" t="s">
        <v>109</v>
      </c>
      <c r="H157" t="str">
        <f t="shared" si="9"/>
        <v>006</v>
      </c>
      <c r="I157" t="s">
        <v>420</v>
      </c>
      <c r="J157" t="s">
        <v>422</v>
      </c>
      <c r="K157" t="str">
        <f t="shared" si="10"/>
        <v>006</v>
      </c>
      <c r="L157" t="s">
        <v>421</v>
      </c>
      <c r="M157" t="s">
        <v>423</v>
      </c>
      <c r="N157">
        <v>3000</v>
      </c>
      <c r="O157" t="s">
        <v>56</v>
      </c>
      <c r="P157">
        <v>3391</v>
      </c>
      <c r="Q157" t="s">
        <v>129</v>
      </c>
      <c r="R157">
        <v>0</v>
      </c>
      <c r="S157" t="s">
        <v>58</v>
      </c>
      <c r="T157" s="6">
        <v>2111015.56</v>
      </c>
      <c r="U157" s="1">
        <v>1570000</v>
      </c>
      <c r="V157" s="1">
        <v>1732776.01</v>
      </c>
      <c r="W157" s="1">
        <v>1732776.01</v>
      </c>
    </row>
    <row r="158" spans="1:23" x14ac:dyDescent="0.35">
      <c r="A158" t="str">
        <f t="shared" si="11"/>
        <v>1.1-00-X0100400436510</v>
      </c>
      <c r="B158" t="s">
        <v>1027</v>
      </c>
      <c r="C158" t="s">
        <v>269</v>
      </c>
      <c r="D158" s="8" t="s">
        <v>274</v>
      </c>
      <c r="E158" t="str">
        <f t="shared" si="8"/>
        <v>01</v>
      </c>
      <c r="F158" t="s">
        <v>101</v>
      </c>
      <c r="G158" t="s">
        <v>109</v>
      </c>
      <c r="H158" t="str">
        <f t="shared" si="9"/>
        <v>004</v>
      </c>
      <c r="I158" t="s">
        <v>236</v>
      </c>
      <c r="J158" t="s">
        <v>238</v>
      </c>
      <c r="K158" t="str">
        <f t="shared" si="10"/>
        <v>004</v>
      </c>
      <c r="L158" t="s">
        <v>237</v>
      </c>
      <c r="M158" t="s">
        <v>239</v>
      </c>
      <c r="N158">
        <v>3000</v>
      </c>
      <c r="O158" t="s">
        <v>56</v>
      </c>
      <c r="P158">
        <v>3651</v>
      </c>
      <c r="Q158" t="s">
        <v>362</v>
      </c>
      <c r="R158">
        <v>0</v>
      </c>
      <c r="S158" t="s">
        <v>58</v>
      </c>
      <c r="T158" s="6">
        <v>3115200</v>
      </c>
      <c r="U158" s="1">
        <v>3228216</v>
      </c>
      <c r="V158" s="1">
        <v>3115200</v>
      </c>
      <c r="W158" s="1">
        <v>2596000</v>
      </c>
    </row>
    <row r="159" spans="1:23" x14ac:dyDescent="0.35">
      <c r="A159" t="str">
        <f t="shared" si="11"/>
        <v>1.1-00-X0100100144110</v>
      </c>
      <c r="B159" t="s">
        <v>1027</v>
      </c>
      <c r="C159" t="s">
        <v>269</v>
      </c>
      <c r="D159" s="8" t="s">
        <v>274</v>
      </c>
      <c r="E159" t="str">
        <f t="shared" si="8"/>
        <v>01</v>
      </c>
      <c r="F159" t="s">
        <v>101</v>
      </c>
      <c r="G159" t="s">
        <v>109</v>
      </c>
      <c r="H159" t="str">
        <f t="shared" si="9"/>
        <v>001</v>
      </c>
      <c r="I159" t="s">
        <v>341</v>
      </c>
      <c r="J159" t="s">
        <v>343</v>
      </c>
      <c r="K159" t="str">
        <f t="shared" si="10"/>
        <v>001</v>
      </c>
      <c r="L159" t="s">
        <v>342</v>
      </c>
      <c r="M159" t="s">
        <v>344</v>
      </c>
      <c r="N159">
        <v>4000</v>
      </c>
      <c r="O159" t="s">
        <v>233</v>
      </c>
      <c r="P159">
        <v>4411</v>
      </c>
      <c r="Q159" t="s">
        <v>231</v>
      </c>
      <c r="R159">
        <v>0</v>
      </c>
      <c r="S159" t="s">
        <v>58</v>
      </c>
      <c r="T159" s="6">
        <v>3324847</v>
      </c>
      <c r="U159" s="1">
        <v>1082347</v>
      </c>
      <c r="V159" s="1">
        <v>3146310</v>
      </c>
      <c r="W159" s="1">
        <v>3146310</v>
      </c>
    </row>
    <row r="160" spans="1:23" x14ac:dyDescent="0.35">
      <c r="A160" t="str">
        <f t="shared" si="11"/>
        <v>1.1-00-X0100200238210</v>
      </c>
      <c r="B160" t="s">
        <v>1027</v>
      </c>
      <c r="C160" t="s">
        <v>269</v>
      </c>
      <c r="D160" s="8" t="s">
        <v>274</v>
      </c>
      <c r="E160" t="str">
        <f t="shared" si="8"/>
        <v>01</v>
      </c>
      <c r="F160" t="s">
        <v>101</v>
      </c>
      <c r="G160" t="s">
        <v>109</v>
      </c>
      <c r="H160" t="str">
        <f t="shared" si="9"/>
        <v>002</v>
      </c>
      <c r="I160" t="s">
        <v>353</v>
      </c>
      <c r="J160" t="s">
        <v>355</v>
      </c>
      <c r="K160" t="str">
        <f t="shared" si="10"/>
        <v>002</v>
      </c>
      <c r="L160" t="s">
        <v>354</v>
      </c>
      <c r="M160" t="s">
        <v>356</v>
      </c>
      <c r="N160">
        <v>3000</v>
      </c>
      <c r="O160" t="s">
        <v>56</v>
      </c>
      <c r="P160">
        <v>3821</v>
      </c>
      <c r="Q160" t="s">
        <v>228</v>
      </c>
      <c r="R160">
        <v>0</v>
      </c>
      <c r="S160" t="s">
        <v>58</v>
      </c>
      <c r="T160" s="6">
        <v>3905238.23</v>
      </c>
      <c r="U160" s="1">
        <v>492000</v>
      </c>
      <c r="V160" s="1">
        <v>3837474.23</v>
      </c>
      <c r="W160" s="1">
        <v>2363056.23</v>
      </c>
    </row>
    <row r="161" spans="1:23" x14ac:dyDescent="0.35">
      <c r="A161" t="str">
        <f t="shared" si="11"/>
        <v>1.1-00-X0100400436610</v>
      </c>
      <c r="B161" t="s">
        <v>1027</v>
      </c>
      <c r="C161" t="s">
        <v>269</v>
      </c>
      <c r="D161" s="8" t="s">
        <v>274</v>
      </c>
      <c r="E161" t="str">
        <f t="shared" si="8"/>
        <v>01</v>
      </c>
      <c r="F161" t="s">
        <v>101</v>
      </c>
      <c r="G161" t="s">
        <v>109</v>
      </c>
      <c r="H161" t="str">
        <f t="shared" si="9"/>
        <v>004</v>
      </c>
      <c r="I161" t="s">
        <v>236</v>
      </c>
      <c r="J161" t="s">
        <v>238</v>
      </c>
      <c r="K161" t="str">
        <f t="shared" si="10"/>
        <v>004</v>
      </c>
      <c r="L161" t="s">
        <v>237</v>
      </c>
      <c r="M161" t="s">
        <v>239</v>
      </c>
      <c r="N161">
        <v>3000</v>
      </c>
      <c r="O161" t="s">
        <v>56</v>
      </c>
      <c r="P161">
        <v>3661</v>
      </c>
      <c r="Q161" t="s">
        <v>363</v>
      </c>
      <c r="R161">
        <v>0</v>
      </c>
      <c r="S161" t="s">
        <v>58</v>
      </c>
      <c r="T161" s="6">
        <v>6171220.2999999998</v>
      </c>
      <c r="U161" s="1">
        <v>7515784</v>
      </c>
      <c r="V161" s="1">
        <v>6171220.2999999998</v>
      </c>
      <c r="W161" s="1">
        <v>5633183.4000000004</v>
      </c>
    </row>
    <row r="162" spans="1:23" x14ac:dyDescent="0.35">
      <c r="A162" t="str">
        <f t="shared" si="11"/>
        <v>1.1-00-X0100300333610</v>
      </c>
      <c r="B162" t="s">
        <v>1027</v>
      </c>
      <c r="C162" t="s">
        <v>269</v>
      </c>
      <c r="D162" s="8" t="s">
        <v>274</v>
      </c>
      <c r="E162" t="str">
        <f t="shared" si="8"/>
        <v>01</v>
      </c>
      <c r="F162" t="s">
        <v>101</v>
      </c>
      <c r="G162" t="s">
        <v>109</v>
      </c>
      <c r="H162" t="str">
        <f t="shared" si="9"/>
        <v>003</v>
      </c>
      <c r="I162" t="s">
        <v>102</v>
      </c>
      <c r="J162" t="s">
        <v>110</v>
      </c>
      <c r="K162" t="str">
        <f t="shared" si="10"/>
        <v>003</v>
      </c>
      <c r="L162" t="s">
        <v>103</v>
      </c>
      <c r="M162" t="s">
        <v>111</v>
      </c>
      <c r="N162">
        <v>3000</v>
      </c>
      <c r="O162" t="s">
        <v>56</v>
      </c>
      <c r="P162">
        <v>3361</v>
      </c>
      <c r="Q162" t="s">
        <v>114</v>
      </c>
      <c r="R162">
        <v>0</v>
      </c>
      <c r="S162" t="s">
        <v>58</v>
      </c>
      <c r="T162" s="6">
        <v>14735184.92</v>
      </c>
      <c r="U162" s="1">
        <v>10500000</v>
      </c>
      <c r="V162" s="1">
        <v>13530408.92</v>
      </c>
      <c r="W162" s="1">
        <v>13530408.92</v>
      </c>
    </row>
    <row r="163" spans="1:23" x14ac:dyDescent="0.35">
      <c r="A163" t="str">
        <f t="shared" si="11"/>
        <v>0502101521410</v>
      </c>
      <c r="C163" t="s">
        <v>234</v>
      </c>
      <c r="D163" s="5" t="s">
        <v>235</v>
      </c>
      <c r="E163" t="str">
        <f t="shared" si="8"/>
        <v>05</v>
      </c>
      <c r="F163" t="s">
        <v>67</v>
      </c>
      <c r="G163" t="s">
        <v>74</v>
      </c>
      <c r="H163" t="str">
        <f t="shared" si="9"/>
        <v>021</v>
      </c>
      <c r="I163" t="s">
        <v>115</v>
      </c>
      <c r="J163" t="s">
        <v>120</v>
      </c>
      <c r="K163" t="str">
        <f t="shared" si="10"/>
        <v>015</v>
      </c>
      <c r="L163" t="s">
        <v>69</v>
      </c>
      <c r="M163" t="s">
        <v>75</v>
      </c>
      <c r="N163">
        <v>2000</v>
      </c>
      <c r="O163" t="s">
        <v>105</v>
      </c>
      <c r="P163">
        <v>2141</v>
      </c>
      <c r="Q163" t="s">
        <v>126</v>
      </c>
      <c r="R163">
        <v>0</v>
      </c>
      <c r="S163" t="s">
        <v>58</v>
      </c>
      <c r="T163" s="1">
        <v>0</v>
      </c>
      <c r="U163" s="1">
        <v>0</v>
      </c>
      <c r="V163" s="1">
        <v>0</v>
      </c>
      <c r="W163" s="1">
        <v>0</v>
      </c>
    </row>
    <row r="164" spans="1:23" x14ac:dyDescent="0.35">
      <c r="A164" t="str">
        <f t="shared" si="11"/>
        <v>1.1-00-X0502101521410</v>
      </c>
      <c r="B164" t="s">
        <v>1027</v>
      </c>
      <c r="C164" t="s">
        <v>269</v>
      </c>
      <c r="D164" s="8" t="s">
        <v>274</v>
      </c>
      <c r="E164" t="str">
        <f t="shared" si="8"/>
        <v>05</v>
      </c>
      <c r="F164" t="s">
        <v>67</v>
      </c>
      <c r="G164" t="s">
        <v>74</v>
      </c>
      <c r="H164" t="str">
        <f t="shared" si="9"/>
        <v>021</v>
      </c>
      <c r="I164" t="s">
        <v>115</v>
      </c>
      <c r="J164" t="s">
        <v>120</v>
      </c>
      <c r="K164" t="str">
        <f t="shared" si="10"/>
        <v>015</v>
      </c>
      <c r="L164" t="s">
        <v>69</v>
      </c>
      <c r="M164" t="s">
        <v>75</v>
      </c>
      <c r="N164">
        <v>2000</v>
      </c>
      <c r="O164" t="s">
        <v>105</v>
      </c>
      <c r="P164">
        <v>2141</v>
      </c>
      <c r="Q164" t="s">
        <v>126</v>
      </c>
      <c r="R164">
        <v>0</v>
      </c>
      <c r="S164" t="s">
        <v>58</v>
      </c>
      <c r="T164" s="6">
        <v>24759.15</v>
      </c>
      <c r="U164" s="1">
        <v>0</v>
      </c>
      <c r="V164" s="1">
        <v>24759.15</v>
      </c>
      <c r="W164" s="1">
        <v>24759.15</v>
      </c>
    </row>
    <row r="165" spans="1:23" x14ac:dyDescent="0.35">
      <c r="A165" t="str">
        <f t="shared" si="11"/>
        <v>1.1-00-X0502101521510</v>
      </c>
      <c r="B165" t="s">
        <v>1027</v>
      </c>
      <c r="C165" t="s">
        <v>269</v>
      </c>
      <c r="D165" s="8" t="s">
        <v>274</v>
      </c>
      <c r="E165" t="str">
        <f t="shared" si="8"/>
        <v>05</v>
      </c>
      <c r="F165" t="s">
        <v>67</v>
      </c>
      <c r="G165" t="s">
        <v>74</v>
      </c>
      <c r="H165" t="str">
        <f t="shared" si="9"/>
        <v>021</v>
      </c>
      <c r="I165" t="s">
        <v>115</v>
      </c>
      <c r="J165" t="s">
        <v>120</v>
      </c>
      <c r="K165" t="str">
        <f t="shared" si="10"/>
        <v>015</v>
      </c>
      <c r="L165" t="s">
        <v>69</v>
      </c>
      <c r="M165" t="s">
        <v>75</v>
      </c>
      <c r="N165">
        <v>2000</v>
      </c>
      <c r="O165" t="s">
        <v>105</v>
      </c>
      <c r="P165">
        <v>2151</v>
      </c>
      <c r="Q165" t="s">
        <v>366</v>
      </c>
      <c r="R165">
        <v>0</v>
      </c>
      <c r="S165" t="s">
        <v>58</v>
      </c>
      <c r="T165" s="6">
        <v>420</v>
      </c>
      <c r="U165" s="1">
        <v>0</v>
      </c>
      <c r="V165" s="1">
        <v>420</v>
      </c>
      <c r="W165" s="1">
        <v>420</v>
      </c>
    </row>
    <row r="166" spans="1:23" x14ac:dyDescent="0.35">
      <c r="A166" t="str">
        <f t="shared" si="11"/>
        <v>1.1-00-X0502101521610</v>
      </c>
      <c r="B166" t="s">
        <v>1027</v>
      </c>
      <c r="C166" t="s">
        <v>269</v>
      </c>
      <c r="D166" s="8" t="s">
        <v>274</v>
      </c>
      <c r="E166" t="str">
        <f t="shared" si="8"/>
        <v>05</v>
      </c>
      <c r="F166" t="s">
        <v>67</v>
      </c>
      <c r="G166" t="s">
        <v>74</v>
      </c>
      <c r="H166" t="str">
        <f t="shared" si="9"/>
        <v>021</v>
      </c>
      <c r="I166" t="s">
        <v>115</v>
      </c>
      <c r="J166" t="s">
        <v>120</v>
      </c>
      <c r="K166" t="str">
        <f t="shared" si="10"/>
        <v>015</v>
      </c>
      <c r="L166" t="s">
        <v>69</v>
      </c>
      <c r="M166" t="s">
        <v>75</v>
      </c>
      <c r="N166">
        <v>2000</v>
      </c>
      <c r="O166" t="s">
        <v>105</v>
      </c>
      <c r="P166">
        <v>2161</v>
      </c>
      <c r="Q166" t="s">
        <v>367</v>
      </c>
      <c r="R166">
        <v>0</v>
      </c>
      <c r="S166" t="s">
        <v>58</v>
      </c>
      <c r="T166" s="6">
        <v>2153994.9900000002</v>
      </c>
      <c r="U166" s="1">
        <v>1450000</v>
      </c>
      <c r="V166" s="1">
        <v>2062001.19</v>
      </c>
      <c r="W166" s="1">
        <v>2062001.19</v>
      </c>
    </row>
    <row r="167" spans="1:23" x14ac:dyDescent="0.35">
      <c r="A167" t="str">
        <f t="shared" si="11"/>
        <v>1.1-00-X0502101522110</v>
      </c>
      <c r="B167" t="s">
        <v>1027</v>
      </c>
      <c r="C167" t="s">
        <v>269</v>
      </c>
      <c r="D167" s="8" t="s">
        <v>274</v>
      </c>
      <c r="E167" t="str">
        <f t="shared" si="8"/>
        <v>05</v>
      </c>
      <c r="F167" t="s">
        <v>67</v>
      </c>
      <c r="G167" t="s">
        <v>74</v>
      </c>
      <c r="H167" t="str">
        <f t="shared" si="9"/>
        <v>021</v>
      </c>
      <c r="I167" t="s">
        <v>115</v>
      </c>
      <c r="J167" t="s">
        <v>120</v>
      </c>
      <c r="K167" t="str">
        <f t="shared" si="10"/>
        <v>015</v>
      </c>
      <c r="L167" t="s">
        <v>69</v>
      </c>
      <c r="M167" t="s">
        <v>75</v>
      </c>
      <c r="N167">
        <v>2000</v>
      </c>
      <c r="O167" t="s">
        <v>105</v>
      </c>
      <c r="P167">
        <v>2211</v>
      </c>
      <c r="Q167" t="s">
        <v>307</v>
      </c>
      <c r="R167">
        <v>0</v>
      </c>
      <c r="S167" t="s">
        <v>58</v>
      </c>
      <c r="T167" s="6">
        <v>338812.5</v>
      </c>
      <c r="U167" s="1">
        <v>247860</v>
      </c>
      <c r="V167" s="1">
        <v>282232.5</v>
      </c>
      <c r="W167" s="1">
        <v>282232.5</v>
      </c>
    </row>
    <row r="168" spans="1:23" x14ac:dyDescent="0.35">
      <c r="A168" t="str">
        <f t="shared" si="11"/>
        <v>1.1-00-X0502101524110</v>
      </c>
      <c r="B168" t="s">
        <v>1027</v>
      </c>
      <c r="C168" t="s">
        <v>269</v>
      </c>
      <c r="D168" s="8" t="s">
        <v>274</v>
      </c>
      <c r="E168" t="str">
        <f t="shared" si="8"/>
        <v>05</v>
      </c>
      <c r="F168" t="s">
        <v>67</v>
      </c>
      <c r="G168" t="s">
        <v>74</v>
      </c>
      <c r="H168" t="str">
        <f t="shared" si="9"/>
        <v>021</v>
      </c>
      <c r="I168" t="s">
        <v>115</v>
      </c>
      <c r="J168" t="s">
        <v>120</v>
      </c>
      <c r="K168" t="str">
        <f t="shared" si="10"/>
        <v>015</v>
      </c>
      <c r="L168" t="s">
        <v>69</v>
      </c>
      <c r="M168" t="s">
        <v>75</v>
      </c>
      <c r="N168">
        <v>2000</v>
      </c>
      <c r="O168" t="s">
        <v>105</v>
      </c>
      <c r="P168">
        <v>2411</v>
      </c>
      <c r="Q168" t="s">
        <v>369</v>
      </c>
      <c r="R168">
        <v>0</v>
      </c>
      <c r="S168" t="s">
        <v>58</v>
      </c>
      <c r="T168" s="6">
        <v>150583.6</v>
      </c>
      <c r="U168" s="1">
        <v>0</v>
      </c>
      <c r="V168" s="1">
        <v>150583.6</v>
      </c>
      <c r="W168" s="1">
        <v>150583.6</v>
      </c>
    </row>
    <row r="169" spans="1:23" x14ac:dyDescent="0.35">
      <c r="A169" t="str">
        <f t="shared" si="11"/>
        <v>1.1-00-X0502101524210</v>
      </c>
      <c r="B169" t="s">
        <v>1027</v>
      </c>
      <c r="C169" t="s">
        <v>269</v>
      </c>
      <c r="D169" s="8" t="s">
        <v>274</v>
      </c>
      <c r="E169" t="str">
        <f t="shared" si="8"/>
        <v>05</v>
      </c>
      <c r="F169" t="s">
        <v>67</v>
      </c>
      <c r="G169" t="s">
        <v>74</v>
      </c>
      <c r="H169" t="str">
        <f t="shared" si="9"/>
        <v>021</v>
      </c>
      <c r="I169" t="s">
        <v>115</v>
      </c>
      <c r="J169" t="s">
        <v>120</v>
      </c>
      <c r="K169" t="str">
        <f t="shared" si="10"/>
        <v>015</v>
      </c>
      <c r="L169" t="s">
        <v>69</v>
      </c>
      <c r="M169" t="s">
        <v>75</v>
      </c>
      <c r="N169">
        <v>2000</v>
      </c>
      <c r="O169" t="s">
        <v>105</v>
      </c>
      <c r="P169">
        <v>2421</v>
      </c>
      <c r="Q169" t="s">
        <v>370</v>
      </c>
      <c r="R169">
        <v>0</v>
      </c>
      <c r="S169" t="s">
        <v>58</v>
      </c>
      <c r="T169" s="6">
        <v>413156.81</v>
      </c>
      <c r="U169" s="1">
        <v>20000</v>
      </c>
      <c r="V169" s="1">
        <v>398071.01</v>
      </c>
      <c r="W169" s="1">
        <v>398071.01</v>
      </c>
    </row>
    <row r="170" spans="1:23" x14ac:dyDescent="0.35">
      <c r="A170" t="str">
        <f t="shared" si="11"/>
        <v>1.1-00-X0502101524510</v>
      </c>
      <c r="B170" t="s">
        <v>1027</v>
      </c>
      <c r="C170" t="s">
        <v>269</v>
      </c>
      <c r="D170" s="8" t="s">
        <v>274</v>
      </c>
      <c r="E170" t="str">
        <f t="shared" si="8"/>
        <v>05</v>
      </c>
      <c r="F170" t="s">
        <v>67</v>
      </c>
      <c r="G170" t="s">
        <v>74</v>
      </c>
      <c r="H170" t="str">
        <f t="shared" si="9"/>
        <v>021</v>
      </c>
      <c r="I170" t="s">
        <v>115</v>
      </c>
      <c r="J170" t="s">
        <v>120</v>
      </c>
      <c r="K170" t="str">
        <f t="shared" si="10"/>
        <v>015</v>
      </c>
      <c r="L170" t="s">
        <v>69</v>
      </c>
      <c r="M170" t="s">
        <v>75</v>
      </c>
      <c r="N170">
        <v>2000</v>
      </c>
      <c r="O170" t="s">
        <v>105</v>
      </c>
      <c r="P170">
        <v>2451</v>
      </c>
      <c r="Q170" t="s">
        <v>371</v>
      </c>
      <c r="R170">
        <v>0</v>
      </c>
      <c r="S170" t="s">
        <v>58</v>
      </c>
      <c r="T170" s="6">
        <v>48708.4</v>
      </c>
      <c r="U170" s="1">
        <v>50000</v>
      </c>
      <c r="V170" s="1">
        <v>48708.4</v>
      </c>
      <c r="W170" s="1">
        <v>48708.4</v>
      </c>
    </row>
    <row r="171" spans="1:23" x14ac:dyDescent="0.35">
      <c r="A171" t="str">
        <f t="shared" si="11"/>
        <v>1.1-00-X0502101524610</v>
      </c>
      <c r="B171" t="s">
        <v>1027</v>
      </c>
      <c r="C171" t="s">
        <v>269</v>
      </c>
      <c r="D171" s="8" t="s">
        <v>274</v>
      </c>
      <c r="E171" t="str">
        <f t="shared" si="8"/>
        <v>05</v>
      </c>
      <c r="F171" t="s">
        <v>67</v>
      </c>
      <c r="G171" t="s">
        <v>74</v>
      </c>
      <c r="H171" t="str">
        <f t="shared" si="9"/>
        <v>021</v>
      </c>
      <c r="I171" t="s">
        <v>115</v>
      </c>
      <c r="J171" t="s">
        <v>120</v>
      </c>
      <c r="K171" t="str">
        <f t="shared" si="10"/>
        <v>015</v>
      </c>
      <c r="L171" t="s">
        <v>69</v>
      </c>
      <c r="M171" t="s">
        <v>75</v>
      </c>
      <c r="N171">
        <v>2000</v>
      </c>
      <c r="O171" t="s">
        <v>105</v>
      </c>
      <c r="P171">
        <v>2461</v>
      </c>
      <c r="Q171" t="s">
        <v>372</v>
      </c>
      <c r="R171">
        <v>0</v>
      </c>
      <c r="S171" t="s">
        <v>58</v>
      </c>
      <c r="T171" s="6">
        <v>166517.46</v>
      </c>
      <c r="U171" s="1">
        <v>110000</v>
      </c>
      <c r="V171" s="1">
        <v>105686.76</v>
      </c>
      <c r="W171" s="1">
        <v>93693.41</v>
      </c>
    </row>
    <row r="172" spans="1:23" x14ac:dyDescent="0.35">
      <c r="A172" t="str">
        <f t="shared" si="11"/>
        <v>1.1-00-X0502101524710</v>
      </c>
      <c r="B172" t="s">
        <v>1027</v>
      </c>
      <c r="C172" t="s">
        <v>269</v>
      </c>
      <c r="D172" s="8" t="s">
        <v>274</v>
      </c>
      <c r="E172" t="str">
        <f t="shared" si="8"/>
        <v>05</v>
      </c>
      <c r="F172" t="s">
        <v>67</v>
      </c>
      <c r="G172" t="s">
        <v>74</v>
      </c>
      <c r="H172" t="str">
        <f t="shared" si="9"/>
        <v>021</v>
      </c>
      <c r="I172" t="s">
        <v>115</v>
      </c>
      <c r="J172" t="s">
        <v>120</v>
      </c>
      <c r="K172" t="str">
        <f t="shared" si="10"/>
        <v>015</v>
      </c>
      <c r="L172" t="s">
        <v>69</v>
      </c>
      <c r="M172" t="s">
        <v>75</v>
      </c>
      <c r="N172">
        <v>2000</v>
      </c>
      <c r="O172" t="s">
        <v>105</v>
      </c>
      <c r="P172">
        <v>2471</v>
      </c>
      <c r="Q172" t="s">
        <v>373</v>
      </c>
      <c r="R172">
        <v>0</v>
      </c>
      <c r="S172" t="s">
        <v>58</v>
      </c>
      <c r="T172" s="6">
        <v>22096.42</v>
      </c>
      <c r="U172" s="1">
        <v>80000</v>
      </c>
      <c r="V172" s="1">
        <v>22089.24</v>
      </c>
      <c r="W172" s="1">
        <v>22089.24</v>
      </c>
    </row>
    <row r="173" spans="1:23" x14ac:dyDescent="0.35">
      <c r="A173" t="str">
        <f t="shared" si="11"/>
        <v>1.1-00-X0502101524910</v>
      </c>
      <c r="B173" t="s">
        <v>1027</v>
      </c>
      <c r="C173" t="s">
        <v>269</v>
      </c>
      <c r="D173" s="8" t="s">
        <v>274</v>
      </c>
      <c r="E173" t="str">
        <f t="shared" si="8"/>
        <v>05</v>
      </c>
      <c r="F173" t="s">
        <v>67</v>
      </c>
      <c r="G173" t="s">
        <v>74</v>
      </c>
      <c r="H173" t="str">
        <f t="shared" si="9"/>
        <v>021</v>
      </c>
      <c r="I173" t="s">
        <v>115</v>
      </c>
      <c r="J173" t="s">
        <v>120</v>
      </c>
      <c r="K173" t="str">
        <f t="shared" si="10"/>
        <v>015</v>
      </c>
      <c r="L173" t="s">
        <v>69</v>
      </c>
      <c r="M173" t="s">
        <v>75</v>
      </c>
      <c r="N173">
        <v>2000</v>
      </c>
      <c r="O173" t="s">
        <v>105</v>
      </c>
      <c r="P173">
        <v>2491</v>
      </c>
      <c r="Q173" t="s">
        <v>374</v>
      </c>
      <c r="R173">
        <v>0</v>
      </c>
      <c r="S173" t="s">
        <v>58</v>
      </c>
      <c r="T173" s="6">
        <v>409580.77</v>
      </c>
      <c r="U173" s="1">
        <v>320000</v>
      </c>
      <c r="V173" s="1">
        <v>392154.09</v>
      </c>
      <c r="W173" s="1">
        <v>392154.09</v>
      </c>
    </row>
    <row r="174" spans="1:23" x14ac:dyDescent="0.35">
      <c r="A174" t="str">
        <f t="shared" si="11"/>
        <v>1.1-00-X0502101525210</v>
      </c>
      <c r="B174" t="s">
        <v>1027</v>
      </c>
      <c r="C174" t="s">
        <v>269</v>
      </c>
      <c r="D174" s="8" t="s">
        <v>274</v>
      </c>
      <c r="E174" t="str">
        <f t="shared" si="8"/>
        <v>05</v>
      </c>
      <c r="F174" t="s">
        <v>67</v>
      </c>
      <c r="G174" t="s">
        <v>74</v>
      </c>
      <c r="H174" t="str">
        <f t="shared" si="9"/>
        <v>021</v>
      </c>
      <c r="I174" t="s">
        <v>115</v>
      </c>
      <c r="J174" t="s">
        <v>120</v>
      </c>
      <c r="K174" t="str">
        <f t="shared" si="10"/>
        <v>015</v>
      </c>
      <c r="L174" t="s">
        <v>69</v>
      </c>
      <c r="M174" t="s">
        <v>75</v>
      </c>
      <c r="N174">
        <v>2000</v>
      </c>
      <c r="O174" t="s">
        <v>105</v>
      </c>
      <c r="P174">
        <v>2521</v>
      </c>
      <c r="Q174" t="s">
        <v>375</v>
      </c>
      <c r="R174">
        <v>0</v>
      </c>
      <c r="S174" t="s">
        <v>58</v>
      </c>
      <c r="T174" s="6">
        <v>90467.34</v>
      </c>
      <c r="U174" s="1">
        <v>50000</v>
      </c>
      <c r="V174" s="1">
        <v>90467.34</v>
      </c>
      <c r="W174" s="1">
        <v>90467.34</v>
      </c>
    </row>
    <row r="175" spans="1:23" x14ac:dyDescent="0.35">
      <c r="A175" t="str">
        <f t="shared" si="11"/>
        <v>1.1-00-X0502101525610</v>
      </c>
      <c r="B175" t="s">
        <v>1027</v>
      </c>
      <c r="C175" t="s">
        <v>269</v>
      </c>
      <c r="D175" s="8" t="s">
        <v>274</v>
      </c>
      <c r="E175" t="str">
        <f t="shared" si="8"/>
        <v>05</v>
      </c>
      <c r="F175" t="s">
        <v>67</v>
      </c>
      <c r="G175" t="s">
        <v>74</v>
      </c>
      <c r="H175" t="str">
        <f t="shared" si="9"/>
        <v>021</v>
      </c>
      <c r="I175" t="s">
        <v>115</v>
      </c>
      <c r="J175" t="s">
        <v>120</v>
      </c>
      <c r="K175" t="str">
        <f t="shared" si="10"/>
        <v>015</v>
      </c>
      <c r="L175" t="s">
        <v>69</v>
      </c>
      <c r="M175" t="s">
        <v>75</v>
      </c>
      <c r="N175">
        <v>2000</v>
      </c>
      <c r="O175" t="s">
        <v>105</v>
      </c>
      <c r="P175">
        <v>2561</v>
      </c>
      <c r="Q175" t="s">
        <v>376</v>
      </c>
      <c r="R175">
        <v>0</v>
      </c>
      <c r="S175" t="s">
        <v>58</v>
      </c>
      <c r="T175" s="6">
        <v>2807</v>
      </c>
      <c r="U175" s="1">
        <v>0</v>
      </c>
      <c r="V175" s="1">
        <v>2807</v>
      </c>
      <c r="W175" s="1">
        <v>2807</v>
      </c>
    </row>
    <row r="176" spans="1:23" x14ac:dyDescent="0.35">
      <c r="A176" t="str">
        <f t="shared" si="11"/>
        <v>0502101526110</v>
      </c>
      <c r="C176" t="s">
        <v>214</v>
      </c>
      <c r="D176" t="s">
        <v>215</v>
      </c>
      <c r="E176" t="str">
        <f t="shared" si="8"/>
        <v>05</v>
      </c>
      <c r="F176" t="s">
        <v>67</v>
      </c>
      <c r="G176" t="s">
        <v>74</v>
      </c>
      <c r="H176" t="str">
        <f t="shared" si="9"/>
        <v>021</v>
      </c>
      <c r="I176" t="s">
        <v>115</v>
      </c>
      <c r="J176" t="s">
        <v>120</v>
      </c>
      <c r="K176" t="str">
        <f t="shared" si="10"/>
        <v>015</v>
      </c>
      <c r="L176" t="s">
        <v>69</v>
      </c>
      <c r="M176" t="s">
        <v>75</v>
      </c>
      <c r="N176">
        <v>2000</v>
      </c>
      <c r="O176" t="s">
        <v>105</v>
      </c>
      <c r="P176">
        <v>2611</v>
      </c>
      <c r="Q176" t="s">
        <v>128</v>
      </c>
      <c r="R176">
        <v>0</v>
      </c>
      <c r="S176" t="s">
        <v>58</v>
      </c>
      <c r="T176" s="6">
        <v>9101.75</v>
      </c>
      <c r="U176" s="1">
        <v>0</v>
      </c>
      <c r="V176" s="1">
        <v>9101.75</v>
      </c>
      <c r="W176" s="1">
        <v>9101.75</v>
      </c>
    </row>
    <row r="177" spans="1:23" x14ac:dyDescent="0.35">
      <c r="A177" t="str">
        <f t="shared" si="11"/>
        <v>1.1-00-X0502101526110</v>
      </c>
      <c r="B177" t="s">
        <v>1027</v>
      </c>
      <c r="C177" t="s">
        <v>269</v>
      </c>
      <c r="D177" s="8" t="s">
        <v>274</v>
      </c>
      <c r="E177" t="str">
        <f t="shared" si="8"/>
        <v>05</v>
      </c>
      <c r="F177" t="s">
        <v>67</v>
      </c>
      <c r="G177" t="s">
        <v>74</v>
      </c>
      <c r="H177" t="str">
        <f t="shared" si="9"/>
        <v>021</v>
      </c>
      <c r="I177" t="s">
        <v>115</v>
      </c>
      <c r="J177" t="s">
        <v>120</v>
      </c>
      <c r="K177" t="str">
        <f t="shared" si="10"/>
        <v>015</v>
      </c>
      <c r="L177" t="s">
        <v>69</v>
      </c>
      <c r="M177" t="s">
        <v>75</v>
      </c>
      <c r="N177">
        <v>2000</v>
      </c>
      <c r="O177" t="s">
        <v>105</v>
      </c>
      <c r="P177">
        <v>2611</v>
      </c>
      <c r="Q177" t="s">
        <v>128</v>
      </c>
      <c r="R177">
        <v>0</v>
      </c>
      <c r="S177" t="s">
        <v>58</v>
      </c>
      <c r="T177" s="6">
        <v>49419224.159999996</v>
      </c>
      <c r="U177" s="1">
        <v>35000000</v>
      </c>
      <c r="V177" s="1">
        <v>49090154.409999996</v>
      </c>
      <c r="W177" s="1">
        <v>49035141.409999996</v>
      </c>
    </row>
    <row r="178" spans="1:23" x14ac:dyDescent="0.35">
      <c r="A178" t="str">
        <f t="shared" si="11"/>
        <v>1.1-00-X0502101527210</v>
      </c>
      <c r="B178" t="s">
        <v>1027</v>
      </c>
      <c r="C178" t="s">
        <v>269</v>
      </c>
      <c r="D178" s="8" t="s">
        <v>274</v>
      </c>
      <c r="E178" t="str">
        <f t="shared" si="8"/>
        <v>05</v>
      </c>
      <c r="F178" t="s">
        <v>67</v>
      </c>
      <c r="G178" t="s">
        <v>74</v>
      </c>
      <c r="H178" t="str">
        <f t="shared" si="9"/>
        <v>021</v>
      </c>
      <c r="I178" t="s">
        <v>115</v>
      </c>
      <c r="J178" t="s">
        <v>120</v>
      </c>
      <c r="K178" t="str">
        <f t="shared" si="10"/>
        <v>015</v>
      </c>
      <c r="L178" t="s">
        <v>69</v>
      </c>
      <c r="M178" t="s">
        <v>75</v>
      </c>
      <c r="N178">
        <v>2000</v>
      </c>
      <c r="O178" t="s">
        <v>105</v>
      </c>
      <c r="P178">
        <v>2721</v>
      </c>
      <c r="Q178" t="s">
        <v>377</v>
      </c>
      <c r="R178">
        <v>0</v>
      </c>
      <c r="S178" t="s">
        <v>58</v>
      </c>
      <c r="T178" s="6">
        <v>4365.1499999999996</v>
      </c>
      <c r="U178" s="1">
        <v>0</v>
      </c>
      <c r="V178" s="1">
        <v>3415.11</v>
      </c>
      <c r="W178" s="1">
        <v>2573.23</v>
      </c>
    </row>
    <row r="179" spans="1:23" x14ac:dyDescent="0.35">
      <c r="A179" t="str">
        <f t="shared" si="11"/>
        <v>1.1-00-X0502101529110</v>
      </c>
      <c r="B179" t="s">
        <v>1027</v>
      </c>
      <c r="C179" t="s">
        <v>269</v>
      </c>
      <c r="D179" s="8" t="s">
        <v>274</v>
      </c>
      <c r="E179" t="str">
        <f t="shared" si="8"/>
        <v>05</v>
      </c>
      <c r="F179" t="s">
        <v>67</v>
      </c>
      <c r="G179" t="s">
        <v>74</v>
      </c>
      <c r="H179" t="str">
        <f t="shared" si="9"/>
        <v>021</v>
      </c>
      <c r="I179" t="s">
        <v>115</v>
      </c>
      <c r="J179" t="s">
        <v>120</v>
      </c>
      <c r="K179" t="str">
        <f t="shared" si="10"/>
        <v>015</v>
      </c>
      <c r="L179" t="s">
        <v>69</v>
      </c>
      <c r="M179" t="s">
        <v>75</v>
      </c>
      <c r="N179">
        <v>2000</v>
      </c>
      <c r="O179" t="s">
        <v>105</v>
      </c>
      <c r="P179">
        <v>2911</v>
      </c>
      <c r="Q179" t="s">
        <v>312</v>
      </c>
      <c r="R179">
        <v>0</v>
      </c>
      <c r="S179" t="s">
        <v>58</v>
      </c>
      <c r="T179" s="6">
        <v>132539.53</v>
      </c>
      <c r="U179" s="1">
        <v>150000</v>
      </c>
      <c r="V179" s="1">
        <v>122634.33</v>
      </c>
      <c r="W179" s="1">
        <v>122634.33</v>
      </c>
    </row>
    <row r="180" spans="1:23" x14ac:dyDescent="0.35">
      <c r="A180" t="str">
        <f t="shared" si="11"/>
        <v>1.1-00-X0502101529210</v>
      </c>
      <c r="B180" t="s">
        <v>1027</v>
      </c>
      <c r="C180" t="s">
        <v>269</v>
      </c>
      <c r="D180" s="8" t="s">
        <v>274</v>
      </c>
      <c r="E180" t="str">
        <f t="shared" si="8"/>
        <v>05</v>
      </c>
      <c r="F180" t="s">
        <v>67</v>
      </c>
      <c r="G180" t="s">
        <v>74</v>
      </c>
      <c r="H180" t="str">
        <f t="shared" si="9"/>
        <v>021</v>
      </c>
      <c r="I180" t="s">
        <v>115</v>
      </c>
      <c r="J180" t="s">
        <v>120</v>
      </c>
      <c r="K180" t="str">
        <f t="shared" si="10"/>
        <v>015</v>
      </c>
      <c r="L180" t="s">
        <v>69</v>
      </c>
      <c r="M180" t="s">
        <v>75</v>
      </c>
      <c r="N180">
        <v>2000</v>
      </c>
      <c r="O180" t="s">
        <v>105</v>
      </c>
      <c r="P180">
        <v>2921</v>
      </c>
      <c r="Q180" t="s">
        <v>378</v>
      </c>
      <c r="R180">
        <v>0</v>
      </c>
      <c r="S180" t="s">
        <v>58</v>
      </c>
      <c r="T180" s="6">
        <v>96085.94</v>
      </c>
      <c r="U180" s="1">
        <v>0</v>
      </c>
      <c r="V180" s="1">
        <v>88499.08</v>
      </c>
      <c r="W180" s="1">
        <v>88499.08</v>
      </c>
    </row>
    <row r="181" spans="1:23" x14ac:dyDescent="0.35">
      <c r="A181" t="str">
        <f t="shared" si="11"/>
        <v>1.1-00-X0502101529610</v>
      </c>
      <c r="B181" t="s">
        <v>1027</v>
      </c>
      <c r="C181" t="s">
        <v>269</v>
      </c>
      <c r="D181" s="8" t="s">
        <v>274</v>
      </c>
      <c r="E181" t="str">
        <f t="shared" si="8"/>
        <v>05</v>
      </c>
      <c r="F181" t="s">
        <v>67</v>
      </c>
      <c r="G181" t="s">
        <v>74</v>
      </c>
      <c r="H181" t="str">
        <f t="shared" si="9"/>
        <v>021</v>
      </c>
      <c r="I181" t="s">
        <v>115</v>
      </c>
      <c r="J181" t="s">
        <v>120</v>
      </c>
      <c r="K181" t="str">
        <f t="shared" si="10"/>
        <v>015</v>
      </c>
      <c r="L181" t="s">
        <v>69</v>
      </c>
      <c r="M181" t="s">
        <v>75</v>
      </c>
      <c r="N181">
        <v>2000</v>
      </c>
      <c r="O181" t="s">
        <v>105</v>
      </c>
      <c r="P181">
        <v>2961</v>
      </c>
      <c r="Q181" t="s">
        <v>379</v>
      </c>
      <c r="R181">
        <v>0</v>
      </c>
      <c r="S181" t="s">
        <v>58</v>
      </c>
      <c r="T181" s="6">
        <v>385463.67</v>
      </c>
      <c r="U181" s="1">
        <v>800000</v>
      </c>
      <c r="V181" s="1">
        <v>370583.19</v>
      </c>
      <c r="W181" s="1">
        <v>370583.19</v>
      </c>
    </row>
    <row r="182" spans="1:23" x14ac:dyDescent="0.35">
      <c r="A182" t="str">
        <f t="shared" si="11"/>
        <v>1.1-00-X0502101529810</v>
      </c>
      <c r="B182" t="s">
        <v>1027</v>
      </c>
      <c r="C182" t="s">
        <v>269</v>
      </c>
      <c r="D182" s="8" t="s">
        <v>274</v>
      </c>
      <c r="E182" t="str">
        <f t="shared" si="8"/>
        <v>05</v>
      </c>
      <c r="F182" t="s">
        <v>67</v>
      </c>
      <c r="G182" t="s">
        <v>74</v>
      </c>
      <c r="H182" t="str">
        <f t="shared" si="9"/>
        <v>021</v>
      </c>
      <c r="I182" t="s">
        <v>115</v>
      </c>
      <c r="J182" t="s">
        <v>120</v>
      </c>
      <c r="K182" t="str">
        <f t="shared" si="10"/>
        <v>015</v>
      </c>
      <c r="L182" t="s">
        <v>69</v>
      </c>
      <c r="M182" t="s">
        <v>75</v>
      </c>
      <c r="N182">
        <v>2000</v>
      </c>
      <c r="O182" t="s">
        <v>105</v>
      </c>
      <c r="P182">
        <v>2981</v>
      </c>
      <c r="Q182" t="s">
        <v>380</v>
      </c>
      <c r="R182">
        <v>0</v>
      </c>
      <c r="S182" t="s">
        <v>58</v>
      </c>
      <c r="T182" s="6">
        <v>809327.38</v>
      </c>
      <c r="U182" s="1">
        <v>50000</v>
      </c>
      <c r="V182" s="1">
        <v>649649.64</v>
      </c>
      <c r="W182" s="1">
        <v>649649.64</v>
      </c>
    </row>
    <row r="183" spans="1:23" x14ac:dyDescent="0.35">
      <c r="A183" t="str">
        <f t="shared" si="11"/>
        <v>1.1-00-X0502101531110</v>
      </c>
      <c r="B183" t="s">
        <v>1027</v>
      </c>
      <c r="C183" t="s">
        <v>269</v>
      </c>
      <c r="D183" s="8" t="s">
        <v>274</v>
      </c>
      <c r="E183" t="str">
        <f t="shared" si="8"/>
        <v>05</v>
      </c>
      <c r="F183" t="s">
        <v>67</v>
      </c>
      <c r="G183" t="s">
        <v>74</v>
      </c>
      <c r="H183" t="str">
        <f t="shared" si="9"/>
        <v>021</v>
      </c>
      <c r="I183" t="s">
        <v>115</v>
      </c>
      <c r="J183" t="s">
        <v>120</v>
      </c>
      <c r="K183" t="str">
        <f t="shared" si="10"/>
        <v>015</v>
      </c>
      <c r="L183" t="s">
        <v>69</v>
      </c>
      <c r="M183" t="s">
        <v>75</v>
      </c>
      <c r="N183">
        <v>3000</v>
      </c>
      <c r="O183" t="s">
        <v>56</v>
      </c>
      <c r="P183">
        <v>3111</v>
      </c>
      <c r="Q183" t="s">
        <v>199</v>
      </c>
      <c r="R183">
        <v>0</v>
      </c>
      <c r="S183" t="s">
        <v>58</v>
      </c>
      <c r="T183" s="6">
        <v>6601207.9199999999</v>
      </c>
      <c r="U183" s="1">
        <v>5197048</v>
      </c>
      <c r="V183" s="1">
        <v>6487775.0099999998</v>
      </c>
      <c r="W183" s="1">
        <v>6487775.0099999998</v>
      </c>
    </row>
    <row r="184" spans="1:23" x14ac:dyDescent="0.35">
      <c r="A184" t="str">
        <f t="shared" si="11"/>
        <v>1.1-00-X0502101531410</v>
      </c>
      <c r="B184" t="s">
        <v>1027</v>
      </c>
      <c r="C184" t="s">
        <v>269</v>
      </c>
      <c r="D184" s="8" t="s">
        <v>274</v>
      </c>
      <c r="E184" t="str">
        <f t="shared" si="8"/>
        <v>05</v>
      </c>
      <c r="F184" t="s">
        <v>67</v>
      </c>
      <c r="G184" t="s">
        <v>74</v>
      </c>
      <c r="H184" t="str">
        <f t="shared" si="9"/>
        <v>021</v>
      </c>
      <c r="I184" t="s">
        <v>115</v>
      </c>
      <c r="J184" t="s">
        <v>120</v>
      </c>
      <c r="K184" t="str">
        <f t="shared" si="10"/>
        <v>015</v>
      </c>
      <c r="L184" t="s">
        <v>69</v>
      </c>
      <c r="M184" t="s">
        <v>75</v>
      </c>
      <c r="N184">
        <v>3000</v>
      </c>
      <c r="O184" t="s">
        <v>56</v>
      </c>
      <c r="P184">
        <v>3141</v>
      </c>
      <c r="Q184" t="s">
        <v>381</v>
      </c>
      <c r="R184">
        <v>0</v>
      </c>
      <c r="S184" t="s">
        <v>58</v>
      </c>
      <c r="T184" s="6">
        <v>599999.56000000006</v>
      </c>
      <c r="U184" s="1">
        <v>600000</v>
      </c>
      <c r="V184" s="1">
        <v>558291.85</v>
      </c>
      <c r="W184" s="1">
        <v>558291.85</v>
      </c>
    </row>
    <row r="185" spans="1:23" x14ac:dyDescent="0.35">
      <c r="A185" t="str">
        <f t="shared" si="11"/>
        <v>1.1-00-X0502101531610</v>
      </c>
      <c r="B185" t="s">
        <v>1027</v>
      </c>
      <c r="C185" t="s">
        <v>269</v>
      </c>
      <c r="D185" s="8" t="s">
        <v>274</v>
      </c>
      <c r="E185" t="str">
        <f t="shared" si="8"/>
        <v>05</v>
      </c>
      <c r="F185" t="s">
        <v>67</v>
      </c>
      <c r="G185" t="s">
        <v>74</v>
      </c>
      <c r="H185" t="str">
        <f t="shared" si="9"/>
        <v>021</v>
      </c>
      <c r="I185" t="s">
        <v>115</v>
      </c>
      <c r="J185" t="s">
        <v>120</v>
      </c>
      <c r="K185" t="str">
        <f t="shared" si="10"/>
        <v>015</v>
      </c>
      <c r="L185" t="s">
        <v>69</v>
      </c>
      <c r="M185" t="s">
        <v>75</v>
      </c>
      <c r="N185">
        <v>3000</v>
      </c>
      <c r="O185" t="s">
        <v>56</v>
      </c>
      <c r="P185">
        <v>3161</v>
      </c>
      <c r="Q185" t="s">
        <v>247</v>
      </c>
      <c r="R185">
        <v>0</v>
      </c>
      <c r="S185" t="s">
        <v>58</v>
      </c>
      <c r="T185" s="6">
        <v>2643141.2000000002</v>
      </c>
      <c r="U185" s="1">
        <v>2700000</v>
      </c>
      <c r="V185" s="1">
        <v>2643141.2000000002</v>
      </c>
      <c r="W185" s="1">
        <v>2643141.2000000002</v>
      </c>
    </row>
    <row r="186" spans="1:23" x14ac:dyDescent="0.35">
      <c r="A186" t="str">
        <f t="shared" si="11"/>
        <v>1.1-00-X0502101532210</v>
      </c>
      <c r="B186" t="s">
        <v>1027</v>
      </c>
      <c r="C186" t="s">
        <v>269</v>
      </c>
      <c r="D186" s="8" t="s">
        <v>274</v>
      </c>
      <c r="E186" t="str">
        <f t="shared" si="8"/>
        <v>05</v>
      </c>
      <c r="F186" t="s">
        <v>67</v>
      </c>
      <c r="G186" t="s">
        <v>74</v>
      </c>
      <c r="H186" t="str">
        <f t="shared" si="9"/>
        <v>021</v>
      </c>
      <c r="I186" t="s">
        <v>115</v>
      </c>
      <c r="J186" t="s">
        <v>120</v>
      </c>
      <c r="K186" t="str">
        <f t="shared" si="10"/>
        <v>015</v>
      </c>
      <c r="L186" t="s">
        <v>69</v>
      </c>
      <c r="M186" t="s">
        <v>75</v>
      </c>
      <c r="N186">
        <v>3000</v>
      </c>
      <c r="O186" t="s">
        <v>56</v>
      </c>
      <c r="P186">
        <v>3221</v>
      </c>
      <c r="Q186" t="s">
        <v>382</v>
      </c>
      <c r="R186">
        <v>0</v>
      </c>
      <c r="S186" t="s">
        <v>58</v>
      </c>
      <c r="T186" s="6">
        <v>2273560.91</v>
      </c>
      <c r="U186" s="1">
        <v>2350000</v>
      </c>
      <c r="V186" s="1">
        <v>2247799.9</v>
      </c>
      <c r="W186" s="1">
        <v>2247799.9</v>
      </c>
    </row>
    <row r="187" spans="1:23" x14ac:dyDescent="0.35">
      <c r="A187" t="str">
        <f t="shared" si="11"/>
        <v>1.1-00-X0502101532310</v>
      </c>
      <c r="B187" t="s">
        <v>1027</v>
      </c>
      <c r="C187" t="s">
        <v>269</v>
      </c>
      <c r="D187" s="8" t="s">
        <v>274</v>
      </c>
      <c r="E187" t="str">
        <f t="shared" si="8"/>
        <v>05</v>
      </c>
      <c r="F187" t="s">
        <v>67</v>
      </c>
      <c r="G187" t="s">
        <v>74</v>
      </c>
      <c r="H187" t="str">
        <f t="shared" si="9"/>
        <v>021</v>
      </c>
      <c r="I187" t="s">
        <v>115</v>
      </c>
      <c r="J187" t="s">
        <v>120</v>
      </c>
      <c r="K187" t="str">
        <f t="shared" si="10"/>
        <v>015</v>
      </c>
      <c r="L187" t="s">
        <v>69</v>
      </c>
      <c r="M187" t="s">
        <v>75</v>
      </c>
      <c r="N187">
        <v>3000</v>
      </c>
      <c r="O187" t="s">
        <v>56</v>
      </c>
      <c r="P187">
        <v>3231</v>
      </c>
      <c r="Q187" t="s">
        <v>383</v>
      </c>
      <c r="R187">
        <v>0</v>
      </c>
      <c r="S187" t="s">
        <v>58</v>
      </c>
      <c r="T187" s="1">
        <v>0</v>
      </c>
      <c r="U187" s="1">
        <v>3000000</v>
      </c>
      <c r="V187" s="1">
        <v>0</v>
      </c>
      <c r="W187" s="1">
        <v>0</v>
      </c>
    </row>
    <row r="188" spans="1:23" x14ac:dyDescent="0.35">
      <c r="A188" t="str">
        <f t="shared" si="11"/>
        <v>2.5-02-X0502101532510</v>
      </c>
      <c r="B188" t="s">
        <v>1028</v>
      </c>
      <c r="C188" t="s">
        <v>134</v>
      </c>
      <c r="D188" s="5" t="s">
        <v>135</v>
      </c>
      <c r="E188" t="str">
        <f t="shared" si="8"/>
        <v>05</v>
      </c>
      <c r="F188" t="s">
        <v>67</v>
      </c>
      <c r="G188" t="s">
        <v>74</v>
      </c>
      <c r="H188" t="str">
        <f t="shared" si="9"/>
        <v>021</v>
      </c>
      <c r="I188" t="s">
        <v>115</v>
      </c>
      <c r="J188" t="s">
        <v>120</v>
      </c>
      <c r="K188" t="str">
        <f t="shared" si="10"/>
        <v>015</v>
      </c>
      <c r="L188" t="s">
        <v>69</v>
      </c>
      <c r="M188" t="s">
        <v>75</v>
      </c>
      <c r="N188">
        <v>3000</v>
      </c>
      <c r="O188" t="s">
        <v>56</v>
      </c>
      <c r="P188">
        <v>3251</v>
      </c>
      <c r="Q188" t="s">
        <v>137</v>
      </c>
      <c r="R188">
        <v>0</v>
      </c>
      <c r="S188" t="s">
        <v>58</v>
      </c>
      <c r="T188" s="6">
        <v>104900381.19</v>
      </c>
      <c r="U188" s="1">
        <v>66696971</v>
      </c>
      <c r="V188" s="1">
        <v>104900381.19</v>
      </c>
      <c r="W188" s="1">
        <v>104900381.19</v>
      </c>
    </row>
    <row r="189" spans="1:23" x14ac:dyDescent="0.35">
      <c r="A189" t="str">
        <f t="shared" si="11"/>
        <v>1.1-00-X0502101532510</v>
      </c>
      <c r="B189" t="s">
        <v>1027</v>
      </c>
      <c r="C189" t="s">
        <v>269</v>
      </c>
      <c r="D189" s="8" t="s">
        <v>274</v>
      </c>
      <c r="E189" t="str">
        <f t="shared" si="8"/>
        <v>05</v>
      </c>
      <c r="F189" t="s">
        <v>67</v>
      </c>
      <c r="G189" t="s">
        <v>74</v>
      </c>
      <c r="H189" t="str">
        <f t="shared" si="9"/>
        <v>021</v>
      </c>
      <c r="I189" t="s">
        <v>115</v>
      </c>
      <c r="J189" t="s">
        <v>120</v>
      </c>
      <c r="K189" t="str">
        <f t="shared" si="10"/>
        <v>015</v>
      </c>
      <c r="L189" t="s">
        <v>69</v>
      </c>
      <c r="M189" t="s">
        <v>75</v>
      </c>
      <c r="N189">
        <v>3000</v>
      </c>
      <c r="O189" t="s">
        <v>56</v>
      </c>
      <c r="P189">
        <v>3251</v>
      </c>
      <c r="Q189" t="s">
        <v>137</v>
      </c>
      <c r="R189">
        <v>0</v>
      </c>
      <c r="S189" t="s">
        <v>58</v>
      </c>
      <c r="T189" s="6">
        <v>7089180.0300000003</v>
      </c>
      <c r="U189" s="1">
        <v>0</v>
      </c>
      <c r="V189" s="1">
        <v>260352.75</v>
      </c>
      <c r="W189" s="1">
        <v>260352.75</v>
      </c>
    </row>
    <row r="190" spans="1:23" x14ac:dyDescent="0.35">
      <c r="A190" t="str">
        <f t="shared" si="11"/>
        <v>1.1-00-X0502101532910</v>
      </c>
      <c r="B190" t="s">
        <v>1027</v>
      </c>
      <c r="C190" t="s">
        <v>269</v>
      </c>
      <c r="D190" s="8" t="s">
        <v>274</v>
      </c>
      <c r="E190" t="str">
        <f t="shared" si="8"/>
        <v>05</v>
      </c>
      <c r="F190" t="s">
        <v>67</v>
      </c>
      <c r="G190" t="s">
        <v>74</v>
      </c>
      <c r="H190" t="str">
        <f t="shared" si="9"/>
        <v>021</v>
      </c>
      <c r="I190" t="s">
        <v>115</v>
      </c>
      <c r="J190" t="s">
        <v>120</v>
      </c>
      <c r="K190" t="str">
        <f t="shared" si="10"/>
        <v>015</v>
      </c>
      <c r="L190" t="s">
        <v>69</v>
      </c>
      <c r="M190" t="s">
        <v>75</v>
      </c>
      <c r="N190">
        <v>3000</v>
      </c>
      <c r="O190" t="s">
        <v>56</v>
      </c>
      <c r="P190">
        <v>3291</v>
      </c>
      <c r="Q190" t="s">
        <v>315</v>
      </c>
      <c r="R190">
        <v>0</v>
      </c>
      <c r="S190" t="s">
        <v>58</v>
      </c>
      <c r="T190" s="6">
        <v>10000</v>
      </c>
      <c r="U190" s="1">
        <v>0</v>
      </c>
      <c r="V190" s="1">
        <v>9280</v>
      </c>
      <c r="W190" s="1">
        <v>9280</v>
      </c>
    </row>
    <row r="191" spans="1:23" x14ac:dyDescent="0.35">
      <c r="A191" t="str">
        <f t="shared" si="11"/>
        <v>1.1-00-X0502101533110</v>
      </c>
      <c r="B191" t="s">
        <v>1027</v>
      </c>
      <c r="C191" t="s">
        <v>269</v>
      </c>
      <c r="D191" s="8" t="s">
        <v>274</v>
      </c>
      <c r="E191" t="str">
        <f t="shared" si="8"/>
        <v>05</v>
      </c>
      <c r="F191" t="s">
        <v>67</v>
      </c>
      <c r="G191" t="s">
        <v>74</v>
      </c>
      <c r="H191" t="str">
        <f t="shared" si="9"/>
        <v>021</v>
      </c>
      <c r="I191" t="s">
        <v>115</v>
      </c>
      <c r="J191" t="s">
        <v>120</v>
      </c>
      <c r="K191" t="str">
        <f t="shared" si="10"/>
        <v>015</v>
      </c>
      <c r="L191" t="s">
        <v>69</v>
      </c>
      <c r="M191" t="s">
        <v>75</v>
      </c>
      <c r="N191">
        <v>3000</v>
      </c>
      <c r="O191" t="s">
        <v>56</v>
      </c>
      <c r="P191">
        <v>3311</v>
      </c>
      <c r="Q191" t="s">
        <v>316</v>
      </c>
      <c r="R191">
        <v>0</v>
      </c>
      <c r="S191" t="s">
        <v>58</v>
      </c>
      <c r="T191" s="6">
        <v>225620</v>
      </c>
      <c r="U191" s="1">
        <v>230000</v>
      </c>
      <c r="V191" s="1">
        <v>225620</v>
      </c>
      <c r="W191" s="1">
        <v>225620</v>
      </c>
    </row>
    <row r="192" spans="1:23" x14ac:dyDescent="0.35">
      <c r="A192" t="str">
        <f t="shared" si="11"/>
        <v>1.1-00-X0502101533210</v>
      </c>
      <c r="B192" t="s">
        <v>1027</v>
      </c>
      <c r="C192" t="s">
        <v>269</v>
      </c>
      <c r="D192" s="8" t="s">
        <v>274</v>
      </c>
      <c r="E192" t="str">
        <f t="shared" si="8"/>
        <v>05</v>
      </c>
      <c r="F192" t="s">
        <v>67</v>
      </c>
      <c r="G192" t="s">
        <v>74</v>
      </c>
      <c r="H192" t="str">
        <f t="shared" si="9"/>
        <v>021</v>
      </c>
      <c r="I192" t="s">
        <v>115</v>
      </c>
      <c r="J192" t="s">
        <v>120</v>
      </c>
      <c r="K192" t="str">
        <f t="shared" si="10"/>
        <v>015</v>
      </c>
      <c r="L192" t="s">
        <v>69</v>
      </c>
      <c r="M192" t="s">
        <v>75</v>
      </c>
      <c r="N192">
        <v>3000</v>
      </c>
      <c r="O192" t="s">
        <v>56</v>
      </c>
      <c r="P192">
        <v>3321</v>
      </c>
      <c r="Q192" t="s">
        <v>245</v>
      </c>
      <c r="R192">
        <v>0</v>
      </c>
      <c r="S192" t="s">
        <v>58</v>
      </c>
      <c r="T192" s="6">
        <v>68987.75</v>
      </c>
      <c r="U192" s="1">
        <v>0</v>
      </c>
      <c r="V192" s="1">
        <v>68987.75</v>
      </c>
      <c r="W192" s="1">
        <v>68987.75</v>
      </c>
    </row>
    <row r="193" spans="1:23" x14ac:dyDescent="0.35">
      <c r="A193" t="str">
        <f t="shared" si="11"/>
        <v>1.1-00-X0502101533310</v>
      </c>
      <c r="B193" t="s">
        <v>1027</v>
      </c>
      <c r="C193" t="s">
        <v>269</v>
      </c>
      <c r="D193" s="8" t="s">
        <v>274</v>
      </c>
      <c r="E193" t="str">
        <f t="shared" si="8"/>
        <v>05</v>
      </c>
      <c r="F193" t="s">
        <v>67</v>
      </c>
      <c r="G193" t="s">
        <v>74</v>
      </c>
      <c r="H193" t="str">
        <f t="shared" si="9"/>
        <v>021</v>
      </c>
      <c r="I193" t="s">
        <v>115</v>
      </c>
      <c r="J193" t="s">
        <v>120</v>
      </c>
      <c r="K193" t="str">
        <f t="shared" si="10"/>
        <v>015</v>
      </c>
      <c r="L193" t="s">
        <v>69</v>
      </c>
      <c r="M193" t="s">
        <v>75</v>
      </c>
      <c r="N193">
        <v>3000</v>
      </c>
      <c r="O193" t="s">
        <v>56</v>
      </c>
      <c r="P193">
        <v>3331</v>
      </c>
      <c r="Q193" t="s">
        <v>317</v>
      </c>
      <c r="R193">
        <v>0</v>
      </c>
      <c r="S193" t="s">
        <v>58</v>
      </c>
      <c r="T193" s="6">
        <v>69600</v>
      </c>
      <c r="U193" s="1">
        <v>100000</v>
      </c>
      <c r="V193" s="1">
        <v>69600</v>
      </c>
      <c r="W193" s="1">
        <v>69600</v>
      </c>
    </row>
    <row r="194" spans="1:23" x14ac:dyDescent="0.35">
      <c r="A194" t="str">
        <f t="shared" si="11"/>
        <v>1.1-00-X0502101533710</v>
      </c>
      <c r="B194" t="s">
        <v>1027</v>
      </c>
      <c r="C194" t="s">
        <v>269</v>
      </c>
      <c r="D194" s="8" t="s">
        <v>274</v>
      </c>
      <c r="E194" t="str">
        <f t="shared" ref="E194:E257" si="12">LEFT(F194,2)</f>
        <v>05</v>
      </c>
      <c r="F194" t="s">
        <v>67</v>
      </c>
      <c r="G194" t="s">
        <v>74</v>
      </c>
      <c r="H194" t="str">
        <f t="shared" ref="H194:H257" si="13">LEFT(I194,3)</f>
        <v>021</v>
      </c>
      <c r="I194" t="s">
        <v>115</v>
      </c>
      <c r="J194" t="s">
        <v>120</v>
      </c>
      <c r="K194" t="str">
        <f t="shared" ref="K194:K257" si="14">LEFT(L194,3)</f>
        <v>015</v>
      </c>
      <c r="L194" t="s">
        <v>69</v>
      </c>
      <c r="M194" t="s">
        <v>75</v>
      </c>
      <c r="N194">
        <v>3000</v>
      </c>
      <c r="O194" t="s">
        <v>56</v>
      </c>
      <c r="P194">
        <v>3371</v>
      </c>
      <c r="Q194" t="s">
        <v>387</v>
      </c>
      <c r="R194">
        <v>0</v>
      </c>
      <c r="S194" t="s">
        <v>58</v>
      </c>
      <c r="T194" s="6">
        <v>20885568</v>
      </c>
      <c r="U194" s="1">
        <v>0</v>
      </c>
      <c r="V194" s="1">
        <v>20885568</v>
      </c>
      <c r="W194" s="1">
        <v>20885568</v>
      </c>
    </row>
    <row r="195" spans="1:23" x14ac:dyDescent="0.35">
      <c r="A195" t="str">
        <f t="shared" ref="A195:A258" si="15">CONCATENATE(B195,E195,H195,K195,P195,R195)</f>
        <v>0502101533910</v>
      </c>
      <c r="C195" t="s">
        <v>214</v>
      </c>
      <c r="D195" t="s">
        <v>215</v>
      </c>
      <c r="E195" t="str">
        <f t="shared" si="12"/>
        <v>05</v>
      </c>
      <c r="F195" t="s">
        <v>67</v>
      </c>
      <c r="G195" t="s">
        <v>74</v>
      </c>
      <c r="H195" t="str">
        <f t="shared" si="13"/>
        <v>021</v>
      </c>
      <c r="I195" t="s">
        <v>115</v>
      </c>
      <c r="J195" t="s">
        <v>120</v>
      </c>
      <c r="K195" t="str">
        <f t="shared" si="14"/>
        <v>015</v>
      </c>
      <c r="L195" t="s">
        <v>69</v>
      </c>
      <c r="M195" t="s">
        <v>75</v>
      </c>
      <c r="N195">
        <v>3000</v>
      </c>
      <c r="O195" t="s">
        <v>56</v>
      </c>
      <c r="P195">
        <v>3391</v>
      </c>
      <c r="Q195" t="s">
        <v>129</v>
      </c>
      <c r="R195">
        <v>0</v>
      </c>
      <c r="S195" t="s">
        <v>58</v>
      </c>
      <c r="T195" s="6">
        <v>79170</v>
      </c>
      <c r="U195" s="1">
        <v>0</v>
      </c>
      <c r="V195" s="1">
        <v>79170</v>
      </c>
      <c r="W195" s="1">
        <v>79170</v>
      </c>
    </row>
    <row r="196" spans="1:23" x14ac:dyDescent="0.35">
      <c r="A196" t="str">
        <f t="shared" si="15"/>
        <v>1.1-00-X0502101534410</v>
      </c>
      <c r="B196" t="s">
        <v>1027</v>
      </c>
      <c r="C196" t="s">
        <v>269</v>
      </c>
      <c r="D196" s="8" t="s">
        <v>274</v>
      </c>
      <c r="E196" t="str">
        <f t="shared" si="12"/>
        <v>05</v>
      </c>
      <c r="F196" t="s">
        <v>67</v>
      </c>
      <c r="G196" t="s">
        <v>74</v>
      </c>
      <c r="H196" t="str">
        <f t="shared" si="13"/>
        <v>021</v>
      </c>
      <c r="I196" t="s">
        <v>115</v>
      </c>
      <c r="J196" t="s">
        <v>120</v>
      </c>
      <c r="K196" t="str">
        <f t="shared" si="14"/>
        <v>015</v>
      </c>
      <c r="L196" t="s">
        <v>69</v>
      </c>
      <c r="M196" t="s">
        <v>75</v>
      </c>
      <c r="N196">
        <v>3000</v>
      </c>
      <c r="O196" t="s">
        <v>56</v>
      </c>
      <c r="P196">
        <v>3441</v>
      </c>
      <c r="Q196" t="s">
        <v>388</v>
      </c>
      <c r="R196">
        <v>0</v>
      </c>
      <c r="S196" t="s">
        <v>58</v>
      </c>
      <c r="T196" s="6">
        <v>138003.72</v>
      </c>
      <c r="U196" s="1">
        <v>160000</v>
      </c>
      <c r="V196" s="1">
        <v>126403.72</v>
      </c>
      <c r="W196" s="1">
        <v>126403.72</v>
      </c>
    </row>
    <row r="197" spans="1:23" x14ac:dyDescent="0.35">
      <c r="A197" t="str">
        <f t="shared" si="15"/>
        <v>1.1-00-X0502101534510</v>
      </c>
      <c r="B197" t="s">
        <v>1027</v>
      </c>
      <c r="C197" t="s">
        <v>269</v>
      </c>
      <c r="D197" s="8" t="s">
        <v>274</v>
      </c>
      <c r="E197" t="str">
        <f t="shared" si="12"/>
        <v>05</v>
      </c>
      <c r="F197" t="s">
        <v>67</v>
      </c>
      <c r="G197" t="s">
        <v>74</v>
      </c>
      <c r="H197" t="str">
        <f t="shared" si="13"/>
        <v>021</v>
      </c>
      <c r="I197" t="s">
        <v>115</v>
      </c>
      <c r="J197" t="s">
        <v>120</v>
      </c>
      <c r="K197" t="str">
        <f t="shared" si="14"/>
        <v>015</v>
      </c>
      <c r="L197" t="s">
        <v>69</v>
      </c>
      <c r="M197" t="s">
        <v>75</v>
      </c>
      <c r="N197">
        <v>3000</v>
      </c>
      <c r="O197" t="s">
        <v>56</v>
      </c>
      <c r="P197">
        <v>3451</v>
      </c>
      <c r="Q197" t="s">
        <v>389</v>
      </c>
      <c r="R197">
        <v>0</v>
      </c>
      <c r="S197" t="s">
        <v>58</v>
      </c>
      <c r="T197" s="6">
        <v>5375561.7699999996</v>
      </c>
      <c r="U197" s="1">
        <v>5000000</v>
      </c>
      <c r="V197" s="1">
        <v>5374582.1200000001</v>
      </c>
      <c r="W197" s="1">
        <v>5374582.1200000001</v>
      </c>
    </row>
    <row r="198" spans="1:23" x14ac:dyDescent="0.35">
      <c r="A198" t="str">
        <f t="shared" si="15"/>
        <v>1.1-00-X0502101534810</v>
      </c>
      <c r="B198" t="s">
        <v>1027</v>
      </c>
      <c r="C198" t="s">
        <v>269</v>
      </c>
      <c r="D198" s="8" t="s">
        <v>274</v>
      </c>
      <c r="E198" t="str">
        <f t="shared" si="12"/>
        <v>05</v>
      </c>
      <c r="F198" t="s">
        <v>67</v>
      </c>
      <c r="G198" t="s">
        <v>74</v>
      </c>
      <c r="H198" t="str">
        <f t="shared" si="13"/>
        <v>021</v>
      </c>
      <c r="I198" t="s">
        <v>115</v>
      </c>
      <c r="J198" t="s">
        <v>120</v>
      </c>
      <c r="K198" t="str">
        <f t="shared" si="14"/>
        <v>015</v>
      </c>
      <c r="L198" t="s">
        <v>69</v>
      </c>
      <c r="M198" t="s">
        <v>75</v>
      </c>
      <c r="N198">
        <v>3000</v>
      </c>
      <c r="O198" t="s">
        <v>56</v>
      </c>
      <c r="P198">
        <v>3481</v>
      </c>
      <c r="Q198" t="s">
        <v>390</v>
      </c>
      <c r="R198">
        <v>0</v>
      </c>
      <c r="S198" t="s">
        <v>58</v>
      </c>
      <c r="T198" s="6">
        <v>1039983.8</v>
      </c>
      <c r="U198" s="1">
        <v>1080000</v>
      </c>
      <c r="V198" s="1">
        <v>1039983.8</v>
      </c>
      <c r="W198" s="1">
        <v>1039983.8</v>
      </c>
    </row>
    <row r="199" spans="1:23" x14ac:dyDescent="0.35">
      <c r="A199" t="str">
        <f t="shared" si="15"/>
        <v>1.1-00-X0502101535110</v>
      </c>
      <c r="B199" t="s">
        <v>1027</v>
      </c>
      <c r="C199" t="s">
        <v>269</v>
      </c>
      <c r="D199" s="8" t="s">
        <v>274</v>
      </c>
      <c r="E199" t="str">
        <f t="shared" si="12"/>
        <v>05</v>
      </c>
      <c r="F199" t="s">
        <v>67</v>
      </c>
      <c r="G199" t="s">
        <v>74</v>
      </c>
      <c r="H199" t="str">
        <f t="shared" si="13"/>
        <v>021</v>
      </c>
      <c r="I199" t="s">
        <v>115</v>
      </c>
      <c r="J199" t="s">
        <v>120</v>
      </c>
      <c r="K199" t="str">
        <f t="shared" si="14"/>
        <v>015</v>
      </c>
      <c r="L199" t="s">
        <v>69</v>
      </c>
      <c r="M199" t="s">
        <v>75</v>
      </c>
      <c r="N199">
        <v>3000</v>
      </c>
      <c r="O199" t="s">
        <v>56</v>
      </c>
      <c r="P199">
        <v>3511</v>
      </c>
      <c r="Q199" t="s">
        <v>323</v>
      </c>
      <c r="R199">
        <v>0</v>
      </c>
      <c r="S199" t="s">
        <v>58</v>
      </c>
      <c r="T199" s="6">
        <v>126578.04</v>
      </c>
      <c r="U199" s="1">
        <v>800000</v>
      </c>
      <c r="V199" s="1">
        <v>126578.04</v>
      </c>
      <c r="W199" s="1">
        <v>126578.04</v>
      </c>
    </row>
    <row r="200" spans="1:23" x14ac:dyDescent="0.35">
      <c r="A200" t="str">
        <f t="shared" si="15"/>
        <v>1.1-00-X0502101535210</v>
      </c>
      <c r="B200" t="s">
        <v>1027</v>
      </c>
      <c r="C200" t="s">
        <v>269</v>
      </c>
      <c r="D200" s="8" t="s">
        <v>274</v>
      </c>
      <c r="E200" t="str">
        <f t="shared" si="12"/>
        <v>05</v>
      </c>
      <c r="F200" t="s">
        <v>67</v>
      </c>
      <c r="G200" t="s">
        <v>74</v>
      </c>
      <c r="H200" t="str">
        <f t="shared" si="13"/>
        <v>021</v>
      </c>
      <c r="I200" t="s">
        <v>115</v>
      </c>
      <c r="J200" t="s">
        <v>120</v>
      </c>
      <c r="K200" t="str">
        <f t="shared" si="14"/>
        <v>015</v>
      </c>
      <c r="L200" t="s">
        <v>69</v>
      </c>
      <c r="M200" t="s">
        <v>75</v>
      </c>
      <c r="N200">
        <v>3000</v>
      </c>
      <c r="O200" t="s">
        <v>56</v>
      </c>
      <c r="P200">
        <v>3521</v>
      </c>
      <c r="Q200" t="s">
        <v>391</v>
      </c>
      <c r="R200">
        <v>0</v>
      </c>
      <c r="S200" t="s">
        <v>58</v>
      </c>
      <c r="T200" s="6">
        <v>14913.43</v>
      </c>
      <c r="U200" s="1">
        <v>0</v>
      </c>
      <c r="V200" s="1">
        <v>14913.42</v>
      </c>
      <c r="W200" s="1">
        <v>14913.42</v>
      </c>
    </row>
    <row r="201" spans="1:23" x14ac:dyDescent="0.35">
      <c r="A201" t="str">
        <f t="shared" si="15"/>
        <v>1.1-00-X0502101535510</v>
      </c>
      <c r="B201" t="s">
        <v>1027</v>
      </c>
      <c r="C201" t="s">
        <v>269</v>
      </c>
      <c r="D201" s="8" t="s">
        <v>274</v>
      </c>
      <c r="E201" t="str">
        <f t="shared" si="12"/>
        <v>05</v>
      </c>
      <c r="F201" t="s">
        <v>67</v>
      </c>
      <c r="G201" t="s">
        <v>74</v>
      </c>
      <c r="H201" t="str">
        <f t="shared" si="13"/>
        <v>021</v>
      </c>
      <c r="I201" t="s">
        <v>115</v>
      </c>
      <c r="J201" t="s">
        <v>120</v>
      </c>
      <c r="K201" t="str">
        <f t="shared" si="14"/>
        <v>015</v>
      </c>
      <c r="L201" t="s">
        <v>69</v>
      </c>
      <c r="M201" t="s">
        <v>75</v>
      </c>
      <c r="N201">
        <v>3000</v>
      </c>
      <c r="O201" t="s">
        <v>56</v>
      </c>
      <c r="P201">
        <v>3551</v>
      </c>
      <c r="Q201" t="s">
        <v>243</v>
      </c>
      <c r="R201">
        <v>0</v>
      </c>
      <c r="S201" t="s">
        <v>58</v>
      </c>
      <c r="T201" s="6">
        <v>14398484.73</v>
      </c>
      <c r="U201" s="1">
        <v>7000000</v>
      </c>
      <c r="V201" s="1">
        <v>14340111.109999999</v>
      </c>
      <c r="W201" s="1">
        <v>14176384.289999999</v>
      </c>
    </row>
    <row r="202" spans="1:23" x14ac:dyDescent="0.35">
      <c r="A202" t="str">
        <f t="shared" si="15"/>
        <v>1.1-00-X0502101535710</v>
      </c>
      <c r="B202" t="s">
        <v>1027</v>
      </c>
      <c r="C202" t="s">
        <v>269</v>
      </c>
      <c r="D202" s="8" t="s">
        <v>274</v>
      </c>
      <c r="E202" t="str">
        <f t="shared" si="12"/>
        <v>05</v>
      </c>
      <c r="F202" t="s">
        <v>67</v>
      </c>
      <c r="G202" t="s">
        <v>74</v>
      </c>
      <c r="H202" t="str">
        <f t="shared" si="13"/>
        <v>021</v>
      </c>
      <c r="I202" t="s">
        <v>115</v>
      </c>
      <c r="J202" t="s">
        <v>120</v>
      </c>
      <c r="K202" t="str">
        <f t="shared" si="14"/>
        <v>015</v>
      </c>
      <c r="L202" t="s">
        <v>69</v>
      </c>
      <c r="M202" t="s">
        <v>75</v>
      </c>
      <c r="N202">
        <v>3000</v>
      </c>
      <c r="O202" t="s">
        <v>56</v>
      </c>
      <c r="P202">
        <v>3571</v>
      </c>
      <c r="Q202" t="s">
        <v>392</v>
      </c>
      <c r="R202">
        <v>0</v>
      </c>
      <c r="S202" t="s">
        <v>58</v>
      </c>
      <c r="T202" s="6">
        <v>31110042.100000001</v>
      </c>
      <c r="U202" s="1">
        <v>13000000</v>
      </c>
      <c r="V202" s="1">
        <v>30387685.75</v>
      </c>
      <c r="W202" s="1">
        <v>25569578.77</v>
      </c>
    </row>
    <row r="203" spans="1:23" x14ac:dyDescent="0.35">
      <c r="A203" t="str">
        <f t="shared" si="15"/>
        <v>1.1-00-X0502101536310</v>
      </c>
      <c r="B203" t="s">
        <v>1027</v>
      </c>
      <c r="C203" t="s">
        <v>269</v>
      </c>
      <c r="D203" s="8" t="s">
        <v>274</v>
      </c>
      <c r="E203" t="str">
        <f t="shared" si="12"/>
        <v>05</v>
      </c>
      <c r="F203" t="s">
        <v>67</v>
      </c>
      <c r="G203" t="s">
        <v>74</v>
      </c>
      <c r="H203" t="str">
        <f t="shared" si="13"/>
        <v>021</v>
      </c>
      <c r="I203" t="s">
        <v>115</v>
      </c>
      <c r="J203" t="s">
        <v>120</v>
      </c>
      <c r="K203" t="str">
        <f t="shared" si="14"/>
        <v>015</v>
      </c>
      <c r="L203" t="s">
        <v>69</v>
      </c>
      <c r="M203" t="s">
        <v>75</v>
      </c>
      <c r="N203">
        <v>3000</v>
      </c>
      <c r="O203" t="s">
        <v>56</v>
      </c>
      <c r="P203">
        <v>3631</v>
      </c>
      <c r="Q203" t="s">
        <v>393</v>
      </c>
      <c r="R203">
        <v>0</v>
      </c>
      <c r="S203" t="s">
        <v>58</v>
      </c>
      <c r="T203" s="6">
        <v>4866666.5999999996</v>
      </c>
      <c r="U203" s="1">
        <v>4000000</v>
      </c>
      <c r="V203" s="1">
        <v>4866666.5999999996</v>
      </c>
      <c r="W203" s="1">
        <v>4663888.83</v>
      </c>
    </row>
    <row r="204" spans="1:23" x14ac:dyDescent="0.35">
      <c r="A204" t="str">
        <f t="shared" si="15"/>
        <v>1.1-00-X0502101538210</v>
      </c>
      <c r="B204" t="s">
        <v>1027</v>
      </c>
      <c r="C204" t="s">
        <v>269</v>
      </c>
      <c r="D204" s="8" t="s">
        <v>274</v>
      </c>
      <c r="E204" t="str">
        <f t="shared" si="12"/>
        <v>05</v>
      </c>
      <c r="F204" t="s">
        <v>67</v>
      </c>
      <c r="G204" t="s">
        <v>74</v>
      </c>
      <c r="H204" t="str">
        <f t="shared" si="13"/>
        <v>021</v>
      </c>
      <c r="I204" t="s">
        <v>115</v>
      </c>
      <c r="J204" t="s">
        <v>120</v>
      </c>
      <c r="K204" t="str">
        <f t="shared" si="14"/>
        <v>015</v>
      </c>
      <c r="L204" t="s">
        <v>69</v>
      </c>
      <c r="M204" t="s">
        <v>75</v>
      </c>
      <c r="N204">
        <v>3000</v>
      </c>
      <c r="O204" t="s">
        <v>56</v>
      </c>
      <c r="P204">
        <v>3821</v>
      </c>
      <c r="Q204" t="s">
        <v>228</v>
      </c>
      <c r="R204">
        <v>0</v>
      </c>
      <c r="S204" t="s">
        <v>58</v>
      </c>
      <c r="T204" s="6">
        <v>784437.28</v>
      </c>
      <c r="U204" s="1">
        <v>0</v>
      </c>
      <c r="V204" s="1">
        <v>776354.39</v>
      </c>
      <c r="W204" s="1">
        <v>628841.82999999996</v>
      </c>
    </row>
    <row r="205" spans="1:23" x14ac:dyDescent="0.35">
      <c r="A205" t="str">
        <f t="shared" si="15"/>
        <v>1.1-00-X0502101539110</v>
      </c>
      <c r="B205" t="s">
        <v>1027</v>
      </c>
      <c r="C205" t="s">
        <v>269</v>
      </c>
      <c r="D205" s="8" t="s">
        <v>274</v>
      </c>
      <c r="E205" t="str">
        <f t="shared" si="12"/>
        <v>05</v>
      </c>
      <c r="F205" t="s">
        <v>67</v>
      </c>
      <c r="G205" t="s">
        <v>74</v>
      </c>
      <c r="H205" t="str">
        <f t="shared" si="13"/>
        <v>021</v>
      </c>
      <c r="I205" t="s">
        <v>115</v>
      </c>
      <c r="J205" t="s">
        <v>120</v>
      </c>
      <c r="K205" t="str">
        <f t="shared" si="14"/>
        <v>015</v>
      </c>
      <c r="L205" t="s">
        <v>69</v>
      </c>
      <c r="M205" t="s">
        <v>75</v>
      </c>
      <c r="N205">
        <v>3000</v>
      </c>
      <c r="O205" t="s">
        <v>56</v>
      </c>
      <c r="P205">
        <v>3911</v>
      </c>
      <c r="Q205" t="s">
        <v>394</v>
      </c>
      <c r="R205">
        <v>0</v>
      </c>
      <c r="S205" t="s">
        <v>58</v>
      </c>
      <c r="T205" s="6">
        <v>769294.64</v>
      </c>
      <c r="U205" s="1">
        <v>0</v>
      </c>
      <c r="V205" s="1">
        <v>528693.30000000005</v>
      </c>
      <c r="W205" s="1">
        <v>528693.30000000005</v>
      </c>
    </row>
    <row r="206" spans="1:23" x14ac:dyDescent="0.35">
      <c r="A206" t="str">
        <f t="shared" si="15"/>
        <v>1.1-00-X0502101539220</v>
      </c>
      <c r="B206" t="s">
        <v>1027</v>
      </c>
      <c r="C206" t="s">
        <v>269</v>
      </c>
      <c r="D206" s="8" t="s">
        <v>274</v>
      </c>
      <c r="E206" t="str">
        <f t="shared" si="12"/>
        <v>05</v>
      </c>
      <c r="F206" t="s">
        <v>67</v>
      </c>
      <c r="G206" t="s">
        <v>74</v>
      </c>
      <c r="H206" t="str">
        <f t="shared" si="13"/>
        <v>021</v>
      </c>
      <c r="I206" t="s">
        <v>115</v>
      </c>
      <c r="J206" t="s">
        <v>120</v>
      </c>
      <c r="K206" t="str">
        <f t="shared" si="14"/>
        <v>015</v>
      </c>
      <c r="L206" t="s">
        <v>69</v>
      </c>
      <c r="M206" t="s">
        <v>75</v>
      </c>
      <c r="N206">
        <v>3000</v>
      </c>
      <c r="O206" t="s">
        <v>56</v>
      </c>
      <c r="P206">
        <v>3922</v>
      </c>
      <c r="Q206" t="s">
        <v>258</v>
      </c>
      <c r="R206">
        <v>0</v>
      </c>
      <c r="S206" t="s">
        <v>58</v>
      </c>
      <c r="T206" s="6">
        <v>764694.38</v>
      </c>
      <c r="U206" s="1">
        <v>1000000</v>
      </c>
      <c r="V206" s="1">
        <v>733050.38</v>
      </c>
      <c r="W206" s="1">
        <v>733050.38</v>
      </c>
    </row>
    <row r="207" spans="1:23" x14ac:dyDescent="0.35">
      <c r="A207" t="str">
        <f t="shared" si="15"/>
        <v>1.1-00-X0502101539410</v>
      </c>
      <c r="B207" t="s">
        <v>1027</v>
      </c>
      <c r="C207" t="s">
        <v>269</v>
      </c>
      <c r="D207" s="8" t="s">
        <v>274</v>
      </c>
      <c r="E207" t="str">
        <f t="shared" si="12"/>
        <v>05</v>
      </c>
      <c r="F207" t="s">
        <v>67</v>
      </c>
      <c r="G207" t="s">
        <v>74</v>
      </c>
      <c r="H207" t="str">
        <f t="shared" si="13"/>
        <v>021</v>
      </c>
      <c r="I207" t="s">
        <v>115</v>
      </c>
      <c r="J207" t="s">
        <v>120</v>
      </c>
      <c r="K207" t="str">
        <f t="shared" si="14"/>
        <v>015</v>
      </c>
      <c r="L207" t="s">
        <v>69</v>
      </c>
      <c r="M207" t="s">
        <v>75</v>
      </c>
      <c r="N207">
        <v>3000</v>
      </c>
      <c r="O207" t="s">
        <v>56</v>
      </c>
      <c r="P207">
        <v>3941</v>
      </c>
      <c r="Q207" t="s">
        <v>328</v>
      </c>
      <c r="R207">
        <v>0</v>
      </c>
      <c r="S207" t="s">
        <v>58</v>
      </c>
      <c r="T207" s="6">
        <v>19109339.18</v>
      </c>
      <c r="U207" s="1">
        <v>10000000</v>
      </c>
      <c r="V207" s="1">
        <v>18119512.100000001</v>
      </c>
      <c r="W207" s="1">
        <v>17895046.039999999</v>
      </c>
    </row>
    <row r="208" spans="1:23" x14ac:dyDescent="0.35">
      <c r="A208" t="str">
        <f t="shared" si="15"/>
        <v>1.1-00-X0502101539620</v>
      </c>
      <c r="B208" t="s">
        <v>1027</v>
      </c>
      <c r="C208" t="s">
        <v>269</v>
      </c>
      <c r="D208" s="8" t="s">
        <v>274</v>
      </c>
      <c r="E208" t="str">
        <f t="shared" si="12"/>
        <v>05</v>
      </c>
      <c r="F208" t="s">
        <v>67</v>
      </c>
      <c r="G208" t="s">
        <v>74</v>
      </c>
      <c r="H208" t="str">
        <f t="shared" si="13"/>
        <v>021</v>
      </c>
      <c r="I208" t="s">
        <v>115</v>
      </c>
      <c r="J208" t="s">
        <v>120</v>
      </c>
      <c r="K208" t="str">
        <f t="shared" si="14"/>
        <v>015</v>
      </c>
      <c r="L208" t="s">
        <v>69</v>
      </c>
      <c r="M208" t="s">
        <v>75</v>
      </c>
      <c r="N208">
        <v>3000</v>
      </c>
      <c r="O208" t="s">
        <v>56</v>
      </c>
      <c r="P208">
        <v>3962</v>
      </c>
      <c r="Q208" t="s">
        <v>395</v>
      </c>
      <c r="R208">
        <v>0</v>
      </c>
      <c r="S208" t="s">
        <v>58</v>
      </c>
      <c r="T208" s="6">
        <v>11698</v>
      </c>
      <c r="U208" s="1">
        <v>75000</v>
      </c>
      <c r="V208" s="1">
        <v>11697</v>
      </c>
      <c r="W208" s="1">
        <v>11697</v>
      </c>
    </row>
    <row r="209" spans="1:23" x14ac:dyDescent="0.35">
      <c r="A209" t="str">
        <f t="shared" si="15"/>
        <v>1.1-00-X0502101551110</v>
      </c>
      <c r="B209" t="s">
        <v>1027</v>
      </c>
      <c r="C209" t="s">
        <v>269</v>
      </c>
      <c r="D209" s="8" t="s">
        <v>274</v>
      </c>
      <c r="E209" t="str">
        <f t="shared" si="12"/>
        <v>05</v>
      </c>
      <c r="F209" t="s">
        <v>67</v>
      </c>
      <c r="G209" t="s">
        <v>74</v>
      </c>
      <c r="H209" t="str">
        <f t="shared" si="13"/>
        <v>021</v>
      </c>
      <c r="I209" t="s">
        <v>115</v>
      </c>
      <c r="J209" t="s">
        <v>120</v>
      </c>
      <c r="K209" t="str">
        <f t="shared" si="14"/>
        <v>015</v>
      </c>
      <c r="L209" t="s">
        <v>69</v>
      </c>
      <c r="M209" t="s">
        <v>75</v>
      </c>
      <c r="N209">
        <v>5000</v>
      </c>
      <c r="O209" t="s">
        <v>118</v>
      </c>
      <c r="P209">
        <v>5111</v>
      </c>
      <c r="Q209" t="s">
        <v>119</v>
      </c>
      <c r="R209">
        <v>0</v>
      </c>
      <c r="S209" t="s">
        <v>58</v>
      </c>
      <c r="T209" s="6">
        <v>621837.72</v>
      </c>
      <c r="U209" s="1">
        <v>100000</v>
      </c>
      <c r="V209" s="1">
        <v>621837.72</v>
      </c>
      <c r="W209" s="1">
        <v>621837.72</v>
      </c>
    </row>
    <row r="210" spans="1:23" x14ac:dyDescent="0.35">
      <c r="A210" t="str">
        <f t="shared" si="15"/>
        <v>1.1-00-X0502101551910</v>
      </c>
      <c r="B210" t="s">
        <v>1027</v>
      </c>
      <c r="C210" t="s">
        <v>269</v>
      </c>
      <c r="D210" s="8" t="s">
        <v>274</v>
      </c>
      <c r="E210" t="str">
        <f t="shared" si="12"/>
        <v>05</v>
      </c>
      <c r="F210" t="s">
        <v>67</v>
      </c>
      <c r="G210" t="s">
        <v>74</v>
      </c>
      <c r="H210" t="str">
        <f t="shared" si="13"/>
        <v>021</v>
      </c>
      <c r="I210" t="s">
        <v>115</v>
      </c>
      <c r="J210" t="s">
        <v>120</v>
      </c>
      <c r="K210" t="str">
        <f t="shared" si="14"/>
        <v>015</v>
      </c>
      <c r="L210" t="s">
        <v>69</v>
      </c>
      <c r="M210" t="s">
        <v>75</v>
      </c>
      <c r="N210">
        <v>5000</v>
      </c>
      <c r="O210" t="s">
        <v>118</v>
      </c>
      <c r="P210">
        <v>5191</v>
      </c>
      <c r="Q210" t="s">
        <v>121</v>
      </c>
      <c r="R210">
        <v>0</v>
      </c>
      <c r="S210" t="s">
        <v>58</v>
      </c>
      <c r="T210" s="1">
        <v>0</v>
      </c>
      <c r="U210" s="1">
        <v>68041</v>
      </c>
      <c r="V210" s="1">
        <v>0</v>
      </c>
      <c r="W210" s="1">
        <v>0</v>
      </c>
    </row>
    <row r="211" spans="1:23" x14ac:dyDescent="0.35">
      <c r="A211" t="str">
        <f t="shared" si="15"/>
        <v>1.1-00-X0502101552110</v>
      </c>
      <c r="B211" t="s">
        <v>1027</v>
      </c>
      <c r="C211" t="s">
        <v>269</v>
      </c>
      <c r="D211" s="8" t="s">
        <v>274</v>
      </c>
      <c r="E211" t="str">
        <f t="shared" si="12"/>
        <v>05</v>
      </c>
      <c r="F211" t="s">
        <v>67</v>
      </c>
      <c r="G211" t="s">
        <v>74</v>
      </c>
      <c r="H211" t="str">
        <f t="shared" si="13"/>
        <v>021</v>
      </c>
      <c r="I211" t="s">
        <v>115</v>
      </c>
      <c r="J211" t="s">
        <v>120</v>
      </c>
      <c r="K211" t="str">
        <f t="shared" si="14"/>
        <v>015</v>
      </c>
      <c r="L211" t="s">
        <v>69</v>
      </c>
      <c r="M211" t="s">
        <v>75</v>
      </c>
      <c r="N211">
        <v>5000</v>
      </c>
      <c r="O211" t="s">
        <v>118</v>
      </c>
      <c r="P211">
        <v>5211</v>
      </c>
      <c r="Q211" t="s">
        <v>365</v>
      </c>
      <c r="R211">
        <v>0</v>
      </c>
      <c r="S211" t="s">
        <v>58</v>
      </c>
      <c r="T211" s="6">
        <v>108130.56</v>
      </c>
      <c r="U211" s="1">
        <v>0</v>
      </c>
      <c r="V211" s="1">
        <v>108130.56</v>
      </c>
      <c r="W211" s="1">
        <v>108130.56</v>
      </c>
    </row>
    <row r="212" spans="1:23" x14ac:dyDescent="0.35">
      <c r="A212" t="str">
        <f t="shared" si="15"/>
        <v>0502101554110</v>
      </c>
      <c r="C212" t="s">
        <v>234</v>
      </c>
      <c r="D212" s="5" t="s">
        <v>235</v>
      </c>
      <c r="E212" t="str">
        <f t="shared" si="12"/>
        <v>05</v>
      </c>
      <c r="F212" t="s">
        <v>67</v>
      </c>
      <c r="G212" t="s">
        <v>74</v>
      </c>
      <c r="H212" t="str">
        <f t="shared" si="13"/>
        <v>021</v>
      </c>
      <c r="I212" t="s">
        <v>115</v>
      </c>
      <c r="J212" t="s">
        <v>120</v>
      </c>
      <c r="K212" t="str">
        <f t="shared" si="14"/>
        <v>015</v>
      </c>
      <c r="L212" t="s">
        <v>69</v>
      </c>
      <c r="M212" t="s">
        <v>75</v>
      </c>
      <c r="N212">
        <v>5000</v>
      </c>
      <c r="O212" t="s">
        <v>118</v>
      </c>
      <c r="P212">
        <v>5411</v>
      </c>
      <c r="Q212" t="s">
        <v>242</v>
      </c>
      <c r="R212">
        <v>0</v>
      </c>
      <c r="S212" t="s">
        <v>58</v>
      </c>
      <c r="T212" s="6">
        <v>361499.99</v>
      </c>
      <c r="U212" s="1">
        <v>0</v>
      </c>
      <c r="V212" s="1">
        <v>351399.99</v>
      </c>
      <c r="W212" s="1">
        <v>351399.99</v>
      </c>
    </row>
    <row r="213" spans="1:23" x14ac:dyDescent="0.35">
      <c r="A213" t="str">
        <f t="shared" si="15"/>
        <v>1.1-00-X0502101554110</v>
      </c>
      <c r="B213" t="s">
        <v>1027</v>
      </c>
      <c r="C213" t="s">
        <v>269</v>
      </c>
      <c r="D213" s="8" t="s">
        <v>274</v>
      </c>
      <c r="E213" t="str">
        <f t="shared" si="12"/>
        <v>05</v>
      </c>
      <c r="F213" t="s">
        <v>67</v>
      </c>
      <c r="G213" t="s">
        <v>74</v>
      </c>
      <c r="H213" t="str">
        <f t="shared" si="13"/>
        <v>021</v>
      </c>
      <c r="I213" t="s">
        <v>115</v>
      </c>
      <c r="J213" t="s">
        <v>120</v>
      </c>
      <c r="K213" t="str">
        <f t="shared" si="14"/>
        <v>015</v>
      </c>
      <c r="L213" t="s">
        <v>69</v>
      </c>
      <c r="M213" t="s">
        <v>75</v>
      </c>
      <c r="N213">
        <v>5000</v>
      </c>
      <c r="O213" t="s">
        <v>118</v>
      </c>
      <c r="P213">
        <v>5411</v>
      </c>
      <c r="Q213" t="s">
        <v>242</v>
      </c>
      <c r="R213">
        <v>0</v>
      </c>
      <c r="S213" t="s">
        <v>58</v>
      </c>
      <c r="T213" s="6">
        <v>3380000</v>
      </c>
      <c r="U213" s="1">
        <v>0</v>
      </c>
      <c r="V213" s="1">
        <v>3380000</v>
      </c>
      <c r="W213" s="1">
        <v>3380000</v>
      </c>
    </row>
    <row r="214" spans="1:23" x14ac:dyDescent="0.35">
      <c r="A214" t="str">
        <f t="shared" si="15"/>
        <v>1.1-00-X0502101556410</v>
      </c>
      <c r="B214" t="s">
        <v>1027</v>
      </c>
      <c r="C214" t="s">
        <v>269</v>
      </c>
      <c r="D214" s="8" t="s">
        <v>274</v>
      </c>
      <c r="E214" t="str">
        <f t="shared" si="12"/>
        <v>05</v>
      </c>
      <c r="F214" t="s">
        <v>67</v>
      </c>
      <c r="G214" t="s">
        <v>74</v>
      </c>
      <c r="H214" t="str">
        <f t="shared" si="13"/>
        <v>021</v>
      </c>
      <c r="I214" t="s">
        <v>115</v>
      </c>
      <c r="J214" t="s">
        <v>120</v>
      </c>
      <c r="K214" t="str">
        <f t="shared" si="14"/>
        <v>015</v>
      </c>
      <c r="L214" t="s">
        <v>69</v>
      </c>
      <c r="M214" t="s">
        <v>75</v>
      </c>
      <c r="N214">
        <v>5000</v>
      </c>
      <c r="O214" t="s">
        <v>118</v>
      </c>
      <c r="P214">
        <v>5641</v>
      </c>
      <c r="Q214" t="s">
        <v>244</v>
      </c>
      <c r="R214">
        <v>0</v>
      </c>
      <c r="S214" t="s">
        <v>58</v>
      </c>
      <c r="T214" s="6">
        <v>78913.64</v>
      </c>
      <c r="U214" s="1">
        <v>0</v>
      </c>
      <c r="V214" s="1">
        <v>78913.64</v>
      </c>
      <c r="W214" s="1">
        <v>78913.64</v>
      </c>
    </row>
    <row r="215" spans="1:23" x14ac:dyDescent="0.35">
      <c r="A215" t="str">
        <f t="shared" si="15"/>
        <v>1.1-00-X0502401511110</v>
      </c>
      <c r="B215" t="s">
        <v>1027</v>
      </c>
      <c r="C215" t="s">
        <v>269</v>
      </c>
      <c r="D215" s="8" t="s">
        <v>274</v>
      </c>
      <c r="E215" t="str">
        <f t="shared" si="12"/>
        <v>05</v>
      </c>
      <c r="F215" t="s">
        <v>67</v>
      </c>
      <c r="G215" t="s">
        <v>74</v>
      </c>
      <c r="H215" t="str">
        <f t="shared" si="13"/>
        <v>024</v>
      </c>
      <c r="I215" t="s">
        <v>68</v>
      </c>
      <c r="J215" t="s">
        <v>71</v>
      </c>
      <c r="K215" t="str">
        <f t="shared" si="14"/>
        <v>015</v>
      </c>
      <c r="L215" t="s">
        <v>69</v>
      </c>
      <c r="M215" t="s">
        <v>75</v>
      </c>
      <c r="N215">
        <v>1000</v>
      </c>
      <c r="O215" t="s">
        <v>71</v>
      </c>
      <c r="P215">
        <v>1111</v>
      </c>
      <c r="Q215" t="s">
        <v>72</v>
      </c>
      <c r="R215">
        <v>0</v>
      </c>
      <c r="S215" t="s">
        <v>58</v>
      </c>
      <c r="T215" s="1">
        <v>12732416.939999999</v>
      </c>
      <c r="U215" s="1">
        <v>12358086.84</v>
      </c>
      <c r="V215" s="1">
        <v>12218750.189999999</v>
      </c>
      <c r="W215" s="1">
        <v>12218750.189999999</v>
      </c>
    </row>
    <row r="216" spans="1:23" x14ac:dyDescent="0.35">
      <c r="A216" t="str">
        <f t="shared" si="15"/>
        <v>1.1-00-X0502401511310</v>
      </c>
      <c r="B216" t="s">
        <v>1027</v>
      </c>
      <c r="C216" t="s">
        <v>269</v>
      </c>
      <c r="D216" s="8" t="s">
        <v>274</v>
      </c>
      <c r="E216" t="str">
        <f t="shared" si="12"/>
        <v>05</v>
      </c>
      <c r="F216" t="s">
        <v>67</v>
      </c>
      <c r="G216" t="s">
        <v>74</v>
      </c>
      <c r="H216" t="str">
        <f t="shared" si="13"/>
        <v>024</v>
      </c>
      <c r="I216" t="s">
        <v>68</v>
      </c>
      <c r="J216" t="s">
        <v>71</v>
      </c>
      <c r="K216" t="str">
        <f t="shared" si="14"/>
        <v>015</v>
      </c>
      <c r="L216" t="s">
        <v>69</v>
      </c>
      <c r="M216" t="s">
        <v>75</v>
      </c>
      <c r="N216">
        <v>1000</v>
      </c>
      <c r="O216" t="s">
        <v>71</v>
      </c>
      <c r="P216">
        <v>1131</v>
      </c>
      <c r="Q216" t="s">
        <v>89</v>
      </c>
      <c r="R216">
        <v>0</v>
      </c>
      <c r="S216" t="s">
        <v>58</v>
      </c>
      <c r="T216" s="1">
        <v>0</v>
      </c>
      <c r="U216" s="1">
        <v>44684572.030000001</v>
      </c>
      <c r="V216" s="1">
        <v>0</v>
      </c>
      <c r="W216" s="1">
        <v>0</v>
      </c>
    </row>
    <row r="217" spans="1:23" x14ac:dyDescent="0.35">
      <c r="A217" t="str">
        <f t="shared" si="15"/>
        <v>1.1-00-X0502401512110</v>
      </c>
      <c r="B217" t="s">
        <v>1027</v>
      </c>
      <c r="C217" t="s">
        <v>269</v>
      </c>
      <c r="D217" s="8" t="s">
        <v>274</v>
      </c>
      <c r="E217" t="str">
        <f t="shared" si="12"/>
        <v>05</v>
      </c>
      <c r="F217" t="s">
        <v>67</v>
      </c>
      <c r="G217" t="s">
        <v>74</v>
      </c>
      <c r="H217" t="str">
        <f t="shared" si="13"/>
        <v>024</v>
      </c>
      <c r="I217" t="s">
        <v>68</v>
      </c>
      <c r="J217" t="s">
        <v>71</v>
      </c>
      <c r="K217" t="str">
        <f t="shared" si="14"/>
        <v>015</v>
      </c>
      <c r="L217" t="s">
        <v>69</v>
      </c>
      <c r="M217" t="s">
        <v>75</v>
      </c>
      <c r="N217">
        <v>1000</v>
      </c>
      <c r="O217" t="s">
        <v>71</v>
      </c>
      <c r="P217">
        <v>1211</v>
      </c>
      <c r="Q217" t="s">
        <v>122</v>
      </c>
      <c r="R217">
        <v>0</v>
      </c>
      <c r="S217" t="s">
        <v>58</v>
      </c>
      <c r="T217" s="1">
        <v>1160699.94</v>
      </c>
      <c r="U217" s="1">
        <v>0</v>
      </c>
      <c r="V217" s="1">
        <v>1160699.94</v>
      </c>
      <c r="W217" s="1">
        <v>1160699.94</v>
      </c>
    </row>
    <row r="218" spans="1:23" x14ac:dyDescent="0.35">
      <c r="A218" t="str">
        <f t="shared" si="15"/>
        <v>1.1-00-X0502401512210</v>
      </c>
      <c r="B218" t="s">
        <v>1027</v>
      </c>
      <c r="C218" t="s">
        <v>269</v>
      </c>
      <c r="D218" s="8" t="s">
        <v>274</v>
      </c>
      <c r="E218" t="str">
        <f t="shared" si="12"/>
        <v>05</v>
      </c>
      <c r="F218" t="s">
        <v>67</v>
      </c>
      <c r="G218" t="s">
        <v>74</v>
      </c>
      <c r="H218" t="str">
        <f t="shared" si="13"/>
        <v>024</v>
      </c>
      <c r="I218" t="s">
        <v>68</v>
      </c>
      <c r="J218" t="s">
        <v>71</v>
      </c>
      <c r="K218" t="str">
        <f t="shared" si="14"/>
        <v>015</v>
      </c>
      <c r="L218" t="s">
        <v>69</v>
      </c>
      <c r="M218" t="s">
        <v>75</v>
      </c>
      <c r="N218">
        <v>1000</v>
      </c>
      <c r="O218" t="s">
        <v>71</v>
      </c>
      <c r="P218">
        <v>1221</v>
      </c>
      <c r="Q218" t="s">
        <v>77</v>
      </c>
      <c r="R218">
        <v>0</v>
      </c>
      <c r="S218" t="s">
        <v>58</v>
      </c>
      <c r="T218" s="1">
        <v>0</v>
      </c>
      <c r="U218" s="1">
        <v>96348361.019999996</v>
      </c>
      <c r="V218" s="1">
        <v>0</v>
      </c>
      <c r="W218" s="1">
        <v>0</v>
      </c>
    </row>
    <row r="219" spans="1:23" x14ac:dyDescent="0.35">
      <c r="A219" t="str">
        <f t="shared" si="15"/>
        <v>1.1-00-X0502401512310</v>
      </c>
      <c r="B219" t="s">
        <v>1027</v>
      </c>
      <c r="C219" t="s">
        <v>269</v>
      </c>
      <c r="D219" s="8" t="s">
        <v>274</v>
      </c>
      <c r="E219" t="str">
        <f t="shared" si="12"/>
        <v>05</v>
      </c>
      <c r="F219" t="s">
        <v>67</v>
      </c>
      <c r="G219" t="s">
        <v>74</v>
      </c>
      <c r="H219" t="str">
        <f t="shared" si="13"/>
        <v>024</v>
      </c>
      <c r="I219" t="s">
        <v>68</v>
      </c>
      <c r="J219" t="s">
        <v>71</v>
      </c>
      <c r="K219" t="str">
        <f t="shared" si="14"/>
        <v>015</v>
      </c>
      <c r="L219" t="s">
        <v>69</v>
      </c>
      <c r="M219" t="s">
        <v>75</v>
      </c>
      <c r="N219">
        <v>1000</v>
      </c>
      <c r="O219" t="s">
        <v>71</v>
      </c>
      <c r="P219">
        <v>1231</v>
      </c>
      <c r="Q219" t="s">
        <v>397</v>
      </c>
      <c r="R219">
        <v>0</v>
      </c>
      <c r="S219" t="s">
        <v>58</v>
      </c>
      <c r="T219" s="1">
        <v>0</v>
      </c>
      <c r="U219" s="1">
        <v>26400</v>
      </c>
      <c r="V219" s="1">
        <v>0</v>
      </c>
      <c r="W219" s="1">
        <v>0</v>
      </c>
    </row>
    <row r="220" spans="1:23" x14ac:dyDescent="0.35">
      <c r="A220" t="str">
        <f t="shared" si="15"/>
        <v>1.1-00-X0502401513210</v>
      </c>
      <c r="B220" t="s">
        <v>1027</v>
      </c>
      <c r="C220" t="s">
        <v>269</v>
      </c>
      <c r="D220" s="8" t="s">
        <v>274</v>
      </c>
      <c r="E220" t="str">
        <f t="shared" si="12"/>
        <v>05</v>
      </c>
      <c r="F220" t="s">
        <v>67</v>
      </c>
      <c r="G220" t="s">
        <v>74</v>
      </c>
      <c r="H220" t="str">
        <f t="shared" si="13"/>
        <v>024</v>
      </c>
      <c r="I220" t="s">
        <v>68</v>
      </c>
      <c r="J220" t="s">
        <v>71</v>
      </c>
      <c r="K220" t="str">
        <f t="shared" si="14"/>
        <v>015</v>
      </c>
      <c r="L220" t="s">
        <v>69</v>
      </c>
      <c r="M220" t="s">
        <v>75</v>
      </c>
      <c r="N220">
        <v>1000</v>
      </c>
      <c r="O220" t="s">
        <v>71</v>
      </c>
      <c r="P220">
        <v>1321</v>
      </c>
      <c r="Q220" t="s">
        <v>91</v>
      </c>
      <c r="R220">
        <v>0</v>
      </c>
      <c r="S220" t="s">
        <v>58</v>
      </c>
      <c r="T220" s="1">
        <v>283501.65999999997</v>
      </c>
      <c r="U220" s="1">
        <v>20250338.210000001</v>
      </c>
      <c r="V220" s="1">
        <v>283501.65999999997</v>
      </c>
      <c r="W220" s="1">
        <v>282928.74</v>
      </c>
    </row>
    <row r="221" spans="1:23" x14ac:dyDescent="0.35">
      <c r="A221" t="str">
        <f t="shared" si="15"/>
        <v>1.1-00-X0502401513220</v>
      </c>
      <c r="B221" t="s">
        <v>1027</v>
      </c>
      <c r="C221" t="s">
        <v>269</v>
      </c>
      <c r="D221" s="8" t="s">
        <v>274</v>
      </c>
      <c r="E221" t="str">
        <f t="shared" si="12"/>
        <v>05</v>
      </c>
      <c r="F221" t="s">
        <v>67</v>
      </c>
      <c r="G221" t="s">
        <v>74</v>
      </c>
      <c r="H221" t="str">
        <f t="shared" si="13"/>
        <v>024</v>
      </c>
      <c r="I221" t="s">
        <v>68</v>
      </c>
      <c r="J221" t="s">
        <v>71</v>
      </c>
      <c r="K221" t="str">
        <f t="shared" si="14"/>
        <v>015</v>
      </c>
      <c r="L221" t="s">
        <v>69</v>
      </c>
      <c r="M221" t="s">
        <v>75</v>
      </c>
      <c r="N221">
        <v>1000</v>
      </c>
      <c r="O221" t="s">
        <v>71</v>
      </c>
      <c r="P221">
        <v>1322</v>
      </c>
      <c r="Q221" t="s">
        <v>92</v>
      </c>
      <c r="R221">
        <v>0</v>
      </c>
      <c r="S221" t="s">
        <v>58</v>
      </c>
      <c r="T221" s="1">
        <v>0</v>
      </c>
      <c r="U221" s="1">
        <v>88907687.939999998</v>
      </c>
      <c r="V221" s="1">
        <v>0</v>
      </c>
      <c r="W221" s="1">
        <v>-12604.17</v>
      </c>
    </row>
    <row r="222" spans="1:23" x14ac:dyDescent="0.35">
      <c r="A222" t="str">
        <f t="shared" si="15"/>
        <v>1.1-00-X0502401513310</v>
      </c>
      <c r="B222" t="s">
        <v>1027</v>
      </c>
      <c r="C222" t="s">
        <v>269</v>
      </c>
      <c r="D222" s="8" t="s">
        <v>274</v>
      </c>
      <c r="E222" t="str">
        <f t="shared" si="12"/>
        <v>05</v>
      </c>
      <c r="F222" t="s">
        <v>67</v>
      </c>
      <c r="G222" t="s">
        <v>74</v>
      </c>
      <c r="H222" t="str">
        <f t="shared" si="13"/>
        <v>024</v>
      </c>
      <c r="I222" t="s">
        <v>68</v>
      </c>
      <c r="J222" t="s">
        <v>71</v>
      </c>
      <c r="K222" t="str">
        <f t="shared" si="14"/>
        <v>015</v>
      </c>
      <c r="L222" t="s">
        <v>69</v>
      </c>
      <c r="M222" t="s">
        <v>75</v>
      </c>
      <c r="N222">
        <v>1000</v>
      </c>
      <c r="O222" t="s">
        <v>71</v>
      </c>
      <c r="P222">
        <v>1331</v>
      </c>
      <c r="Q222" t="s">
        <v>398</v>
      </c>
      <c r="R222">
        <v>0</v>
      </c>
      <c r="S222" t="s">
        <v>58</v>
      </c>
      <c r="T222" s="1">
        <v>700000</v>
      </c>
      <c r="U222" s="1">
        <v>600000</v>
      </c>
      <c r="V222" s="1">
        <v>629301.63</v>
      </c>
      <c r="W222" s="1">
        <v>629301.63</v>
      </c>
    </row>
    <row r="223" spans="1:23" x14ac:dyDescent="0.35">
      <c r="A223" t="str">
        <f t="shared" si="15"/>
        <v>1.1-00-X0502401513410</v>
      </c>
      <c r="B223" t="s">
        <v>1027</v>
      </c>
      <c r="C223" t="s">
        <v>269</v>
      </c>
      <c r="D223" s="8" t="s">
        <v>274</v>
      </c>
      <c r="E223" t="str">
        <f t="shared" si="12"/>
        <v>05</v>
      </c>
      <c r="F223" t="s">
        <v>67</v>
      </c>
      <c r="G223" t="s">
        <v>74</v>
      </c>
      <c r="H223" t="str">
        <f t="shared" si="13"/>
        <v>024</v>
      </c>
      <c r="I223" t="s">
        <v>68</v>
      </c>
      <c r="J223" t="s">
        <v>71</v>
      </c>
      <c r="K223" t="str">
        <f t="shared" si="14"/>
        <v>015</v>
      </c>
      <c r="L223" t="s">
        <v>69</v>
      </c>
      <c r="M223" t="s">
        <v>75</v>
      </c>
      <c r="N223">
        <v>1000</v>
      </c>
      <c r="O223" t="s">
        <v>71</v>
      </c>
      <c r="P223">
        <v>1341</v>
      </c>
      <c r="Q223" t="s">
        <v>399</v>
      </c>
      <c r="R223">
        <v>0</v>
      </c>
      <c r="S223" t="s">
        <v>58</v>
      </c>
      <c r="T223" s="1">
        <v>2500000</v>
      </c>
      <c r="U223" s="1">
        <v>7500000</v>
      </c>
      <c r="V223" s="1">
        <v>2330137.6000000001</v>
      </c>
      <c r="W223" s="1">
        <v>2330137.6000000001</v>
      </c>
    </row>
    <row r="224" spans="1:23" x14ac:dyDescent="0.35">
      <c r="A224" t="str">
        <f t="shared" si="15"/>
        <v>1.1-00-X0502401514110</v>
      </c>
      <c r="B224" t="s">
        <v>1027</v>
      </c>
      <c r="C224" t="s">
        <v>269</v>
      </c>
      <c r="D224" s="8" t="s">
        <v>274</v>
      </c>
      <c r="E224" t="str">
        <f t="shared" si="12"/>
        <v>05</v>
      </c>
      <c r="F224" t="s">
        <v>67</v>
      </c>
      <c r="G224" t="s">
        <v>74</v>
      </c>
      <c r="H224" t="str">
        <f t="shared" si="13"/>
        <v>024</v>
      </c>
      <c r="I224" t="s">
        <v>68</v>
      </c>
      <c r="J224" t="s">
        <v>71</v>
      </c>
      <c r="K224" t="str">
        <f t="shared" si="14"/>
        <v>015</v>
      </c>
      <c r="L224" t="s">
        <v>69</v>
      </c>
      <c r="M224" t="s">
        <v>75</v>
      </c>
      <c r="N224">
        <v>1000</v>
      </c>
      <c r="O224" t="s">
        <v>71</v>
      </c>
      <c r="P224">
        <v>1411</v>
      </c>
      <c r="Q224" t="s">
        <v>94</v>
      </c>
      <c r="R224">
        <v>0</v>
      </c>
      <c r="S224" t="s">
        <v>58</v>
      </c>
      <c r="T224" s="1">
        <v>4385025.49</v>
      </c>
      <c r="U224" s="1">
        <v>51611491.210000001</v>
      </c>
      <c r="V224" s="1">
        <v>4385025.49</v>
      </c>
      <c r="W224" s="1">
        <v>4380438.28</v>
      </c>
    </row>
    <row r="225" spans="1:23" x14ac:dyDescent="0.35">
      <c r="A225" t="str">
        <f t="shared" si="15"/>
        <v>1.1-00-X0502401514210</v>
      </c>
      <c r="B225" t="s">
        <v>1027</v>
      </c>
      <c r="C225" t="s">
        <v>269</v>
      </c>
      <c r="D225" s="8" t="s">
        <v>274</v>
      </c>
      <c r="E225" t="str">
        <f t="shared" si="12"/>
        <v>05</v>
      </c>
      <c r="F225" t="s">
        <v>67</v>
      </c>
      <c r="G225" t="s">
        <v>74</v>
      </c>
      <c r="H225" t="str">
        <f t="shared" si="13"/>
        <v>024</v>
      </c>
      <c r="I225" t="s">
        <v>68</v>
      </c>
      <c r="J225" t="s">
        <v>71</v>
      </c>
      <c r="K225" t="str">
        <f t="shared" si="14"/>
        <v>015</v>
      </c>
      <c r="L225" t="s">
        <v>69</v>
      </c>
      <c r="M225" t="s">
        <v>75</v>
      </c>
      <c r="N225">
        <v>1000</v>
      </c>
      <c r="O225" t="s">
        <v>71</v>
      </c>
      <c r="P225">
        <v>1421</v>
      </c>
      <c r="Q225" t="s">
        <v>96</v>
      </c>
      <c r="R225">
        <v>0</v>
      </c>
      <c r="S225" t="s">
        <v>58</v>
      </c>
      <c r="T225" s="1">
        <v>0</v>
      </c>
      <c r="U225" s="1">
        <v>32055745.600000001</v>
      </c>
      <c r="V225" s="1">
        <v>0</v>
      </c>
      <c r="W225" s="1">
        <v>0</v>
      </c>
    </row>
    <row r="226" spans="1:23" x14ac:dyDescent="0.35">
      <c r="A226" t="str">
        <f t="shared" si="15"/>
        <v>1.1-00-X0502401514310</v>
      </c>
      <c r="B226" t="s">
        <v>1027</v>
      </c>
      <c r="C226" t="s">
        <v>269</v>
      </c>
      <c r="D226" s="8" t="s">
        <v>274</v>
      </c>
      <c r="E226" t="str">
        <f t="shared" si="12"/>
        <v>05</v>
      </c>
      <c r="F226" t="s">
        <v>67</v>
      </c>
      <c r="G226" t="s">
        <v>74</v>
      </c>
      <c r="H226" t="str">
        <f t="shared" si="13"/>
        <v>024</v>
      </c>
      <c r="I226" t="s">
        <v>68</v>
      </c>
      <c r="J226" t="s">
        <v>71</v>
      </c>
      <c r="K226" t="str">
        <f t="shared" si="14"/>
        <v>015</v>
      </c>
      <c r="L226" t="s">
        <v>69</v>
      </c>
      <c r="M226" t="s">
        <v>75</v>
      </c>
      <c r="N226">
        <v>1000</v>
      </c>
      <c r="O226" t="s">
        <v>71</v>
      </c>
      <c r="P226">
        <v>1431</v>
      </c>
      <c r="Q226" t="s">
        <v>97</v>
      </c>
      <c r="R226">
        <v>0</v>
      </c>
      <c r="S226" t="s">
        <v>58</v>
      </c>
      <c r="T226" s="1">
        <v>0</v>
      </c>
      <c r="U226" s="1">
        <v>21703830.41</v>
      </c>
      <c r="V226" s="1">
        <v>0</v>
      </c>
      <c r="W226" s="1">
        <v>0</v>
      </c>
    </row>
    <row r="227" spans="1:23" x14ac:dyDescent="0.35">
      <c r="A227" t="str">
        <f t="shared" si="15"/>
        <v>1.1-00-X0502401514320</v>
      </c>
      <c r="B227" t="s">
        <v>1027</v>
      </c>
      <c r="C227" t="s">
        <v>269</v>
      </c>
      <c r="D227" s="8" t="s">
        <v>274</v>
      </c>
      <c r="E227" t="str">
        <f t="shared" si="12"/>
        <v>05</v>
      </c>
      <c r="F227" t="s">
        <v>67</v>
      </c>
      <c r="G227" t="s">
        <v>74</v>
      </c>
      <c r="H227" t="str">
        <f t="shared" si="13"/>
        <v>024</v>
      </c>
      <c r="I227" t="s">
        <v>68</v>
      </c>
      <c r="J227" t="s">
        <v>71</v>
      </c>
      <c r="K227" t="str">
        <f t="shared" si="14"/>
        <v>015</v>
      </c>
      <c r="L227" t="s">
        <v>69</v>
      </c>
      <c r="M227" t="s">
        <v>75</v>
      </c>
      <c r="N227">
        <v>1000</v>
      </c>
      <c r="O227" t="s">
        <v>71</v>
      </c>
      <c r="P227">
        <v>1432</v>
      </c>
      <c r="Q227" t="s">
        <v>98</v>
      </c>
      <c r="R227">
        <v>0</v>
      </c>
      <c r="S227" t="s">
        <v>58</v>
      </c>
      <c r="T227" s="1">
        <v>106026219.72</v>
      </c>
      <c r="U227" s="1">
        <v>148886916.09</v>
      </c>
      <c r="V227" s="1">
        <v>106026219.72</v>
      </c>
      <c r="W227" s="1">
        <v>106026219.72</v>
      </c>
    </row>
    <row r="228" spans="1:23" x14ac:dyDescent="0.35">
      <c r="A228" t="str">
        <f t="shared" si="15"/>
        <v>1.1-00-X0502401514410</v>
      </c>
      <c r="B228" t="s">
        <v>1027</v>
      </c>
      <c r="C228" t="s">
        <v>269</v>
      </c>
      <c r="D228" s="8" t="s">
        <v>274</v>
      </c>
      <c r="E228" t="str">
        <f t="shared" si="12"/>
        <v>05</v>
      </c>
      <c r="F228" t="s">
        <v>67</v>
      </c>
      <c r="G228" t="s">
        <v>74</v>
      </c>
      <c r="H228" t="str">
        <f t="shared" si="13"/>
        <v>024</v>
      </c>
      <c r="I228" t="s">
        <v>68</v>
      </c>
      <c r="J228" t="s">
        <v>71</v>
      </c>
      <c r="K228" t="str">
        <f t="shared" si="14"/>
        <v>015</v>
      </c>
      <c r="L228" t="s">
        <v>69</v>
      </c>
      <c r="M228" t="s">
        <v>75</v>
      </c>
      <c r="N228">
        <v>1000</v>
      </c>
      <c r="O228" t="s">
        <v>71</v>
      </c>
      <c r="P228">
        <v>1441</v>
      </c>
      <c r="Q228" t="s">
        <v>99</v>
      </c>
      <c r="R228">
        <v>0</v>
      </c>
      <c r="S228" t="s">
        <v>58</v>
      </c>
      <c r="T228" s="1">
        <v>13616211</v>
      </c>
      <c r="U228" s="1">
        <v>10000000</v>
      </c>
      <c r="V228" s="1">
        <v>13606210.52</v>
      </c>
      <c r="W228" s="1">
        <v>13606210.52</v>
      </c>
    </row>
    <row r="229" spans="1:23" x14ac:dyDescent="0.35">
      <c r="A229" t="str">
        <f t="shared" si="15"/>
        <v>1.1-00-X0502401515210</v>
      </c>
      <c r="B229" t="s">
        <v>1027</v>
      </c>
      <c r="C229" t="s">
        <v>269</v>
      </c>
      <c r="D229" s="8" t="s">
        <v>274</v>
      </c>
      <c r="E229" t="str">
        <f t="shared" si="12"/>
        <v>05</v>
      </c>
      <c r="F229" t="s">
        <v>67</v>
      </c>
      <c r="G229" t="s">
        <v>74</v>
      </c>
      <c r="H229" t="str">
        <f t="shared" si="13"/>
        <v>024</v>
      </c>
      <c r="I229" t="s">
        <v>68</v>
      </c>
      <c r="J229" t="s">
        <v>71</v>
      </c>
      <c r="K229" t="str">
        <f t="shared" si="14"/>
        <v>015</v>
      </c>
      <c r="L229" t="s">
        <v>69</v>
      </c>
      <c r="M229" t="s">
        <v>75</v>
      </c>
      <c r="N229">
        <v>1000</v>
      </c>
      <c r="O229" t="s">
        <v>71</v>
      </c>
      <c r="P229">
        <v>1521</v>
      </c>
      <c r="Q229" t="s">
        <v>400</v>
      </c>
      <c r="R229">
        <v>0</v>
      </c>
      <c r="S229" t="s">
        <v>58</v>
      </c>
      <c r="T229" s="1">
        <v>0</v>
      </c>
      <c r="U229" s="1">
        <v>6000000</v>
      </c>
      <c r="V229" s="1">
        <v>0</v>
      </c>
      <c r="W229" s="1">
        <v>0</v>
      </c>
    </row>
    <row r="230" spans="1:23" x14ac:dyDescent="0.35">
      <c r="A230" t="str">
        <f t="shared" si="15"/>
        <v>1.1-00-X0502401515910</v>
      </c>
      <c r="B230" t="s">
        <v>1027</v>
      </c>
      <c r="C230" t="s">
        <v>269</v>
      </c>
      <c r="D230" s="8" t="s">
        <v>274</v>
      </c>
      <c r="E230" t="str">
        <f t="shared" si="12"/>
        <v>05</v>
      </c>
      <c r="F230" t="s">
        <v>67</v>
      </c>
      <c r="G230" t="s">
        <v>74</v>
      </c>
      <c r="H230" t="str">
        <f t="shared" si="13"/>
        <v>024</v>
      </c>
      <c r="I230" t="s">
        <v>68</v>
      </c>
      <c r="J230" t="s">
        <v>71</v>
      </c>
      <c r="K230" t="str">
        <f t="shared" si="14"/>
        <v>015</v>
      </c>
      <c r="L230" t="s">
        <v>69</v>
      </c>
      <c r="M230" t="s">
        <v>75</v>
      </c>
      <c r="N230">
        <v>1000</v>
      </c>
      <c r="O230" t="s">
        <v>71</v>
      </c>
      <c r="P230">
        <v>1591</v>
      </c>
      <c r="Q230" t="s">
        <v>79</v>
      </c>
      <c r="R230">
        <v>0</v>
      </c>
      <c r="S230" t="s">
        <v>58</v>
      </c>
      <c r="T230" s="1">
        <v>0</v>
      </c>
      <c r="U230" s="1">
        <v>0</v>
      </c>
      <c r="V230" s="1">
        <v>0</v>
      </c>
      <c r="W230" s="1">
        <v>0</v>
      </c>
    </row>
    <row r="231" spans="1:23" x14ac:dyDescent="0.35">
      <c r="A231" t="str">
        <f t="shared" si="15"/>
        <v>1.1-00-X0502401534110</v>
      </c>
      <c r="B231" t="s">
        <v>1027</v>
      </c>
      <c r="C231" t="s">
        <v>269</v>
      </c>
      <c r="D231" s="8" t="s">
        <v>274</v>
      </c>
      <c r="E231" t="str">
        <f t="shared" si="12"/>
        <v>05</v>
      </c>
      <c r="F231" t="s">
        <v>67</v>
      </c>
      <c r="G231" t="s">
        <v>74</v>
      </c>
      <c r="H231" t="str">
        <f t="shared" si="13"/>
        <v>024</v>
      </c>
      <c r="I231" t="s">
        <v>68</v>
      </c>
      <c r="J231" t="s">
        <v>71</v>
      </c>
      <c r="K231" t="str">
        <f t="shared" si="14"/>
        <v>015</v>
      </c>
      <c r="L231" t="s">
        <v>69</v>
      </c>
      <c r="M231" t="s">
        <v>75</v>
      </c>
      <c r="N231">
        <v>3000</v>
      </c>
      <c r="O231" t="s">
        <v>56</v>
      </c>
      <c r="P231">
        <v>3411</v>
      </c>
      <c r="Q231" t="s">
        <v>319</v>
      </c>
      <c r="R231">
        <v>0</v>
      </c>
      <c r="S231" t="s">
        <v>58</v>
      </c>
      <c r="T231" s="1">
        <v>5254532.8600000003</v>
      </c>
      <c r="U231" s="1">
        <v>0</v>
      </c>
      <c r="V231" s="1">
        <v>5254532.8600000003</v>
      </c>
      <c r="W231" s="1">
        <v>5254532.8600000003</v>
      </c>
    </row>
    <row r="232" spans="1:23" x14ac:dyDescent="0.35">
      <c r="A232" t="str">
        <f t="shared" si="15"/>
        <v>1.1-00-X0703902433610</v>
      </c>
      <c r="B232" t="s">
        <v>1027</v>
      </c>
      <c r="C232" t="s">
        <v>269</v>
      </c>
      <c r="D232" s="8" t="s">
        <v>274</v>
      </c>
      <c r="E232" t="str">
        <f t="shared" si="12"/>
        <v>07</v>
      </c>
      <c r="F232" t="s">
        <v>140</v>
      </c>
      <c r="G232" t="s">
        <v>147</v>
      </c>
      <c r="H232" t="str">
        <f t="shared" si="13"/>
        <v>039</v>
      </c>
      <c r="I232" t="s">
        <v>482</v>
      </c>
      <c r="J232" t="s">
        <v>484</v>
      </c>
      <c r="K232" t="str">
        <f t="shared" si="14"/>
        <v>024</v>
      </c>
      <c r="L232" t="s">
        <v>483</v>
      </c>
      <c r="M232" t="s">
        <v>485</v>
      </c>
      <c r="N232">
        <v>3000</v>
      </c>
      <c r="O232" t="s">
        <v>56</v>
      </c>
      <c r="P232">
        <v>3361</v>
      </c>
      <c r="Q232" t="s">
        <v>114</v>
      </c>
      <c r="R232">
        <v>0</v>
      </c>
      <c r="S232" t="s">
        <v>58</v>
      </c>
      <c r="T232" s="1">
        <v>0</v>
      </c>
      <c r="U232" s="1">
        <v>1100000</v>
      </c>
      <c r="V232" s="1">
        <v>0</v>
      </c>
      <c r="W232" s="1">
        <v>0</v>
      </c>
    </row>
    <row r="233" spans="1:23" x14ac:dyDescent="0.35">
      <c r="A233" t="str">
        <f t="shared" si="15"/>
        <v>1.1-00-X0703902435710</v>
      </c>
      <c r="B233" t="s">
        <v>1027</v>
      </c>
      <c r="C233" t="s">
        <v>269</v>
      </c>
      <c r="D233" s="8" t="s">
        <v>274</v>
      </c>
      <c r="E233" t="str">
        <f t="shared" si="12"/>
        <v>07</v>
      </c>
      <c r="F233" t="s">
        <v>140</v>
      </c>
      <c r="G233" t="s">
        <v>147</v>
      </c>
      <c r="H233" t="str">
        <f t="shared" si="13"/>
        <v>039</v>
      </c>
      <c r="I233" t="s">
        <v>482</v>
      </c>
      <c r="J233" t="s">
        <v>484</v>
      </c>
      <c r="K233" t="str">
        <f t="shared" si="14"/>
        <v>024</v>
      </c>
      <c r="L233" t="s">
        <v>483</v>
      </c>
      <c r="M233" t="s">
        <v>485</v>
      </c>
      <c r="N233">
        <v>3000</v>
      </c>
      <c r="O233" t="s">
        <v>56</v>
      </c>
      <c r="P233">
        <v>3571</v>
      </c>
      <c r="Q233" t="s">
        <v>392</v>
      </c>
      <c r="R233">
        <v>0</v>
      </c>
      <c r="S233" t="s">
        <v>58</v>
      </c>
      <c r="T233" s="1">
        <v>0</v>
      </c>
      <c r="U233" s="1">
        <v>0</v>
      </c>
      <c r="V233" s="1">
        <v>0</v>
      </c>
      <c r="W233" s="1">
        <v>0</v>
      </c>
    </row>
    <row r="234" spans="1:23" x14ac:dyDescent="0.35">
      <c r="A234" t="str">
        <f t="shared" si="15"/>
        <v>0703702361310</v>
      </c>
      <c r="C234" t="s">
        <v>626</v>
      </c>
      <c r="D234" s="5" t="s">
        <v>627</v>
      </c>
      <c r="E234" t="str">
        <f t="shared" si="12"/>
        <v>07</v>
      </c>
      <c r="F234" t="s">
        <v>140</v>
      </c>
      <c r="G234" t="s">
        <v>147</v>
      </c>
      <c r="H234" t="str">
        <f t="shared" si="13"/>
        <v>037</v>
      </c>
      <c r="I234" t="s">
        <v>141</v>
      </c>
      <c r="J234" t="s">
        <v>149</v>
      </c>
      <c r="K234" t="str">
        <f t="shared" si="14"/>
        <v>023</v>
      </c>
      <c r="L234" t="s">
        <v>142</v>
      </c>
      <c r="M234" t="s">
        <v>150</v>
      </c>
      <c r="N234">
        <v>6000</v>
      </c>
      <c r="O234" t="s">
        <v>146</v>
      </c>
      <c r="P234">
        <v>6131</v>
      </c>
      <c r="Q234" t="s">
        <v>152</v>
      </c>
      <c r="R234">
        <v>0</v>
      </c>
      <c r="S234" t="s">
        <v>58</v>
      </c>
      <c r="T234" s="1">
        <v>0</v>
      </c>
      <c r="U234" s="1">
        <v>0</v>
      </c>
      <c r="V234" s="1">
        <v>0</v>
      </c>
      <c r="W234" s="1">
        <v>0</v>
      </c>
    </row>
    <row r="235" spans="1:23" x14ac:dyDescent="0.35">
      <c r="A235" t="str">
        <f t="shared" si="15"/>
        <v>1.1-00-X0703902424610</v>
      </c>
      <c r="B235" t="s">
        <v>1027</v>
      </c>
      <c r="C235" t="s">
        <v>269</v>
      </c>
      <c r="D235" s="8" t="s">
        <v>274</v>
      </c>
      <c r="E235" t="str">
        <f t="shared" si="12"/>
        <v>07</v>
      </c>
      <c r="F235" t="s">
        <v>140</v>
      </c>
      <c r="G235" t="s">
        <v>147</v>
      </c>
      <c r="H235" t="str">
        <f t="shared" si="13"/>
        <v>039</v>
      </c>
      <c r="I235" t="s">
        <v>482</v>
      </c>
      <c r="J235" t="s">
        <v>484</v>
      </c>
      <c r="K235" t="str">
        <f t="shared" si="14"/>
        <v>024</v>
      </c>
      <c r="L235" t="s">
        <v>483</v>
      </c>
      <c r="M235" t="s">
        <v>485</v>
      </c>
      <c r="N235">
        <v>2000</v>
      </c>
      <c r="O235" t="s">
        <v>105</v>
      </c>
      <c r="P235">
        <v>2461</v>
      </c>
      <c r="Q235" t="s">
        <v>372</v>
      </c>
      <c r="R235">
        <v>0</v>
      </c>
      <c r="S235" t="s">
        <v>58</v>
      </c>
      <c r="T235" s="6">
        <v>1974.78</v>
      </c>
      <c r="U235" s="1">
        <v>0</v>
      </c>
      <c r="V235" s="1">
        <v>1974.78</v>
      </c>
      <c r="W235" s="1">
        <v>1974.78</v>
      </c>
    </row>
    <row r="236" spans="1:23" x14ac:dyDescent="0.35">
      <c r="A236" t="str">
        <f t="shared" si="15"/>
        <v>1.1-00-X0703902424210</v>
      </c>
      <c r="B236" t="s">
        <v>1027</v>
      </c>
      <c r="C236" t="s">
        <v>269</v>
      </c>
      <c r="D236" s="8" t="s">
        <v>274</v>
      </c>
      <c r="E236" t="str">
        <f t="shared" si="12"/>
        <v>07</v>
      </c>
      <c r="F236" t="s">
        <v>140</v>
      </c>
      <c r="G236" t="s">
        <v>147</v>
      </c>
      <c r="H236" t="str">
        <f t="shared" si="13"/>
        <v>039</v>
      </c>
      <c r="I236" t="s">
        <v>482</v>
      </c>
      <c r="J236" t="s">
        <v>484</v>
      </c>
      <c r="K236" t="str">
        <f t="shared" si="14"/>
        <v>024</v>
      </c>
      <c r="L236" t="s">
        <v>483</v>
      </c>
      <c r="M236" t="s">
        <v>485</v>
      </c>
      <c r="N236">
        <v>2000</v>
      </c>
      <c r="O236" t="s">
        <v>105</v>
      </c>
      <c r="P236">
        <v>2421</v>
      </c>
      <c r="Q236" t="s">
        <v>370</v>
      </c>
      <c r="R236">
        <v>0</v>
      </c>
      <c r="S236" t="s">
        <v>58</v>
      </c>
      <c r="T236" s="6">
        <v>2078.7199999999998</v>
      </c>
      <c r="U236" s="1">
        <v>10000</v>
      </c>
      <c r="V236" s="1">
        <v>2078.7199999999998</v>
      </c>
      <c r="W236" s="1">
        <v>2078.7199999999998</v>
      </c>
    </row>
    <row r="237" spans="1:23" x14ac:dyDescent="0.35">
      <c r="A237" t="str">
        <f t="shared" si="15"/>
        <v>1.1-00-X0703902425610</v>
      </c>
      <c r="B237" t="s">
        <v>1027</v>
      </c>
      <c r="C237" t="s">
        <v>269</v>
      </c>
      <c r="D237" s="8" t="s">
        <v>274</v>
      </c>
      <c r="E237" t="str">
        <f t="shared" si="12"/>
        <v>07</v>
      </c>
      <c r="F237" t="s">
        <v>140</v>
      </c>
      <c r="G237" t="s">
        <v>147</v>
      </c>
      <c r="H237" t="str">
        <f t="shared" si="13"/>
        <v>039</v>
      </c>
      <c r="I237" t="s">
        <v>482</v>
      </c>
      <c r="J237" t="s">
        <v>484</v>
      </c>
      <c r="K237" t="str">
        <f t="shared" si="14"/>
        <v>024</v>
      </c>
      <c r="L237" t="s">
        <v>483</v>
      </c>
      <c r="M237" t="s">
        <v>485</v>
      </c>
      <c r="N237">
        <v>2000</v>
      </c>
      <c r="O237" t="s">
        <v>105</v>
      </c>
      <c r="P237">
        <v>2561</v>
      </c>
      <c r="Q237" t="s">
        <v>376</v>
      </c>
      <c r="R237">
        <v>0</v>
      </c>
      <c r="S237" t="s">
        <v>58</v>
      </c>
      <c r="T237" s="6">
        <v>5579.6</v>
      </c>
      <c r="U237" s="1">
        <v>6000</v>
      </c>
      <c r="V237" s="1">
        <v>5579.6</v>
      </c>
      <c r="W237" s="1">
        <v>5579.6</v>
      </c>
    </row>
    <row r="238" spans="1:23" x14ac:dyDescent="0.35">
      <c r="A238" t="str">
        <f t="shared" si="15"/>
        <v>1.1-00-X0703602224910</v>
      </c>
      <c r="B238" t="s">
        <v>1027</v>
      </c>
      <c r="C238" t="s">
        <v>269</v>
      </c>
      <c r="D238" s="8" t="s">
        <v>274</v>
      </c>
      <c r="E238" t="str">
        <f t="shared" si="12"/>
        <v>07</v>
      </c>
      <c r="F238" t="s">
        <v>140</v>
      </c>
      <c r="G238" t="s">
        <v>147</v>
      </c>
      <c r="H238" t="str">
        <f t="shared" si="13"/>
        <v>036</v>
      </c>
      <c r="I238" t="s">
        <v>470</v>
      </c>
      <c r="J238" t="s">
        <v>473</v>
      </c>
      <c r="K238" t="str">
        <f t="shared" si="14"/>
        <v>022</v>
      </c>
      <c r="L238" t="s">
        <v>471</v>
      </c>
      <c r="M238" t="s">
        <v>474</v>
      </c>
      <c r="N238">
        <v>2000</v>
      </c>
      <c r="O238" t="s">
        <v>105</v>
      </c>
      <c r="P238">
        <v>2491</v>
      </c>
      <c r="Q238" t="s">
        <v>374</v>
      </c>
      <c r="R238">
        <v>0</v>
      </c>
      <c r="S238" t="s">
        <v>58</v>
      </c>
      <c r="T238" s="6">
        <v>5860</v>
      </c>
      <c r="U238" s="1">
        <v>30000</v>
      </c>
      <c r="V238" s="1">
        <v>5860</v>
      </c>
      <c r="W238" s="1">
        <v>5860</v>
      </c>
    </row>
    <row r="239" spans="1:23" x14ac:dyDescent="0.35">
      <c r="A239" t="str">
        <f t="shared" si="15"/>
        <v>1.1-00-X0703902424810</v>
      </c>
      <c r="B239" t="s">
        <v>1027</v>
      </c>
      <c r="C239" t="s">
        <v>269</v>
      </c>
      <c r="D239" s="8" t="s">
        <v>274</v>
      </c>
      <c r="E239" t="str">
        <f t="shared" si="12"/>
        <v>07</v>
      </c>
      <c r="F239" t="s">
        <v>140</v>
      </c>
      <c r="G239" t="s">
        <v>147</v>
      </c>
      <c r="H239" t="str">
        <f t="shared" si="13"/>
        <v>039</v>
      </c>
      <c r="I239" t="s">
        <v>482</v>
      </c>
      <c r="J239" t="s">
        <v>484</v>
      </c>
      <c r="K239" t="str">
        <f t="shared" si="14"/>
        <v>024</v>
      </c>
      <c r="L239" t="s">
        <v>483</v>
      </c>
      <c r="M239" t="s">
        <v>485</v>
      </c>
      <c r="N239">
        <v>2000</v>
      </c>
      <c r="O239" t="s">
        <v>105</v>
      </c>
      <c r="P239">
        <v>2481</v>
      </c>
      <c r="Q239" t="s">
        <v>488</v>
      </c>
      <c r="R239">
        <v>0</v>
      </c>
      <c r="S239" t="s">
        <v>58</v>
      </c>
      <c r="T239" s="6">
        <v>9881.5499999999993</v>
      </c>
      <c r="U239" s="1">
        <v>10000</v>
      </c>
      <c r="V239" s="1">
        <v>7243.78</v>
      </c>
      <c r="W239" s="1">
        <v>6646.79</v>
      </c>
    </row>
    <row r="240" spans="1:23" x14ac:dyDescent="0.35">
      <c r="A240" t="str">
        <f t="shared" si="15"/>
        <v>1.1-00-X0703702333610</v>
      </c>
      <c r="B240" t="s">
        <v>1027</v>
      </c>
      <c r="C240" t="s">
        <v>269</v>
      </c>
      <c r="D240" s="8" t="s">
        <v>274</v>
      </c>
      <c r="E240" t="str">
        <f t="shared" si="12"/>
        <v>07</v>
      </c>
      <c r="F240" t="s">
        <v>140</v>
      </c>
      <c r="G240" t="s">
        <v>147</v>
      </c>
      <c r="H240" t="str">
        <f t="shared" si="13"/>
        <v>037</v>
      </c>
      <c r="I240" t="s">
        <v>141</v>
      </c>
      <c r="J240" t="s">
        <v>149</v>
      </c>
      <c r="K240" t="str">
        <f t="shared" si="14"/>
        <v>023</v>
      </c>
      <c r="L240" t="s">
        <v>142</v>
      </c>
      <c r="M240" t="s">
        <v>150</v>
      </c>
      <c r="N240">
        <v>3000</v>
      </c>
      <c r="O240" t="s">
        <v>56</v>
      </c>
      <c r="P240">
        <v>3361</v>
      </c>
      <c r="Q240" t="s">
        <v>114</v>
      </c>
      <c r="R240">
        <v>0</v>
      </c>
      <c r="S240" t="s">
        <v>58</v>
      </c>
      <c r="T240" s="6">
        <v>12318.5</v>
      </c>
      <c r="U240" s="1">
        <v>0</v>
      </c>
      <c r="V240" s="1">
        <v>12318.5</v>
      </c>
      <c r="W240" s="1">
        <v>12318.5</v>
      </c>
    </row>
    <row r="241" spans="1:23" x14ac:dyDescent="0.35">
      <c r="A241" t="str">
        <f t="shared" si="15"/>
        <v>1.1-00-X0703902435610</v>
      </c>
      <c r="B241" t="s">
        <v>1027</v>
      </c>
      <c r="C241" t="s">
        <v>269</v>
      </c>
      <c r="D241" s="8" t="s">
        <v>274</v>
      </c>
      <c r="E241" t="str">
        <f t="shared" si="12"/>
        <v>07</v>
      </c>
      <c r="F241" t="s">
        <v>140</v>
      </c>
      <c r="G241" t="s">
        <v>147</v>
      </c>
      <c r="H241" t="str">
        <f t="shared" si="13"/>
        <v>039</v>
      </c>
      <c r="I241" t="s">
        <v>482</v>
      </c>
      <c r="J241" t="s">
        <v>484</v>
      </c>
      <c r="K241" t="str">
        <f t="shared" si="14"/>
        <v>024</v>
      </c>
      <c r="L241" t="s">
        <v>483</v>
      </c>
      <c r="M241" t="s">
        <v>485</v>
      </c>
      <c r="N241">
        <v>3000</v>
      </c>
      <c r="O241" t="s">
        <v>56</v>
      </c>
      <c r="P241">
        <v>3561</v>
      </c>
      <c r="Q241" t="s">
        <v>490</v>
      </c>
      <c r="R241">
        <v>0</v>
      </c>
      <c r="S241" t="s">
        <v>58</v>
      </c>
      <c r="T241" s="6">
        <v>13058.12</v>
      </c>
      <c r="U241" s="1">
        <v>10000</v>
      </c>
      <c r="V241" s="1">
        <v>13058.12</v>
      </c>
      <c r="W241" s="1">
        <v>13058.12</v>
      </c>
    </row>
    <row r="242" spans="1:23" x14ac:dyDescent="0.35">
      <c r="A242" t="str">
        <f t="shared" si="15"/>
        <v>1.1-00-X0703702327210</v>
      </c>
      <c r="B242" t="s">
        <v>1027</v>
      </c>
      <c r="C242" t="s">
        <v>269</v>
      </c>
      <c r="D242" s="8" t="s">
        <v>274</v>
      </c>
      <c r="E242" t="str">
        <f t="shared" si="12"/>
        <v>07</v>
      </c>
      <c r="F242" t="s">
        <v>140</v>
      </c>
      <c r="G242" t="s">
        <v>147</v>
      </c>
      <c r="H242" t="str">
        <f t="shared" si="13"/>
        <v>037</v>
      </c>
      <c r="I242" t="s">
        <v>141</v>
      </c>
      <c r="J242" t="s">
        <v>149</v>
      </c>
      <c r="K242" t="str">
        <f t="shared" si="14"/>
        <v>023</v>
      </c>
      <c r="L242" t="s">
        <v>142</v>
      </c>
      <c r="M242" t="s">
        <v>150</v>
      </c>
      <c r="N242">
        <v>2000</v>
      </c>
      <c r="O242" t="s">
        <v>105</v>
      </c>
      <c r="P242">
        <v>2721</v>
      </c>
      <c r="Q242" t="s">
        <v>377</v>
      </c>
      <c r="R242">
        <v>0</v>
      </c>
      <c r="S242" t="s">
        <v>58</v>
      </c>
      <c r="T242" s="6">
        <v>14249.95</v>
      </c>
      <c r="U242" s="1">
        <v>0</v>
      </c>
      <c r="V242" s="1">
        <v>14249.95</v>
      </c>
      <c r="W242" s="1">
        <v>14249.95</v>
      </c>
    </row>
    <row r="243" spans="1:23" x14ac:dyDescent="0.35">
      <c r="A243" t="str">
        <f t="shared" si="15"/>
        <v>1.1-00-X0703902456610</v>
      </c>
      <c r="B243" t="s">
        <v>1027</v>
      </c>
      <c r="C243" t="s">
        <v>269</v>
      </c>
      <c r="D243" s="8" t="s">
        <v>274</v>
      </c>
      <c r="E243" t="str">
        <f t="shared" si="12"/>
        <v>07</v>
      </c>
      <c r="F243" t="s">
        <v>140</v>
      </c>
      <c r="G243" t="s">
        <v>147</v>
      </c>
      <c r="H243" t="str">
        <f t="shared" si="13"/>
        <v>039</v>
      </c>
      <c r="I243" t="s">
        <v>482</v>
      </c>
      <c r="J243" t="s">
        <v>484</v>
      </c>
      <c r="K243" t="str">
        <f t="shared" si="14"/>
        <v>024</v>
      </c>
      <c r="L243" t="s">
        <v>483</v>
      </c>
      <c r="M243" t="s">
        <v>485</v>
      </c>
      <c r="N243">
        <v>5000</v>
      </c>
      <c r="O243" t="s">
        <v>118</v>
      </c>
      <c r="P243">
        <v>5661</v>
      </c>
      <c r="Q243" t="s">
        <v>487</v>
      </c>
      <c r="R243">
        <v>0</v>
      </c>
      <c r="S243" t="s">
        <v>58</v>
      </c>
      <c r="T243" s="6">
        <v>27747.200000000001</v>
      </c>
      <c r="U243" s="1">
        <v>581805</v>
      </c>
      <c r="V243" s="1">
        <v>27747.200000000001</v>
      </c>
      <c r="W243" s="1">
        <v>27747.200000000001</v>
      </c>
    </row>
    <row r="244" spans="1:23" x14ac:dyDescent="0.35">
      <c r="A244" t="str">
        <f t="shared" si="15"/>
        <v>1.1-00-X0703301956310</v>
      </c>
      <c r="B244" t="s">
        <v>1027</v>
      </c>
      <c r="C244" t="s">
        <v>269</v>
      </c>
      <c r="D244" s="8" t="s">
        <v>274</v>
      </c>
      <c r="E244" t="str">
        <f t="shared" si="12"/>
        <v>07</v>
      </c>
      <c r="F244" t="s">
        <v>140</v>
      </c>
      <c r="G244" t="s">
        <v>147</v>
      </c>
      <c r="H244" t="str">
        <f t="shared" si="13"/>
        <v>033</v>
      </c>
      <c r="I244" t="s">
        <v>401</v>
      </c>
      <c r="J244" t="s">
        <v>404</v>
      </c>
      <c r="K244" t="str">
        <f t="shared" si="14"/>
        <v>019</v>
      </c>
      <c r="L244" t="s">
        <v>402</v>
      </c>
      <c r="M244" t="s">
        <v>405</v>
      </c>
      <c r="N244">
        <v>5000</v>
      </c>
      <c r="O244" t="s">
        <v>118</v>
      </c>
      <c r="P244">
        <v>5631</v>
      </c>
      <c r="Q244" t="s">
        <v>406</v>
      </c>
      <c r="R244">
        <v>0</v>
      </c>
      <c r="S244" t="s">
        <v>58</v>
      </c>
      <c r="T244" s="6">
        <v>41050</v>
      </c>
      <c r="U244" s="1">
        <v>0</v>
      </c>
      <c r="V244" s="1">
        <v>41050</v>
      </c>
      <c r="W244" s="1">
        <v>41050</v>
      </c>
    </row>
    <row r="245" spans="1:23" x14ac:dyDescent="0.35">
      <c r="A245" t="str">
        <f t="shared" si="15"/>
        <v>1.1-00-X09042026326118</v>
      </c>
      <c r="B245" t="s">
        <v>1027</v>
      </c>
      <c r="C245" t="s">
        <v>269</v>
      </c>
      <c r="D245" s="8" t="s">
        <v>274</v>
      </c>
      <c r="E245" t="str">
        <f t="shared" si="12"/>
        <v>09</v>
      </c>
      <c r="F245" t="s">
        <v>410</v>
      </c>
      <c r="G245" t="s">
        <v>414</v>
      </c>
      <c r="H245" t="str">
        <f t="shared" si="13"/>
        <v>042</v>
      </c>
      <c r="I245" t="s">
        <v>572</v>
      </c>
      <c r="J245" t="s">
        <v>574</v>
      </c>
      <c r="K245" t="str">
        <f t="shared" si="14"/>
        <v>026</v>
      </c>
      <c r="L245" t="s">
        <v>573</v>
      </c>
      <c r="M245" t="s">
        <v>575</v>
      </c>
      <c r="N245">
        <v>3000</v>
      </c>
      <c r="O245" t="s">
        <v>56</v>
      </c>
      <c r="P245">
        <v>3261</v>
      </c>
      <c r="Q245" t="s">
        <v>409</v>
      </c>
      <c r="R245">
        <v>18</v>
      </c>
      <c r="S245" t="s">
        <v>580</v>
      </c>
      <c r="T245" s="9">
        <v>495088</v>
      </c>
      <c r="U245" s="1">
        <v>500009.36</v>
      </c>
      <c r="V245" s="1">
        <v>495088</v>
      </c>
      <c r="W245" s="1">
        <v>495088</v>
      </c>
    </row>
    <row r="246" spans="1:23" x14ac:dyDescent="0.35">
      <c r="A246" t="str">
        <f t="shared" si="15"/>
        <v>1.1-00-X0904202633910</v>
      </c>
      <c r="B246" t="s">
        <v>1027</v>
      </c>
      <c r="C246" t="s">
        <v>269</v>
      </c>
      <c r="D246" s="8" t="s">
        <v>274</v>
      </c>
      <c r="E246" t="str">
        <f t="shared" si="12"/>
        <v>09</v>
      </c>
      <c r="F246" t="s">
        <v>410</v>
      </c>
      <c r="G246" t="s">
        <v>414</v>
      </c>
      <c r="H246" t="str">
        <f t="shared" si="13"/>
        <v>042</v>
      </c>
      <c r="I246" t="s">
        <v>572</v>
      </c>
      <c r="J246" t="s">
        <v>574</v>
      </c>
      <c r="K246" t="str">
        <f t="shared" si="14"/>
        <v>026</v>
      </c>
      <c r="L246" t="s">
        <v>573</v>
      </c>
      <c r="M246" t="s">
        <v>575</v>
      </c>
      <c r="N246">
        <v>3000</v>
      </c>
      <c r="O246" t="s">
        <v>56</v>
      </c>
      <c r="P246">
        <v>3391</v>
      </c>
      <c r="Q246" t="s">
        <v>129</v>
      </c>
      <c r="R246">
        <v>0</v>
      </c>
      <c r="S246" t="s">
        <v>58</v>
      </c>
      <c r="T246" s="9">
        <v>41064</v>
      </c>
      <c r="U246" s="1">
        <v>0</v>
      </c>
      <c r="V246" s="1">
        <v>41064</v>
      </c>
      <c r="W246" s="1">
        <v>41064</v>
      </c>
    </row>
    <row r="247" spans="1:23" x14ac:dyDescent="0.35">
      <c r="A247" t="str">
        <f t="shared" si="15"/>
        <v>1.1-00-X09042026382119</v>
      </c>
      <c r="B247" t="s">
        <v>1027</v>
      </c>
      <c r="C247" t="s">
        <v>269</v>
      </c>
      <c r="D247" s="8" t="s">
        <v>274</v>
      </c>
      <c r="E247" t="str">
        <f t="shared" si="12"/>
        <v>09</v>
      </c>
      <c r="F247" t="s">
        <v>410</v>
      </c>
      <c r="G247" t="s">
        <v>414</v>
      </c>
      <c r="H247" t="str">
        <f t="shared" si="13"/>
        <v>042</v>
      </c>
      <c r="I247" t="s">
        <v>572</v>
      </c>
      <c r="J247" t="s">
        <v>574</v>
      </c>
      <c r="K247" t="str">
        <f t="shared" si="14"/>
        <v>026</v>
      </c>
      <c r="L247" t="s">
        <v>573</v>
      </c>
      <c r="M247" t="s">
        <v>575</v>
      </c>
      <c r="N247">
        <v>3000</v>
      </c>
      <c r="O247" t="s">
        <v>56</v>
      </c>
      <c r="P247">
        <v>3821</v>
      </c>
      <c r="Q247" t="s">
        <v>228</v>
      </c>
      <c r="R247">
        <v>19</v>
      </c>
      <c r="S247" t="s">
        <v>581</v>
      </c>
      <c r="T247" s="9">
        <v>445000</v>
      </c>
      <c r="U247" s="1">
        <v>400006.84</v>
      </c>
      <c r="V247" s="1">
        <v>445000</v>
      </c>
      <c r="W247" s="1">
        <v>445000</v>
      </c>
    </row>
    <row r="248" spans="1:23" x14ac:dyDescent="0.35">
      <c r="A248" t="str">
        <f t="shared" si="15"/>
        <v>1.1-00-X09042026382120</v>
      </c>
      <c r="B248" t="s">
        <v>1027</v>
      </c>
      <c r="C248" t="s">
        <v>269</v>
      </c>
      <c r="D248" s="8" t="s">
        <v>274</v>
      </c>
      <c r="E248" t="str">
        <f t="shared" si="12"/>
        <v>09</v>
      </c>
      <c r="F248" t="s">
        <v>410</v>
      </c>
      <c r="G248" t="s">
        <v>414</v>
      </c>
      <c r="H248" t="str">
        <f t="shared" si="13"/>
        <v>042</v>
      </c>
      <c r="I248" t="s">
        <v>572</v>
      </c>
      <c r="J248" t="s">
        <v>574</v>
      </c>
      <c r="K248" t="str">
        <f t="shared" si="14"/>
        <v>026</v>
      </c>
      <c r="L248" t="s">
        <v>573</v>
      </c>
      <c r="M248" t="s">
        <v>575</v>
      </c>
      <c r="N248">
        <v>3000</v>
      </c>
      <c r="O248" t="s">
        <v>56</v>
      </c>
      <c r="P248">
        <v>3821</v>
      </c>
      <c r="Q248" t="s">
        <v>228</v>
      </c>
      <c r="R248">
        <v>20</v>
      </c>
      <c r="S248" t="s">
        <v>582</v>
      </c>
      <c r="T248" s="9">
        <v>448000</v>
      </c>
      <c r="U248" s="1">
        <v>400006.84</v>
      </c>
      <c r="V248" s="1">
        <v>448000</v>
      </c>
      <c r="W248" s="1">
        <v>448000</v>
      </c>
    </row>
    <row r="249" spans="1:23" x14ac:dyDescent="0.35">
      <c r="A249" t="str">
        <f t="shared" si="15"/>
        <v>1.1-00-X0201200929110</v>
      </c>
      <c r="B249" t="s">
        <v>1027</v>
      </c>
      <c r="C249" t="s">
        <v>269</v>
      </c>
      <c r="D249" s="8" t="s">
        <v>274</v>
      </c>
      <c r="E249" t="str">
        <f t="shared" si="12"/>
        <v>02</v>
      </c>
      <c r="F249" t="s">
        <v>175</v>
      </c>
      <c r="G249" t="s">
        <v>178</v>
      </c>
      <c r="H249" t="str">
        <f t="shared" si="13"/>
        <v>012</v>
      </c>
      <c r="I249" t="s">
        <v>441</v>
      </c>
      <c r="J249" t="s">
        <v>443</v>
      </c>
      <c r="K249" t="str">
        <f t="shared" si="14"/>
        <v>009</v>
      </c>
      <c r="L249" t="s">
        <v>177</v>
      </c>
      <c r="M249" t="s">
        <v>180</v>
      </c>
      <c r="N249">
        <v>2000</v>
      </c>
      <c r="O249" t="s">
        <v>105</v>
      </c>
      <c r="P249">
        <v>2911</v>
      </c>
      <c r="Q249" t="s">
        <v>312</v>
      </c>
      <c r="R249">
        <v>0</v>
      </c>
      <c r="S249" t="s">
        <v>58</v>
      </c>
      <c r="T249" s="6">
        <v>17650.86</v>
      </c>
      <c r="U249" s="1">
        <v>30000</v>
      </c>
      <c r="V249" s="1">
        <v>17650.86</v>
      </c>
      <c r="W249" s="1">
        <v>17650.86</v>
      </c>
    </row>
    <row r="250" spans="1:23" x14ac:dyDescent="0.35">
      <c r="A250" t="str">
        <f t="shared" si="15"/>
        <v>1.1-00-X0201100935710</v>
      </c>
      <c r="B250" t="s">
        <v>1027</v>
      </c>
      <c r="C250" t="s">
        <v>269</v>
      </c>
      <c r="D250" s="8" t="s">
        <v>274</v>
      </c>
      <c r="E250" t="str">
        <f t="shared" si="12"/>
        <v>02</v>
      </c>
      <c r="F250" t="s">
        <v>175</v>
      </c>
      <c r="G250" t="s">
        <v>178</v>
      </c>
      <c r="H250" t="str">
        <f t="shared" si="13"/>
        <v>011</v>
      </c>
      <c r="I250" t="s">
        <v>439</v>
      </c>
      <c r="J250" t="s">
        <v>440</v>
      </c>
      <c r="K250" t="str">
        <f t="shared" si="14"/>
        <v>009</v>
      </c>
      <c r="L250" t="s">
        <v>177</v>
      </c>
      <c r="M250" t="s">
        <v>180</v>
      </c>
      <c r="N250">
        <v>3000</v>
      </c>
      <c r="O250" t="s">
        <v>56</v>
      </c>
      <c r="P250">
        <v>3571</v>
      </c>
      <c r="Q250" t="s">
        <v>392</v>
      </c>
      <c r="R250">
        <v>0</v>
      </c>
      <c r="S250" t="s">
        <v>58</v>
      </c>
      <c r="T250" s="6">
        <v>20000</v>
      </c>
      <c r="U250" s="1">
        <v>50000</v>
      </c>
      <c r="V250" s="1">
        <v>0</v>
      </c>
      <c r="W250" s="1">
        <v>0</v>
      </c>
    </row>
    <row r="251" spans="1:23" x14ac:dyDescent="0.35">
      <c r="A251" t="str">
        <f t="shared" si="15"/>
        <v>1.1-00-X0201200925310</v>
      </c>
      <c r="B251" t="s">
        <v>1027</v>
      </c>
      <c r="C251" t="s">
        <v>269</v>
      </c>
      <c r="D251" s="8" t="s">
        <v>274</v>
      </c>
      <c r="E251" t="str">
        <f t="shared" si="12"/>
        <v>02</v>
      </c>
      <c r="F251" t="s">
        <v>175</v>
      </c>
      <c r="G251" t="s">
        <v>178</v>
      </c>
      <c r="H251" t="str">
        <f t="shared" si="13"/>
        <v>012</v>
      </c>
      <c r="I251" t="s">
        <v>441</v>
      </c>
      <c r="J251" t="s">
        <v>443</v>
      </c>
      <c r="K251" t="str">
        <f t="shared" si="14"/>
        <v>009</v>
      </c>
      <c r="L251" t="s">
        <v>177</v>
      </c>
      <c r="M251" t="s">
        <v>180</v>
      </c>
      <c r="N251">
        <v>2000</v>
      </c>
      <c r="O251" t="s">
        <v>105</v>
      </c>
      <c r="P251">
        <v>2531</v>
      </c>
      <c r="Q251" t="s">
        <v>444</v>
      </c>
      <c r="R251">
        <v>0</v>
      </c>
      <c r="S251" t="s">
        <v>58</v>
      </c>
      <c r="T251" s="6">
        <v>25640.15</v>
      </c>
      <c r="U251" s="1">
        <v>50000</v>
      </c>
      <c r="V251" s="1">
        <v>25640.15</v>
      </c>
      <c r="W251" s="1">
        <v>25640.15</v>
      </c>
    </row>
    <row r="252" spans="1:23" x14ac:dyDescent="0.35">
      <c r="A252" t="str">
        <f t="shared" si="15"/>
        <v>1.1-00-X0201601027210</v>
      </c>
      <c r="B252" t="s">
        <v>1027</v>
      </c>
      <c r="C252" t="s">
        <v>269</v>
      </c>
      <c r="D252" s="8" t="s">
        <v>274</v>
      </c>
      <c r="E252" t="str">
        <f t="shared" si="12"/>
        <v>02</v>
      </c>
      <c r="F252" t="s">
        <v>175</v>
      </c>
      <c r="G252" t="s">
        <v>178</v>
      </c>
      <c r="H252" t="str">
        <f t="shared" si="13"/>
        <v>016</v>
      </c>
      <c r="I252" t="s">
        <v>467</v>
      </c>
      <c r="J252" t="s">
        <v>468</v>
      </c>
      <c r="K252" t="str">
        <f t="shared" si="14"/>
        <v>010</v>
      </c>
      <c r="L252" t="s">
        <v>273</v>
      </c>
      <c r="M252" t="s">
        <v>276</v>
      </c>
      <c r="N252">
        <v>2000</v>
      </c>
      <c r="O252" t="s">
        <v>105</v>
      </c>
      <c r="P252">
        <v>2721</v>
      </c>
      <c r="Q252" t="s">
        <v>377</v>
      </c>
      <c r="R252">
        <v>0</v>
      </c>
      <c r="S252" t="s">
        <v>58</v>
      </c>
      <c r="T252" s="6">
        <v>39904</v>
      </c>
      <c r="U252" s="1">
        <v>0</v>
      </c>
      <c r="V252" s="1">
        <v>19952</v>
      </c>
      <c r="W252" s="1">
        <v>19952</v>
      </c>
    </row>
    <row r="253" spans="1:23" x14ac:dyDescent="0.35">
      <c r="A253" t="str">
        <f t="shared" si="15"/>
        <v>1.1-00-X0201200925410</v>
      </c>
      <c r="B253" t="s">
        <v>1027</v>
      </c>
      <c r="C253" t="s">
        <v>269</v>
      </c>
      <c r="D253" s="8" t="s">
        <v>274</v>
      </c>
      <c r="E253" t="str">
        <f t="shared" si="12"/>
        <v>02</v>
      </c>
      <c r="F253" t="s">
        <v>175</v>
      </c>
      <c r="G253" t="s">
        <v>178</v>
      </c>
      <c r="H253" t="str">
        <f t="shared" si="13"/>
        <v>012</v>
      </c>
      <c r="I253" t="s">
        <v>441</v>
      </c>
      <c r="J253" t="s">
        <v>443</v>
      </c>
      <c r="K253" t="str">
        <f t="shared" si="14"/>
        <v>009</v>
      </c>
      <c r="L253" t="s">
        <v>177</v>
      </c>
      <c r="M253" t="s">
        <v>180</v>
      </c>
      <c r="N253">
        <v>2000</v>
      </c>
      <c r="O253" t="s">
        <v>105</v>
      </c>
      <c r="P253">
        <v>2541</v>
      </c>
      <c r="Q253" t="s">
        <v>310</v>
      </c>
      <c r="R253">
        <v>0</v>
      </c>
      <c r="S253" t="s">
        <v>58</v>
      </c>
      <c r="T253" s="6">
        <v>44217.08</v>
      </c>
      <c r="U253" s="1">
        <v>52000</v>
      </c>
      <c r="V253" s="1">
        <v>32037.07</v>
      </c>
      <c r="W253" s="1">
        <v>32037.07</v>
      </c>
    </row>
    <row r="254" spans="1:23" x14ac:dyDescent="0.35">
      <c r="A254" t="str">
        <f t="shared" si="15"/>
        <v>1.1-00-X0703301924110</v>
      </c>
      <c r="B254" t="s">
        <v>1027</v>
      </c>
      <c r="C254" t="s">
        <v>269</v>
      </c>
      <c r="D254" s="8" t="s">
        <v>274</v>
      </c>
      <c r="E254" t="str">
        <f t="shared" si="12"/>
        <v>07</v>
      </c>
      <c r="F254" t="s">
        <v>140</v>
      </c>
      <c r="G254" t="s">
        <v>147</v>
      </c>
      <c r="H254" t="str">
        <f t="shared" si="13"/>
        <v>033</v>
      </c>
      <c r="I254" t="s">
        <v>401</v>
      </c>
      <c r="J254" t="s">
        <v>404</v>
      </c>
      <c r="K254" t="str">
        <f t="shared" si="14"/>
        <v>019</v>
      </c>
      <c r="L254" t="s">
        <v>402</v>
      </c>
      <c r="M254" t="s">
        <v>405</v>
      </c>
      <c r="N254">
        <v>2000</v>
      </c>
      <c r="O254" t="s">
        <v>105</v>
      </c>
      <c r="P254">
        <v>2411</v>
      </c>
      <c r="Q254" t="s">
        <v>369</v>
      </c>
      <c r="R254">
        <v>0</v>
      </c>
      <c r="S254" t="s">
        <v>58</v>
      </c>
      <c r="T254" s="6">
        <v>56125.440000000002</v>
      </c>
      <c r="U254" s="1">
        <v>300000</v>
      </c>
      <c r="V254" s="1">
        <v>56125.440000000002</v>
      </c>
      <c r="W254" s="1">
        <v>56125.440000000002</v>
      </c>
    </row>
    <row r="255" spans="1:23" x14ac:dyDescent="0.35">
      <c r="A255" t="str">
        <f t="shared" si="15"/>
        <v>1.1-00-X0703902456910</v>
      </c>
      <c r="B255" t="s">
        <v>1027</v>
      </c>
      <c r="C255" t="s">
        <v>269</v>
      </c>
      <c r="D255" s="8" t="s">
        <v>274</v>
      </c>
      <c r="E255" t="str">
        <f t="shared" si="12"/>
        <v>07</v>
      </c>
      <c r="F255" t="s">
        <v>140</v>
      </c>
      <c r="G255" t="s">
        <v>147</v>
      </c>
      <c r="H255" t="str">
        <f t="shared" si="13"/>
        <v>039</v>
      </c>
      <c r="I255" t="s">
        <v>482</v>
      </c>
      <c r="J255" t="s">
        <v>484</v>
      </c>
      <c r="K255" t="str">
        <f t="shared" si="14"/>
        <v>024</v>
      </c>
      <c r="L255" t="s">
        <v>483</v>
      </c>
      <c r="M255" t="s">
        <v>485</v>
      </c>
      <c r="N255">
        <v>5000</v>
      </c>
      <c r="O255" t="s">
        <v>118</v>
      </c>
      <c r="P255">
        <v>5691</v>
      </c>
      <c r="Q255" t="s">
        <v>210</v>
      </c>
      <c r="R255">
        <v>0</v>
      </c>
      <c r="S255" t="s">
        <v>58</v>
      </c>
      <c r="T255" s="6">
        <v>66575.839999999997</v>
      </c>
      <c r="U255" s="1">
        <v>92000</v>
      </c>
      <c r="V255" s="1">
        <v>66575.839999999997</v>
      </c>
      <c r="W255" s="1">
        <v>66575.839999999997</v>
      </c>
    </row>
    <row r="256" spans="1:23" x14ac:dyDescent="0.35">
      <c r="A256" t="str">
        <f t="shared" si="15"/>
        <v>1.1-00-X0703602224110</v>
      </c>
      <c r="B256" t="s">
        <v>1027</v>
      </c>
      <c r="C256" t="s">
        <v>269</v>
      </c>
      <c r="D256" s="8" t="s">
        <v>274</v>
      </c>
      <c r="E256" t="str">
        <f t="shared" si="12"/>
        <v>07</v>
      </c>
      <c r="F256" t="s">
        <v>140</v>
      </c>
      <c r="G256" t="s">
        <v>147</v>
      </c>
      <c r="H256" t="str">
        <f t="shared" si="13"/>
        <v>036</v>
      </c>
      <c r="I256" t="s">
        <v>470</v>
      </c>
      <c r="J256" t="s">
        <v>473</v>
      </c>
      <c r="K256" t="str">
        <f t="shared" si="14"/>
        <v>022</v>
      </c>
      <c r="L256" t="s">
        <v>471</v>
      </c>
      <c r="M256" t="s">
        <v>474</v>
      </c>
      <c r="N256">
        <v>2000</v>
      </c>
      <c r="O256" t="s">
        <v>105</v>
      </c>
      <c r="P256">
        <v>2411</v>
      </c>
      <c r="Q256" t="s">
        <v>369</v>
      </c>
      <c r="R256">
        <v>0</v>
      </c>
      <c r="S256" t="s">
        <v>58</v>
      </c>
      <c r="T256" s="6">
        <v>67338</v>
      </c>
      <c r="U256" s="1">
        <v>200000</v>
      </c>
      <c r="V256" s="1">
        <v>67338</v>
      </c>
      <c r="W256" s="1">
        <v>67338</v>
      </c>
    </row>
    <row r="257" spans="1:23" x14ac:dyDescent="0.35">
      <c r="A257" t="str">
        <f t="shared" si="15"/>
        <v>1.1-00-X0703902424910</v>
      </c>
      <c r="B257" t="s">
        <v>1027</v>
      </c>
      <c r="C257" t="s">
        <v>269</v>
      </c>
      <c r="D257" s="8" t="s">
        <v>274</v>
      </c>
      <c r="E257" t="str">
        <f t="shared" si="12"/>
        <v>07</v>
      </c>
      <c r="F257" t="s">
        <v>140</v>
      </c>
      <c r="G257" t="s">
        <v>147</v>
      </c>
      <c r="H257" t="str">
        <f t="shared" si="13"/>
        <v>039</v>
      </c>
      <c r="I257" t="s">
        <v>482</v>
      </c>
      <c r="J257" t="s">
        <v>484</v>
      </c>
      <c r="K257" t="str">
        <f t="shared" si="14"/>
        <v>024</v>
      </c>
      <c r="L257" t="s">
        <v>483</v>
      </c>
      <c r="M257" t="s">
        <v>485</v>
      </c>
      <c r="N257">
        <v>2000</v>
      </c>
      <c r="O257" t="s">
        <v>105</v>
      </c>
      <c r="P257">
        <v>2491</v>
      </c>
      <c r="Q257" t="s">
        <v>374</v>
      </c>
      <c r="R257">
        <v>0</v>
      </c>
      <c r="S257" t="s">
        <v>58</v>
      </c>
      <c r="T257" s="6">
        <v>71091.16</v>
      </c>
      <c r="U257" s="1">
        <v>100000</v>
      </c>
      <c r="V257" s="1">
        <v>39395.58</v>
      </c>
      <c r="W257" s="1">
        <v>39395.58</v>
      </c>
    </row>
    <row r="258" spans="1:23" x14ac:dyDescent="0.35">
      <c r="A258" t="str">
        <f t="shared" si="15"/>
        <v>1.1-00-X0703602229810</v>
      </c>
      <c r="B258" t="s">
        <v>1027</v>
      </c>
      <c r="C258" t="s">
        <v>269</v>
      </c>
      <c r="D258" s="8" t="s">
        <v>274</v>
      </c>
      <c r="E258" t="str">
        <f t="shared" ref="E258:E321" si="16">LEFT(F258,2)</f>
        <v>07</v>
      </c>
      <c r="F258" t="s">
        <v>140</v>
      </c>
      <c r="G258" t="s">
        <v>147</v>
      </c>
      <c r="H258" t="str">
        <f t="shared" ref="H258:H321" si="17">LEFT(I258,3)</f>
        <v>036</v>
      </c>
      <c r="I258" t="s">
        <v>470</v>
      </c>
      <c r="J258" t="s">
        <v>473</v>
      </c>
      <c r="K258" t="str">
        <f t="shared" ref="K258:K321" si="18">LEFT(L258,3)</f>
        <v>022</v>
      </c>
      <c r="L258" t="s">
        <v>471</v>
      </c>
      <c r="M258" t="s">
        <v>474</v>
      </c>
      <c r="N258">
        <v>2000</v>
      </c>
      <c r="O258" t="s">
        <v>105</v>
      </c>
      <c r="P258">
        <v>2981</v>
      </c>
      <c r="Q258" t="s">
        <v>380</v>
      </c>
      <c r="R258">
        <v>0</v>
      </c>
      <c r="S258" t="s">
        <v>58</v>
      </c>
      <c r="T258" s="6">
        <v>87672.8</v>
      </c>
      <c r="U258" s="1">
        <v>350000</v>
      </c>
      <c r="V258" s="1">
        <v>87672.8</v>
      </c>
      <c r="W258" s="1">
        <v>87672.8</v>
      </c>
    </row>
    <row r="259" spans="1:23" x14ac:dyDescent="0.35">
      <c r="A259" t="str">
        <f t="shared" ref="A259:A322" si="19">CONCATENATE(B259,E259,H259,K259,P259,R259)</f>
        <v>1.1-00-X0703402027210</v>
      </c>
      <c r="B259" t="s">
        <v>1027</v>
      </c>
      <c r="C259" t="s">
        <v>269</v>
      </c>
      <c r="D259" s="8" t="s">
        <v>274</v>
      </c>
      <c r="E259" t="str">
        <f t="shared" si="16"/>
        <v>07</v>
      </c>
      <c r="F259" t="s">
        <v>140</v>
      </c>
      <c r="G259" t="s">
        <v>147</v>
      </c>
      <c r="H259" t="str">
        <f t="shared" si="17"/>
        <v>034</v>
      </c>
      <c r="I259" t="s">
        <v>196</v>
      </c>
      <c r="J259" t="s">
        <v>200</v>
      </c>
      <c r="K259" t="str">
        <f t="shared" si="18"/>
        <v>020</v>
      </c>
      <c r="L259" t="s">
        <v>197</v>
      </c>
      <c r="M259" t="s">
        <v>201</v>
      </c>
      <c r="N259">
        <v>2000</v>
      </c>
      <c r="O259" t="s">
        <v>105</v>
      </c>
      <c r="P259">
        <v>2721</v>
      </c>
      <c r="Q259" t="s">
        <v>377</v>
      </c>
      <c r="R259">
        <v>0</v>
      </c>
      <c r="S259" t="s">
        <v>58</v>
      </c>
      <c r="T259" s="6">
        <v>88525.4</v>
      </c>
      <c r="U259" s="1">
        <v>96000</v>
      </c>
      <c r="V259" s="1">
        <v>88525.4</v>
      </c>
      <c r="W259" s="1">
        <v>88525.4</v>
      </c>
    </row>
    <row r="260" spans="1:23" x14ac:dyDescent="0.35">
      <c r="A260" t="str">
        <f t="shared" si="19"/>
        <v>1.1-00-X0703402029110</v>
      </c>
      <c r="B260" t="s">
        <v>1027</v>
      </c>
      <c r="C260" t="s">
        <v>269</v>
      </c>
      <c r="D260" s="8" t="s">
        <v>274</v>
      </c>
      <c r="E260" t="str">
        <f t="shared" si="16"/>
        <v>07</v>
      </c>
      <c r="F260" t="s">
        <v>140</v>
      </c>
      <c r="G260" t="s">
        <v>147</v>
      </c>
      <c r="H260" t="str">
        <f t="shared" si="17"/>
        <v>034</v>
      </c>
      <c r="I260" t="s">
        <v>196</v>
      </c>
      <c r="J260" t="s">
        <v>200</v>
      </c>
      <c r="K260" t="str">
        <f t="shared" si="18"/>
        <v>020</v>
      </c>
      <c r="L260" t="s">
        <v>197</v>
      </c>
      <c r="M260" t="s">
        <v>201</v>
      </c>
      <c r="N260">
        <v>2000</v>
      </c>
      <c r="O260" t="s">
        <v>105</v>
      </c>
      <c r="P260">
        <v>2911</v>
      </c>
      <c r="Q260" t="s">
        <v>312</v>
      </c>
      <c r="R260">
        <v>0</v>
      </c>
      <c r="S260" t="s">
        <v>58</v>
      </c>
      <c r="T260" s="6">
        <v>99012.87</v>
      </c>
      <c r="U260" s="1">
        <v>150000</v>
      </c>
      <c r="V260" s="1">
        <v>99012.87</v>
      </c>
      <c r="W260" s="1">
        <v>99012.87</v>
      </c>
    </row>
    <row r="261" spans="1:23" x14ac:dyDescent="0.35">
      <c r="A261" t="str">
        <f t="shared" si="19"/>
        <v>1.1-00-X0703301956110</v>
      </c>
      <c r="B261" t="s">
        <v>1027</v>
      </c>
      <c r="C261" t="s">
        <v>269</v>
      </c>
      <c r="D261" s="8" t="s">
        <v>274</v>
      </c>
      <c r="E261" t="str">
        <f t="shared" si="16"/>
        <v>07</v>
      </c>
      <c r="F261" t="s">
        <v>140</v>
      </c>
      <c r="G261" t="s">
        <v>147</v>
      </c>
      <c r="H261" t="str">
        <f t="shared" si="17"/>
        <v>033</v>
      </c>
      <c r="I261" t="s">
        <v>401</v>
      </c>
      <c r="J261" t="s">
        <v>404</v>
      </c>
      <c r="K261" t="str">
        <f t="shared" si="18"/>
        <v>019</v>
      </c>
      <c r="L261" t="s">
        <v>402</v>
      </c>
      <c r="M261" t="s">
        <v>405</v>
      </c>
      <c r="N261">
        <v>5000</v>
      </c>
      <c r="O261" t="s">
        <v>118</v>
      </c>
      <c r="P261">
        <v>5611</v>
      </c>
      <c r="Q261" t="s">
        <v>403</v>
      </c>
      <c r="R261">
        <v>0</v>
      </c>
      <c r="S261" t="s">
        <v>58</v>
      </c>
      <c r="T261" s="6">
        <v>102605.1</v>
      </c>
      <c r="U261" s="1">
        <v>0</v>
      </c>
      <c r="V261" s="1">
        <v>102605.1</v>
      </c>
      <c r="W261" s="1">
        <v>102605.1</v>
      </c>
    </row>
    <row r="262" spans="1:23" x14ac:dyDescent="0.35">
      <c r="A262" t="str">
        <f t="shared" si="19"/>
        <v>1.1-00-X0703502127210</v>
      </c>
      <c r="B262" t="s">
        <v>1027</v>
      </c>
      <c r="C262" t="s">
        <v>269</v>
      </c>
      <c r="D262" s="8" t="s">
        <v>274</v>
      </c>
      <c r="E262" t="str">
        <f t="shared" si="16"/>
        <v>07</v>
      </c>
      <c r="F262" t="s">
        <v>140</v>
      </c>
      <c r="G262" t="s">
        <v>147</v>
      </c>
      <c r="H262" t="str">
        <f t="shared" si="17"/>
        <v>035</v>
      </c>
      <c r="I262" t="s">
        <v>187</v>
      </c>
      <c r="J262" t="s">
        <v>191</v>
      </c>
      <c r="K262" t="str">
        <f t="shared" si="18"/>
        <v>021</v>
      </c>
      <c r="L262" t="s">
        <v>188</v>
      </c>
      <c r="M262" t="s">
        <v>192</v>
      </c>
      <c r="N262">
        <v>2000</v>
      </c>
      <c r="O262" t="s">
        <v>105</v>
      </c>
      <c r="P262">
        <v>2721</v>
      </c>
      <c r="Q262" t="s">
        <v>377</v>
      </c>
      <c r="R262">
        <v>0</v>
      </c>
      <c r="S262" t="s">
        <v>58</v>
      </c>
      <c r="T262" s="6">
        <v>119808.4</v>
      </c>
      <c r="U262" s="1">
        <v>180000</v>
      </c>
      <c r="V262" s="1">
        <v>119808.4</v>
      </c>
      <c r="W262" s="1">
        <v>119808.4</v>
      </c>
    </row>
    <row r="263" spans="1:23" x14ac:dyDescent="0.35">
      <c r="A263" t="str">
        <f t="shared" si="19"/>
        <v>1.1-00-X0100400436110</v>
      </c>
      <c r="B263" t="s">
        <v>1027</v>
      </c>
      <c r="C263" t="s">
        <v>269</v>
      </c>
      <c r="D263" s="8" t="s">
        <v>274</v>
      </c>
      <c r="E263" t="str">
        <f t="shared" si="16"/>
        <v>01</v>
      </c>
      <c r="F263" t="s">
        <v>101</v>
      </c>
      <c r="G263" t="s">
        <v>109</v>
      </c>
      <c r="H263" t="str">
        <f t="shared" si="17"/>
        <v>004</v>
      </c>
      <c r="I263" t="s">
        <v>236</v>
      </c>
      <c r="J263" t="s">
        <v>238</v>
      </c>
      <c r="K263" t="str">
        <f t="shared" si="18"/>
        <v>004</v>
      </c>
      <c r="L263" t="s">
        <v>237</v>
      </c>
      <c r="M263" t="s">
        <v>239</v>
      </c>
      <c r="N263">
        <v>3000</v>
      </c>
      <c r="O263" t="s">
        <v>56</v>
      </c>
      <c r="P263">
        <v>3611</v>
      </c>
      <c r="Q263" t="s">
        <v>241</v>
      </c>
      <c r="R263">
        <v>0</v>
      </c>
      <c r="S263" t="s">
        <v>58</v>
      </c>
      <c r="T263" s="6">
        <v>33460043.5</v>
      </c>
      <c r="U263" s="1">
        <v>30500000</v>
      </c>
      <c r="V263" s="1">
        <v>33436725.870000001</v>
      </c>
      <c r="W263" s="1">
        <v>33067672.539999999</v>
      </c>
    </row>
    <row r="264" spans="1:23" x14ac:dyDescent="0.35">
      <c r="A264" t="str">
        <f t="shared" si="19"/>
        <v>1.1-00-X0201100938210</v>
      </c>
      <c r="B264" t="s">
        <v>1027</v>
      </c>
      <c r="C264" t="s">
        <v>269</v>
      </c>
      <c r="D264" s="8" t="s">
        <v>274</v>
      </c>
      <c r="E264" t="str">
        <f t="shared" si="16"/>
        <v>02</v>
      </c>
      <c r="F264" t="s">
        <v>175</v>
      </c>
      <c r="G264" t="s">
        <v>178</v>
      </c>
      <c r="H264" t="str">
        <f t="shared" si="17"/>
        <v>011</v>
      </c>
      <c r="I264" t="s">
        <v>439</v>
      </c>
      <c r="J264" t="s">
        <v>440</v>
      </c>
      <c r="K264" t="str">
        <f t="shared" si="18"/>
        <v>009</v>
      </c>
      <c r="L264" t="s">
        <v>177</v>
      </c>
      <c r="M264" t="s">
        <v>180</v>
      </c>
      <c r="N264">
        <v>3000</v>
      </c>
      <c r="O264" t="s">
        <v>56</v>
      </c>
      <c r="P264">
        <v>3821</v>
      </c>
      <c r="Q264" t="s">
        <v>228</v>
      </c>
      <c r="R264">
        <v>0</v>
      </c>
      <c r="S264" t="s">
        <v>58</v>
      </c>
      <c r="T264" s="6">
        <v>47281.599999999999</v>
      </c>
      <c r="U264" s="1">
        <v>0</v>
      </c>
      <c r="V264" s="1">
        <v>47281.599999999999</v>
      </c>
      <c r="W264" s="1">
        <v>47281.599999999999</v>
      </c>
    </row>
    <row r="265" spans="1:23" x14ac:dyDescent="0.35">
      <c r="A265" t="str">
        <f t="shared" si="19"/>
        <v>1.1-00-X0301701122110</v>
      </c>
      <c r="B265" t="s">
        <v>1027</v>
      </c>
      <c r="C265" t="s">
        <v>269</v>
      </c>
      <c r="D265" s="8" t="s">
        <v>274</v>
      </c>
      <c r="E265" t="str">
        <f t="shared" si="16"/>
        <v>03</v>
      </c>
      <c r="F265" t="s">
        <v>431</v>
      </c>
      <c r="G265" t="s">
        <v>434</v>
      </c>
      <c r="H265" t="str">
        <f t="shared" si="17"/>
        <v>017</v>
      </c>
      <c r="I265" t="s">
        <v>432</v>
      </c>
      <c r="J265" t="s">
        <v>435</v>
      </c>
      <c r="K265" t="str">
        <f t="shared" si="18"/>
        <v>011</v>
      </c>
      <c r="L265" t="s">
        <v>433</v>
      </c>
      <c r="M265" t="s">
        <v>436</v>
      </c>
      <c r="N265">
        <v>2000</v>
      </c>
      <c r="O265" t="s">
        <v>105</v>
      </c>
      <c r="P265">
        <v>2211</v>
      </c>
      <c r="Q265" t="s">
        <v>307</v>
      </c>
      <c r="R265">
        <v>0</v>
      </c>
      <c r="S265" t="s">
        <v>58</v>
      </c>
      <c r="T265" s="1">
        <v>80167.3</v>
      </c>
      <c r="U265" s="1">
        <v>85000</v>
      </c>
      <c r="V265" s="1">
        <v>80167.3</v>
      </c>
      <c r="W265" s="1">
        <v>80167.3</v>
      </c>
    </row>
    <row r="266" spans="1:23" x14ac:dyDescent="0.35">
      <c r="A266" t="str">
        <f t="shared" si="19"/>
        <v>1.1-00-X0301701124910</v>
      </c>
      <c r="B266" t="s">
        <v>1027</v>
      </c>
      <c r="C266" t="s">
        <v>269</v>
      </c>
      <c r="D266" s="8" t="s">
        <v>274</v>
      </c>
      <c r="E266" t="str">
        <f t="shared" si="16"/>
        <v>03</v>
      </c>
      <c r="F266" t="s">
        <v>431</v>
      </c>
      <c r="G266" t="s">
        <v>434</v>
      </c>
      <c r="H266" t="str">
        <f t="shared" si="17"/>
        <v>017</v>
      </c>
      <c r="I266" t="s">
        <v>432</v>
      </c>
      <c r="J266" t="s">
        <v>435</v>
      </c>
      <c r="K266" t="str">
        <f t="shared" si="18"/>
        <v>011</v>
      </c>
      <c r="L266" t="s">
        <v>433</v>
      </c>
      <c r="M266" t="s">
        <v>436</v>
      </c>
      <c r="N266">
        <v>2000</v>
      </c>
      <c r="O266" t="s">
        <v>105</v>
      </c>
      <c r="P266">
        <v>2491</v>
      </c>
      <c r="Q266" t="s">
        <v>374</v>
      </c>
      <c r="R266">
        <v>0</v>
      </c>
      <c r="S266" t="s">
        <v>58</v>
      </c>
      <c r="T266" s="1">
        <v>0</v>
      </c>
      <c r="U266" s="1">
        <v>75000</v>
      </c>
      <c r="V266" s="1">
        <v>0</v>
      </c>
      <c r="W266" s="1">
        <v>0</v>
      </c>
    </row>
    <row r="267" spans="1:23" x14ac:dyDescent="0.35">
      <c r="A267" t="str">
        <f t="shared" si="19"/>
        <v>1.1-00-X0301701127210</v>
      </c>
      <c r="B267" t="s">
        <v>1027</v>
      </c>
      <c r="C267" t="s">
        <v>269</v>
      </c>
      <c r="D267" s="8" t="s">
        <v>274</v>
      </c>
      <c r="E267" t="str">
        <f t="shared" si="16"/>
        <v>03</v>
      </c>
      <c r="F267" t="s">
        <v>431</v>
      </c>
      <c r="G267" t="s">
        <v>434</v>
      </c>
      <c r="H267" t="str">
        <f t="shared" si="17"/>
        <v>017</v>
      </c>
      <c r="I267" t="s">
        <v>432</v>
      </c>
      <c r="J267" t="s">
        <v>435</v>
      </c>
      <c r="K267" t="str">
        <f t="shared" si="18"/>
        <v>011</v>
      </c>
      <c r="L267" t="s">
        <v>433</v>
      </c>
      <c r="M267" t="s">
        <v>436</v>
      </c>
      <c r="N267">
        <v>2000</v>
      </c>
      <c r="O267" t="s">
        <v>105</v>
      </c>
      <c r="P267">
        <v>2721</v>
      </c>
      <c r="Q267" t="s">
        <v>377</v>
      </c>
      <c r="R267">
        <v>0</v>
      </c>
      <c r="S267" t="s">
        <v>58</v>
      </c>
      <c r="T267" s="1">
        <v>0</v>
      </c>
      <c r="U267" s="1">
        <v>50000</v>
      </c>
      <c r="V267" s="1">
        <v>0</v>
      </c>
      <c r="W267" s="1">
        <v>0</v>
      </c>
    </row>
    <row r="268" spans="1:23" x14ac:dyDescent="0.35">
      <c r="A268" t="str">
        <f t="shared" si="19"/>
        <v>1.1-00-X0301701133110</v>
      </c>
      <c r="B268" t="s">
        <v>1027</v>
      </c>
      <c r="C268" t="s">
        <v>269</v>
      </c>
      <c r="D268" s="8" t="s">
        <v>274</v>
      </c>
      <c r="E268" t="str">
        <f t="shared" si="16"/>
        <v>03</v>
      </c>
      <c r="F268" t="s">
        <v>431</v>
      </c>
      <c r="G268" t="s">
        <v>434</v>
      </c>
      <c r="H268" t="str">
        <f t="shared" si="17"/>
        <v>017</v>
      </c>
      <c r="I268" t="s">
        <v>432</v>
      </c>
      <c r="J268" t="s">
        <v>435</v>
      </c>
      <c r="K268" t="str">
        <f t="shared" si="18"/>
        <v>011</v>
      </c>
      <c r="L268" t="s">
        <v>433</v>
      </c>
      <c r="M268" t="s">
        <v>436</v>
      </c>
      <c r="N268">
        <v>3000</v>
      </c>
      <c r="O268" t="s">
        <v>56</v>
      </c>
      <c r="P268">
        <v>3311</v>
      </c>
      <c r="Q268" t="s">
        <v>316</v>
      </c>
      <c r="R268">
        <v>0</v>
      </c>
      <c r="S268" t="s">
        <v>58</v>
      </c>
      <c r="T268" s="1">
        <v>1844400</v>
      </c>
      <c r="U268" s="1">
        <v>2375000</v>
      </c>
      <c r="V268" s="1">
        <v>1844400</v>
      </c>
      <c r="W268" s="1">
        <v>1693600</v>
      </c>
    </row>
    <row r="269" spans="1:23" x14ac:dyDescent="0.35">
      <c r="A269" t="str">
        <f t="shared" si="19"/>
        <v>1.1-00-X0301701135210</v>
      </c>
      <c r="B269" t="s">
        <v>1027</v>
      </c>
      <c r="C269" t="s">
        <v>269</v>
      </c>
      <c r="D269" s="8" t="s">
        <v>274</v>
      </c>
      <c r="E269" t="str">
        <f t="shared" si="16"/>
        <v>03</v>
      </c>
      <c r="F269" t="s">
        <v>431</v>
      </c>
      <c r="G269" t="s">
        <v>434</v>
      </c>
      <c r="H269" t="str">
        <f t="shared" si="17"/>
        <v>017</v>
      </c>
      <c r="I269" t="s">
        <v>432</v>
      </c>
      <c r="J269" t="s">
        <v>435</v>
      </c>
      <c r="K269" t="str">
        <f t="shared" si="18"/>
        <v>011</v>
      </c>
      <c r="L269" t="s">
        <v>433</v>
      </c>
      <c r="M269" t="s">
        <v>436</v>
      </c>
      <c r="N269">
        <v>3000</v>
      </c>
      <c r="O269" t="s">
        <v>56</v>
      </c>
      <c r="P269">
        <v>3521</v>
      </c>
      <c r="Q269" t="s">
        <v>391</v>
      </c>
      <c r="R269">
        <v>0</v>
      </c>
      <c r="S269" t="s">
        <v>58</v>
      </c>
      <c r="T269" s="1">
        <v>7656</v>
      </c>
      <c r="U269" s="1">
        <v>0</v>
      </c>
      <c r="V269" s="1">
        <v>0</v>
      </c>
      <c r="W269" s="1">
        <v>0</v>
      </c>
    </row>
    <row r="270" spans="1:23" x14ac:dyDescent="0.35">
      <c r="A270" t="str">
        <f t="shared" si="19"/>
        <v>2.5-02-X0804002533410</v>
      </c>
      <c r="B270" t="s">
        <v>1028</v>
      </c>
      <c r="C270" t="s">
        <v>134</v>
      </c>
      <c r="D270" s="5" t="s">
        <v>135</v>
      </c>
      <c r="E270" t="str">
        <f t="shared" si="16"/>
        <v>08</v>
      </c>
      <c r="F270" t="s">
        <v>159</v>
      </c>
      <c r="G270" t="s">
        <v>163</v>
      </c>
      <c r="H270" t="str">
        <f t="shared" si="17"/>
        <v>040</v>
      </c>
      <c r="I270" t="s">
        <v>160</v>
      </c>
      <c r="J270" t="s">
        <v>165</v>
      </c>
      <c r="K270" t="str">
        <f t="shared" si="18"/>
        <v>025</v>
      </c>
      <c r="L270" t="s">
        <v>161</v>
      </c>
      <c r="M270" t="s">
        <v>166</v>
      </c>
      <c r="N270">
        <v>3000</v>
      </c>
      <c r="O270" t="s">
        <v>56</v>
      </c>
      <c r="P270">
        <v>3341</v>
      </c>
      <c r="Q270" t="s">
        <v>162</v>
      </c>
      <c r="R270">
        <v>0</v>
      </c>
      <c r="S270" t="s">
        <v>58</v>
      </c>
      <c r="T270" s="1">
        <v>2963000</v>
      </c>
      <c r="U270" s="1">
        <v>3000000</v>
      </c>
      <c r="V270" s="1">
        <v>2963000</v>
      </c>
      <c r="W270" s="1">
        <v>2963000</v>
      </c>
    </row>
    <row r="271" spans="1:23" x14ac:dyDescent="0.35">
      <c r="A271" t="str">
        <f t="shared" si="19"/>
        <v>2.5-02-X0804102521110</v>
      </c>
      <c r="B271" t="s">
        <v>1028</v>
      </c>
      <c r="C271" t="s">
        <v>134</v>
      </c>
      <c r="D271" s="5" t="s">
        <v>135</v>
      </c>
      <c r="E271" t="str">
        <f t="shared" si="16"/>
        <v>08</v>
      </c>
      <c r="F271" t="s">
        <v>159</v>
      </c>
      <c r="G271" t="s">
        <v>163</v>
      </c>
      <c r="H271" t="str">
        <f t="shared" si="17"/>
        <v>041</v>
      </c>
      <c r="I271" t="s">
        <v>167</v>
      </c>
      <c r="J271" t="s">
        <v>168</v>
      </c>
      <c r="K271" t="str">
        <f t="shared" si="18"/>
        <v>025</v>
      </c>
      <c r="L271" t="s">
        <v>161</v>
      </c>
      <c r="M271" t="s">
        <v>166</v>
      </c>
      <c r="N271">
        <v>2000</v>
      </c>
      <c r="O271" t="s">
        <v>105</v>
      </c>
      <c r="P271">
        <v>2111</v>
      </c>
      <c r="Q271" t="s">
        <v>124</v>
      </c>
      <c r="R271">
        <v>0</v>
      </c>
      <c r="S271" t="s">
        <v>58</v>
      </c>
      <c r="T271" s="1">
        <v>20300</v>
      </c>
      <c r="U271" s="1">
        <v>0</v>
      </c>
      <c r="V271" s="1">
        <v>20300</v>
      </c>
      <c r="W271" s="1">
        <v>20300</v>
      </c>
    </row>
    <row r="272" spans="1:23" x14ac:dyDescent="0.35">
      <c r="A272" t="str">
        <f t="shared" si="19"/>
        <v>2.5-02-X0804102528310</v>
      </c>
      <c r="B272" t="s">
        <v>1028</v>
      </c>
      <c r="C272" t="s">
        <v>134</v>
      </c>
      <c r="D272" s="5" t="s">
        <v>135</v>
      </c>
      <c r="E272" t="str">
        <f t="shared" si="16"/>
        <v>08</v>
      </c>
      <c r="F272" t="s">
        <v>159</v>
      </c>
      <c r="G272" t="s">
        <v>163</v>
      </c>
      <c r="H272" t="str">
        <f t="shared" si="17"/>
        <v>041</v>
      </c>
      <c r="I272" t="s">
        <v>167</v>
      </c>
      <c r="J272" t="s">
        <v>168</v>
      </c>
      <c r="K272" t="str">
        <f t="shared" si="18"/>
        <v>025</v>
      </c>
      <c r="L272" t="s">
        <v>161</v>
      </c>
      <c r="M272" t="s">
        <v>166</v>
      </c>
      <c r="N272">
        <v>2000</v>
      </c>
      <c r="O272" t="s">
        <v>105</v>
      </c>
      <c r="P272">
        <v>2831</v>
      </c>
      <c r="Q272" t="s">
        <v>170</v>
      </c>
      <c r="R272">
        <v>0</v>
      </c>
      <c r="S272" t="s">
        <v>58</v>
      </c>
      <c r="T272" s="1">
        <v>3031060.3</v>
      </c>
      <c r="U272" s="1">
        <v>3100000</v>
      </c>
      <c r="V272" s="1">
        <v>3031060.3</v>
      </c>
      <c r="W272" s="1">
        <v>2929792.28</v>
      </c>
    </row>
    <row r="273" spans="1:23" x14ac:dyDescent="0.35">
      <c r="A273" t="str">
        <f t="shared" si="19"/>
        <v>1.1-00-X0804102521110</v>
      </c>
      <c r="B273" t="s">
        <v>1027</v>
      </c>
      <c r="C273" t="s">
        <v>269</v>
      </c>
      <c r="D273" s="8" t="s">
        <v>274</v>
      </c>
      <c r="E273" t="str">
        <f t="shared" si="16"/>
        <v>08</v>
      </c>
      <c r="F273" t="s">
        <v>159</v>
      </c>
      <c r="G273" t="s">
        <v>163</v>
      </c>
      <c r="H273" t="str">
        <f t="shared" si="17"/>
        <v>041</v>
      </c>
      <c r="I273" t="s">
        <v>167</v>
      </c>
      <c r="J273" t="s">
        <v>168</v>
      </c>
      <c r="K273" t="str">
        <f t="shared" si="18"/>
        <v>025</v>
      </c>
      <c r="L273" t="s">
        <v>161</v>
      </c>
      <c r="M273" t="s">
        <v>166</v>
      </c>
      <c r="N273">
        <v>2000</v>
      </c>
      <c r="O273" t="s">
        <v>105</v>
      </c>
      <c r="P273">
        <v>2111</v>
      </c>
      <c r="Q273" t="s">
        <v>124</v>
      </c>
      <c r="R273">
        <v>0</v>
      </c>
      <c r="S273" t="s">
        <v>58</v>
      </c>
      <c r="T273" s="1">
        <v>2158.6</v>
      </c>
      <c r="U273" s="1">
        <v>0</v>
      </c>
      <c r="V273" s="1">
        <v>2126.6</v>
      </c>
      <c r="W273" s="1">
        <v>2126.6</v>
      </c>
    </row>
    <row r="274" spans="1:23" x14ac:dyDescent="0.35">
      <c r="A274" t="str">
        <f t="shared" si="19"/>
        <v>1.1-00-X0804102521410</v>
      </c>
      <c r="B274" t="s">
        <v>1027</v>
      </c>
      <c r="C274" t="s">
        <v>269</v>
      </c>
      <c r="D274" s="8" t="s">
        <v>274</v>
      </c>
      <c r="E274" t="str">
        <f t="shared" si="16"/>
        <v>08</v>
      </c>
      <c r="F274" t="s">
        <v>159</v>
      </c>
      <c r="G274" t="s">
        <v>163</v>
      </c>
      <c r="H274" t="str">
        <f t="shared" si="17"/>
        <v>041</v>
      </c>
      <c r="I274" t="s">
        <v>167</v>
      </c>
      <c r="J274" t="s">
        <v>168</v>
      </c>
      <c r="K274" t="str">
        <f t="shared" si="18"/>
        <v>025</v>
      </c>
      <c r="L274" t="s">
        <v>161</v>
      </c>
      <c r="M274" t="s">
        <v>166</v>
      </c>
      <c r="N274">
        <v>2000</v>
      </c>
      <c r="O274" t="s">
        <v>105</v>
      </c>
      <c r="P274">
        <v>2141</v>
      </c>
      <c r="Q274" t="s">
        <v>126</v>
      </c>
      <c r="R274">
        <v>0</v>
      </c>
      <c r="S274" t="s">
        <v>58</v>
      </c>
      <c r="T274" s="1">
        <v>17440.36</v>
      </c>
      <c r="U274" s="1">
        <v>0</v>
      </c>
      <c r="V274" s="1">
        <v>4720.3599999999997</v>
      </c>
      <c r="W274" s="1">
        <v>4720.3599999999997</v>
      </c>
    </row>
    <row r="275" spans="1:23" x14ac:dyDescent="0.35">
      <c r="A275" t="str">
        <f t="shared" si="19"/>
        <v>1.1-00-X0804102522110</v>
      </c>
      <c r="B275" t="s">
        <v>1027</v>
      </c>
      <c r="C275" t="s">
        <v>269</v>
      </c>
      <c r="D275" s="8" t="s">
        <v>274</v>
      </c>
      <c r="E275" t="str">
        <f t="shared" si="16"/>
        <v>08</v>
      </c>
      <c r="F275" t="s">
        <v>159</v>
      </c>
      <c r="G275" t="s">
        <v>163</v>
      </c>
      <c r="H275" t="str">
        <f t="shared" si="17"/>
        <v>041</v>
      </c>
      <c r="I275" t="s">
        <v>167</v>
      </c>
      <c r="J275" t="s">
        <v>168</v>
      </c>
      <c r="K275" t="str">
        <f t="shared" si="18"/>
        <v>025</v>
      </c>
      <c r="L275" t="s">
        <v>161</v>
      </c>
      <c r="M275" t="s">
        <v>166</v>
      </c>
      <c r="N275">
        <v>2000</v>
      </c>
      <c r="O275" t="s">
        <v>105</v>
      </c>
      <c r="P275">
        <v>2211</v>
      </c>
      <c r="Q275" t="s">
        <v>307</v>
      </c>
      <c r="R275">
        <v>0</v>
      </c>
      <c r="S275" t="s">
        <v>58</v>
      </c>
      <c r="T275" s="1">
        <v>384482</v>
      </c>
      <c r="U275" s="1">
        <v>369158</v>
      </c>
      <c r="V275" s="1">
        <v>384482</v>
      </c>
      <c r="W275" s="1">
        <v>384482</v>
      </c>
    </row>
    <row r="276" spans="1:23" x14ac:dyDescent="0.35">
      <c r="A276" t="str">
        <f t="shared" si="19"/>
        <v>1.1-00-X0804102527110</v>
      </c>
      <c r="B276" t="s">
        <v>1027</v>
      </c>
      <c r="C276" t="s">
        <v>269</v>
      </c>
      <c r="D276" s="8" t="s">
        <v>274</v>
      </c>
      <c r="E276" t="str">
        <f t="shared" si="16"/>
        <v>08</v>
      </c>
      <c r="F276" t="s">
        <v>159</v>
      </c>
      <c r="G276" t="s">
        <v>163</v>
      </c>
      <c r="H276" t="str">
        <f t="shared" si="17"/>
        <v>041</v>
      </c>
      <c r="I276" t="s">
        <v>167</v>
      </c>
      <c r="J276" t="s">
        <v>168</v>
      </c>
      <c r="K276" t="str">
        <f t="shared" si="18"/>
        <v>025</v>
      </c>
      <c r="L276" t="s">
        <v>161</v>
      </c>
      <c r="M276" t="s">
        <v>166</v>
      </c>
      <c r="N276">
        <v>2000</v>
      </c>
      <c r="O276" t="s">
        <v>105</v>
      </c>
      <c r="P276">
        <v>2711</v>
      </c>
      <c r="Q276" t="s">
        <v>106</v>
      </c>
      <c r="R276">
        <v>0</v>
      </c>
      <c r="S276" t="s">
        <v>58</v>
      </c>
      <c r="T276" s="1">
        <v>1093153.8400000001</v>
      </c>
      <c r="U276" s="1">
        <v>1300000</v>
      </c>
      <c r="V276" s="1">
        <v>1093153.8400000001</v>
      </c>
      <c r="W276" s="1">
        <v>1055484</v>
      </c>
    </row>
    <row r="277" spans="1:23" x14ac:dyDescent="0.35">
      <c r="A277" t="str">
        <f t="shared" si="19"/>
        <v>1.1-00-X0804102528210</v>
      </c>
      <c r="B277" t="s">
        <v>1027</v>
      </c>
      <c r="C277" t="s">
        <v>269</v>
      </c>
      <c r="D277" s="8" t="s">
        <v>274</v>
      </c>
      <c r="E277" t="str">
        <f t="shared" si="16"/>
        <v>08</v>
      </c>
      <c r="F277" t="s">
        <v>159</v>
      </c>
      <c r="G277" t="s">
        <v>163</v>
      </c>
      <c r="H277" t="str">
        <f t="shared" si="17"/>
        <v>041</v>
      </c>
      <c r="I277" t="s">
        <v>167</v>
      </c>
      <c r="J277" t="s">
        <v>168</v>
      </c>
      <c r="K277" t="str">
        <f t="shared" si="18"/>
        <v>025</v>
      </c>
      <c r="L277" t="s">
        <v>161</v>
      </c>
      <c r="M277" t="s">
        <v>166</v>
      </c>
      <c r="N277">
        <v>2000</v>
      </c>
      <c r="O277" t="s">
        <v>105</v>
      </c>
      <c r="P277">
        <v>2821</v>
      </c>
      <c r="Q277" t="s">
        <v>438</v>
      </c>
      <c r="R277">
        <v>0</v>
      </c>
      <c r="S277" t="s">
        <v>58</v>
      </c>
      <c r="T277" s="1">
        <v>691916.1</v>
      </c>
      <c r="U277" s="1">
        <v>900000</v>
      </c>
      <c r="V277" s="1">
        <v>231916.1</v>
      </c>
      <c r="W277" s="1">
        <v>38567.300000000003</v>
      </c>
    </row>
    <row r="278" spans="1:23" x14ac:dyDescent="0.35">
      <c r="A278" t="str">
        <f t="shared" si="19"/>
        <v>1.1-00-X0804102528310</v>
      </c>
      <c r="B278" t="s">
        <v>1027</v>
      </c>
      <c r="C278" t="s">
        <v>269</v>
      </c>
      <c r="D278" s="8" t="s">
        <v>274</v>
      </c>
      <c r="E278" t="str">
        <f t="shared" si="16"/>
        <v>08</v>
      </c>
      <c r="F278" t="s">
        <v>159</v>
      </c>
      <c r="G278" t="s">
        <v>163</v>
      </c>
      <c r="H278" t="str">
        <f t="shared" si="17"/>
        <v>041</v>
      </c>
      <c r="I278" t="s">
        <v>167</v>
      </c>
      <c r="J278" t="s">
        <v>168</v>
      </c>
      <c r="K278" t="str">
        <f t="shared" si="18"/>
        <v>025</v>
      </c>
      <c r="L278" t="s">
        <v>161</v>
      </c>
      <c r="M278" t="s">
        <v>166</v>
      </c>
      <c r="N278">
        <v>2000</v>
      </c>
      <c r="O278" t="s">
        <v>105</v>
      </c>
      <c r="P278">
        <v>2831</v>
      </c>
      <c r="Q278" t="s">
        <v>170</v>
      </c>
      <c r="R278">
        <v>0</v>
      </c>
      <c r="S278" t="s">
        <v>58</v>
      </c>
      <c r="T278" s="1">
        <v>430394.8</v>
      </c>
      <c r="U278" s="1">
        <v>0</v>
      </c>
      <c r="V278" s="1">
        <v>430394.8</v>
      </c>
      <c r="W278" s="1">
        <v>430394.8</v>
      </c>
    </row>
    <row r="279" spans="1:23" x14ac:dyDescent="0.35">
      <c r="A279" t="str">
        <f t="shared" si="19"/>
        <v>1.1-00-X0804102531610</v>
      </c>
      <c r="B279" t="s">
        <v>1027</v>
      </c>
      <c r="C279" t="s">
        <v>269</v>
      </c>
      <c r="D279" s="8" t="s">
        <v>274</v>
      </c>
      <c r="E279" t="str">
        <f t="shared" si="16"/>
        <v>08</v>
      </c>
      <c r="F279" t="s">
        <v>159</v>
      </c>
      <c r="G279" t="s">
        <v>163</v>
      </c>
      <c r="H279" t="str">
        <f t="shared" si="17"/>
        <v>041</v>
      </c>
      <c r="I279" t="s">
        <v>167</v>
      </c>
      <c r="J279" t="s">
        <v>168</v>
      </c>
      <c r="K279" t="str">
        <f t="shared" si="18"/>
        <v>025</v>
      </c>
      <c r="L279" t="s">
        <v>161</v>
      </c>
      <c r="M279" t="s">
        <v>166</v>
      </c>
      <c r="N279">
        <v>3000</v>
      </c>
      <c r="O279" t="s">
        <v>56</v>
      </c>
      <c r="P279">
        <v>3161</v>
      </c>
      <c r="Q279" t="s">
        <v>247</v>
      </c>
      <c r="R279">
        <v>0</v>
      </c>
      <c r="S279" t="s">
        <v>58</v>
      </c>
      <c r="T279" s="1">
        <v>163881.9</v>
      </c>
      <c r="U279" s="1">
        <v>200000</v>
      </c>
      <c r="V279" s="1">
        <v>163881.9</v>
      </c>
      <c r="W279" s="1">
        <v>145672.79999999999</v>
      </c>
    </row>
    <row r="280" spans="1:23" x14ac:dyDescent="0.35">
      <c r="A280" t="str">
        <f t="shared" si="19"/>
        <v>1.1-00-X0804002531810</v>
      </c>
      <c r="B280" t="s">
        <v>1027</v>
      </c>
      <c r="C280" t="s">
        <v>269</v>
      </c>
      <c r="D280" s="8" t="s">
        <v>274</v>
      </c>
      <c r="E280" t="str">
        <f t="shared" si="16"/>
        <v>08</v>
      </c>
      <c r="F280" t="s">
        <v>159</v>
      </c>
      <c r="G280" t="s">
        <v>163</v>
      </c>
      <c r="H280" t="str">
        <f t="shared" si="17"/>
        <v>040</v>
      </c>
      <c r="I280" t="s">
        <v>160</v>
      </c>
      <c r="J280" t="s">
        <v>165</v>
      </c>
      <c r="K280" t="str">
        <f t="shared" si="18"/>
        <v>025</v>
      </c>
      <c r="L280" t="s">
        <v>161</v>
      </c>
      <c r="M280" t="s">
        <v>166</v>
      </c>
      <c r="N280">
        <v>3000</v>
      </c>
      <c r="O280" t="s">
        <v>56</v>
      </c>
      <c r="P280">
        <v>3181</v>
      </c>
      <c r="Q280" t="s">
        <v>314</v>
      </c>
      <c r="R280">
        <v>0</v>
      </c>
      <c r="S280" t="s">
        <v>58</v>
      </c>
      <c r="T280" s="1">
        <v>1733</v>
      </c>
      <c r="U280" s="1">
        <v>10000</v>
      </c>
      <c r="V280" s="1">
        <v>1732.28</v>
      </c>
      <c r="W280" s="1">
        <v>1732.28</v>
      </c>
    </row>
    <row r="281" spans="1:23" x14ac:dyDescent="0.35">
      <c r="A281" t="str">
        <f t="shared" si="19"/>
        <v>1.1-00-X0804102533410</v>
      </c>
      <c r="B281" t="s">
        <v>1027</v>
      </c>
      <c r="C281" t="s">
        <v>269</v>
      </c>
      <c r="D281" s="8" t="s">
        <v>274</v>
      </c>
      <c r="E281" t="str">
        <f t="shared" si="16"/>
        <v>08</v>
      </c>
      <c r="F281" t="s">
        <v>159</v>
      </c>
      <c r="G281" t="s">
        <v>163</v>
      </c>
      <c r="H281" t="str">
        <f t="shared" si="17"/>
        <v>041</v>
      </c>
      <c r="I281" t="s">
        <v>167</v>
      </c>
      <c r="J281" t="s">
        <v>168</v>
      </c>
      <c r="K281" t="str">
        <f t="shared" si="18"/>
        <v>025</v>
      </c>
      <c r="L281" t="s">
        <v>161</v>
      </c>
      <c r="M281" t="s">
        <v>166</v>
      </c>
      <c r="N281">
        <v>3000</v>
      </c>
      <c r="O281" t="s">
        <v>56</v>
      </c>
      <c r="P281">
        <v>3341</v>
      </c>
      <c r="Q281" t="s">
        <v>162</v>
      </c>
      <c r="R281">
        <v>0</v>
      </c>
      <c r="S281" t="s">
        <v>58</v>
      </c>
      <c r="T281" s="1">
        <v>0</v>
      </c>
      <c r="U281" s="1">
        <v>0</v>
      </c>
      <c r="V281" s="1">
        <v>0</v>
      </c>
      <c r="W281" s="1">
        <v>0</v>
      </c>
    </row>
    <row r="282" spans="1:23" x14ac:dyDescent="0.35">
      <c r="A282" t="str">
        <f t="shared" si="19"/>
        <v>1.1-00-X0804102533610</v>
      </c>
      <c r="B282" t="s">
        <v>1027</v>
      </c>
      <c r="C282" t="s">
        <v>269</v>
      </c>
      <c r="D282" s="8" t="s">
        <v>274</v>
      </c>
      <c r="E282" t="str">
        <f t="shared" si="16"/>
        <v>08</v>
      </c>
      <c r="F282" t="s">
        <v>159</v>
      </c>
      <c r="G282" t="s">
        <v>163</v>
      </c>
      <c r="H282" t="str">
        <f t="shared" si="17"/>
        <v>041</v>
      </c>
      <c r="I282" t="s">
        <v>167</v>
      </c>
      <c r="J282" t="s">
        <v>168</v>
      </c>
      <c r="K282" t="str">
        <f t="shared" si="18"/>
        <v>025</v>
      </c>
      <c r="L282" t="s">
        <v>161</v>
      </c>
      <c r="M282" t="s">
        <v>166</v>
      </c>
      <c r="N282">
        <v>3000</v>
      </c>
      <c r="O282" t="s">
        <v>56</v>
      </c>
      <c r="P282">
        <v>3361</v>
      </c>
      <c r="Q282" t="s">
        <v>114</v>
      </c>
      <c r="R282">
        <v>0</v>
      </c>
      <c r="S282" t="s">
        <v>58</v>
      </c>
      <c r="T282" s="1">
        <v>7424</v>
      </c>
      <c r="U282" s="1">
        <v>0</v>
      </c>
      <c r="V282" s="1">
        <v>7424</v>
      </c>
      <c r="W282" s="1">
        <v>0</v>
      </c>
    </row>
    <row r="283" spans="1:23" x14ac:dyDescent="0.35">
      <c r="A283" t="str">
        <f t="shared" si="19"/>
        <v>1.1-00-X0804102533910</v>
      </c>
      <c r="B283" t="s">
        <v>1027</v>
      </c>
      <c r="C283" t="s">
        <v>269</v>
      </c>
      <c r="D283" s="8" t="s">
        <v>274</v>
      </c>
      <c r="E283" t="str">
        <f t="shared" si="16"/>
        <v>08</v>
      </c>
      <c r="F283" t="s">
        <v>159</v>
      </c>
      <c r="G283" t="s">
        <v>163</v>
      </c>
      <c r="H283" t="str">
        <f t="shared" si="17"/>
        <v>041</v>
      </c>
      <c r="I283" t="s">
        <v>167</v>
      </c>
      <c r="J283" t="s">
        <v>168</v>
      </c>
      <c r="K283" t="str">
        <f t="shared" si="18"/>
        <v>025</v>
      </c>
      <c r="L283" t="s">
        <v>161</v>
      </c>
      <c r="M283" t="s">
        <v>166</v>
      </c>
      <c r="N283">
        <v>3000</v>
      </c>
      <c r="O283" t="s">
        <v>56</v>
      </c>
      <c r="P283">
        <v>3391</v>
      </c>
      <c r="Q283" t="s">
        <v>129</v>
      </c>
      <c r="R283">
        <v>0</v>
      </c>
      <c r="S283" t="s">
        <v>58</v>
      </c>
      <c r="T283" s="1">
        <v>1900000</v>
      </c>
      <c r="U283" s="1">
        <v>1900000</v>
      </c>
      <c r="V283" s="1">
        <v>1500000</v>
      </c>
      <c r="W283" s="1">
        <v>1500000</v>
      </c>
    </row>
    <row r="284" spans="1:23" x14ac:dyDescent="0.35">
      <c r="A284" t="str">
        <f t="shared" si="19"/>
        <v>1.1-00-X0804102537110</v>
      </c>
      <c r="B284" t="s">
        <v>1027</v>
      </c>
      <c r="C284" t="s">
        <v>269</v>
      </c>
      <c r="D284" s="8" t="s">
        <v>274</v>
      </c>
      <c r="E284" t="str">
        <f t="shared" si="16"/>
        <v>08</v>
      </c>
      <c r="F284" t="s">
        <v>159</v>
      </c>
      <c r="G284" t="s">
        <v>163</v>
      </c>
      <c r="H284" t="str">
        <f t="shared" si="17"/>
        <v>041</v>
      </c>
      <c r="I284" t="s">
        <v>167</v>
      </c>
      <c r="J284" t="s">
        <v>168</v>
      </c>
      <c r="K284" t="str">
        <f t="shared" si="18"/>
        <v>025</v>
      </c>
      <c r="L284" t="s">
        <v>161</v>
      </c>
      <c r="M284" t="s">
        <v>166</v>
      </c>
      <c r="N284">
        <v>3000</v>
      </c>
      <c r="O284" t="s">
        <v>56</v>
      </c>
      <c r="P284">
        <v>3711</v>
      </c>
      <c r="Q284" t="s">
        <v>278</v>
      </c>
      <c r="R284">
        <v>0</v>
      </c>
      <c r="S284" t="s">
        <v>58</v>
      </c>
      <c r="T284" s="1">
        <v>6755</v>
      </c>
      <c r="U284" s="1">
        <v>0</v>
      </c>
      <c r="V284" s="1">
        <v>6755</v>
      </c>
      <c r="W284" s="1">
        <v>6755</v>
      </c>
    </row>
    <row r="285" spans="1:23" x14ac:dyDescent="0.35">
      <c r="A285" t="str">
        <f t="shared" si="19"/>
        <v>1.1-00-X0804102537510</v>
      </c>
      <c r="B285" t="s">
        <v>1027</v>
      </c>
      <c r="C285" t="s">
        <v>269</v>
      </c>
      <c r="D285" s="8" t="s">
        <v>274</v>
      </c>
      <c r="E285" t="str">
        <f t="shared" si="16"/>
        <v>08</v>
      </c>
      <c r="F285" t="s">
        <v>159</v>
      </c>
      <c r="G285" t="s">
        <v>163</v>
      </c>
      <c r="H285" t="str">
        <f t="shared" si="17"/>
        <v>041</v>
      </c>
      <c r="I285" t="s">
        <v>167</v>
      </c>
      <c r="J285" t="s">
        <v>168</v>
      </c>
      <c r="K285" t="str">
        <f t="shared" si="18"/>
        <v>025</v>
      </c>
      <c r="L285" t="s">
        <v>161</v>
      </c>
      <c r="M285" t="s">
        <v>166</v>
      </c>
      <c r="N285">
        <v>3000</v>
      </c>
      <c r="O285" t="s">
        <v>56</v>
      </c>
      <c r="P285">
        <v>3751</v>
      </c>
      <c r="Q285" t="s">
        <v>279</v>
      </c>
      <c r="R285">
        <v>0</v>
      </c>
      <c r="S285" t="s">
        <v>58</v>
      </c>
      <c r="T285" s="1">
        <v>1036</v>
      </c>
      <c r="U285" s="1">
        <v>0</v>
      </c>
      <c r="V285" s="1">
        <v>1035</v>
      </c>
      <c r="W285" s="1">
        <v>1035</v>
      </c>
    </row>
    <row r="286" spans="1:23" x14ac:dyDescent="0.35">
      <c r="A286" t="str">
        <f t="shared" si="19"/>
        <v>1.1-00-X0804002539410</v>
      </c>
      <c r="B286" t="s">
        <v>1027</v>
      </c>
      <c r="C286" t="s">
        <v>269</v>
      </c>
      <c r="D286" s="8" t="s">
        <v>274</v>
      </c>
      <c r="E286" t="str">
        <f t="shared" si="16"/>
        <v>08</v>
      </c>
      <c r="F286" t="s">
        <v>159</v>
      </c>
      <c r="G286" t="s">
        <v>163</v>
      </c>
      <c r="H286" t="str">
        <f t="shared" si="17"/>
        <v>040</v>
      </c>
      <c r="I286" t="s">
        <v>160</v>
      </c>
      <c r="J286" t="s">
        <v>165</v>
      </c>
      <c r="K286" t="str">
        <f t="shared" si="18"/>
        <v>025</v>
      </c>
      <c r="L286" t="s">
        <v>161</v>
      </c>
      <c r="M286" t="s">
        <v>166</v>
      </c>
      <c r="N286">
        <v>3000</v>
      </c>
      <c r="O286" t="s">
        <v>56</v>
      </c>
      <c r="P286">
        <v>3941</v>
      </c>
      <c r="Q286" t="s">
        <v>328</v>
      </c>
      <c r="R286">
        <v>0</v>
      </c>
      <c r="S286" t="s">
        <v>58</v>
      </c>
      <c r="T286" s="1">
        <v>35121</v>
      </c>
      <c r="U286" s="1">
        <v>35000</v>
      </c>
      <c r="V286" s="1">
        <v>0</v>
      </c>
      <c r="W286" s="1">
        <v>0</v>
      </c>
    </row>
    <row r="287" spans="1:23" x14ac:dyDescent="0.35">
      <c r="A287" t="str">
        <f t="shared" si="19"/>
        <v>1.1-00-X0804102539620</v>
      </c>
      <c r="B287" t="s">
        <v>1027</v>
      </c>
      <c r="C287" t="s">
        <v>269</v>
      </c>
      <c r="D287" s="8" t="s">
        <v>274</v>
      </c>
      <c r="E287" t="str">
        <f t="shared" si="16"/>
        <v>08</v>
      </c>
      <c r="F287" t="s">
        <v>159</v>
      </c>
      <c r="G287" t="s">
        <v>163</v>
      </c>
      <c r="H287" t="str">
        <f t="shared" si="17"/>
        <v>041</v>
      </c>
      <c r="I287" t="s">
        <v>167</v>
      </c>
      <c r="J287" t="s">
        <v>168</v>
      </c>
      <c r="K287" t="str">
        <f t="shared" si="18"/>
        <v>025</v>
      </c>
      <c r="L287" t="s">
        <v>161</v>
      </c>
      <c r="M287" t="s">
        <v>166</v>
      </c>
      <c r="N287">
        <v>3000</v>
      </c>
      <c r="O287" t="s">
        <v>56</v>
      </c>
      <c r="P287">
        <v>3962</v>
      </c>
      <c r="Q287" t="s">
        <v>395</v>
      </c>
      <c r="R287">
        <v>0</v>
      </c>
      <c r="S287" t="s">
        <v>58</v>
      </c>
      <c r="T287" s="1">
        <v>86820</v>
      </c>
      <c r="U287" s="1">
        <v>120000</v>
      </c>
      <c r="V287" s="1">
        <v>21243</v>
      </c>
      <c r="W287" s="1">
        <v>21243</v>
      </c>
    </row>
    <row r="288" spans="1:23" x14ac:dyDescent="0.35">
      <c r="A288" t="str">
        <f t="shared" si="19"/>
        <v>1.1-00-X0502201526110</v>
      </c>
      <c r="B288" t="s">
        <v>1027</v>
      </c>
      <c r="C288" t="s">
        <v>269</v>
      </c>
      <c r="D288" s="8" t="s">
        <v>274</v>
      </c>
      <c r="E288" t="str">
        <f t="shared" si="16"/>
        <v>05</v>
      </c>
      <c r="F288" t="s">
        <v>67</v>
      </c>
      <c r="G288" t="s">
        <v>74</v>
      </c>
      <c r="H288" t="str">
        <f t="shared" si="17"/>
        <v>022</v>
      </c>
      <c r="I288" t="s">
        <v>171</v>
      </c>
      <c r="J288" t="s">
        <v>172</v>
      </c>
      <c r="K288" t="str">
        <f t="shared" si="18"/>
        <v>015</v>
      </c>
      <c r="L288" t="s">
        <v>69</v>
      </c>
      <c r="M288" t="s">
        <v>75</v>
      </c>
      <c r="N288">
        <v>2000</v>
      </c>
      <c r="O288" t="s">
        <v>105</v>
      </c>
      <c r="P288">
        <v>2611</v>
      </c>
      <c r="Q288" t="s">
        <v>128</v>
      </c>
      <c r="R288">
        <v>0</v>
      </c>
      <c r="S288" t="s">
        <v>58</v>
      </c>
      <c r="T288" s="1">
        <v>7000000</v>
      </c>
      <c r="U288" s="1">
        <v>0</v>
      </c>
      <c r="V288" s="1">
        <v>6417885.9100000001</v>
      </c>
      <c r="W288" s="1">
        <v>6417885.9100000001</v>
      </c>
    </row>
    <row r="289" spans="1:23" x14ac:dyDescent="0.35">
      <c r="A289" t="str">
        <f t="shared" si="19"/>
        <v>1.1-00-X02008007445110</v>
      </c>
      <c r="B289" t="s">
        <v>1027</v>
      </c>
      <c r="C289" t="s">
        <v>269</v>
      </c>
      <c r="D289" s="8" t="s">
        <v>274</v>
      </c>
      <c r="E289" t="str">
        <f t="shared" si="16"/>
        <v>02</v>
      </c>
      <c r="F289" t="s">
        <v>175</v>
      </c>
      <c r="G289" t="s">
        <v>178</v>
      </c>
      <c r="H289" t="str">
        <f t="shared" si="17"/>
        <v>008</v>
      </c>
      <c r="I289" t="s">
        <v>281</v>
      </c>
      <c r="J289" t="s">
        <v>284</v>
      </c>
      <c r="K289" t="str">
        <f t="shared" si="18"/>
        <v>007</v>
      </c>
      <c r="L289" t="s">
        <v>254</v>
      </c>
      <c r="M289" t="s">
        <v>257</v>
      </c>
      <c r="N289">
        <v>4000</v>
      </c>
      <c r="O289" t="s">
        <v>233</v>
      </c>
      <c r="P289">
        <v>4451</v>
      </c>
      <c r="Q289" t="s">
        <v>282</v>
      </c>
      <c r="R289">
        <v>10</v>
      </c>
      <c r="S289" t="s">
        <v>286</v>
      </c>
      <c r="T289" s="11">
        <v>50000</v>
      </c>
      <c r="U289" s="1">
        <v>49991.519999999997</v>
      </c>
      <c r="V289" s="1">
        <v>0</v>
      </c>
      <c r="W289" s="1">
        <v>0</v>
      </c>
    </row>
    <row r="290" spans="1:23" x14ac:dyDescent="0.35">
      <c r="A290" t="str">
        <f t="shared" si="19"/>
        <v>1.1-00-X0201200956510</v>
      </c>
      <c r="B290" t="s">
        <v>1027</v>
      </c>
      <c r="C290" t="s">
        <v>269</v>
      </c>
      <c r="D290" s="8" t="s">
        <v>274</v>
      </c>
      <c r="E290" t="str">
        <f t="shared" si="16"/>
        <v>02</v>
      </c>
      <c r="F290" t="s">
        <v>175</v>
      </c>
      <c r="G290" t="s">
        <v>178</v>
      </c>
      <c r="H290" t="str">
        <f t="shared" si="17"/>
        <v>012</v>
      </c>
      <c r="I290" t="s">
        <v>441</v>
      </c>
      <c r="J290" t="s">
        <v>443</v>
      </c>
      <c r="K290" t="str">
        <f t="shared" si="18"/>
        <v>009</v>
      </c>
      <c r="L290" t="s">
        <v>177</v>
      </c>
      <c r="M290" t="s">
        <v>180</v>
      </c>
      <c r="N290">
        <v>5000</v>
      </c>
      <c r="O290" t="s">
        <v>118</v>
      </c>
      <c r="P290">
        <v>5651</v>
      </c>
      <c r="Q290" t="s">
        <v>442</v>
      </c>
      <c r="R290">
        <v>0</v>
      </c>
      <c r="S290" t="s">
        <v>58</v>
      </c>
      <c r="T290" s="6">
        <v>71050</v>
      </c>
      <c r="U290" s="1">
        <v>100000</v>
      </c>
      <c r="V290" s="1">
        <v>71050</v>
      </c>
      <c r="W290" s="1">
        <v>71050</v>
      </c>
    </row>
    <row r="291" spans="1:23" x14ac:dyDescent="0.35">
      <c r="A291" t="str">
        <f t="shared" si="19"/>
        <v>1.1-00-X0201601024910</v>
      </c>
      <c r="B291" t="s">
        <v>1027</v>
      </c>
      <c r="C291" t="s">
        <v>269</v>
      </c>
      <c r="D291" s="8" t="s">
        <v>274</v>
      </c>
      <c r="E291" t="str">
        <f t="shared" si="16"/>
        <v>02</v>
      </c>
      <c r="F291" t="s">
        <v>175</v>
      </c>
      <c r="G291" t="s">
        <v>178</v>
      </c>
      <c r="H291" t="str">
        <f t="shared" si="17"/>
        <v>016</v>
      </c>
      <c r="I291" t="s">
        <v>467</v>
      </c>
      <c r="J291" t="s">
        <v>468</v>
      </c>
      <c r="K291" t="str">
        <f t="shared" si="18"/>
        <v>010</v>
      </c>
      <c r="L291" t="s">
        <v>273</v>
      </c>
      <c r="M291" t="s">
        <v>276</v>
      </c>
      <c r="N291">
        <v>2000</v>
      </c>
      <c r="O291" t="s">
        <v>105</v>
      </c>
      <c r="P291">
        <v>2491</v>
      </c>
      <c r="Q291" t="s">
        <v>374</v>
      </c>
      <c r="R291">
        <v>0</v>
      </c>
      <c r="S291" t="s">
        <v>58</v>
      </c>
      <c r="T291" s="6">
        <v>131692.13</v>
      </c>
      <c r="U291" s="1">
        <v>0</v>
      </c>
      <c r="V291" s="1">
        <v>80072.13</v>
      </c>
      <c r="W291" s="1">
        <v>80072.13</v>
      </c>
    </row>
    <row r="292" spans="1:23" x14ac:dyDescent="0.35">
      <c r="A292" t="str">
        <f t="shared" si="19"/>
        <v>1.1-00-X0201601029110</v>
      </c>
      <c r="B292" t="s">
        <v>1027</v>
      </c>
      <c r="C292" t="s">
        <v>269</v>
      </c>
      <c r="D292" s="8" t="s">
        <v>274</v>
      </c>
      <c r="E292" t="str">
        <f t="shared" si="16"/>
        <v>02</v>
      </c>
      <c r="F292" t="s">
        <v>175</v>
      </c>
      <c r="G292" t="s">
        <v>178</v>
      </c>
      <c r="H292" t="str">
        <f t="shared" si="17"/>
        <v>016</v>
      </c>
      <c r="I292" t="s">
        <v>467</v>
      </c>
      <c r="J292" t="s">
        <v>468</v>
      </c>
      <c r="K292" t="str">
        <f t="shared" si="18"/>
        <v>010</v>
      </c>
      <c r="L292" t="s">
        <v>273</v>
      </c>
      <c r="M292" t="s">
        <v>276</v>
      </c>
      <c r="N292">
        <v>2000</v>
      </c>
      <c r="O292" t="s">
        <v>105</v>
      </c>
      <c r="P292">
        <v>2911</v>
      </c>
      <c r="Q292" t="s">
        <v>312</v>
      </c>
      <c r="R292">
        <v>0</v>
      </c>
      <c r="S292" t="s">
        <v>58</v>
      </c>
      <c r="T292" s="6">
        <v>167622.94</v>
      </c>
      <c r="U292" s="1">
        <v>0</v>
      </c>
      <c r="V292" s="1">
        <v>157935.96</v>
      </c>
      <c r="W292" s="1">
        <v>157935.96</v>
      </c>
    </row>
    <row r="293" spans="1:23" x14ac:dyDescent="0.35">
      <c r="A293" t="str">
        <f t="shared" si="19"/>
        <v>1.1-00-X0201601021610</v>
      </c>
      <c r="B293" t="s">
        <v>1027</v>
      </c>
      <c r="C293" t="s">
        <v>269</v>
      </c>
      <c r="D293" s="8" t="s">
        <v>274</v>
      </c>
      <c r="E293" t="str">
        <f t="shared" si="16"/>
        <v>02</v>
      </c>
      <c r="F293" t="s">
        <v>175</v>
      </c>
      <c r="G293" t="s">
        <v>178</v>
      </c>
      <c r="H293" t="str">
        <f t="shared" si="17"/>
        <v>016</v>
      </c>
      <c r="I293" t="s">
        <v>467</v>
      </c>
      <c r="J293" t="s">
        <v>468</v>
      </c>
      <c r="K293" t="str">
        <f t="shared" si="18"/>
        <v>010</v>
      </c>
      <c r="L293" t="s">
        <v>273</v>
      </c>
      <c r="M293" t="s">
        <v>276</v>
      </c>
      <c r="N293">
        <v>2000</v>
      </c>
      <c r="O293" t="s">
        <v>105</v>
      </c>
      <c r="P293">
        <v>2161</v>
      </c>
      <c r="Q293" t="s">
        <v>367</v>
      </c>
      <c r="R293">
        <v>0</v>
      </c>
      <c r="S293" t="s">
        <v>58</v>
      </c>
      <c r="T293" s="6">
        <v>168342.87</v>
      </c>
      <c r="U293" s="1">
        <v>0</v>
      </c>
      <c r="V293" s="1">
        <v>168342.87</v>
      </c>
      <c r="W293" s="1">
        <v>168342.87</v>
      </c>
    </row>
    <row r="294" spans="1:23" x14ac:dyDescent="0.35">
      <c r="A294" t="str">
        <f t="shared" si="19"/>
        <v>1.1-00-X0201100922110</v>
      </c>
      <c r="B294" t="s">
        <v>1027</v>
      </c>
      <c r="C294" t="s">
        <v>269</v>
      </c>
      <c r="D294" s="8" t="s">
        <v>274</v>
      </c>
      <c r="E294" t="str">
        <f t="shared" si="16"/>
        <v>02</v>
      </c>
      <c r="F294" t="s">
        <v>175</v>
      </c>
      <c r="G294" t="s">
        <v>178</v>
      </c>
      <c r="H294" t="str">
        <f t="shared" si="17"/>
        <v>011</v>
      </c>
      <c r="I294" t="s">
        <v>439</v>
      </c>
      <c r="J294" t="s">
        <v>440</v>
      </c>
      <c r="K294" t="str">
        <f t="shared" si="18"/>
        <v>009</v>
      </c>
      <c r="L294" t="s">
        <v>177</v>
      </c>
      <c r="M294" t="s">
        <v>180</v>
      </c>
      <c r="N294">
        <v>2000</v>
      </c>
      <c r="O294" t="s">
        <v>105</v>
      </c>
      <c r="P294">
        <v>2211</v>
      </c>
      <c r="Q294" t="s">
        <v>307</v>
      </c>
      <c r="R294">
        <v>0</v>
      </c>
      <c r="S294" t="s">
        <v>58</v>
      </c>
      <c r="T294" s="6">
        <v>180739.49</v>
      </c>
      <c r="U294" s="1">
        <v>150000</v>
      </c>
      <c r="V294" s="1">
        <v>173739.49</v>
      </c>
      <c r="W294" s="1">
        <v>171939.49</v>
      </c>
    </row>
    <row r="295" spans="1:23" x14ac:dyDescent="0.35">
      <c r="A295" t="str">
        <f t="shared" si="19"/>
        <v>1.1-00-X02016010441131</v>
      </c>
      <c r="B295" t="s">
        <v>1027</v>
      </c>
      <c r="C295" t="s">
        <v>269</v>
      </c>
      <c r="D295" s="8" t="s">
        <v>274</v>
      </c>
      <c r="E295" t="str">
        <f t="shared" si="16"/>
        <v>02</v>
      </c>
      <c r="F295" t="s">
        <v>175</v>
      </c>
      <c r="G295" t="s">
        <v>178</v>
      </c>
      <c r="H295" t="str">
        <f t="shared" si="17"/>
        <v>016</v>
      </c>
      <c r="I295" t="s">
        <v>467</v>
      </c>
      <c r="J295" t="s">
        <v>468</v>
      </c>
      <c r="K295" t="str">
        <f t="shared" si="18"/>
        <v>010</v>
      </c>
      <c r="L295" t="s">
        <v>273</v>
      </c>
      <c r="M295" t="s">
        <v>276</v>
      </c>
      <c r="N295">
        <v>4000</v>
      </c>
      <c r="O295" t="s">
        <v>233</v>
      </c>
      <c r="P295">
        <v>4411</v>
      </c>
      <c r="Q295" t="s">
        <v>231</v>
      </c>
      <c r="R295">
        <v>31</v>
      </c>
      <c r="S295" t="s">
        <v>469</v>
      </c>
      <c r="T295" s="11">
        <v>200000</v>
      </c>
      <c r="U295" s="1">
        <v>0</v>
      </c>
      <c r="V295" s="1">
        <v>200000</v>
      </c>
      <c r="W295" s="1">
        <v>0</v>
      </c>
    </row>
    <row r="296" spans="1:23" x14ac:dyDescent="0.35">
      <c r="A296" t="str">
        <f t="shared" si="19"/>
        <v>1.1-00-X0200800744519</v>
      </c>
      <c r="B296" t="s">
        <v>1027</v>
      </c>
      <c r="C296" t="s">
        <v>269</v>
      </c>
      <c r="D296" s="8" t="s">
        <v>274</v>
      </c>
      <c r="E296" t="str">
        <f t="shared" si="16"/>
        <v>02</v>
      </c>
      <c r="F296" t="s">
        <v>175</v>
      </c>
      <c r="G296" t="s">
        <v>178</v>
      </c>
      <c r="H296" t="str">
        <f t="shared" si="17"/>
        <v>008</v>
      </c>
      <c r="I296" t="s">
        <v>281</v>
      </c>
      <c r="J296" t="s">
        <v>284</v>
      </c>
      <c r="K296" t="str">
        <f t="shared" si="18"/>
        <v>007</v>
      </c>
      <c r="L296" t="s">
        <v>254</v>
      </c>
      <c r="M296" t="s">
        <v>257</v>
      </c>
      <c r="N296">
        <v>4000</v>
      </c>
      <c r="O296" t="s">
        <v>233</v>
      </c>
      <c r="P296">
        <v>4451</v>
      </c>
      <c r="Q296" t="s">
        <v>282</v>
      </c>
      <c r="R296">
        <v>9</v>
      </c>
      <c r="S296" t="s">
        <v>285</v>
      </c>
      <c r="T296" s="6">
        <v>210000</v>
      </c>
      <c r="U296" s="1">
        <v>210000</v>
      </c>
      <c r="V296" s="1">
        <v>0</v>
      </c>
      <c r="W296" s="1">
        <v>0</v>
      </c>
    </row>
    <row r="297" spans="1:23" x14ac:dyDescent="0.35">
      <c r="A297" t="str">
        <f t="shared" si="19"/>
        <v>1.1-00-X0200700738210</v>
      </c>
      <c r="B297" t="s">
        <v>1027</v>
      </c>
      <c r="C297" t="s">
        <v>269</v>
      </c>
      <c r="D297" s="8" t="s">
        <v>274</v>
      </c>
      <c r="E297" t="str">
        <f t="shared" si="16"/>
        <v>02</v>
      </c>
      <c r="F297" t="s">
        <v>175</v>
      </c>
      <c r="G297" t="s">
        <v>178</v>
      </c>
      <c r="H297" t="str">
        <f t="shared" si="17"/>
        <v>007</v>
      </c>
      <c r="I297" t="s">
        <v>253</v>
      </c>
      <c r="J297" t="s">
        <v>256</v>
      </c>
      <c r="K297" t="str">
        <f t="shared" si="18"/>
        <v>007</v>
      </c>
      <c r="L297" t="s">
        <v>254</v>
      </c>
      <c r="M297" t="s">
        <v>257</v>
      </c>
      <c r="N297">
        <v>3000</v>
      </c>
      <c r="O297" t="s">
        <v>56</v>
      </c>
      <c r="P297">
        <v>3821</v>
      </c>
      <c r="Q297" t="s">
        <v>228</v>
      </c>
      <c r="R297">
        <v>0</v>
      </c>
      <c r="S297" t="s">
        <v>58</v>
      </c>
      <c r="T297" s="6">
        <v>364187.8</v>
      </c>
      <c r="U297" s="1">
        <v>0</v>
      </c>
      <c r="V297" s="1">
        <v>131385.79999999999</v>
      </c>
      <c r="W297" s="1">
        <v>131385.79999999999</v>
      </c>
    </row>
    <row r="298" spans="1:23" x14ac:dyDescent="0.35">
      <c r="A298" t="str">
        <f t="shared" si="19"/>
        <v>1.1-00-X0200700739220</v>
      </c>
      <c r="B298" t="s">
        <v>1027</v>
      </c>
      <c r="C298" t="s">
        <v>269</v>
      </c>
      <c r="D298" s="8" t="s">
        <v>274</v>
      </c>
      <c r="E298" t="str">
        <f t="shared" si="16"/>
        <v>02</v>
      </c>
      <c r="F298" t="s">
        <v>175</v>
      </c>
      <c r="G298" t="s">
        <v>178</v>
      </c>
      <c r="H298" t="str">
        <f t="shared" si="17"/>
        <v>007</v>
      </c>
      <c r="I298" t="s">
        <v>253</v>
      </c>
      <c r="J298" t="s">
        <v>256</v>
      </c>
      <c r="K298" t="str">
        <f t="shared" si="18"/>
        <v>007</v>
      </c>
      <c r="L298" t="s">
        <v>254</v>
      </c>
      <c r="M298" t="s">
        <v>257</v>
      </c>
      <c r="N298">
        <v>3000</v>
      </c>
      <c r="O298" t="s">
        <v>56</v>
      </c>
      <c r="P298">
        <v>3922</v>
      </c>
      <c r="Q298" t="s">
        <v>258</v>
      </c>
      <c r="R298">
        <v>0</v>
      </c>
      <c r="S298" t="s">
        <v>58</v>
      </c>
      <c r="T298" s="6">
        <v>654168.37</v>
      </c>
      <c r="U298" s="1">
        <v>0</v>
      </c>
      <c r="V298" s="1">
        <v>327084.45</v>
      </c>
      <c r="W298" s="1">
        <v>327084.45</v>
      </c>
    </row>
    <row r="299" spans="1:23" x14ac:dyDescent="0.35">
      <c r="A299" t="str">
        <f t="shared" si="19"/>
        <v>1.1-00-X0200800744518</v>
      </c>
      <c r="B299" t="s">
        <v>1027</v>
      </c>
      <c r="C299" t="s">
        <v>269</v>
      </c>
      <c r="D299" s="8" t="s">
        <v>274</v>
      </c>
      <c r="E299" t="str">
        <f t="shared" si="16"/>
        <v>02</v>
      </c>
      <c r="F299" t="s">
        <v>175</v>
      </c>
      <c r="G299" t="s">
        <v>178</v>
      </c>
      <c r="H299" t="str">
        <f t="shared" si="17"/>
        <v>008</v>
      </c>
      <c r="I299" t="s">
        <v>281</v>
      </c>
      <c r="J299" t="s">
        <v>284</v>
      </c>
      <c r="K299" t="str">
        <f t="shared" si="18"/>
        <v>007</v>
      </c>
      <c r="L299" t="s">
        <v>254</v>
      </c>
      <c r="M299" t="s">
        <v>257</v>
      </c>
      <c r="N299">
        <v>4000</v>
      </c>
      <c r="O299" t="s">
        <v>233</v>
      </c>
      <c r="P299">
        <v>4451</v>
      </c>
      <c r="Q299" t="s">
        <v>282</v>
      </c>
      <c r="R299">
        <v>8</v>
      </c>
      <c r="S299" t="s">
        <v>283</v>
      </c>
      <c r="T299" s="6">
        <v>700000</v>
      </c>
      <c r="U299" s="6">
        <v>700008.48</v>
      </c>
      <c r="V299" s="6">
        <v>500000</v>
      </c>
      <c r="W299" s="6">
        <v>500000</v>
      </c>
    </row>
    <row r="300" spans="1:23" x14ac:dyDescent="0.35">
      <c r="A300" t="str">
        <f t="shared" si="19"/>
        <v>0200700739220</v>
      </c>
      <c r="C300" t="s">
        <v>249</v>
      </c>
      <c r="D300" s="5" t="s">
        <v>252</v>
      </c>
      <c r="E300" t="str">
        <f t="shared" si="16"/>
        <v>02</v>
      </c>
      <c r="F300" t="s">
        <v>175</v>
      </c>
      <c r="G300" t="s">
        <v>178</v>
      </c>
      <c r="H300" t="str">
        <f t="shared" si="17"/>
        <v>007</v>
      </c>
      <c r="I300" t="s">
        <v>253</v>
      </c>
      <c r="J300" t="s">
        <v>256</v>
      </c>
      <c r="K300" t="str">
        <f t="shared" si="18"/>
        <v>007</v>
      </c>
      <c r="L300" t="s">
        <v>254</v>
      </c>
      <c r="M300" t="s">
        <v>257</v>
      </c>
      <c r="N300">
        <v>3000</v>
      </c>
      <c r="O300" t="s">
        <v>56</v>
      </c>
      <c r="P300">
        <v>3922</v>
      </c>
      <c r="Q300" t="s">
        <v>258</v>
      </c>
      <c r="R300">
        <v>0</v>
      </c>
      <c r="S300" t="s">
        <v>58</v>
      </c>
      <c r="T300" s="11">
        <v>812000</v>
      </c>
      <c r="U300" s="1">
        <v>0</v>
      </c>
      <c r="V300" s="1">
        <v>465866.34</v>
      </c>
      <c r="W300" s="1">
        <v>465866.34</v>
      </c>
    </row>
    <row r="301" spans="1:23" x14ac:dyDescent="0.35">
      <c r="A301" t="str">
        <f t="shared" si="19"/>
        <v>1.1-00-X02010008441112</v>
      </c>
      <c r="B301" t="s">
        <v>1027</v>
      </c>
      <c r="C301" t="s">
        <v>269</v>
      </c>
      <c r="D301" s="8" t="s">
        <v>274</v>
      </c>
      <c r="E301" t="str">
        <f t="shared" si="16"/>
        <v>02</v>
      </c>
      <c r="F301" t="s">
        <v>175</v>
      </c>
      <c r="G301" t="s">
        <v>178</v>
      </c>
      <c r="H301" t="str">
        <f t="shared" si="17"/>
        <v>010</v>
      </c>
      <c r="I301" t="s">
        <v>461</v>
      </c>
      <c r="J301" t="s">
        <v>464</v>
      </c>
      <c r="K301" t="str">
        <f t="shared" si="18"/>
        <v>008</v>
      </c>
      <c r="L301" t="s">
        <v>462</v>
      </c>
      <c r="M301" t="s">
        <v>465</v>
      </c>
      <c r="N301">
        <v>4000</v>
      </c>
      <c r="O301" t="s">
        <v>233</v>
      </c>
      <c r="P301">
        <v>4411</v>
      </c>
      <c r="Q301" t="s">
        <v>231</v>
      </c>
      <c r="R301">
        <v>12</v>
      </c>
      <c r="S301" t="s">
        <v>466</v>
      </c>
      <c r="T301" s="9">
        <v>1000000</v>
      </c>
      <c r="U301" s="1">
        <v>1000009.88</v>
      </c>
      <c r="V301" s="1">
        <v>767572</v>
      </c>
      <c r="W301" s="1">
        <v>474730</v>
      </c>
    </row>
    <row r="302" spans="1:23" x14ac:dyDescent="0.35">
      <c r="A302" t="str">
        <f t="shared" si="19"/>
        <v>1.1-00-X0201501033910</v>
      </c>
      <c r="B302" t="s">
        <v>1027</v>
      </c>
      <c r="C302" t="s">
        <v>269</v>
      </c>
      <c r="D302" s="8" t="s">
        <v>274</v>
      </c>
      <c r="E302" t="str">
        <f t="shared" si="16"/>
        <v>02</v>
      </c>
      <c r="F302" t="s">
        <v>175</v>
      </c>
      <c r="G302" t="s">
        <v>178</v>
      </c>
      <c r="H302" t="str">
        <f t="shared" si="17"/>
        <v>015</v>
      </c>
      <c r="I302" t="s">
        <v>272</v>
      </c>
      <c r="J302" t="s">
        <v>275</v>
      </c>
      <c r="K302" t="str">
        <f t="shared" si="18"/>
        <v>010</v>
      </c>
      <c r="L302" t="s">
        <v>273</v>
      </c>
      <c r="M302" t="s">
        <v>276</v>
      </c>
      <c r="N302">
        <v>3000</v>
      </c>
      <c r="O302" t="s">
        <v>56</v>
      </c>
      <c r="P302">
        <v>3391</v>
      </c>
      <c r="Q302" t="s">
        <v>129</v>
      </c>
      <c r="R302">
        <v>0</v>
      </c>
      <c r="S302" t="s">
        <v>58</v>
      </c>
      <c r="T302" s="6">
        <v>1070960</v>
      </c>
      <c r="U302" s="1">
        <v>1000000</v>
      </c>
      <c r="V302" s="1">
        <v>1050960</v>
      </c>
      <c r="W302" s="1">
        <v>0</v>
      </c>
    </row>
    <row r="303" spans="1:23" x14ac:dyDescent="0.35">
      <c r="A303" t="str">
        <f t="shared" si="19"/>
        <v>1.1-00-X0502301526110</v>
      </c>
      <c r="B303" t="s">
        <v>1027</v>
      </c>
      <c r="C303" t="s">
        <v>269</v>
      </c>
      <c r="D303" s="8" t="s">
        <v>274</v>
      </c>
      <c r="E303" t="str">
        <f t="shared" si="16"/>
        <v>05</v>
      </c>
      <c r="F303" t="s">
        <v>67</v>
      </c>
      <c r="G303" t="s">
        <v>74</v>
      </c>
      <c r="H303" t="str">
        <f t="shared" si="17"/>
        <v>023</v>
      </c>
      <c r="I303" t="s">
        <v>181</v>
      </c>
      <c r="J303" t="s">
        <v>182</v>
      </c>
      <c r="K303" t="str">
        <f t="shared" si="18"/>
        <v>015</v>
      </c>
      <c r="L303" t="s">
        <v>69</v>
      </c>
      <c r="M303" t="s">
        <v>75</v>
      </c>
      <c r="N303">
        <v>2000</v>
      </c>
      <c r="O303" t="s">
        <v>105</v>
      </c>
      <c r="P303">
        <v>2611</v>
      </c>
      <c r="Q303" t="s">
        <v>128</v>
      </c>
      <c r="R303">
        <v>0</v>
      </c>
      <c r="S303" t="s">
        <v>58</v>
      </c>
      <c r="T303" s="1">
        <v>2522122.4</v>
      </c>
      <c r="U303" s="1">
        <v>0</v>
      </c>
      <c r="V303" s="1">
        <v>2231927.58</v>
      </c>
      <c r="W303" s="1">
        <v>2231927.58</v>
      </c>
    </row>
    <row r="304" spans="1:23" x14ac:dyDescent="0.35">
      <c r="A304" t="str">
        <f t="shared" si="19"/>
        <v>1.1-00-X1705603725310</v>
      </c>
      <c r="B304" t="s">
        <v>1027</v>
      </c>
      <c r="C304" t="s">
        <v>269</v>
      </c>
      <c r="D304" s="8" t="s">
        <v>274</v>
      </c>
      <c r="E304" t="str">
        <f t="shared" si="16"/>
        <v>17</v>
      </c>
      <c r="F304" t="s">
        <v>447</v>
      </c>
      <c r="G304" t="s">
        <v>452</v>
      </c>
      <c r="H304" t="str">
        <f t="shared" si="17"/>
        <v>056</v>
      </c>
      <c r="I304" t="s">
        <v>448</v>
      </c>
      <c r="J304" t="s">
        <v>454</v>
      </c>
      <c r="K304" t="str">
        <f t="shared" si="18"/>
        <v>037</v>
      </c>
      <c r="L304" t="s">
        <v>449</v>
      </c>
      <c r="M304" t="s">
        <v>455</v>
      </c>
      <c r="N304">
        <v>2000</v>
      </c>
      <c r="O304" t="s">
        <v>105</v>
      </c>
      <c r="P304">
        <v>2531</v>
      </c>
      <c r="Q304" t="s">
        <v>444</v>
      </c>
      <c r="R304">
        <v>0</v>
      </c>
      <c r="S304" t="s">
        <v>58</v>
      </c>
      <c r="T304" s="1">
        <v>874337</v>
      </c>
      <c r="U304" s="1">
        <v>366202</v>
      </c>
      <c r="V304" s="1">
        <v>797405</v>
      </c>
      <c r="W304" s="1">
        <v>729690</v>
      </c>
    </row>
    <row r="305" spans="1:23" x14ac:dyDescent="0.35">
      <c r="A305" t="str">
        <f t="shared" si="19"/>
        <v>1.1-00-X1705603725410</v>
      </c>
      <c r="B305" t="s">
        <v>1027</v>
      </c>
      <c r="C305" t="s">
        <v>269</v>
      </c>
      <c r="D305" s="8" t="s">
        <v>274</v>
      </c>
      <c r="E305" t="str">
        <f t="shared" si="16"/>
        <v>17</v>
      </c>
      <c r="F305" t="s">
        <v>447</v>
      </c>
      <c r="G305" t="s">
        <v>452</v>
      </c>
      <c r="H305" t="str">
        <f t="shared" si="17"/>
        <v>056</v>
      </c>
      <c r="I305" t="s">
        <v>448</v>
      </c>
      <c r="J305" t="s">
        <v>454</v>
      </c>
      <c r="K305" t="str">
        <f t="shared" si="18"/>
        <v>037</v>
      </c>
      <c r="L305" t="s">
        <v>449</v>
      </c>
      <c r="M305" t="s">
        <v>455</v>
      </c>
      <c r="N305">
        <v>2000</v>
      </c>
      <c r="O305" t="s">
        <v>105</v>
      </c>
      <c r="P305">
        <v>2541</v>
      </c>
      <c r="Q305" t="s">
        <v>310</v>
      </c>
      <c r="R305">
        <v>0</v>
      </c>
      <c r="S305" t="s">
        <v>58</v>
      </c>
      <c r="T305" s="1">
        <v>461042.48</v>
      </c>
      <c r="U305" s="1">
        <v>1000000</v>
      </c>
      <c r="V305" s="1">
        <v>403159.4</v>
      </c>
      <c r="W305" s="1">
        <v>403159.4</v>
      </c>
    </row>
    <row r="306" spans="1:23" x14ac:dyDescent="0.35">
      <c r="A306" t="str">
        <f t="shared" si="19"/>
        <v>1.1-00-X1705603722210</v>
      </c>
      <c r="B306" t="s">
        <v>1027</v>
      </c>
      <c r="C306" t="s">
        <v>269</v>
      </c>
      <c r="D306" s="8" t="s">
        <v>274</v>
      </c>
      <c r="E306" t="str">
        <f t="shared" si="16"/>
        <v>17</v>
      </c>
      <c r="F306" t="s">
        <v>447</v>
      </c>
      <c r="G306" t="s">
        <v>452</v>
      </c>
      <c r="H306" t="str">
        <f t="shared" si="17"/>
        <v>056</v>
      </c>
      <c r="I306" t="s">
        <v>448</v>
      </c>
      <c r="J306" t="s">
        <v>454</v>
      </c>
      <c r="K306" t="str">
        <f t="shared" si="18"/>
        <v>037</v>
      </c>
      <c r="L306" t="s">
        <v>449</v>
      </c>
      <c r="M306" t="s">
        <v>455</v>
      </c>
      <c r="N306">
        <v>2000</v>
      </c>
      <c r="O306" t="s">
        <v>105</v>
      </c>
      <c r="P306">
        <v>2221</v>
      </c>
      <c r="Q306" t="s">
        <v>413</v>
      </c>
      <c r="R306">
        <v>0</v>
      </c>
      <c r="S306" t="s">
        <v>58</v>
      </c>
      <c r="T306" s="1">
        <v>419380</v>
      </c>
      <c r="U306" s="1">
        <v>420000</v>
      </c>
      <c r="V306" s="1">
        <v>419380</v>
      </c>
      <c r="W306" s="1">
        <v>419380</v>
      </c>
    </row>
    <row r="307" spans="1:23" x14ac:dyDescent="0.35">
      <c r="A307" t="str">
        <f t="shared" si="19"/>
        <v>1.1-00-X1705603753110</v>
      </c>
      <c r="B307" t="s">
        <v>1027</v>
      </c>
      <c r="C307" t="s">
        <v>269</v>
      </c>
      <c r="D307" s="8" t="s">
        <v>274</v>
      </c>
      <c r="E307" t="str">
        <f t="shared" si="16"/>
        <v>17</v>
      </c>
      <c r="F307" t="s">
        <v>447</v>
      </c>
      <c r="G307" t="s">
        <v>452</v>
      </c>
      <c r="H307" t="str">
        <f t="shared" si="17"/>
        <v>056</v>
      </c>
      <c r="I307" t="s">
        <v>448</v>
      </c>
      <c r="J307" t="s">
        <v>454</v>
      </c>
      <c r="K307" t="str">
        <f t="shared" si="18"/>
        <v>037</v>
      </c>
      <c r="L307" t="s">
        <v>449</v>
      </c>
      <c r="M307" t="s">
        <v>455</v>
      </c>
      <c r="N307">
        <v>5000</v>
      </c>
      <c r="O307" t="s">
        <v>118</v>
      </c>
      <c r="P307">
        <v>5311</v>
      </c>
      <c r="Q307" t="s">
        <v>451</v>
      </c>
      <c r="R307">
        <v>0</v>
      </c>
      <c r="S307" t="s">
        <v>58</v>
      </c>
      <c r="T307" s="1">
        <v>73486</v>
      </c>
      <c r="U307" s="1">
        <v>110000</v>
      </c>
      <c r="V307" s="1">
        <v>73486</v>
      </c>
      <c r="W307" s="1">
        <v>73486</v>
      </c>
    </row>
    <row r="308" spans="1:23" x14ac:dyDescent="0.35">
      <c r="A308" t="str">
        <f t="shared" si="19"/>
        <v>1.1-00-X1705603738210</v>
      </c>
      <c r="B308" t="s">
        <v>1027</v>
      </c>
      <c r="C308" t="s">
        <v>269</v>
      </c>
      <c r="D308" s="8" t="s">
        <v>274</v>
      </c>
      <c r="E308" t="str">
        <f t="shared" si="16"/>
        <v>17</v>
      </c>
      <c r="F308" t="s">
        <v>447</v>
      </c>
      <c r="G308" t="s">
        <v>452</v>
      </c>
      <c r="H308" t="str">
        <f t="shared" si="17"/>
        <v>056</v>
      </c>
      <c r="I308" t="s">
        <v>448</v>
      </c>
      <c r="J308" t="s">
        <v>454</v>
      </c>
      <c r="K308" t="str">
        <f t="shared" si="18"/>
        <v>037</v>
      </c>
      <c r="L308" t="s">
        <v>449</v>
      </c>
      <c r="M308" t="s">
        <v>455</v>
      </c>
      <c r="N308">
        <v>3000</v>
      </c>
      <c r="O308" t="s">
        <v>56</v>
      </c>
      <c r="P308">
        <v>3821</v>
      </c>
      <c r="Q308" t="s">
        <v>228</v>
      </c>
      <c r="R308">
        <v>0</v>
      </c>
      <c r="S308" t="s">
        <v>58</v>
      </c>
      <c r="T308" s="1">
        <v>56004.800000000003</v>
      </c>
      <c r="U308" s="1">
        <v>0</v>
      </c>
      <c r="V308" s="1">
        <v>56004.800000000003</v>
      </c>
      <c r="W308" s="1">
        <v>0</v>
      </c>
    </row>
    <row r="309" spans="1:23" x14ac:dyDescent="0.35">
      <c r="A309" t="str">
        <f t="shared" si="19"/>
        <v>1.1-00-X1705603723510</v>
      </c>
      <c r="B309" t="s">
        <v>1027</v>
      </c>
      <c r="C309" t="s">
        <v>269</v>
      </c>
      <c r="D309" s="8" t="s">
        <v>274</v>
      </c>
      <c r="E309" t="str">
        <f t="shared" si="16"/>
        <v>17</v>
      </c>
      <c r="F309" t="s">
        <v>447</v>
      </c>
      <c r="G309" t="s">
        <v>452</v>
      </c>
      <c r="H309" t="str">
        <f t="shared" si="17"/>
        <v>056</v>
      </c>
      <c r="I309" t="s">
        <v>448</v>
      </c>
      <c r="J309" t="s">
        <v>454</v>
      </c>
      <c r="K309" t="str">
        <f t="shared" si="18"/>
        <v>037</v>
      </c>
      <c r="L309" t="s">
        <v>449</v>
      </c>
      <c r="M309" t="s">
        <v>455</v>
      </c>
      <c r="N309">
        <v>2000</v>
      </c>
      <c r="O309" t="s">
        <v>105</v>
      </c>
      <c r="P309">
        <v>2351</v>
      </c>
      <c r="Q309" t="s">
        <v>458</v>
      </c>
      <c r="R309">
        <v>0</v>
      </c>
      <c r="S309" t="s">
        <v>58</v>
      </c>
      <c r="T309" s="9">
        <v>47357</v>
      </c>
      <c r="U309" s="1">
        <v>0</v>
      </c>
      <c r="V309" s="1">
        <v>47357</v>
      </c>
      <c r="W309" s="1">
        <v>47357</v>
      </c>
    </row>
    <row r="310" spans="1:23" x14ac:dyDescent="0.35">
      <c r="A310" t="str">
        <f t="shared" si="19"/>
        <v>1.1-00-X1705603729110</v>
      </c>
      <c r="B310" t="s">
        <v>1027</v>
      </c>
      <c r="C310" t="s">
        <v>269</v>
      </c>
      <c r="D310" s="8" t="s">
        <v>274</v>
      </c>
      <c r="E310" t="str">
        <f t="shared" si="16"/>
        <v>17</v>
      </c>
      <c r="F310" t="s">
        <v>447</v>
      </c>
      <c r="G310" t="s">
        <v>452</v>
      </c>
      <c r="H310" t="str">
        <f t="shared" si="17"/>
        <v>056</v>
      </c>
      <c r="I310" t="s">
        <v>448</v>
      </c>
      <c r="J310" t="s">
        <v>454</v>
      </c>
      <c r="K310" t="str">
        <f t="shared" si="18"/>
        <v>037</v>
      </c>
      <c r="L310" t="s">
        <v>449</v>
      </c>
      <c r="M310" t="s">
        <v>455</v>
      </c>
      <c r="N310">
        <v>2000</v>
      </c>
      <c r="O310" t="s">
        <v>105</v>
      </c>
      <c r="P310">
        <v>2911</v>
      </c>
      <c r="Q310" t="s">
        <v>312</v>
      </c>
      <c r="R310">
        <v>0</v>
      </c>
      <c r="S310" t="s">
        <v>58</v>
      </c>
      <c r="T310" s="1">
        <v>21019.33</v>
      </c>
      <c r="U310" s="1">
        <v>20000</v>
      </c>
      <c r="V310" s="1">
        <v>21019.33</v>
      </c>
      <c r="W310" s="1">
        <v>21019.33</v>
      </c>
    </row>
    <row r="311" spans="1:23" x14ac:dyDescent="0.35">
      <c r="A311" t="str">
        <f t="shared" si="19"/>
        <v>1.1-00-X1705603729710</v>
      </c>
      <c r="B311" t="s">
        <v>1027</v>
      </c>
      <c r="C311" t="s">
        <v>269</v>
      </c>
      <c r="D311" s="8" t="s">
        <v>274</v>
      </c>
      <c r="E311" t="str">
        <f t="shared" si="16"/>
        <v>17</v>
      </c>
      <c r="F311" t="s">
        <v>447</v>
      </c>
      <c r="G311" t="s">
        <v>452</v>
      </c>
      <c r="H311" t="str">
        <f t="shared" si="17"/>
        <v>056</v>
      </c>
      <c r="I311" t="s">
        <v>448</v>
      </c>
      <c r="J311" t="s">
        <v>454</v>
      </c>
      <c r="K311" t="str">
        <f t="shared" si="18"/>
        <v>037</v>
      </c>
      <c r="L311" t="s">
        <v>449</v>
      </c>
      <c r="M311" t="s">
        <v>455</v>
      </c>
      <c r="N311">
        <v>2000</v>
      </c>
      <c r="O311" t="s">
        <v>105</v>
      </c>
      <c r="P311">
        <v>2971</v>
      </c>
      <c r="Q311" t="s">
        <v>408</v>
      </c>
      <c r="R311">
        <v>0</v>
      </c>
      <c r="S311" t="s">
        <v>58</v>
      </c>
      <c r="T311" s="1">
        <v>11066.4</v>
      </c>
      <c r="U311" s="1">
        <v>60000</v>
      </c>
      <c r="V311" s="1">
        <v>11066.4</v>
      </c>
      <c r="W311" s="1">
        <v>11066.4</v>
      </c>
    </row>
    <row r="312" spans="1:23" x14ac:dyDescent="0.35">
      <c r="A312" t="str">
        <f t="shared" si="19"/>
        <v>1.1-00-X1705603724610</v>
      </c>
      <c r="B312" t="s">
        <v>1027</v>
      </c>
      <c r="C312" t="s">
        <v>269</v>
      </c>
      <c r="D312" s="8" t="s">
        <v>274</v>
      </c>
      <c r="E312" t="str">
        <f t="shared" si="16"/>
        <v>17</v>
      </c>
      <c r="F312" t="s">
        <v>447</v>
      </c>
      <c r="G312" t="s">
        <v>452</v>
      </c>
      <c r="H312" t="str">
        <f t="shared" si="17"/>
        <v>056</v>
      </c>
      <c r="I312" t="s">
        <v>448</v>
      </c>
      <c r="J312" t="s">
        <v>454</v>
      </c>
      <c r="K312" t="str">
        <f t="shared" si="18"/>
        <v>037</v>
      </c>
      <c r="L312" t="s">
        <v>449</v>
      </c>
      <c r="M312" t="s">
        <v>455</v>
      </c>
      <c r="N312">
        <v>2000</v>
      </c>
      <c r="O312" t="s">
        <v>105</v>
      </c>
      <c r="P312">
        <v>2461</v>
      </c>
      <c r="Q312" t="s">
        <v>372</v>
      </c>
      <c r="R312">
        <v>0</v>
      </c>
      <c r="S312" t="s">
        <v>58</v>
      </c>
      <c r="T312" s="9">
        <v>3944</v>
      </c>
      <c r="U312" s="1">
        <v>0</v>
      </c>
      <c r="V312" s="1">
        <v>0</v>
      </c>
      <c r="W312" s="1">
        <v>0</v>
      </c>
    </row>
    <row r="313" spans="1:23" x14ac:dyDescent="0.35">
      <c r="A313" t="str">
        <f t="shared" si="19"/>
        <v>1.1-00-X1705603753210</v>
      </c>
      <c r="B313" t="s">
        <v>1027</v>
      </c>
      <c r="C313" t="s">
        <v>269</v>
      </c>
      <c r="D313" s="8" t="s">
        <v>274</v>
      </c>
      <c r="E313" t="str">
        <f t="shared" si="16"/>
        <v>17</v>
      </c>
      <c r="F313" t="s">
        <v>447</v>
      </c>
      <c r="G313" t="s">
        <v>452</v>
      </c>
      <c r="H313" t="str">
        <f t="shared" si="17"/>
        <v>056</v>
      </c>
      <c r="I313" t="s">
        <v>448</v>
      </c>
      <c r="J313" t="s">
        <v>454</v>
      </c>
      <c r="K313" t="str">
        <f t="shared" si="18"/>
        <v>037</v>
      </c>
      <c r="L313" t="s">
        <v>449</v>
      </c>
      <c r="M313" t="s">
        <v>455</v>
      </c>
      <c r="N313">
        <v>5000</v>
      </c>
      <c r="O313" t="s">
        <v>118</v>
      </c>
      <c r="P313">
        <v>5321</v>
      </c>
      <c r="Q313" t="s">
        <v>456</v>
      </c>
      <c r="R313">
        <v>0</v>
      </c>
      <c r="S313" t="s">
        <v>58</v>
      </c>
      <c r="T313" s="1">
        <v>3677.2</v>
      </c>
      <c r="U313" s="1">
        <v>10000</v>
      </c>
      <c r="V313" s="1">
        <v>3677.2</v>
      </c>
      <c r="W313" s="1">
        <v>3677.2</v>
      </c>
    </row>
    <row r="314" spans="1:23" x14ac:dyDescent="0.35">
      <c r="A314" t="str">
        <f t="shared" si="19"/>
        <v>1.1-00-X1705603756710</v>
      </c>
      <c r="B314" t="s">
        <v>1027</v>
      </c>
      <c r="C314" t="s">
        <v>269</v>
      </c>
      <c r="D314" s="8" t="s">
        <v>274</v>
      </c>
      <c r="E314" t="str">
        <f t="shared" si="16"/>
        <v>17</v>
      </c>
      <c r="F314" t="s">
        <v>447</v>
      </c>
      <c r="G314" t="s">
        <v>452</v>
      </c>
      <c r="H314" t="str">
        <f t="shared" si="17"/>
        <v>056</v>
      </c>
      <c r="I314" t="s">
        <v>448</v>
      </c>
      <c r="J314" t="s">
        <v>454</v>
      </c>
      <c r="K314" t="str">
        <f t="shared" si="18"/>
        <v>037</v>
      </c>
      <c r="L314" t="s">
        <v>449</v>
      </c>
      <c r="M314" t="s">
        <v>455</v>
      </c>
      <c r="N314">
        <v>5000</v>
      </c>
      <c r="O314" t="s">
        <v>118</v>
      </c>
      <c r="P314">
        <v>5671</v>
      </c>
      <c r="Q314" t="s">
        <v>407</v>
      </c>
      <c r="R314">
        <v>0</v>
      </c>
      <c r="S314" t="s">
        <v>58</v>
      </c>
      <c r="T314" s="9">
        <v>2611.6799999999998</v>
      </c>
      <c r="U314" s="1">
        <v>0</v>
      </c>
      <c r="V314" s="1">
        <v>2611.6799999999998</v>
      </c>
      <c r="W314" s="1">
        <v>2611.6799999999998</v>
      </c>
    </row>
    <row r="315" spans="1:23" x14ac:dyDescent="0.35">
      <c r="A315" t="str">
        <f t="shared" si="19"/>
        <v>1.1-00-X1705603756910</v>
      </c>
      <c r="B315" t="s">
        <v>1027</v>
      </c>
      <c r="C315" t="s">
        <v>269</v>
      </c>
      <c r="D315" s="8" t="s">
        <v>274</v>
      </c>
      <c r="E315" t="str">
        <f t="shared" si="16"/>
        <v>17</v>
      </c>
      <c r="F315" t="s">
        <v>447</v>
      </c>
      <c r="G315" t="s">
        <v>452</v>
      </c>
      <c r="H315" t="str">
        <f t="shared" si="17"/>
        <v>056</v>
      </c>
      <c r="I315" t="s">
        <v>448</v>
      </c>
      <c r="J315" t="s">
        <v>454</v>
      </c>
      <c r="K315" t="str">
        <f t="shared" si="18"/>
        <v>037</v>
      </c>
      <c r="L315" t="s">
        <v>449</v>
      </c>
      <c r="M315" t="s">
        <v>455</v>
      </c>
      <c r="N315">
        <v>5000</v>
      </c>
      <c r="O315" t="s">
        <v>118</v>
      </c>
      <c r="P315">
        <v>5691</v>
      </c>
      <c r="Q315" t="s">
        <v>210</v>
      </c>
      <c r="R315">
        <v>0</v>
      </c>
      <c r="S315" t="s">
        <v>58</v>
      </c>
      <c r="T315" s="1">
        <v>0</v>
      </c>
      <c r="U315" s="1">
        <v>0</v>
      </c>
      <c r="V315" s="1">
        <v>0</v>
      </c>
      <c r="W315" s="1">
        <v>0</v>
      </c>
    </row>
    <row r="316" spans="1:23" x14ac:dyDescent="0.35">
      <c r="A316" t="str">
        <f t="shared" si="19"/>
        <v>1.1-00-X1705603721110</v>
      </c>
      <c r="B316" t="s">
        <v>1027</v>
      </c>
      <c r="C316" t="s">
        <v>269</v>
      </c>
      <c r="D316" s="8" t="s">
        <v>274</v>
      </c>
      <c r="E316" t="str">
        <f t="shared" si="16"/>
        <v>17</v>
      </c>
      <c r="F316" t="s">
        <v>447</v>
      </c>
      <c r="G316" t="s">
        <v>452</v>
      </c>
      <c r="H316" t="str">
        <f t="shared" si="17"/>
        <v>056</v>
      </c>
      <c r="I316" t="s">
        <v>448</v>
      </c>
      <c r="J316" t="s">
        <v>454</v>
      </c>
      <c r="K316" t="str">
        <f t="shared" si="18"/>
        <v>037</v>
      </c>
      <c r="L316" t="s">
        <v>449</v>
      </c>
      <c r="M316" t="s">
        <v>455</v>
      </c>
      <c r="N316">
        <v>2000</v>
      </c>
      <c r="O316" t="s">
        <v>105</v>
      </c>
      <c r="P316">
        <v>2111</v>
      </c>
      <c r="Q316" t="s">
        <v>124</v>
      </c>
      <c r="R316">
        <v>0</v>
      </c>
      <c r="S316" t="s">
        <v>58</v>
      </c>
      <c r="T316" s="1">
        <v>0</v>
      </c>
      <c r="U316" s="1">
        <v>21657</v>
      </c>
      <c r="V316" s="1">
        <v>0</v>
      </c>
      <c r="W316" s="1">
        <v>0</v>
      </c>
    </row>
    <row r="317" spans="1:23" x14ac:dyDescent="0.35">
      <c r="A317" t="str">
        <f t="shared" si="19"/>
        <v>1.1-00-X1705603721610</v>
      </c>
      <c r="B317" t="s">
        <v>1027</v>
      </c>
      <c r="C317" t="s">
        <v>269</v>
      </c>
      <c r="D317" s="8" t="s">
        <v>274</v>
      </c>
      <c r="E317" t="str">
        <f t="shared" si="16"/>
        <v>17</v>
      </c>
      <c r="F317" t="s">
        <v>447</v>
      </c>
      <c r="G317" t="s">
        <v>452</v>
      </c>
      <c r="H317" t="str">
        <f t="shared" si="17"/>
        <v>056</v>
      </c>
      <c r="I317" t="s">
        <v>448</v>
      </c>
      <c r="J317" t="s">
        <v>454</v>
      </c>
      <c r="K317" t="str">
        <f t="shared" si="18"/>
        <v>037</v>
      </c>
      <c r="L317" t="s">
        <v>449</v>
      </c>
      <c r="M317" t="s">
        <v>455</v>
      </c>
      <c r="N317">
        <v>2000</v>
      </c>
      <c r="O317" t="s">
        <v>105</v>
      </c>
      <c r="P317">
        <v>2161</v>
      </c>
      <c r="Q317" t="s">
        <v>367</v>
      </c>
      <c r="R317">
        <v>0</v>
      </c>
      <c r="S317" t="s">
        <v>58</v>
      </c>
      <c r="T317" s="1">
        <v>0</v>
      </c>
      <c r="U317" s="1">
        <v>20000</v>
      </c>
      <c r="V317" s="1">
        <v>0</v>
      </c>
      <c r="W317" s="1">
        <v>0</v>
      </c>
    </row>
    <row r="318" spans="1:23" x14ac:dyDescent="0.35">
      <c r="A318" t="str">
        <f t="shared" si="19"/>
        <v>1.1-00-X0703902451110</v>
      </c>
      <c r="B318" t="s">
        <v>1027</v>
      </c>
      <c r="C318" t="s">
        <v>269</v>
      </c>
      <c r="D318" s="8" t="s">
        <v>274</v>
      </c>
      <c r="E318" t="str">
        <f t="shared" si="16"/>
        <v>07</v>
      </c>
      <c r="F318" t="s">
        <v>140</v>
      </c>
      <c r="G318" t="s">
        <v>147</v>
      </c>
      <c r="H318" t="str">
        <f t="shared" si="17"/>
        <v>039</v>
      </c>
      <c r="I318" t="s">
        <v>482</v>
      </c>
      <c r="J318" t="s">
        <v>484</v>
      </c>
      <c r="K318" t="str">
        <f t="shared" si="18"/>
        <v>024</v>
      </c>
      <c r="L318" t="s">
        <v>483</v>
      </c>
      <c r="M318" t="s">
        <v>485</v>
      </c>
      <c r="N318">
        <v>5000</v>
      </c>
      <c r="O318" t="s">
        <v>118</v>
      </c>
      <c r="P318">
        <v>5111</v>
      </c>
      <c r="Q318" t="s">
        <v>119</v>
      </c>
      <c r="R318">
        <v>0</v>
      </c>
      <c r="S318" t="s">
        <v>58</v>
      </c>
      <c r="T318" s="9">
        <v>162539.20000000001</v>
      </c>
      <c r="U318" s="1">
        <v>0</v>
      </c>
      <c r="V318" s="1">
        <v>162539.20000000001</v>
      </c>
      <c r="W318" s="1">
        <v>162539.20000000001</v>
      </c>
    </row>
    <row r="319" spans="1:23" x14ac:dyDescent="0.35">
      <c r="A319" t="str">
        <f t="shared" si="19"/>
        <v>1.1-00-X0703502121610</v>
      </c>
      <c r="B319" t="s">
        <v>1027</v>
      </c>
      <c r="C319" t="s">
        <v>269</v>
      </c>
      <c r="D319" s="8" t="s">
        <v>274</v>
      </c>
      <c r="E319" t="str">
        <f t="shared" si="16"/>
        <v>07</v>
      </c>
      <c r="F319" t="s">
        <v>140</v>
      </c>
      <c r="G319" t="s">
        <v>147</v>
      </c>
      <c r="H319" t="str">
        <f t="shared" si="17"/>
        <v>035</v>
      </c>
      <c r="I319" t="s">
        <v>187</v>
      </c>
      <c r="J319" t="s">
        <v>191</v>
      </c>
      <c r="K319" t="str">
        <f t="shared" si="18"/>
        <v>021</v>
      </c>
      <c r="L319" t="s">
        <v>188</v>
      </c>
      <c r="M319" t="s">
        <v>192</v>
      </c>
      <c r="N319">
        <v>2000</v>
      </c>
      <c r="O319" t="s">
        <v>105</v>
      </c>
      <c r="P319">
        <v>2161</v>
      </c>
      <c r="Q319" t="s">
        <v>367</v>
      </c>
      <c r="R319">
        <v>0</v>
      </c>
      <c r="S319" t="s">
        <v>58</v>
      </c>
      <c r="T319" s="6">
        <v>167264.17000000001</v>
      </c>
      <c r="U319" s="1">
        <v>175000</v>
      </c>
      <c r="V319" s="1">
        <v>167264.17000000001</v>
      </c>
      <c r="W319" s="1">
        <v>167264.17000000001</v>
      </c>
    </row>
    <row r="320" spans="1:23" x14ac:dyDescent="0.35">
      <c r="A320" t="str">
        <f t="shared" si="19"/>
        <v>1.1-00-X0703902429110</v>
      </c>
      <c r="B320" t="s">
        <v>1027</v>
      </c>
      <c r="C320" t="s">
        <v>269</v>
      </c>
      <c r="D320" s="8" t="s">
        <v>274</v>
      </c>
      <c r="E320" t="str">
        <f t="shared" si="16"/>
        <v>07</v>
      </c>
      <c r="F320" t="s">
        <v>140</v>
      </c>
      <c r="G320" t="s">
        <v>147</v>
      </c>
      <c r="H320" t="str">
        <f t="shared" si="17"/>
        <v>039</v>
      </c>
      <c r="I320" t="s">
        <v>482</v>
      </c>
      <c r="J320" t="s">
        <v>484</v>
      </c>
      <c r="K320" t="str">
        <f t="shared" si="18"/>
        <v>024</v>
      </c>
      <c r="L320" t="s">
        <v>483</v>
      </c>
      <c r="M320" t="s">
        <v>485</v>
      </c>
      <c r="N320">
        <v>2000</v>
      </c>
      <c r="O320" t="s">
        <v>105</v>
      </c>
      <c r="P320">
        <v>2911</v>
      </c>
      <c r="Q320" t="s">
        <v>312</v>
      </c>
      <c r="R320">
        <v>0</v>
      </c>
      <c r="S320" t="s">
        <v>58</v>
      </c>
      <c r="T320" s="6">
        <v>179634.79</v>
      </c>
      <c r="U320" s="1">
        <v>150000</v>
      </c>
      <c r="V320" s="1">
        <v>166096.24</v>
      </c>
      <c r="W320" s="1">
        <v>148799.01</v>
      </c>
    </row>
    <row r="321" spans="1:23" x14ac:dyDescent="0.35">
      <c r="A321" t="str">
        <f t="shared" si="19"/>
        <v>1.1-00-X0703902456410</v>
      </c>
      <c r="B321" t="s">
        <v>1027</v>
      </c>
      <c r="C321" t="s">
        <v>269</v>
      </c>
      <c r="D321" s="8" t="s">
        <v>274</v>
      </c>
      <c r="E321" t="str">
        <f t="shared" si="16"/>
        <v>07</v>
      </c>
      <c r="F321" t="s">
        <v>140</v>
      </c>
      <c r="G321" t="s">
        <v>147</v>
      </c>
      <c r="H321" t="str">
        <f t="shared" si="17"/>
        <v>039</v>
      </c>
      <c r="I321" t="s">
        <v>482</v>
      </c>
      <c r="J321" t="s">
        <v>484</v>
      </c>
      <c r="K321" t="str">
        <f t="shared" si="18"/>
        <v>024</v>
      </c>
      <c r="L321" t="s">
        <v>483</v>
      </c>
      <c r="M321" t="s">
        <v>485</v>
      </c>
      <c r="N321">
        <v>5000</v>
      </c>
      <c r="O321" t="s">
        <v>118</v>
      </c>
      <c r="P321">
        <v>5641</v>
      </c>
      <c r="Q321" t="s">
        <v>244</v>
      </c>
      <c r="R321">
        <v>0</v>
      </c>
      <c r="S321" t="s">
        <v>58</v>
      </c>
      <c r="T321" s="6">
        <v>190820</v>
      </c>
      <c r="U321" s="1">
        <v>0</v>
      </c>
      <c r="V321" s="1">
        <v>176842</v>
      </c>
      <c r="W321" s="1">
        <v>176842</v>
      </c>
    </row>
    <row r="322" spans="1:23" x14ac:dyDescent="0.35">
      <c r="A322" t="str">
        <f t="shared" si="19"/>
        <v>1.1-00-X0703602225510</v>
      </c>
      <c r="B322" t="s">
        <v>1027</v>
      </c>
      <c r="C322" t="s">
        <v>269</v>
      </c>
      <c r="D322" s="8" t="s">
        <v>274</v>
      </c>
      <c r="E322" t="str">
        <f t="shared" ref="E322:E385" si="20">LEFT(F322,2)</f>
        <v>07</v>
      </c>
      <c r="F322" t="s">
        <v>140</v>
      </c>
      <c r="G322" t="s">
        <v>147</v>
      </c>
      <c r="H322" t="str">
        <f t="shared" ref="H322:H385" si="21">LEFT(I322,3)</f>
        <v>036</v>
      </c>
      <c r="I322" t="s">
        <v>470</v>
      </c>
      <c r="J322" t="s">
        <v>473</v>
      </c>
      <c r="K322" t="str">
        <f t="shared" ref="K322:K385" si="22">LEFT(L322,3)</f>
        <v>022</v>
      </c>
      <c r="L322" t="s">
        <v>471</v>
      </c>
      <c r="M322" t="s">
        <v>474</v>
      </c>
      <c r="N322">
        <v>2000</v>
      </c>
      <c r="O322" t="s">
        <v>105</v>
      </c>
      <c r="P322">
        <v>2551</v>
      </c>
      <c r="Q322" t="s">
        <v>476</v>
      </c>
      <c r="R322">
        <v>0</v>
      </c>
      <c r="S322" t="s">
        <v>58</v>
      </c>
      <c r="T322" s="6">
        <v>215444.39</v>
      </c>
      <c r="U322" s="1">
        <v>200000</v>
      </c>
      <c r="V322" s="1">
        <v>100722.97</v>
      </c>
      <c r="W322" s="1">
        <v>20704.84</v>
      </c>
    </row>
    <row r="323" spans="1:23" x14ac:dyDescent="0.35">
      <c r="A323" t="str">
        <f t="shared" ref="A323:A386" si="23">CONCATENATE(B323,E323,H323,K323,P323,R323)</f>
        <v>1.1-00-X0200700733910</v>
      </c>
      <c r="B323" t="s">
        <v>1027</v>
      </c>
      <c r="C323" t="s">
        <v>269</v>
      </c>
      <c r="D323" s="8" t="s">
        <v>274</v>
      </c>
      <c r="E323" t="str">
        <f t="shared" si="20"/>
        <v>02</v>
      </c>
      <c r="F323" t="s">
        <v>175</v>
      </c>
      <c r="G323" t="s">
        <v>178</v>
      </c>
      <c r="H323" t="str">
        <f t="shared" si="21"/>
        <v>007</v>
      </c>
      <c r="I323" t="s">
        <v>253</v>
      </c>
      <c r="J323" t="s">
        <v>256</v>
      </c>
      <c r="K323" t="str">
        <f t="shared" si="22"/>
        <v>007</v>
      </c>
      <c r="L323" t="s">
        <v>254</v>
      </c>
      <c r="M323" t="s">
        <v>257</v>
      </c>
      <c r="N323">
        <v>3000</v>
      </c>
      <c r="O323" t="s">
        <v>56</v>
      </c>
      <c r="P323">
        <v>3391</v>
      </c>
      <c r="Q323" t="s">
        <v>129</v>
      </c>
      <c r="R323">
        <v>0</v>
      </c>
      <c r="S323" t="s">
        <v>58</v>
      </c>
      <c r="T323" s="6">
        <v>1447508.01</v>
      </c>
      <c r="U323" s="1">
        <v>0</v>
      </c>
      <c r="V323" s="1">
        <v>1447508</v>
      </c>
      <c r="W323" s="1">
        <v>726508</v>
      </c>
    </row>
    <row r="324" spans="1:23" x14ac:dyDescent="0.35">
      <c r="A324" t="str">
        <f t="shared" si="23"/>
        <v>1.1-00-X0200900744810</v>
      </c>
      <c r="B324" t="s">
        <v>1027</v>
      </c>
      <c r="C324" t="s">
        <v>269</v>
      </c>
      <c r="D324" s="8" t="s">
        <v>274</v>
      </c>
      <c r="E324" t="str">
        <f t="shared" si="20"/>
        <v>02</v>
      </c>
      <c r="F324" t="s">
        <v>175</v>
      </c>
      <c r="G324" t="s">
        <v>178</v>
      </c>
      <c r="H324" t="str">
        <f t="shared" si="21"/>
        <v>009</v>
      </c>
      <c r="I324" t="s">
        <v>426</v>
      </c>
      <c r="J324" t="s">
        <v>428</v>
      </c>
      <c r="K324" t="str">
        <f t="shared" si="22"/>
        <v>007</v>
      </c>
      <c r="L324" t="s">
        <v>254</v>
      </c>
      <c r="M324" t="s">
        <v>257</v>
      </c>
      <c r="N324">
        <v>4000</v>
      </c>
      <c r="O324" t="s">
        <v>233</v>
      </c>
      <c r="P324">
        <v>4481</v>
      </c>
      <c r="Q324" t="s">
        <v>427</v>
      </c>
      <c r="R324">
        <v>0</v>
      </c>
      <c r="S324" t="s">
        <v>58</v>
      </c>
      <c r="T324" s="6">
        <v>1458174.06</v>
      </c>
      <c r="U324" s="1">
        <v>500000</v>
      </c>
      <c r="V324" s="1">
        <v>1458174.06</v>
      </c>
      <c r="W324" s="1">
        <v>1089485.31</v>
      </c>
    </row>
    <row r="325" spans="1:23" x14ac:dyDescent="0.35">
      <c r="A325" t="str">
        <f t="shared" si="23"/>
        <v>1.1-00-X0201200956910</v>
      </c>
      <c r="B325" t="s">
        <v>1027</v>
      </c>
      <c r="C325" t="s">
        <v>269</v>
      </c>
      <c r="D325" s="8" t="s">
        <v>274</v>
      </c>
      <c r="E325" t="str">
        <f t="shared" si="20"/>
        <v>02</v>
      </c>
      <c r="F325" t="s">
        <v>175</v>
      </c>
      <c r="G325" t="s">
        <v>178</v>
      </c>
      <c r="H325" t="str">
        <f t="shared" si="21"/>
        <v>012</v>
      </c>
      <c r="I325" t="s">
        <v>441</v>
      </c>
      <c r="J325" t="s">
        <v>443</v>
      </c>
      <c r="K325" t="str">
        <f t="shared" si="22"/>
        <v>009</v>
      </c>
      <c r="L325" t="s">
        <v>177</v>
      </c>
      <c r="M325" t="s">
        <v>180</v>
      </c>
      <c r="N325">
        <v>5000</v>
      </c>
      <c r="O325" t="s">
        <v>118</v>
      </c>
      <c r="P325">
        <v>5691</v>
      </c>
      <c r="Q325" t="s">
        <v>210</v>
      </c>
      <c r="R325">
        <v>0</v>
      </c>
      <c r="S325" t="s">
        <v>58</v>
      </c>
      <c r="T325" s="6">
        <v>1581950</v>
      </c>
      <c r="U325" s="1">
        <v>1000000</v>
      </c>
      <c r="V325" s="1">
        <v>1581950</v>
      </c>
      <c r="W325" s="1">
        <v>1581950</v>
      </c>
    </row>
    <row r="326" spans="1:23" x14ac:dyDescent="0.35">
      <c r="A326" t="str">
        <f t="shared" si="23"/>
        <v>1.1-00-X0201200927210</v>
      </c>
      <c r="B326" t="s">
        <v>1027</v>
      </c>
      <c r="C326" t="s">
        <v>269</v>
      </c>
      <c r="D326" s="8" t="s">
        <v>274</v>
      </c>
      <c r="E326" t="str">
        <f t="shared" si="20"/>
        <v>02</v>
      </c>
      <c r="F326" t="s">
        <v>175</v>
      </c>
      <c r="G326" t="s">
        <v>178</v>
      </c>
      <c r="H326" t="str">
        <f t="shared" si="21"/>
        <v>012</v>
      </c>
      <c r="I326" t="s">
        <v>441</v>
      </c>
      <c r="J326" t="s">
        <v>443</v>
      </c>
      <c r="K326" t="str">
        <f t="shared" si="22"/>
        <v>009</v>
      </c>
      <c r="L326" t="s">
        <v>177</v>
      </c>
      <c r="M326" t="s">
        <v>180</v>
      </c>
      <c r="N326">
        <v>2000</v>
      </c>
      <c r="O326" t="s">
        <v>105</v>
      </c>
      <c r="P326">
        <v>2721</v>
      </c>
      <c r="Q326" t="s">
        <v>377</v>
      </c>
      <c r="R326">
        <v>0</v>
      </c>
      <c r="S326" t="s">
        <v>58</v>
      </c>
      <c r="T326" s="6">
        <v>1979577.12</v>
      </c>
      <c r="U326" s="1">
        <v>2000000</v>
      </c>
      <c r="V326" s="1">
        <v>1979577.12</v>
      </c>
      <c r="W326" s="1">
        <v>1906497.12</v>
      </c>
    </row>
    <row r="327" spans="1:23" x14ac:dyDescent="0.35">
      <c r="A327" t="str">
        <f t="shared" si="23"/>
        <v>1.1-00-X0200700734110</v>
      </c>
      <c r="B327" t="s">
        <v>1027</v>
      </c>
      <c r="C327" t="s">
        <v>269</v>
      </c>
      <c r="D327" s="8" t="s">
        <v>274</v>
      </c>
      <c r="E327" t="str">
        <f t="shared" si="20"/>
        <v>02</v>
      </c>
      <c r="F327" t="s">
        <v>175</v>
      </c>
      <c r="G327" t="s">
        <v>178</v>
      </c>
      <c r="H327" t="str">
        <f t="shared" si="21"/>
        <v>007</v>
      </c>
      <c r="I327" t="s">
        <v>253</v>
      </c>
      <c r="J327" t="s">
        <v>256</v>
      </c>
      <c r="K327" t="str">
        <f t="shared" si="22"/>
        <v>007</v>
      </c>
      <c r="L327" t="s">
        <v>254</v>
      </c>
      <c r="M327" t="s">
        <v>257</v>
      </c>
      <c r="N327">
        <v>3000</v>
      </c>
      <c r="O327" t="s">
        <v>56</v>
      </c>
      <c r="P327">
        <v>3411</v>
      </c>
      <c r="Q327" t="s">
        <v>319</v>
      </c>
      <c r="R327">
        <v>0</v>
      </c>
      <c r="S327" t="s">
        <v>58</v>
      </c>
      <c r="T327" s="6">
        <v>2096912.6</v>
      </c>
      <c r="U327" s="1">
        <v>500000</v>
      </c>
      <c r="V327" s="1">
        <v>2096912.6</v>
      </c>
      <c r="W327" s="1">
        <v>2096912.6</v>
      </c>
    </row>
    <row r="328" spans="1:23" x14ac:dyDescent="0.35">
      <c r="A328" t="str">
        <f t="shared" si="23"/>
        <v>1.1-00-X0201501038210</v>
      </c>
      <c r="B328" t="s">
        <v>1027</v>
      </c>
      <c r="C328" t="s">
        <v>269</v>
      </c>
      <c r="D328" s="8" t="s">
        <v>274</v>
      </c>
      <c r="E328" t="str">
        <f t="shared" si="20"/>
        <v>02</v>
      </c>
      <c r="F328" t="s">
        <v>175</v>
      </c>
      <c r="G328" t="s">
        <v>178</v>
      </c>
      <c r="H328" t="str">
        <f t="shared" si="21"/>
        <v>015</v>
      </c>
      <c r="I328" t="s">
        <v>272</v>
      </c>
      <c r="J328" t="s">
        <v>275</v>
      </c>
      <c r="K328" t="str">
        <f t="shared" si="22"/>
        <v>010</v>
      </c>
      <c r="L328" t="s">
        <v>273</v>
      </c>
      <c r="M328" t="s">
        <v>276</v>
      </c>
      <c r="N328">
        <v>3000</v>
      </c>
      <c r="O328" t="s">
        <v>56</v>
      </c>
      <c r="P328">
        <v>3821</v>
      </c>
      <c r="Q328" t="s">
        <v>228</v>
      </c>
      <c r="R328">
        <v>0</v>
      </c>
      <c r="S328" t="s">
        <v>58</v>
      </c>
      <c r="T328" s="6">
        <v>3226408</v>
      </c>
      <c r="U328" s="1">
        <v>1500000</v>
      </c>
      <c r="V328" s="1">
        <v>3181408</v>
      </c>
      <c r="W328" s="1">
        <v>3181408</v>
      </c>
    </row>
    <row r="329" spans="1:23" x14ac:dyDescent="0.35">
      <c r="A329" t="str">
        <f t="shared" si="23"/>
        <v>1.1-00-X02010008441111</v>
      </c>
      <c r="B329" t="s">
        <v>1027</v>
      </c>
      <c r="C329" t="s">
        <v>269</v>
      </c>
      <c r="D329" s="8" t="s">
        <v>274</v>
      </c>
      <c r="E329" t="str">
        <f t="shared" si="20"/>
        <v>02</v>
      </c>
      <c r="F329" t="s">
        <v>175</v>
      </c>
      <c r="G329" t="s">
        <v>178</v>
      </c>
      <c r="H329" t="str">
        <f t="shared" si="21"/>
        <v>010</v>
      </c>
      <c r="I329" t="s">
        <v>461</v>
      </c>
      <c r="J329" t="s">
        <v>464</v>
      </c>
      <c r="K329" t="str">
        <f t="shared" si="22"/>
        <v>008</v>
      </c>
      <c r="L329" t="s">
        <v>462</v>
      </c>
      <c r="M329" t="s">
        <v>465</v>
      </c>
      <c r="N329">
        <v>4000</v>
      </c>
      <c r="O329" t="s">
        <v>233</v>
      </c>
      <c r="P329">
        <v>4411</v>
      </c>
      <c r="Q329" t="s">
        <v>231</v>
      </c>
      <c r="R329">
        <v>11</v>
      </c>
      <c r="S329" t="s">
        <v>463</v>
      </c>
      <c r="T329" s="9">
        <v>3432000</v>
      </c>
      <c r="U329" s="1">
        <v>3431990.12</v>
      </c>
      <c r="V329" s="1">
        <v>2463946.11</v>
      </c>
      <c r="W329" s="1">
        <v>1516184.1</v>
      </c>
    </row>
    <row r="330" spans="1:23" x14ac:dyDescent="0.35">
      <c r="A330" t="str">
        <f t="shared" si="23"/>
        <v>1.1-00-X0201401038210</v>
      </c>
      <c r="B330" t="s">
        <v>1027</v>
      </c>
      <c r="C330" t="s">
        <v>269</v>
      </c>
      <c r="D330" s="8" t="s">
        <v>274</v>
      </c>
      <c r="E330" t="str">
        <f t="shared" si="20"/>
        <v>02</v>
      </c>
      <c r="F330" t="s">
        <v>175</v>
      </c>
      <c r="G330" t="s">
        <v>178</v>
      </c>
      <c r="H330" t="str">
        <f t="shared" si="21"/>
        <v>014</v>
      </c>
      <c r="I330" t="s">
        <v>337</v>
      </c>
      <c r="J330" t="s">
        <v>338</v>
      </c>
      <c r="K330" t="str">
        <f t="shared" si="22"/>
        <v>010</v>
      </c>
      <c r="L330" t="s">
        <v>273</v>
      </c>
      <c r="M330" t="s">
        <v>276</v>
      </c>
      <c r="N330">
        <v>3000</v>
      </c>
      <c r="O330" t="s">
        <v>56</v>
      </c>
      <c r="P330">
        <v>3821</v>
      </c>
      <c r="Q330" t="s">
        <v>228</v>
      </c>
      <c r="R330">
        <v>0</v>
      </c>
      <c r="S330" t="s">
        <v>58</v>
      </c>
      <c r="T330" s="6">
        <v>4800000.08</v>
      </c>
      <c r="U330" s="1">
        <v>2823470</v>
      </c>
      <c r="V330" s="1">
        <v>0</v>
      </c>
      <c r="W330" s="1">
        <v>0</v>
      </c>
    </row>
    <row r="331" spans="1:23" x14ac:dyDescent="0.35">
      <c r="A331" t="str">
        <f t="shared" si="23"/>
        <v>1.1-00-X0201601044110</v>
      </c>
      <c r="B331" t="s">
        <v>1027</v>
      </c>
      <c r="C331" t="s">
        <v>269</v>
      </c>
      <c r="D331" s="8" t="s">
        <v>274</v>
      </c>
      <c r="E331" t="str">
        <f t="shared" si="20"/>
        <v>02</v>
      </c>
      <c r="F331" t="s">
        <v>175</v>
      </c>
      <c r="G331" t="s">
        <v>178</v>
      </c>
      <c r="H331" t="str">
        <f t="shared" si="21"/>
        <v>016</v>
      </c>
      <c r="I331" t="s">
        <v>467</v>
      </c>
      <c r="J331" t="s">
        <v>468</v>
      </c>
      <c r="K331" t="str">
        <f t="shared" si="22"/>
        <v>010</v>
      </c>
      <c r="L331" t="s">
        <v>273</v>
      </c>
      <c r="M331" t="s">
        <v>276</v>
      </c>
      <c r="N331">
        <v>4000</v>
      </c>
      <c r="O331" t="s">
        <v>233</v>
      </c>
      <c r="P331">
        <v>4411</v>
      </c>
      <c r="Q331" t="s">
        <v>231</v>
      </c>
      <c r="R331">
        <v>0</v>
      </c>
      <c r="S331" t="s">
        <v>58</v>
      </c>
      <c r="T331" s="6">
        <v>5689448.2000000002</v>
      </c>
      <c r="U331" s="1">
        <v>4200000</v>
      </c>
      <c r="V331" s="1">
        <v>4980000</v>
      </c>
      <c r="W331" s="1">
        <v>4980000</v>
      </c>
    </row>
    <row r="332" spans="1:23" x14ac:dyDescent="0.35">
      <c r="A332" t="str">
        <f t="shared" si="23"/>
        <v>0200700758110</v>
      </c>
      <c r="C332" t="s">
        <v>249</v>
      </c>
      <c r="D332" s="5" t="s">
        <v>252</v>
      </c>
      <c r="E332" t="str">
        <f t="shared" si="20"/>
        <v>02</v>
      </c>
      <c r="F332" t="s">
        <v>175</v>
      </c>
      <c r="G332" t="s">
        <v>178</v>
      </c>
      <c r="H332" t="str">
        <f t="shared" si="21"/>
        <v>007</v>
      </c>
      <c r="I332" t="s">
        <v>253</v>
      </c>
      <c r="J332" t="s">
        <v>256</v>
      </c>
      <c r="K332" t="str">
        <f t="shared" si="22"/>
        <v>007</v>
      </c>
      <c r="L332" t="s">
        <v>254</v>
      </c>
      <c r="M332" t="s">
        <v>257</v>
      </c>
      <c r="N332">
        <v>5000</v>
      </c>
      <c r="O332" t="s">
        <v>118</v>
      </c>
      <c r="P332">
        <v>5811</v>
      </c>
      <c r="Q332" t="s">
        <v>251</v>
      </c>
      <c r="R332">
        <v>0</v>
      </c>
      <c r="S332" t="s">
        <v>58</v>
      </c>
      <c r="T332" s="11">
        <v>8970600</v>
      </c>
      <c r="U332" s="1">
        <v>0</v>
      </c>
      <c r="V332" s="1">
        <v>8970600</v>
      </c>
      <c r="W332" s="1">
        <v>8970600</v>
      </c>
    </row>
    <row r="333" spans="1:23" x14ac:dyDescent="0.35">
      <c r="A333" t="str">
        <f t="shared" si="23"/>
        <v>2.5-02-X0201300932510</v>
      </c>
      <c r="B333" t="s">
        <v>1028</v>
      </c>
      <c r="C333" t="s">
        <v>134</v>
      </c>
      <c r="D333" s="5" t="s">
        <v>135</v>
      </c>
      <c r="E333" t="str">
        <f t="shared" si="20"/>
        <v>02</v>
      </c>
      <c r="F333" t="s">
        <v>175</v>
      </c>
      <c r="G333" t="s">
        <v>178</v>
      </c>
      <c r="H333" t="str">
        <f t="shared" si="21"/>
        <v>013</v>
      </c>
      <c r="I333" t="s">
        <v>176</v>
      </c>
      <c r="J333" t="s">
        <v>179</v>
      </c>
      <c r="K333" t="str">
        <f t="shared" si="22"/>
        <v>009</v>
      </c>
      <c r="L333" t="s">
        <v>177</v>
      </c>
      <c r="M333" t="s">
        <v>180</v>
      </c>
      <c r="N333">
        <v>3000</v>
      </c>
      <c r="O333" t="s">
        <v>56</v>
      </c>
      <c r="P333">
        <v>3251</v>
      </c>
      <c r="Q333" t="s">
        <v>137</v>
      </c>
      <c r="R333">
        <v>0</v>
      </c>
      <c r="S333" t="s">
        <v>58</v>
      </c>
      <c r="T333" s="6">
        <v>9003456</v>
      </c>
      <c r="U333" s="1">
        <v>5500000</v>
      </c>
      <c r="V333" s="1">
        <v>9003456</v>
      </c>
      <c r="W333" s="1">
        <v>9003456</v>
      </c>
    </row>
    <row r="334" spans="1:23" x14ac:dyDescent="0.35">
      <c r="A334" t="str">
        <f t="shared" si="23"/>
        <v>1.1-00-X0200700758110</v>
      </c>
      <c r="B334" t="s">
        <v>1027</v>
      </c>
      <c r="C334" t="s">
        <v>269</v>
      </c>
      <c r="D334" s="8" t="s">
        <v>274</v>
      </c>
      <c r="E334" t="str">
        <f t="shared" si="20"/>
        <v>02</v>
      </c>
      <c r="F334" t="s">
        <v>175</v>
      </c>
      <c r="G334" t="s">
        <v>178</v>
      </c>
      <c r="H334" t="str">
        <f t="shared" si="21"/>
        <v>007</v>
      </c>
      <c r="I334" t="s">
        <v>253</v>
      </c>
      <c r="J334" t="s">
        <v>256</v>
      </c>
      <c r="K334" t="str">
        <f t="shared" si="22"/>
        <v>007</v>
      </c>
      <c r="L334" t="s">
        <v>254</v>
      </c>
      <c r="M334" t="s">
        <v>257</v>
      </c>
      <c r="N334">
        <v>5000</v>
      </c>
      <c r="O334" t="s">
        <v>118</v>
      </c>
      <c r="P334">
        <v>5811</v>
      </c>
      <c r="Q334" t="s">
        <v>251</v>
      </c>
      <c r="R334">
        <v>0</v>
      </c>
      <c r="S334" t="s">
        <v>58</v>
      </c>
      <c r="T334" s="6">
        <v>34325555.600000001</v>
      </c>
      <c r="U334" s="1">
        <v>0</v>
      </c>
      <c r="V334" s="1">
        <v>30202068.09</v>
      </c>
      <c r="W334" s="1">
        <v>29504344.09</v>
      </c>
    </row>
    <row r="335" spans="1:23" x14ac:dyDescent="0.35">
      <c r="A335" t="str">
        <f t="shared" si="23"/>
        <v>1.1-00-X0703602227210</v>
      </c>
      <c r="B335" t="s">
        <v>1027</v>
      </c>
      <c r="C335" t="s">
        <v>269</v>
      </c>
      <c r="D335" s="8" t="s">
        <v>274</v>
      </c>
      <c r="E335" t="str">
        <f t="shared" si="20"/>
        <v>07</v>
      </c>
      <c r="F335" t="s">
        <v>140</v>
      </c>
      <c r="G335" t="s">
        <v>147</v>
      </c>
      <c r="H335" t="str">
        <f t="shared" si="21"/>
        <v>036</v>
      </c>
      <c r="I335" t="s">
        <v>470</v>
      </c>
      <c r="J335" t="s">
        <v>473</v>
      </c>
      <c r="K335" t="str">
        <f t="shared" si="22"/>
        <v>022</v>
      </c>
      <c r="L335" t="s">
        <v>471</v>
      </c>
      <c r="M335" t="s">
        <v>474</v>
      </c>
      <c r="N335">
        <v>2000</v>
      </c>
      <c r="O335" t="s">
        <v>105</v>
      </c>
      <c r="P335">
        <v>2721</v>
      </c>
      <c r="Q335" t="s">
        <v>377</v>
      </c>
      <c r="R335">
        <v>0</v>
      </c>
      <c r="S335" t="s">
        <v>58</v>
      </c>
      <c r="T335" s="6">
        <v>334663.40999999997</v>
      </c>
      <c r="U335" s="1">
        <v>360000</v>
      </c>
      <c r="V335" s="1">
        <v>334663.40999999997</v>
      </c>
      <c r="W335" s="1">
        <v>334663.40999999997</v>
      </c>
    </row>
    <row r="336" spans="1:23" x14ac:dyDescent="0.35">
      <c r="A336" t="str">
        <f t="shared" si="23"/>
        <v>1.1-00-X0703301927210</v>
      </c>
      <c r="B336" t="s">
        <v>1027</v>
      </c>
      <c r="C336" t="s">
        <v>269</v>
      </c>
      <c r="D336" s="8" t="s">
        <v>274</v>
      </c>
      <c r="E336" t="str">
        <f t="shared" si="20"/>
        <v>07</v>
      </c>
      <c r="F336" t="s">
        <v>140</v>
      </c>
      <c r="G336" t="s">
        <v>147</v>
      </c>
      <c r="H336" t="str">
        <f t="shared" si="21"/>
        <v>033</v>
      </c>
      <c r="I336" t="s">
        <v>401</v>
      </c>
      <c r="J336" t="s">
        <v>404</v>
      </c>
      <c r="K336" t="str">
        <f t="shared" si="22"/>
        <v>019</v>
      </c>
      <c r="L336" t="s">
        <v>402</v>
      </c>
      <c r="M336" t="s">
        <v>405</v>
      </c>
      <c r="N336">
        <v>2000</v>
      </c>
      <c r="O336" t="s">
        <v>105</v>
      </c>
      <c r="P336">
        <v>2721</v>
      </c>
      <c r="Q336" t="s">
        <v>377</v>
      </c>
      <c r="R336">
        <v>0</v>
      </c>
      <c r="S336" t="s">
        <v>58</v>
      </c>
      <c r="T336" s="6">
        <v>366490.4</v>
      </c>
      <c r="U336" s="1">
        <v>350000</v>
      </c>
      <c r="V336" s="1">
        <v>346190.4</v>
      </c>
      <c r="W336" s="1">
        <v>346190.4</v>
      </c>
    </row>
    <row r="337" spans="1:23" x14ac:dyDescent="0.35">
      <c r="A337" t="str">
        <f t="shared" si="23"/>
        <v>1.1-00-X0703902425210</v>
      </c>
      <c r="B337" t="s">
        <v>1027</v>
      </c>
      <c r="C337" t="s">
        <v>269</v>
      </c>
      <c r="D337" s="8" t="s">
        <v>274</v>
      </c>
      <c r="E337" t="str">
        <f t="shared" si="20"/>
        <v>07</v>
      </c>
      <c r="F337" t="s">
        <v>140</v>
      </c>
      <c r="G337" t="s">
        <v>147</v>
      </c>
      <c r="H337" t="str">
        <f t="shared" si="21"/>
        <v>039</v>
      </c>
      <c r="I337" t="s">
        <v>482</v>
      </c>
      <c r="J337" t="s">
        <v>484</v>
      </c>
      <c r="K337" t="str">
        <f t="shared" si="22"/>
        <v>024</v>
      </c>
      <c r="L337" t="s">
        <v>483</v>
      </c>
      <c r="M337" t="s">
        <v>485</v>
      </c>
      <c r="N337">
        <v>2000</v>
      </c>
      <c r="O337" t="s">
        <v>105</v>
      </c>
      <c r="P337">
        <v>2521</v>
      </c>
      <c r="Q337" t="s">
        <v>375</v>
      </c>
      <c r="R337">
        <v>0</v>
      </c>
      <c r="S337" t="s">
        <v>58</v>
      </c>
      <c r="T337" s="6">
        <v>432224.74</v>
      </c>
      <c r="U337" s="1">
        <v>450000</v>
      </c>
      <c r="V337" s="1">
        <v>417224.74</v>
      </c>
      <c r="W337" s="1">
        <v>417224.74</v>
      </c>
    </row>
    <row r="338" spans="1:23" x14ac:dyDescent="0.35">
      <c r="A338" t="str">
        <f t="shared" si="23"/>
        <v>1.1-00-X0703902427210</v>
      </c>
      <c r="B338" t="s">
        <v>1027</v>
      </c>
      <c r="C338" t="s">
        <v>269</v>
      </c>
      <c r="D338" s="8" t="s">
        <v>274</v>
      </c>
      <c r="E338" t="str">
        <f t="shared" si="20"/>
        <v>07</v>
      </c>
      <c r="F338" t="s">
        <v>140</v>
      </c>
      <c r="G338" t="s">
        <v>147</v>
      </c>
      <c r="H338" t="str">
        <f t="shared" si="21"/>
        <v>039</v>
      </c>
      <c r="I338" t="s">
        <v>482</v>
      </c>
      <c r="J338" t="s">
        <v>484</v>
      </c>
      <c r="K338" t="str">
        <f t="shared" si="22"/>
        <v>024</v>
      </c>
      <c r="L338" t="s">
        <v>483</v>
      </c>
      <c r="M338" t="s">
        <v>485</v>
      </c>
      <c r="N338">
        <v>2000</v>
      </c>
      <c r="O338" t="s">
        <v>105</v>
      </c>
      <c r="P338">
        <v>2721</v>
      </c>
      <c r="Q338" t="s">
        <v>377</v>
      </c>
      <c r="R338">
        <v>0</v>
      </c>
      <c r="S338" t="s">
        <v>58</v>
      </c>
      <c r="T338" s="6">
        <v>434847.5</v>
      </c>
      <c r="U338" s="1">
        <v>442200</v>
      </c>
      <c r="V338" s="1">
        <v>423247.5</v>
      </c>
      <c r="W338" s="1">
        <v>418155.1</v>
      </c>
    </row>
    <row r="339" spans="1:23" x14ac:dyDescent="0.35">
      <c r="A339" t="str">
        <f t="shared" si="23"/>
        <v>1.1-00-X0703902421610</v>
      </c>
      <c r="B339" t="s">
        <v>1027</v>
      </c>
      <c r="C339" t="s">
        <v>269</v>
      </c>
      <c r="D339" s="8" t="s">
        <v>274</v>
      </c>
      <c r="E339" t="str">
        <f t="shared" si="20"/>
        <v>07</v>
      </c>
      <c r="F339" t="s">
        <v>140</v>
      </c>
      <c r="G339" t="s">
        <v>147</v>
      </c>
      <c r="H339" t="str">
        <f t="shared" si="21"/>
        <v>039</v>
      </c>
      <c r="I339" t="s">
        <v>482</v>
      </c>
      <c r="J339" t="s">
        <v>484</v>
      </c>
      <c r="K339" t="str">
        <f t="shared" si="22"/>
        <v>024</v>
      </c>
      <c r="L339" t="s">
        <v>483</v>
      </c>
      <c r="M339" t="s">
        <v>485</v>
      </c>
      <c r="N339">
        <v>2000</v>
      </c>
      <c r="O339" t="s">
        <v>105</v>
      </c>
      <c r="P339">
        <v>2161</v>
      </c>
      <c r="Q339" t="s">
        <v>367</v>
      </c>
      <c r="R339">
        <v>0</v>
      </c>
      <c r="S339" t="s">
        <v>58</v>
      </c>
      <c r="T339" s="6">
        <v>442326.13</v>
      </c>
      <c r="U339" s="1">
        <v>500000</v>
      </c>
      <c r="V339" s="1">
        <v>433545.57</v>
      </c>
      <c r="W339" s="1">
        <v>433545.57</v>
      </c>
    </row>
    <row r="340" spans="1:23" x14ac:dyDescent="0.35">
      <c r="A340" t="str">
        <f t="shared" si="23"/>
        <v>1.1-00-X0703301921610</v>
      </c>
      <c r="B340" t="s">
        <v>1027</v>
      </c>
      <c r="C340" t="s">
        <v>269</v>
      </c>
      <c r="D340" s="8" t="s">
        <v>274</v>
      </c>
      <c r="E340" t="str">
        <f t="shared" si="20"/>
        <v>07</v>
      </c>
      <c r="F340" t="s">
        <v>140</v>
      </c>
      <c r="G340" t="s">
        <v>147</v>
      </c>
      <c r="H340" t="str">
        <f t="shared" si="21"/>
        <v>033</v>
      </c>
      <c r="I340" t="s">
        <v>401</v>
      </c>
      <c r="J340" t="s">
        <v>404</v>
      </c>
      <c r="K340" t="str">
        <f t="shared" si="22"/>
        <v>019</v>
      </c>
      <c r="L340" t="s">
        <v>402</v>
      </c>
      <c r="M340" t="s">
        <v>405</v>
      </c>
      <c r="N340">
        <v>2000</v>
      </c>
      <c r="O340" t="s">
        <v>105</v>
      </c>
      <c r="P340">
        <v>2161</v>
      </c>
      <c r="Q340" t="s">
        <v>367</v>
      </c>
      <c r="R340">
        <v>0</v>
      </c>
      <c r="S340" t="s">
        <v>58</v>
      </c>
      <c r="T340" s="6">
        <v>580450.68000000005</v>
      </c>
      <c r="U340" s="1">
        <v>0</v>
      </c>
      <c r="V340" s="1">
        <v>580450.68000000005</v>
      </c>
      <c r="W340" s="1">
        <v>580450.68000000005</v>
      </c>
    </row>
    <row r="341" spans="1:23" x14ac:dyDescent="0.35">
      <c r="A341" t="str">
        <f t="shared" si="23"/>
        <v>1.1-00-X0703902435410</v>
      </c>
      <c r="B341" t="s">
        <v>1027</v>
      </c>
      <c r="C341" t="s">
        <v>269</v>
      </c>
      <c r="D341" s="8" t="s">
        <v>274</v>
      </c>
      <c r="E341" t="str">
        <f t="shared" si="20"/>
        <v>07</v>
      </c>
      <c r="F341" t="s">
        <v>140</v>
      </c>
      <c r="G341" t="s">
        <v>147</v>
      </c>
      <c r="H341" t="str">
        <f t="shared" si="21"/>
        <v>039</v>
      </c>
      <c r="I341" t="s">
        <v>482</v>
      </c>
      <c r="J341" t="s">
        <v>484</v>
      </c>
      <c r="K341" t="str">
        <f t="shared" si="22"/>
        <v>024</v>
      </c>
      <c r="L341" t="s">
        <v>483</v>
      </c>
      <c r="M341" t="s">
        <v>485</v>
      </c>
      <c r="N341">
        <v>3000</v>
      </c>
      <c r="O341" t="s">
        <v>56</v>
      </c>
      <c r="P341">
        <v>3541</v>
      </c>
      <c r="Q341" t="s">
        <v>489</v>
      </c>
      <c r="R341">
        <v>0</v>
      </c>
      <c r="S341" t="s">
        <v>58</v>
      </c>
      <c r="T341" s="6">
        <v>626843.77</v>
      </c>
      <c r="U341" s="1">
        <v>650000</v>
      </c>
      <c r="V341" s="1">
        <v>625973.76000000001</v>
      </c>
      <c r="W341" s="1">
        <v>573881.78</v>
      </c>
    </row>
    <row r="342" spans="1:23" x14ac:dyDescent="0.35">
      <c r="A342" t="str">
        <f t="shared" si="23"/>
        <v>1.1-00-X0703301924710</v>
      </c>
      <c r="B342" t="s">
        <v>1027</v>
      </c>
      <c r="C342" t="s">
        <v>269</v>
      </c>
      <c r="D342" s="8" t="s">
        <v>274</v>
      </c>
      <c r="E342" t="str">
        <f t="shared" si="20"/>
        <v>07</v>
      </c>
      <c r="F342" t="s">
        <v>140</v>
      </c>
      <c r="G342" t="s">
        <v>147</v>
      </c>
      <c r="H342" t="str">
        <f t="shared" si="21"/>
        <v>033</v>
      </c>
      <c r="I342" t="s">
        <v>401</v>
      </c>
      <c r="J342" t="s">
        <v>404</v>
      </c>
      <c r="K342" t="str">
        <f t="shared" si="22"/>
        <v>019</v>
      </c>
      <c r="L342" t="s">
        <v>402</v>
      </c>
      <c r="M342" t="s">
        <v>405</v>
      </c>
      <c r="N342">
        <v>2000</v>
      </c>
      <c r="O342" t="s">
        <v>105</v>
      </c>
      <c r="P342">
        <v>2471</v>
      </c>
      <c r="Q342" t="s">
        <v>373</v>
      </c>
      <c r="R342">
        <v>0</v>
      </c>
      <c r="S342" t="s">
        <v>58</v>
      </c>
      <c r="T342" s="6">
        <v>632370.68000000005</v>
      </c>
      <c r="U342" s="1">
        <v>750000</v>
      </c>
      <c r="V342" s="1">
        <v>632370.68000000005</v>
      </c>
      <c r="W342" s="1">
        <v>632370.68000000005</v>
      </c>
    </row>
    <row r="343" spans="1:23" x14ac:dyDescent="0.35">
      <c r="A343" t="str">
        <f t="shared" si="23"/>
        <v>1.1-00-X0703602224210</v>
      </c>
      <c r="B343" t="s">
        <v>1027</v>
      </c>
      <c r="C343" t="s">
        <v>269</v>
      </c>
      <c r="D343" s="8" t="s">
        <v>274</v>
      </c>
      <c r="E343" t="str">
        <f t="shared" si="20"/>
        <v>07</v>
      </c>
      <c r="F343" t="s">
        <v>140</v>
      </c>
      <c r="G343" t="s">
        <v>147</v>
      </c>
      <c r="H343" t="str">
        <f t="shared" si="21"/>
        <v>036</v>
      </c>
      <c r="I343" t="s">
        <v>470</v>
      </c>
      <c r="J343" t="s">
        <v>473</v>
      </c>
      <c r="K343" t="str">
        <f t="shared" si="22"/>
        <v>022</v>
      </c>
      <c r="L343" t="s">
        <v>471</v>
      </c>
      <c r="M343" t="s">
        <v>474</v>
      </c>
      <c r="N343">
        <v>2000</v>
      </c>
      <c r="O343" t="s">
        <v>105</v>
      </c>
      <c r="P343">
        <v>2421</v>
      </c>
      <c r="Q343" t="s">
        <v>370</v>
      </c>
      <c r="R343">
        <v>0</v>
      </c>
      <c r="S343" t="s">
        <v>58</v>
      </c>
      <c r="T343" s="6">
        <v>694410.8</v>
      </c>
      <c r="U343" s="1">
        <v>700000</v>
      </c>
      <c r="V343" s="1">
        <v>694410.8</v>
      </c>
      <c r="W343" s="1">
        <v>694410.8</v>
      </c>
    </row>
    <row r="344" spans="1:23" x14ac:dyDescent="0.35">
      <c r="A344" t="str">
        <f t="shared" si="23"/>
        <v>1.1-00-X0703602224610</v>
      </c>
      <c r="B344" t="s">
        <v>1027</v>
      </c>
      <c r="C344" t="s">
        <v>269</v>
      </c>
      <c r="D344" s="8" t="s">
        <v>274</v>
      </c>
      <c r="E344" t="str">
        <f t="shared" si="20"/>
        <v>07</v>
      </c>
      <c r="F344" t="s">
        <v>140</v>
      </c>
      <c r="G344" t="s">
        <v>147</v>
      </c>
      <c r="H344" t="str">
        <f t="shared" si="21"/>
        <v>036</v>
      </c>
      <c r="I344" t="s">
        <v>470</v>
      </c>
      <c r="J344" t="s">
        <v>473</v>
      </c>
      <c r="K344" t="str">
        <f t="shared" si="22"/>
        <v>022</v>
      </c>
      <c r="L344" t="s">
        <v>471</v>
      </c>
      <c r="M344" t="s">
        <v>474</v>
      </c>
      <c r="N344">
        <v>2000</v>
      </c>
      <c r="O344" t="s">
        <v>105</v>
      </c>
      <c r="P344">
        <v>2461</v>
      </c>
      <c r="Q344" t="s">
        <v>372</v>
      </c>
      <c r="R344">
        <v>0</v>
      </c>
      <c r="S344" t="s">
        <v>58</v>
      </c>
      <c r="T344" s="6">
        <v>887123.59</v>
      </c>
      <c r="U344" s="1">
        <v>150000</v>
      </c>
      <c r="V344" s="1">
        <v>488442.39</v>
      </c>
      <c r="W344" s="1">
        <v>354879.58</v>
      </c>
    </row>
    <row r="345" spans="1:23" x14ac:dyDescent="0.35">
      <c r="A345" t="str">
        <f t="shared" si="23"/>
        <v>1.1-00-X0703902453210</v>
      </c>
      <c r="B345" t="s">
        <v>1027</v>
      </c>
      <c r="C345" t="s">
        <v>269</v>
      </c>
      <c r="D345" s="8" t="s">
        <v>274</v>
      </c>
      <c r="E345" t="str">
        <f t="shared" si="20"/>
        <v>07</v>
      </c>
      <c r="F345" t="s">
        <v>140</v>
      </c>
      <c r="G345" t="s">
        <v>147</v>
      </c>
      <c r="H345" t="str">
        <f t="shared" si="21"/>
        <v>039</v>
      </c>
      <c r="I345" t="s">
        <v>482</v>
      </c>
      <c r="J345" t="s">
        <v>484</v>
      </c>
      <c r="K345" t="str">
        <f t="shared" si="22"/>
        <v>024</v>
      </c>
      <c r="L345" t="s">
        <v>483</v>
      </c>
      <c r="M345" t="s">
        <v>485</v>
      </c>
      <c r="N345">
        <v>5000</v>
      </c>
      <c r="O345" t="s">
        <v>118</v>
      </c>
      <c r="P345">
        <v>5321</v>
      </c>
      <c r="Q345" t="s">
        <v>456</v>
      </c>
      <c r="R345">
        <v>0</v>
      </c>
      <c r="S345" t="s">
        <v>58</v>
      </c>
      <c r="T345" s="6">
        <v>990060.77</v>
      </c>
      <c r="U345" s="1">
        <v>1005112</v>
      </c>
      <c r="V345" s="1">
        <v>656038.77</v>
      </c>
      <c r="W345" s="1">
        <v>656038.77</v>
      </c>
    </row>
    <row r="346" spans="1:23" x14ac:dyDescent="0.35">
      <c r="A346" t="str">
        <f t="shared" si="23"/>
        <v>1.1-00-X0703902435810</v>
      </c>
      <c r="B346" t="s">
        <v>1027</v>
      </c>
      <c r="C346" t="s">
        <v>269</v>
      </c>
      <c r="D346" s="8" t="s">
        <v>274</v>
      </c>
      <c r="E346" t="str">
        <f t="shared" si="20"/>
        <v>07</v>
      </c>
      <c r="F346" t="s">
        <v>140</v>
      </c>
      <c r="G346" t="s">
        <v>147</v>
      </c>
      <c r="H346" t="str">
        <f t="shared" si="21"/>
        <v>039</v>
      </c>
      <c r="I346" t="s">
        <v>482</v>
      </c>
      <c r="J346" t="s">
        <v>484</v>
      </c>
      <c r="K346" t="str">
        <f t="shared" si="22"/>
        <v>024</v>
      </c>
      <c r="L346" t="s">
        <v>483</v>
      </c>
      <c r="M346" t="s">
        <v>485</v>
      </c>
      <c r="N346">
        <v>3000</v>
      </c>
      <c r="O346" t="s">
        <v>56</v>
      </c>
      <c r="P346">
        <v>3581</v>
      </c>
      <c r="Q346" t="s">
        <v>190</v>
      </c>
      <c r="R346">
        <v>0</v>
      </c>
      <c r="S346" t="s">
        <v>58</v>
      </c>
      <c r="T346" s="6">
        <v>994604.12</v>
      </c>
      <c r="U346" s="1">
        <v>1000000</v>
      </c>
      <c r="V346" s="1">
        <v>744924.39</v>
      </c>
      <c r="W346" s="1">
        <v>737906.39</v>
      </c>
    </row>
    <row r="347" spans="1:23" x14ac:dyDescent="0.35">
      <c r="A347" t="str">
        <f t="shared" si="23"/>
        <v>1.1-00-X0703301929110</v>
      </c>
      <c r="B347" t="s">
        <v>1027</v>
      </c>
      <c r="C347" t="s">
        <v>269</v>
      </c>
      <c r="D347" s="8" t="s">
        <v>274</v>
      </c>
      <c r="E347" t="str">
        <f t="shared" si="20"/>
        <v>07</v>
      </c>
      <c r="F347" t="s">
        <v>140</v>
      </c>
      <c r="G347" t="s">
        <v>147</v>
      </c>
      <c r="H347" t="str">
        <f t="shared" si="21"/>
        <v>033</v>
      </c>
      <c r="I347" t="s">
        <v>401</v>
      </c>
      <c r="J347" t="s">
        <v>404</v>
      </c>
      <c r="K347" t="str">
        <f t="shared" si="22"/>
        <v>019</v>
      </c>
      <c r="L347" t="s">
        <v>402</v>
      </c>
      <c r="M347" t="s">
        <v>405</v>
      </c>
      <c r="N347">
        <v>2000</v>
      </c>
      <c r="O347" t="s">
        <v>105</v>
      </c>
      <c r="P347">
        <v>2911</v>
      </c>
      <c r="Q347" t="s">
        <v>312</v>
      </c>
      <c r="R347">
        <v>0</v>
      </c>
      <c r="S347" t="s">
        <v>58</v>
      </c>
      <c r="T347" s="6">
        <v>996230</v>
      </c>
      <c r="U347" s="1">
        <v>1000000</v>
      </c>
      <c r="V347" s="1">
        <v>378958.6</v>
      </c>
      <c r="W347" s="1">
        <v>378958.6</v>
      </c>
    </row>
    <row r="348" spans="1:23" x14ac:dyDescent="0.35">
      <c r="A348" t="str">
        <f t="shared" si="23"/>
        <v>0703702361510</v>
      </c>
      <c r="C348" t="s">
        <v>622</v>
      </c>
      <c r="D348" s="5" t="s">
        <v>623</v>
      </c>
      <c r="E348" t="str">
        <f t="shared" si="20"/>
        <v>07</v>
      </c>
      <c r="F348" t="s">
        <v>140</v>
      </c>
      <c r="G348" t="s">
        <v>147</v>
      </c>
      <c r="H348" t="str">
        <f t="shared" si="21"/>
        <v>037</v>
      </c>
      <c r="I348" t="s">
        <v>141</v>
      </c>
      <c r="J348" t="s">
        <v>149</v>
      </c>
      <c r="K348" t="str">
        <f t="shared" si="22"/>
        <v>023</v>
      </c>
      <c r="L348" t="s">
        <v>142</v>
      </c>
      <c r="M348" t="s">
        <v>150</v>
      </c>
      <c r="N348">
        <v>6000</v>
      </c>
      <c r="O348" t="s">
        <v>146</v>
      </c>
      <c r="P348">
        <v>6151</v>
      </c>
      <c r="Q348" t="s">
        <v>153</v>
      </c>
      <c r="R348">
        <v>0</v>
      </c>
      <c r="S348" t="s">
        <v>58</v>
      </c>
      <c r="T348" s="9">
        <v>1000000</v>
      </c>
      <c r="U348" s="1">
        <v>0</v>
      </c>
      <c r="V348" s="1">
        <v>999642.28</v>
      </c>
      <c r="W348" s="1">
        <v>0</v>
      </c>
    </row>
    <row r="349" spans="1:23" x14ac:dyDescent="0.35">
      <c r="A349" t="str">
        <f t="shared" si="23"/>
        <v>0703702361510</v>
      </c>
      <c r="C349" t="s">
        <v>624</v>
      </c>
      <c r="D349" s="5" t="s">
        <v>625</v>
      </c>
      <c r="E349" t="str">
        <f t="shared" si="20"/>
        <v>07</v>
      </c>
      <c r="F349" t="s">
        <v>140</v>
      </c>
      <c r="G349" t="s">
        <v>147</v>
      </c>
      <c r="H349" t="str">
        <f t="shared" si="21"/>
        <v>037</v>
      </c>
      <c r="I349" t="s">
        <v>141</v>
      </c>
      <c r="J349" t="s">
        <v>149</v>
      </c>
      <c r="K349" t="str">
        <f t="shared" si="22"/>
        <v>023</v>
      </c>
      <c r="L349" t="s">
        <v>142</v>
      </c>
      <c r="M349" t="s">
        <v>150</v>
      </c>
      <c r="N349">
        <v>6000</v>
      </c>
      <c r="O349" t="s">
        <v>146</v>
      </c>
      <c r="P349">
        <v>6151</v>
      </c>
      <c r="Q349" t="s">
        <v>153</v>
      </c>
      <c r="R349">
        <v>0</v>
      </c>
      <c r="S349" t="s">
        <v>58</v>
      </c>
      <c r="T349" s="9">
        <v>1000000</v>
      </c>
      <c r="U349" s="1">
        <v>0</v>
      </c>
      <c r="V349" s="1">
        <v>999642.28</v>
      </c>
      <c r="W349" s="1">
        <v>0</v>
      </c>
    </row>
    <row r="350" spans="1:23" x14ac:dyDescent="0.35">
      <c r="A350" t="str">
        <f t="shared" si="23"/>
        <v>1.1-00-X0703902427110</v>
      </c>
      <c r="B350" t="s">
        <v>1027</v>
      </c>
      <c r="C350" t="s">
        <v>269</v>
      </c>
      <c r="D350" s="8" t="s">
        <v>274</v>
      </c>
      <c r="E350" t="str">
        <f t="shared" si="20"/>
        <v>07</v>
      </c>
      <c r="F350" t="s">
        <v>140</v>
      </c>
      <c r="G350" t="s">
        <v>147</v>
      </c>
      <c r="H350" t="str">
        <f t="shared" si="21"/>
        <v>039</v>
      </c>
      <c r="I350" t="s">
        <v>482</v>
      </c>
      <c r="J350" t="s">
        <v>484</v>
      </c>
      <c r="K350" t="str">
        <f t="shared" si="22"/>
        <v>024</v>
      </c>
      <c r="L350" t="s">
        <v>483</v>
      </c>
      <c r="M350" t="s">
        <v>485</v>
      </c>
      <c r="N350">
        <v>2000</v>
      </c>
      <c r="O350" t="s">
        <v>105</v>
      </c>
      <c r="P350">
        <v>2711</v>
      </c>
      <c r="Q350" t="s">
        <v>106</v>
      </c>
      <c r="R350">
        <v>0</v>
      </c>
      <c r="S350" t="s">
        <v>58</v>
      </c>
      <c r="T350" s="6">
        <v>1195892.72</v>
      </c>
      <c r="U350" s="1">
        <v>1187100</v>
      </c>
      <c r="V350" s="1">
        <v>1195892.72</v>
      </c>
      <c r="W350" s="1">
        <v>951624.56</v>
      </c>
    </row>
    <row r="351" spans="1:23" x14ac:dyDescent="0.35">
      <c r="A351" t="str">
        <f t="shared" si="23"/>
        <v>1.1-00-X0703602229110</v>
      </c>
      <c r="B351" t="s">
        <v>1027</v>
      </c>
      <c r="C351" t="s">
        <v>269</v>
      </c>
      <c r="D351" s="8" t="s">
        <v>274</v>
      </c>
      <c r="E351" t="str">
        <f t="shared" si="20"/>
        <v>07</v>
      </c>
      <c r="F351" t="s">
        <v>140</v>
      </c>
      <c r="G351" t="s">
        <v>147</v>
      </c>
      <c r="H351" t="str">
        <f t="shared" si="21"/>
        <v>036</v>
      </c>
      <c r="I351" t="s">
        <v>470</v>
      </c>
      <c r="J351" t="s">
        <v>473</v>
      </c>
      <c r="K351" t="str">
        <f t="shared" si="22"/>
        <v>022</v>
      </c>
      <c r="L351" t="s">
        <v>471</v>
      </c>
      <c r="M351" t="s">
        <v>474</v>
      </c>
      <c r="N351">
        <v>2000</v>
      </c>
      <c r="O351" t="s">
        <v>105</v>
      </c>
      <c r="P351">
        <v>2911</v>
      </c>
      <c r="Q351" t="s">
        <v>312</v>
      </c>
      <c r="R351">
        <v>0</v>
      </c>
      <c r="S351" t="s">
        <v>58</v>
      </c>
      <c r="T351" s="6">
        <v>1690149.83</v>
      </c>
      <c r="U351" s="1">
        <v>2500000</v>
      </c>
      <c r="V351" s="1">
        <v>1568349.83</v>
      </c>
      <c r="W351" s="1">
        <v>1568349.83</v>
      </c>
    </row>
    <row r="352" spans="1:23" x14ac:dyDescent="0.35">
      <c r="A352" t="str">
        <f t="shared" si="23"/>
        <v>1.1-00-X0703602225110</v>
      </c>
      <c r="B352" t="s">
        <v>1027</v>
      </c>
      <c r="C352" t="s">
        <v>269</v>
      </c>
      <c r="D352" s="8" t="s">
        <v>274</v>
      </c>
      <c r="E352" t="str">
        <f t="shared" si="20"/>
        <v>07</v>
      </c>
      <c r="F352" t="s">
        <v>140</v>
      </c>
      <c r="G352" t="s">
        <v>147</v>
      </c>
      <c r="H352" t="str">
        <f t="shared" si="21"/>
        <v>036</v>
      </c>
      <c r="I352" t="s">
        <v>470</v>
      </c>
      <c r="J352" t="s">
        <v>473</v>
      </c>
      <c r="K352" t="str">
        <f t="shared" si="22"/>
        <v>022</v>
      </c>
      <c r="L352" t="s">
        <v>471</v>
      </c>
      <c r="M352" t="s">
        <v>474</v>
      </c>
      <c r="N352">
        <v>2000</v>
      </c>
      <c r="O352" t="s">
        <v>105</v>
      </c>
      <c r="P352">
        <v>2511</v>
      </c>
      <c r="Q352" t="s">
        <v>475</v>
      </c>
      <c r="R352">
        <v>0</v>
      </c>
      <c r="S352" t="s">
        <v>58</v>
      </c>
      <c r="T352" s="6">
        <v>1879959.67</v>
      </c>
      <c r="U352" s="1">
        <v>1700000</v>
      </c>
      <c r="V352" s="1">
        <v>1879959.67</v>
      </c>
      <c r="W352" s="1">
        <v>1879959.67</v>
      </c>
    </row>
    <row r="353" spans="1:23" x14ac:dyDescent="0.35">
      <c r="A353" t="str">
        <f t="shared" si="23"/>
        <v>1.1-00-X0703301956710</v>
      </c>
      <c r="B353" t="s">
        <v>1027</v>
      </c>
      <c r="C353" t="s">
        <v>269</v>
      </c>
      <c r="D353" s="8" t="s">
        <v>274</v>
      </c>
      <c r="E353" t="str">
        <f t="shared" si="20"/>
        <v>07</v>
      </c>
      <c r="F353" t="s">
        <v>140</v>
      </c>
      <c r="G353" t="s">
        <v>147</v>
      </c>
      <c r="H353" t="str">
        <f t="shared" si="21"/>
        <v>033</v>
      </c>
      <c r="I353" t="s">
        <v>401</v>
      </c>
      <c r="J353" t="s">
        <v>404</v>
      </c>
      <c r="K353" t="str">
        <f t="shared" si="22"/>
        <v>019</v>
      </c>
      <c r="L353" t="s">
        <v>402</v>
      </c>
      <c r="M353" t="s">
        <v>405</v>
      </c>
      <c r="N353">
        <v>5000</v>
      </c>
      <c r="O353" t="s">
        <v>118</v>
      </c>
      <c r="P353">
        <v>5671</v>
      </c>
      <c r="Q353" t="s">
        <v>407</v>
      </c>
      <c r="R353">
        <v>0</v>
      </c>
      <c r="S353" t="s">
        <v>58</v>
      </c>
      <c r="T353" s="6">
        <v>1890309.48</v>
      </c>
      <c r="U353" s="1">
        <v>0</v>
      </c>
      <c r="V353" s="1">
        <v>1890309.48</v>
      </c>
      <c r="W353" s="1">
        <v>1890309.48</v>
      </c>
    </row>
    <row r="354" spans="1:23" x14ac:dyDescent="0.35">
      <c r="A354" t="str">
        <f t="shared" si="23"/>
        <v>1.1-00-X0703602224710</v>
      </c>
      <c r="B354" t="s">
        <v>1027</v>
      </c>
      <c r="C354" t="s">
        <v>269</v>
      </c>
      <c r="D354" s="8" t="s">
        <v>274</v>
      </c>
      <c r="E354" t="str">
        <f t="shared" si="20"/>
        <v>07</v>
      </c>
      <c r="F354" t="s">
        <v>140</v>
      </c>
      <c r="G354" t="s">
        <v>147</v>
      </c>
      <c r="H354" t="str">
        <f t="shared" si="21"/>
        <v>036</v>
      </c>
      <c r="I354" t="s">
        <v>470</v>
      </c>
      <c r="J354" t="s">
        <v>473</v>
      </c>
      <c r="K354" t="str">
        <f t="shared" si="22"/>
        <v>022</v>
      </c>
      <c r="L354" t="s">
        <v>471</v>
      </c>
      <c r="M354" t="s">
        <v>474</v>
      </c>
      <c r="N354">
        <v>2000</v>
      </c>
      <c r="O354" t="s">
        <v>105</v>
      </c>
      <c r="P354">
        <v>2471</v>
      </c>
      <c r="Q354" t="s">
        <v>373</v>
      </c>
      <c r="R354">
        <v>0</v>
      </c>
      <c r="S354" t="s">
        <v>58</v>
      </c>
      <c r="T354" s="6">
        <v>2386641.2200000002</v>
      </c>
      <c r="U354" s="1">
        <v>2250000</v>
      </c>
      <c r="V354" s="1">
        <v>2366640.46</v>
      </c>
      <c r="W354" s="1">
        <v>2366640.46</v>
      </c>
    </row>
    <row r="355" spans="1:23" x14ac:dyDescent="0.35">
      <c r="A355" t="str">
        <f t="shared" si="23"/>
        <v>1.1-00-X0703602225610</v>
      </c>
      <c r="B355" t="s">
        <v>1027</v>
      </c>
      <c r="C355" t="s">
        <v>269</v>
      </c>
      <c r="D355" s="8" t="s">
        <v>274</v>
      </c>
      <c r="E355" t="str">
        <f t="shared" si="20"/>
        <v>07</v>
      </c>
      <c r="F355" t="s">
        <v>140</v>
      </c>
      <c r="G355" t="s">
        <v>147</v>
      </c>
      <c r="H355" t="str">
        <f t="shared" si="21"/>
        <v>036</v>
      </c>
      <c r="I355" t="s">
        <v>470</v>
      </c>
      <c r="J355" t="s">
        <v>473</v>
      </c>
      <c r="K355" t="str">
        <f t="shared" si="22"/>
        <v>022</v>
      </c>
      <c r="L355" t="s">
        <v>471</v>
      </c>
      <c r="M355" t="s">
        <v>474</v>
      </c>
      <c r="N355">
        <v>2000</v>
      </c>
      <c r="O355" t="s">
        <v>105</v>
      </c>
      <c r="P355">
        <v>2561</v>
      </c>
      <c r="Q355" t="s">
        <v>376</v>
      </c>
      <c r="R355">
        <v>0</v>
      </c>
      <c r="S355" t="s">
        <v>58</v>
      </c>
      <c r="T355" s="6">
        <v>2656348.5699999998</v>
      </c>
      <c r="U355" s="1">
        <v>2250000</v>
      </c>
      <c r="V355" s="1">
        <v>2656348.12</v>
      </c>
      <c r="W355" s="1">
        <v>2656348.12</v>
      </c>
    </row>
    <row r="356" spans="1:23" x14ac:dyDescent="0.35">
      <c r="A356" t="str">
        <f t="shared" si="23"/>
        <v>1.1-00-X0703602233110</v>
      </c>
      <c r="B356" t="s">
        <v>1027</v>
      </c>
      <c r="C356" t="s">
        <v>269</v>
      </c>
      <c r="D356" s="8" t="s">
        <v>274</v>
      </c>
      <c r="E356" t="str">
        <f t="shared" si="20"/>
        <v>07</v>
      </c>
      <c r="F356" t="s">
        <v>140</v>
      </c>
      <c r="G356" t="s">
        <v>147</v>
      </c>
      <c r="H356" t="str">
        <f t="shared" si="21"/>
        <v>036</v>
      </c>
      <c r="I356" t="s">
        <v>470</v>
      </c>
      <c r="J356" t="s">
        <v>473</v>
      </c>
      <c r="K356" t="str">
        <f t="shared" si="22"/>
        <v>022</v>
      </c>
      <c r="L356" t="s">
        <v>471</v>
      </c>
      <c r="M356" t="s">
        <v>474</v>
      </c>
      <c r="N356">
        <v>3000</v>
      </c>
      <c r="O356" t="s">
        <v>56</v>
      </c>
      <c r="P356">
        <v>3311</v>
      </c>
      <c r="Q356" t="s">
        <v>316</v>
      </c>
      <c r="R356">
        <v>0</v>
      </c>
      <c r="S356" t="s">
        <v>58</v>
      </c>
      <c r="T356" s="6">
        <v>3480000</v>
      </c>
      <c r="U356" s="1">
        <v>3480000</v>
      </c>
      <c r="V356" s="1">
        <v>3132000</v>
      </c>
      <c r="W356" s="1">
        <v>3132000</v>
      </c>
    </row>
    <row r="357" spans="1:23" x14ac:dyDescent="0.35">
      <c r="A357" t="str">
        <f t="shared" si="23"/>
        <v>2.5-01-X0703702361210</v>
      </c>
      <c r="B357" t="s">
        <v>1030</v>
      </c>
      <c r="C357" t="s">
        <v>615</v>
      </c>
      <c r="D357" s="5" t="s">
        <v>616</v>
      </c>
      <c r="E357" t="str">
        <f t="shared" si="20"/>
        <v>07</v>
      </c>
      <c r="F357" t="s">
        <v>140</v>
      </c>
      <c r="G357" t="s">
        <v>147</v>
      </c>
      <c r="H357" t="str">
        <f t="shared" si="21"/>
        <v>037</v>
      </c>
      <c r="I357" t="s">
        <v>141</v>
      </c>
      <c r="J357" t="s">
        <v>149</v>
      </c>
      <c r="K357" t="str">
        <f t="shared" si="22"/>
        <v>023</v>
      </c>
      <c r="L357" t="s">
        <v>142</v>
      </c>
      <c r="M357" t="s">
        <v>150</v>
      </c>
      <c r="N357">
        <v>6000</v>
      </c>
      <c r="O357" t="s">
        <v>146</v>
      </c>
      <c r="P357">
        <v>6121</v>
      </c>
      <c r="Q357" t="s">
        <v>145</v>
      </c>
      <c r="R357">
        <v>0</v>
      </c>
      <c r="S357" t="s">
        <v>58</v>
      </c>
      <c r="T357" s="6">
        <v>3584500</v>
      </c>
      <c r="U357" s="1">
        <v>0</v>
      </c>
      <c r="V357" s="1">
        <v>3584228.54</v>
      </c>
      <c r="W357" s="1">
        <v>1054491.9099999999</v>
      </c>
    </row>
    <row r="358" spans="1:23" x14ac:dyDescent="0.35">
      <c r="A358" t="str">
        <f t="shared" si="23"/>
        <v>1.1-00-X0703902453110</v>
      </c>
      <c r="B358" t="s">
        <v>1027</v>
      </c>
      <c r="C358" t="s">
        <v>269</v>
      </c>
      <c r="D358" s="8" t="s">
        <v>274</v>
      </c>
      <c r="E358" t="str">
        <f t="shared" si="20"/>
        <v>07</v>
      </c>
      <c r="F358" t="s">
        <v>140</v>
      </c>
      <c r="G358" t="s">
        <v>147</v>
      </c>
      <c r="H358" t="str">
        <f t="shared" si="21"/>
        <v>039</v>
      </c>
      <c r="I358" t="s">
        <v>482</v>
      </c>
      <c r="J358" t="s">
        <v>484</v>
      </c>
      <c r="K358" t="str">
        <f t="shared" si="22"/>
        <v>024</v>
      </c>
      <c r="L358" t="s">
        <v>483</v>
      </c>
      <c r="M358" t="s">
        <v>485</v>
      </c>
      <c r="N358">
        <v>5000</v>
      </c>
      <c r="O358" t="s">
        <v>118</v>
      </c>
      <c r="P358">
        <v>5311</v>
      </c>
      <c r="Q358" t="s">
        <v>451</v>
      </c>
      <c r="R358">
        <v>0</v>
      </c>
      <c r="S358" t="s">
        <v>58</v>
      </c>
      <c r="T358" s="6">
        <v>3780301.57</v>
      </c>
      <c r="U358" s="1">
        <v>3966039</v>
      </c>
      <c r="V358" s="1">
        <v>3746086.21</v>
      </c>
      <c r="W358" s="1">
        <v>2586666.21</v>
      </c>
    </row>
    <row r="359" spans="1:23" x14ac:dyDescent="0.35">
      <c r="A359" t="str">
        <f t="shared" si="23"/>
        <v>1.1-00-X0703802361210</v>
      </c>
      <c r="B359" t="s">
        <v>1027</v>
      </c>
      <c r="C359" t="s">
        <v>269</v>
      </c>
      <c r="D359" s="8" t="s">
        <v>274</v>
      </c>
      <c r="E359" t="str">
        <f t="shared" si="20"/>
        <v>07</v>
      </c>
      <c r="F359" t="s">
        <v>140</v>
      </c>
      <c r="G359" t="s">
        <v>147</v>
      </c>
      <c r="H359" t="str">
        <f t="shared" si="21"/>
        <v>038</v>
      </c>
      <c r="I359" t="s">
        <v>418</v>
      </c>
      <c r="J359" t="s">
        <v>419</v>
      </c>
      <c r="K359" t="str">
        <f t="shared" si="22"/>
        <v>023</v>
      </c>
      <c r="L359" t="s">
        <v>142</v>
      </c>
      <c r="M359" t="s">
        <v>150</v>
      </c>
      <c r="N359">
        <v>6000</v>
      </c>
      <c r="O359" t="s">
        <v>146</v>
      </c>
      <c r="P359">
        <v>6121</v>
      </c>
      <c r="Q359" t="s">
        <v>145</v>
      </c>
      <c r="R359">
        <v>0</v>
      </c>
      <c r="S359" t="s">
        <v>58</v>
      </c>
      <c r="T359" s="6">
        <v>3998966.69</v>
      </c>
      <c r="U359" s="1">
        <v>16000000</v>
      </c>
      <c r="V359" s="1">
        <v>3998966.68</v>
      </c>
      <c r="W359" s="1">
        <v>3686713.17</v>
      </c>
    </row>
    <row r="360" spans="1:23" x14ac:dyDescent="0.35">
      <c r="A360" t="str">
        <f t="shared" si="23"/>
        <v>2.5-01-X07037023613170</v>
      </c>
      <c r="B360" t="s">
        <v>1030</v>
      </c>
      <c r="C360" t="s">
        <v>615</v>
      </c>
      <c r="D360" s="5" t="s">
        <v>616</v>
      </c>
      <c r="E360" t="str">
        <f t="shared" si="20"/>
        <v>07</v>
      </c>
      <c r="F360" t="s">
        <v>140</v>
      </c>
      <c r="G360" t="s">
        <v>147</v>
      </c>
      <c r="H360" t="str">
        <f t="shared" si="21"/>
        <v>037</v>
      </c>
      <c r="I360" t="s">
        <v>141</v>
      </c>
      <c r="J360" t="s">
        <v>149</v>
      </c>
      <c r="K360" t="str">
        <f t="shared" si="22"/>
        <v>023</v>
      </c>
      <c r="L360" t="s">
        <v>142</v>
      </c>
      <c r="M360" t="s">
        <v>150</v>
      </c>
      <c r="N360">
        <v>6000</v>
      </c>
      <c r="O360" t="s">
        <v>146</v>
      </c>
      <c r="P360">
        <v>6131</v>
      </c>
      <c r="Q360" t="s">
        <v>152</v>
      </c>
      <c r="R360">
        <v>70</v>
      </c>
      <c r="S360" t="s">
        <v>617</v>
      </c>
      <c r="T360" s="6">
        <v>4000000</v>
      </c>
      <c r="U360" s="1">
        <v>0</v>
      </c>
      <c r="V360" s="1">
        <v>3999303.73</v>
      </c>
      <c r="W360" s="1">
        <v>0</v>
      </c>
    </row>
    <row r="361" spans="1:23" x14ac:dyDescent="0.35">
      <c r="A361" t="str">
        <f t="shared" si="23"/>
        <v>1.1-00-X0703902425310</v>
      </c>
      <c r="B361" t="s">
        <v>1027</v>
      </c>
      <c r="C361" t="s">
        <v>269</v>
      </c>
      <c r="D361" s="8" t="s">
        <v>274</v>
      </c>
      <c r="E361" t="str">
        <f t="shared" si="20"/>
        <v>07</v>
      </c>
      <c r="F361" t="s">
        <v>140</v>
      </c>
      <c r="G361" t="s">
        <v>147</v>
      </c>
      <c r="H361" t="str">
        <f t="shared" si="21"/>
        <v>039</v>
      </c>
      <c r="I361" t="s">
        <v>482</v>
      </c>
      <c r="J361" t="s">
        <v>484</v>
      </c>
      <c r="K361" t="str">
        <f t="shared" si="22"/>
        <v>024</v>
      </c>
      <c r="L361" t="s">
        <v>483</v>
      </c>
      <c r="M361" t="s">
        <v>485</v>
      </c>
      <c r="N361">
        <v>2000</v>
      </c>
      <c r="O361" t="s">
        <v>105</v>
      </c>
      <c r="P361">
        <v>2531</v>
      </c>
      <c r="Q361" t="s">
        <v>444</v>
      </c>
      <c r="R361">
        <v>0</v>
      </c>
      <c r="S361" t="s">
        <v>58</v>
      </c>
      <c r="T361" s="6">
        <v>4448152.2300000004</v>
      </c>
      <c r="U361" s="1">
        <v>5000000</v>
      </c>
      <c r="V361" s="1">
        <v>4262650.17</v>
      </c>
      <c r="W361" s="1">
        <v>4262650.17</v>
      </c>
    </row>
    <row r="362" spans="1:23" x14ac:dyDescent="0.35">
      <c r="A362" t="str">
        <f t="shared" si="23"/>
        <v>1.1-00-X0703301924910</v>
      </c>
      <c r="B362" t="s">
        <v>1027</v>
      </c>
      <c r="C362" t="s">
        <v>269</v>
      </c>
      <c r="D362" s="8" t="s">
        <v>274</v>
      </c>
      <c r="E362" t="str">
        <f t="shared" si="20"/>
        <v>07</v>
      </c>
      <c r="F362" t="s">
        <v>140</v>
      </c>
      <c r="G362" t="s">
        <v>147</v>
      </c>
      <c r="H362" t="str">
        <f t="shared" si="21"/>
        <v>033</v>
      </c>
      <c r="I362" t="s">
        <v>401</v>
      </c>
      <c r="J362" t="s">
        <v>404</v>
      </c>
      <c r="K362" t="str">
        <f t="shared" si="22"/>
        <v>019</v>
      </c>
      <c r="L362" t="s">
        <v>402</v>
      </c>
      <c r="M362" t="s">
        <v>405</v>
      </c>
      <c r="N362">
        <v>2000</v>
      </c>
      <c r="O362" t="s">
        <v>105</v>
      </c>
      <c r="P362">
        <v>2491</v>
      </c>
      <c r="Q362" t="s">
        <v>374</v>
      </c>
      <c r="R362">
        <v>0</v>
      </c>
      <c r="S362" t="s">
        <v>58</v>
      </c>
      <c r="T362" s="6">
        <v>4676068.96</v>
      </c>
      <c r="U362" s="1">
        <v>3650000</v>
      </c>
      <c r="V362" s="1">
        <v>4676068.96</v>
      </c>
      <c r="W362" s="1">
        <v>4676068.96</v>
      </c>
    </row>
    <row r="363" spans="1:23" x14ac:dyDescent="0.35">
      <c r="A363" t="str">
        <f t="shared" si="23"/>
        <v>1.1-00-X0703301933710</v>
      </c>
      <c r="B363" t="s">
        <v>1027</v>
      </c>
      <c r="C363" t="s">
        <v>269</v>
      </c>
      <c r="D363" s="8" t="s">
        <v>274</v>
      </c>
      <c r="E363" t="str">
        <f t="shared" si="20"/>
        <v>07</v>
      </c>
      <c r="F363" t="s">
        <v>140</v>
      </c>
      <c r="G363" t="s">
        <v>147</v>
      </c>
      <c r="H363" t="str">
        <f t="shared" si="21"/>
        <v>033</v>
      </c>
      <c r="I363" t="s">
        <v>401</v>
      </c>
      <c r="J363" t="s">
        <v>404</v>
      </c>
      <c r="K363" t="str">
        <f t="shared" si="22"/>
        <v>019</v>
      </c>
      <c r="L363" t="s">
        <v>402</v>
      </c>
      <c r="M363" t="s">
        <v>405</v>
      </c>
      <c r="N363">
        <v>3000</v>
      </c>
      <c r="O363" t="s">
        <v>56</v>
      </c>
      <c r="P363">
        <v>3371</v>
      </c>
      <c r="Q363" t="s">
        <v>387</v>
      </c>
      <c r="R363">
        <v>0</v>
      </c>
      <c r="S363" t="s">
        <v>58</v>
      </c>
      <c r="T363" s="6">
        <v>5005632</v>
      </c>
      <c r="U363" s="1">
        <v>5000000</v>
      </c>
      <c r="V363" s="1">
        <v>5005632</v>
      </c>
      <c r="W363" s="1">
        <v>5005632</v>
      </c>
    </row>
    <row r="364" spans="1:23" x14ac:dyDescent="0.35">
      <c r="A364" t="str">
        <f t="shared" si="23"/>
        <v>1.1-00-X0703902425410</v>
      </c>
      <c r="B364" t="s">
        <v>1027</v>
      </c>
      <c r="C364" t="s">
        <v>269</v>
      </c>
      <c r="D364" s="8" t="s">
        <v>274</v>
      </c>
      <c r="E364" t="str">
        <f t="shared" si="20"/>
        <v>07</v>
      </c>
      <c r="F364" t="s">
        <v>140</v>
      </c>
      <c r="G364" t="s">
        <v>147</v>
      </c>
      <c r="H364" t="str">
        <f t="shared" si="21"/>
        <v>039</v>
      </c>
      <c r="I364" t="s">
        <v>482</v>
      </c>
      <c r="J364" t="s">
        <v>484</v>
      </c>
      <c r="K364" t="str">
        <f t="shared" si="22"/>
        <v>024</v>
      </c>
      <c r="L364" t="s">
        <v>483</v>
      </c>
      <c r="M364" t="s">
        <v>485</v>
      </c>
      <c r="N364">
        <v>2000</v>
      </c>
      <c r="O364" t="s">
        <v>105</v>
      </c>
      <c r="P364">
        <v>2541</v>
      </c>
      <c r="Q364" t="s">
        <v>310</v>
      </c>
      <c r="R364">
        <v>0</v>
      </c>
      <c r="S364" t="s">
        <v>58</v>
      </c>
      <c r="T364" s="6">
        <v>6082362.2999999998</v>
      </c>
      <c r="U364" s="1">
        <v>6500000</v>
      </c>
      <c r="V364" s="1">
        <v>5782693.5700000003</v>
      </c>
      <c r="W364" s="1">
        <v>5750328.9699999997</v>
      </c>
    </row>
    <row r="365" spans="1:23" x14ac:dyDescent="0.35">
      <c r="A365" t="str">
        <f t="shared" si="23"/>
        <v>1.1-00-X0703602233210</v>
      </c>
      <c r="B365" t="s">
        <v>1027</v>
      </c>
      <c r="C365" t="s">
        <v>269</v>
      </c>
      <c r="D365" s="8" t="s">
        <v>274</v>
      </c>
      <c r="E365" t="str">
        <f t="shared" si="20"/>
        <v>07</v>
      </c>
      <c r="F365" t="s">
        <v>140</v>
      </c>
      <c r="G365" t="s">
        <v>147</v>
      </c>
      <c r="H365" t="str">
        <f t="shared" si="21"/>
        <v>036</v>
      </c>
      <c r="I365" t="s">
        <v>470</v>
      </c>
      <c r="J365" t="s">
        <v>473</v>
      </c>
      <c r="K365" t="str">
        <f t="shared" si="22"/>
        <v>022</v>
      </c>
      <c r="L365" t="s">
        <v>471</v>
      </c>
      <c r="M365" t="s">
        <v>474</v>
      </c>
      <c r="N365">
        <v>3000</v>
      </c>
      <c r="O365" t="s">
        <v>56</v>
      </c>
      <c r="P365">
        <v>3321</v>
      </c>
      <c r="Q365" t="s">
        <v>245</v>
      </c>
      <c r="R365">
        <v>0</v>
      </c>
      <c r="S365" t="s">
        <v>58</v>
      </c>
      <c r="T365" s="6">
        <v>6327644.5599999996</v>
      </c>
      <c r="U365" s="1">
        <v>5000000</v>
      </c>
      <c r="V365" s="1">
        <v>6327644.5599999996</v>
      </c>
      <c r="W365" s="1">
        <v>6327644.5599999996</v>
      </c>
    </row>
    <row r="366" spans="1:23" x14ac:dyDescent="0.35">
      <c r="A366" t="str">
        <f t="shared" si="23"/>
        <v>0703702361310</v>
      </c>
      <c r="C366" t="s">
        <v>628</v>
      </c>
      <c r="D366" s="5" t="s">
        <v>629</v>
      </c>
      <c r="E366" t="str">
        <f t="shared" si="20"/>
        <v>07</v>
      </c>
      <c r="F366" t="s">
        <v>140</v>
      </c>
      <c r="G366" t="s">
        <v>147</v>
      </c>
      <c r="H366" t="str">
        <f t="shared" si="21"/>
        <v>037</v>
      </c>
      <c r="I366" t="s">
        <v>141</v>
      </c>
      <c r="J366" t="s">
        <v>149</v>
      </c>
      <c r="K366" t="str">
        <f t="shared" si="22"/>
        <v>023</v>
      </c>
      <c r="L366" t="s">
        <v>142</v>
      </c>
      <c r="M366" t="s">
        <v>150</v>
      </c>
      <c r="N366">
        <v>6000</v>
      </c>
      <c r="O366" t="s">
        <v>146</v>
      </c>
      <c r="P366">
        <v>6131</v>
      </c>
      <c r="Q366" t="s">
        <v>152</v>
      </c>
      <c r="R366">
        <v>0</v>
      </c>
      <c r="S366" t="s">
        <v>58</v>
      </c>
      <c r="T366" s="6">
        <v>8000000</v>
      </c>
      <c r="U366" s="1">
        <v>0</v>
      </c>
      <c r="V366" s="1">
        <v>7993453.2999999998</v>
      </c>
      <c r="W366" s="1">
        <v>4796071.9800000004</v>
      </c>
    </row>
    <row r="367" spans="1:23" x14ac:dyDescent="0.35">
      <c r="A367" t="str">
        <f t="shared" si="23"/>
        <v>0703702361310</v>
      </c>
      <c r="C367" t="s">
        <v>632</v>
      </c>
      <c r="D367" s="5" t="s">
        <v>633</v>
      </c>
      <c r="E367" t="str">
        <f t="shared" si="20"/>
        <v>07</v>
      </c>
      <c r="F367" t="s">
        <v>140</v>
      </c>
      <c r="G367" t="s">
        <v>147</v>
      </c>
      <c r="H367" t="str">
        <f t="shared" si="21"/>
        <v>037</v>
      </c>
      <c r="I367" t="s">
        <v>141</v>
      </c>
      <c r="J367" t="s">
        <v>149</v>
      </c>
      <c r="K367" t="str">
        <f t="shared" si="22"/>
        <v>023</v>
      </c>
      <c r="L367" t="s">
        <v>142</v>
      </c>
      <c r="M367" t="s">
        <v>150</v>
      </c>
      <c r="N367">
        <v>6000</v>
      </c>
      <c r="O367" t="s">
        <v>146</v>
      </c>
      <c r="P367">
        <v>6131</v>
      </c>
      <c r="Q367" t="s">
        <v>152</v>
      </c>
      <c r="R367">
        <v>0</v>
      </c>
      <c r="S367" t="s">
        <v>58</v>
      </c>
      <c r="T367" s="6">
        <v>8000000</v>
      </c>
      <c r="U367" s="1">
        <v>0</v>
      </c>
      <c r="V367" s="1">
        <v>7993453.2999999998</v>
      </c>
      <c r="W367" s="1">
        <v>0</v>
      </c>
    </row>
    <row r="368" spans="1:23" x14ac:dyDescent="0.35">
      <c r="A368" t="str">
        <f t="shared" si="23"/>
        <v>1.1-00-X0703702361210</v>
      </c>
      <c r="B368" t="s">
        <v>1027</v>
      </c>
      <c r="C368" t="s">
        <v>269</v>
      </c>
      <c r="D368" s="8" t="s">
        <v>274</v>
      </c>
      <c r="E368" t="str">
        <f t="shared" si="20"/>
        <v>07</v>
      </c>
      <c r="F368" t="s">
        <v>140</v>
      </c>
      <c r="G368" t="s">
        <v>147</v>
      </c>
      <c r="H368" t="str">
        <f t="shared" si="21"/>
        <v>037</v>
      </c>
      <c r="I368" t="s">
        <v>141</v>
      </c>
      <c r="J368" t="s">
        <v>149</v>
      </c>
      <c r="K368" t="str">
        <f t="shared" si="22"/>
        <v>023</v>
      </c>
      <c r="L368" t="s">
        <v>142</v>
      </c>
      <c r="M368" t="s">
        <v>150</v>
      </c>
      <c r="N368">
        <v>6000</v>
      </c>
      <c r="O368" t="s">
        <v>146</v>
      </c>
      <c r="P368">
        <v>6121</v>
      </c>
      <c r="Q368" t="s">
        <v>145</v>
      </c>
      <c r="R368">
        <v>0</v>
      </c>
      <c r="S368" t="s">
        <v>58</v>
      </c>
      <c r="T368" s="6">
        <v>8700000</v>
      </c>
      <c r="U368" s="1">
        <v>20466278.190000001</v>
      </c>
      <c r="V368" s="1">
        <v>8151633.8799999999</v>
      </c>
      <c r="W368" s="1">
        <v>4763029.21</v>
      </c>
    </row>
    <row r="369" spans="1:23" x14ac:dyDescent="0.35">
      <c r="A369" t="str">
        <f t="shared" si="23"/>
        <v>1.1-00-X0703602239220</v>
      </c>
      <c r="B369" t="s">
        <v>1027</v>
      </c>
      <c r="C369" t="s">
        <v>269</v>
      </c>
      <c r="D369" s="8" t="s">
        <v>274</v>
      </c>
      <c r="E369" t="str">
        <f t="shared" si="20"/>
        <v>07</v>
      </c>
      <c r="F369" t="s">
        <v>140</v>
      </c>
      <c r="G369" t="s">
        <v>147</v>
      </c>
      <c r="H369" t="str">
        <f t="shared" si="21"/>
        <v>036</v>
      </c>
      <c r="I369" t="s">
        <v>470</v>
      </c>
      <c r="J369" t="s">
        <v>473</v>
      </c>
      <c r="K369" t="str">
        <f t="shared" si="22"/>
        <v>022</v>
      </c>
      <c r="L369" t="s">
        <v>471</v>
      </c>
      <c r="M369" t="s">
        <v>474</v>
      </c>
      <c r="N369">
        <v>3000</v>
      </c>
      <c r="O369" t="s">
        <v>56</v>
      </c>
      <c r="P369">
        <v>3922</v>
      </c>
      <c r="Q369" t="s">
        <v>258</v>
      </c>
      <c r="R369">
        <v>0</v>
      </c>
      <c r="S369" t="s">
        <v>58</v>
      </c>
      <c r="T369" s="6">
        <v>9375698</v>
      </c>
      <c r="U369" s="1">
        <v>9000000</v>
      </c>
      <c r="V369" s="1">
        <v>9328218</v>
      </c>
      <c r="W369" s="1">
        <v>9328218</v>
      </c>
    </row>
    <row r="370" spans="1:23" x14ac:dyDescent="0.35">
      <c r="A370" t="str">
        <f t="shared" si="23"/>
        <v>1.1-00-X0703402024610</v>
      </c>
      <c r="B370" t="s">
        <v>1027</v>
      </c>
      <c r="C370" t="s">
        <v>269</v>
      </c>
      <c r="D370" s="8" t="s">
        <v>274</v>
      </c>
      <c r="E370" t="str">
        <f t="shared" si="20"/>
        <v>07</v>
      </c>
      <c r="F370" t="s">
        <v>140</v>
      </c>
      <c r="G370" t="s">
        <v>147</v>
      </c>
      <c r="H370" t="str">
        <f t="shared" si="21"/>
        <v>034</v>
      </c>
      <c r="I370" t="s">
        <v>196</v>
      </c>
      <c r="J370" t="s">
        <v>200</v>
      </c>
      <c r="K370" t="str">
        <f t="shared" si="22"/>
        <v>020</v>
      </c>
      <c r="L370" t="s">
        <v>197</v>
      </c>
      <c r="M370" t="s">
        <v>201</v>
      </c>
      <c r="N370">
        <v>2000</v>
      </c>
      <c r="O370" t="s">
        <v>105</v>
      </c>
      <c r="P370">
        <v>2461</v>
      </c>
      <c r="Q370" t="s">
        <v>372</v>
      </c>
      <c r="R370">
        <v>0</v>
      </c>
      <c r="S370" t="s">
        <v>58</v>
      </c>
      <c r="T370" s="6">
        <v>9695208.3100000005</v>
      </c>
      <c r="U370" s="1">
        <v>9600000</v>
      </c>
      <c r="V370" s="1">
        <v>9695208.3100000005</v>
      </c>
      <c r="W370" s="1">
        <v>9667530.7100000009</v>
      </c>
    </row>
    <row r="371" spans="1:23" x14ac:dyDescent="0.35">
      <c r="A371" t="str">
        <f t="shared" si="23"/>
        <v>1.1-00-X0703702361510</v>
      </c>
      <c r="B371" t="s">
        <v>1027</v>
      </c>
      <c r="C371" t="s">
        <v>269</v>
      </c>
      <c r="D371" s="8" t="s">
        <v>274</v>
      </c>
      <c r="E371" t="str">
        <f t="shared" si="20"/>
        <v>07</v>
      </c>
      <c r="F371" t="s">
        <v>140</v>
      </c>
      <c r="G371" t="s">
        <v>147</v>
      </c>
      <c r="H371" t="str">
        <f t="shared" si="21"/>
        <v>037</v>
      </c>
      <c r="I371" t="s">
        <v>141</v>
      </c>
      <c r="J371" t="s">
        <v>149</v>
      </c>
      <c r="K371" t="str">
        <f t="shared" si="22"/>
        <v>023</v>
      </c>
      <c r="L371" t="s">
        <v>142</v>
      </c>
      <c r="M371" t="s">
        <v>150</v>
      </c>
      <c r="N371">
        <v>6000</v>
      </c>
      <c r="O371" t="s">
        <v>146</v>
      </c>
      <c r="P371">
        <v>6151</v>
      </c>
      <c r="Q371" t="s">
        <v>153</v>
      </c>
      <c r="R371">
        <v>0</v>
      </c>
      <c r="S371" t="s">
        <v>58</v>
      </c>
      <c r="T371" s="6">
        <v>10186470.58</v>
      </c>
      <c r="U371" s="1">
        <v>0</v>
      </c>
      <c r="V371" s="1">
        <v>10186470.57</v>
      </c>
      <c r="W371" s="1">
        <v>9383995.3000000007</v>
      </c>
    </row>
    <row r="372" spans="1:23" x14ac:dyDescent="0.35">
      <c r="A372" t="str">
        <f t="shared" si="23"/>
        <v>1.1-00-X0703902433910</v>
      </c>
      <c r="B372" t="s">
        <v>1027</v>
      </c>
      <c r="C372" t="s">
        <v>269</v>
      </c>
      <c r="D372" s="8" t="s">
        <v>274</v>
      </c>
      <c r="E372" t="str">
        <f t="shared" si="20"/>
        <v>07</v>
      </c>
      <c r="F372" t="s">
        <v>140</v>
      </c>
      <c r="G372" t="s">
        <v>147</v>
      </c>
      <c r="H372" t="str">
        <f t="shared" si="21"/>
        <v>039</v>
      </c>
      <c r="I372" t="s">
        <v>482</v>
      </c>
      <c r="J372" t="s">
        <v>484</v>
      </c>
      <c r="K372" t="str">
        <f t="shared" si="22"/>
        <v>024</v>
      </c>
      <c r="L372" t="s">
        <v>483</v>
      </c>
      <c r="M372" t="s">
        <v>485</v>
      </c>
      <c r="N372">
        <v>3000</v>
      </c>
      <c r="O372" t="s">
        <v>56</v>
      </c>
      <c r="P372">
        <v>3391</v>
      </c>
      <c r="Q372" t="s">
        <v>129</v>
      </c>
      <c r="R372">
        <v>0</v>
      </c>
      <c r="S372" t="s">
        <v>58</v>
      </c>
      <c r="T372" s="6">
        <v>10788552.82</v>
      </c>
      <c r="U372" s="1">
        <v>4000000</v>
      </c>
      <c r="V372" s="1">
        <v>10570692.279999999</v>
      </c>
      <c r="W372" s="1">
        <v>10570692.289999999</v>
      </c>
    </row>
    <row r="373" spans="1:23" x14ac:dyDescent="0.35">
      <c r="A373" t="str">
        <f t="shared" si="23"/>
        <v>1.1-00-X0703301924210</v>
      </c>
      <c r="B373" t="s">
        <v>1027</v>
      </c>
      <c r="C373" t="s">
        <v>269</v>
      </c>
      <c r="D373" s="8" t="s">
        <v>274</v>
      </c>
      <c r="E373" t="str">
        <f t="shared" si="20"/>
        <v>07</v>
      </c>
      <c r="F373" t="s">
        <v>140</v>
      </c>
      <c r="G373" t="s">
        <v>147</v>
      </c>
      <c r="H373" t="str">
        <f t="shared" si="21"/>
        <v>033</v>
      </c>
      <c r="I373" t="s">
        <v>401</v>
      </c>
      <c r="J373" t="s">
        <v>404</v>
      </c>
      <c r="K373" t="str">
        <f t="shared" si="22"/>
        <v>019</v>
      </c>
      <c r="L373" t="s">
        <v>402</v>
      </c>
      <c r="M373" t="s">
        <v>405</v>
      </c>
      <c r="N373">
        <v>2000</v>
      </c>
      <c r="O373" t="s">
        <v>105</v>
      </c>
      <c r="P373">
        <v>2421</v>
      </c>
      <c r="Q373" t="s">
        <v>370</v>
      </c>
      <c r="R373">
        <v>0</v>
      </c>
      <c r="S373" t="s">
        <v>58</v>
      </c>
      <c r="T373" s="6">
        <v>12729419.48</v>
      </c>
      <c r="U373" s="1">
        <v>11000000</v>
      </c>
      <c r="V373" s="1">
        <v>12293269.859999999</v>
      </c>
      <c r="W373" s="1">
        <v>12293269.859999999</v>
      </c>
    </row>
    <row r="374" spans="1:23" x14ac:dyDescent="0.35">
      <c r="A374" t="str">
        <f t="shared" si="23"/>
        <v>0703702361310</v>
      </c>
      <c r="C374" t="s">
        <v>630</v>
      </c>
      <c r="D374" s="5" t="s">
        <v>631</v>
      </c>
      <c r="E374" t="str">
        <f t="shared" si="20"/>
        <v>07</v>
      </c>
      <c r="F374" t="s">
        <v>140</v>
      </c>
      <c r="G374" t="s">
        <v>147</v>
      </c>
      <c r="H374" t="str">
        <f t="shared" si="21"/>
        <v>037</v>
      </c>
      <c r="I374" t="s">
        <v>141</v>
      </c>
      <c r="J374" t="s">
        <v>149</v>
      </c>
      <c r="K374" t="str">
        <f t="shared" si="22"/>
        <v>023</v>
      </c>
      <c r="L374" t="s">
        <v>142</v>
      </c>
      <c r="M374" t="s">
        <v>150</v>
      </c>
      <c r="N374">
        <v>6000</v>
      </c>
      <c r="O374" t="s">
        <v>146</v>
      </c>
      <c r="P374">
        <v>6131</v>
      </c>
      <c r="Q374" t="s">
        <v>152</v>
      </c>
      <c r="R374">
        <v>0</v>
      </c>
      <c r="S374" t="s">
        <v>58</v>
      </c>
      <c r="T374" s="9">
        <v>15000000</v>
      </c>
      <c r="U374" s="1">
        <v>0</v>
      </c>
      <c r="V374" s="1">
        <v>14999964.390000001</v>
      </c>
      <c r="W374" s="1">
        <v>3521366.1</v>
      </c>
    </row>
    <row r="375" spans="1:23" x14ac:dyDescent="0.35">
      <c r="A375" t="str">
        <f t="shared" si="23"/>
        <v>0703702361510</v>
      </c>
      <c r="C375" t="s">
        <v>634</v>
      </c>
      <c r="D375" t="s">
        <v>635</v>
      </c>
      <c r="E375" t="str">
        <f t="shared" si="20"/>
        <v>07</v>
      </c>
      <c r="F375" t="s">
        <v>140</v>
      </c>
      <c r="G375" t="s">
        <v>147</v>
      </c>
      <c r="H375" t="str">
        <f t="shared" si="21"/>
        <v>037</v>
      </c>
      <c r="I375" t="s">
        <v>141</v>
      </c>
      <c r="J375" t="s">
        <v>149</v>
      </c>
      <c r="K375" t="str">
        <f t="shared" si="22"/>
        <v>023</v>
      </c>
      <c r="L375" t="s">
        <v>142</v>
      </c>
      <c r="M375" t="s">
        <v>150</v>
      </c>
      <c r="N375">
        <v>6000</v>
      </c>
      <c r="O375" t="s">
        <v>146</v>
      </c>
      <c r="P375">
        <v>6151</v>
      </c>
      <c r="Q375" t="s">
        <v>153</v>
      </c>
      <c r="R375">
        <v>0</v>
      </c>
      <c r="S375" t="s">
        <v>58</v>
      </c>
      <c r="T375" s="6">
        <v>15000000</v>
      </c>
      <c r="U375" s="1">
        <v>0</v>
      </c>
      <c r="V375" s="1">
        <v>13656035.789999999</v>
      </c>
      <c r="W375" s="1">
        <v>10532732.02</v>
      </c>
    </row>
    <row r="376" spans="1:23" x14ac:dyDescent="0.35">
      <c r="A376" t="str">
        <f t="shared" si="23"/>
        <v>1.1-00-X0703402031110</v>
      </c>
      <c r="B376" t="s">
        <v>1027</v>
      </c>
      <c r="C376" t="s">
        <v>269</v>
      </c>
      <c r="D376" s="8" t="s">
        <v>274</v>
      </c>
      <c r="E376" t="str">
        <f t="shared" si="20"/>
        <v>07</v>
      </c>
      <c r="F376" t="s">
        <v>140</v>
      </c>
      <c r="G376" t="s">
        <v>147</v>
      </c>
      <c r="H376" t="str">
        <f t="shared" si="21"/>
        <v>034</v>
      </c>
      <c r="I376" t="s">
        <v>196</v>
      </c>
      <c r="J376" t="s">
        <v>200</v>
      </c>
      <c r="K376" t="str">
        <f t="shared" si="22"/>
        <v>020</v>
      </c>
      <c r="L376" t="s">
        <v>197</v>
      </c>
      <c r="M376" t="s">
        <v>201</v>
      </c>
      <c r="N376">
        <v>3000</v>
      </c>
      <c r="O376" t="s">
        <v>56</v>
      </c>
      <c r="P376">
        <v>3111</v>
      </c>
      <c r="Q376" t="s">
        <v>199</v>
      </c>
      <c r="R376">
        <v>0</v>
      </c>
      <c r="S376" t="s">
        <v>58</v>
      </c>
      <c r="T376" s="6">
        <v>16500159.109999999</v>
      </c>
      <c r="U376" s="1">
        <v>0</v>
      </c>
      <c r="V376" s="1">
        <v>16500159.109999999</v>
      </c>
      <c r="W376" s="1">
        <v>16500159.109999999</v>
      </c>
    </row>
    <row r="377" spans="1:23" x14ac:dyDescent="0.35">
      <c r="A377" t="str">
        <f t="shared" si="23"/>
        <v>1.1-00-X0703301932610</v>
      </c>
      <c r="B377" t="s">
        <v>1027</v>
      </c>
      <c r="C377" t="s">
        <v>269</v>
      </c>
      <c r="D377" s="8" t="s">
        <v>274</v>
      </c>
      <c r="E377" t="str">
        <f t="shared" si="20"/>
        <v>07</v>
      </c>
      <c r="F377" t="s">
        <v>140</v>
      </c>
      <c r="G377" t="s">
        <v>147</v>
      </c>
      <c r="H377" t="str">
        <f t="shared" si="21"/>
        <v>033</v>
      </c>
      <c r="I377" t="s">
        <v>401</v>
      </c>
      <c r="J377" t="s">
        <v>404</v>
      </c>
      <c r="K377" t="str">
        <f t="shared" si="22"/>
        <v>019</v>
      </c>
      <c r="L377" t="s">
        <v>402</v>
      </c>
      <c r="M377" t="s">
        <v>405</v>
      </c>
      <c r="N377">
        <v>3000</v>
      </c>
      <c r="O377" t="s">
        <v>56</v>
      </c>
      <c r="P377">
        <v>3261</v>
      </c>
      <c r="Q377" t="s">
        <v>409</v>
      </c>
      <c r="R377">
        <v>0</v>
      </c>
      <c r="S377" t="s">
        <v>58</v>
      </c>
      <c r="T377" s="6">
        <v>17015992.559999999</v>
      </c>
      <c r="U377" s="1">
        <v>10000000</v>
      </c>
      <c r="V377" s="1">
        <v>14523230.16</v>
      </c>
      <c r="W377" s="1">
        <v>14523230.16</v>
      </c>
    </row>
    <row r="378" spans="1:23" x14ac:dyDescent="0.35">
      <c r="A378" t="str">
        <f t="shared" si="23"/>
        <v>1.1-00-X0703702361310</v>
      </c>
      <c r="B378" t="s">
        <v>1027</v>
      </c>
      <c r="C378" t="s">
        <v>269</v>
      </c>
      <c r="D378" s="8" t="s">
        <v>274</v>
      </c>
      <c r="E378" t="str">
        <f t="shared" si="20"/>
        <v>07</v>
      </c>
      <c r="F378" t="s">
        <v>140</v>
      </c>
      <c r="G378" t="s">
        <v>147</v>
      </c>
      <c r="H378" t="str">
        <f t="shared" si="21"/>
        <v>037</v>
      </c>
      <c r="I378" t="s">
        <v>141</v>
      </c>
      <c r="J378" t="s">
        <v>149</v>
      </c>
      <c r="K378" t="str">
        <f t="shared" si="22"/>
        <v>023</v>
      </c>
      <c r="L378" t="s">
        <v>142</v>
      </c>
      <c r="M378" t="s">
        <v>150</v>
      </c>
      <c r="N378">
        <v>6000</v>
      </c>
      <c r="O378" t="s">
        <v>146</v>
      </c>
      <c r="P378">
        <v>6131</v>
      </c>
      <c r="Q378" t="s">
        <v>152</v>
      </c>
      <c r="R378">
        <v>0</v>
      </c>
      <c r="S378" t="s">
        <v>58</v>
      </c>
      <c r="T378" s="6">
        <v>17550875.18</v>
      </c>
      <c r="U378" s="1">
        <v>0</v>
      </c>
      <c r="V378" s="1">
        <v>17500470.329999998</v>
      </c>
      <c r="W378" s="1">
        <v>10014721.289999999</v>
      </c>
    </row>
    <row r="379" spans="1:23" x14ac:dyDescent="0.35">
      <c r="A379" t="str">
        <f t="shared" si="23"/>
        <v>1.1-00-X07036022311171</v>
      </c>
      <c r="B379" t="s">
        <v>1027</v>
      </c>
      <c r="C379" t="s">
        <v>269</v>
      </c>
      <c r="D379" s="8" t="s">
        <v>274</v>
      </c>
      <c r="E379" t="str">
        <f t="shared" si="20"/>
        <v>07</v>
      </c>
      <c r="F379" t="s">
        <v>140</v>
      </c>
      <c r="G379" t="s">
        <v>147</v>
      </c>
      <c r="H379" t="str">
        <f t="shared" si="21"/>
        <v>036</v>
      </c>
      <c r="I379" t="s">
        <v>470</v>
      </c>
      <c r="J379" t="s">
        <v>473</v>
      </c>
      <c r="K379" t="str">
        <f t="shared" si="22"/>
        <v>022</v>
      </c>
      <c r="L379" t="s">
        <v>471</v>
      </c>
      <c r="M379" t="s">
        <v>474</v>
      </c>
      <c r="N379">
        <v>3000</v>
      </c>
      <c r="O379" t="s">
        <v>56</v>
      </c>
      <c r="P379">
        <v>3111</v>
      </c>
      <c r="Q379" t="s">
        <v>199</v>
      </c>
      <c r="R379">
        <v>71</v>
      </c>
      <c r="S379" t="s">
        <v>477</v>
      </c>
      <c r="T379" s="9">
        <v>20127627</v>
      </c>
      <c r="U379" s="1">
        <v>0</v>
      </c>
      <c r="V379" s="1">
        <v>20127627</v>
      </c>
      <c r="W379" s="1">
        <v>20127627</v>
      </c>
    </row>
    <row r="380" spans="1:23" x14ac:dyDescent="0.35">
      <c r="A380" t="str">
        <f t="shared" si="23"/>
        <v>2.5-02-X07037023612169</v>
      </c>
      <c r="B380" t="s">
        <v>1028</v>
      </c>
      <c r="C380" t="s">
        <v>134</v>
      </c>
      <c r="D380" s="5" t="s">
        <v>135</v>
      </c>
      <c r="E380" t="str">
        <f t="shared" si="20"/>
        <v>07</v>
      </c>
      <c r="F380" t="s">
        <v>140</v>
      </c>
      <c r="G380" t="s">
        <v>147</v>
      </c>
      <c r="H380" t="str">
        <f t="shared" si="21"/>
        <v>037</v>
      </c>
      <c r="I380" t="s">
        <v>141</v>
      </c>
      <c r="J380" t="s">
        <v>149</v>
      </c>
      <c r="K380" t="str">
        <f t="shared" si="22"/>
        <v>023</v>
      </c>
      <c r="L380" t="s">
        <v>142</v>
      </c>
      <c r="M380" t="s">
        <v>150</v>
      </c>
      <c r="N380">
        <v>6000</v>
      </c>
      <c r="O380" t="s">
        <v>146</v>
      </c>
      <c r="P380">
        <v>6121</v>
      </c>
      <c r="Q380" t="s">
        <v>145</v>
      </c>
      <c r="R380">
        <v>69</v>
      </c>
      <c r="S380" t="s">
        <v>151</v>
      </c>
      <c r="T380" s="6">
        <v>24417490.75</v>
      </c>
      <c r="U380" s="6">
        <v>0</v>
      </c>
      <c r="V380" s="6">
        <v>24417490.75</v>
      </c>
      <c r="W380" s="6">
        <v>24417490.75</v>
      </c>
    </row>
    <row r="381" spans="1:23" x14ac:dyDescent="0.35">
      <c r="A381" t="str">
        <f t="shared" si="23"/>
        <v>0703702361210</v>
      </c>
      <c r="C381" t="s">
        <v>626</v>
      </c>
      <c r="D381" s="5" t="s">
        <v>627</v>
      </c>
      <c r="E381" t="str">
        <f t="shared" si="20"/>
        <v>07</v>
      </c>
      <c r="F381" t="s">
        <v>140</v>
      </c>
      <c r="G381" t="s">
        <v>147</v>
      </c>
      <c r="H381" t="str">
        <f t="shared" si="21"/>
        <v>037</v>
      </c>
      <c r="I381" t="s">
        <v>141</v>
      </c>
      <c r="J381" t="s">
        <v>149</v>
      </c>
      <c r="K381" t="str">
        <f t="shared" si="22"/>
        <v>023</v>
      </c>
      <c r="L381" t="s">
        <v>142</v>
      </c>
      <c r="M381" t="s">
        <v>150</v>
      </c>
      <c r="N381">
        <v>6000</v>
      </c>
      <c r="O381" t="s">
        <v>146</v>
      </c>
      <c r="P381">
        <v>6121</v>
      </c>
      <c r="Q381" t="s">
        <v>145</v>
      </c>
      <c r="R381">
        <v>0</v>
      </c>
      <c r="S381" t="s">
        <v>58</v>
      </c>
      <c r="T381" s="6">
        <v>27499941.329999998</v>
      </c>
      <c r="U381" s="1">
        <v>0</v>
      </c>
      <c r="V381" s="1">
        <v>27499941.329999998</v>
      </c>
      <c r="W381" s="1">
        <v>7619023.5599999996</v>
      </c>
    </row>
    <row r="382" spans="1:23" x14ac:dyDescent="0.35">
      <c r="A382" t="str">
        <f t="shared" si="23"/>
        <v>1.1-00-X0703802361510</v>
      </c>
      <c r="B382" t="s">
        <v>1027</v>
      </c>
      <c r="C382" t="s">
        <v>269</v>
      </c>
      <c r="D382" s="8" t="s">
        <v>274</v>
      </c>
      <c r="E382" t="str">
        <f t="shared" si="20"/>
        <v>07</v>
      </c>
      <c r="F382" t="s">
        <v>140</v>
      </c>
      <c r="G382" t="s">
        <v>147</v>
      </c>
      <c r="H382" t="str">
        <f t="shared" si="21"/>
        <v>038</v>
      </c>
      <c r="I382" t="s">
        <v>418</v>
      </c>
      <c r="J382" t="s">
        <v>419</v>
      </c>
      <c r="K382" t="str">
        <f t="shared" si="22"/>
        <v>023</v>
      </c>
      <c r="L382" t="s">
        <v>142</v>
      </c>
      <c r="M382" t="s">
        <v>150</v>
      </c>
      <c r="N382">
        <v>6000</v>
      </c>
      <c r="O382" t="s">
        <v>146</v>
      </c>
      <c r="P382">
        <v>6151</v>
      </c>
      <c r="Q382" t="s">
        <v>153</v>
      </c>
      <c r="R382">
        <v>0</v>
      </c>
      <c r="S382" t="s">
        <v>58</v>
      </c>
      <c r="T382" s="6">
        <v>27730027.27</v>
      </c>
      <c r="U382" s="1">
        <v>16000000</v>
      </c>
      <c r="V382" s="1">
        <v>27730027.27</v>
      </c>
      <c r="W382" s="1">
        <v>20240306.289999999</v>
      </c>
    </row>
    <row r="383" spans="1:23" x14ac:dyDescent="0.35">
      <c r="A383" t="str">
        <f t="shared" si="23"/>
        <v>2.5-02-X0703702361210</v>
      </c>
      <c r="B383" t="s">
        <v>1028</v>
      </c>
      <c r="C383" t="s">
        <v>134</v>
      </c>
      <c r="D383" s="5" t="s">
        <v>135</v>
      </c>
      <c r="E383" t="str">
        <f t="shared" si="20"/>
        <v>07</v>
      </c>
      <c r="F383" t="s">
        <v>140</v>
      </c>
      <c r="G383" t="s">
        <v>147</v>
      </c>
      <c r="H383" t="str">
        <f t="shared" si="21"/>
        <v>037</v>
      </c>
      <c r="I383" t="s">
        <v>141</v>
      </c>
      <c r="J383" t="s">
        <v>149</v>
      </c>
      <c r="K383" t="str">
        <f t="shared" si="22"/>
        <v>023</v>
      </c>
      <c r="L383" t="s">
        <v>142</v>
      </c>
      <c r="M383" t="s">
        <v>150</v>
      </c>
      <c r="N383">
        <v>6000</v>
      </c>
      <c r="O383" t="s">
        <v>146</v>
      </c>
      <c r="P383">
        <v>6121</v>
      </c>
      <c r="Q383" t="s">
        <v>145</v>
      </c>
      <c r="R383">
        <v>0</v>
      </c>
      <c r="S383" t="s">
        <v>58</v>
      </c>
      <c r="T383" s="6">
        <v>32240246.460000001</v>
      </c>
      <c r="U383" s="1">
        <v>10000001.279999999</v>
      </c>
      <c r="V383" s="1">
        <v>32240246.460000001</v>
      </c>
      <c r="W383" s="1">
        <v>28611991.719999999</v>
      </c>
    </row>
    <row r="384" spans="1:23" x14ac:dyDescent="0.35">
      <c r="A384" t="str">
        <f t="shared" si="23"/>
        <v>1.1-00-X0703602233810</v>
      </c>
      <c r="B384" t="s">
        <v>1027</v>
      </c>
      <c r="C384" t="s">
        <v>269</v>
      </c>
      <c r="D384" s="8" t="s">
        <v>274</v>
      </c>
      <c r="E384" t="str">
        <f t="shared" si="20"/>
        <v>07</v>
      </c>
      <c r="F384" t="s">
        <v>140</v>
      </c>
      <c r="G384" t="s">
        <v>147</v>
      </c>
      <c r="H384" t="str">
        <f t="shared" si="21"/>
        <v>036</v>
      </c>
      <c r="I384" t="s">
        <v>470</v>
      </c>
      <c r="J384" t="s">
        <v>473</v>
      </c>
      <c r="K384" t="str">
        <f t="shared" si="22"/>
        <v>022</v>
      </c>
      <c r="L384" t="s">
        <v>471</v>
      </c>
      <c r="M384" t="s">
        <v>474</v>
      </c>
      <c r="N384">
        <v>3000</v>
      </c>
      <c r="O384" t="s">
        <v>56</v>
      </c>
      <c r="P384">
        <v>3381</v>
      </c>
      <c r="Q384" t="s">
        <v>478</v>
      </c>
      <c r="R384">
        <v>0</v>
      </c>
      <c r="S384" t="s">
        <v>58</v>
      </c>
      <c r="T384" s="6">
        <v>44932600</v>
      </c>
      <c r="U384" s="1">
        <v>42000000</v>
      </c>
      <c r="V384" s="1">
        <v>44932600</v>
      </c>
      <c r="W384" s="1">
        <v>44932600</v>
      </c>
    </row>
    <row r="385" spans="1:23" x14ac:dyDescent="0.35">
      <c r="A385" t="str">
        <f t="shared" si="23"/>
        <v>2.5-02-X0703702361510</v>
      </c>
      <c r="B385" t="s">
        <v>1028</v>
      </c>
      <c r="C385" t="s">
        <v>134</v>
      </c>
      <c r="D385" s="5" t="s">
        <v>135</v>
      </c>
      <c r="E385" t="str">
        <f t="shared" si="20"/>
        <v>07</v>
      </c>
      <c r="F385" t="s">
        <v>140</v>
      </c>
      <c r="G385" t="s">
        <v>147</v>
      </c>
      <c r="H385" t="str">
        <f t="shared" si="21"/>
        <v>037</v>
      </c>
      <c r="I385" t="s">
        <v>141</v>
      </c>
      <c r="J385" t="s">
        <v>149</v>
      </c>
      <c r="K385" t="str">
        <f t="shared" si="22"/>
        <v>023</v>
      </c>
      <c r="L385" t="s">
        <v>142</v>
      </c>
      <c r="M385" t="s">
        <v>150</v>
      </c>
      <c r="N385">
        <v>6000</v>
      </c>
      <c r="O385" t="s">
        <v>146</v>
      </c>
      <c r="P385">
        <v>6151</v>
      </c>
      <c r="Q385" t="s">
        <v>153</v>
      </c>
      <c r="R385">
        <v>0</v>
      </c>
      <c r="S385" t="s">
        <v>58</v>
      </c>
      <c r="T385" s="6">
        <v>46822219.18</v>
      </c>
      <c r="U385" s="1">
        <v>15000003.800000001</v>
      </c>
      <c r="V385" s="1">
        <v>46822219.18</v>
      </c>
      <c r="W385" s="1">
        <v>44395897.159999996</v>
      </c>
    </row>
    <row r="386" spans="1:23" x14ac:dyDescent="0.35">
      <c r="A386" t="str">
        <f t="shared" si="23"/>
        <v>1.1-00-X06026016445115</v>
      </c>
      <c r="B386" t="s">
        <v>1027</v>
      </c>
      <c r="C386" t="s">
        <v>269</v>
      </c>
      <c r="D386" s="8" t="s">
        <v>274</v>
      </c>
      <c r="E386" t="str">
        <f t="shared" ref="E386:E449" si="24">LEFT(F386,2)</f>
        <v>06</v>
      </c>
      <c r="F386" t="s">
        <v>219</v>
      </c>
      <c r="G386" t="s">
        <v>223</v>
      </c>
      <c r="H386" t="str">
        <f t="shared" ref="H386:H449" si="25">LEFT(I386,3)</f>
        <v>026</v>
      </c>
      <c r="I386" t="s">
        <v>538</v>
      </c>
      <c r="J386" t="s">
        <v>539</v>
      </c>
      <c r="K386" t="str">
        <f t="shared" ref="K386:K449" si="26">LEFT(L386,3)</f>
        <v>016</v>
      </c>
      <c r="L386" t="s">
        <v>221</v>
      </c>
      <c r="M386" t="s">
        <v>226</v>
      </c>
      <c r="N386">
        <v>4000</v>
      </c>
      <c r="O386" t="s">
        <v>233</v>
      </c>
      <c r="P386">
        <v>4451</v>
      </c>
      <c r="Q386" t="s">
        <v>282</v>
      </c>
      <c r="R386">
        <v>15</v>
      </c>
      <c r="S386" t="s">
        <v>540</v>
      </c>
      <c r="T386" s="9">
        <v>29847740.09</v>
      </c>
      <c r="U386" s="1">
        <v>10000000</v>
      </c>
      <c r="V386" s="1">
        <v>29847740.09</v>
      </c>
      <c r="W386" s="1">
        <v>29847740.09</v>
      </c>
    </row>
    <row r="387" spans="1:23" x14ac:dyDescent="0.35">
      <c r="A387" t="str">
        <f t="shared" ref="A387:A450" si="27">CONCATENATE(B387,E387,H387,K387,P387,R387)</f>
        <v>0602501627310</v>
      </c>
      <c r="C387" t="s">
        <v>214</v>
      </c>
      <c r="D387" t="s">
        <v>215</v>
      </c>
      <c r="E387" t="str">
        <f t="shared" si="24"/>
        <v>06</v>
      </c>
      <c r="F387" t="s">
        <v>219</v>
      </c>
      <c r="G387" t="s">
        <v>223</v>
      </c>
      <c r="H387" t="str">
        <f t="shared" si="25"/>
        <v>025</v>
      </c>
      <c r="I387" t="s">
        <v>220</v>
      </c>
      <c r="J387" t="s">
        <v>225</v>
      </c>
      <c r="K387" t="str">
        <f t="shared" si="26"/>
        <v>016</v>
      </c>
      <c r="L387" t="s">
        <v>221</v>
      </c>
      <c r="M387" t="s">
        <v>226</v>
      </c>
      <c r="N387">
        <v>2000</v>
      </c>
      <c r="O387" t="s">
        <v>105</v>
      </c>
      <c r="P387">
        <v>2731</v>
      </c>
      <c r="Q387" t="s">
        <v>222</v>
      </c>
      <c r="R387">
        <v>0</v>
      </c>
      <c r="S387" t="s">
        <v>58</v>
      </c>
      <c r="T387" s="6">
        <v>9860</v>
      </c>
      <c r="U387" s="1">
        <v>0</v>
      </c>
      <c r="V387" s="1">
        <v>9860</v>
      </c>
      <c r="W387" s="1">
        <v>9860</v>
      </c>
    </row>
    <row r="388" spans="1:23" x14ac:dyDescent="0.35">
      <c r="A388" t="str">
        <f t="shared" si="27"/>
        <v>0602501638210</v>
      </c>
      <c r="C388" t="s">
        <v>214</v>
      </c>
      <c r="D388" t="s">
        <v>215</v>
      </c>
      <c r="E388" t="str">
        <f t="shared" si="24"/>
        <v>06</v>
      </c>
      <c r="F388" t="s">
        <v>219</v>
      </c>
      <c r="G388" t="s">
        <v>223</v>
      </c>
      <c r="H388" t="str">
        <f t="shared" si="25"/>
        <v>025</v>
      </c>
      <c r="I388" t="s">
        <v>220</v>
      </c>
      <c r="J388" t="s">
        <v>225</v>
      </c>
      <c r="K388" t="str">
        <f t="shared" si="26"/>
        <v>016</v>
      </c>
      <c r="L388" t="s">
        <v>221</v>
      </c>
      <c r="M388" t="s">
        <v>226</v>
      </c>
      <c r="N388">
        <v>3000</v>
      </c>
      <c r="O388" t="s">
        <v>56</v>
      </c>
      <c r="P388">
        <v>3821</v>
      </c>
      <c r="Q388" t="s">
        <v>228</v>
      </c>
      <c r="R388">
        <v>0</v>
      </c>
      <c r="S388" t="s">
        <v>58</v>
      </c>
      <c r="T388" s="6">
        <v>240990</v>
      </c>
      <c r="U388" s="1">
        <v>0</v>
      </c>
      <c r="V388" s="1">
        <v>240990</v>
      </c>
      <c r="W388" s="1">
        <v>240990</v>
      </c>
    </row>
    <row r="389" spans="1:23" x14ac:dyDescent="0.35">
      <c r="A389" t="str">
        <f t="shared" si="27"/>
        <v>06025016441160</v>
      </c>
      <c r="C389" t="s">
        <v>214</v>
      </c>
      <c r="D389" t="s">
        <v>215</v>
      </c>
      <c r="E389" t="str">
        <f t="shared" si="24"/>
        <v>06</v>
      </c>
      <c r="F389" t="s">
        <v>219</v>
      </c>
      <c r="G389" t="s">
        <v>223</v>
      </c>
      <c r="H389" t="str">
        <f t="shared" si="25"/>
        <v>025</v>
      </c>
      <c r="I389" t="s">
        <v>220</v>
      </c>
      <c r="J389" t="s">
        <v>225</v>
      </c>
      <c r="K389" t="str">
        <f t="shared" si="26"/>
        <v>016</v>
      </c>
      <c r="L389" t="s">
        <v>221</v>
      </c>
      <c r="M389" t="s">
        <v>226</v>
      </c>
      <c r="N389">
        <v>4000</v>
      </c>
      <c r="O389" t="s">
        <v>233</v>
      </c>
      <c r="P389">
        <v>4411</v>
      </c>
      <c r="Q389" t="s">
        <v>231</v>
      </c>
      <c r="R389">
        <v>60</v>
      </c>
      <c r="S389" t="s">
        <v>232</v>
      </c>
      <c r="T389" s="6">
        <v>57072</v>
      </c>
      <c r="U389" s="1">
        <v>0</v>
      </c>
      <c r="V389" s="1">
        <v>57072</v>
      </c>
      <c r="W389" s="1">
        <v>57072</v>
      </c>
    </row>
    <row r="390" spans="1:23" x14ac:dyDescent="0.35">
      <c r="A390" t="str">
        <f t="shared" si="27"/>
        <v>1.1-00-X0602901721410</v>
      </c>
      <c r="B390" t="s">
        <v>1027</v>
      </c>
      <c r="C390" t="s">
        <v>269</v>
      </c>
      <c r="D390" s="8" t="s">
        <v>274</v>
      </c>
      <c r="E390" t="str">
        <f t="shared" si="24"/>
        <v>06</v>
      </c>
      <c r="F390" t="s">
        <v>219</v>
      </c>
      <c r="G390" t="s">
        <v>223</v>
      </c>
      <c r="H390" t="str">
        <f t="shared" si="25"/>
        <v>029</v>
      </c>
      <c r="I390" t="s">
        <v>494</v>
      </c>
      <c r="J390" t="s">
        <v>496</v>
      </c>
      <c r="K390" t="str">
        <f t="shared" si="26"/>
        <v>017</v>
      </c>
      <c r="L390" t="s">
        <v>495</v>
      </c>
      <c r="M390" t="s">
        <v>497</v>
      </c>
      <c r="N390">
        <v>2000</v>
      </c>
      <c r="O390" t="s">
        <v>105</v>
      </c>
      <c r="P390">
        <v>2141</v>
      </c>
      <c r="Q390" t="s">
        <v>126</v>
      </c>
      <c r="R390">
        <v>0</v>
      </c>
      <c r="S390" t="s">
        <v>58</v>
      </c>
      <c r="T390" s="1">
        <v>0</v>
      </c>
      <c r="U390" s="1">
        <v>0</v>
      </c>
      <c r="V390" s="1">
        <v>0</v>
      </c>
      <c r="W390" s="1">
        <v>0</v>
      </c>
    </row>
    <row r="391" spans="1:23" x14ac:dyDescent="0.35">
      <c r="A391" t="str">
        <f t="shared" si="27"/>
        <v>1.1-00-X0602901721610</v>
      </c>
      <c r="B391" t="s">
        <v>1027</v>
      </c>
      <c r="C391" t="s">
        <v>269</v>
      </c>
      <c r="D391" s="8" t="s">
        <v>274</v>
      </c>
      <c r="E391" t="str">
        <f t="shared" si="24"/>
        <v>06</v>
      </c>
      <c r="F391" t="s">
        <v>219</v>
      </c>
      <c r="G391" t="s">
        <v>223</v>
      </c>
      <c r="H391" t="str">
        <f t="shared" si="25"/>
        <v>029</v>
      </c>
      <c r="I391" t="s">
        <v>494</v>
      </c>
      <c r="J391" t="s">
        <v>496</v>
      </c>
      <c r="K391" t="str">
        <f t="shared" si="26"/>
        <v>017</v>
      </c>
      <c r="L391" t="s">
        <v>495</v>
      </c>
      <c r="M391" t="s">
        <v>497</v>
      </c>
      <c r="N391">
        <v>2000</v>
      </c>
      <c r="O391" t="s">
        <v>105</v>
      </c>
      <c r="P391">
        <v>2161</v>
      </c>
      <c r="Q391" t="s">
        <v>367</v>
      </c>
      <c r="R391">
        <v>0</v>
      </c>
      <c r="S391" t="s">
        <v>58</v>
      </c>
      <c r="T391" s="1">
        <v>0</v>
      </c>
      <c r="U391" s="1">
        <v>0</v>
      </c>
      <c r="V391" s="1">
        <v>0</v>
      </c>
      <c r="W391" s="1">
        <v>0</v>
      </c>
    </row>
    <row r="392" spans="1:23" x14ac:dyDescent="0.35">
      <c r="A392" t="str">
        <f t="shared" si="27"/>
        <v>1.1-00-X0602901722110</v>
      </c>
      <c r="B392" t="s">
        <v>1027</v>
      </c>
      <c r="C392" t="s">
        <v>269</v>
      </c>
      <c r="D392" s="8" t="s">
        <v>274</v>
      </c>
      <c r="E392" t="str">
        <f t="shared" si="24"/>
        <v>06</v>
      </c>
      <c r="F392" t="s">
        <v>219</v>
      </c>
      <c r="G392" t="s">
        <v>223</v>
      </c>
      <c r="H392" t="str">
        <f t="shared" si="25"/>
        <v>029</v>
      </c>
      <c r="I392" t="s">
        <v>494</v>
      </c>
      <c r="J392" t="s">
        <v>496</v>
      </c>
      <c r="K392" t="str">
        <f t="shared" si="26"/>
        <v>017</v>
      </c>
      <c r="L392" t="s">
        <v>495</v>
      </c>
      <c r="M392" t="s">
        <v>497</v>
      </c>
      <c r="N392">
        <v>2000</v>
      </c>
      <c r="O392" t="s">
        <v>105</v>
      </c>
      <c r="P392">
        <v>2211</v>
      </c>
      <c r="Q392" t="s">
        <v>307</v>
      </c>
      <c r="R392">
        <v>0</v>
      </c>
      <c r="S392" t="s">
        <v>58</v>
      </c>
      <c r="T392" s="1">
        <v>0</v>
      </c>
      <c r="U392" s="1">
        <v>0</v>
      </c>
      <c r="V392" s="1">
        <v>0</v>
      </c>
      <c r="W392" s="1">
        <v>0</v>
      </c>
    </row>
    <row r="393" spans="1:23" x14ac:dyDescent="0.35">
      <c r="A393" t="str">
        <f t="shared" si="27"/>
        <v>1.1-00-X0602901724910</v>
      </c>
      <c r="B393" t="s">
        <v>1027</v>
      </c>
      <c r="C393" t="s">
        <v>269</v>
      </c>
      <c r="D393" s="8" t="s">
        <v>274</v>
      </c>
      <c r="E393" t="str">
        <f t="shared" si="24"/>
        <v>06</v>
      </c>
      <c r="F393" t="s">
        <v>219</v>
      </c>
      <c r="G393" t="s">
        <v>223</v>
      </c>
      <c r="H393" t="str">
        <f t="shared" si="25"/>
        <v>029</v>
      </c>
      <c r="I393" t="s">
        <v>494</v>
      </c>
      <c r="J393" t="s">
        <v>496</v>
      </c>
      <c r="K393" t="str">
        <f t="shared" si="26"/>
        <v>017</v>
      </c>
      <c r="L393" t="s">
        <v>495</v>
      </c>
      <c r="M393" t="s">
        <v>497</v>
      </c>
      <c r="N393">
        <v>2000</v>
      </c>
      <c r="O393" t="s">
        <v>105</v>
      </c>
      <c r="P393">
        <v>2491</v>
      </c>
      <c r="Q393" t="s">
        <v>374</v>
      </c>
      <c r="R393">
        <v>0</v>
      </c>
      <c r="S393" t="s">
        <v>58</v>
      </c>
      <c r="T393" s="1">
        <v>0</v>
      </c>
      <c r="U393" s="1">
        <v>150000</v>
      </c>
      <c r="V393" s="1">
        <v>0</v>
      </c>
      <c r="W393" s="1">
        <v>0</v>
      </c>
    </row>
    <row r="394" spans="1:23" x14ac:dyDescent="0.35">
      <c r="A394" t="str">
        <f t="shared" si="27"/>
        <v>1.1-00-X0602901725410</v>
      </c>
      <c r="B394" t="s">
        <v>1027</v>
      </c>
      <c r="C394" t="s">
        <v>269</v>
      </c>
      <c r="D394" s="8" t="s">
        <v>274</v>
      </c>
      <c r="E394" t="str">
        <f t="shared" si="24"/>
        <v>06</v>
      </c>
      <c r="F394" t="s">
        <v>219</v>
      </c>
      <c r="G394" t="s">
        <v>223</v>
      </c>
      <c r="H394" t="str">
        <f t="shared" si="25"/>
        <v>029</v>
      </c>
      <c r="I394" t="s">
        <v>494</v>
      </c>
      <c r="J394" t="s">
        <v>496</v>
      </c>
      <c r="K394" t="str">
        <f t="shared" si="26"/>
        <v>017</v>
      </c>
      <c r="L394" t="s">
        <v>495</v>
      </c>
      <c r="M394" t="s">
        <v>497</v>
      </c>
      <c r="N394">
        <v>2000</v>
      </c>
      <c r="O394" t="s">
        <v>105</v>
      </c>
      <c r="P394">
        <v>2541</v>
      </c>
      <c r="Q394" t="s">
        <v>310</v>
      </c>
      <c r="R394">
        <v>0</v>
      </c>
      <c r="S394" t="s">
        <v>58</v>
      </c>
      <c r="T394" s="6">
        <v>2169.1999999999998</v>
      </c>
      <c r="U394" s="1">
        <v>3000</v>
      </c>
      <c r="V394" s="1">
        <v>2169.1999999999998</v>
      </c>
      <c r="W394" s="1">
        <v>2169.1999999999998</v>
      </c>
    </row>
    <row r="395" spans="1:23" x14ac:dyDescent="0.35">
      <c r="A395" t="str">
        <f t="shared" si="27"/>
        <v>1.1-00-X0602901729110</v>
      </c>
      <c r="B395" t="s">
        <v>1027</v>
      </c>
      <c r="C395" t="s">
        <v>269</v>
      </c>
      <c r="D395" s="8" t="s">
        <v>274</v>
      </c>
      <c r="E395" t="str">
        <f t="shared" si="24"/>
        <v>06</v>
      </c>
      <c r="F395" t="s">
        <v>219</v>
      </c>
      <c r="G395" t="s">
        <v>223</v>
      </c>
      <c r="H395" t="str">
        <f t="shared" si="25"/>
        <v>029</v>
      </c>
      <c r="I395" t="s">
        <v>494</v>
      </c>
      <c r="J395" t="s">
        <v>496</v>
      </c>
      <c r="K395" t="str">
        <f t="shared" si="26"/>
        <v>017</v>
      </c>
      <c r="L395" t="s">
        <v>495</v>
      </c>
      <c r="M395" t="s">
        <v>497</v>
      </c>
      <c r="N395">
        <v>2000</v>
      </c>
      <c r="O395" t="s">
        <v>105</v>
      </c>
      <c r="P395">
        <v>2911</v>
      </c>
      <c r="Q395" t="s">
        <v>312</v>
      </c>
      <c r="R395">
        <v>0</v>
      </c>
      <c r="S395" t="s">
        <v>58</v>
      </c>
      <c r="T395" s="6">
        <v>3263.13</v>
      </c>
      <c r="U395" s="1">
        <v>7000</v>
      </c>
      <c r="V395" s="1">
        <v>3263.13</v>
      </c>
      <c r="W395" s="1">
        <v>3263.13</v>
      </c>
    </row>
    <row r="396" spans="1:23" x14ac:dyDescent="0.35">
      <c r="A396" t="str">
        <f t="shared" si="27"/>
        <v>1.1-00-X0602901729210</v>
      </c>
      <c r="B396" t="s">
        <v>1027</v>
      </c>
      <c r="C396" t="s">
        <v>269</v>
      </c>
      <c r="D396" s="8" t="s">
        <v>274</v>
      </c>
      <c r="E396" t="str">
        <f t="shared" si="24"/>
        <v>06</v>
      </c>
      <c r="F396" t="s">
        <v>219</v>
      </c>
      <c r="G396" t="s">
        <v>223</v>
      </c>
      <c r="H396" t="str">
        <f t="shared" si="25"/>
        <v>029</v>
      </c>
      <c r="I396" t="s">
        <v>494</v>
      </c>
      <c r="J396" t="s">
        <v>496</v>
      </c>
      <c r="K396" t="str">
        <f t="shared" si="26"/>
        <v>017</v>
      </c>
      <c r="L396" t="s">
        <v>495</v>
      </c>
      <c r="M396" t="s">
        <v>497</v>
      </c>
      <c r="N396">
        <v>2000</v>
      </c>
      <c r="O396" t="s">
        <v>105</v>
      </c>
      <c r="P396">
        <v>2921</v>
      </c>
      <c r="Q396" t="s">
        <v>378</v>
      </c>
      <c r="R396">
        <v>0</v>
      </c>
      <c r="S396" t="s">
        <v>58</v>
      </c>
      <c r="T396" s="1">
        <v>0</v>
      </c>
      <c r="U396" s="1">
        <v>10000</v>
      </c>
      <c r="V396" s="1">
        <v>0</v>
      </c>
      <c r="W396" s="1">
        <v>0</v>
      </c>
    </row>
    <row r="397" spans="1:23" x14ac:dyDescent="0.35">
      <c r="A397" t="str">
        <f t="shared" si="27"/>
        <v>1.1-00-X0602901737910</v>
      </c>
      <c r="B397" t="s">
        <v>1027</v>
      </c>
      <c r="C397" t="s">
        <v>269</v>
      </c>
      <c r="D397" s="8" t="s">
        <v>274</v>
      </c>
      <c r="E397" t="str">
        <f t="shared" si="24"/>
        <v>06</v>
      </c>
      <c r="F397" t="s">
        <v>219</v>
      </c>
      <c r="G397" t="s">
        <v>223</v>
      </c>
      <c r="H397" t="str">
        <f t="shared" si="25"/>
        <v>029</v>
      </c>
      <c r="I397" t="s">
        <v>494</v>
      </c>
      <c r="J397" t="s">
        <v>496</v>
      </c>
      <c r="K397" t="str">
        <f t="shared" si="26"/>
        <v>017</v>
      </c>
      <c r="L397" t="s">
        <v>495</v>
      </c>
      <c r="M397" t="s">
        <v>497</v>
      </c>
      <c r="N397">
        <v>3000</v>
      </c>
      <c r="O397" t="s">
        <v>56</v>
      </c>
      <c r="P397">
        <v>3791</v>
      </c>
      <c r="Q397" t="s">
        <v>280</v>
      </c>
      <c r="R397">
        <v>0</v>
      </c>
      <c r="S397" t="s">
        <v>58</v>
      </c>
      <c r="T397" s="1">
        <v>0</v>
      </c>
      <c r="U397" s="1">
        <v>0</v>
      </c>
      <c r="V397" s="1">
        <v>0</v>
      </c>
      <c r="W397" s="1">
        <v>0</v>
      </c>
    </row>
    <row r="398" spans="1:23" x14ac:dyDescent="0.35">
      <c r="A398" t="str">
        <f t="shared" si="27"/>
        <v>1.1-00-X1605503642110</v>
      </c>
      <c r="B398" t="s">
        <v>1027</v>
      </c>
      <c r="C398" t="s">
        <v>269</v>
      </c>
      <c r="D398" s="8" t="s">
        <v>274</v>
      </c>
      <c r="E398" t="str">
        <f t="shared" si="24"/>
        <v>16</v>
      </c>
      <c r="F398" t="s">
        <v>503</v>
      </c>
      <c r="G398" s="3" t="s">
        <v>506</v>
      </c>
      <c r="H398" t="str">
        <f t="shared" si="25"/>
        <v>055</v>
      </c>
      <c r="I398" t="s">
        <v>504</v>
      </c>
      <c r="J398" t="s">
        <v>507</v>
      </c>
      <c r="K398" t="str">
        <f t="shared" si="26"/>
        <v>036</v>
      </c>
      <c r="L398" t="s">
        <v>505</v>
      </c>
      <c r="M398" t="s">
        <v>506</v>
      </c>
      <c r="N398">
        <v>4000</v>
      </c>
      <c r="O398" t="s">
        <v>233</v>
      </c>
      <c r="P398">
        <v>4211</v>
      </c>
      <c r="Q398" t="s">
        <v>291</v>
      </c>
      <c r="R398">
        <v>0</v>
      </c>
      <c r="S398" t="s">
        <v>58</v>
      </c>
      <c r="T398" s="1">
        <v>16510000</v>
      </c>
      <c r="U398" s="1">
        <v>16500000</v>
      </c>
      <c r="V398" s="1">
        <v>16510000</v>
      </c>
      <c r="W398" s="1">
        <v>16510000</v>
      </c>
    </row>
    <row r="399" spans="1:23" x14ac:dyDescent="0.35">
      <c r="A399" t="str">
        <f t="shared" si="27"/>
        <v>1.1-00-X0602901738210</v>
      </c>
      <c r="B399" t="s">
        <v>1027</v>
      </c>
      <c r="C399" t="s">
        <v>269</v>
      </c>
      <c r="D399" s="8" t="s">
        <v>274</v>
      </c>
      <c r="E399" t="str">
        <f t="shared" si="24"/>
        <v>06</v>
      </c>
      <c r="F399" t="s">
        <v>219</v>
      </c>
      <c r="G399" t="s">
        <v>223</v>
      </c>
      <c r="H399" t="str">
        <f t="shared" si="25"/>
        <v>029</v>
      </c>
      <c r="I399" t="s">
        <v>494</v>
      </c>
      <c r="J399" t="s">
        <v>496</v>
      </c>
      <c r="K399" t="str">
        <f t="shared" si="26"/>
        <v>017</v>
      </c>
      <c r="L399" t="s">
        <v>495</v>
      </c>
      <c r="M399" t="s">
        <v>497</v>
      </c>
      <c r="N399">
        <v>3000</v>
      </c>
      <c r="O399" t="s">
        <v>56</v>
      </c>
      <c r="P399">
        <v>3821</v>
      </c>
      <c r="Q399" t="s">
        <v>228</v>
      </c>
      <c r="R399">
        <v>0</v>
      </c>
      <c r="S399" t="s">
        <v>58</v>
      </c>
      <c r="T399" s="6">
        <v>1246600</v>
      </c>
      <c r="U399" s="1">
        <v>429793.08</v>
      </c>
      <c r="V399" s="1">
        <v>1171600</v>
      </c>
      <c r="W399" s="1">
        <v>1171600</v>
      </c>
    </row>
    <row r="400" spans="1:23" x14ac:dyDescent="0.35">
      <c r="A400" t="str">
        <f t="shared" si="27"/>
        <v>1.1-00-X06029017382116</v>
      </c>
      <c r="B400" t="s">
        <v>1027</v>
      </c>
      <c r="C400" t="s">
        <v>269</v>
      </c>
      <c r="D400" s="8" t="s">
        <v>274</v>
      </c>
      <c r="E400" t="str">
        <f t="shared" si="24"/>
        <v>06</v>
      </c>
      <c r="F400" t="s">
        <v>219</v>
      </c>
      <c r="G400" t="s">
        <v>223</v>
      </c>
      <c r="H400" t="str">
        <f t="shared" si="25"/>
        <v>029</v>
      </c>
      <c r="I400" t="s">
        <v>494</v>
      </c>
      <c r="J400" t="s">
        <v>496</v>
      </c>
      <c r="K400" t="str">
        <f t="shared" si="26"/>
        <v>017</v>
      </c>
      <c r="L400" t="s">
        <v>495</v>
      </c>
      <c r="M400" t="s">
        <v>497</v>
      </c>
      <c r="N400">
        <v>3000</v>
      </c>
      <c r="O400" t="s">
        <v>56</v>
      </c>
      <c r="P400">
        <v>3821</v>
      </c>
      <c r="Q400" t="s">
        <v>228</v>
      </c>
      <c r="R400">
        <v>16</v>
      </c>
      <c r="S400" t="s">
        <v>498</v>
      </c>
      <c r="T400" s="6">
        <v>1996400</v>
      </c>
      <c r="U400" s="1">
        <v>1500000</v>
      </c>
      <c r="V400" s="1">
        <v>1496400</v>
      </c>
      <c r="W400" s="1">
        <v>1496400</v>
      </c>
    </row>
    <row r="401" spans="1:23" x14ac:dyDescent="0.35">
      <c r="A401" t="str">
        <f t="shared" si="27"/>
        <v>1.1-00-X0602501656710</v>
      </c>
      <c r="B401" t="s">
        <v>1027</v>
      </c>
      <c r="C401" t="s">
        <v>269</v>
      </c>
      <c r="D401" s="8" t="s">
        <v>274</v>
      </c>
      <c r="E401" t="str">
        <f t="shared" si="24"/>
        <v>06</v>
      </c>
      <c r="F401" t="s">
        <v>219</v>
      </c>
      <c r="G401" t="s">
        <v>223</v>
      </c>
      <c r="H401" t="str">
        <f t="shared" si="25"/>
        <v>025</v>
      </c>
      <c r="I401" t="s">
        <v>220</v>
      </c>
      <c r="J401" t="s">
        <v>225</v>
      </c>
      <c r="K401" t="str">
        <f t="shared" si="26"/>
        <v>016</v>
      </c>
      <c r="L401" t="s">
        <v>221</v>
      </c>
      <c r="M401" t="s">
        <v>226</v>
      </c>
      <c r="N401">
        <v>5000</v>
      </c>
      <c r="O401" t="s">
        <v>118</v>
      </c>
      <c r="P401">
        <v>5671</v>
      </c>
      <c r="Q401" t="s">
        <v>407</v>
      </c>
      <c r="R401">
        <v>0</v>
      </c>
      <c r="S401" t="s">
        <v>58</v>
      </c>
      <c r="T401" s="6">
        <v>186600</v>
      </c>
      <c r="U401" s="1">
        <v>250000</v>
      </c>
      <c r="V401" s="1">
        <v>186600</v>
      </c>
      <c r="W401" s="1">
        <v>186600</v>
      </c>
    </row>
    <row r="402" spans="1:23" x14ac:dyDescent="0.35">
      <c r="A402" t="str">
        <f t="shared" si="27"/>
        <v>1.1-00-X0602501624910</v>
      </c>
      <c r="B402" t="s">
        <v>1027</v>
      </c>
      <c r="C402" t="s">
        <v>269</v>
      </c>
      <c r="D402" s="8" t="s">
        <v>274</v>
      </c>
      <c r="E402" t="str">
        <f t="shared" si="24"/>
        <v>06</v>
      </c>
      <c r="F402" t="s">
        <v>219</v>
      </c>
      <c r="G402" t="s">
        <v>223</v>
      </c>
      <c r="H402" t="str">
        <f t="shared" si="25"/>
        <v>025</v>
      </c>
      <c r="I402" t="s">
        <v>220</v>
      </c>
      <c r="J402" t="s">
        <v>225</v>
      </c>
      <c r="K402" t="str">
        <f t="shared" si="26"/>
        <v>016</v>
      </c>
      <c r="L402" t="s">
        <v>221</v>
      </c>
      <c r="M402" t="s">
        <v>226</v>
      </c>
      <c r="N402">
        <v>2000</v>
      </c>
      <c r="O402" t="s">
        <v>105</v>
      </c>
      <c r="P402">
        <v>2491</v>
      </c>
      <c r="Q402" t="s">
        <v>374</v>
      </c>
      <c r="R402">
        <v>0</v>
      </c>
      <c r="S402" t="s">
        <v>58</v>
      </c>
      <c r="T402" s="6">
        <v>247774.89</v>
      </c>
      <c r="U402" s="1">
        <v>502000</v>
      </c>
      <c r="V402" s="1">
        <v>0</v>
      </c>
      <c r="W402" s="1">
        <v>0</v>
      </c>
    </row>
    <row r="403" spans="1:23" x14ac:dyDescent="0.35">
      <c r="A403" t="str">
        <f t="shared" si="27"/>
        <v>1.1-00-X0602501629210</v>
      </c>
      <c r="B403" t="s">
        <v>1027</v>
      </c>
      <c r="C403" t="s">
        <v>269</v>
      </c>
      <c r="D403" s="8" t="s">
        <v>274</v>
      </c>
      <c r="E403" t="str">
        <f t="shared" si="24"/>
        <v>06</v>
      </c>
      <c r="F403" t="s">
        <v>219</v>
      </c>
      <c r="G403" t="s">
        <v>223</v>
      </c>
      <c r="H403" t="str">
        <f t="shared" si="25"/>
        <v>025</v>
      </c>
      <c r="I403" t="s">
        <v>220</v>
      </c>
      <c r="J403" t="s">
        <v>225</v>
      </c>
      <c r="K403" t="str">
        <f t="shared" si="26"/>
        <v>016</v>
      </c>
      <c r="L403" t="s">
        <v>221</v>
      </c>
      <c r="M403" t="s">
        <v>226</v>
      </c>
      <c r="N403">
        <v>2000</v>
      </c>
      <c r="O403" t="s">
        <v>105</v>
      </c>
      <c r="P403">
        <v>2921</v>
      </c>
      <c r="Q403" t="s">
        <v>378</v>
      </c>
      <c r="R403">
        <v>0</v>
      </c>
      <c r="S403" t="s">
        <v>58</v>
      </c>
      <c r="T403" s="1">
        <v>0</v>
      </c>
      <c r="U403" s="1">
        <v>300000</v>
      </c>
      <c r="V403" s="1">
        <v>0</v>
      </c>
      <c r="W403" s="1">
        <v>0</v>
      </c>
    </row>
    <row r="404" spans="1:23" x14ac:dyDescent="0.35">
      <c r="A404" t="str">
        <f t="shared" si="27"/>
        <v>1.1-00-X0602501644110</v>
      </c>
      <c r="B404" t="s">
        <v>1027</v>
      </c>
      <c r="C404" t="s">
        <v>269</v>
      </c>
      <c r="D404" s="8" t="s">
        <v>274</v>
      </c>
      <c r="E404" t="str">
        <f t="shared" si="24"/>
        <v>06</v>
      </c>
      <c r="F404" t="s">
        <v>219</v>
      </c>
      <c r="G404" t="s">
        <v>223</v>
      </c>
      <c r="H404" t="str">
        <f t="shared" si="25"/>
        <v>025</v>
      </c>
      <c r="I404" t="s">
        <v>220</v>
      </c>
      <c r="J404" t="s">
        <v>225</v>
      </c>
      <c r="K404" t="str">
        <f t="shared" si="26"/>
        <v>016</v>
      </c>
      <c r="L404" t="s">
        <v>221</v>
      </c>
      <c r="M404" t="s">
        <v>226</v>
      </c>
      <c r="N404">
        <v>4000</v>
      </c>
      <c r="O404" t="s">
        <v>233</v>
      </c>
      <c r="P404">
        <v>4411</v>
      </c>
      <c r="Q404" t="s">
        <v>231</v>
      </c>
      <c r="R404">
        <v>0</v>
      </c>
      <c r="S404" t="s">
        <v>58</v>
      </c>
      <c r="T404" s="1">
        <v>0</v>
      </c>
      <c r="U404" s="1">
        <v>100000</v>
      </c>
      <c r="V404" s="1">
        <v>0</v>
      </c>
      <c r="W404" s="1">
        <v>0</v>
      </c>
    </row>
    <row r="405" spans="1:23" x14ac:dyDescent="0.35">
      <c r="A405" t="str">
        <f t="shared" si="27"/>
        <v>1.1-00-X0602501644310</v>
      </c>
      <c r="B405" t="s">
        <v>1027</v>
      </c>
      <c r="C405" t="s">
        <v>269</v>
      </c>
      <c r="D405" s="8" t="s">
        <v>274</v>
      </c>
      <c r="E405" t="str">
        <f t="shared" si="24"/>
        <v>06</v>
      </c>
      <c r="F405" t="s">
        <v>219</v>
      </c>
      <c r="G405" t="s">
        <v>223</v>
      </c>
      <c r="H405" t="str">
        <f t="shared" si="25"/>
        <v>025</v>
      </c>
      <c r="I405" t="s">
        <v>220</v>
      </c>
      <c r="J405" t="s">
        <v>225</v>
      </c>
      <c r="K405" t="str">
        <f t="shared" si="26"/>
        <v>016</v>
      </c>
      <c r="L405" t="s">
        <v>221</v>
      </c>
      <c r="M405" t="s">
        <v>226</v>
      </c>
      <c r="N405">
        <v>4000</v>
      </c>
      <c r="O405" t="s">
        <v>233</v>
      </c>
      <c r="P405">
        <v>4431</v>
      </c>
      <c r="Q405" t="s">
        <v>508</v>
      </c>
      <c r="R405">
        <v>0</v>
      </c>
      <c r="S405" t="s">
        <v>58</v>
      </c>
      <c r="T405" s="6">
        <v>3853743.78</v>
      </c>
      <c r="U405" s="1">
        <v>3800000</v>
      </c>
      <c r="V405" s="1">
        <v>3489091</v>
      </c>
      <c r="W405" s="1">
        <v>3489091</v>
      </c>
    </row>
    <row r="406" spans="1:23" x14ac:dyDescent="0.35">
      <c r="A406" t="str">
        <f t="shared" si="27"/>
        <v>1.1-00-X1305203342110</v>
      </c>
      <c r="B406" t="s">
        <v>1027</v>
      </c>
      <c r="C406" t="s">
        <v>269</v>
      </c>
      <c r="D406" s="8" t="s">
        <v>274</v>
      </c>
      <c r="E406" t="str">
        <f t="shared" si="24"/>
        <v>13</v>
      </c>
      <c r="F406" t="s">
        <v>516</v>
      </c>
      <c r="G406" s="3" t="s">
        <v>519</v>
      </c>
      <c r="H406" t="str">
        <f t="shared" si="25"/>
        <v>052</v>
      </c>
      <c r="I406" t="s">
        <v>517</v>
      </c>
      <c r="J406" t="s">
        <v>520</v>
      </c>
      <c r="K406" t="str">
        <f t="shared" si="26"/>
        <v>033</v>
      </c>
      <c r="L406" t="s">
        <v>518</v>
      </c>
      <c r="M406" t="s">
        <v>521</v>
      </c>
      <c r="N406">
        <v>4000</v>
      </c>
      <c r="O406" t="s">
        <v>233</v>
      </c>
      <c r="P406">
        <v>4211</v>
      </c>
      <c r="Q406" t="s">
        <v>291</v>
      </c>
      <c r="R406">
        <v>0</v>
      </c>
      <c r="S406" t="s">
        <v>58</v>
      </c>
      <c r="T406" s="1">
        <v>5910000</v>
      </c>
      <c r="U406" s="1">
        <v>5910000</v>
      </c>
      <c r="V406" s="1">
        <v>5910000</v>
      </c>
      <c r="W406" s="1">
        <v>5910000</v>
      </c>
    </row>
    <row r="407" spans="1:23" x14ac:dyDescent="0.35">
      <c r="A407" t="str">
        <f t="shared" si="27"/>
        <v>1.1-00-X1205103242110</v>
      </c>
      <c r="B407" t="s">
        <v>1027</v>
      </c>
      <c r="C407" t="s">
        <v>269</v>
      </c>
      <c r="D407" s="8" t="s">
        <v>274</v>
      </c>
      <c r="E407" t="str">
        <f t="shared" si="24"/>
        <v>12</v>
      </c>
      <c r="F407" t="s">
        <v>524</v>
      </c>
      <c r="G407" s="3" t="s">
        <v>527</v>
      </c>
      <c r="H407" t="str">
        <f t="shared" si="25"/>
        <v>051</v>
      </c>
      <c r="I407" t="s">
        <v>525</v>
      </c>
      <c r="J407" t="s">
        <v>528</v>
      </c>
      <c r="K407" t="str">
        <f t="shared" si="26"/>
        <v>032</v>
      </c>
      <c r="L407" t="s">
        <v>526</v>
      </c>
      <c r="M407" t="s">
        <v>529</v>
      </c>
      <c r="N407">
        <v>4000</v>
      </c>
      <c r="O407" t="s">
        <v>233</v>
      </c>
      <c r="P407">
        <v>4211</v>
      </c>
      <c r="Q407" t="s">
        <v>291</v>
      </c>
      <c r="R407">
        <v>0</v>
      </c>
      <c r="S407" t="s">
        <v>58</v>
      </c>
      <c r="T407" s="1">
        <v>66533232.560000002</v>
      </c>
      <c r="U407" s="1">
        <v>66784842</v>
      </c>
      <c r="V407" s="1">
        <v>66533232.560000002</v>
      </c>
      <c r="W407" s="1">
        <v>66533232.560000002</v>
      </c>
    </row>
    <row r="408" spans="1:23" x14ac:dyDescent="0.35">
      <c r="A408" t="str">
        <f t="shared" si="27"/>
        <v>1.1-00-X1505403542110</v>
      </c>
      <c r="B408" t="s">
        <v>1027</v>
      </c>
      <c r="C408" t="s">
        <v>269</v>
      </c>
      <c r="D408" s="8" t="s">
        <v>274</v>
      </c>
      <c r="E408" t="str">
        <f t="shared" si="24"/>
        <v>15</v>
      </c>
      <c r="F408" t="s">
        <v>532</v>
      </c>
      <c r="G408" s="3" t="s">
        <v>535</v>
      </c>
      <c r="H408" t="str">
        <f t="shared" si="25"/>
        <v>054</v>
      </c>
      <c r="I408" t="s">
        <v>533</v>
      </c>
      <c r="J408" t="s">
        <v>536</v>
      </c>
      <c r="K408" t="str">
        <f t="shared" si="26"/>
        <v>035</v>
      </c>
      <c r="L408" t="s">
        <v>534</v>
      </c>
      <c r="M408" t="s">
        <v>537</v>
      </c>
      <c r="N408">
        <v>4000</v>
      </c>
      <c r="O408" t="s">
        <v>233</v>
      </c>
      <c r="P408">
        <v>4211</v>
      </c>
      <c r="Q408" t="s">
        <v>291</v>
      </c>
      <c r="R408">
        <v>0</v>
      </c>
      <c r="S408" t="s">
        <v>58</v>
      </c>
      <c r="T408" s="1">
        <v>14625430</v>
      </c>
      <c r="U408" s="1">
        <v>12625430</v>
      </c>
      <c r="V408" s="1">
        <v>14625430</v>
      </c>
      <c r="W408" s="1">
        <v>14625430</v>
      </c>
    </row>
    <row r="409" spans="1:23" x14ac:dyDescent="0.35">
      <c r="A409" t="str">
        <f t="shared" si="27"/>
        <v>1.1-00-X0602801644210</v>
      </c>
      <c r="B409" t="s">
        <v>1027</v>
      </c>
      <c r="C409" t="s">
        <v>269</v>
      </c>
      <c r="D409" s="8" t="s">
        <v>274</v>
      </c>
      <c r="E409" t="str">
        <f t="shared" si="24"/>
        <v>06</v>
      </c>
      <c r="F409" t="s">
        <v>219</v>
      </c>
      <c r="G409" t="s">
        <v>223</v>
      </c>
      <c r="H409" t="str">
        <f t="shared" si="25"/>
        <v>028</v>
      </c>
      <c r="I409" t="s">
        <v>510</v>
      </c>
      <c r="J409" t="s">
        <v>512</v>
      </c>
      <c r="K409" t="str">
        <f t="shared" si="26"/>
        <v>016</v>
      </c>
      <c r="L409" t="s">
        <v>221</v>
      </c>
      <c r="M409" t="s">
        <v>226</v>
      </c>
      <c r="N409">
        <v>4000</v>
      </c>
      <c r="O409" t="s">
        <v>233</v>
      </c>
      <c r="P409">
        <v>4421</v>
      </c>
      <c r="Q409" t="s">
        <v>511</v>
      </c>
      <c r="R409">
        <v>0</v>
      </c>
      <c r="S409" t="s">
        <v>58</v>
      </c>
      <c r="T409" s="6">
        <v>200000</v>
      </c>
      <c r="U409" s="1">
        <v>200000</v>
      </c>
      <c r="V409" s="1">
        <v>200000</v>
      </c>
      <c r="W409" s="1">
        <v>200000</v>
      </c>
    </row>
    <row r="410" spans="1:23" x14ac:dyDescent="0.35">
      <c r="A410" t="str">
        <f t="shared" si="27"/>
        <v>1.1-00-X0602601638210</v>
      </c>
      <c r="B410" t="s">
        <v>1027</v>
      </c>
      <c r="C410" t="s">
        <v>269</v>
      </c>
      <c r="D410" s="8" t="s">
        <v>274</v>
      </c>
      <c r="E410" t="str">
        <f t="shared" si="24"/>
        <v>06</v>
      </c>
      <c r="F410" t="s">
        <v>219</v>
      </c>
      <c r="G410" t="s">
        <v>223</v>
      </c>
      <c r="H410" t="str">
        <f t="shared" si="25"/>
        <v>026</v>
      </c>
      <c r="I410" t="s">
        <v>538</v>
      </c>
      <c r="J410" t="s">
        <v>539</v>
      </c>
      <c r="K410" t="str">
        <f t="shared" si="26"/>
        <v>016</v>
      </c>
      <c r="L410" t="s">
        <v>221</v>
      </c>
      <c r="M410" t="s">
        <v>226</v>
      </c>
      <c r="N410">
        <v>3000</v>
      </c>
      <c r="O410" t="s">
        <v>56</v>
      </c>
      <c r="P410">
        <v>3821</v>
      </c>
      <c r="Q410" t="s">
        <v>228</v>
      </c>
      <c r="R410">
        <v>0</v>
      </c>
      <c r="S410" t="s">
        <v>58</v>
      </c>
      <c r="T410" s="6">
        <v>4000000</v>
      </c>
      <c r="U410" s="1">
        <v>4000000</v>
      </c>
      <c r="V410" s="1">
        <v>3943600</v>
      </c>
      <c r="W410" s="1">
        <v>3943600</v>
      </c>
    </row>
    <row r="411" spans="1:23" x14ac:dyDescent="0.35">
      <c r="A411" t="str">
        <f t="shared" si="27"/>
        <v>1.1-00-X0602701644110</v>
      </c>
      <c r="B411" t="s">
        <v>1027</v>
      </c>
      <c r="C411" t="s">
        <v>269</v>
      </c>
      <c r="D411" s="8" t="s">
        <v>274</v>
      </c>
      <c r="E411" t="str">
        <f t="shared" si="24"/>
        <v>06</v>
      </c>
      <c r="F411" t="s">
        <v>219</v>
      </c>
      <c r="G411" t="s">
        <v>223</v>
      </c>
      <c r="H411" t="str">
        <f t="shared" si="25"/>
        <v>027</v>
      </c>
      <c r="I411" t="s">
        <v>541</v>
      </c>
      <c r="J411" t="s">
        <v>542</v>
      </c>
      <c r="K411" t="str">
        <f t="shared" si="26"/>
        <v>016</v>
      </c>
      <c r="L411" t="s">
        <v>221</v>
      </c>
      <c r="M411" t="s">
        <v>226</v>
      </c>
      <c r="N411">
        <v>4000</v>
      </c>
      <c r="O411" t="s">
        <v>233</v>
      </c>
      <c r="P411">
        <v>4411</v>
      </c>
      <c r="Q411" t="s">
        <v>231</v>
      </c>
      <c r="R411">
        <v>0</v>
      </c>
      <c r="S411" t="s">
        <v>58</v>
      </c>
      <c r="T411" s="6">
        <v>1000000</v>
      </c>
      <c r="U411" s="1">
        <v>1000000</v>
      </c>
      <c r="V411" s="1">
        <v>974380.22</v>
      </c>
      <c r="W411" s="1">
        <v>689880.22</v>
      </c>
    </row>
    <row r="412" spans="1:23" x14ac:dyDescent="0.35">
      <c r="A412" t="str">
        <f t="shared" si="27"/>
        <v>1.1-00-X0603001833510</v>
      </c>
      <c r="B412" t="s">
        <v>1027</v>
      </c>
      <c r="C412" t="s">
        <v>269</v>
      </c>
      <c r="D412" s="8" t="s">
        <v>274</v>
      </c>
      <c r="E412" t="str">
        <f t="shared" si="24"/>
        <v>06</v>
      </c>
      <c r="F412" t="s">
        <v>219</v>
      </c>
      <c r="G412" t="s">
        <v>223</v>
      </c>
      <c r="H412" t="str">
        <f t="shared" si="25"/>
        <v>030</v>
      </c>
      <c r="I412" t="s">
        <v>543</v>
      </c>
      <c r="J412" t="s">
        <v>546</v>
      </c>
      <c r="K412" t="str">
        <f t="shared" si="26"/>
        <v>018</v>
      </c>
      <c r="L412" t="s">
        <v>544</v>
      </c>
      <c r="M412" t="s">
        <v>547</v>
      </c>
      <c r="N412">
        <v>3000</v>
      </c>
      <c r="O412" t="s">
        <v>56</v>
      </c>
      <c r="P412">
        <v>3351</v>
      </c>
      <c r="Q412" t="s">
        <v>545</v>
      </c>
      <c r="R412">
        <v>0</v>
      </c>
      <c r="S412" t="s">
        <v>58</v>
      </c>
      <c r="T412" s="6">
        <v>462979.2</v>
      </c>
      <c r="U412" s="1">
        <v>470000</v>
      </c>
      <c r="V412" s="1">
        <v>462979.2</v>
      </c>
      <c r="W412" s="1">
        <v>462979.2</v>
      </c>
    </row>
    <row r="413" spans="1:23" x14ac:dyDescent="0.35">
      <c r="A413" t="str">
        <f t="shared" si="27"/>
        <v>1.1-00-X0603001838210</v>
      </c>
      <c r="B413" t="s">
        <v>1027</v>
      </c>
      <c r="C413" t="s">
        <v>269</v>
      </c>
      <c r="D413" s="8" t="s">
        <v>274</v>
      </c>
      <c r="E413" t="str">
        <f t="shared" si="24"/>
        <v>06</v>
      </c>
      <c r="F413" t="s">
        <v>219</v>
      </c>
      <c r="G413" t="s">
        <v>223</v>
      </c>
      <c r="H413" t="str">
        <f t="shared" si="25"/>
        <v>030</v>
      </c>
      <c r="I413" t="s">
        <v>543</v>
      </c>
      <c r="J413" t="s">
        <v>546</v>
      </c>
      <c r="K413" t="str">
        <f t="shared" si="26"/>
        <v>018</v>
      </c>
      <c r="L413" t="s">
        <v>544</v>
      </c>
      <c r="M413" t="s">
        <v>547</v>
      </c>
      <c r="N413">
        <v>3000</v>
      </c>
      <c r="O413" t="s">
        <v>56</v>
      </c>
      <c r="P413">
        <v>3821</v>
      </c>
      <c r="Q413" t="s">
        <v>228</v>
      </c>
      <c r="R413">
        <v>0</v>
      </c>
      <c r="S413" t="s">
        <v>58</v>
      </c>
      <c r="T413" s="6">
        <v>74530</v>
      </c>
      <c r="U413" s="1">
        <v>0</v>
      </c>
      <c r="V413" s="1">
        <v>74530</v>
      </c>
      <c r="W413" s="1">
        <v>74530</v>
      </c>
    </row>
    <row r="414" spans="1:23" x14ac:dyDescent="0.35">
      <c r="A414" t="str">
        <f t="shared" si="27"/>
        <v>1.1-00-X0603001844110</v>
      </c>
      <c r="B414" t="s">
        <v>1027</v>
      </c>
      <c r="C414" t="s">
        <v>269</v>
      </c>
      <c r="D414" s="8" t="s">
        <v>274</v>
      </c>
      <c r="E414" t="str">
        <f t="shared" si="24"/>
        <v>06</v>
      </c>
      <c r="F414" t="s">
        <v>219</v>
      </c>
      <c r="G414" t="s">
        <v>223</v>
      </c>
      <c r="H414" t="str">
        <f t="shared" si="25"/>
        <v>030</v>
      </c>
      <c r="I414" t="s">
        <v>543</v>
      </c>
      <c r="J414" t="s">
        <v>546</v>
      </c>
      <c r="K414" t="str">
        <f t="shared" si="26"/>
        <v>018</v>
      </c>
      <c r="L414" t="s">
        <v>544</v>
      </c>
      <c r="M414" t="s">
        <v>547</v>
      </c>
      <c r="N414">
        <v>4000</v>
      </c>
      <c r="O414" t="s">
        <v>233</v>
      </c>
      <c r="P414">
        <v>4411</v>
      </c>
      <c r="Q414" t="s">
        <v>231</v>
      </c>
      <c r="R414">
        <v>0</v>
      </c>
      <c r="S414" t="s">
        <v>58</v>
      </c>
      <c r="T414" s="6">
        <v>10090000</v>
      </c>
      <c r="U414" s="1">
        <v>10000000</v>
      </c>
      <c r="V414" s="1">
        <v>10090000</v>
      </c>
      <c r="W414" s="1">
        <v>10090000</v>
      </c>
    </row>
    <row r="415" spans="1:23" x14ac:dyDescent="0.35">
      <c r="A415" t="str">
        <f t="shared" si="27"/>
        <v>1.1-00-X0603001844310</v>
      </c>
      <c r="B415" t="s">
        <v>1027</v>
      </c>
      <c r="C415" t="s">
        <v>269</v>
      </c>
      <c r="D415" s="8" t="s">
        <v>274</v>
      </c>
      <c r="E415" t="str">
        <f t="shared" si="24"/>
        <v>06</v>
      </c>
      <c r="F415" t="s">
        <v>219</v>
      </c>
      <c r="G415" t="s">
        <v>223</v>
      </c>
      <c r="H415" t="str">
        <f t="shared" si="25"/>
        <v>030</v>
      </c>
      <c r="I415" t="s">
        <v>543</v>
      </c>
      <c r="J415" t="s">
        <v>546</v>
      </c>
      <c r="K415" t="str">
        <f t="shared" si="26"/>
        <v>018</v>
      </c>
      <c r="L415" t="s">
        <v>544</v>
      </c>
      <c r="M415" t="s">
        <v>547</v>
      </c>
      <c r="N415">
        <v>4000</v>
      </c>
      <c r="O415" t="s">
        <v>233</v>
      </c>
      <c r="P415">
        <v>4431</v>
      </c>
      <c r="Q415" t="s">
        <v>508</v>
      </c>
      <c r="R415">
        <v>0</v>
      </c>
      <c r="S415" t="s">
        <v>58</v>
      </c>
      <c r="T415" s="1">
        <v>0</v>
      </c>
      <c r="U415" s="1">
        <v>0</v>
      </c>
      <c r="V415" s="1">
        <v>0</v>
      </c>
      <c r="W415" s="1">
        <v>0</v>
      </c>
    </row>
    <row r="416" spans="1:23" x14ac:dyDescent="0.35">
      <c r="A416" t="str">
        <f t="shared" si="27"/>
        <v>1.1-00-X0603101844110</v>
      </c>
      <c r="B416" t="s">
        <v>1027</v>
      </c>
      <c r="C416" t="s">
        <v>269</v>
      </c>
      <c r="D416" s="8" t="s">
        <v>274</v>
      </c>
      <c r="E416" t="str">
        <f t="shared" si="24"/>
        <v>06</v>
      </c>
      <c r="F416" t="s">
        <v>219</v>
      </c>
      <c r="G416" t="s">
        <v>223</v>
      </c>
      <c r="H416" t="str">
        <f t="shared" si="25"/>
        <v>031</v>
      </c>
      <c r="I416" t="s">
        <v>548</v>
      </c>
      <c r="J416" t="s">
        <v>549</v>
      </c>
      <c r="K416" t="str">
        <f t="shared" si="26"/>
        <v>018</v>
      </c>
      <c r="L416" t="s">
        <v>544</v>
      </c>
      <c r="M416" t="s">
        <v>547</v>
      </c>
      <c r="N416">
        <v>4000</v>
      </c>
      <c r="O416" t="s">
        <v>233</v>
      </c>
      <c r="P416">
        <v>4411</v>
      </c>
      <c r="Q416" t="s">
        <v>231</v>
      </c>
      <c r="R416">
        <v>0</v>
      </c>
      <c r="S416" t="s">
        <v>58</v>
      </c>
      <c r="T416" s="6">
        <v>55156794.43</v>
      </c>
      <c r="U416" s="1">
        <v>50566898.219999999</v>
      </c>
      <c r="V416" s="1">
        <v>55046596.689999998</v>
      </c>
      <c r="W416" s="1">
        <v>55046596.689999998</v>
      </c>
    </row>
    <row r="417" spans="1:23" x14ac:dyDescent="0.35">
      <c r="A417" t="str">
        <f t="shared" si="27"/>
        <v>1.1-00-X0603201844110</v>
      </c>
      <c r="B417" t="s">
        <v>1027</v>
      </c>
      <c r="C417" t="s">
        <v>269</v>
      </c>
      <c r="D417" s="8" t="s">
        <v>274</v>
      </c>
      <c r="E417" t="str">
        <f t="shared" si="24"/>
        <v>06</v>
      </c>
      <c r="F417" t="s">
        <v>219</v>
      </c>
      <c r="G417" t="s">
        <v>223</v>
      </c>
      <c r="H417" t="str">
        <f t="shared" si="25"/>
        <v>032</v>
      </c>
      <c r="I417" t="s">
        <v>550</v>
      </c>
      <c r="J417" t="s">
        <v>551</v>
      </c>
      <c r="K417" t="str">
        <f t="shared" si="26"/>
        <v>018</v>
      </c>
      <c r="L417" t="s">
        <v>544</v>
      </c>
      <c r="M417" t="s">
        <v>547</v>
      </c>
      <c r="N417">
        <v>4000</v>
      </c>
      <c r="O417" t="s">
        <v>233</v>
      </c>
      <c r="P417">
        <v>4411</v>
      </c>
      <c r="Q417" t="s">
        <v>231</v>
      </c>
      <c r="R417">
        <v>0</v>
      </c>
      <c r="S417" t="s">
        <v>58</v>
      </c>
      <c r="T417" s="6">
        <v>14162986.199999999</v>
      </c>
      <c r="U417" s="1">
        <v>10733101.779999999</v>
      </c>
      <c r="V417" s="1">
        <v>14162986.199999999</v>
      </c>
      <c r="W417" s="1">
        <v>14162986.199999999</v>
      </c>
    </row>
    <row r="418" spans="1:23" x14ac:dyDescent="0.35">
      <c r="A418" t="str">
        <f t="shared" si="27"/>
        <v>1.1-00-X1004803056710</v>
      </c>
      <c r="B418" t="s">
        <v>1027</v>
      </c>
      <c r="C418" t="s">
        <v>269</v>
      </c>
      <c r="D418" s="8" t="s">
        <v>274</v>
      </c>
      <c r="E418" t="str">
        <f t="shared" si="24"/>
        <v>10</v>
      </c>
      <c r="F418" t="s">
        <v>552</v>
      </c>
      <c r="G418" t="s">
        <v>555</v>
      </c>
      <c r="H418" t="str">
        <f t="shared" si="25"/>
        <v>048</v>
      </c>
      <c r="I418" t="s">
        <v>553</v>
      </c>
      <c r="J418" t="s">
        <v>556</v>
      </c>
      <c r="K418" t="str">
        <f t="shared" si="26"/>
        <v>030</v>
      </c>
      <c r="L418" t="s">
        <v>554</v>
      </c>
      <c r="M418" t="s">
        <v>557</v>
      </c>
      <c r="N418">
        <v>5000</v>
      </c>
      <c r="O418" t="s">
        <v>118</v>
      </c>
      <c r="P418">
        <v>5671</v>
      </c>
      <c r="Q418" t="s">
        <v>407</v>
      </c>
      <c r="R418">
        <v>0</v>
      </c>
      <c r="S418" t="s">
        <v>58</v>
      </c>
      <c r="T418" s="1">
        <v>0</v>
      </c>
      <c r="U418" s="1">
        <v>100000</v>
      </c>
      <c r="V418" s="1">
        <v>0</v>
      </c>
      <c r="W418" s="1">
        <v>0</v>
      </c>
    </row>
    <row r="419" spans="1:23" x14ac:dyDescent="0.35">
      <c r="A419" t="str">
        <f t="shared" si="27"/>
        <v>1.1-00-X1004803057810</v>
      </c>
      <c r="B419" t="s">
        <v>1027</v>
      </c>
      <c r="C419" t="s">
        <v>269</v>
      </c>
      <c r="D419" s="8" t="s">
        <v>274</v>
      </c>
      <c r="E419" t="str">
        <f t="shared" si="24"/>
        <v>10</v>
      </c>
      <c r="F419" t="s">
        <v>552</v>
      </c>
      <c r="G419" t="s">
        <v>555</v>
      </c>
      <c r="H419" t="str">
        <f t="shared" si="25"/>
        <v>048</v>
      </c>
      <c r="I419" t="s">
        <v>553</v>
      </c>
      <c r="J419" t="s">
        <v>556</v>
      </c>
      <c r="K419" t="str">
        <f t="shared" si="26"/>
        <v>030</v>
      </c>
      <c r="L419" t="s">
        <v>554</v>
      </c>
      <c r="M419" t="s">
        <v>557</v>
      </c>
      <c r="N419">
        <v>5000</v>
      </c>
      <c r="O419" t="s">
        <v>118</v>
      </c>
      <c r="P419">
        <v>5781</v>
      </c>
      <c r="Q419" t="s">
        <v>559</v>
      </c>
      <c r="R419">
        <v>0</v>
      </c>
      <c r="S419" t="s">
        <v>58</v>
      </c>
      <c r="T419" s="1">
        <v>0</v>
      </c>
      <c r="U419" s="1">
        <v>50000</v>
      </c>
      <c r="V419" s="1">
        <v>0</v>
      </c>
      <c r="W419" s="1">
        <v>0</v>
      </c>
    </row>
    <row r="420" spans="1:23" x14ac:dyDescent="0.35">
      <c r="A420" t="str">
        <f t="shared" si="27"/>
        <v>1.1-00-X1004803021710</v>
      </c>
      <c r="B420" t="s">
        <v>1027</v>
      </c>
      <c r="C420" t="s">
        <v>269</v>
      </c>
      <c r="D420" s="8" t="s">
        <v>274</v>
      </c>
      <c r="E420" t="str">
        <f t="shared" si="24"/>
        <v>10</v>
      </c>
      <c r="F420" t="s">
        <v>552</v>
      </c>
      <c r="G420" t="s">
        <v>555</v>
      </c>
      <c r="H420" t="str">
        <f t="shared" si="25"/>
        <v>048</v>
      </c>
      <c r="I420" t="s">
        <v>553</v>
      </c>
      <c r="J420" t="s">
        <v>556</v>
      </c>
      <c r="K420" t="str">
        <f t="shared" si="26"/>
        <v>030</v>
      </c>
      <c r="L420" t="s">
        <v>554</v>
      </c>
      <c r="M420" t="s">
        <v>557</v>
      </c>
      <c r="N420">
        <v>2000</v>
      </c>
      <c r="O420" t="s">
        <v>105</v>
      </c>
      <c r="P420">
        <v>2171</v>
      </c>
      <c r="Q420" t="s">
        <v>127</v>
      </c>
      <c r="R420">
        <v>0</v>
      </c>
      <c r="S420" t="s">
        <v>58</v>
      </c>
      <c r="T420" s="1">
        <v>0</v>
      </c>
      <c r="U420" s="1">
        <v>30000</v>
      </c>
      <c r="V420" s="1">
        <v>0</v>
      </c>
      <c r="W420" s="1">
        <v>0</v>
      </c>
    </row>
    <row r="421" spans="1:23" x14ac:dyDescent="0.35">
      <c r="A421" t="str">
        <f t="shared" si="27"/>
        <v>1.1-00-X1004803022210</v>
      </c>
      <c r="B421" t="s">
        <v>1027</v>
      </c>
      <c r="C421" t="s">
        <v>269</v>
      </c>
      <c r="D421" s="8" t="s">
        <v>274</v>
      </c>
      <c r="E421" t="str">
        <f t="shared" si="24"/>
        <v>10</v>
      </c>
      <c r="F421" t="s">
        <v>552</v>
      </c>
      <c r="G421" t="s">
        <v>555</v>
      </c>
      <c r="H421" t="str">
        <f t="shared" si="25"/>
        <v>048</v>
      </c>
      <c r="I421" t="s">
        <v>553</v>
      </c>
      <c r="J421" t="s">
        <v>556</v>
      </c>
      <c r="K421" t="str">
        <f t="shared" si="26"/>
        <v>030</v>
      </c>
      <c r="L421" t="s">
        <v>554</v>
      </c>
      <c r="M421" t="s">
        <v>557</v>
      </c>
      <c r="N421">
        <v>2000</v>
      </c>
      <c r="O421" t="s">
        <v>105</v>
      </c>
      <c r="P421">
        <v>2221</v>
      </c>
      <c r="Q421" t="s">
        <v>413</v>
      </c>
      <c r="R421">
        <v>0</v>
      </c>
      <c r="S421" t="s">
        <v>58</v>
      </c>
      <c r="T421" s="1">
        <v>20000</v>
      </c>
      <c r="U421" s="1">
        <v>40000</v>
      </c>
      <c r="V421" s="1">
        <v>0</v>
      </c>
      <c r="W421" s="1">
        <v>0</v>
      </c>
    </row>
    <row r="422" spans="1:23" x14ac:dyDescent="0.35">
      <c r="A422" t="str">
        <f t="shared" si="27"/>
        <v>1.1-00-X1004803025210</v>
      </c>
      <c r="B422" t="s">
        <v>1027</v>
      </c>
      <c r="C422" t="s">
        <v>269</v>
      </c>
      <c r="D422" s="8" t="s">
        <v>274</v>
      </c>
      <c r="E422" t="str">
        <f t="shared" si="24"/>
        <v>10</v>
      </c>
      <c r="F422" t="s">
        <v>552</v>
      </c>
      <c r="G422" t="s">
        <v>555</v>
      </c>
      <c r="H422" t="str">
        <f t="shared" si="25"/>
        <v>048</v>
      </c>
      <c r="I422" t="s">
        <v>553</v>
      </c>
      <c r="J422" t="s">
        <v>556</v>
      </c>
      <c r="K422" t="str">
        <f t="shared" si="26"/>
        <v>030</v>
      </c>
      <c r="L422" t="s">
        <v>554</v>
      </c>
      <c r="M422" t="s">
        <v>557</v>
      </c>
      <c r="N422">
        <v>2000</v>
      </c>
      <c r="O422" t="s">
        <v>105</v>
      </c>
      <c r="P422">
        <v>2521</v>
      </c>
      <c r="Q422" t="s">
        <v>375</v>
      </c>
      <c r="R422">
        <v>0</v>
      </c>
      <c r="S422" t="s">
        <v>58</v>
      </c>
      <c r="T422" s="1">
        <v>0</v>
      </c>
      <c r="U422" s="1">
        <v>50000</v>
      </c>
      <c r="V422" s="1">
        <v>0</v>
      </c>
      <c r="W422" s="1">
        <v>0</v>
      </c>
    </row>
    <row r="423" spans="1:23" x14ac:dyDescent="0.35">
      <c r="A423" t="str">
        <f t="shared" si="27"/>
        <v>1.1-00-X1004803025910</v>
      </c>
      <c r="B423" t="s">
        <v>1027</v>
      </c>
      <c r="C423" t="s">
        <v>269</v>
      </c>
      <c r="D423" s="8" t="s">
        <v>274</v>
      </c>
      <c r="E423" t="str">
        <f t="shared" si="24"/>
        <v>10</v>
      </c>
      <c r="F423" t="s">
        <v>552</v>
      </c>
      <c r="G423" t="s">
        <v>555</v>
      </c>
      <c r="H423" t="str">
        <f t="shared" si="25"/>
        <v>048</v>
      </c>
      <c r="I423" t="s">
        <v>553</v>
      </c>
      <c r="J423" t="s">
        <v>556</v>
      </c>
      <c r="K423" t="str">
        <f t="shared" si="26"/>
        <v>030</v>
      </c>
      <c r="L423" t="s">
        <v>554</v>
      </c>
      <c r="M423" t="s">
        <v>557</v>
      </c>
      <c r="N423">
        <v>2000</v>
      </c>
      <c r="O423" t="s">
        <v>105</v>
      </c>
      <c r="P423">
        <v>2591</v>
      </c>
      <c r="Q423" t="s">
        <v>560</v>
      </c>
      <c r="R423">
        <v>0</v>
      </c>
      <c r="S423" t="s">
        <v>58</v>
      </c>
      <c r="T423" s="1">
        <v>3757792.84</v>
      </c>
      <c r="U423" s="1">
        <v>2500000</v>
      </c>
      <c r="V423" s="1">
        <v>3757792.84</v>
      </c>
      <c r="W423" s="1">
        <v>3757792.84</v>
      </c>
    </row>
    <row r="424" spans="1:23" x14ac:dyDescent="0.35">
      <c r="A424" t="str">
        <f t="shared" si="27"/>
        <v>1.1-00-X1004803033910</v>
      </c>
      <c r="B424" t="s">
        <v>1027</v>
      </c>
      <c r="C424" t="s">
        <v>269</v>
      </c>
      <c r="D424" s="8" t="s">
        <v>274</v>
      </c>
      <c r="E424" t="str">
        <f t="shared" si="24"/>
        <v>10</v>
      </c>
      <c r="F424" t="s">
        <v>552</v>
      </c>
      <c r="G424" t="s">
        <v>555</v>
      </c>
      <c r="H424" t="str">
        <f t="shared" si="25"/>
        <v>048</v>
      </c>
      <c r="I424" t="s">
        <v>553</v>
      </c>
      <c r="J424" t="s">
        <v>556</v>
      </c>
      <c r="K424" t="str">
        <f t="shared" si="26"/>
        <v>030</v>
      </c>
      <c r="L424" t="s">
        <v>554</v>
      </c>
      <c r="M424" t="s">
        <v>557</v>
      </c>
      <c r="N424">
        <v>3000</v>
      </c>
      <c r="O424" t="s">
        <v>56</v>
      </c>
      <c r="P424">
        <v>3391</v>
      </c>
      <c r="Q424" t="s">
        <v>129</v>
      </c>
      <c r="R424">
        <v>0</v>
      </c>
      <c r="S424" t="s">
        <v>58</v>
      </c>
      <c r="T424" s="1">
        <v>0</v>
      </c>
      <c r="U424" s="1">
        <v>0</v>
      </c>
      <c r="V424" s="1">
        <v>0</v>
      </c>
      <c r="W424" s="1">
        <v>0</v>
      </c>
    </row>
    <row r="425" spans="1:23" x14ac:dyDescent="0.35">
      <c r="A425" t="str">
        <f t="shared" si="27"/>
        <v>1.1-00-X1004803038210</v>
      </c>
      <c r="B425" t="s">
        <v>1027</v>
      </c>
      <c r="C425" t="s">
        <v>269</v>
      </c>
      <c r="D425" s="8" t="s">
        <v>274</v>
      </c>
      <c r="E425" t="str">
        <f t="shared" si="24"/>
        <v>10</v>
      </c>
      <c r="F425" t="s">
        <v>552</v>
      </c>
      <c r="G425" t="s">
        <v>555</v>
      </c>
      <c r="H425" t="str">
        <f t="shared" si="25"/>
        <v>048</v>
      </c>
      <c r="I425" t="s">
        <v>553</v>
      </c>
      <c r="J425" t="s">
        <v>556</v>
      </c>
      <c r="K425" t="str">
        <f t="shared" si="26"/>
        <v>030</v>
      </c>
      <c r="L425" t="s">
        <v>554</v>
      </c>
      <c r="M425" t="s">
        <v>557</v>
      </c>
      <c r="N425">
        <v>3000</v>
      </c>
      <c r="O425" t="s">
        <v>56</v>
      </c>
      <c r="P425">
        <v>3821</v>
      </c>
      <c r="Q425" t="s">
        <v>228</v>
      </c>
      <c r="R425">
        <v>0</v>
      </c>
      <c r="S425" t="s">
        <v>58</v>
      </c>
      <c r="T425" s="1">
        <v>619981</v>
      </c>
      <c r="U425" s="1">
        <v>500000</v>
      </c>
      <c r="V425" s="1">
        <v>619981</v>
      </c>
      <c r="W425" s="1">
        <v>619981</v>
      </c>
    </row>
    <row r="426" spans="1:23" x14ac:dyDescent="0.35">
      <c r="A426" t="str">
        <f t="shared" si="27"/>
        <v>1.1-00-X1004803042110</v>
      </c>
      <c r="B426" t="s">
        <v>1027</v>
      </c>
      <c r="C426" t="s">
        <v>269</v>
      </c>
      <c r="D426" s="8" t="s">
        <v>274</v>
      </c>
      <c r="E426" t="str">
        <f t="shared" si="24"/>
        <v>10</v>
      </c>
      <c r="F426" t="s">
        <v>552</v>
      </c>
      <c r="G426" t="s">
        <v>555</v>
      </c>
      <c r="H426" t="str">
        <f t="shared" si="25"/>
        <v>048</v>
      </c>
      <c r="I426" t="s">
        <v>553</v>
      </c>
      <c r="J426" t="s">
        <v>556</v>
      </c>
      <c r="K426" t="str">
        <f t="shared" si="26"/>
        <v>030</v>
      </c>
      <c r="L426" t="s">
        <v>554</v>
      </c>
      <c r="M426" t="s">
        <v>557</v>
      </c>
      <c r="N426">
        <v>4000</v>
      </c>
      <c r="O426" t="s">
        <v>233</v>
      </c>
      <c r="P426">
        <v>4211</v>
      </c>
      <c r="Q426" t="s">
        <v>291</v>
      </c>
      <c r="R426">
        <v>0</v>
      </c>
      <c r="S426" t="s">
        <v>58</v>
      </c>
      <c r="T426" s="1">
        <v>398400</v>
      </c>
      <c r="U426" s="1">
        <v>1200000</v>
      </c>
      <c r="V426" s="1">
        <v>398400</v>
      </c>
      <c r="W426" s="1">
        <v>398400</v>
      </c>
    </row>
    <row r="427" spans="1:23" x14ac:dyDescent="0.35">
      <c r="A427" t="str">
        <f t="shared" si="27"/>
        <v>1.1-00-X10048030441132</v>
      </c>
      <c r="B427" t="s">
        <v>1027</v>
      </c>
      <c r="C427" t="s">
        <v>269</v>
      </c>
      <c r="D427" s="8" t="s">
        <v>274</v>
      </c>
      <c r="E427" t="str">
        <f t="shared" si="24"/>
        <v>10</v>
      </c>
      <c r="F427" t="s">
        <v>552</v>
      </c>
      <c r="G427" t="s">
        <v>555</v>
      </c>
      <c r="H427" t="str">
        <f t="shared" si="25"/>
        <v>048</v>
      </c>
      <c r="I427" t="s">
        <v>553</v>
      </c>
      <c r="J427" t="s">
        <v>556</v>
      </c>
      <c r="K427" t="str">
        <f t="shared" si="26"/>
        <v>030</v>
      </c>
      <c r="L427" t="s">
        <v>554</v>
      </c>
      <c r="M427" t="s">
        <v>557</v>
      </c>
      <c r="N427">
        <v>4000</v>
      </c>
      <c r="O427" t="s">
        <v>233</v>
      </c>
      <c r="P427">
        <v>4411</v>
      </c>
      <c r="Q427" t="s">
        <v>231</v>
      </c>
      <c r="R427">
        <v>32</v>
      </c>
      <c r="S427" t="s">
        <v>561</v>
      </c>
      <c r="T427" s="1">
        <v>361439.79</v>
      </c>
      <c r="U427" s="1">
        <v>0</v>
      </c>
      <c r="V427" s="1">
        <v>166298.76</v>
      </c>
      <c r="W427" s="1">
        <v>0</v>
      </c>
    </row>
    <row r="428" spans="1:23" x14ac:dyDescent="0.35">
      <c r="A428" t="str">
        <f t="shared" si="27"/>
        <v>1.1-00-X09042026382121</v>
      </c>
      <c r="B428" t="s">
        <v>1027</v>
      </c>
      <c r="C428" t="s">
        <v>269</v>
      </c>
      <c r="D428" s="8" t="s">
        <v>274</v>
      </c>
      <c r="E428" t="str">
        <f t="shared" si="24"/>
        <v>09</v>
      </c>
      <c r="F428" t="s">
        <v>410</v>
      </c>
      <c r="G428" t="s">
        <v>414</v>
      </c>
      <c r="H428" t="str">
        <f t="shared" si="25"/>
        <v>042</v>
      </c>
      <c r="I428" t="s">
        <v>572</v>
      </c>
      <c r="J428" t="s">
        <v>574</v>
      </c>
      <c r="K428" t="str">
        <f t="shared" si="26"/>
        <v>026</v>
      </c>
      <c r="L428" t="s">
        <v>573</v>
      </c>
      <c r="M428" t="s">
        <v>575</v>
      </c>
      <c r="N428">
        <v>3000</v>
      </c>
      <c r="O428" t="s">
        <v>56</v>
      </c>
      <c r="P428">
        <v>3821</v>
      </c>
      <c r="Q428" t="s">
        <v>228</v>
      </c>
      <c r="R428">
        <v>21</v>
      </c>
      <c r="S428" t="s">
        <v>583</v>
      </c>
      <c r="T428" s="9">
        <v>497495</v>
      </c>
      <c r="U428" s="1">
        <v>499993.16</v>
      </c>
      <c r="V428" s="1">
        <v>497495</v>
      </c>
      <c r="W428" s="1">
        <v>497495</v>
      </c>
    </row>
    <row r="429" spans="1:23" x14ac:dyDescent="0.35">
      <c r="A429" t="str">
        <f t="shared" si="27"/>
        <v>1.1-00-X09042026382122</v>
      </c>
      <c r="B429" t="s">
        <v>1027</v>
      </c>
      <c r="C429" t="s">
        <v>269</v>
      </c>
      <c r="D429" s="8" t="s">
        <v>274</v>
      </c>
      <c r="E429" t="str">
        <f t="shared" si="24"/>
        <v>09</v>
      </c>
      <c r="F429" t="s">
        <v>410</v>
      </c>
      <c r="G429" t="s">
        <v>414</v>
      </c>
      <c r="H429" t="str">
        <f t="shared" si="25"/>
        <v>042</v>
      </c>
      <c r="I429" t="s">
        <v>572</v>
      </c>
      <c r="J429" t="s">
        <v>574</v>
      </c>
      <c r="K429" t="str">
        <f t="shared" si="26"/>
        <v>026</v>
      </c>
      <c r="L429" t="s">
        <v>573</v>
      </c>
      <c r="M429" t="s">
        <v>575</v>
      </c>
      <c r="N429">
        <v>3000</v>
      </c>
      <c r="O429" t="s">
        <v>56</v>
      </c>
      <c r="P429">
        <v>3821</v>
      </c>
      <c r="Q429" t="s">
        <v>228</v>
      </c>
      <c r="R429">
        <v>22</v>
      </c>
      <c r="S429" t="s">
        <v>584</v>
      </c>
      <c r="T429" s="9">
        <v>744720</v>
      </c>
      <c r="U429" s="1">
        <v>499993.16</v>
      </c>
      <c r="V429" s="1">
        <v>744720</v>
      </c>
      <c r="W429" s="1">
        <v>744720</v>
      </c>
    </row>
    <row r="430" spans="1:23" x14ac:dyDescent="0.35">
      <c r="A430" t="str">
        <f t="shared" si="27"/>
        <v>1.1-00-X09042026382129</v>
      </c>
      <c r="B430" t="s">
        <v>1027</v>
      </c>
      <c r="C430" t="s">
        <v>269</v>
      </c>
      <c r="D430" s="8" t="s">
        <v>274</v>
      </c>
      <c r="E430" t="str">
        <f t="shared" si="24"/>
        <v>09</v>
      </c>
      <c r="F430" t="s">
        <v>410</v>
      </c>
      <c r="G430" t="s">
        <v>414</v>
      </c>
      <c r="H430" t="str">
        <f t="shared" si="25"/>
        <v>042</v>
      </c>
      <c r="I430" t="s">
        <v>572</v>
      </c>
      <c r="J430" t="s">
        <v>574</v>
      </c>
      <c r="K430" t="str">
        <f t="shared" si="26"/>
        <v>026</v>
      </c>
      <c r="L430" t="s">
        <v>573</v>
      </c>
      <c r="M430" t="s">
        <v>575</v>
      </c>
      <c r="N430">
        <v>3000</v>
      </c>
      <c r="O430" t="s">
        <v>56</v>
      </c>
      <c r="P430">
        <v>3821</v>
      </c>
      <c r="Q430" t="s">
        <v>228</v>
      </c>
      <c r="R430">
        <v>29</v>
      </c>
      <c r="S430" t="s">
        <v>588</v>
      </c>
      <c r="T430" s="9">
        <v>200000</v>
      </c>
      <c r="U430" s="1">
        <v>200000</v>
      </c>
      <c r="V430" s="1">
        <v>200000</v>
      </c>
      <c r="W430" s="1">
        <v>200000</v>
      </c>
    </row>
    <row r="431" spans="1:23" x14ac:dyDescent="0.35">
      <c r="A431" t="str">
        <f t="shared" si="27"/>
        <v>1.1-00-X09047029382126</v>
      </c>
      <c r="B431" t="s">
        <v>1027</v>
      </c>
      <c r="C431" t="s">
        <v>269</v>
      </c>
      <c r="D431" s="8" t="s">
        <v>274</v>
      </c>
      <c r="E431" t="str">
        <f t="shared" si="24"/>
        <v>09</v>
      </c>
      <c r="F431" t="s">
        <v>410</v>
      </c>
      <c r="G431" t="s">
        <v>414</v>
      </c>
      <c r="H431" t="str">
        <f t="shared" si="25"/>
        <v>047</v>
      </c>
      <c r="I431" t="s">
        <v>593</v>
      </c>
      <c r="J431" t="s">
        <v>596</v>
      </c>
      <c r="K431" t="str">
        <f t="shared" si="26"/>
        <v>029</v>
      </c>
      <c r="L431" t="s">
        <v>594</v>
      </c>
      <c r="M431" t="s">
        <v>597</v>
      </c>
      <c r="N431">
        <v>3000</v>
      </c>
      <c r="O431" t="s">
        <v>56</v>
      </c>
      <c r="P431">
        <v>3821</v>
      </c>
      <c r="Q431" t="s">
        <v>228</v>
      </c>
      <c r="R431">
        <v>26</v>
      </c>
      <c r="S431" t="s">
        <v>595</v>
      </c>
      <c r="T431" s="9">
        <v>591600</v>
      </c>
      <c r="U431" s="1">
        <v>700000</v>
      </c>
      <c r="V431" s="1">
        <v>591600</v>
      </c>
      <c r="W431" s="1">
        <v>591600</v>
      </c>
    </row>
    <row r="432" spans="1:23" x14ac:dyDescent="0.35">
      <c r="A432" t="str">
        <f t="shared" si="27"/>
        <v>1.1-00-X09047029441127</v>
      </c>
      <c r="B432" t="s">
        <v>1027</v>
      </c>
      <c r="C432" t="s">
        <v>269</v>
      </c>
      <c r="D432" s="8" t="s">
        <v>274</v>
      </c>
      <c r="E432" t="str">
        <f t="shared" si="24"/>
        <v>09</v>
      </c>
      <c r="F432" t="s">
        <v>410</v>
      </c>
      <c r="G432" t="s">
        <v>414</v>
      </c>
      <c r="H432" t="str">
        <f t="shared" si="25"/>
        <v>047</v>
      </c>
      <c r="I432" t="s">
        <v>593</v>
      </c>
      <c r="J432" t="s">
        <v>596</v>
      </c>
      <c r="K432" t="str">
        <f t="shared" si="26"/>
        <v>029</v>
      </c>
      <c r="L432" t="s">
        <v>594</v>
      </c>
      <c r="M432" t="s">
        <v>597</v>
      </c>
      <c r="N432">
        <v>4000</v>
      </c>
      <c r="O432" t="s">
        <v>233</v>
      </c>
      <c r="P432">
        <v>4411</v>
      </c>
      <c r="Q432" t="s">
        <v>231</v>
      </c>
      <c r="R432">
        <v>27</v>
      </c>
      <c r="S432" t="s">
        <v>598</v>
      </c>
      <c r="T432" s="9">
        <v>50000</v>
      </c>
      <c r="U432" s="1">
        <v>50000</v>
      </c>
      <c r="V432" s="1">
        <v>50000</v>
      </c>
      <c r="W432" s="1">
        <v>50000</v>
      </c>
    </row>
    <row r="433" spans="1:23" x14ac:dyDescent="0.35">
      <c r="A433" t="str">
        <f t="shared" si="27"/>
        <v>1.1-00-X0904302722210</v>
      </c>
      <c r="B433" t="s">
        <v>1027</v>
      </c>
      <c r="C433" t="s">
        <v>269</v>
      </c>
      <c r="D433" s="8" t="s">
        <v>274</v>
      </c>
      <c r="E433" t="str">
        <f t="shared" si="24"/>
        <v>09</v>
      </c>
      <c r="F433" t="s">
        <v>410</v>
      </c>
      <c r="G433" t="s">
        <v>414</v>
      </c>
      <c r="H433" t="str">
        <f t="shared" si="25"/>
        <v>043</v>
      </c>
      <c r="I433" t="s">
        <v>411</v>
      </c>
      <c r="J433" t="s">
        <v>415</v>
      </c>
      <c r="K433" t="str">
        <f t="shared" si="26"/>
        <v>027</v>
      </c>
      <c r="L433" t="s">
        <v>412</v>
      </c>
      <c r="M433" t="s">
        <v>416</v>
      </c>
      <c r="N433">
        <v>2000</v>
      </c>
      <c r="O433" t="s">
        <v>105</v>
      </c>
      <c r="P433">
        <v>2221</v>
      </c>
      <c r="Q433" t="s">
        <v>413</v>
      </c>
      <c r="R433">
        <v>0</v>
      </c>
      <c r="S433" t="s">
        <v>58</v>
      </c>
      <c r="T433" s="6">
        <v>59000</v>
      </c>
      <c r="U433" s="1">
        <v>25000</v>
      </c>
      <c r="V433" s="1">
        <v>59000</v>
      </c>
      <c r="W433" s="1">
        <v>59000</v>
      </c>
    </row>
    <row r="434" spans="1:23" x14ac:dyDescent="0.35">
      <c r="A434" t="str">
        <f t="shared" si="27"/>
        <v>1.1-00-X0904302727210</v>
      </c>
      <c r="B434" t="s">
        <v>1027</v>
      </c>
      <c r="C434" t="s">
        <v>269</v>
      </c>
      <c r="D434" s="8" t="s">
        <v>274</v>
      </c>
      <c r="E434" t="str">
        <f t="shared" si="24"/>
        <v>09</v>
      </c>
      <c r="F434" t="s">
        <v>410</v>
      </c>
      <c r="G434" t="s">
        <v>414</v>
      </c>
      <c r="H434" t="str">
        <f t="shared" si="25"/>
        <v>043</v>
      </c>
      <c r="I434" t="s">
        <v>411</v>
      </c>
      <c r="J434" t="s">
        <v>415</v>
      </c>
      <c r="K434" t="str">
        <f t="shared" si="26"/>
        <v>027</v>
      </c>
      <c r="L434" t="s">
        <v>412</v>
      </c>
      <c r="M434" t="s">
        <v>416</v>
      </c>
      <c r="N434">
        <v>2000</v>
      </c>
      <c r="O434" t="s">
        <v>105</v>
      </c>
      <c r="P434">
        <v>2721</v>
      </c>
      <c r="Q434" t="s">
        <v>377</v>
      </c>
      <c r="R434">
        <v>0</v>
      </c>
      <c r="S434" t="s">
        <v>58</v>
      </c>
      <c r="T434" s="6">
        <v>33872.230000000003</v>
      </c>
      <c r="U434" s="1">
        <v>75000</v>
      </c>
      <c r="V434" s="1">
        <v>33872.230000000003</v>
      </c>
      <c r="W434" s="1">
        <v>33872.230000000003</v>
      </c>
    </row>
    <row r="435" spans="1:23" x14ac:dyDescent="0.35">
      <c r="A435" t="str">
        <f t="shared" si="27"/>
        <v>1.1-00-X0904302729110</v>
      </c>
      <c r="B435" t="s">
        <v>1027</v>
      </c>
      <c r="C435" t="s">
        <v>269</v>
      </c>
      <c r="D435" s="8" t="s">
        <v>274</v>
      </c>
      <c r="E435" t="str">
        <f t="shared" si="24"/>
        <v>09</v>
      </c>
      <c r="F435" t="s">
        <v>410</v>
      </c>
      <c r="G435" t="s">
        <v>414</v>
      </c>
      <c r="H435" t="str">
        <f t="shared" si="25"/>
        <v>043</v>
      </c>
      <c r="I435" t="s">
        <v>411</v>
      </c>
      <c r="J435" t="s">
        <v>415</v>
      </c>
      <c r="K435" t="str">
        <f t="shared" si="26"/>
        <v>027</v>
      </c>
      <c r="L435" t="s">
        <v>412</v>
      </c>
      <c r="M435" t="s">
        <v>416</v>
      </c>
      <c r="N435">
        <v>2000</v>
      </c>
      <c r="O435" t="s">
        <v>105</v>
      </c>
      <c r="P435">
        <v>2911</v>
      </c>
      <c r="Q435" t="s">
        <v>312</v>
      </c>
      <c r="R435">
        <v>0</v>
      </c>
      <c r="S435" t="s">
        <v>58</v>
      </c>
      <c r="T435" s="6">
        <v>49938</v>
      </c>
      <c r="U435" s="1">
        <v>50000</v>
      </c>
      <c r="V435" s="1">
        <v>49938</v>
      </c>
      <c r="W435" s="1">
        <v>49938</v>
      </c>
    </row>
    <row r="436" spans="1:23" x14ac:dyDescent="0.35">
      <c r="A436" t="str">
        <f t="shared" si="27"/>
        <v>1.1-00-X0904302735710</v>
      </c>
      <c r="B436" t="s">
        <v>1027</v>
      </c>
      <c r="C436" t="s">
        <v>269</v>
      </c>
      <c r="D436" s="8" t="s">
        <v>274</v>
      </c>
      <c r="E436" t="str">
        <f t="shared" si="24"/>
        <v>09</v>
      </c>
      <c r="F436" t="s">
        <v>410</v>
      </c>
      <c r="G436" t="s">
        <v>414</v>
      </c>
      <c r="H436" t="str">
        <f t="shared" si="25"/>
        <v>043</v>
      </c>
      <c r="I436" t="s">
        <v>411</v>
      </c>
      <c r="J436" t="s">
        <v>415</v>
      </c>
      <c r="K436" t="str">
        <f t="shared" si="26"/>
        <v>027</v>
      </c>
      <c r="L436" t="s">
        <v>412</v>
      </c>
      <c r="M436" t="s">
        <v>416</v>
      </c>
      <c r="N436">
        <v>3000</v>
      </c>
      <c r="O436" t="s">
        <v>56</v>
      </c>
      <c r="P436">
        <v>3571</v>
      </c>
      <c r="Q436" t="s">
        <v>392</v>
      </c>
      <c r="R436">
        <v>0</v>
      </c>
      <c r="S436" t="s">
        <v>58</v>
      </c>
      <c r="T436" s="6">
        <v>197664</v>
      </c>
      <c r="U436" s="1">
        <v>200000</v>
      </c>
      <c r="V436" s="1">
        <v>197664</v>
      </c>
      <c r="W436" s="1">
        <v>197664</v>
      </c>
    </row>
    <row r="437" spans="1:23" x14ac:dyDescent="0.35">
      <c r="A437" t="str">
        <f t="shared" si="27"/>
        <v>1.1-00-X0904502843110</v>
      </c>
      <c r="B437" t="s">
        <v>1027</v>
      </c>
      <c r="C437" t="s">
        <v>269</v>
      </c>
      <c r="D437" s="8" t="s">
        <v>274</v>
      </c>
      <c r="E437" t="str">
        <f t="shared" si="24"/>
        <v>09</v>
      </c>
      <c r="F437" t="s">
        <v>410</v>
      </c>
      <c r="G437" t="s">
        <v>414</v>
      </c>
      <c r="H437" t="str">
        <f t="shared" si="25"/>
        <v>045</v>
      </c>
      <c r="I437" t="s">
        <v>565</v>
      </c>
      <c r="J437" t="s">
        <v>568</v>
      </c>
      <c r="K437" t="str">
        <f t="shared" si="26"/>
        <v>028</v>
      </c>
      <c r="L437" t="s">
        <v>566</v>
      </c>
      <c r="M437" t="s">
        <v>569</v>
      </c>
      <c r="N437">
        <v>4000</v>
      </c>
      <c r="O437" t="s">
        <v>233</v>
      </c>
      <c r="P437">
        <v>4311</v>
      </c>
      <c r="Q437" t="s">
        <v>340</v>
      </c>
      <c r="R437">
        <v>0</v>
      </c>
      <c r="S437" t="s">
        <v>58</v>
      </c>
      <c r="T437" s="6">
        <v>1950000</v>
      </c>
      <c r="U437" s="1">
        <v>2000000</v>
      </c>
      <c r="V437" s="1">
        <v>1950000</v>
      </c>
      <c r="W437" s="1">
        <v>1950000</v>
      </c>
    </row>
    <row r="438" spans="1:23" x14ac:dyDescent="0.35">
      <c r="A438" t="str">
        <f t="shared" si="27"/>
        <v>1.1-00-X0904602843110</v>
      </c>
      <c r="B438" t="s">
        <v>1027</v>
      </c>
      <c r="C438" t="s">
        <v>269</v>
      </c>
      <c r="D438" s="8" t="s">
        <v>274</v>
      </c>
      <c r="E438" t="str">
        <f t="shared" si="24"/>
        <v>09</v>
      </c>
      <c r="F438" t="s">
        <v>410</v>
      </c>
      <c r="G438" t="s">
        <v>414</v>
      </c>
      <c r="H438" t="str">
        <f t="shared" si="25"/>
        <v>046</v>
      </c>
      <c r="I438" t="s">
        <v>570</v>
      </c>
      <c r="J438" t="s">
        <v>571</v>
      </c>
      <c r="K438" t="str">
        <f t="shared" si="26"/>
        <v>028</v>
      </c>
      <c r="L438" t="s">
        <v>566</v>
      </c>
      <c r="M438" t="s">
        <v>569</v>
      </c>
      <c r="N438">
        <v>4000</v>
      </c>
      <c r="O438" t="s">
        <v>233</v>
      </c>
      <c r="P438">
        <v>4311</v>
      </c>
      <c r="Q438" t="s">
        <v>340</v>
      </c>
      <c r="R438">
        <v>0</v>
      </c>
      <c r="S438" t="s">
        <v>58</v>
      </c>
      <c r="T438" s="6">
        <v>300000</v>
      </c>
      <c r="U438" s="1">
        <v>300000</v>
      </c>
      <c r="V438" s="1">
        <v>295000</v>
      </c>
      <c r="W438" s="1">
        <v>292500</v>
      </c>
    </row>
    <row r="439" spans="1:23" x14ac:dyDescent="0.35">
      <c r="A439" t="str">
        <f t="shared" si="27"/>
        <v>1.1-00-X0904202653110</v>
      </c>
      <c r="B439" t="s">
        <v>1027</v>
      </c>
      <c r="C439" t="s">
        <v>269</v>
      </c>
      <c r="D439" s="8" t="s">
        <v>274</v>
      </c>
      <c r="E439" t="str">
        <f t="shared" si="24"/>
        <v>09</v>
      </c>
      <c r="F439" t="s">
        <v>410</v>
      </c>
      <c r="G439" t="s">
        <v>414</v>
      </c>
      <c r="H439" t="str">
        <f t="shared" si="25"/>
        <v>042</v>
      </c>
      <c r="I439" t="s">
        <v>572</v>
      </c>
      <c r="J439" t="s">
        <v>574</v>
      </c>
      <c r="K439" t="str">
        <f t="shared" si="26"/>
        <v>026</v>
      </c>
      <c r="L439" t="s">
        <v>573</v>
      </c>
      <c r="M439" t="s">
        <v>575</v>
      </c>
      <c r="N439">
        <v>5000</v>
      </c>
      <c r="O439" t="s">
        <v>118</v>
      </c>
      <c r="P439">
        <v>5311</v>
      </c>
      <c r="Q439" t="s">
        <v>451</v>
      </c>
      <c r="R439">
        <v>0</v>
      </c>
      <c r="S439" t="s">
        <v>58</v>
      </c>
      <c r="T439" s="6">
        <v>187410.41</v>
      </c>
      <c r="U439" s="1">
        <v>86000</v>
      </c>
      <c r="V439" s="1">
        <v>187410.41</v>
      </c>
      <c r="W439" s="1">
        <v>187410.41</v>
      </c>
    </row>
    <row r="440" spans="1:23" x14ac:dyDescent="0.35">
      <c r="A440" t="str">
        <f t="shared" si="27"/>
        <v>1.1-00-X0904202654510</v>
      </c>
      <c r="B440" t="s">
        <v>1027</v>
      </c>
      <c r="C440" t="s">
        <v>269</v>
      </c>
      <c r="D440" s="8" t="s">
        <v>274</v>
      </c>
      <c r="E440" t="str">
        <f t="shared" si="24"/>
        <v>09</v>
      </c>
      <c r="F440" t="s">
        <v>410</v>
      </c>
      <c r="G440" t="s">
        <v>414</v>
      </c>
      <c r="H440" t="str">
        <f t="shared" si="25"/>
        <v>042</v>
      </c>
      <c r="I440" t="s">
        <v>572</v>
      </c>
      <c r="J440" t="s">
        <v>574</v>
      </c>
      <c r="K440" t="str">
        <f t="shared" si="26"/>
        <v>026</v>
      </c>
      <c r="L440" t="s">
        <v>573</v>
      </c>
      <c r="M440" t="s">
        <v>575</v>
      </c>
      <c r="N440">
        <v>5000</v>
      </c>
      <c r="O440" t="s">
        <v>118</v>
      </c>
      <c r="P440">
        <v>5451</v>
      </c>
      <c r="Q440" t="s">
        <v>576</v>
      </c>
      <c r="R440">
        <v>0</v>
      </c>
      <c r="S440" t="s">
        <v>58</v>
      </c>
      <c r="T440" s="6">
        <v>106000</v>
      </c>
      <c r="U440" s="1">
        <v>0</v>
      </c>
      <c r="V440" s="1">
        <v>106000</v>
      </c>
      <c r="W440" s="1">
        <v>106000</v>
      </c>
    </row>
    <row r="441" spans="1:23" x14ac:dyDescent="0.35">
      <c r="A441" t="str">
        <f t="shared" si="27"/>
        <v>1.1-00-X0904202656110</v>
      </c>
      <c r="B441" t="s">
        <v>1027</v>
      </c>
      <c r="C441" t="s">
        <v>269</v>
      </c>
      <c r="D441" s="8" t="s">
        <v>274</v>
      </c>
      <c r="E441" t="str">
        <f t="shared" si="24"/>
        <v>09</v>
      </c>
      <c r="F441" t="s">
        <v>410</v>
      </c>
      <c r="G441" t="s">
        <v>414</v>
      </c>
      <c r="H441" t="str">
        <f t="shared" si="25"/>
        <v>042</v>
      </c>
      <c r="I441" t="s">
        <v>572</v>
      </c>
      <c r="J441" t="s">
        <v>574</v>
      </c>
      <c r="K441" t="str">
        <f t="shared" si="26"/>
        <v>026</v>
      </c>
      <c r="L441" t="s">
        <v>573</v>
      </c>
      <c r="M441" t="s">
        <v>575</v>
      </c>
      <c r="N441">
        <v>5000</v>
      </c>
      <c r="O441" t="s">
        <v>118</v>
      </c>
      <c r="P441">
        <v>5611</v>
      </c>
      <c r="Q441" t="s">
        <v>403</v>
      </c>
      <c r="R441">
        <v>0</v>
      </c>
      <c r="S441" t="s">
        <v>58</v>
      </c>
      <c r="T441" s="1">
        <v>0</v>
      </c>
      <c r="U441" s="1">
        <v>0</v>
      </c>
      <c r="V441" s="1">
        <v>0</v>
      </c>
      <c r="W441" s="1">
        <v>0</v>
      </c>
    </row>
    <row r="442" spans="1:23" x14ac:dyDescent="0.35">
      <c r="A442" t="str">
        <f t="shared" si="27"/>
        <v>1.1-00-X0904202656710</v>
      </c>
      <c r="B442" t="s">
        <v>1027</v>
      </c>
      <c r="C442" t="s">
        <v>269</v>
      </c>
      <c r="D442" s="8" t="s">
        <v>274</v>
      </c>
      <c r="E442" t="str">
        <f t="shared" si="24"/>
        <v>09</v>
      </c>
      <c r="F442" t="s">
        <v>410</v>
      </c>
      <c r="G442" t="s">
        <v>414</v>
      </c>
      <c r="H442" t="str">
        <f t="shared" si="25"/>
        <v>042</v>
      </c>
      <c r="I442" t="s">
        <v>572</v>
      </c>
      <c r="J442" t="s">
        <v>574</v>
      </c>
      <c r="K442" t="str">
        <f t="shared" si="26"/>
        <v>026</v>
      </c>
      <c r="L442" t="s">
        <v>573</v>
      </c>
      <c r="M442" t="s">
        <v>575</v>
      </c>
      <c r="N442">
        <v>5000</v>
      </c>
      <c r="O442" t="s">
        <v>118</v>
      </c>
      <c r="P442">
        <v>5671</v>
      </c>
      <c r="Q442" t="s">
        <v>407</v>
      </c>
      <c r="R442">
        <v>0</v>
      </c>
      <c r="S442" t="s">
        <v>58</v>
      </c>
      <c r="T442" s="6">
        <v>148480</v>
      </c>
      <c r="U442" s="1">
        <v>0</v>
      </c>
      <c r="V442" s="1">
        <v>148480</v>
      </c>
      <c r="W442" s="1">
        <v>148480</v>
      </c>
    </row>
    <row r="443" spans="1:23" x14ac:dyDescent="0.35">
      <c r="A443" t="str">
        <f t="shared" si="27"/>
        <v>1.1-00-X0904202622210</v>
      </c>
      <c r="B443" t="s">
        <v>1027</v>
      </c>
      <c r="C443" t="s">
        <v>269</v>
      </c>
      <c r="D443" s="8" t="s">
        <v>274</v>
      </c>
      <c r="E443" t="str">
        <f t="shared" si="24"/>
        <v>09</v>
      </c>
      <c r="F443" t="s">
        <v>410</v>
      </c>
      <c r="G443" t="s">
        <v>414</v>
      </c>
      <c r="H443" t="str">
        <f t="shared" si="25"/>
        <v>042</v>
      </c>
      <c r="I443" t="s">
        <v>572</v>
      </c>
      <c r="J443" t="s">
        <v>574</v>
      </c>
      <c r="K443" t="str">
        <f t="shared" si="26"/>
        <v>026</v>
      </c>
      <c r="L443" t="s">
        <v>573</v>
      </c>
      <c r="M443" t="s">
        <v>575</v>
      </c>
      <c r="N443">
        <v>2000</v>
      </c>
      <c r="O443" t="s">
        <v>105</v>
      </c>
      <c r="P443">
        <v>2221</v>
      </c>
      <c r="Q443" t="s">
        <v>413</v>
      </c>
      <c r="R443">
        <v>0</v>
      </c>
      <c r="S443" t="s">
        <v>58</v>
      </c>
      <c r="T443" s="6">
        <v>95999.4</v>
      </c>
      <c r="U443" s="1">
        <v>100000</v>
      </c>
      <c r="V443" s="1">
        <v>95999.4</v>
      </c>
      <c r="W443" s="1">
        <v>95999.4</v>
      </c>
    </row>
    <row r="444" spans="1:23" x14ac:dyDescent="0.35">
      <c r="A444" t="str">
        <f t="shared" si="27"/>
        <v>1.1-00-X0904202623510</v>
      </c>
      <c r="B444" t="s">
        <v>1027</v>
      </c>
      <c r="C444" t="s">
        <v>269</v>
      </c>
      <c r="D444" s="8" t="s">
        <v>274</v>
      </c>
      <c r="E444" t="str">
        <f t="shared" si="24"/>
        <v>09</v>
      </c>
      <c r="F444" t="s">
        <v>410</v>
      </c>
      <c r="G444" t="s">
        <v>414</v>
      </c>
      <c r="H444" t="str">
        <f t="shared" si="25"/>
        <v>042</v>
      </c>
      <c r="I444" t="s">
        <v>572</v>
      </c>
      <c r="J444" t="s">
        <v>574</v>
      </c>
      <c r="K444" t="str">
        <f t="shared" si="26"/>
        <v>026</v>
      </c>
      <c r="L444" t="s">
        <v>573</v>
      </c>
      <c r="M444" t="s">
        <v>575</v>
      </c>
      <c r="N444">
        <v>2000</v>
      </c>
      <c r="O444" t="s">
        <v>105</v>
      </c>
      <c r="P444">
        <v>2351</v>
      </c>
      <c r="Q444" t="s">
        <v>458</v>
      </c>
      <c r="R444">
        <v>0</v>
      </c>
      <c r="S444" t="s">
        <v>58</v>
      </c>
      <c r="T444" s="6">
        <v>1070362.99</v>
      </c>
      <c r="U444" s="1">
        <v>700000</v>
      </c>
      <c r="V444" s="1">
        <v>833215.08</v>
      </c>
      <c r="W444" s="1">
        <v>833215.08</v>
      </c>
    </row>
    <row r="445" spans="1:23" x14ac:dyDescent="0.35">
      <c r="A445" t="str">
        <f t="shared" si="27"/>
        <v>1.1-00-X0904202623910</v>
      </c>
      <c r="B445" t="s">
        <v>1027</v>
      </c>
      <c r="C445" t="s">
        <v>269</v>
      </c>
      <c r="D445" s="8" t="s">
        <v>274</v>
      </c>
      <c r="E445" t="str">
        <f t="shared" si="24"/>
        <v>09</v>
      </c>
      <c r="F445" t="s">
        <v>410</v>
      </c>
      <c r="G445" t="s">
        <v>414</v>
      </c>
      <c r="H445" t="str">
        <f t="shared" si="25"/>
        <v>042</v>
      </c>
      <c r="I445" t="s">
        <v>572</v>
      </c>
      <c r="J445" t="s">
        <v>574</v>
      </c>
      <c r="K445" t="str">
        <f t="shared" si="26"/>
        <v>026</v>
      </c>
      <c r="L445" t="s">
        <v>573</v>
      </c>
      <c r="M445" t="s">
        <v>575</v>
      </c>
      <c r="N445">
        <v>2000</v>
      </c>
      <c r="O445" t="s">
        <v>105</v>
      </c>
      <c r="P445">
        <v>2391</v>
      </c>
      <c r="Q445" t="s">
        <v>577</v>
      </c>
      <c r="R445">
        <v>0</v>
      </c>
      <c r="S445" t="s">
        <v>58</v>
      </c>
      <c r="T445" s="6">
        <v>625500</v>
      </c>
      <c r="U445" s="1">
        <v>500000</v>
      </c>
      <c r="V445" s="1">
        <v>625500</v>
      </c>
      <c r="W445" s="1">
        <v>625500</v>
      </c>
    </row>
    <row r="446" spans="1:23" x14ac:dyDescent="0.35">
      <c r="A446" t="str">
        <f t="shared" si="27"/>
        <v>1.1-00-X0904202624310</v>
      </c>
      <c r="B446" t="s">
        <v>1027</v>
      </c>
      <c r="C446" t="s">
        <v>269</v>
      </c>
      <c r="D446" s="8" t="s">
        <v>274</v>
      </c>
      <c r="E446" t="str">
        <f t="shared" si="24"/>
        <v>09</v>
      </c>
      <c r="F446" t="s">
        <v>410</v>
      </c>
      <c r="G446" t="s">
        <v>414</v>
      </c>
      <c r="H446" t="str">
        <f t="shared" si="25"/>
        <v>042</v>
      </c>
      <c r="I446" t="s">
        <v>572</v>
      </c>
      <c r="J446" t="s">
        <v>574</v>
      </c>
      <c r="K446" t="str">
        <f t="shared" si="26"/>
        <v>026</v>
      </c>
      <c r="L446" t="s">
        <v>573</v>
      </c>
      <c r="M446" t="s">
        <v>575</v>
      </c>
      <c r="N446">
        <v>2000</v>
      </c>
      <c r="O446" t="s">
        <v>105</v>
      </c>
      <c r="P446">
        <v>2431</v>
      </c>
      <c r="Q446" t="s">
        <v>578</v>
      </c>
      <c r="R446">
        <v>0</v>
      </c>
      <c r="S446" t="s">
        <v>58</v>
      </c>
      <c r="T446" s="6">
        <v>9164</v>
      </c>
      <c r="U446" s="1">
        <v>100000</v>
      </c>
      <c r="V446" s="1">
        <v>9164</v>
      </c>
      <c r="W446" s="1">
        <v>0</v>
      </c>
    </row>
    <row r="447" spans="1:23" x14ac:dyDescent="0.35">
      <c r="A447" t="str">
        <f t="shared" si="27"/>
        <v>1.1-00-X0904202624510</v>
      </c>
      <c r="B447" t="s">
        <v>1027</v>
      </c>
      <c r="C447" t="s">
        <v>269</v>
      </c>
      <c r="D447" s="8" t="s">
        <v>274</v>
      </c>
      <c r="E447" t="str">
        <f t="shared" si="24"/>
        <v>09</v>
      </c>
      <c r="F447" t="s">
        <v>410</v>
      </c>
      <c r="G447" t="s">
        <v>414</v>
      </c>
      <c r="H447" t="str">
        <f t="shared" si="25"/>
        <v>042</v>
      </c>
      <c r="I447" t="s">
        <v>572</v>
      </c>
      <c r="J447" t="s">
        <v>574</v>
      </c>
      <c r="K447" t="str">
        <f t="shared" si="26"/>
        <v>026</v>
      </c>
      <c r="L447" t="s">
        <v>573</v>
      </c>
      <c r="M447" t="s">
        <v>575</v>
      </c>
      <c r="N447">
        <v>2000</v>
      </c>
      <c r="O447" t="s">
        <v>105</v>
      </c>
      <c r="P447">
        <v>2451</v>
      </c>
      <c r="Q447" t="s">
        <v>371</v>
      </c>
      <c r="R447">
        <v>0</v>
      </c>
      <c r="S447" t="s">
        <v>58</v>
      </c>
      <c r="T447" s="1">
        <v>0</v>
      </c>
      <c r="U447" s="1">
        <v>400000</v>
      </c>
      <c r="V447" s="1">
        <v>0</v>
      </c>
      <c r="W447" s="1">
        <v>0</v>
      </c>
    </row>
    <row r="448" spans="1:23" x14ac:dyDescent="0.35">
      <c r="A448" t="str">
        <f t="shared" si="27"/>
        <v>1.1-00-X0904202625610</v>
      </c>
      <c r="B448" t="s">
        <v>1027</v>
      </c>
      <c r="C448" t="s">
        <v>269</v>
      </c>
      <c r="D448" s="8" t="s">
        <v>274</v>
      </c>
      <c r="E448" t="str">
        <f t="shared" si="24"/>
        <v>09</v>
      </c>
      <c r="F448" t="s">
        <v>410</v>
      </c>
      <c r="G448" t="s">
        <v>414</v>
      </c>
      <c r="H448" t="str">
        <f t="shared" si="25"/>
        <v>042</v>
      </c>
      <c r="I448" t="s">
        <v>572</v>
      </c>
      <c r="J448" t="s">
        <v>574</v>
      </c>
      <c r="K448" t="str">
        <f t="shared" si="26"/>
        <v>026</v>
      </c>
      <c r="L448" t="s">
        <v>573</v>
      </c>
      <c r="M448" t="s">
        <v>575</v>
      </c>
      <c r="N448">
        <v>2000</v>
      </c>
      <c r="O448" t="s">
        <v>105</v>
      </c>
      <c r="P448">
        <v>2561</v>
      </c>
      <c r="Q448" t="s">
        <v>376</v>
      </c>
      <c r="R448">
        <v>0</v>
      </c>
      <c r="S448" t="s">
        <v>58</v>
      </c>
      <c r="T448" s="1">
        <v>0</v>
      </c>
      <c r="U448" s="1">
        <v>500000</v>
      </c>
      <c r="V448" s="1">
        <v>0</v>
      </c>
      <c r="W448" s="1">
        <v>0</v>
      </c>
    </row>
    <row r="449" spans="1:23" x14ac:dyDescent="0.35">
      <c r="A449" t="str">
        <f t="shared" si="27"/>
        <v>1.1-00-X0904202627210</v>
      </c>
      <c r="B449" t="s">
        <v>1027</v>
      </c>
      <c r="C449" t="s">
        <v>269</v>
      </c>
      <c r="D449" s="8" t="s">
        <v>274</v>
      </c>
      <c r="E449" t="str">
        <f t="shared" si="24"/>
        <v>09</v>
      </c>
      <c r="F449" t="s">
        <v>410</v>
      </c>
      <c r="G449" t="s">
        <v>414</v>
      </c>
      <c r="H449" t="str">
        <f t="shared" si="25"/>
        <v>042</v>
      </c>
      <c r="I449" t="s">
        <v>572</v>
      </c>
      <c r="J449" t="s">
        <v>574</v>
      </c>
      <c r="K449" t="str">
        <f t="shared" si="26"/>
        <v>026</v>
      </c>
      <c r="L449" t="s">
        <v>573</v>
      </c>
      <c r="M449" t="s">
        <v>575</v>
      </c>
      <c r="N449">
        <v>2000</v>
      </c>
      <c r="O449" t="s">
        <v>105</v>
      </c>
      <c r="P449">
        <v>2721</v>
      </c>
      <c r="Q449" t="s">
        <v>377</v>
      </c>
      <c r="R449">
        <v>0</v>
      </c>
      <c r="S449" t="s">
        <v>58</v>
      </c>
      <c r="T449" s="6">
        <v>158350.57</v>
      </c>
      <c r="U449" s="1">
        <v>200000</v>
      </c>
      <c r="V449" s="1">
        <v>151288.75</v>
      </c>
      <c r="W449" s="1">
        <v>139048.43</v>
      </c>
    </row>
    <row r="450" spans="1:23" x14ac:dyDescent="0.35">
      <c r="A450" t="str">
        <f t="shared" si="27"/>
        <v>1.1-00-X0904202629110</v>
      </c>
      <c r="B450" t="s">
        <v>1027</v>
      </c>
      <c r="C450" t="s">
        <v>269</v>
      </c>
      <c r="D450" s="8" t="s">
        <v>274</v>
      </c>
      <c r="E450" t="str">
        <f t="shared" ref="E450:E510" si="28">LEFT(F450,2)</f>
        <v>09</v>
      </c>
      <c r="F450" t="s">
        <v>410</v>
      </c>
      <c r="G450" t="s">
        <v>414</v>
      </c>
      <c r="H450" t="str">
        <f t="shared" ref="H450:H510" si="29">LEFT(I450,3)</f>
        <v>042</v>
      </c>
      <c r="I450" t="s">
        <v>572</v>
      </c>
      <c r="J450" t="s">
        <v>574</v>
      </c>
      <c r="K450" t="str">
        <f t="shared" ref="K450:K510" si="30">LEFT(L450,3)</f>
        <v>026</v>
      </c>
      <c r="L450" t="s">
        <v>573</v>
      </c>
      <c r="M450" t="s">
        <v>575</v>
      </c>
      <c r="N450">
        <v>2000</v>
      </c>
      <c r="O450" t="s">
        <v>105</v>
      </c>
      <c r="P450">
        <v>2911</v>
      </c>
      <c r="Q450" t="s">
        <v>312</v>
      </c>
      <c r="R450">
        <v>0</v>
      </c>
      <c r="S450" t="s">
        <v>58</v>
      </c>
      <c r="T450" s="6">
        <v>160491.48000000001</v>
      </c>
      <c r="U450" s="1">
        <v>150000</v>
      </c>
      <c r="V450" s="1">
        <v>160491.48000000001</v>
      </c>
      <c r="W450" s="1">
        <v>160491.48000000001</v>
      </c>
    </row>
    <row r="451" spans="1:23" x14ac:dyDescent="0.35">
      <c r="A451" t="str">
        <f t="shared" ref="A451:A510" si="31">CONCATENATE(B451,E451,H451,K451,P451,R451)</f>
        <v>1.1-00-X09042026326117</v>
      </c>
      <c r="B451" t="s">
        <v>1027</v>
      </c>
      <c r="C451" t="s">
        <v>269</v>
      </c>
      <c r="D451" s="8" t="s">
        <v>274</v>
      </c>
      <c r="E451" t="str">
        <f t="shared" si="28"/>
        <v>09</v>
      </c>
      <c r="F451" t="s">
        <v>410</v>
      </c>
      <c r="G451" t="s">
        <v>414</v>
      </c>
      <c r="H451" t="str">
        <f t="shared" si="29"/>
        <v>042</v>
      </c>
      <c r="I451" t="s">
        <v>572</v>
      </c>
      <c r="J451" t="s">
        <v>574</v>
      </c>
      <c r="K451" t="str">
        <f t="shared" si="30"/>
        <v>026</v>
      </c>
      <c r="L451" t="s">
        <v>573</v>
      </c>
      <c r="M451" t="s">
        <v>575</v>
      </c>
      <c r="N451">
        <v>3000</v>
      </c>
      <c r="O451" t="s">
        <v>56</v>
      </c>
      <c r="P451">
        <v>3261</v>
      </c>
      <c r="Q451" t="s">
        <v>409</v>
      </c>
      <c r="R451">
        <v>17</v>
      </c>
      <c r="S451" t="s">
        <v>579</v>
      </c>
      <c r="T451" s="1">
        <v>0</v>
      </c>
      <c r="U451" s="1">
        <v>499990.64</v>
      </c>
      <c r="V451" s="1">
        <v>0</v>
      </c>
      <c r="W451" s="1">
        <v>0</v>
      </c>
    </row>
    <row r="452" spans="1:23" x14ac:dyDescent="0.35">
      <c r="A452" t="str">
        <f t="shared" si="31"/>
        <v>1.1-00-X0904202638210</v>
      </c>
      <c r="B452" t="s">
        <v>1027</v>
      </c>
      <c r="C452" t="s">
        <v>269</v>
      </c>
      <c r="D452" s="8" t="s">
        <v>274</v>
      </c>
      <c r="E452" t="str">
        <f t="shared" si="28"/>
        <v>09</v>
      </c>
      <c r="F452" t="s">
        <v>410</v>
      </c>
      <c r="G452" t="s">
        <v>414</v>
      </c>
      <c r="H452" t="str">
        <f t="shared" si="29"/>
        <v>042</v>
      </c>
      <c r="I452" t="s">
        <v>572</v>
      </c>
      <c r="J452" t="s">
        <v>574</v>
      </c>
      <c r="K452" t="str">
        <f t="shared" si="30"/>
        <v>026</v>
      </c>
      <c r="L452" t="s">
        <v>573</v>
      </c>
      <c r="M452" t="s">
        <v>575</v>
      </c>
      <c r="N452">
        <v>3000</v>
      </c>
      <c r="O452" t="s">
        <v>56</v>
      </c>
      <c r="P452">
        <v>3821</v>
      </c>
      <c r="Q452" t="s">
        <v>228</v>
      </c>
      <c r="R452">
        <v>0</v>
      </c>
      <c r="S452" t="s">
        <v>58</v>
      </c>
      <c r="T452" s="6">
        <v>1154680</v>
      </c>
      <c r="U452" s="1">
        <v>100006.84</v>
      </c>
      <c r="V452" s="1">
        <v>1102480</v>
      </c>
      <c r="W452" s="1">
        <v>1013160</v>
      </c>
    </row>
    <row r="453" spans="1:23" x14ac:dyDescent="0.35">
      <c r="A453" t="str">
        <f t="shared" si="31"/>
        <v>1.1-00-X09042026382123</v>
      </c>
      <c r="B453" t="s">
        <v>1027</v>
      </c>
      <c r="C453" t="s">
        <v>269</v>
      </c>
      <c r="D453" s="8" t="s">
        <v>274</v>
      </c>
      <c r="E453" t="str">
        <f t="shared" si="28"/>
        <v>09</v>
      </c>
      <c r="F453" t="s">
        <v>410</v>
      </c>
      <c r="G453" t="s">
        <v>414</v>
      </c>
      <c r="H453" t="str">
        <f t="shared" si="29"/>
        <v>042</v>
      </c>
      <c r="I453" t="s">
        <v>572</v>
      </c>
      <c r="J453" t="s">
        <v>574</v>
      </c>
      <c r="K453" t="str">
        <f t="shared" si="30"/>
        <v>026</v>
      </c>
      <c r="L453" t="s">
        <v>573</v>
      </c>
      <c r="M453" t="s">
        <v>575</v>
      </c>
      <c r="N453">
        <v>3000</v>
      </c>
      <c r="O453" t="s">
        <v>56</v>
      </c>
      <c r="P453">
        <v>3821</v>
      </c>
      <c r="Q453" t="s">
        <v>228</v>
      </c>
      <c r="R453">
        <v>23</v>
      </c>
      <c r="S453" t="s">
        <v>585</v>
      </c>
      <c r="T453" s="6">
        <v>449500</v>
      </c>
      <c r="U453" s="1">
        <v>349993.16</v>
      </c>
      <c r="V453" s="1">
        <v>440800</v>
      </c>
      <c r="W453" s="1">
        <v>440800</v>
      </c>
    </row>
    <row r="454" spans="1:23" x14ac:dyDescent="0.35">
      <c r="A454" t="str">
        <f t="shared" si="31"/>
        <v>1.1-00-X09042026382124</v>
      </c>
      <c r="B454" t="s">
        <v>1027</v>
      </c>
      <c r="C454" t="s">
        <v>269</v>
      </c>
      <c r="D454" s="8" t="s">
        <v>274</v>
      </c>
      <c r="E454" t="str">
        <f t="shared" si="28"/>
        <v>09</v>
      </c>
      <c r="F454" t="s">
        <v>410</v>
      </c>
      <c r="G454" t="s">
        <v>414</v>
      </c>
      <c r="H454" t="str">
        <f t="shared" si="29"/>
        <v>042</v>
      </c>
      <c r="I454" t="s">
        <v>572</v>
      </c>
      <c r="J454" t="s">
        <v>574</v>
      </c>
      <c r="K454" t="str">
        <f t="shared" si="30"/>
        <v>026</v>
      </c>
      <c r="L454" t="s">
        <v>573</v>
      </c>
      <c r="M454" t="s">
        <v>575</v>
      </c>
      <c r="N454">
        <v>3000</v>
      </c>
      <c r="O454" t="s">
        <v>56</v>
      </c>
      <c r="P454">
        <v>3821</v>
      </c>
      <c r="Q454" t="s">
        <v>228</v>
      </c>
      <c r="R454">
        <v>24</v>
      </c>
      <c r="S454" t="s">
        <v>586</v>
      </c>
      <c r="T454" s="1">
        <v>0</v>
      </c>
      <c r="U454" s="1">
        <v>100006.84</v>
      </c>
      <c r="V454" s="1">
        <v>0</v>
      </c>
      <c r="W454" s="1">
        <v>0</v>
      </c>
    </row>
    <row r="455" spans="1:23" x14ac:dyDescent="0.35">
      <c r="A455" t="str">
        <f t="shared" si="31"/>
        <v>1.1-00-X09042026382125</v>
      </c>
      <c r="B455" t="s">
        <v>1027</v>
      </c>
      <c r="C455" t="s">
        <v>269</v>
      </c>
      <c r="D455" s="8" t="s">
        <v>274</v>
      </c>
      <c r="E455" t="str">
        <f t="shared" si="28"/>
        <v>09</v>
      </c>
      <c r="F455" t="s">
        <v>410</v>
      </c>
      <c r="G455" t="s">
        <v>414</v>
      </c>
      <c r="H455" t="str">
        <f t="shared" si="29"/>
        <v>042</v>
      </c>
      <c r="I455" t="s">
        <v>572</v>
      </c>
      <c r="J455" t="s">
        <v>574</v>
      </c>
      <c r="K455" t="str">
        <f t="shared" si="30"/>
        <v>026</v>
      </c>
      <c r="L455" t="s">
        <v>573</v>
      </c>
      <c r="M455" t="s">
        <v>575</v>
      </c>
      <c r="N455">
        <v>3000</v>
      </c>
      <c r="O455" t="s">
        <v>56</v>
      </c>
      <c r="P455">
        <v>3821</v>
      </c>
      <c r="Q455" t="s">
        <v>228</v>
      </c>
      <c r="R455">
        <v>25</v>
      </c>
      <c r="S455" t="s">
        <v>587</v>
      </c>
      <c r="T455" s="1">
        <v>0</v>
      </c>
      <c r="U455" s="1">
        <v>199993.16</v>
      </c>
      <c r="V455" s="1">
        <v>0</v>
      </c>
      <c r="W455" s="1">
        <v>0</v>
      </c>
    </row>
    <row r="456" spans="1:23" x14ac:dyDescent="0.35">
      <c r="A456" t="str">
        <f t="shared" si="31"/>
        <v>1.1-00-X0904402825210</v>
      </c>
      <c r="B456" t="s">
        <v>1027</v>
      </c>
      <c r="C456" t="s">
        <v>269</v>
      </c>
      <c r="D456" s="8" t="s">
        <v>274</v>
      </c>
      <c r="E456" t="str">
        <f t="shared" si="28"/>
        <v>09</v>
      </c>
      <c r="F456" t="s">
        <v>410</v>
      </c>
      <c r="G456" t="s">
        <v>414</v>
      </c>
      <c r="H456" t="str">
        <f t="shared" si="29"/>
        <v>044</v>
      </c>
      <c r="I456" t="s">
        <v>589</v>
      </c>
      <c r="J456" t="s">
        <v>590</v>
      </c>
      <c r="K456" t="str">
        <f t="shared" si="30"/>
        <v>028</v>
      </c>
      <c r="L456" t="s">
        <v>566</v>
      </c>
      <c r="M456" t="s">
        <v>569</v>
      </c>
      <c r="N456">
        <v>2000</v>
      </c>
      <c r="O456" t="s">
        <v>105</v>
      </c>
      <c r="P456">
        <v>2521</v>
      </c>
      <c r="Q456" t="s">
        <v>375</v>
      </c>
      <c r="R456">
        <v>0</v>
      </c>
      <c r="S456" t="s">
        <v>58</v>
      </c>
      <c r="T456" s="6">
        <v>429988.8</v>
      </c>
      <c r="U456" s="1">
        <v>500000</v>
      </c>
      <c r="V456" s="1">
        <v>429988.8</v>
      </c>
      <c r="W456" s="1">
        <v>429988.8</v>
      </c>
    </row>
    <row r="457" spans="1:23" x14ac:dyDescent="0.35">
      <c r="A457" t="str">
        <f t="shared" si="31"/>
        <v>1.1-00-X1104903151310</v>
      </c>
      <c r="B457" t="s">
        <v>1027</v>
      </c>
      <c r="C457" t="s">
        <v>269</v>
      </c>
      <c r="D457" s="8" t="s">
        <v>274</v>
      </c>
      <c r="E457" t="str">
        <f t="shared" si="28"/>
        <v>11</v>
      </c>
      <c r="F457" t="s">
        <v>206</v>
      </c>
      <c r="G457" t="s">
        <v>211</v>
      </c>
      <c r="H457" t="str">
        <f t="shared" si="29"/>
        <v>049</v>
      </c>
      <c r="I457" t="s">
        <v>599</v>
      </c>
      <c r="J457" t="s">
        <v>601</v>
      </c>
      <c r="K457" t="str">
        <f t="shared" si="30"/>
        <v>031</v>
      </c>
      <c r="L457" t="s">
        <v>208</v>
      </c>
      <c r="M457" t="s">
        <v>213</v>
      </c>
      <c r="N457">
        <v>5000</v>
      </c>
      <c r="O457" t="s">
        <v>118</v>
      </c>
      <c r="P457">
        <v>5131</v>
      </c>
      <c r="Q457" t="s">
        <v>600</v>
      </c>
      <c r="R457">
        <v>0</v>
      </c>
      <c r="S457" t="s">
        <v>58</v>
      </c>
      <c r="T457" s="9">
        <v>20893.919999999998</v>
      </c>
      <c r="U457" s="1">
        <v>0</v>
      </c>
      <c r="V457" s="1">
        <v>0</v>
      </c>
      <c r="W457" s="1">
        <v>0</v>
      </c>
    </row>
    <row r="458" spans="1:23" x14ac:dyDescent="0.35">
      <c r="A458" t="str">
        <f t="shared" si="31"/>
        <v>1.1-00-X1104903151910</v>
      </c>
      <c r="B458" t="s">
        <v>1027</v>
      </c>
      <c r="C458" t="s">
        <v>269</v>
      </c>
      <c r="D458" s="8" t="s">
        <v>274</v>
      </c>
      <c r="E458" t="str">
        <f t="shared" si="28"/>
        <v>11</v>
      </c>
      <c r="F458" t="s">
        <v>206</v>
      </c>
      <c r="G458" t="s">
        <v>211</v>
      </c>
      <c r="H458" t="str">
        <f t="shared" si="29"/>
        <v>049</v>
      </c>
      <c r="I458" t="s">
        <v>599</v>
      </c>
      <c r="J458" t="s">
        <v>601</v>
      </c>
      <c r="K458" t="str">
        <f t="shared" si="30"/>
        <v>031</v>
      </c>
      <c r="L458" t="s">
        <v>208</v>
      </c>
      <c r="M458" t="s">
        <v>213</v>
      </c>
      <c r="N458">
        <v>5000</v>
      </c>
      <c r="O458" t="s">
        <v>118</v>
      </c>
      <c r="P458">
        <v>5191</v>
      </c>
      <c r="Q458" t="s">
        <v>121</v>
      </c>
      <c r="R458">
        <v>0</v>
      </c>
      <c r="S458" t="s">
        <v>58</v>
      </c>
      <c r="T458" s="9">
        <v>13618.4</v>
      </c>
      <c r="U458" s="1">
        <v>0</v>
      </c>
      <c r="V458" s="1">
        <v>13618.4</v>
      </c>
      <c r="W458" s="1">
        <v>13618.4</v>
      </c>
    </row>
    <row r="459" spans="1:23" x14ac:dyDescent="0.35">
      <c r="A459" t="str">
        <f t="shared" si="31"/>
        <v>1.1-00-X1104903152110</v>
      </c>
      <c r="B459" t="s">
        <v>1027</v>
      </c>
      <c r="C459" t="s">
        <v>269</v>
      </c>
      <c r="D459" s="8" t="s">
        <v>274</v>
      </c>
      <c r="E459" t="str">
        <f t="shared" si="28"/>
        <v>11</v>
      </c>
      <c r="F459" t="s">
        <v>206</v>
      </c>
      <c r="G459" t="s">
        <v>211</v>
      </c>
      <c r="H459" t="str">
        <f t="shared" si="29"/>
        <v>049</v>
      </c>
      <c r="I459" t="s">
        <v>599</v>
      </c>
      <c r="J459" t="s">
        <v>601</v>
      </c>
      <c r="K459" t="str">
        <f t="shared" si="30"/>
        <v>031</v>
      </c>
      <c r="L459" t="s">
        <v>208</v>
      </c>
      <c r="M459" t="s">
        <v>213</v>
      </c>
      <c r="N459">
        <v>5000</v>
      </c>
      <c r="O459" t="s">
        <v>118</v>
      </c>
      <c r="P459">
        <v>5211</v>
      </c>
      <c r="Q459" t="s">
        <v>365</v>
      </c>
      <c r="R459">
        <v>0</v>
      </c>
      <c r="S459" t="s">
        <v>58</v>
      </c>
      <c r="T459" s="6">
        <v>28433.919999999998</v>
      </c>
      <c r="U459" s="1">
        <v>0</v>
      </c>
      <c r="V459" s="1">
        <v>22065.52</v>
      </c>
      <c r="W459" s="1">
        <v>22065.52</v>
      </c>
    </row>
    <row r="460" spans="1:23" x14ac:dyDescent="0.35">
      <c r="A460" t="str">
        <f t="shared" si="31"/>
        <v>1.1-00-X1104903152310</v>
      </c>
      <c r="B460" t="s">
        <v>1027</v>
      </c>
      <c r="C460" t="s">
        <v>269</v>
      </c>
      <c r="D460" s="8" t="s">
        <v>274</v>
      </c>
      <c r="E460" t="str">
        <f t="shared" si="28"/>
        <v>11</v>
      </c>
      <c r="F460" t="s">
        <v>206</v>
      </c>
      <c r="G460" t="s">
        <v>211</v>
      </c>
      <c r="H460" t="str">
        <f t="shared" si="29"/>
        <v>049</v>
      </c>
      <c r="I460" t="s">
        <v>599</v>
      </c>
      <c r="J460" t="s">
        <v>601</v>
      </c>
      <c r="K460" t="str">
        <f t="shared" si="30"/>
        <v>031</v>
      </c>
      <c r="L460" t="s">
        <v>208</v>
      </c>
      <c r="M460" t="s">
        <v>213</v>
      </c>
      <c r="N460">
        <v>5000</v>
      </c>
      <c r="O460" t="s">
        <v>118</v>
      </c>
      <c r="P460">
        <v>5231</v>
      </c>
      <c r="Q460" t="s">
        <v>602</v>
      </c>
      <c r="R460">
        <v>0</v>
      </c>
      <c r="S460" t="s">
        <v>58</v>
      </c>
      <c r="T460" s="6">
        <v>237054.45</v>
      </c>
      <c r="U460" s="1">
        <v>0</v>
      </c>
      <c r="V460" s="1">
        <v>237054.44</v>
      </c>
      <c r="W460" s="1">
        <v>237054.44</v>
      </c>
    </row>
    <row r="461" spans="1:23" x14ac:dyDescent="0.35">
      <c r="A461" t="str">
        <f t="shared" si="31"/>
        <v>1.1-00-X1104903156510</v>
      </c>
      <c r="B461" t="s">
        <v>1027</v>
      </c>
      <c r="C461" t="s">
        <v>269</v>
      </c>
      <c r="D461" s="8" t="s">
        <v>274</v>
      </c>
      <c r="E461" t="str">
        <f t="shared" si="28"/>
        <v>11</v>
      </c>
      <c r="F461" t="s">
        <v>206</v>
      </c>
      <c r="G461" t="s">
        <v>211</v>
      </c>
      <c r="H461" t="str">
        <f t="shared" si="29"/>
        <v>049</v>
      </c>
      <c r="I461" t="s">
        <v>599</v>
      </c>
      <c r="J461" t="s">
        <v>601</v>
      </c>
      <c r="K461" t="str">
        <f t="shared" si="30"/>
        <v>031</v>
      </c>
      <c r="L461" t="s">
        <v>208</v>
      </c>
      <c r="M461" t="s">
        <v>213</v>
      </c>
      <c r="N461">
        <v>5000</v>
      </c>
      <c r="O461" t="s">
        <v>118</v>
      </c>
      <c r="P461">
        <v>5651</v>
      </c>
      <c r="Q461" t="s">
        <v>442</v>
      </c>
      <c r="R461">
        <v>0</v>
      </c>
      <c r="S461" t="s">
        <v>58</v>
      </c>
      <c r="T461" s="6">
        <v>3239497.2</v>
      </c>
      <c r="U461" s="1">
        <v>170000</v>
      </c>
      <c r="V461" s="1">
        <v>3239497.2</v>
      </c>
      <c r="W461" s="1">
        <v>1814701.68</v>
      </c>
    </row>
    <row r="462" spans="1:23" x14ac:dyDescent="0.35">
      <c r="A462" t="str">
        <f t="shared" si="31"/>
        <v>1.1-00-X1104903121410</v>
      </c>
      <c r="B462" t="s">
        <v>1027</v>
      </c>
      <c r="C462" t="s">
        <v>269</v>
      </c>
      <c r="D462" s="8" t="s">
        <v>274</v>
      </c>
      <c r="E462" t="str">
        <f t="shared" si="28"/>
        <v>11</v>
      </c>
      <c r="F462" t="s">
        <v>206</v>
      </c>
      <c r="G462" t="s">
        <v>211</v>
      </c>
      <c r="H462" t="str">
        <f t="shared" si="29"/>
        <v>049</v>
      </c>
      <c r="I462" t="s">
        <v>599</v>
      </c>
      <c r="J462" t="s">
        <v>601</v>
      </c>
      <c r="K462" t="str">
        <f t="shared" si="30"/>
        <v>031</v>
      </c>
      <c r="L462" t="s">
        <v>208</v>
      </c>
      <c r="M462" t="s">
        <v>213</v>
      </c>
      <c r="N462">
        <v>2000</v>
      </c>
      <c r="O462" t="s">
        <v>105</v>
      </c>
      <c r="P462">
        <v>2141</v>
      </c>
      <c r="Q462" t="s">
        <v>126</v>
      </c>
      <c r="R462">
        <v>0</v>
      </c>
      <c r="S462" t="s">
        <v>58</v>
      </c>
      <c r="T462" s="6">
        <v>173659.26</v>
      </c>
      <c r="U462" s="1">
        <v>205400</v>
      </c>
      <c r="V462" s="1">
        <v>74859.27</v>
      </c>
      <c r="W462" s="1">
        <v>74859.27</v>
      </c>
    </row>
    <row r="463" spans="1:23" x14ac:dyDescent="0.35">
      <c r="A463" t="str">
        <f t="shared" si="31"/>
        <v>1.1-00-X1104903124610</v>
      </c>
      <c r="B463" t="s">
        <v>1027</v>
      </c>
      <c r="C463" t="s">
        <v>269</v>
      </c>
      <c r="D463" s="8" t="s">
        <v>274</v>
      </c>
      <c r="E463" t="str">
        <f t="shared" si="28"/>
        <v>11</v>
      </c>
      <c r="F463" t="s">
        <v>206</v>
      </c>
      <c r="G463" t="s">
        <v>211</v>
      </c>
      <c r="H463" t="str">
        <f t="shared" si="29"/>
        <v>049</v>
      </c>
      <c r="I463" t="s">
        <v>599</v>
      </c>
      <c r="J463" t="s">
        <v>601</v>
      </c>
      <c r="K463" t="str">
        <f t="shared" si="30"/>
        <v>031</v>
      </c>
      <c r="L463" t="s">
        <v>208</v>
      </c>
      <c r="M463" t="s">
        <v>213</v>
      </c>
      <c r="N463">
        <v>2000</v>
      </c>
      <c r="O463" t="s">
        <v>105</v>
      </c>
      <c r="P463">
        <v>2461</v>
      </c>
      <c r="Q463" t="s">
        <v>372</v>
      </c>
      <c r="R463">
        <v>0</v>
      </c>
      <c r="S463" t="s">
        <v>58</v>
      </c>
      <c r="T463" s="6">
        <v>142558.35999999999</v>
      </c>
      <c r="U463" s="1">
        <v>150000</v>
      </c>
      <c r="V463" s="1">
        <v>142558.35999999999</v>
      </c>
      <c r="W463" s="1">
        <v>142558.35999999999</v>
      </c>
    </row>
    <row r="464" spans="1:23" x14ac:dyDescent="0.35">
      <c r="A464" t="str">
        <f t="shared" si="31"/>
        <v>1.1-00-X1104903124710</v>
      </c>
      <c r="B464" t="s">
        <v>1027</v>
      </c>
      <c r="C464" t="s">
        <v>269</v>
      </c>
      <c r="D464" s="8" t="s">
        <v>274</v>
      </c>
      <c r="E464" t="str">
        <f t="shared" si="28"/>
        <v>11</v>
      </c>
      <c r="F464" t="s">
        <v>206</v>
      </c>
      <c r="G464" t="s">
        <v>211</v>
      </c>
      <c r="H464" t="str">
        <f t="shared" si="29"/>
        <v>049</v>
      </c>
      <c r="I464" t="s">
        <v>599</v>
      </c>
      <c r="J464" t="s">
        <v>601</v>
      </c>
      <c r="K464" t="str">
        <f t="shared" si="30"/>
        <v>031</v>
      </c>
      <c r="L464" t="s">
        <v>208</v>
      </c>
      <c r="M464" t="s">
        <v>213</v>
      </c>
      <c r="N464">
        <v>2000</v>
      </c>
      <c r="O464" t="s">
        <v>105</v>
      </c>
      <c r="P464">
        <v>2471</v>
      </c>
      <c r="Q464" t="s">
        <v>373</v>
      </c>
      <c r="R464">
        <v>0</v>
      </c>
      <c r="S464" t="s">
        <v>58</v>
      </c>
      <c r="T464" s="6">
        <v>301.60000000000002</v>
      </c>
      <c r="U464" s="1">
        <v>0</v>
      </c>
      <c r="V464" s="1">
        <v>301.60000000000002</v>
      </c>
      <c r="W464" s="1">
        <v>301.60000000000002</v>
      </c>
    </row>
    <row r="465" spans="1:23" x14ac:dyDescent="0.35">
      <c r="A465" t="str">
        <f t="shared" si="31"/>
        <v>1.1-00-X1104903124910</v>
      </c>
      <c r="B465" t="s">
        <v>1027</v>
      </c>
      <c r="C465" t="s">
        <v>269</v>
      </c>
      <c r="D465" s="8" t="s">
        <v>274</v>
      </c>
      <c r="E465" t="str">
        <f t="shared" si="28"/>
        <v>11</v>
      </c>
      <c r="F465" t="s">
        <v>206</v>
      </c>
      <c r="G465" t="s">
        <v>211</v>
      </c>
      <c r="H465" t="str">
        <f t="shared" si="29"/>
        <v>049</v>
      </c>
      <c r="I465" t="s">
        <v>599</v>
      </c>
      <c r="J465" t="s">
        <v>601</v>
      </c>
      <c r="K465" t="str">
        <f t="shared" si="30"/>
        <v>031</v>
      </c>
      <c r="L465" t="s">
        <v>208</v>
      </c>
      <c r="M465" t="s">
        <v>213</v>
      </c>
      <c r="N465">
        <v>2000</v>
      </c>
      <c r="O465" t="s">
        <v>105</v>
      </c>
      <c r="P465">
        <v>2491</v>
      </c>
      <c r="Q465" t="s">
        <v>374</v>
      </c>
      <c r="R465">
        <v>0</v>
      </c>
      <c r="S465" t="s">
        <v>58</v>
      </c>
      <c r="T465" s="6">
        <v>849.7</v>
      </c>
      <c r="U465" s="1">
        <v>5000</v>
      </c>
      <c r="V465" s="1">
        <v>849.7</v>
      </c>
      <c r="W465" s="1">
        <v>849.7</v>
      </c>
    </row>
    <row r="466" spans="1:23" x14ac:dyDescent="0.35">
      <c r="A466" t="str">
        <f t="shared" si="31"/>
        <v>1.1-00-X1104903125610</v>
      </c>
      <c r="B466" t="s">
        <v>1027</v>
      </c>
      <c r="C466" t="s">
        <v>269</v>
      </c>
      <c r="D466" s="8" t="s">
        <v>274</v>
      </c>
      <c r="E466" t="str">
        <f t="shared" si="28"/>
        <v>11</v>
      </c>
      <c r="F466" t="s">
        <v>206</v>
      </c>
      <c r="G466" t="s">
        <v>211</v>
      </c>
      <c r="H466" t="str">
        <f t="shared" si="29"/>
        <v>049</v>
      </c>
      <c r="I466" t="s">
        <v>599</v>
      </c>
      <c r="J466" t="s">
        <v>601</v>
      </c>
      <c r="K466" t="str">
        <f t="shared" si="30"/>
        <v>031</v>
      </c>
      <c r="L466" t="s">
        <v>208</v>
      </c>
      <c r="M466" t="s">
        <v>213</v>
      </c>
      <c r="N466">
        <v>2000</v>
      </c>
      <c r="O466" t="s">
        <v>105</v>
      </c>
      <c r="P466">
        <v>2561</v>
      </c>
      <c r="Q466" t="s">
        <v>376</v>
      </c>
      <c r="R466">
        <v>0</v>
      </c>
      <c r="S466" t="s">
        <v>58</v>
      </c>
      <c r="T466" s="9">
        <v>20893.919999999998</v>
      </c>
      <c r="U466" s="1">
        <v>0</v>
      </c>
      <c r="V466" s="1">
        <v>20893.919999999998</v>
      </c>
      <c r="W466" s="1">
        <v>20893.919999999998</v>
      </c>
    </row>
    <row r="467" spans="1:23" x14ac:dyDescent="0.35">
      <c r="A467" t="str">
        <f t="shared" si="31"/>
        <v>1.1-00-X1104903127210</v>
      </c>
      <c r="B467" t="s">
        <v>1027</v>
      </c>
      <c r="C467" t="s">
        <v>269</v>
      </c>
      <c r="D467" s="8" t="s">
        <v>274</v>
      </c>
      <c r="E467" t="str">
        <f t="shared" si="28"/>
        <v>11</v>
      </c>
      <c r="F467" t="s">
        <v>206</v>
      </c>
      <c r="G467" t="s">
        <v>211</v>
      </c>
      <c r="H467" t="str">
        <f t="shared" si="29"/>
        <v>049</v>
      </c>
      <c r="I467" t="s">
        <v>599</v>
      </c>
      <c r="J467" t="s">
        <v>601</v>
      </c>
      <c r="K467" t="str">
        <f t="shared" si="30"/>
        <v>031</v>
      </c>
      <c r="L467" t="s">
        <v>208</v>
      </c>
      <c r="M467" t="s">
        <v>213</v>
      </c>
      <c r="N467">
        <v>2000</v>
      </c>
      <c r="O467" t="s">
        <v>105</v>
      </c>
      <c r="P467">
        <v>2721</v>
      </c>
      <c r="Q467" t="s">
        <v>377</v>
      </c>
      <c r="R467">
        <v>0</v>
      </c>
      <c r="S467" t="s">
        <v>58</v>
      </c>
      <c r="T467" s="6">
        <v>15973.7</v>
      </c>
      <c r="U467" s="1">
        <v>15000</v>
      </c>
      <c r="V467" s="1">
        <v>973.7</v>
      </c>
      <c r="W467" s="1">
        <v>973.7</v>
      </c>
    </row>
    <row r="468" spans="1:23" x14ac:dyDescent="0.35">
      <c r="A468" t="str">
        <f t="shared" si="31"/>
        <v>1.1-00-X1104903129110</v>
      </c>
      <c r="B468" t="s">
        <v>1027</v>
      </c>
      <c r="C468" t="s">
        <v>269</v>
      </c>
      <c r="D468" s="8" t="s">
        <v>274</v>
      </c>
      <c r="E468" t="str">
        <f t="shared" si="28"/>
        <v>11</v>
      </c>
      <c r="F468" t="s">
        <v>206</v>
      </c>
      <c r="G468" t="s">
        <v>211</v>
      </c>
      <c r="H468" t="str">
        <f t="shared" si="29"/>
        <v>049</v>
      </c>
      <c r="I468" t="s">
        <v>599</v>
      </c>
      <c r="J468" t="s">
        <v>601</v>
      </c>
      <c r="K468" t="str">
        <f t="shared" si="30"/>
        <v>031</v>
      </c>
      <c r="L468" t="s">
        <v>208</v>
      </c>
      <c r="M468" t="s">
        <v>213</v>
      </c>
      <c r="N468">
        <v>2000</v>
      </c>
      <c r="O468" t="s">
        <v>105</v>
      </c>
      <c r="P468">
        <v>2911</v>
      </c>
      <c r="Q468" t="s">
        <v>312</v>
      </c>
      <c r="R468">
        <v>0</v>
      </c>
      <c r="S468" t="s">
        <v>58</v>
      </c>
      <c r="T468" s="6">
        <v>36627.620000000003</v>
      </c>
      <c r="U468" s="1">
        <v>20000</v>
      </c>
      <c r="V468" s="1">
        <v>36627.620000000003</v>
      </c>
      <c r="W468" s="1">
        <v>36627.620000000003</v>
      </c>
    </row>
    <row r="469" spans="1:23" x14ac:dyDescent="0.35">
      <c r="A469" t="str">
        <f t="shared" si="31"/>
        <v>1.1-00-X1104903129210</v>
      </c>
      <c r="B469" t="s">
        <v>1027</v>
      </c>
      <c r="C469" t="s">
        <v>269</v>
      </c>
      <c r="D469" s="8" t="s">
        <v>274</v>
      </c>
      <c r="E469" t="str">
        <f t="shared" si="28"/>
        <v>11</v>
      </c>
      <c r="F469" t="s">
        <v>206</v>
      </c>
      <c r="G469" t="s">
        <v>211</v>
      </c>
      <c r="H469" t="str">
        <f t="shared" si="29"/>
        <v>049</v>
      </c>
      <c r="I469" t="s">
        <v>599</v>
      </c>
      <c r="J469" t="s">
        <v>601</v>
      </c>
      <c r="K469" t="str">
        <f t="shared" si="30"/>
        <v>031</v>
      </c>
      <c r="L469" t="s">
        <v>208</v>
      </c>
      <c r="M469" t="s">
        <v>213</v>
      </c>
      <c r="N469">
        <v>2000</v>
      </c>
      <c r="O469" t="s">
        <v>105</v>
      </c>
      <c r="P469">
        <v>2921</v>
      </c>
      <c r="Q469" t="s">
        <v>378</v>
      </c>
      <c r="R469">
        <v>0</v>
      </c>
      <c r="S469" t="s">
        <v>58</v>
      </c>
      <c r="T469" s="1">
        <v>0</v>
      </c>
      <c r="U469" s="1">
        <v>0</v>
      </c>
      <c r="V469" s="1">
        <v>0</v>
      </c>
      <c r="W469" s="1">
        <v>0</v>
      </c>
    </row>
    <row r="470" spans="1:23" x14ac:dyDescent="0.35">
      <c r="A470" t="str">
        <f t="shared" si="31"/>
        <v>1.1-00-X1104903129410</v>
      </c>
      <c r="B470" t="s">
        <v>1027</v>
      </c>
      <c r="C470" t="s">
        <v>269</v>
      </c>
      <c r="D470" s="8" t="s">
        <v>274</v>
      </c>
      <c r="E470" t="str">
        <f t="shared" si="28"/>
        <v>11</v>
      </c>
      <c r="F470" t="s">
        <v>206</v>
      </c>
      <c r="G470" t="s">
        <v>211</v>
      </c>
      <c r="H470" t="str">
        <f t="shared" si="29"/>
        <v>049</v>
      </c>
      <c r="I470" t="s">
        <v>599</v>
      </c>
      <c r="J470" t="s">
        <v>601</v>
      </c>
      <c r="K470" t="str">
        <f t="shared" si="30"/>
        <v>031</v>
      </c>
      <c r="L470" t="s">
        <v>208</v>
      </c>
      <c r="M470" t="s">
        <v>213</v>
      </c>
      <c r="N470">
        <v>2000</v>
      </c>
      <c r="O470" t="s">
        <v>105</v>
      </c>
      <c r="P470">
        <v>2941</v>
      </c>
      <c r="Q470" t="s">
        <v>313</v>
      </c>
      <c r="R470">
        <v>0</v>
      </c>
      <c r="S470" t="s">
        <v>58</v>
      </c>
      <c r="T470" s="6">
        <v>227120.72</v>
      </c>
      <c r="U470" s="1">
        <v>210000</v>
      </c>
      <c r="V470" s="1">
        <v>224196.77</v>
      </c>
      <c r="W470" s="1">
        <v>224196.77</v>
      </c>
    </row>
    <row r="471" spans="1:23" x14ac:dyDescent="0.35">
      <c r="A471" t="str">
        <f t="shared" si="31"/>
        <v>1.1-00-X1104903129910</v>
      </c>
      <c r="B471" t="s">
        <v>1027</v>
      </c>
      <c r="C471" t="s">
        <v>269</v>
      </c>
      <c r="D471" s="8" t="s">
        <v>274</v>
      </c>
      <c r="E471" t="str">
        <f t="shared" si="28"/>
        <v>11</v>
      </c>
      <c r="F471" t="s">
        <v>206</v>
      </c>
      <c r="G471" t="s">
        <v>211</v>
      </c>
      <c r="H471" t="str">
        <f t="shared" si="29"/>
        <v>049</v>
      </c>
      <c r="I471" t="s">
        <v>599</v>
      </c>
      <c r="J471" t="s">
        <v>601</v>
      </c>
      <c r="K471" t="str">
        <f t="shared" si="30"/>
        <v>031</v>
      </c>
      <c r="L471" t="s">
        <v>208</v>
      </c>
      <c r="M471" t="s">
        <v>213</v>
      </c>
      <c r="N471">
        <v>2000</v>
      </c>
      <c r="O471" t="s">
        <v>105</v>
      </c>
      <c r="P471">
        <v>2991</v>
      </c>
      <c r="Q471" t="s">
        <v>311</v>
      </c>
      <c r="R471">
        <v>0</v>
      </c>
      <c r="S471" t="s">
        <v>58</v>
      </c>
      <c r="T471" s="6">
        <v>1624</v>
      </c>
      <c r="U471" s="1">
        <v>0</v>
      </c>
      <c r="V471" s="1">
        <v>0</v>
      </c>
      <c r="W471" s="1">
        <v>0</v>
      </c>
    </row>
    <row r="472" spans="1:23" x14ac:dyDescent="0.35">
      <c r="A472" t="str">
        <f t="shared" si="31"/>
        <v>1.1-00-X1104903131410</v>
      </c>
      <c r="B472" t="s">
        <v>1027</v>
      </c>
      <c r="C472" t="s">
        <v>269</v>
      </c>
      <c r="D472" s="8" t="s">
        <v>274</v>
      </c>
      <c r="E472" t="str">
        <f t="shared" si="28"/>
        <v>11</v>
      </c>
      <c r="F472" t="s">
        <v>206</v>
      </c>
      <c r="G472" t="s">
        <v>211</v>
      </c>
      <c r="H472" t="str">
        <f t="shared" si="29"/>
        <v>049</v>
      </c>
      <c r="I472" t="s">
        <v>599</v>
      </c>
      <c r="J472" t="s">
        <v>601</v>
      </c>
      <c r="K472" t="str">
        <f t="shared" si="30"/>
        <v>031</v>
      </c>
      <c r="L472" t="s">
        <v>208</v>
      </c>
      <c r="M472" t="s">
        <v>213</v>
      </c>
      <c r="N472">
        <v>3000</v>
      </c>
      <c r="O472" t="s">
        <v>56</v>
      </c>
      <c r="P472">
        <v>3141</v>
      </c>
      <c r="Q472" t="s">
        <v>381</v>
      </c>
      <c r="R472">
        <v>0</v>
      </c>
      <c r="S472" t="s">
        <v>58</v>
      </c>
      <c r="T472" s="6">
        <v>1741466.24</v>
      </c>
      <c r="U472" s="1">
        <v>1813000</v>
      </c>
      <c r="V472" s="1">
        <v>1741466.24</v>
      </c>
      <c r="W472" s="1">
        <v>1593192.72</v>
      </c>
    </row>
    <row r="473" spans="1:23" x14ac:dyDescent="0.35">
      <c r="A473" t="str">
        <f t="shared" si="31"/>
        <v>1.1-00-X1104903131610</v>
      </c>
      <c r="B473" t="s">
        <v>1027</v>
      </c>
      <c r="C473" t="s">
        <v>269</v>
      </c>
      <c r="D473" s="8" t="s">
        <v>274</v>
      </c>
      <c r="E473" t="str">
        <f t="shared" si="28"/>
        <v>11</v>
      </c>
      <c r="F473" t="s">
        <v>206</v>
      </c>
      <c r="G473" t="s">
        <v>211</v>
      </c>
      <c r="H473" t="str">
        <f t="shared" si="29"/>
        <v>049</v>
      </c>
      <c r="I473" t="s">
        <v>599</v>
      </c>
      <c r="J473" t="s">
        <v>601</v>
      </c>
      <c r="K473" t="str">
        <f t="shared" si="30"/>
        <v>031</v>
      </c>
      <c r="L473" t="s">
        <v>208</v>
      </c>
      <c r="M473" t="s">
        <v>213</v>
      </c>
      <c r="N473">
        <v>3000</v>
      </c>
      <c r="O473" t="s">
        <v>56</v>
      </c>
      <c r="P473">
        <v>3161</v>
      </c>
      <c r="Q473" t="s">
        <v>247</v>
      </c>
      <c r="R473">
        <v>0</v>
      </c>
      <c r="S473" t="s">
        <v>58</v>
      </c>
      <c r="T473" s="6">
        <v>97022.399999999994</v>
      </c>
      <c r="U473" s="1">
        <v>0</v>
      </c>
      <c r="V473" s="1">
        <v>27422.400000000001</v>
      </c>
      <c r="W473" s="1">
        <v>24680.16</v>
      </c>
    </row>
    <row r="474" spans="1:23" x14ac:dyDescent="0.35">
      <c r="A474" t="str">
        <f t="shared" si="31"/>
        <v>1.1-00-X1104903131810</v>
      </c>
      <c r="B474" t="s">
        <v>1027</v>
      </c>
      <c r="C474" t="s">
        <v>269</v>
      </c>
      <c r="D474" s="8" t="s">
        <v>274</v>
      </c>
      <c r="E474" t="str">
        <f t="shared" si="28"/>
        <v>11</v>
      </c>
      <c r="F474" t="s">
        <v>206</v>
      </c>
      <c r="G474" t="s">
        <v>211</v>
      </c>
      <c r="H474" t="str">
        <f t="shared" si="29"/>
        <v>049</v>
      </c>
      <c r="I474" t="s">
        <v>599</v>
      </c>
      <c r="J474" t="s">
        <v>601</v>
      </c>
      <c r="K474" t="str">
        <f t="shared" si="30"/>
        <v>031</v>
      </c>
      <c r="L474" t="s">
        <v>208</v>
      </c>
      <c r="M474" t="s">
        <v>213</v>
      </c>
      <c r="N474">
        <v>3000</v>
      </c>
      <c r="O474" t="s">
        <v>56</v>
      </c>
      <c r="P474">
        <v>3181</v>
      </c>
      <c r="Q474" t="s">
        <v>314</v>
      </c>
      <c r="R474">
        <v>0</v>
      </c>
      <c r="S474" t="s">
        <v>58</v>
      </c>
      <c r="T474" s="6">
        <v>1779.43</v>
      </c>
      <c r="U474" s="1">
        <v>0</v>
      </c>
      <c r="V474" s="1">
        <v>1779.43</v>
      </c>
      <c r="W474" s="1">
        <v>1779.43</v>
      </c>
    </row>
    <row r="475" spans="1:23" x14ac:dyDescent="0.35">
      <c r="A475" t="str">
        <f t="shared" si="31"/>
        <v>1.1-00-X1104903133310</v>
      </c>
      <c r="B475" t="s">
        <v>1027</v>
      </c>
      <c r="C475" t="s">
        <v>269</v>
      </c>
      <c r="D475" s="8" t="s">
        <v>274</v>
      </c>
      <c r="E475" t="str">
        <f t="shared" si="28"/>
        <v>11</v>
      </c>
      <c r="F475" t="s">
        <v>206</v>
      </c>
      <c r="G475" t="s">
        <v>211</v>
      </c>
      <c r="H475" t="str">
        <f t="shared" si="29"/>
        <v>049</v>
      </c>
      <c r="I475" t="s">
        <v>599</v>
      </c>
      <c r="J475" t="s">
        <v>601</v>
      </c>
      <c r="K475" t="str">
        <f t="shared" si="30"/>
        <v>031</v>
      </c>
      <c r="L475" t="s">
        <v>208</v>
      </c>
      <c r="M475" t="s">
        <v>213</v>
      </c>
      <c r="N475">
        <v>3000</v>
      </c>
      <c r="O475" t="s">
        <v>56</v>
      </c>
      <c r="P475">
        <v>3331</v>
      </c>
      <c r="Q475" t="s">
        <v>317</v>
      </c>
      <c r="R475">
        <v>0</v>
      </c>
      <c r="S475" t="s">
        <v>58</v>
      </c>
      <c r="T475" s="1">
        <v>0</v>
      </c>
      <c r="U475" s="1">
        <v>0</v>
      </c>
      <c r="V475" s="1">
        <v>0</v>
      </c>
      <c r="W475" s="1">
        <v>0</v>
      </c>
    </row>
    <row r="476" spans="1:23" x14ac:dyDescent="0.35">
      <c r="A476" t="str">
        <f t="shared" si="31"/>
        <v>1.1-00-X1104903133610</v>
      </c>
      <c r="B476" t="s">
        <v>1027</v>
      </c>
      <c r="C476" t="s">
        <v>269</v>
      </c>
      <c r="D476" s="8" t="s">
        <v>274</v>
      </c>
      <c r="E476" t="str">
        <f t="shared" si="28"/>
        <v>11</v>
      </c>
      <c r="F476" t="s">
        <v>206</v>
      </c>
      <c r="G476" t="s">
        <v>211</v>
      </c>
      <c r="H476" t="str">
        <f t="shared" si="29"/>
        <v>049</v>
      </c>
      <c r="I476" t="s">
        <v>599</v>
      </c>
      <c r="J476" t="s">
        <v>601</v>
      </c>
      <c r="K476" t="str">
        <f t="shared" si="30"/>
        <v>031</v>
      </c>
      <c r="L476" t="s">
        <v>208</v>
      </c>
      <c r="M476" t="s">
        <v>213</v>
      </c>
      <c r="N476">
        <v>3000</v>
      </c>
      <c r="O476" t="s">
        <v>56</v>
      </c>
      <c r="P476">
        <v>3361</v>
      </c>
      <c r="Q476" t="s">
        <v>114</v>
      </c>
      <c r="R476">
        <v>0</v>
      </c>
      <c r="S476" t="s">
        <v>58</v>
      </c>
      <c r="T476" s="1">
        <v>0</v>
      </c>
      <c r="U476" s="1">
        <v>1500000</v>
      </c>
      <c r="V476" s="1">
        <v>0</v>
      </c>
      <c r="W476" s="1">
        <v>0</v>
      </c>
    </row>
    <row r="477" spans="1:23" x14ac:dyDescent="0.35">
      <c r="A477" t="str">
        <f t="shared" si="31"/>
        <v>1.1-00-X1104903134710</v>
      </c>
      <c r="B477" t="s">
        <v>1027</v>
      </c>
      <c r="C477" t="s">
        <v>269</v>
      </c>
      <c r="D477" s="8" t="s">
        <v>274</v>
      </c>
      <c r="E477" t="str">
        <f t="shared" si="28"/>
        <v>11</v>
      </c>
      <c r="F477" t="s">
        <v>206</v>
      </c>
      <c r="G477" t="s">
        <v>211</v>
      </c>
      <c r="H477" t="str">
        <f t="shared" si="29"/>
        <v>049</v>
      </c>
      <c r="I477" t="s">
        <v>599</v>
      </c>
      <c r="J477" t="s">
        <v>601</v>
      </c>
      <c r="K477" t="str">
        <f t="shared" si="30"/>
        <v>031</v>
      </c>
      <c r="L477" t="s">
        <v>208</v>
      </c>
      <c r="M477" t="s">
        <v>213</v>
      </c>
      <c r="N477">
        <v>3000</v>
      </c>
      <c r="O477" t="s">
        <v>56</v>
      </c>
      <c r="P477">
        <v>3471</v>
      </c>
      <c r="Q477" t="s">
        <v>603</v>
      </c>
      <c r="R477">
        <v>0</v>
      </c>
      <c r="S477" t="s">
        <v>58</v>
      </c>
      <c r="T477" s="6">
        <v>6960</v>
      </c>
      <c r="U477" s="1">
        <v>0</v>
      </c>
      <c r="V477" s="1">
        <v>6960</v>
      </c>
      <c r="W477" s="1">
        <v>6960</v>
      </c>
    </row>
    <row r="478" spans="1:23" x14ac:dyDescent="0.35">
      <c r="A478" t="str">
        <f t="shared" si="31"/>
        <v>1.1-00-X1104903135210</v>
      </c>
      <c r="B478" t="s">
        <v>1027</v>
      </c>
      <c r="C478" t="s">
        <v>269</v>
      </c>
      <c r="D478" s="8" t="s">
        <v>274</v>
      </c>
      <c r="E478" t="str">
        <f t="shared" si="28"/>
        <v>11</v>
      </c>
      <c r="F478" t="s">
        <v>206</v>
      </c>
      <c r="G478" t="s">
        <v>211</v>
      </c>
      <c r="H478" t="str">
        <f t="shared" si="29"/>
        <v>049</v>
      </c>
      <c r="I478" t="s">
        <v>599</v>
      </c>
      <c r="J478" t="s">
        <v>601</v>
      </c>
      <c r="K478" t="str">
        <f t="shared" si="30"/>
        <v>031</v>
      </c>
      <c r="L478" t="s">
        <v>208</v>
      </c>
      <c r="M478" t="s">
        <v>213</v>
      </c>
      <c r="N478">
        <v>3000</v>
      </c>
      <c r="O478" t="s">
        <v>56</v>
      </c>
      <c r="P478">
        <v>3521</v>
      </c>
      <c r="Q478" t="s">
        <v>391</v>
      </c>
      <c r="R478">
        <v>0</v>
      </c>
      <c r="S478" t="s">
        <v>58</v>
      </c>
      <c r="T478" s="6">
        <v>4988</v>
      </c>
      <c r="U478" s="1">
        <v>0</v>
      </c>
      <c r="V478" s="1">
        <v>4988</v>
      </c>
      <c r="W478" s="1">
        <v>4988</v>
      </c>
    </row>
    <row r="479" spans="1:23" x14ac:dyDescent="0.35">
      <c r="A479" t="str">
        <f t="shared" si="31"/>
        <v>1.1-00-X1104903135310</v>
      </c>
      <c r="B479" t="s">
        <v>1027</v>
      </c>
      <c r="C479" t="s">
        <v>269</v>
      </c>
      <c r="D479" s="8" t="s">
        <v>274</v>
      </c>
      <c r="E479" t="str">
        <f t="shared" si="28"/>
        <v>11</v>
      </c>
      <c r="F479" t="s">
        <v>206</v>
      </c>
      <c r="G479" t="s">
        <v>211</v>
      </c>
      <c r="H479" t="str">
        <f t="shared" si="29"/>
        <v>049</v>
      </c>
      <c r="I479" t="s">
        <v>599</v>
      </c>
      <c r="J479" t="s">
        <v>601</v>
      </c>
      <c r="K479" t="str">
        <f t="shared" si="30"/>
        <v>031</v>
      </c>
      <c r="L479" t="s">
        <v>208</v>
      </c>
      <c r="M479" t="s">
        <v>213</v>
      </c>
      <c r="N479">
        <v>3000</v>
      </c>
      <c r="O479" t="s">
        <v>56</v>
      </c>
      <c r="P479">
        <v>3531</v>
      </c>
      <c r="Q479" t="s">
        <v>604</v>
      </c>
      <c r="R479">
        <v>0</v>
      </c>
      <c r="S479" t="s">
        <v>58</v>
      </c>
      <c r="T479" s="6">
        <v>128155.02</v>
      </c>
      <c r="U479" s="1">
        <v>275000</v>
      </c>
      <c r="V479" s="1">
        <v>105169.62</v>
      </c>
      <c r="W479" s="1">
        <v>2995.12</v>
      </c>
    </row>
    <row r="480" spans="1:23" x14ac:dyDescent="0.35">
      <c r="A480" t="str">
        <f t="shared" si="31"/>
        <v>1.1-00-X1104903137110</v>
      </c>
      <c r="B480" t="s">
        <v>1027</v>
      </c>
      <c r="C480" t="s">
        <v>269</v>
      </c>
      <c r="D480" s="8" t="s">
        <v>274</v>
      </c>
      <c r="E480" t="str">
        <f t="shared" si="28"/>
        <v>11</v>
      </c>
      <c r="F480" t="s">
        <v>206</v>
      </c>
      <c r="G480" t="s">
        <v>211</v>
      </c>
      <c r="H480" t="str">
        <f t="shared" si="29"/>
        <v>049</v>
      </c>
      <c r="I480" t="s">
        <v>599</v>
      </c>
      <c r="J480" t="s">
        <v>601</v>
      </c>
      <c r="K480" t="str">
        <f t="shared" si="30"/>
        <v>031</v>
      </c>
      <c r="L480" t="s">
        <v>208</v>
      </c>
      <c r="M480" t="s">
        <v>213</v>
      </c>
      <c r="N480">
        <v>3000</v>
      </c>
      <c r="O480" t="s">
        <v>56</v>
      </c>
      <c r="P480">
        <v>3711</v>
      </c>
      <c r="Q480" t="s">
        <v>278</v>
      </c>
      <c r="R480">
        <v>0</v>
      </c>
      <c r="S480" t="s">
        <v>58</v>
      </c>
      <c r="T480" s="6">
        <v>2839.3</v>
      </c>
      <c r="U480" s="1">
        <v>0</v>
      </c>
      <c r="V480" s="1">
        <v>2839.3</v>
      </c>
      <c r="W480" s="1">
        <v>2839.3</v>
      </c>
    </row>
    <row r="481" spans="1:23" x14ac:dyDescent="0.35">
      <c r="A481" t="str">
        <f t="shared" si="31"/>
        <v>1.1-00-X1104903137510</v>
      </c>
      <c r="B481" t="s">
        <v>1027</v>
      </c>
      <c r="C481" t="s">
        <v>269</v>
      </c>
      <c r="D481" s="8" t="s">
        <v>274</v>
      </c>
      <c r="E481" t="str">
        <f t="shared" si="28"/>
        <v>11</v>
      </c>
      <c r="F481" t="s">
        <v>206</v>
      </c>
      <c r="G481" t="s">
        <v>211</v>
      </c>
      <c r="H481" t="str">
        <f t="shared" si="29"/>
        <v>049</v>
      </c>
      <c r="I481" t="s">
        <v>599</v>
      </c>
      <c r="J481" t="s">
        <v>601</v>
      </c>
      <c r="K481" t="str">
        <f t="shared" si="30"/>
        <v>031</v>
      </c>
      <c r="L481" t="s">
        <v>208</v>
      </c>
      <c r="M481" t="s">
        <v>213</v>
      </c>
      <c r="N481">
        <v>3000</v>
      </c>
      <c r="O481" t="s">
        <v>56</v>
      </c>
      <c r="P481">
        <v>3751</v>
      </c>
      <c r="Q481" t="s">
        <v>279</v>
      </c>
      <c r="R481">
        <v>0</v>
      </c>
      <c r="S481" t="s">
        <v>58</v>
      </c>
      <c r="T481" s="6">
        <v>2192.4</v>
      </c>
      <c r="U481" s="1">
        <v>0</v>
      </c>
      <c r="V481" s="1">
        <v>2192.4</v>
      </c>
      <c r="W481" s="1">
        <v>2192.4</v>
      </c>
    </row>
    <row r="482" spans="1:23" x14ac:dyDescent="0.35">
      <c r="A482" t="str">
        <f t="shared" si="31"/>
        <v>1.1-00-X1104903151510</v>
      </c>
      <c r="B482" t="s">
        <v>1027</v>
      </c>
      <c r="C482" t="s">
        <v>269</v>
      </c>
      <c r="D482" s="8" t="s">
        <v>274</v>
      </c>
      <c r="E482" t="str">
        <f t="shared" si="28"/>
        <v>11</v>
      </c>
      <c r="F482" t="s">
        <v>206</v>
      </c>
      <c r="G482" t="s">
        <v>211</v>
      </c>
      <c r="H482" t="str">
        <f t="shared" si="29"/>
        <v>049</v>
      </c>
      <c r="I482" t="s">
        <v>599</v>
      </c>
      <c r="J482" t="s">
        <v>601</v>
      </c>
      <c r="K482" t="str">
        <f t="shared" si="30"/>
        <v>031</v>
      </c>
      <c r="L482" t="s">
        <v>208</v>
      </c>
      <c r="M482" t="s">
        <v>213</v>
      </c>
      <c r="N482">
        <v>5000</v>
      </c>
      <c r="O482" t="s">
        <v>118</v>
      </c>
      <c r="P482">
        <v>5151</v>
      </c>
      <c r="Q482" t="s">
        <v>326</v>
      </c>
      <c r="R482">
        <v>0</v>
      </c>
      <c r="S482" t="s">
        <v>58</v>
      </c>
      <c r="T482" s="6">
        <v>1063572.75</v>
      </c>
      <c r="U482" s="1">
        <v>500000</v>
      </c>
      <c r="V482" s="1">
        <v>1025113.22</v>
      </c>
      <c r="W482" s="1">
        <v>969471.41</v>
      </c>
    </row>
    <row r="483" spans="1:23" x14ac:dyDescent="0.35">
      <c r="A483" t="str">
        <f t="shared" si="31"/>
        <v>1.1-00-X11049031515137</v>
      </c>
      <c r="B483" t="s">
        <v>1027</v>
      </c>
      <c r="C483" t="s">
        <v>269</v>
      </c>
      <c r="D483" s="8" t="s">
        <v>274</v>
      </c>
      <c r="E483" t="str">
        <f t="shared" si="28"/>
        <v>11</v>
      </c>
      <c r="F483" t="s">
        <v>206</v>
      </c>
      <c r="G483" t="s">
        <v>211</v>
      </c>
      <c r="H483" t="str">
        <f t="shared" si="29"/>
        <v>049</v>
      </c>
      <c r="I483" t="s">
        <v>599</v>
      </c>
      <c r="J483" t="s">
        <v>601</v>
      </c>
      <c r="K483" t="str">
        <f t="shared" si="30"/>
        <v>031</v>
      </c>
      <c r="L483" t="s">
        <v>208</v>
      </c>
      <c r="M483" t="s">
        <v>213</v>
      </c>
      <c r="N483">
        <v>5000</v>
      </c>
      <c r="O483" t="s">
        <v>118</v>
      </c>
      <c r="P483">
        <v>5151</v>
      </c>
      <c r="Q483" t="s">
        <v>326</v>
      </c>
      <c r="R483">
        <v>37</v>
      </c>
      <c r="S483" t="s">
        <v>605</v>
      </c>
      <c r="T483" s="9">
        <v>165489.07999999999</v>
      </c>
      <c r="U483" s="1">
        <v>0</v>
      </c>
      <c r="V483" s="1">
        <v>165489.07999999999</v>
      </c>
      <c r="W483" s="1">
        <v>165489.07999999999</v>
      </c>
    </row>
    <row r="484" spans="1:23" x14ac:dyDescent="0.35">
      <c r="A484" t="str">
        <f t="shared" si="31"/>
        <v>1.1-00-X1105003159110</v>
      </c>
      <c r="B484" t="s">
        <v>1027</v>
      </c>
      <c r="C484" t="s">
        <v>269</v>
      </c>
      <c r="D484" s="8" t="s">
        <v>274</v>
      </c>
      <c r="E484" t="str">
        <f t="shared" si="28"/>
        <v>11</v>
      </c>
      <c r="F484" t="s">
        <v>206</v>
      </c>
      <c r="G484" t="s">
        <v>211</v>
      </c>
      <c r="H484" t="str">
        <f t="shared" si="29"/>
        <v>050</v>
      </c>
      <c r="I484" t="s">
        <v>207</v>
      </c>
      <c r="J484" t="s">
        <v>212</v>
      </c>
      <c r="K484" t="str">
        <f t="shared" si="30"/>
        <v>031</v>
      </c>
      <c r="L484" t="s">
        <v>208</v>
      </c>
      <c r="M484" t="s">
        <v>213</v>
      </c>
      <c r="N484">
        <v>5000</v>
      </c>
      <c r="O484" t="s">
        <v>118</v>
      </c>
      <c r="P484">
        <v>5911</v>
      </c>
      <c r="Q484" t="s">
        <v>300</v>
      </c>
      <c r="R484">
        <v>0</v>
      </c>
      <c r="S484" t="s">
        <v>58</v>
      </c>
      <c r="T484" s="6">
        <v>6020779.5999999996</v>
      </c>
      <c r="U484" s="1">
        <v>5841164</v>
      </c>
      <c r="V484" s="1">
        <v>6020779.5599999996</v>
      </c>
      <c r="W484" s="1">
        <v>5409079.9299999997</v>
      </c>
    </row>
    <row r="485" spans="1:23" x14ac:dyDescent="0.35">
      <c r="A485" t="str">
        <f t="shared" si="31"/>
        <v>1.1-00-X1105003159710</v>
      </c>
      <c r="B485" t="s">
        <v>1027</v>
      </c>
      <c r="C485" t="s">
        <v>269</v>
      </c>
      <c r="D485" s="8" t="s">
        <v>274</v>
      </c>
      <c r="E485" t="str">
        <f t="shared" si="28"/>
        <v>11</v>
      </c>
      <c r="F485" t="s">
        <v>206</v>
      </c>
      <c r="G485" t="s">
        <v>211</v>
      </c>
      <c r="H485" t="str">
        <f t="shared" si="29"/>
        <v>050</v>
      </c>
      <c r="I485" t="s">
        <v>207</v>
      </c>
      <c r="J485" t="s">
        <v>212</v>
      </c>
      <c r="K485" t="str">
        <f t="shared" si="30"/>
        <v>031</v>
      </c>
      <c r="L485" t="s">
        <v>208</v>
      </c>
      <c r="M485" t="s">
        <v>213</v>
      </c>
      <c r="N485">
        <v>5000</v>
      </c>
      <c r="O485" t="s">
        <v>118</v>
      </c>
      <c r="P485">
        <v>5971</v>
      </c>
      <c r="Q485" t="s">
        <v>606</v>
      </c>
      <c r="R485">
        <v>0</v>
      </c>
      <c r="S485" t="s">
        <v>58</v>
      </c>
      <c r="T485" s="6">
        <v>8047461.0199999996</v>
      </c>
      <c r="U485" s="1">
        <v>4091000</v>
      </c>
      <c r="V485" s="1">
        <v>8047461.0199999996</v>
      </c>
      <c r="W485" s="1">
        <v>8003439.0199999996</v>
      </c>
    </row>
    <row r="486" spans="1:23" x14ac:dyDescent="0.35">
      <c r="A486" t="str">
        <f t="shared" si="31"/>
        <v>1.1-00-X1105003121510</v>
      </c>
      <c r="B486" t="s">
        <v>1027</v>
      </c>
      <c r="C486" t="s">
        <v>269</v>
      </c>
      <c r="D486" s="8" t="s">
        <v>274</v>
      </c>
      <c r="E486" t="str">
        <f t="shared" si="28"/>
        <v>11</v>
      </c>
      <c r="F486" t="s">
        <v>206</v>
      </c>
      <c r="G486" t="s">
        <v>211</v>
      </c>
      <c r="H486" t="str">
        <f t="shared" si="29"/>
        <v>050</v>
      </c>
      <c r="I486" t="s">
        <v>207</v>
      </c>
      <c r="J486" t="s">
        <v>212</v>
      </c>
      <c r="K486" t="str">
        <f t="shared" si="30"/>
        <v>031</v>
      </c>
      <c r="L486" t="s">
        <v>208</v>
      </c>
      <c r="M486" t="s">
        <v>213</v>
      </c>
      <c r="N486">
        <v>2000</v>
      </c>
      <c r="O486" t="s">
        <v>105</v>
      </c>
      <c r="P486">
        <v>2151</v>
      </c>
      <c r="Q486" t="s">
        <v>366</v>
      </c>
      <c r="R486">
        <v>0</v>
      </c>
      <c r="S486" t="s">
        <v>58</v>
      </c>
      <c r="T486" s="1">
        <v>0</v>
      </c>
      <c r="U486" s="1">
        <v>0</v>
      </c>
      <c r="V486" s="1">
        <v>0</v>
      </c>
      <c r="W486" s="1">
        <v>0</v>
      </c>
    </row>
    <row r="487" spans="1:23" x14ac:dyDescent="0.35">
      <c r="A487" t="str">
        <f t="shared" si="31"/>
        <v>1.1-00-X1105003132310</v>
      </c>
      <c r="B487" t="s">
        <v>1027</v>
      </c>
      <c r="C487" t="s">
        <v>269</v>
      </c>
      <c r="D487" s="8" t="s">
        <v>274</v>
      </c>
      <c r="E487" t="str">
        <f t="shared" si="28"/>
        <v>11</v>
      </c>
      <c r="F487" t="s">
        <v>206</v>
      </c>
      <c r="G487" t="s">
        <v>211</v>
      </c>
      <c r="H487" t="str">
        <f t="shared" si="29"/>
        <v>050</v>
      </c>
      <c r="I487" t="s">
        <v>207</v>
      </c>
      <c r="J487" t="s">
        <v>212</v>
      </c>
      <c r="K487" t="str">
        <f t="shared" si="30"/>
        <v>031</v>
      </c>
      <c r="L487" t="s">
        <v>208</v>
      </c>
      <c r="M487" t="s">
        <v>213</v>
      </c>
      <c r="N487">
        <v>3000</v>
      </c>
      <c r="O487" t="s">
        <v>56</v>
      </c>
      <c r="P487">
        <v>3231</v>
      </c>
      <c r="Q487" t="s">
        <v>383</v>
      </c>
      <c r="R487">
        <v>0</v>
      </c>
      <c r="S487" t="s">
        <v>58</v>
      </c>
      <c r="T487" s="6">
        <v>5445182.6299999999</v>
      </c>
      <c r="U487" s="1">
        <v>750000</v>
      </c>
      <c r="V487" s="1">
        <v>5432424.96</v>
      </c>
      <c r="W487" s="1">
        <v>5370608.5599999996</v>
      </c>
    </row>
    <row r="488" spans="1:23" x14ac:dyDescent="0.35">
      <c r="A488" t="str">
        <f t="shared" si="31"/>
        <v>1.1-00-X1105003133310</v>
      </c>
      <c r="B488" t="s">
        <v>1027</v>
      </c>
      <c r="C488" t="s">
        <v>269</v>
      </c>
      <c r="D488" s="8" t="s">
        <v>274</v>
      </c>
      <c r="E488" t="str">
        <f t="shared" si="28"/>
        <v>11</v>
      </c>
      <c r="F488" t="s">
        <v>206</v>
      </c>
      <c r="G488" t="s">
        <v>211</v>
      </c>
      <c r="H488" t="str">
        <f t="shared" si="29"/>
        <v>050</v>
      </c>
      <c r="I488" t="s">
        <v>207</v>
      </c>
      <c r="J488" t="s">
        <v>212</v>
      </c>
      <c r="K488" t="str">
        <f t="shared" si="30"/>
        <v>031</v>
      </c>
      <c r="L488" t="s">
        <v>208</v>
      </c>
      <c r="M488" t="s">
        <v>213</v>
      </c>
      <c r="N488">
        <v>3000</v>
      </c>
      <c r="O488" t="s">
        <v>56</v>
      </c>
      <c r="P488">
        <v>3331</v>
      </c>
      <c r="Q488" t="s">
        <v>317</v>
      </c>
      <c r="R488">
        <v>0</v>
      </c>
      <c r="S488" t="s">
        <v>58</v>
      </c>
      <c r="T488" s="6">
        <v>10493919.99</v>
      </c>
      <c r="U488" s="1">
        <v>275000</v>
      </c>
      <c r="V488" s="1">
        <v>8966919.9900000002</v>
      </c>
      <c r="W488" s="1">
        <v>8457370</v>
      </c>
    </row>
    <row r="489" spans="1:23" x14ac:dyDescent="0.35">
      <c r="A489" t="str">
        <f t="shared" si="31"/>
        <v>1.1-00-X1105003133910</v>
      </c>
      <c r="B489" t="s">
        <v>1027</v>
      </c>
      <c r="C489" t="s">
        <v>269</v>
      </c>
      <c r="D489" s="8" t="s">
        <v>274</v>
      </c>
      <c r="E489" t="str">
        <f t="shared" si="28"/>
        <v>11</v>
      </c>
      <c r="F489" t="s">
        <v>206</v>
      </c>
      <c r="G489" t="s">
        <v>211</v>
      </c>
      <c r="H489" t="str">
        <f t="shared" si="29"/>
        <v>050</v>
      </c>
      <c r="I489" t="s">
        <v>207</v>
      </c>
      <c r="J489" t="s">
        <v>212</v>
      </c>
      <c r="K489" t="str">
        <f t="shared" si="30"/>
        <v>031</v>
      </c>
      <c r="L489" t="s">
        <v>208</v>
      </c>
      <c r="M489" t="s">
        <v>213</v>
      </c>
      <c r="N489">
        <v>3000</v>
      </c>
      <c r="O489" t="s">
        <v>56</v>
      </c>
      <c r="P489">
        <v>3391</v>
      </c>
      <c r="Q489" t="s">
        <v>129</v>
      </c>
      <c r="R489">
        <v>0</v>
      </c>
      <c r="S489" t="s">
        <v>58</v>
      </c>
      <c r="T489" s="6">
        <v>487200</v>
      </c>
      <c r="U489" s="1">
        <v>0</v>
      </c>
      <c r="V489" s="1">
        <v>487200</v>
      </c>
      <c r="W489" s="1">
        <v>0</v>
      </c>
    </row>
    <row r="490" spans="1:23" x14ac:dyDescent="0.35">
      <c r="A490" t="str">
        <f t="shared" si="31"/>
        <v>2.5-02-X0401901391110</v>
      </c>
      <c r="B490" t="s">
        <v>1028</v>
      </c>
      <c r="C490" t="s">
        <v>134</v>
      </c>
      <c r="D490" s="5" t="s">
        <v>135</v>
      </c>
      <c r="E490" t="str">
        <f t="shared" si="28"/>
        <v>04</v>
      </c>
      <c r="F490" t="s">
        <v>51</v>
      </c>
      <c r="G490" t="s">
        <v>60</v>
      </c>
      <c r="H490" t="str">
        <f t="shared" si="29"/>
        <v>019</v>
      </c>
      <c r="I490" t="s">
        <v>52</v>
      </c>
      <c r="J490" t="s">
        <v>61</v>
      </c>
      <c r="K490" t="str">
        <f t="shared" si="30"/>
        <v>013</v>
      </c>
      <c r="L490" t="s">
        <v>53</v>
      </c>
      <c r="M490" t="s">
        <v>62</v>
      </c>
      <c r="N490">
        <v>9000</v>
      </c>
      <c r="O490" t="s">
        <v>85</v>
      </c>
      <c r="P490">
        <v>9111</v>
      </c>
      <c r="Q490" t="s">
        <v>84</v>
      </c>
      <c r="R490">
        <v>0</v>
      </c>
      <c r="S490" t="s">
        <v>58</v>
      </c>
      <c r="T490" s="6">
        <v>28381279.719999999</v>
      </c>
      <c r="U490" s="1">
        <v>35000000</v>
      </c>
      <c r="V490" s="1">
        <v>28381279.719999999</v>
      </c>
      <c r="W490" s="1">
        <v>28381279.719999999</v>
      </c>
    </row>
    <row r="491" spans="1:23" x14ac:dyDescent="0.35">
      <c r="A491" t="str">
        <f t="shared" si="31"/>
        <v>1.1-00-X04018012613166</v>
      </c>
      <c r="B491" t="s">
        <v>1027</v>
      </c>
      <c r="C491" t="s">
        <v>269</v>
      </c>
      <c r="D491" s="8" t="s">
        <v>274</v>
      </c>
      <c r="E491" t="str">
        <f t="shared" si="28"/>
        <v>04</v>
      </c>
      <c r="F491" t="s">
        <v>51</v>
      </c>
      <c r="G491" t="s">
        <v>60</v>
      </c>
      <c r="H491" t="str">
        <f t="shared" si="29"/>
        <v>018</v>
      </c>
      <c r="I491" t="s">
        <v>295</v>
      </c>
      <c r="J491" t="s">
        <v>297</v>
      </c>
      <c r="K491" t="str">
        <f t="shared" si="30"/>
        <v>012</v>
      </c>
      <c r="L491" t="s">
        <v>296</v>
      </c>
      <c r="M491" t="s">
        <v>298</v>
      </c>
      <c r="N491">
        <v>6000</v>
      </c>
      <c r="O491" t="s">
        <v>146</v>
      </c>
      <c r="P491">
        <v>6131</v>
      </c>
      <c r="Q491" t="s">
        <v>152</v>
      </c>
      <c r="R491">
        <v>66</v>
      </c>
      <c r="S491" t="s">
        <v>301</v>
      </c>
      <c r="T491" s="9">
        <v>34168648.600000001</v>
      </c>
      <c r="U491" s="1">
        <v>0</v>
      </c>
      <c r="V491" s="1">
        <v>28299479.25</v>
      </c>
      <c r="W491" s="1">
        <v>28299479.25</v>
      </c>
    </row>
    <row r="492" spans="1:23" x14ac:dyDescent="0.35">
      <c r="A492" t="str">
        <f t="shared" si="31"/>
        <v>1.1-00-X0401801234210</v>
      </c>
      <c r="B492" t="s">
        <v>1027</v>
      </c>
      <c r="C492" t="s">
        <v>269</v>
      </c>
      <c r="D492" s="8" t="s">
        <v>274</v>
      </c>
      <c r="E492" t="str">
        <f t="shared" si="28"/>
        <v>04</v>
      </c>
      <c r="F492" t="s">
        <v>51</v>
      </c>
      <c r="G492" t="s">
        <v>60</v>
      </c>
      <c r="H492" t="str">
        <f t="shared" si="29"/>
        <v>018</v>
      </c>
      <c r="I492" t="s">
        <v>295</v>
      </c>
      <c r="J492" t="s">
        <v>297</v>
      </c>
      <c r="K492" t="str">
        <f t="shared" si="30"/>
        <v>012</v>
      </c>
      <c r="L492" t="s">
        <v>296</v>
      </c>
      <c r="M492" t="s">
        <v>298</v>
      </c>
      <c r="N492">
        <v>3000</v>
      </c>
      <c r="O492" t="s">
        <v>56</v>
      </c>
      <c r="P492">
        <v>3421</v>
      </c>
      <c r="Q492" t="s">
        <v>321</v>
      </c>
      <c r="R492">
        <v>0</v>
      </c>
      <c r="S492" t="s">
        <v>58</v>
      </c>
      <c r="T492" s="6">
        <v>64859142.780000001</v>
      </c>
      <c r="U492" s="1">
        <v>37831073</v>
      </c>
      <c r="V492" s="1">
        <v>62464392.420000002</v>
      </c>
      <c r="W492" s="1">
        <v>62464392.420000002</v>
      </c>
    </row>
    <row r="493" spans="1:23" x14ac:dyDescent="0.35">
      <c r="A493" t="str">
        <f t="shared" si="31"/>
        <v>1.1-00-X04018012632114</v>
      </c>
      <c r="B493" t="s">
        <v>1027</v>
      </c>
      <c r="C493" t="s">
        <v>269</v>
      </c>
      <c r="D493" s="8" t="s">
        <v>274</v>
      </c>
      <c r="E493" t="str">
        <f t="shared" si="28"/>
        <v>04</v>
      </c>
      <c r="F493" t="s">
        <v>51</v>
      </c>
      <c r="G493" t="s">
        <v>60</v>
      </c>
      <c r="H493" t="str">
        <f t="shared" si="29"/>
        <v>018</v>
      </c>
      <c r="I493" t="s">
        <v>295</v>
      </c>
      <c r="J493" t="s">
        <v>297</v>
      </c>
      <c r="K493" t="str">
        <f t="shared" si="30"/>
        <v>012</v>
      </c>
      <c r="L493" t="s">
        <v>296</v>
      </c>
      <c r="M493" t="s">
        <v>298</v>
      </c>
      <c r="N493">
        <v>6000</v>
      </c>
      <c r="O493" t="s">
        <v>146</v>
      </c>
      <c r="P493">
        <v>6321</v>
      </c>
      <c r="Q493" t="s">
        <v>303</v>
      </c>
      <c r="R493">
        <v>14</v>
      </c>
      <c r="S493" t="s">
        <v>305</v>
      </c>
      <c r="T493" s="9">
        <v>75751651.719999999</v>
      </c>
      <c r="U493" s="1">
        <v>71000017.599999994</v>
      </c>
      <c r="V493" s="1">
        <v>74178870.290000007</v>
      </c>
      <c r="W493" s="1">
        <v>74178870.290000007</v>
      </c>
    </row>
    <row r="494" spans="1:23" x14ac:dyDescent="0.35">
      <c r="A494" t="str">
        <f t="shared" si="31"/>
        <v>0703702361510</v>
      </c>
      <c r="C494" t="s">
        <v>259</v>
      </c>
      <c r="D494" t="s">
        <v>260</v>
      </c>
      <c r="E494" t="str">
        <f t="shared" si="28"/>
        <v>07</v>
      </c>
      <c r="F494" t="s">
        <v>140</v>
      </c>
      <c r="G494" t="s">
        <v>147</v>
      </c>
      <c r="H494" t="str">
        <f t="shared" si="29"/>
        <v>037</v>
      </c>
      <c r="I494" t="s">
        <v>141</v>
      </c>
      <c r="J494" t="s">
        <v>149</v>
      </c>
      <c r="K494" t="str">
        <f t="shared" si="30"/>
        <v>023</v>
      </c>
      <c r="L494" t="s">
        <v>142</v>
      </c>
      <c r="M494" t="s">
        <v>150</v>
      </c>
      <c r="N494">
        <v>6000</v>
      </c>
      <c r="O494" t="s">
        <v>146</v>
      </c>
      <c r="P494">
        <v>6151</v>
      </c>
      <c r="Q494" t="s">
        <v>153</v>
      </c>
      <c r="R494">
        <v>0</v>
      </c>
      <c r="S494" t="s">
        <v>58</v>
      </c>
      <c r="T494" s="6">
        <v>49992271.159999996</v>
      </c>
      <c r="U494" s="1">
        <v>0</v>
      </c>
      <c r="V494" s="1">
        <v>49992271.170000002</v>
      </c>
      <c r="W494" s="1">
        <v>49992271.170000002</v>
      </c>
    </row>
    <row r="495" spans="1:23" x14ac:dyDescent="0.35">
      <c r="A495" t="str">
        <f t="shared" si="31"/>
        <v>2.5-01-X0703702361510</v>
      </c>
      <c r="B495" t="s">
        <v>1030</v>
      </c>
      <c r="C495" t="s">
        <v>615</v>
      </c>
      <c r="D495" s="5" t="s">
        <v>616</v>
      </c>
      <c r="E495" t="str">
        <f t="shared" si="28"/>
        <v>07</v>
      </c>
      <c r="F495" t="s">
        <v>140</v>
      </c>
      <c r="G495" t="s">
        <v>147</v>
      </c>
      <c r="H495" t="str">
        <f t="shared" si="29"/>
        <v>037</v>
      </c>
      <c r="I495" t="s">
        <v>141</v>
      </c>
      <c r="J495" t="s">
        <v>149</v>
      </c>
      <c r="K495" t="str">
        <f t="shared" si="30"/>
        <v>023</v>
      </c>
      <c r="L495" t="s">
        <v>142</v>
      </c>
      <c r="M495" t="s">
        <v>150</v>
      </c>
      <c r="N495">
        <v>6000</v>
      </c>
      <c r="O495" t="s">
        <v>146</v>
      </c>
      <c r="P495">
        <v>6151</v>
      </c>
      <c r="Q495" t="s">
        <v>153</v>
      </c>
      <c r="R495">
        <v>0</v>
      </c>
      <c r="S495" t="s">
        <v>58</v>
      </c>
      <c r="T495" s="6">
        <v>51800335.920000002</v>
      </c>
      <c r="U495" s="1">
        <v>19999996.199999999</v>
      </c>
      <c r="V495" s="1">
        <v>51779315.490000002</v>
      </c>
      <c r="W495" s="1">
        <v>36998267.979999997</v>
      </c>
    </row>
    <row r="496" spans="1:23" x14ac:dyDescent="0.35">
      <c r="A496" t="str">
        <f t="shared" si="31"/>
        <v>1.1-00-X07037023612168</v>
      </c>
      <c r="B496" t="s">
        <v>1027</v>
      </c>
      <c r="C496" t="s">
        <v>269</v>
      </c>
      <c r="D496" s="8" t="s">
        <v>274</v>
      </c>
      <c r="E496" t="str">
        <f t="shared" si="28"/>
        <v>07</v>
      </c>
      <c r="F496" t="s">
        <v>140</v>
      </c>
      <c r="G496" t="s">
        <v>147</v>
      </c>
      <c r="H496" t="str">
        <f t="shared" si="29"/>
        <v>037</v>
      </c>
      <c r="I496" t="s">
        <v>141</v>
      </c>
      <c r="J496" t="s">
        <v>149</v>
      </c>
      <c r="K496" t="str">
        <f t="shared" si="30"/>
        <v>023</v>
      </c>
      <c r="L496" t="s">
        <v>142</v>
      </c>
      <c r="M496" t="s">
        <v>150</v>
      </c>
      <c r="N496">
        <v>6000</v>
      </c>
      <c r="O496" t="s">
        <v>146</v>
      </c>
      <c r="P496">
        <v>6121</v>
      </c>
      <c r="Q496" t="s">
        <v>145</v>
      </c>
      <c r="R496">
        <v>68</v>
      </c>
      <c r="S496" t="s">
        <v>151</v>
      </c>
      <c r="T496" s="9">
        <v>58472967.090000004</v>
      </c>
      <c r="U496" s="1">
        <v>0</v>
      </c>
      <c r="V496" s="1">
        <v>0</v>
      </c>
      <c r="W496" s="1">
        <v>0</v>
      </c>
    </row>
    <row r="497" spans="1:23" x14ac:dyDescent="0.35">
      <c r="A497" t="str">
        <f t="shared" si="31"/>
        <v>1.1-00-X0703602232610</v>
      </c>
      <c r="B497" t="s">
        <v>1027</v>
      </c>
      <c r="C497" t="s">
        <v>269</v>
      </c>
      <c r="D497" s="8" t="s">
        <v>274</v>
      </c>
      <c r="E497" t="str">
        <f t="shared" si="28"/>
        <v>07</v>
      </c>
      <c r="F497" t="s">
        <v>140</v>
      </c>
      <c r="G497" t="s">
        <v>147</v>
      </c>
      <c r="H497" t="str">
        <f t="shared" si="29"/>
        <v>036</v>
      </c>
      <c r="I497" t="s">
        <v>470</v>
      </c>
      <c r="J497" t="s">
        <v>473</v>
      </c>
      <c r="K497" t="str">
        <f t="shared" si="30"/>
        <v>022</v>
      </c>
      <c r="L497" t="s">
        <v>471</v>
      </c>
      <c r="M497" t="s">
        <v>474</v>
      </c>
      <c r="N497">
        <v>3000</v>
      </c>
      <c r="O497" t="s">
        <v>56</v>
      </c>
      <c r="P497">
        <v>3261</v>
      </c>
      <c r="Q497" t="s">
        <v>409</v>
      </c>
      <c r="R497">
        <v>0</v>
      </c>
      <c r="S497" t="s">
        <v>58</v>
      </c>
      <c r="T497" s="6">
        <v>63236455.759999998</v>
      </c>
      <c r="U497" s="1">
        <v>30000000</v>
      </c>
      <c r="V497" s="1">
        <v>62932118.159999996</v>
      </c>
      <c r="W497" s="1">
        <v>62861961.359999999</v>
      </c>
    </row>
    <row r="498" spans="1:23" x14ac:dyDescent="0.35">
      <c r="A498" t="str">
        <f t="shared" si="31"/>
        <v>2.5-01-X1104903151510</v>
      </c>
      <c r="B498" t="s">
        <v>1030</v>
      </c>
      <c r="C498" t="s">
        <v>615</v>
      </c>
      <c r="D498" s="5" t="s">
        <v>616</v>
      </c>
      <c r="E498" t="str">
        <f t="shared" si="28"/>
        <v>11</v>
      </c>
      <c r="F498" t="s">
        <v>206</v>
      </c>
      <c r="G498" t="s">
        <v>211</v>
      </c>
      <c r="H498" t="str">
        <f t="shared" si="29"/>
        <v>049</v>
      </c>
      <c r="I498" t="s">
        <v>599</v>
      </c>
      <c r="J498" t="s">
        <v>601</v>
      </c>
      <c r="K498" t="str">
        <f t="shared" si="30"/>
        <v>031</v>
      </c>
      <c r="L498" t="s">
        <v>208</v>
      </c>
      <c r="M498" t="s">
        <v>213</v>
      </c>
      <c r="N498">
        <v>5000</v>
      </c>
      <c r="O498" t="s">
        <v>118</v>
      </c>
      <c r="P498">
        <v>5151</v>
      </c>
      <c r="Q498" t="s">
        <v>326</v>
      </c>
      <c r="R498">
        <v>0</v>
      </c>
      <c r="S498" t="s">
        <v>58</v>
      </c>
      <c r="T498" s="1">
        <v>0</v>
      </c>
      <c r="U498" s="1">
        <v>0</v>
      </c>
      <c r="V498" s="1">
        <v>0</v>
      </c>
      <c r="W498" s="1">
        <v>0</v>
      </c>
    </row>
    <row r="499" spans="1:23" x14ac:dyDescent="0.35">
      <c r="A499" t="str">
        <f t="shared" si="31"/>
        <v>0904202652110</v>
      </c>
      <c r="C499" t="s">
        <v>618</v>
      </c>
      <c r="D499" t="s">
        <v>619</v>
      </c>
      <c r="E499" t="str">
        <f t="shared" si="28"/>
        <v>09</v>
      </c>
      <c r="F499" t="s">
        <v>410</v>
      </c>
      <c r="G499" t="s">
        <v>414</v>
      </c>
      <c r="H499" t="str">
        <f t="shared" si="29"/>
        <v>042</v>
      </c>
      <c r="I499" t="s">
        <v>572</v>
      </c>
      <c r="J499" t="s">
        <v>574</v>
      </c>
      <c r="K499" t="str">
        <f t="shared" si="30"/>
        <v>026</v>
      </c>
      <c r="L499" t="s">
        <v>573</v>
      </c>
      <c r="M499" t="s">
        <v>575</v>
      </c>
      <c r="N499">
        <v>5000</v>
      </c>
      <c r="O499" t="s">
        <v>118</v>
      </c>
      <c r="P499">
        <v>5211</v>
      </c>
      <c r="Q499" t="s">
        <v>365</v>
      </c>
      <c r="R499">
        <v>0</v>
      </c>
      <c r="S499" t="s">
        <v>58</v>
      </c>
      <c r="T499" s="6">
        <v>2000000</v>
      </c>
      <c r="U499" s="1">
        <v>0</v>
      </c>
      <c r="V499" s="1">
        <v>1900000</v>
      </c>
      <c r="W499" s="1">
        <v>0</v>
      </c>
    </row>
    <row r="500" spans="1:23" x14ac:dyDescent="0.35">
      <c r="A500" t="str">
        <f t="shared" si="31"/>
        <v>0904202652110</v>
      </c>
      <c r="C500" t="s">
        <v>620</v>
      </c>
      <c r="D500" t="s">
        <v>621</v>
      </c>
      <c r="E500" t="str">
        <f t="shared" si="28"/>
        <v>09</v>
      </c>
      <c r="F500" t="s">
        <v>410</v>
      </c>
      <c r="G500" t="s">
        <v>414</v>
      </c>
      <c r="H500" t="str">
        <f t="shared" si="29"/>
        <v>042</v>
      </c>
      <c r="I500" t="s">
        <v>572</v>
      </c>
      <c r="J500" t="s">
        <v>574</v>
      </c>
      <c r="K500" t="str">
        <f t="shared" si="30"/>
        <v>026</v>
      </c>
      <c r="L500" t="s">
        <v>573</v>
      </c>
      <c r="M500" t="s">
        <v>575</v>
      </c>
      <c r="N500">
        <v>5000</v>
      </c>
      <c r="O500" t="s">
        <v>118</v>
      </c>
      <c r="P500">
        <v>5211</v>
      </c>
      <c r="Q500" t="s">
        <v>365</v>
      </c>
      <c r="R500">
        <v>0</v>
      </c>
      <c r="S500" t="s">
        <v>58</v>
      </c>
      <c r="T500" s="6">
        <v>1373020</v>
      </c>
      <c r="U500" s="1">
        <v>0</v>
      </c>
      <c r="V500" s="1">
        <v>950000</v>
      </c>
      <c r="W500" s="1">
        <v>0</v>
      </c>
    </row>
    <row r="501" spans="1:23" x14ac:dyDescent="0.35">
      <c r="A501" t="str">
        <f t="shared" si="31"/>
        <v>1.1-00-X0703502135810</v>
      </c>
      <c r="B501" t="s">
        <v>1027</v>
      </c>
      <c r="C501" t="s">
        <v>269</v>
      </c>
      <c r="D501" s="8" t="s">
        <v>274</v>
      </c>
      <c r="E501" t="str">
        <f t="shared" si="28"/>
        <v>07</v>
      </c>
      <c r="F501" t="s">
        <v>140</v>
      </c>
      <c r="G501" t="s">
        <v>147</v>
      </c>
      <c r="H501" t="str">
        <f t="shared" si="29"/>
        <v>035</v>
      </c>
      <c r="I501" t="s">
        <v>187</v>
      </c>
      <c r="J501" t="s">
        <v>191</v>
      </c>
      <c r="K501" t="str">
        <f t="shared" si="30"/>
        <v>021</v>
      </c>
      <c r="L501" t="s">
        <v>188</v>
      </c>
      <c r="M501" t="s">
        <v>192</v>
      </c>
      <c r="N501">
        <v>3000</v>
      </c>
      <c r="O501" t="s">
        <v>56</v>
      </c>
      <c r="P501">
        <v>3581</v>
      </c>
      <c r="Q501" t="s">
        <v>190</v>
      </c>
      <c r="R501">
        <v>0</v>
      </c>
      <c r="S501" t="s">
        <v>58</v>
      </c>
      <c r="T501" s="6">
        <v>63446338.829999998</v>
      </c>
      <c r="U501" s="1">
        <v>0</v>
      </c>
      <c r="V501" s="1">
        <v>63446338.060000002</v>
      </c>
      <c r="W501" s="1">
        <v>62286339.219999999</v>
      </c>
    </row>
    <row r="502" spans="1:23" x14ac:dyDescent="0.35">
      <c r="A502" t="str">
        <f t="shared" si="31"/>
        <v>1105003156910</v>
      </c>
      <c r="C502" t="s">
        <v>622</v>
      </c>
      <c r="D502" s="5" t="s">
        <v>623</v>
      </c>
      <c r="E502" t="str">
        <f t="shared" si="28"/>
        <v>11</v>
      </c>
      <c r="F502" t="s">
        <v>206</v>
      </c>
      <c r="G502" t="s">
        <v>211</v>
      </c>
      <c r="H502" t="str">
        <f t="shared" si="29"/>
        <v>050</v>
      </c>
      <c r="I502" t="s">
        <v>207</v>
      </c>
      <c r="J502" t="s">
        <v>212</v>
      </c>
      <c r="K502" t="str">
        <f t="shared" si="30"/>
        <v>031</v>
      </c>
      <c r="L502" t="s">
        <v>208</v>
      </c>
      <c r="M502" t="s">
        <v>213</v>
      </c>
      <c r="N502">
        <v>5000</v>
      </c>
      <c r="O502" t="s">
        <v>118</v>
      </c>
      <c r="P502">
        <v>5691</v>
      </c>
      <c r="Q502" t="s">
        <v>210</v>
      </c>
      <c r="R502">
        <v>0</v>
      </c>
      <c r="S502" t="s">
        <v>58</v>
      </c>
      <c r="T502" s="9">
        <v>500000</v>
      </c>
      <c r="U502" s="1">
        <v>0</v>
      </c>
      <c r="V502" s="1">
        <v>499299.99</v>
      </c>
      <c r="W502" s="1">
        <v>0</v>
      </c>
    </row>
    <row r="503" spans="1:23" x14ac:dyDescent="0.35">
      <c r="A503" t="str">
        <f t="shared" si="31"/>
        <v>2.5-02-X0703702361310</v>
      </c>
      <c r="B503" t="s">
        <v>1028</v>
      </c>
      <c r="C503" t="s">
        <v>134</v>
      </c>
      <c r="D503" s="5" t="s">
        <v>135</v>
      </c>
      <c r="E503" t="str">
        <f t="shared" si="28"/>
        <v>07</v>
      </c>
      <c r="F503" t="s">
        <v>140</v>
      </c>
      <c r="G503" t="s">
        <v>147</v>
      </c>
      <c r="H503" t="str">
        <f t="shared" si="29"/>
        <v>037</v>
      </c>
      <c r="I503" t="s">
        <v>141</v>
      </c>
      <c r="J503" t="s">
        <v>149</v>
      </c>
      <c r="K503" t="str">
        <f t="shared" si="30"/>
        <v>023</v>
      </c>
      <c r="L503" t="s">
        <v>142</v>
      </c>
      <c r="M503" t="s">
        <v>150</v>
      </c>
      <c r="N503">
        <v>6000</v>
      </c>
      <c r="O503" t="s">
        <v>146</v>
      </c>
      <c r="P503">
        <v>6131</v>
      </c>
      <c r="Q503" t="s">
        <v>152</v>
      </c>
      <c r="R503">
        <v>0</v>
      </c>
      <c r="S503" t="s">
        <v>58</v>
      </c>
      <c r="T503" s="6">
        <v>65612734.740000002</v>
      </c>
      <c r="U503" s="1">
        <v>19999999.440000001</v>
      </c>
      <c r="V503" s="1">
        <v>65612734.740000002</v>
      </c>
      <c r="W503" s="1">
        <v>55378473.460000001</v>
      </c>
    </row>
    <row r="504" spans="1:23" x14ac:dyDescent="0.35">
      <c r="A504" t="str">
        <f t="shared" si="31"/>
        <v>1105003156910</v>
      </c>
      <c r="C504" t="s">
        <v>624</v>
      </c>
      <c r="D504" s="5" t="s">
        <v>625</v>
      </c>
      <c r="E504" t="str">
        <f t="shared" si="28"/>
        <v>11</v>
      </c>
      <c r="F504" t="s">
        <v>206</v>
      </c>
      <c r="G504" t="s">
        <v>211</v>
      </c>
      <c r="H504" t="str">
        <f t="shared" si="29"/>
        <v>050</v>
      </c>
      <c r="I504" t="s">
        <v>207</v>
      </c>
      <c r="J504" t="s">
        <v>212</v>
      </c>
      <c r="K504" t="str">
        <f t="shared" si="30"/>
        <v>031</v>
      </c>
      <c r="L504" t="s">
        <v>208</v>
      </c>
      <c r="M504" t="s">
        <v>213</v>
      </c>
      <c r="N504">
        <v>5000</v>
      </c>
      <c r="O504" t="s">
        <v>118</v>
      </c>
      <c r="P504">
        <v>5691</v>
      </c>
      <c r="Q504" t="s">
        <v>210</v>
      </c>
      <c r="R504">
        <v>0</v>
      </c>
      <c r="S504" t="s">
        <v>58</v>
      </c>
      <c r="T504" s="9">
        <v>500000</v>
      </c>
      <c r="U504" s="1">
        <v>0</v>
      </c>
      <c r="V504" s="1">
        <v>499299.99</v>
      </c>
      <c r="W504" s="1">
        <v>0</v>
      </c>
    </row>
    <row r="505" spans="1:23" x14ac:dyDescent="0.35">
      <c r="A505" t="str">
        <f t="shared" si="31"/>
        <v>2.5-01-X0703702361310</v>
      </c>
      <c r="B505" t="s">
        <v>1030</v>
      </c>
      <c r="C505" t="s">
        <v>615</v>
      </c>
      <c r="D505" s="5" t="s">
        <v>616</v>
      </c>
      <c r="E505" t="str">
        <f t="shared" si="28"/>
        <v>07</v>
      </c>
      <c r="F505" t="s">
        <v>140</v>
      </c>
      <c r="G505" t="s">
        <v>147</v>
      </c>
      <c r="H505" t="str">
        <f t="shared" si="29"/>
        <v>037</v>
      </c>
      <c r="I505" t="s">
        <v>141</v>
      </c>
      <c r="J505" t="s">
        <v>149</v>
      </c>
      <c r="K505" t="str">
        <f t="shared" si="30"/>
        <v>023</v>
      </c>
      <c r="L505" t="s">
        <v>142</v>
      </c>
      <c r="M505" t="s">
        <v>150</v>
      </c>
      <c r="N505">
        <v>6000</v>
      </c>
      <c r="O505" t="s">
        <v>146</v>
      </c>
      <c r="P505">
        <v>6131</v>
      </c>
      <c r="Q505" t="s">
        <v>152</v>
      </c>
      <c r="R505">
        <v>0</v>
      </c>
      <c r="S505" t="s">
        <v>58</v>
      </c>
      <c r="T505" s="6">
        <v>67705780.079999998</v>
      </c>
      <c r="U505" s="1">
        <v>33091667.420000002</v>
      </c>
      <c r="V505" s="1">
        <v>67705780.049999997</v>
      </c>
      <c r="W505" s="1">
        <v>33860961.43</v>
      </c>
    </row>
    <row r="506" spans="1:23" x14ac:dyDescent="0.35">
      <c r="A506" t="str">
        <f t="shared" si="31"/>
        <v>1.1-00-X07037023613128</v>
      </c>
      <c r="B506" t="s">
        <v>1027</v>
      </c>
      <c r="C506" t="s">
        <v>269</v>
      </c>
      <c r="D506" s="8" t="s">
        <v>274</v>
      </c>
      <c r="E506" t="str">
        <f t="shared" si="28"/>
        <v>07</v>
      </c>
      <c r="F506" t="s">
        <v>140</v>
      </c>
      <c r="G506" t="s">
        <v>147</v>
      </c>
      <c r="H506" t="str">
        <f t="shared" si="29"/>
        <v>037</v>
      </c>
      <c r="I506" t="s">
        <v>141</v>
      </c>
      <c r="J506" t="s">
        <v>149</v>
      </c>
      <c r="K506" t="str">
        <f t="shared" si="30"/>
        <v>023</v>
      </c>
      <c r="L506" t="s">
        <v>142</v>
      </c>
      <c r="M506" t="s">
        <v>150</v>
      </c>
      <c r="N506">
        <v>6000</v>
      </c>
      <c r="O506" t="s">
        <v>146</v>
      </c>
      <c r="P506">
        <v>6131</v>
      </c>
      <c r="Q506" t="s">
        <v>152</v>
      </c>
      <c r="R506">
        <v>28</v>
      </c>
      <c r="S506" t="s">
        <v>417</v>
      </c>
      <c r="T506" s="9">
        <v>70368847.269999996</v>
      </c>
      <c r="U506" s="1">
        <v>34090909.229999997</v>
      </c>
      <c r="V506" s="1">
        <v>70368847.260000005</v>
      </c>
      <c r="W506" s="1">
        <v>41316364.780000001</v>
      </c>
    </row>
    <row r="507" spans="1:23" x14ac:dyDescent="0.35">
      <c r="A507" t="str">
        <f t="shared" si="31"/>
        <v>2.5-02-X0703402031110</v>
      </c>
      <c r="B507" t="s">
        <v>1028</v>
      </c>
      <c r="C507" t="s">
        <v>134</v>
      </c>
      <c r="D507" s="5" t="s">
        <v>135</v>
      </c>
      <c r="E507" t="str">
        <f t="shared" si="28"/>
        <v>07</v>
      </c>
      <c r="F507" t="s">
        <v>140</v>
      </c>
      <c r="G507" t="s">
        <v>147</v>
      </c>
      <c r="H507" t="str">
        <f t="shared" si="29"/>
        <v>034</v>
      </c>
      <c r="I507" t="s">
        <v>196</v>
      </c>
      <c r="J507" t="s">
        <v>200</v>
      </c>
      <c r="K507" t="str">
        <f t="shared" si="30"/>
        <v>020</v>
      </c>
      <c r="L507" t="s">
        <v>197</v>
      </c>
      <c r="M507" t="s">
        <v>201</v>
      </c>
      <c r="N507">
        <v>3000</v>
      </c>
      <c r="O507" t="s">
        <v>56</v>
      </c>
      <c r="P507">
        <v>3111</v>
      </c>
      <c r="Q507" t="s">
        <v>199</v>
      </c>
      <c r="R507">
        <v>0</v>
      </c>
      <c r="S507" t="s">
        <v>58</v>
      </c>
      <c r="T507" s="6">
        <v>80155711.950000003</v>
      </c>
      <c r="U507" s="1">
        <v>70000000</v>
      </c>
      <c r="V507" s="1">
        <v>80155711.950000003</v>
      </c>
      <c r="W507" s="1">
        <v>80155711.950000003</v>
      </c>
    </row>
    <row r="508" spans="1:23" x14ac:dyDescent="0.35">
      <c r="A508" t="str">
        <f t="shared" si="31"/>
        <v>2.5-02-X0703502135810</v>
      </c>
      <c r="B508" t="s">
        <v>1028</v>
      </c>
      <c r="C508" t="s">
        <v>134</v>
      </c>
      <c r="D508" s="5" t="s">
        <v>135</v>
      </c>
      <c r="E508" t="str">
        <f t="shared" si="28"/>
        <v>07</v>
      </c>
      <c r="F508" t="s">
        <v>140</v>
      </c>
      <c r="G508" t="s">
        <v>147</v>
      </c>
      <c r="H508" t="str">
        <f t="shared" si="29"/>
        <v>035</v>
      </c>
      <c r="I508" t="s">
        <v>187</v>
      </c>
      <c r="J508" t="s">
        <v>191</v>
      </c>
      <c r="K508" t="str">
        <f t="shared" si="30"/>
        <v>021</v>
      </c>
      <c r="L508" t="s">
        <v>188</v>
      </c>
      <c r="M508" t="s">
        <v>192</v>
      </c>
      <c r="N508">
        <v>3000</v>
      </c>
      <c r="O508" t="s">
        <v>56</v>
      </c>
      <c r="P508">
        <v>3581</v>
      </c>
      <c r="Q508" t="s">
        <v>190</v>
      </c>
      <c r="R508">
        <v>0</v>
      </c>
      <c r="S508" t="s">
        <v>58</v>
      </c>
      <c r="T508" s="6">
        <v>132529588.31</v>
      </c>
      <c r="U508" s="1">
        <v>100000000</v>
      </c>
      <c r="V508" s="1">
        <v>132529588.31</v>
      </c>
      <c r="W508" s="1">
        <v>132529588.31</v>
      </c>
    </row>
    <row r="509" spans="1:23" x14ac:dyDescent="0.35">
      <c r="A509" t="str">
        <f t="shared" si="31"/>
        <v>1.1-00-X0703602231110</v>
      </c>
      <c r="B509" t="s">
        <v>1027</v>
      </c>
      <c r="C509" t="s">
        <v>269</v>
      </c>
      <c r="D509" s="8" t="s">
        <v>274</v>
      </c>
      <c r="E509" t="str">
        <f t="shared" si="28"/>
        <v>07</v>
      </c>
      <c r="F509" t="s">
        <v>140</v>
      </c>
      <c r="G509" t="s">
        <v>147</v>
      </c>
      <c r="H509" t="str">
        <f t="shared" si="29"/>
        <v>036</v>
      </c>
      <c r="I509" t="s">
        <v>470</v>
      </c>
      <c r="J509" t="s">
        <v>473</v>
      </c>
      <c r="K509" t="str">
        <f t="shared" si="30"/>
        <v>022</v>
      </c>
      <c r="L509" t="s">
        <v>471</v>
      </c>
      <c r="M509" t="s">
        <v>474</v>
      </c>
      <c r="N509">
        <v>3000</v>
      </c>
      <c r="O509" t="s">
        <v>56</v>
      </c>
      <c r="P509">
        <v>3111</v>
      </c>
      <c r="Q509" t="s">
        <v>199</v>
      </c>
      <c r="R509">
        <v>0</v>
      </c>
      <c r="S509" t="s">
        <v>58</v>
      </c>
      <c r="T509" s="6">
        <v>206935575.06999999</v>
      </c>
      <c r="U509" s="1">
        <v>116185349.58</v>
      </c>
      <c r="V509" s="1">
        <v>206935575.06999999</v>
      </c>
      <c r="W509" s="1">
        <v>206935575.06999999</v>
      </c>
    </row>
    <row r="510" spans="1:23" x14ac:dyDescent="0.35">
      <c r="A510" t="str">
        <f t="shared" si="31"/>
        <v>1.1-00-X0703602235710</v>
      </c>
      <c r="B510" t="s">
        <v>1027</v>
      </c>
      <c r="C510" t="s">
        <v>269</v>
      </c>
      <c r="D510" s="8" t="s">
        <v>274</v>
      </c>
      <c r="E510" t="str">
        <f t="shared" si="28"/>
        <v>07</v>
      </c>
      <c r="F510" t="s">
        <v>140</v>
      </c>
      <c r="G510" t="s">
        <v>147</v>
      </c>
      <c r="H510" t="str">
        <f t="shared" si="29"/>
        <v>036</v>
      </c>
      <c r="I510" t="s">
        <v>470</v>
      </c>
      <c r="J510" t="s">
        <v>473</v>
      </c>
      <c r="K510" t="str">
        <f t="shared" si="30"/>
        <v>022</v>
      </c>
      <c r="L510" t="s">
        <v>471</v>
      </c>
      <c r="M510" t="s">
        <v>474</v>
      </c>
      <c r="N510">
        <v>3000</v>
      </c>
      <c r="O510" t="s">
        <v>56</v>
      </c>
      <c r="P510">
        <v>3571</v>
      </c>
      <c r="Q510" t="s">
        <v>392</v>
      </c>
      <c r="R510">
        <v>0</v>
      </c>
      <c r="S510" t="s">
        <v>58</v>
      </c>
      <c r="T510" s="6">
        <v>210431209.46000001</v>
      </c>
      <c r="U510" s="1">
        <v>43006351</v>
      </c>
      <c r="V510" s="1">
        <v>210431209.46000001</v>
      </c>
      <c r="W510" s="1">
        <v>202275638.13</v>
      </c>
    </row>
    <row r="511" spans="1:23" x14ac:dyDescent="0.35">
      <c r="T511" s="1">
        <f>SUM(T2:T510)</f>
        <v>4201681006.5699992</v>
      </c>
      <c r="U511" s="1">
        <f t="shared" ref="U511:W511" si="32">SUM(U2:U510)</f>
        <v>2867043718.999999</v>
      </c>
      <c r="V511" s="1">
        <f t="shared" si="32"/>
        <v>4053166926.2999983</v>
      </c>
      <c r="W511" s="1">
        <f t="shared" si="32"/>
        <v>3843053893.2199979</v>
      </c>
    </row>
    <row r="512" spans="1:23" x14ac:dyDescent="0.35">
      <c r="T512" s="1"/>
    </row>
    <row r="513" spans="20:20" x14ac:dyDescent="0.35">
      <c r="T513" s="1"/>
    </row>
  </sheetData>
  <autoFilter ref="B1:W511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AY663"/>
  <sheetViews>
    <sheetView topLeftCell="W1" workbookViewId="0">
      <selection activeCell="AK371" sqref="AK371:AK381"/>
    </sheetView>
  </sheetViews>
  <sheetFormatPr baseColWidth="10" defaultRowHeight="14.5" x14ac:dyDescent="0.35"/>
  <cols>
    <col min="1" max="1" width="26.81640625" hidden="1" customWidth="1"/>
    <col min="2" max="2" width="21.7265625" hidden="1" customWidth="1"/>
    <col min="3" max="3" width="10.7265625" hidden="1" customWidth="1"/>
    <col min="4" max="4" width="0" hidden="1" customWidth="1"/>
    <col min="6" max="7" width="0" hidden="1" customWidth="1"/>
    <col min="8" max="15" width="18.7265625" hidden="1" customWidth="1"/>
    <col min="16" max="16" width="10.81640625" hidden="1" customWidth="1"/>
    <col min="17" max="17" width="0" hidden="1" customWidth="1"/>
    <col min="18" max="18" width="24.26953125" customWidth="1"/>
    <col min="19" max="19" width="0" hidden="1" customWidth="1"/>
    <col min="22" max="22" width="0" hidden="1" customWidth="1"/>
    <col min="26" max="26" width="10.81640625" customWidth="1"/>
    <col min="30" max="30" width="33.7265625" customWidth="1"/>
    <col min="31" max="31" width="22.453125" bestFit="1" customWidth="1"/>
    <col min="32" max="32" width="22.453125" customWidth="1"/>
    <col min="33" max="33" width="14.26953125" bestFit="1" customWidth="1"/>
    <col min="34" max="34" width="22.453125" bestFit="1" customWidth="1"/>
    <col min="35" max="35" width="21.7265625" customWidth="1"/>
    <col min="36" max="36" width="18" customWidth="1"/>
    <col min="37" max="37" width="20.26953125" customWidth="1"/>
  </cols>
  <sheetData>
    <row r="1" spans="1:37" s="13" customFormat="1" x14ac:dyDescent="0.35">
      <c r="A1" s="12" t="s">
        <v>1141</v>
      </c>
      <c r="B1" s="12" t="s">
        <v>1026</v>
      </c>
      <c r="C1" s="12" t="s">
        <v>1029</v>
      </c>
      <c r="D1" s="12" t="s">
        <v>0</v>
      </c>
      <c r="E1" s="12" t="s">
        <v>25</v>
      </c>
      <c r="F1" s="14" t="s">
        <v>1136</v>
      </c>
      <c r="G1" s="14" t="s">
        <v>1137</v>
      </c>
      <c r="H1" s="14" t="s">
        <v>1134</v>
      </c>
      <c r="I1" s="14" t="s">
        <v>1131</v>
      </c>
      <c r="J1" s="14" t="s">
        <v>1133</v>
      </c>
      <c r="K1" s="14" t="s">
        <v>1135</v>
      </c>
      <c r="L1" s="14" t="s">
        <v>1138</v>
      </c>
      <c r="M1" s="14" t="s">
        <v>28</v>
      </c>
      <c r="N1" s="14" t="s">
        <v>1139</v>
      </c>
      <c r="O1" s="14" t="s">
        <v>1140</v>
      </c>
      <c r="P1" s="12" t="s">
        <v>1031</v>
      </c>
      <c r="Q1" s="12" t="s">
        <v>10</v>
      </c>
      <c r="R1" s="12" t="s">
        <v>1130</v>
      </c>
      <c r="S1" s="12" t="s">
        <v>1049</v>
      </c>
      <c r="T1" s="12" t="s">
        <v>12</v>
      </c>
      <c r="U1" s="12" t="s">
        <v>28</v>
      </c>
      <c r="V1" s="12" t="s">
        <v>1107</v>
      </c>
      <c r="W1" s="12" t="s">
        <v>13</v>
      </c>
      <c r="X1" s="12" t="s">
        <v>29</v>
      </c>
      <c r="Y1" s="12" t="s">
        <v>23</v>
      </c>
      <c r="Z1" s="12" t="s">
        <v>24</v>
      </c>
      <c r="AA1" s="12" t="s">
        <v>19</v>
      </c>
      <c r="AB1" s="12" t="s">
        <v>20</v>
      </c>
      <c r="AC1" s="12" t="s">
        <v>21</v>
      </c>
      <c r="AD1" s="12" t="s">
        <v>22</v>
      </c>
      <c r="AE1" s="12" t="s">
        <v>1017</v>
      </c>
      <c r="AF1" s="12" t="s">
        <v>1018</v>
      </c>
      <c r="AG1" s="12" t="s">
        <v>1024</v>
      </c>
      <c r="AH1" s="12" t="s">
        <v>1019</v>
      </c>
      <c r="AI1" s="12" t="s">
        <v>1021</v>
      </c>
      <c r="AJ1" s="12" t="s">
        <v>1020</v>
      </c>
      <c r="AK1" s="12" t="s">
        <v>1022</v>
      </c>
    </row>
    <row r="2" spans="1:37" hidden="1" x14ac:dyDescent="0.35">
      <c r="A2" t="str">
        <f t="shared" ref="A2:A7" si="0">CONCATENATE(F2,H2,J2,L2,N2,AA2,AC2)</f>
        <v>1.1-00-2504_2555004_2521110</v>
      </c>
      <c r="B2" t="str">
        <f t="shared" ref="B2:B7" si="1">CONCATENATE(C2,P2,S2,V2,AA2,AC2)</f>
        <v>1.1-00-X0401801221110</v>
      </c>
      <c r="C2" t="s">
        <v>1027</v>
      </c>
      <c r="D2" t="s">
        <v>639</v>
      </c>
      <c r="E2" t="s">
        <v>643</v>
      </c>
      <c r="F2" t="s">
        <v>812</v>
      </c>
      <c r="G2" t="s">
        <v>815</v>
      </c>
      <c r="H2" t="s">
        <v>808</v>
      </c>
      <c r="I2" t="s">
        <v>60</v>
      </c>
      <c r="J2">
        <v>5</v>
      </c>
      <c r="K2" t="s">
        <v>810</v>
      </c>
      <c r="L2">
        <v>5</v>
      </c>
      <c r="M2" t="s">
        <v>297</v>
      </c>
      <c r="N2" t="s">
        <v>817</v>
      </c>
      <c r="O2" t="s">
        <v>298</v>
      </c>
      <c r="P2" t="s">
        <v>1032</v>
      </c>
      <c r="Q2" t="s">
        <v>636</v>
      </c>
      <c r="R2" t="s">
        <v>60</v>
      </c>
      <c r="S2" t="s">
        <v>1053</v>
      </c>
      <c r="T2" t="s">
        <v>647</v>
      </c>
      <c r="U2" s="5" t="s">
        <v>297</v>
      </c>
      <c r="V2" t="str">
        <f t="shared" ref="V2:V7" si="2">LEFT(W2,3)</f>
        <v>012</v>
      </c>
      <c r="W2" t="s">
        <v>648</v>
      </c>
      <c r="X2" t="s">
        <v>298</v>
      </c>
      <c r="Y2">
        <v>2000</v>
      </c>
      <c r="Z2" t="s">
        <v>105</v>
      </c>
      <c r="AA2">
        <v>2111</v>
      </c>
      <c r="AB2" t="s">
        <v>124</v>
      </c>
      <c r="AC2">
        <v>0</v>
      </c>
      <c r="AD2" t="s">
        <v>58</v>
      </c>
      <c r="AE2" s="1">
        <v>64771.5</v>
      </c>
      <c r="AF2" s="1">
        <v>42771.5</v>
      </c>
      <c r="AG2" s="1">
        <v>42771.5</v>
      </c>
      <c r="AH2" s="1">
        <v>79129</v>
      </c>
      <c r="AI2" s="1">
        <v>0</v>
      </c>
      <c r="AJ2" s="1">
        <v>78666.17</v>
      </c>
      <c r="AK2" s="1">
        <v>78666.17</v>
      </c>
    </row>
    <row r="3" spans="1:37" hidden="1" x14ac:dyDescent="0.35">
      <c r="A3" t="str">
        <f t="shared" si="0"/>
        <v>1.1-00-2503_2554003_2522110</v>
      </c>
      <c r="B3" t="str">
        <f t="shared" si="1"/>
        <v>1.1-00-X0301701122110</v>
      </c>
      <c r="C3" t="s">
        <v>1027</v>
      </c>
      <c r="D3" t="s">
        <v>639</v>
      </c>
      <c r="E3" t="s">
        <v>643</v>
      </c>
      <c r="F3" t="s">
        <v>812</v>
      </c>
      <c r="G3" t="s">
        <v>815</v>
      </c>
      <c r="H3" t="s">
        <v>813</v>
      </c>
      <c r="I3" t="s">
        <v>434</v>
      </c>
      <c r="J3">
        <v>5</v>
      </c>
      <c r="K3" t="s">
        <v>810</v>
      </c>
      <c r="L3">
        <v>4</v>
      </c>
      <c r="M3" t="s">
        <v>435</v>
      </c>
      <c r="N3" t="s">
        <v>814</v>
      </c>
      <c r="O3" t="s">
        <v>816</v>
      </c>
      <c r="P3" t="s">
        <v>1033</v>
      </c>
      <c r="Q3" t="s">
        <v>640</v>
      </c>
      <c r="R3" t="s">
        <v>434</v>
      </c>
      <c r="S3" t="s">
        <v>1051</v>
      </c>
      <c r="T3" t="s">
        <v>641</v>
      </c>
      <c r="U3" s="5" t="s">
        <v>435</v>
      </c>
      <c r="V3" t="str">
        <f t="shared" si="2"/>
        <v>011</v>
      </c>
      <c r="W3" t="s">
        <v>642</v>
      </c>
      <c r="X3" t="s">
        <v>436</v>
      </c>
      <c r="Y3">
        <v>2000</v>
      </c>
      <c r="Z3" t="s">
        <v>105</v>
      </c>
      <c r="AA3">
        <v>2211</v>
      </c>
      <c r="AB3" t="s">
        <v>307</v>
      </c>
      <c r="AC3">
        <v>0</v>
      </c>
      <c r="AD3" t="s">
        <v>58</v>
      </c>
      <c r="AE3" s="1">
        <v>80167.3</v>
      </c>
      <c r="AF3" s="1">
        <v>80167.3</v>
      </c>
      <c r="AG3" s="1">
        <v>80167.3</v>
      </c>
      <c r="AH3" s="1">
        <v>85000</v>
      </c>
      <c r="AI3" s="1">
        <v>25000</v>
      </c>
      <c r="AJ3" s="1">
        <v>0</v>
      </c>
      <c r="AK3" s="1">
        <v>0</v>
      </c>
    </row>
    <row r="4" spans="1:37" hidden="1" x14ac:dyDescent="0.35">
      <c r="A4" t="str">
        <f t="shared" si="0"/>
        <v>1.1-00-2503_2554003_2524910</v>
      </c>
      <c r="B4" t="str">
        <f t="shared" si="1"/>
        <v>1.1-00-X0301701124910</v>
      </c>
      <c r="C4" t="s">
        <v>1027</v>
      </c>
      <c r="D4" t="s">
        <v>639</v>
      </c>
      <c r="E4" t="s">
        <v>643</v>
      </c>
      <c r="F4" t="s">
        <v>812</v>
      </c>
      <c r="G4" t="s">
        <v>815</v>
      </c>
      <c r="H4" t="s">
        <v>813</v>
      </c>
      <c r="I4" t="s">
        <v>434</v>
      </c>
      <c r="J4">
        <v>5</v>
      </c>
      <c r="K4" t="s">
        <v>810</v>
      </c>
      <c r="L4">
        <v>4</v>
      </c>
      <c r="M4" t="s">
        <v>435</v>
      </c>
      <c r="N4" t="s">
        <v>814</v>
      </c>
      <c r="O4" t="s">
        <v>816</v>
      </c>
      <c r="P4" t="s">
        <v>1033</v>
      </c>
      <c r="Q4" t="s">
        <v>640</v>
      </c>
      <c r="R4" t="s">
        <v>434</v>
      </c>
      <c r="S4" t="s">
        <v>1051</v>
      </c>
      <c r="T4" t="s">
        <v>641</v>
      </c>
      <c r="U4" s="5" t="s">
        <v>435</v>
      </c>
      <c r="V4" t="str">
        <f t="shared" si="2"/>
        <v>011</v>
      </c>
      <c r="W4" t="s">
        <v>642</v>
      </c>
      <c r="X4" t="s">
        <v>436</v>
      </c>
      <c r="Y4">
        <v>2000</v>
      </c>
      <c r="Z4" t="s">
        <v>105</v>
      </c>
      <c r="AA4">
        <v>2491</v>
      </c>
      <c r="AB4" t="s">
        <v>374</v>
      </c>
      <c r="AC4">
        <v>0</v>
      </c>
      <c r="AD4" t="s">
        <v>58</v>
      </c>
      <c r="AE4" s="1">
        <v>0</v>
      </c>
      <c r="AF4" s="1">
        <v>0</v>
      </c>
      <c r="AG4" s="1">
        <v>0</v>
      </c>
      <c r="AH4" s="1">
        <v>75000</v>
      </c>
      <c r="AI4" s="1">
        <v>75000</v>
      </c>
      <c r="AJ4" s="1">
        <v>0</v>
      </c>
      <c r="AK4" s="1">
        <v>0</v>
      </c>
    </row>
    <row r="5" spans="1:37" hidden="1" x14ac:dyDescent="0.35">
      <c r="A5" t="str">
        <f t="shared" si="0"/>
        <v>1.1-00-2503_2554003_2527210</v>
      </c>
      <c r="B5" t="str">
        <f t="shared" si="1"/>
        <v>1.1-00-X0301701127210</v>
      </c>
      <c r="C5" t="s">
        <v>1027</v>
      </c>
      <c r="D5" t="s">
        <v>639</v>
      </c>
      <c r="E5" t="s">
        <v>643</v>
      </c>
      <c r="F5" t="s">
        <v>812</v>
      </c>
      <c r="G5" t="s">
        <v>815</v>
      </c>
      <c r="H5" t="s">
        <v>813</v>
      </c>
      <c r="I5" t="s">
        <v>434</v>
      </c>
      <c r="J5">
        <v>5</v>
      </c>
      <c r="K5" t="s">
        <v>810</v>
      </c>
      <c r="L5">
        <v>4</v>
      </c>
      <c r="M5" t="s">
        <v>435</v>
      </c>
      <c r="N5" t="s">
        <v>814</v>
      </c>
      <c r="O5" t="s">
        <v>816</v>
      </c>
      <c r="P5" t="s">
        <v>1033</v>
      </c>
      <c r="Q5" t="s">
        <v>640</v>
      </c>
      <c r="R5" t="s">
        <v>434</v>
      </c>
      <c r="S5" t="s">
        <v>1051</v>
      </c>
      <c r="T5" t="s">
        <v>641</v>
      </c>
      <c r="U5" s="5" t="s">
        <v>435</v>
      </c>
      <c r="V5" t="str">
        <f t="shared" si="2"/>
        <v>011</v>
      </c>
      <c r="W5" t="s">
        <v>642</v>
      </c>
      <c r="X5" t="s">
        <v>436</v>
      </c>
      <c r="Y5">
        <v>2000</v>
      </c>
      <c r="Z5" t="s">
        <v>105</v>
      </c>
      <c r="AA5">
        <v>2721</v>
      </c>
      <c r="AB5" t="s">
        <v>377</v>
      </c>
      <c r="AC5">
        <v>0</v>
      </c>
      <c r="AD5" t="s">
        <v>58</v>
      </c>
      <c r="AE5" s="1">
        <v>0</v>
      </c>
      <c r="AF5" s="1">
        <v>0</v>
      </c>
      <c r="AG5" s="1">
        <v>0</v>
      </c>
      <c r="AH5" s="1">
        <v>50000</v>
      </c>
      <c r="AI5" s="1">
        <v>50000</v>
      </c>
      <c r="AJ5" s="1">
        <v>0</v>
      </c>
      <c r="AK5" s="1">
        <v>0</v>
      </c>
    </row>
    <row r="6" spans="1:37" hidden="1" x14ac:dyDescent="0.35">
      <c r="A6" t="str">
        <f t="shared" si="0"/>
        <v>1.1-00-2503_2554003_2533110</v>
      </c>
      <c r="B6" t="str">
        <f t="shared" si="1"/>
        <v>1.1-00-X0301701133110</v>
      </c>
      <c r="C6" t="s">
        <v>1027</v>
      </c>
      <c r="D6" t="s">
        <v>639</v>
      </c>
      <c r="E6" t="s">
        <v>643</v>
      </c>
      <c r="F6" t="s">
        <v>812</v>
      </c>
      <c r="G6" t="s">
        <v>815</v>
      </c>
      <c r="H6" t="s">
        <v>813</v>
      </c>
      <c r="I6" t="s">
        <v>434</v>
      </c>
      <c r="J6">
        <v>5</v>
      </c>
      <c r="K6" t="s">
        <v>810</v>
      </c>
      <c r="L6">
        <v>4</v>
      </c>
      <c r="M6" t="s">
        <v>435</v>
      </c>
      <c r="N6" t="s">
        <v>814</v>
      </c>
      <c r="O6" t="s">
        <v>816</v>
      </c>
      <c r="P6" t="s">
        <v>1033</v>
      </c>
      <c r="Q6" t="s">
        <v>640</v>
      </c>
      <c r="R6" t="s">
        <v>434</v>
      </c>
      <c r="S6" t="s">
        <v>1051</v>
      </c>
      <c r="T6" t="s">
        <v>641</v>
      </c>
      <c r="U6" s="5" t="s">
        <v>435</v>
      </c>
      <c r="V6" t="str">
        <f t="shared" si="2"/>
        <v>011</v>
      </c>
      <c r="W6" t="s">
        <v>642</v>
      </c>
      <c r="X6" t="s">
        <v>436</v>
      </c>
      <c r="Y6">
        <v>3000</v>
      </c>
      <c r="Z6" t="s">
        <v>56</v>
      </c>
      <c r="AA6">
        <v>3311</v>
      </c>
      <c r="AB6" t="s">
        <v>316</v>
      </c>
      <c r="AC6">
        <v>0</v>
      </c>
      <c r="AD6" t="s">
        <v>58</v>
      </c>
      <c r="AE6" s="1">
        <v>1844400</v>
      </c>
      <c r="AF6" s="1">
        <v>1844400</v>
      </c>
      <c r="AG6" s="1">
        <v>1693600</v>
      </c>
      <c r="AH6" s="1">
        <v>1357200</v>
      </c>
      <c r="AI6" s="1">
        <v>2367000</v>
      </c>
      <c r="AJ6" s="1">
        <v>1357200</v>
      </c>
      <c r="AK6" s="1">
        <v>1357200</v>
      </c>
    </row>
    <row r="7" spans="1:37" hidden="1" x14ac:dyDescent="0.35">
      <c r="A7" t="str">
        <f t="shared" si="0"/>
        <v>1.1-00-2503_2554003_2535210</v>
      </c>
      <c r="B7" t="str">
        <f t="shared" si="1"/>
        <v>1.1-00-X0301701135210</v>
      </c>
      <c r="C7" t="s">
        <v>1027</v>
      </c>
      <c r="D7" t="s">
        <v>639</v>
      </c>
      <c r="E7" t="s">
        <v>643</v>
      </c>
      <c r="F7" t="s">
        <v>812</v>
      </c>
      <c r="G7" t="s">
        <v>815</v>
      </c>
      <c r="H7" t="s">
        <v>813</v>
      </c>
      <c r="I7" t="s">
        <v>434</v>
      </c>
      <c r="J7">
        <v>5</v>
      </c>
      <c r="K7" t="s">
        <v>810</v>
      </c>
      <c r="L7">
        <v>4</v>
      </c>
      <c r="M7" t="s">
        <v>435</v>
      </c>
      <c r="N7" t="s">
        <v>814</v>
      </c>
      <c r="O7" t="s">
        <v>816</v>
      </c>
      <c r="P7" t="s">
        <v>1033</v>
      </c>
      <c r="Q7" t="s">
        <v>640</v>
      </c>
      <c r="R7" t="s">
        <v>434</v>
      </c>
      <c r="S7" t="s">
        <v>1051</v>
      </c>
      <c r="T7" t="s">
        <v>641</v>
      </c>
      <c r="U7" s="5" t="s">
        <v>435</v>
      </c>
      <c r="V7" t="str">
        <f t="shared" si="2"/>
        <v>011</v>
      </c>
      <c r="W7" t="s">
        <v>642</v>
      </c>
      <c r="X7" t="s">
        <v>436</v>
      </c>
      <c r="Y7">
        <v>3000</v>
      </c>
      <c r="Z7" t="s">
        <v>56</v>
      </c>
      <c r="AA7">
        <v>3521</v>
      </c>
      <c r="AB7" t="s">
        <v>391</v>
      </c>
      <c r="AC7">
        <v>0</v>
      </c>
      <c r="AD7" t="s">
        <v>58</v>
      </c>
      <c r="AE7" s="1">
        <v>7656</v>
      </c>
      <c r="AF7" s="1">
        <v>0</v>
      </c>
      <c r="AG7" s="1">
        <v>0</v>
      </c>
      <c r="AH7" s="1">
        <v>0</v>
      </c>
      <c r="AI7" s="1">
        <v>8000</v>
      </c>
      <c r="AJ7" s="1">
        <v>0</v>
      </c>
      <c r="AK7" s="1">
        <v>0</v>
      </c>
    </row>
    <row r="8" spans="1:37" hidden="1" x14ac:dyDescent="0.35">
      <c r="A8" t="str">
        <f t="shared" ref="A8:A71" si="3">CONCATENATE(F8,H8,J8,L8,N8,AA8,AC8)</f>
        <v>1.1-00-2510_25036028_2521110</v>
      </c>
      <c r="B8" t="str">
        <f t="shared" ref="B8:B71" si="4">CONCATENATE(C8,P8,S8,V8,AA8,AC8)</f>
        <v>1.1-00-X0201401021110</v>
      </c>
      <c r="C8" t="s">
        <v>1027</v>
      </c>
      <c r="D8" t="s">
        <v>639</v>
      </c>
      <c r="E8" t="s">
        <v>643</v>
      </c>
      <c r="F8" t="s">
        <v>812</v>
      </c>
      <c r="G8" t="s">
        <v>815</v>
      </c>
      <c r="H8" t="s">
        <v>898</v>
      </c>
      <c r="I8" t="s">
        <v>900</v>
      </c>
      <c r="J8">
        <v>0</v>
      </c>
      <c r="K8" t="s">
        <v>255</v>
      </c>
      <c r="L8">
        <v>36</v>
      </c>
      <c r="M8" t="s">
        <v>931</v>
      </c>
      <c r="N8" t="s">
        <v>930</v>
      </c>
      <c r="O8" t="s">
        <v>932</v>
      </c>
      <c r="P8" t="s">
        <v>1034</v>
      </c>
      <c r="Q8" t="s">
        <v>644</v>
      </c>
      <c r="R8" t="s">
        <v>178</v>
      </c>
      <c r="S8" t="s">
        <v>1055</v>
      </c>
      <c r="T8" t="s">
        <v>657</v>
      </c>
      <c r="U8" s="5" t="s">
        <v>659</v>
      </c>
      <c r="V8" t="str">
        <f t="shared" ref="V8:V13" si="5">LEFT(W8,3)</f>
        <v>010</v>
      </c>
      <c r="W8" t="s">
        <v>658</v>
      </c>
      <c r="X8" t="s">
        <v>276</v>
      </c>
      <c r="Y8">
        <v>2000</v>
      </c>
      <c r="Z8" t="s">
        <v>105</v>
      </c>
      <c r="AA8">
        <v>2111</v>
      </c>
      <c r="AB8" t="s">
        <v>124</v>
      </c>
      <c r="AC8">
        <v>0</v>
      </c>
      <c r="AD8" t="s">
        <v>58</v>
      </c>
      <c r="AE8" s="1">
        <v>0</v>
      </c>
      <c r="AF8" s="1">
        <v>0</v>
      </c>
      <c r="AG8" s="1">
        <v>0</v>
      </c>
      <c r="AH8" s="1">
        <v>50000</v>
      </c>
      <c r="AI8" s="1">
        <v>0</v>
      </c>
      <c r="AJ8" s="1">
        <v>23055.94</v>
      </c>
      <c r="AK8" s="1">
        <v>23055.94</v>
      </c>
    </row>
    <row r="9" spans="1:37" hidden="1" x14ac:dyDescent="0.35">
      <c r="A9" t="str">
        <f t="shared" si="3"/>
        <v>1.1-00-2510_25036028_2521210</v>
      </c>
      <c r="B9" t="str">
        <f t="shared" si="4"/>
        <v>1.1-00-X0201401021210</v>
      </c>
      <c r="C9" t="s">
        <v>1027</v>
      </c>
      <c r="D9" t="s">
        <v>639</v>
      </c>
      <c r="E9" t="s">
        <v>643</v>
      </c>
      <c r="F9" t="s">
        <v>812</v>
      </c>
      <c r="G9" t="s">
        <v>815</v>
      </c>
      <c r="H9" t="s">
        <v>898</v>
      </c>
      <c r="I9" t="s">
        <v>900</v>
      </c>
      <c r="J9">
        <v>0</v>
      </c>
      <c r="K9" t="s">
        <v>255</v>
      </c>
      <c r="L9">
        <v>36</v>
      </c>
      <c r="M9" t="s">
        <v>931</v>
      </c>
      <c r="N9" t="s">
        <v>930</v>
      </c>
      <c r="O9" t="s">
        <v>932</v>
      </c>
      <c r="P9" t="s">
        <v>1034</v>
      </c>
      <c r="Q9" t="s">
        <v>644</v>
      </c>
      <c r="R9" t="s">
        <v>178</v>
      </c>
      <c r="S9" t="s">
        <v>1055</v>
      </c>
      <c r="T9" t="s">
        <v>657</v>
      </c>
      <c r="U9" s="5" t="s">
        <v>659</v>
      </c>
      <c r="V9" t="str">
        <f t="shared" si="5"/>
        <v>010</v>
      </c>
      <c r="W9" t="s">
        <v>658</v>
      </c>
      <c r="X9" t="s">
        <v>276</v>
      </c>
      <c r="Y9">
        <v>2000</v>
      </c>
      <c r="Z9" t="s">
        <v>105</v>
      </c>
      <c r="AA9">
        <v>2121</v>
      </c>
      <c r="AB9" t="s">
        <v>125</v>
      </c>
      <c r="AC9">
        <v>0</v>
      </c>
      <c r="AD9" t="s">
        <v>58</v>
      </c>
      <c r="AE9" s="1">
        <v>0</v>
      </c>
      <c r="AF9" s="1">
        <v>0</v>
      </c>
      <c r="AG9" s="1">
        <v>0</v>
      </c>
      <c r="AH9" s="1">
        <v>0</v>
      </c>
      <c r="AI9" s="1">
        <v>70000</v>
      </c>
      <c r="AJ9" s="1">
        <v>0</v>
      </c>
      <c r="AK9" s="1">
        <v>0</v>
      </c>
    </row>
    <row r="10" spans="1:37" hidden="1" x14ac:dyDescent="0.35">
      <c r="A10" t="str">
        <f t="shared" si="3"/>
        <v>1.1-00-2504_2555004_2521410</v>
      </c>
      <c r="B10" t="str">
        <f t="shared" si="4"/>
        <v>1.1-00-X0401801221410</v>
      </c>
      <c r="C10" t="s">
        <v>1027</v>
      </c>
      <c r="D10" t="s">
        <v>639</v>
      </c>
      <c r="E10" t="s">
        <v>643</v>
      </c>
      <c r="F10" t="s">
        <v>812</v>
      </c>
      <c r="G10" t="s">
        <v>815</v>
      </c>
      <c r="H10" t="s">
        <v>808</v>
      </c>
      <c r="I10" t="s">
        <v>60</v>
      </c>
      <c r="J10">
        <v>5</v>
      </c>
      <c r="K10" t="s">
        <v>810</v>
      </c>
      <c r="L10">
        <v>5</v>
      </c>
      <c r="M10" t="s">
        <v>297</v>
      </c>
      <c r="N10" t="s">
        <v>817</v>
      </c>
      <c r="O10" t="s">
        <v>298</v>
      </c>
      <c r="P10" t="s">
        <v>1032</v>
      </c>
      <c r="Q10" t="s">
        <v>636</v>
      </c>
      <c r="R10" t="s">
        <v>60</v>
      </c>
      <c r="S10" t="s">
        <v>1053</v>
      </c>
      <c r="T10" t="s">
        <v>647</v>
      </c>
      <c r="U10" s="5" t="s">
        <v>297</v>
      </c>
      <c r="V10" t="str">
        <f t="shared" si="5"/>
        <v>012</v>
      </c>
      <c r="W10" t="s">
        <v>648</v>
      </c>
      <c r="X10" t="s">
        <v>298</v>
      </c>
      <c r="Y10">
        <v>2000</v>
      </c>
      <c r="Z10" t="s">
        <v>105</v>
      </c>
      <c r="AA10">
        <v>2141</v>
      </c>
      <c r="AB10" t="s">
        <v>126</v>
      </c>
      <c r="AC10">
        <v>0</v>
      </c>
      <c r="AD10" t="s">
        <v>58</v>
      </c>
      <c r="AE10" s="1">
        <v>0</v>
      </c>
      <c r="AF10" s="1">
        <v>0</v>
      </c>
      <c r="AG10" s="1">
        <v>0</v>
      </c>
      <c r="AH10" s="1">
        <v>251</v>
      </c>
      <c r="AI10" s="1">
        <v>0</v>
      </c>
      <c r="AJ10" s="1">
        <v>250.23</v>
      </c>
      <c r="AK10" s="1">
        <v>250.23</v>
      </c>
    </row>
    <row r="11" spans="1:37" hidden="1" x14ac:dyDescent="0.35">
      <c r="A11" t="str">
        <f t="shared" si="3"/>
        <v>1.1-00-2504_2555004_2522110</v>
      </c>
      <c r="B11" t="str">
        <f t="shared" si="4"/>
        <v>1.1-00-X0401801222110</v>
      </c>
      <c r="C11" t="s">
        <v>1027</v>
      </c>
      <c r="D11" t="s">
        <v>639</v>
      </c>
      <c r="E11" t="s">
        <v>643</v>
      </c>
      <c r="F11" t="s">
        <v>812</v>
      </c>
      <c r="G11" t="s">
        <v>815</v>
      </c>
      <c r="H11" t="s">
        <v>808</v>
      </c>
      <c r="I11" t="s">
        <v>60</v>
      </c>
      <c r="J11">
        <v>5</v>
      </c>
      <c r="K11" t="s">
        <v>810</v>
      </c>
      <c r="L11">
        <v>5</v>
      </c>
      <c r="M11" t="s">
        <v>297</v>
      </c>
      <c r="N11" t="s">
        <v>817</v>
      </c>
      <c r="O11" t="s">
        <v>298</v>
      </c>
      <c r="P11" t="s">
        <v>1032</v>
      </c>
      <c r="Q11" t="s">
        <v>636</v>
      </c>
      <c r="R11" t="s">
        <v>60</v>
      </c>
      <c r="S11" t="s">
        <v>1053</v>
      </c>
      <c r="T11" t="s">
        <v>647</v>
      </c>
      <c r="U11" s="5" t="s">
        <v>297</v>
      </c>
      <c r="V11" t="str">
        <f t="shared" si="5"/>
        <v>012</v>
      </c>
      <c r="W11" t="s">
        <v>648</v>
      </c>
      <c r="X11" t="s">
        <v>298</v>
      </c>
      <c r="Y11">
        <v>2000</v>
      </c>
      <c r="Z11" t="s">
        <v>105</v>
      </c>
      <c r="AA11">
        <v>2211</v>
      </c>
      <c r="AB11" t="s">
        <v>307</v>
      </c>
      <c r="AC11">
        <v>0</v>
      </c>
      <c r="AD11" t="s">
        <v>58</v>
      </c>
      <c r="AE11" s="1">
        <v>2161.0100000000002</v>
      </c>
      <c r="AF11" s="1">
        <v>2161.0100000000002</v>
      </c>
      <c r="AG11" s="1">
        <v>2161.0100000000002</v>
      </c>
      <c r="AH11" s="1">
        <v>41018</v>
      </c>
      <c r="AI11" s="1">
        <v>2545</v>
      </c>
      <c r="AJ11" s="1">
        <v>40953.93</v>
      </c>
      <c r="AK11" s="1">
        <v>40953.93</v>
      </c>
    </row>
    <row r="12" spans="1:37" hidden="1" x14ac:dyDescent="0.35">
      <c r="A12" t="str">
        <f t="shared" si="3"/>
        <v>1.1-00-2504_2555004_2524910</v>
      </c>
      <c r="B12" t="str">
        <f t="shared" si="4"/>
        <v>1.1-00-X0401801224910</v>
      </c>
      <c r="C12" t="s">
        <v>1027</v>
      </c>
      <c r="D12" t="s">
        <v>639</v>
      </c>
      <c r="E12" t="s">
        <v>643</v>
      </c>
      <c r="F12" t="s">
        <v>812</v>
      </c>
      <c r="G12" t="s">
        <v>815</v>
      </c>
      <c r="H12" t="s">
        <v>808</v>
      </c>
      <c r="I12" t="s">
        <v>60</v>
      </c>
      <c r="J12">
        <v>5</v>
      </c>
      <c r="K12" t="s">
        <v>810</v>
      </c>
      <c r="L12">
        <v>5</v>
      </c>
      <c r="M12" t="s">
        <v>297</v>
      </c>
      <c r="N12" t="s">
        <v>817</v>
      </c>
      <c r="O12" t="s">
        <v>298</v>
      </c>
      <c r="P12" t="s">
        <v>1032</v>
      </c>
      <c r="Q12" t="s">
        <v>636</v>
      </c>
      <c r="R12" t="s">
        <v>60</v>
      </c>
      <c r="S12" t="s">
        <v>1053</v>
      </c>
      <c r="T12" t="s">
        <v>647</v>
      </c>
      <c r="U12" s="5" t="s">
        <v>297</v>
      </c>
      <c r="V12" t="str">
        <f t="shared" si="5"/>
        <v>012</v>
      </c>
      <c r="W12" t="s">
        <v>648</v>
      </c>
      <c r="X12" t="s">
        <v>298</v>
      </c>
      <c r="Y12">
        <v>2000</v>
      </c>
      <c r="Z12" t="s">
        <v>105</v>
      </c>
      <c r="AA12">
        <v>2491</v>
      </c>
      <c r="AB12" t="s">
        <v>374</v>
      </c>
      <c r="AC12">
        <v>0</v>
      </c>
      <c r="AD12" t="s">
        <v>58</v>
      </c>
      <c r="AE12" s="1">
        <v>0</v>
      </c>
      <c r="AF12" s="1">
        <v>0</v>
      </c>
      <c r="AG12" s="1">
        <v>0</v>
      </c>
      <c r="AH12" s="1">
        <v>1000</v>
      </c>
      <c r="AI12" s="1">
        <v>0</v>
      </c>
      <c r="AJ12" s="1">
        <v>0</v>
      </c>
      <c r="AK12" s="1">
        <v>0</v>
      </c>
    </row>
    <row r="13" spans="1:37" hidden="1" x14ac:dyDescent="0.35">
      <c r="A13" t="str">
        <f t="shared" si="3"/>
        <v>1.1-00-2504_2555004_2525310</v>
      </c>
      <c r="B13" t="str">
        <f t="shared" si="4"/>
        <v>1.1-00-X0401801225310</v>
      </c>
      <c r="C13" t="s">
        <v>1027</v>
      </c>
      <c r="D13" t="s">
        <v>639</v>
      </c>
      <c r="E13" t="s">
        <v>643</v>
      </c>
      <c r="F13" t="s">
        <v>812</v>
      </c>
      <c r="G13" t="s">
        <v>815</v>
      </c>
      <c r="H13" t="s">
        <v>808</v>
      </c>
      <c r="I13" t="s">
        <v>60</v>
      </c>
      <c r="J13">
        <v>5</v>
      </c>
      <c r="K13" t="s">
        <v>810</v>
      </c>
      <c r="L13">
        <v>5</v>
      </c>
      <c r="M13" t="s">
        <v>297</v>
      </c>
      <c r="N13" t="s">
        <v>817</v>
      </c>
      <c r="O13" t="s">
        <v>298</v>
      </c>
      <c r="P13" t="s">
        <v>1032</v>
      </c>
      <c r="Q13" t="s">
        <v>636</v>
      </c>
      <c r="R13" t="s">
        <v>60</v>
      </c>
      <c r="S13" t="s">
        <v>1053</v>
      </c>
      <c r="T13" t="s">
        <v>647</v>
      </c>
      <c r="U13" s="5" t="s">
        <v>297</v>
      </c>
      <c r="V13" t="str">
        <f t="shared" si="5"/>
        <v>012</v>
      </c>
      <c r="W13" t="s">
        <v>648</v>
      </c>
      <c r="X13" t="s">
        <v>298</v>
      </c>
      <c r="Y13">
        <v>2000</v>
      </c>
      <c r="Z13" t="s">
        <v>105</v>
      </c>
      <c r="AA13">
        <v>2531</v>
      </c>
      <c r="AB13" t="s">
        <v>444</v>
      </c>
      <c r="AC13">
        <v>0</v>
      </c>
      <c r="AD13" t="s">
        <v>58</v>
      </c>
      <c r="AE13" s="1">
        <v>0</v>
      </c>
      <c r="AF13" s="1">
        <v>0</v>
      </c>
      <c r="AG13" s="1">
        <v>0</v>
      </c>
      <c r="AH13" s="1">
        <v>3078</v>
      </c>
      <c r="AI13" s="1">
        <v>0</v>
      </c>
      <c r="AJ13" s="1">
        <v>3075.51</v>
      </c>
      <c r="AK13" s="1">
        <v>3075.51</v>
      </c>
    </row>
    <row r="14" spans="1:37" hidden="1" x14ac:dyDescent="0.35">
      <c r="A14" t="str">
        <f t="shared" si="3"/>
        <v>1.1-00-2504_2555004_2525410</v>
      </c>
      <c r="B14" t="str">
        <f t="shared" si="4"/>
        <v>1.1-00-X0401801225410</v>
      </c>
      <c r="C14" t="s">
        <v>1027</v>
      </c>
      <c r="D14" t="s">
        <v>269</v>
      </c>
      <c r="E14" t="s">
        <v>274</v>
      </c>
      <c r="F14" t="s">
        <v>812</v>
      </c>
      <c r="G14" t="s">
        <v>815</v>
      </c>
      <c r="H14" t="s">
        <v>808</v>
      </c>
      <c r="I14" t="s">
        <v>60</v>
      </c>
      <c r="J14">
        <v>5</v>
      </c>
      <c r="K14" t="s">
        <v>810</v>
      </c>
      <c r="L14">
        <v>5</v>
      </c>
      <c r="M14" t="s">
        <v>297</v>
      </c>
      <c r="N14" t="s">
        <v>817</v>
      </c>
      <c r="O14" t="s">
        <v>298</v>
      </c>
      <c r="P14" t="s">
        <v>1032</v>
      </c>
      <c r="Q14" t="s">
        <v>51</v>
      </c>
      <c r="R14" t="s">
        <v>60</v>
      </c>
      <c r="S14" t="s">
        <v>1053</v>
      </c>
      <c r="T14" t="s">
        <v>295</v>
      </c>
      <c r="U14" s="5" t="s">
        <v>297</v>
      </c>
      <c r="V14" t="s">
        <v>1072</v>
      </c>
      <c r="W14" t="s">
        <v>296</v>
      </c>
      <c r="X14" t="s">
        <v>298</v>
      </c>
      <c r="Y14">
        <v>2000</v>
      </c>
      <c r="Z14" t="s">
        <v>105</v>
      </c>
      <c r="AA14">
        <v>2541</v>
      </c>
      <c r="AB14" t="s">
        <v>310</v>
      </c>
      <c r="AC14">
        <v>0</v>
      </c>
      <c r="AD14" t="s">
        <v>58</v>
      </c>
      <c r="AE14" s="1">
        <v>5000</v>
      </c>
      <c r="AF14" s="1">
        <v>5000</v>
      </c>
      <c r="AG14" s="1">
        <v>5000</v>
      </c>
      <c r="AH14" s="1">
        <v>0</v>
      </c>
      <c r="AI14" s="1">
        <v>0</v>
      </c>
      <c r="AJ14" s="1">
        <v>0</v>
      </c>
      <c r="AK14" s="1">
        <v>0</v>
      </c>
    </row>
    <row r="15" spans="1:37" hidden="1" x14ac:dyDescent="0.35">
      <c r="A15" t="str">
        <f t="shared" si="3"/>
        <v>1.1-00-2504_2555004_2527210</v>
      </c>
      <c r="B15" t="str">
        <f t="shared" si="4"/>
        <v>1.1-00-X0401801227210</v>
      </c>
      <c r="C15" t="s">
        <v>1027</v>
      </c>
      <c r="D15" t="s">
        <v>639</v>
      </c>
      <c r="E15" t="s">
        <v>643</v>
      </c>
      <c r="F15" t="s">
        <v>812</v>
      </c>
      <c r="G15" t="s">
        <v>815</v>
      </c>
      <c r="H15" t="s">
        <v>808</v>
      </c>
      <c r="I15" t="s">
        <v>60</v>
      </c>
      <c r="J15">
        <v>5</v>
      </c>
      <c r="K15" t="s">
        <v>810</v>
      </c>
      <c r="L15">
        <v>5</v>
      </c>
      <c r="M15" t="s">
        <v>297</v>
      </c>
      <c r="N15" t="s">
        <v>817</v>
      </c>
      <c r="O15" t="s">
        <v>298</v>
      </c>
      <c r="P15" t="s">
        <v>1032</v>
      </c>
      <c r="Q15" t="s">
        <v>636</v>
      </c>
      <c r="R15" t="s">
        <v>60</v>
      </c>
      <c r="S15" t="s">
        <v>1053</v>
      </c>
      <c r="T15" t="s">
        <v>647</v>
      </c>
      <c r="U15" s="5" t="s">
        <v>297</v>
      </c>
      <c r="V15" t="str">
        <f t="shared" ref="V15:V37" si="6">LEFT(W15,3)</f>
        <v>012</v>
      </c>
      <c r="W15" t="s">
        <v>648</v>
      </c>
      <c r="X15" t="s">
        <v>298</v>
      </c>
      <c r="Y15">
        <v>2000</v>
      </c>
      <c r="Z15" t="s">
        <v>105</v>
      </c>
      <c r="AA15">
        <v>2721</v>
      </c>
      <c r="AB15" t="s">
        <v>377</v>
      </c>
      <c r="AC15">
        <v>0</v>
      </c>
      <c r="AD15" t="s">
        <v>58</v>
      </c>
      <c r="AE15" s="1">
        <v>0</v>
      </c>
      <c r="AF15" s="1">
        <v>0</v>
      </c>
      <c r="AG15" s="1">
        <v>0</v>
      </c>
      <c r="AH15" s="1">
        <v>2839</v>
      </c>
      <c r="AI15" s="1">
        <v>0</v>
      </c>
      <c r="AJ15" s="1">
        <v>2750.96</v>
      </c>
      <c r="AK15" s="1">
        <v>2750.96</v>
      </c>
    </row>
    <row r="16" spans="1:37" hidden="1" x14ac:dyDescent="0.35">
      <c r="A16" t="str">
        <f t="shared" si="3"/>
        <v>1.1-00-2504_2555004_2529110</v>
      </c>
      <c r="B16" t="str">
        <f t="shared" si="4"/>
        <v>1.1-00-X0401801229110</v>
      </c>
      <c r="C16" t="s">
        <v>1027</v>
      </c>
      <c r="D16" t="s">
        <v>639</v>
      </c>
      <c r="E16" t="s">
        <v>643</v>
      </c>
      <c r="F16" t="s">
        <v>812</v>
      </c>
      <c r="G16" t="s">
        <v>815</v>
      </c>
      <c r="H16" t="s">
        <v>808</v>
      </c>
      <c r="I16" t="s">
        <v>60</v>
      </c>
      <c r="J16">
        <v>5</v>
      </c>
      <c r="K16" t="s">
        <v>810</v>
      </c>
      <c r="L16">
        <v>5</v>
      </c>
      <c r="M16" t="s">
        <v>297</v>
      </c>
      <c r="N16" t="s">
        <v>817</v>
      </c>
      <c r="O16" t="s">
        <v>298</v>
      </c>
      <c r="P16" t="s">
        <v>1032</v>
      </c>
      <c r="Q16" t="s">
        <v>636</v>
      </c>
      <c r="R16" t="s">
        <v>60</v>
      </c>
      <c r="S16" t="s">
        <v>1053</v>
      </c>
      <c r="T16" t="s">
        <v>647</v>
      </c>
      <c r="U16" s="5" t="s">
        <v>297</v>
      </c>
      <c r="V16" t="str">
        <f t="shared" si="6"/>
        <v>012</v>
      </c>
      <c r="W16" t="s">
        <v>648</v>
      </c>
      <c r="X16" t="s">
        <v>298</v>
      </c>
      <c r="Y16">
        <v>2000</v>
      </c>
      <c r="Z16" t="s">
        <v>105</v>
      </c>
      <c r="AA16">
        <v>2911</v>
      </c>
      <c r="AB16" t="s">
        <v>312</v>
      </c>
      <c r="AC16">
        <v>0</v>
      </c>
      <c r="AD16" t="s">
        <v>58</v>
      </c>
      <c r="AE16" s="1">
        <v>16582.150000000001</v>
      </c>
      <c r="AF16" s="1">
        <v>8082.15</v>
      </c>
      <c r="AG16" s="1">
        <v>8082.15</v>
      </c>
      <c r="AH16" s="1">
        <v>7923.97</v>
      </c>
      <c r="AI16" s="1">
        <v>350</v>
      </c>
      <c r="AJ16" s="1">
        <v>7923.57</v>
      </c>
      <c r="AK16" s="1">
        <v>7923.57</v>
      </c>
    </row>
    <row r="17" spans="1:37" hidden="1" x14ac:dyDescent="0.35">
      <c r="A17" t="str">
        <f t="shared" si="3"/>
        <v>1.1-00-2504_2555004_2529210</v>
      </c>
      <c r="B17" t="str">
        <f t="shared" si="4"/>
        <v>1.1-00-X0401801229210</v>
      </c>
      <c r="C17" t="s">
        <v>1027</v>
      </c>
      <c r="D17" t="s">
        <v>639</v>
      </c>
      <c r="E17" t="s">
        <v>643</v>
      </c>
      <c r="F17" t="s">
        <v>812</v>
      </c>
      <c r="G17" t="s">
        <v>815</v>
      </c>
      <c r="H17" t="s">
        <v>808</v>
      </c>
      <c r="I17" t="s">
        <v>60</v>
      </c>
      <c r="J17">
        <v>5</v>
      </c>
      <c r="K17" t="s">
        <v>810</v>
      </c>
      <c r="L17">
        <v>5</v>
      </c>
      <c r="M17" t="s">
        <v>297</v>
      </c>
      <c r="N17" t="s">
        <v>817</v>
      </c>
      <c r="O17" t="s">
        <v>298</v>
      </c>
      <c r="P17" t="s">
        <v>1032</v>
      </c>
      <c r="Q17" t="s">
        <v>636</v>
      </c>
      <c r="R17" t="s">
        <v>60</v>
      </c>
      <c r="S17" t="s">
        <v>1053</v>
      </c>
      <c r="T17" t="s">
        <v>647</v>
      </c>
      <c r="U17" s="5" t="s">
        <v>297</v>
      </c>
      <c r="V17" t="str">
        <f t="shared" si="6"/>
        <v>012</v>
      </c>
      <c r="W17" t="s">
        <v>648</v>
      </c>
      <c r="X17" t="s">
        <v>298</v>
      </c>
      <c r="Y17">
        <v>2000</v>
      </c>
      <c r="Z17" t="s">
        <v>105</v>
      </c>
      <c r="AA17">
        <v>2921</v>
      </c>
      <c r="AB17" t="s">
        <v>378</v>
      </c>
      <c r="AC17">
        <v>0</v>
      </c>
      <c r="AD17" t="s">
        <v>58</v>
      </c>
      <c r="AE17" s="1">
        <v>0</v>
      </c>
      <c r="AF17" s="1">
        <v>0</v>
      </c>
      <c r="AG17" s="1">
        <v>0</v>
      </c>
      <c r="AH17" s="1">
        <v>953</v>
      </c>
      <c r="AI17" s="1">
        <v>0</v>
      </c>
      <c r="AJ17" s="1">
        <v>952.82</v>
      </c>
      <c r="AK17" s="1">
        <v>952.82</v>
      </c>
    </row>
    <row r="18" spans="1:37" hidden="1" x14ac:dyDescent="0.35">
      <c r="A18" t="str">
        <f t="shared" si="3"/>
        <v>1.1-00-2504_2555004_2529310</v>
      </c>
      <c r="B18" t="str">
        <f t="shared" si="4"/>
        <v>1.1-00-X0401801229310</v>
      </c>
      <c r="C18" t="s">
        <v>1027</v>
      </c>
      <c r="D18" t="s">
        <v>639</v>
      </c>
      <c r="E18" t="s">
        <v>643</v>
      </c>
      <c r="F18" t="s">
        <v>812</v>
      </c>
      <c r="G18" t="s">
        <v>815</v>
      </c>
      <c r="H18" t="s">
        <v>808</v>
      </c>
      <c r="I18" t="s">
        <v>60</v>
      </c>
      <c r="J18">
        <v>5</v>
      </c>
      <c r="K18" t="s">
        <v>810</v>
      </c>
      <c r="L18">
        <v>5</v>
      </c>
      <c r="M18" t="s">
        <v>297</v>
      </c>
      <c r="N18" t="s">
        <v>817</v>
      </c>
      <c r="O18" t="s">
        <v>298</v>
      </c>
      <c r="P18" t="s">
        <v>1032</v>
      </c>
      <c r="Q18" t="s">
        <v>636</v>
      </c>
      <c r="R18" t="s">
        <v>60</v>
      </c>
      <c r="S18" t="s">
        <v>1053</v>
      </c>
      <c r="T18" t="s">
        <v>647</v>
      </c>
      <c r="U18" s="5" t="s">
        <v>297</v>
      </c>
      <c r="V18" t="str">
        <f t="shared" si="6"/>
        <v>012</v>
      </c>
      <c r="W18" t="s">
        <v>648</v>
      </c>
      <c r="X18" t="s">
        <v>298</v>
      </c>
      <c r="Y18">
        <v>2000</v>
      </c>
      <c r="Z18" t="s">
        <v>105</v>
      </c>
      <c r="AA18">
        <v>2931</v>
      </c>
      <c r="AB18" t="s">
        <v>649</v>
      </c>
      <c r="AC18">
        <v>0</v>
      </c>
      <c r="AD18" t="s">
        <v>58</v>
      </c>
      <c r="AE18" s="1">
        <v>0</v>
      </c>
      <c r="AF18" s="1">
        <v>0</v>
      </c>
      <c r="AG18" s="1">
        <v>0</v>
      </c>
      <c r="AH18" s="1">
        <v>26170.03</v>
      </c>
      <c r="AI18" s="1">
        <v>0</v>
      </c>
      <c r="AJ18" s="1">
        <v>19140</v>
      </c>
      <c r="AK18" s="1">
        <v>19140</v>
      </c>
    </row>
    <row r="19" spans="1:37" hidden="1" x14ac:dyDescent="0.35">
      <c r="A19" t="str">
        <f t="shared" si="3"/>
        <v>1.1-00-2504_2555004_2529410</v>
      </c>
      <c r="B19" t="str">
        <f t="shared" si="4"/>
        <v>1.1-00-X0401801229410</v>
      </c>
      <c r="C19" t="s">
        <v>1027</v>
      </c>
      <c r="D19" t="s">
        <v>639</v>
      </c>
      <c r="E19" t="s">
        <v>643</v>
      </c>
      <c r="F19" t="s">
        <v>812</v>
      </c>
      <c r="G19" t="s">
        <v>815</v>
      </c>
      <c r="H19" t="s">
        <v>808</v>
      </c>
      <c r="I19" t="s">
        <v>60</v>
      </c>
      <c r="J19">
        <v>5</v>
      </c>
      <c r="K19" t="s">
        <v>810</v>
      </c>
      <c r="L19">
        <v>5</v>
      </c>
      <c r="M19" t="s">
        <v>297</v>
      </c>
      <c r="N19" t="s">
        <v>817</v>
      </c>
      <c r="O19" t="s">
        <v>298</v>
      </c>
      <c r="P19" t="s">
        <v>1032</v>
      </c>
      <c r="Q19" t="s">
        <v>636</v>
      </c>
      <c r="R19" t="s">
        <v>60</v>
      </c>
      <c r="S19" t="s">
        <v>1053</v>
      </c>
      <c r="T19" t="s">
        <v>647</v>
      </c>
      <c r="U19" s="5" t="s">
        <v>297</v>
      </c>
      <c r="V19" t="str">
        <f t="shared" si="6"/>
        <v>012</v>
      </c>
      <c r="W19" t="s">
        <v>648</v>
      </c>
      <c r="X19" t="s">
        <v>298</v>
      </c>
      <c r="Y19">
        <v>2000</v>
      </c>
      <c r="Z19" t="s">
        <v>105</v>
      </c>
      <c r="AA19">
        <v>2941</v>
      </c>
      <c r="AB19" t="s">
        <v>313</v>
      </c>
      <c r="AC19">
        <v>0</v>
      </c>
      <c r="AD19" t="s">
        <v>58</v>
      </c>
      <c r="AE19" s="1">
        <v>199</v>
      </c>
      <c r="AF19" s="1">
        <v>199</v>
      </c>
      <c r="AG19" s="1">
        <v>199</v>
      </c>
      <c r="AH19" s="1">
        <v>600</v>
      </c>
      <c r="AI19" s="1">
        <v>0</v>
      </c>
      <c r="AJ19" s="1">
        <v>0</v>
      </c>
      <c r="AK19" s="1">
        <v>0</v>
      </c>
    </row>
    <row r="20" spans="1:37" hidden="1" x14ac:dyDescent="0.35">
      <c r="A20" t="str">
        <f t="shared" si="3"/>
        <v>1.1-00-2504_2555004_2529610</v>
      </c>
      <c r="B20" t="str">
        <f t="shared" si="4"/>
        <v>1.1-00-X0401801229610</v>
      </c>
      <c r="C20" t="s">
        <v>1027</v>
      </c>
      <c r="D20" t="s">
        <v>639</v>
      </c>
      <c r="E20" t="s">
        <v>643</v>
      </c>
      <c r="F20" t="s">
        <v>812</v>
      </c>
      <c r="G20" t="s">
        <v>815</v>
      </c>
      <c r="H20" t="s">
        <v>808</v>
      </c>
      <c r="I20" t="s">
        <v>60</v>
      </c>
      <c r="J20">
        <v>5</v>
      </c>
      <c r="K20" t="s">
        <v>810</v>
      </c>
      <c r="L20">
        <v>5</v>
      </c>
      <c r="M20" t="s">
        <v>297</v>
      </c>
      <c r="N20" t="s">
        <v>817</v>
      </c>
      <c r="O20" t="s">
        <v>298</v>
      </c>
      <c r="P20" t="s">
        <v>1032</v>
      </c>
      <c r="Q20" t="s">
        <v>636</v>
      </c>
      <c r="R20" t="s">
        <v>60</v>
      </c>
      <c r="S20" t="s">
        <v>1053</v>
      </c>
      <c r="T20" t="s">
        <v>647</v>
      </c>
      <c r="U20" s="5" t="s">
        <v>297</v>
      </c>
      <c r="V20" t="str">
        <f t="shared" si="6"/>
        <v>012</v>
      </c>
      <c r="W20" t="s">
        <v>648</v>
      </c>
      <c r="X20" t="s">
        <v>298</v>
      </c>
      <c r="Y20">
        <v>2000</v>
      </c>
      <c r="Z20" t="s">
        <v>105</v>
      </c>
      <c r="AA20">
        <v>2961</v>
      </c>
      <c r="AB20" t="s">
        <v>379</v>
      </c>
      <c r="AC20">
        <v>0</v>
      </c>
      <c r="AD20" t="s">
        <v>58</v>
      </c>
      <c r="AE20" s="1">
        <v>0</v>
      </c>
      <c r="AF20" s="1">
        <v>0</v>
      </c>
      <c r="AG20" s="1">
        <v>0</v>
      </c>
      <c r="AH20" s="1">
        <v>130</v>
      </c>
      <c r="AI20" s="1">
        <v>0</v>
      </c>
      <c r="AJ20" s="1">
        <v>129</v>
      </c>
      <c r="AK20" s="1">
        <v>129</v>
      </c>
    </row>
    <row r="21" spans="1:37" hidden="1" x14ac:dyDescent="0.35">
      <c r="A21" t="str">
        <f t="shared" si="3"/>
        <v>1.1-00-2504_2555004_2531810</v>
      </c>
      <c r="B21" t="str">
        <f t="shared" si="4"/>
        <v>1.1-00-X0401801231810</v>
      </c>
      <c r="C21" t="s">
        <v>1027</v>
      </c>
      <c r="D21" t="s">
        <v>639</v>
      </c>
      <c r="E21" t="s">
        <v>643</v>
      </c>
      <c r="F21" t="s">
        <v>812</v>
      </c>
      <c r="G21" t="s">
        <v>815</v>
      </c>
      <c r="H21" t="s">
        <v>808</v>
      </c>
      <c r="I21" t="s">
        <v>60</v>
      </c>
      <c r="J21">
        <v>5</v>
      </c>
      <c r="K21" t="s">
        <v>810</v>
      </c>
      <c r="L21">
        <v>5</v>
      </c>
      <c r="M21" t="s">
        <v>297</v>
      </c>
      <c r="N21" t="s">
        <v>817</v>
      </c>
      <c r="O21" t="s">
        <v>298</v>
      </c>
      <c r="P21" t="s">
        <v>1032</v>
      </c>
      <c r="Q21" t="s">
        <v>636</v>
      </c>
      <c r="R21" t="s">
        <v>60</v>
      </c>
      <c r="S21" t="s">
        <v>1053</v>
      </c>
      <c r="T21" t="s">
        <v>647</v>
      </c>
      <c r="U21" s="5" t="s">
        <v>297</v>
      </c>
      <c r="V21" t="str">
        <f t="shared" si="6"/>
        <v>012</v>
      </c>
      <c r="W21" t="s">
        <v>648</v>
      </c>
      <c r="X21" t="s">
        <v>298</v>
      </c>
      <c r="Y21">
        <v>3000</v>
      </c>
      <c r="Z21" t="s">
        <v>56</v>
      </c>
      <c r="AA21">
        <v>3181</v>
      </c>
      <c r="AB21" t="s">
        <v>314</v>
      </c>
      <c r="AC21">
        <v>0</v>
      </c>
      <c r="AD21" t="s">
        <v>58</v>
      </c>
      <c r="AE21" s="1">
        <v>3274.18</v>
      </c>
      <c r="AF21" s="1">
        <v>3274.18</v>
      </c>
      <c r="AG21" s="1">
        <v>3274.18</v>
      </c>
      <c r="AH21" s="1">
        <v>11770.97</v>
      </c>
      <c r="AI21" s="1">
        <v>5500</v>
      </c>
      <c r="AJ21" s="1">
        <v>11770.8</v>
      </c>
      <c r="AK21" s="1">
        <v>11770.8</v>
      </c>
    </row>
    <row r="22" spans="1:37" hidden="1" x14ac:dyDescent="0.35">
      <c r="A22" t="str">
        <f t="shared" si="3"/>
        <v>1.1-00-2504_2555004_2532110</v>
      </c>
      <c r="B22" t="str">
        <f t="shared" si="4"/>
        <v>1.1-00-X0401801232110</v>
      </c>
      <c r="C22" t="s">
        <v>1027</v>
      </c>
      <c r="D22" t="s">
        <v>639</v>
      </c>
      <c r="E22" t="s">
        <v>643</v>
      </c>
      <c r="F22" t="s">
        <v>812</v>
      </c>
      <c r="G22" t="s">
        <v>815</v>
      </c>
      <c r="H22" t="s">
        <v>808</v>
      </c>
      <c r="I22" t="s">
        <v>60</v>
      </c>
      <c r="J22">
        <v>5</v>
      </c>
      <c r="K22" t="s">
        <v>810</v>
      </c>
      <c r="L22">
        <v>5</v>
      </c>
      <c r="M22" t="s">
        <v>297</v>
      </c>
      <c r="N22" t="s">
        <v>817</v>
      </c>
      <c r="O22" t="s">
        <v>298</v>
      </c>
      <c r="P22" t="s">
        <v>1032</v>
      </c>
      <c r="Q22" t="s">
        <v>636</v>
      </c>
      <c r="R22" t="s">
        <v>60</v>
      </c>
      <c r="S22" t="s">
        <v>1053</v>
      </c>
      <c r="T22" t="s">
        <v>647</v>
      </c>
      <c r="U22" s="5" t="s">
        <v>297</v>
      </c>
      <c r="V22" t="str">
        <f t="shared" si="6"/>
        <v>012</v>
      </c>
      <c r="W22" t="s">
        <v>648</v>
      </c>
      <c r="X22" t="s">
        <v>298</v>
      </c>
      <c r="Y22">
        <v>3000</v>
      </c>
      <c r="Z22" t="s">
        <v>56</v>
      </c>
      <c r="AA22">
        <v>3211</v>
      </c>
      <c r="AB22" t="s">
        <v>650</v>
      </c>
      <c r="AC22">
        <v>0</v>
      </c>
      <c r="AD22" t="s">
        <v>58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</row>
    <row r="23" spans="1:37" hidden="1" x14ac:dyDescent="0.35">
      <c r="A23" t="str">
        <f t="shared" si="3"/>
        <v>1.1-00-2504_2555004_25321134</v>
      </c>
      <c r="B23" t="str">
        <f t="shared" si="4"/>
        <v>1.1-00-X04018012321134</v>
      </c>
      <c r="C23" t="s">
        <v>1027</v>
      </c>
      <c r="D23" t="s">
        <v>639</v>
      </c>
      <c r="E23" t="s">
        <v>643</v>
      </c>
      <c r="F23" t="s">
        <v>812</v>
      </c>
      <c r="G23" t="s">
        <v>815</v>
      </c>
      <c r="H23" t="s">
        <v>808</v>
      </c>
      <c r="I23" t="s">
        <v>60</v>
      </c>
      <c r="J23">
        <v>5</v>
      </c>
      <c r="K23" t="s">
        <v>810</v>
      </c>
      <c r="L23">
        <v>5</v>
      </c>
      <c r="M23" t="s">
        <v>297</v>
      </c>
      <c r="N23" t="s">
        <v>817</v>
      </c>
      <c r="O23" t="s">
        <v>298</v>
      </c>
      <c r="P23" t="s">
        <v>1032</v>
      </c>
      <c r="Q23" t="s">
        <v>636</v>
      </c>
      <c r="R23" t="s">
        <v>60</v>
      </c>
      <c r="S23" t="s">
        <v>1053</v>
      </c>
      <c r="T23" t="s">
        <v>647</v>
      </c>
      <c r="U23" s="5" t="s">
        <v>297</v>
      </c>
      <c r="V23" t="str">
        <f t="shared" si="6"/>
        <v>012</v>
      </c>
      <c r="W23" t="s">
        <v>648</v>
      </c>
      <c r="X23" t="s">
        <v>298</v>
      </c>
      <c r="Y23">
        <v>3000</v>
      </c>
      <c r="Z23" t="s">
        <v>56</v>
      </c>
      <c r="AA23">
        <v>3211</v>
      </c>
      <c r="AB23" t="s">
        <v>650</v>
      </c>
      <c r="AC23">
        <v>34</v>
      </c>
      <c r="AD23" t="s">
        <v>651</v>
      </c>
      <c r="AE23" s="1">
        <v>0</v>
      </c>
      <c r="AF23" s="1">
        <v>0</v>
      </c>
      <c r="AG23" s="1">
        <v>0</v>
      </c>
      <c r="AH23" s="1">
        <v>2000000</v>
      </c>
      <c r="AI23" s="1">
        <v>0</v>
      </c>
      <c r="AJ23" s="1">
        <v>2000000</v>
      </c>
      <c r="AK23" s="1">
        <v>2000000</v>
      </c>
    </row>
    <row r="24" spans="1:37" hidden="1" x14ac:dyDescent="0.35">
      <c r="A24" t="str">
        <f t="shared" si="3"/>
        <v>1.1-00-2504_2555004_25321136</v>
      </c>
      <c r="B24" t="str">
        <f t="shared" si="4"/>
        <v>1.1-00-X04018012321136</v>
      </c>
      <c r="C24" t="s">
        <v>1027</v>
      </c>
      <c r="D24" t="s">
        <v>639</v>
      </c>
      <c r="E24" t="s">
        <v>643</v>
      </c>
      <c r="F24" t="s">
        <v>812</v>
      </c>
      <c r="G24" t="s">
        <v>815</v>
      </c>
      <c r="H24" t="s">
        <v>808</v>
      </c>
      <c r="I24" t="s">
        <v>60</v>
      </c>
      <c r="J24">
        <v>5</v>
      </c>
      <c r="K24" t="s">
        <v>810</v>
      </c>
      <c r="L24">
        <v>5</v>
      </c>
      <c r="M24" t="s">
        <v>297</v>
      </c>
      <c r="N24" t="s">
        <v>817</v>
      </c>
      <c r="O24" t="s">
        <v>298</v>
      </c>
      <c r="P24" t="s">
        <v>1032</v>
      </c>
      <c r="Q24" t="s">
        <v>636</v>
      </c>
      <c r="R24" t="s">
        <v>60</v>
      </c>
      <c r="S24" t="s">
        <v>1053</v>
      </c>
      <c r="T24" t="s">
        <v>647</v>
      </c>
      <c r="U24" s="5" t="s">
        <v>297</v>
      </c>
      <c r="V24" t="str">
        <f t="shared" si="6"/>
        <v>012</v>
      </c>
      <c r="W24" t="s">
        <v>648</v>
      </c>
      <c r="X24" t="s">
        <v>298</v>
      </c>
      <c r="Y24">
        <v>3000</v>
      </c>
      <c r="Z24" t="s">
        <v>56</v>
      </c>
      <c r="AA24">
        <v>3211</v>
      </c>
      <c r="AB24" t="s">
        <v>650</v>
      </c>
      <c r="AC24">
        <v>36</v>
      </c>
      <c r="AD24" t="s">
        <v>652</v>
      </c>
      <c r="AE24" s="1">
        <v>0</v>
      </c>
      <c r="AF24" s="1">
        <v>0</v>
      </c>
      <c r="AG24" s="1">
        <v>0</v>
      </c>
      <c r="AH24" s="1">
        <v>928551.63</v>
      </c>
      <c r="AI24" s="1">
        <v>0</v>
      </c>
      <c r="AJ24" s="1">
        <v>928551.63</v>
      </c>
      <c r="AK24" s="1">
        <v>928551.63</v>
      </c>
    </row>
    <row r="25" spans="1:37" hidden="1" x14ac:dyDescent="0.35">
      <c r="A25" t="str">
        <f t="shared" si="3"/>
        <v>1.1-00-2504_2555004_2532710</v>
      </c>
      <c r="B25" t="str">
        <f t="shared" si="4"/>
        <v>1.1-00-X0401801232710</v>
      </c>
      <c r="C25" t="s">
        <v>1027</v>
      </c>
      <c r="D25" t="s">
        <v>639</v>
      </c>
      <c r="E25" t="s">
        <v>643</v>
      </c>
      <c r="F25" t="s">
        <v>812</v>
      </c>
      <c r="G25" t="s">
        <v>815</v>
      </c>
      <c r="H25" t="s">
        <v>808</v>
      </c>
      <c r="I25" t="s">
        <v>60</v>
      </c>
      <c r="J25">
        <v>5</v>
      </c>
      <c r="K25" t="s">
        <v>810</v>
      </c>
      <c r="L25">
        <v>5</v>
      </c>
      <c r="M25" t="s">
        <v>297</v>
      </c>
      <c r="N25" t="s">
        <v>817</v>
      </c>
      <c r="O25" t="s">
        <v>298</v>
      </c>
      <c r="P25" t="s">
        <v>1032</v>
      </c>
      <c r="Q25" t="s">
        <v>636</v>
      </c>
      <c r="R25" t="s">
        <v>60</v>
      </c>
      <c r="S25" t="s">
        <v>1053</v>
      </c>
      <c r="T25" t="s">
        <v>647</v>
      </c>
      <c r="U25" s="5" t="s">
        <v>297</v>
      </c>
      <c r="V25" t="str">
        <f t="shared" si="6"/>
        <v>012</v>
      </c>
      <c r="W25" t="s">
        <v>648</v>
      </c>
      <c r="X25" t="s">
        <v>298</v>
      </c>
      <c r="Y25">
        <v>3000</v>
      </c>
      <c r="Z25" t="s">
        <v>56</v>
      </c>
      <c r="AA25">
        <v>3271</v>
      </c>
      <c r="AB25" t="s">
        <v>653</v>
      </c>
      <c r="AC25">
        <v>0</v>
      </c>
      <c r="AD25" t="s">
        <v>58</v>
      </c>
      <c r="AE25" s="1">
        <v>0</v>
      </c>
      <c r="AF25" s="1">
        <v>0</v>
      </c>
      <c r="AG25" s="1">
        <v>0</v>
      </c>
      <c r="AH25" s="1">
        <v>406000</v>
      </c>
      <c r="AI25" s="1">
        <v>0</v>
      </c>
      <c r="AJ25" s="1">
        <v>406000</v>
      </c>
      <c r="AK25" s="1">
        <v>406000</v>
      </c>
    </row>
    <row r="26" spans="1:37" hidden="1" x14ac:dyDescent="0.35">
      <c r="A26" t="str">
        <f t="shared" si="3"/>
        <v>1.1-00-2504_2557005_2534910</v>
      </c>
      <c r="B26" t="str">
        <f t="shared" si="4"/>
        <v>1.1-00-X0401901334910</v>
      </c>
      <c r="C26" t="s">
        <v>1027</v>
      </c>
      <c r="D26" t="s">
        <v>639</v>
      </c>
      <c r="E26" t="s">
        <v>643</v>
      </c>
      <c r="F26" t="s">
        <v>812</v>
      </c>
      <c r="G26" t="s">
        <v>815</v>
      </c>
      <c r="H26" t="s">
        <v>808</v>
      </c>
      <c r="I26" t="s">
        <v>60</v>
      </c>
      <c r="J26">
        <v>5</v>
      </c>
      <c r="K26" t="s">
        <v>810</v>
      </c>
      <c r="L26">
        <v>7</v>
      </c>
      <c r="M26" t="s">
        <v>61</v>
      </c>
      <c r="N26" t="s">
        <v>809</v>
      </c>
      <c r="O26" t="s">
        <v>811</v>
      </c>
      <c r="P26" t="s">
        <v>1032</v>
      </c>
      <c r="Q26" t="s">
        <v>636</v>
      </c>
      <c r="R26" t="s">
        <v>60</v>
      </c>
      <c r="S26" t="s">
        <v>1050</v>
      </c>
      <c r="T26" t="s">
        <v>637</v>
      </c>
      <c r="U26" s="5" t="s">
        <v>61</v>
      </c>
      <c r="V26" t="str">
        <f t="shared" si="6"/>
        <v>013</v>
      </c>
      <c r="W26" t="s">
        <v>638</v>
      </c>
      <c r="X26" t="s">
        <v>62</v>
      </c>
      <c r="Y26">
        <v>3000</v>
      </c>
      <c r="Z26" t="s">
        <v>56</v>
      </c>
      <c r="AA26">
        <v>3491</v>
      </c>
      <c r="AB26" t="s">
        <v>654</v>
      </c>
      <c r="AC26">
        <v>0</v>
      </c>
      <c r="AD26" t="s">
        <v>58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</row>
    <row r="27" spans="1:37" hidden="1" x14ac:dyDescent="0.35">
      <c r="A27" t="str">
        <f t="shared" si="3"/>
        <v>1.1-00-2504_2557005_2539210</v>
      </c>
      <c r="B27" t="str">
        <f t="shared" si="4"/>
        <v>2.6-05-X0401901339210</v>
      </c>
      <c r="C27" t="s">
        <v>1111</v>
      </c>
      <c r="D27" t="s">
        <v>781</v>
      </c>
      <c r="E27" t="s">
        <v>782</v>
      </c>
      <c r="F27" t="s">
        <v>812</v>
      </c>
      <c r="G27" t="s">
        <v>815</v>
      </c>
      <c r="H27" t="s">
        <v>808</v>
      </c>
      <c r="I27" t="s">
        <v>60</v>
      </c>
      <c r="J27">
        <v>5</v>
      </c>
      <c r="K27" t="s">
        <v>810</v>
      </c>
      <c r="L27">
        <v>7</v>
      </c>
      <c r="M27" t="s">
        <v>61</v>
      </c>
      <c r="N27" t="s">
        <v>809</v>
      </c>
      <c r="O27" t="s">
        <v>811</v>
      </c>
      <c r="P27" t="s">
        <v>1032</v>
      </c>
      <c r="Q27" t="s">
        <v>636</v>
      </c>
      <c r="R27" t="s">
        <v>60</v>
      </c>
      <c r="S27" t="s">
        <v>1050</v>
      </c>
      <c r="T27" t="s">
        <v>637</v>
      </c>
      <c r="U27" s="5" t="s">
        <v>61</v>
      </c>
      <c r="V27" t="str">
        <f t="shared" si="6"/>
        <v>013</v>
      </c>
      <c r="W27" t="s">
        <v>638</v>
      </c>
      <c r="X27" t="s">
        <v>62</v>
      </c>
      <c r="Y27">
        <v>3000</v>
      </c>
      <c r="Z27" t="s">
        <v>56</v>
      </c>
      <c r="AA27">
        <v>3921</v>
      </c>
      <c r="AB27" t="s">
        <v>57</v>
      </c>
      <c r="AC27">
        <v>0</v>
      </c>
      <c r="AD27" t="s">
        <v>58</v>
      </c>
      <c r="AE27" s="1">
        <v>0</v>
      </c>
      <c r="AF27" s="1">
        <v>0</v>
      </c>
      <c r="AG27" s="1">
        <v>0</v>
      </c>
      <c r="AH27" s="1">
        <v>29337.03</v>
      </c>
      <c r="AI27" s="1">
        <v>0</v>
      </c>
      <c r="AJ27" s="1">
        <v>29337.03</v>
      </c>
      <c r="AK27" s="1">
        <v>29337.03</v>
      </c>
    </row>
    <row r="28" spans="1:37" hidden="1" x14ac:dyDescent="0.35">
      <c r="A28" t="str">
        <f t="shared" si="3"/>
        <v>1.1-00-2504_2558006_2539510</v>
      </c>
      <c r="B28" t="str">
        <f t="shared" si="4"/>
        <v>1.1-00-X0402001439510</v>
      </c>
      <c r="C28" t="s">
        <v>1027</v>
      </c>
      <c r="D28" t="s">
        <v>639</v>
      </c>
      <c r="E28" t="s">
        <v>643</v>
      </c>
      <c r="F28" t="s">
        <v>812</v>
      </c>
      <c r="G28" t="s">
        <v>815</v>
      </c>
      <c r="H28" t="s">
        <v>808</v>
      </c>
      <c r="I28" t="s">
        <v>60</v>
      </c>
      <c r="J28">
        <v>5</v>
      </c>
      <c r="K28" t="s">
        <v>810</v>
      </c>
      <c r="L28">
        <v>8</v>
      </c>
      <c r="M28" t="s">
        <v>333</v>
      </c>
      <c r="N28" t="s">
        <v>820</v>
      </c>
      <c r="O28" t="s">
        <v>821</v>
      </c>
      <c r="P28" t="s">
        <v>1032</v>
      </c>
      <c r="Q28" t="s">
        <v>636</v>
      </c>
      <c r="R28" t="s">
        <v>60</v>
      </c>
      <c r="S28" t="s">
        <v>1054</v>
      </c>
      <c r="T28" t="s">
        <v>655</v>
      </c>
      <c r="U28" s="5" t="s">
        <v>333</v>
      </c>
      <c r="V28" t="str">
        <f t="shared" si="6"/>
        <v>014</v>
      </c>
      <c r="W28" t="s">
        <v>656</v>
      </c>
      <c r="X28" t="s">
        <v>334</v>
      </c>
      <c r="Y28">
        <v>3000</v>
      </c>
      <c r="Z28" t="s">
        <v>56</v>
      </c>
      <c r="AA28">
        <v>3951</v>
      </c>
      <c r="AB28" t="s">
        <v>336</v>
      </c>
      <c r="AC28">
        <v>0</v>
      </c>
      <c r="AD28" t="s">
        <v>58</v>
      </c>
      <c r="AE28" s="1">
        <v>0</v>
      </c>
      <c r="AF28" s="1">
        <v>0</v>
      </c>
      <c r="AG28" s="1">
        <v>0</v>
      </c>
      <c r="AH28" s="1">
        <v>0</v>
      </c>
      <c r="AI28" s="1">
        <v>300000</v>
      </c>
      <c r="AJ28" s="1">
        <v>0</v>
      </c>
      <c r="AK28" s="1">
        <v>0</v>
      </c>
    </row>
    <row r="29" spans="1:37" hidden="1" x14ac:dyDescent="0.35">
      <c r="A29" t="str">
        <f t="shared" si="3"/>
        <v>1.1-00-2504_2557005_2539210</v>
      </c>
      <c r="B29" t="str">
        <f t="shared" si="4"/>
        <v>2.5-03-1-X0401901339210</v>
      </c>
      <c r="C29" t="s">
        <v>1126</v>
      </c>
      <c r="D29" t="s">
        <v>783</v>
      </c>
      <c r="E29" t="s">
        <v>784</v>
      </c>
      <c r="F29" t="s">
        <v>812</v>
      </c>
      <c r="G29" t="s">
        <v>815</v>
      </c>
      <c r="H29" t="s">
        <v>808</v>
      </c>
      <c r="I29" t="s">
        <v>60</v>
      </c>
      <c r="J29">
        <v>5</v>
      </c>
      <c r="K29" t="s">
        <v>810</v>
      </c>
      <c r="L29">
        <v>7</v>
      </c>
      <c r="M29" t="s">
        <v>61</v>
      </c>
      <c r="N29" t="s">
        <v>809</v>
      </c>
      <c r="O29" t="s">
        <v>811</v>
      </c>
      <c r="P29" t="s">
        <v>1032</v>
      </c>
      <c r="Q29" t="s">
        <v>636</v>
      </c>
      <c r="R29" t="s">
        <v>60</v>
      </c>
      <c r="S29" t="s">
        <v>1050</v>
      </c>
      <c r="T29" t="s">
        <v>637</v>
      </c>
      <c r="U29" s="5" t="s">
        <v>61</v>
      </c>
      <c r="V29" t="str">
        <f t="shared" si="6"/>
        <v>013</v>
      </c>
      <c r="W29" t="s">
        <v>638</v>
      </c>
      <c r="X29" t="s">
        <v>62</v>
      </c>
      <c r="Y29">
        <v>3000</v>
      </c>
      <c r="Z29" t="s">
        <v>56</v>
      </c>
      <c r="AA29">
        <v>3921</v>
      </c>
      <c r="AB29" t="s">
        <v>57</v>
      </c>
      <c r="AC29">
        <v>0</v>
      </c>
      <c r="AD29" t="s">
        <v>58</v>
      </c>
      <c r="AE29" s="1">
        <v>0</v>
      </c>
      <c r="AF29" s="1">
        <v>0</v>
      </c>
      <c r="AG29" s="1">
        <v>0</v>
      </c>
      <c r="AH29" s="1">
        <v>981350</v>
      </c>
      <c r="AI29" s="1">
        <v>0</v>
      </c>
      <c r="AJ29" s="1">
        <v>980971.69</v>
      </c>
      <c r="AK29" s="1">
        <v>980971.69</v>
      </c>
    </row>
    <row r="30" spans="1:37" hidden="1" x14ac:dyDescent="0.35">
      <c r="A30" t="str">
        <f t="shared" si="3"/>
        <v>1.1-00-2504_2557005_2539210</v>
      </c>
      <c r="B30" t="str">
        <f t="shared" si="4"/>
        <v>212-40401901339210</v>
      </c>
      <c r="C30" t="s">
        <v>785</v>
      </c>
      <c r="D30" t="s">
        <v>785</v>
      </c>
      <c r="E30" t="s">
        <v>786</v>
      </c>
      <c r="F30" t="s">
        <v>812</v>
      </c>
      <c r="G30" t="s">
        <v>815</v>
      </c>
      <c r="H30" t="s">
        <v>808</v>
      </c>
      <c r="I30" t="s">
        <v>60</v>
      </c>
      <c r="J30">
        <v>5</v>
      </c>
      <c r="K30" t="s">
        <v>810</v>
      </c>
      <c r="L30">
        <v>7</v>
      </c>
      <c r="M30" t="s">
        <v>61</v>
      </c>
      <c r="N30" t="s">
        <v>809</v>
      </c>
      <c r="O30" t="s">
        <v>811</v>
      </c>
      <c r="P30" t="s">
        <v>1032</v>
      </c>
      <c r="Q30" t="s">
        <v>636</v>
      </c>
      <c r="R30" t="s">
        <v>60</v>
      </c>
      <c r="S30" t="s">
        <v>1050</v>
      </c>
      <c r="T30" t="s">
        <v>637</v>
      </c>
      <c r="U30" s="5" t="s">
        <v>61</v>
      </c>
      <c r="V30" t="str">
        <f t="shared" si="6"/>
        <v>013</v>
      </c>
      <c r="W30" t="s">
        <v>638</v>
      </c>
      <c r="X30" t="s">
        <v>62</v>
      </c>
      <c r="Y30">
        <v>3000</v>
      </c>
      <c r="Z30" t="s">
        <v>56</v>
      </c>
      <c r="AA30">
        <v>3921</v>
      </c>
      <c r="AB30" t="s">
        <v>57</v>
      </c>
      <c r="AC30">
        <v>0</v>
      </c>
      <c r="AD30" t="s">
        <v>58</v>
      </c>
      <c r="AE30" s="1">
        <v>0</v>
      </c>
      <c r="AF30" s="1">
        <v>0</v>
      </c>
      <c r="AG30" s="1">
        <v>0</v>
      </c>
      <c r="AH30" s="1">
        <v>1135715.3</v>
      </c>
      <c r="AI30" s="1">
        <v>0</v>
      </c>
      <c r="AJ30" s="1">
        <v>1135715.3</v>
      </c>
      <c r="AK30" s="1">
        <v>1135715.3</v>
      </c>
    </row>
    <row r="31" spans="1:37" hidden="1" x14ac:dyDescent="0.35">
      <c r="A31" t="str">
        <f t="shared" si="3"/>
        <v>1.1-00-2504_2557005_2539210</v>
      </c>
      <c r="B31" t="str">
        <f t="shared" si="4"/>
        <v>2.6-01-X0401901339210</v>
      </c>
      <c r="C31" t="s">
        <v>1127</v>
      </c>
      <c r="D31" t="s">
        <v>130</v>
      </c>
      <c r="E31" t="s">
        <v>133</v>
      </c>
      <c r="F31" t="s">
        <v>812</v>
      </c>
      <c r="G31" t="s">
        <v>815</v>
      </c>
      <c r="H31" t="s">
        <v>808</v>
      </c>
      <c r="I31" t="s">
        <v>60</v>
      </c>
      <c r="J31">
        <v>5</v>
      </c>
      <c r="K31" t="s">
        <v>810</v>
      </c>
      <c r="L31">
        <v>7</v>
      </c>
      <c r="M31" t="s">
        <v>61</v>
      </c>
      <c r="N31" t="s">
        <v>809</v>
      </c>
      <c r="O31" t="s">
        <v>811</v>
      </c>
      <c r="P31" t="s">
        <v>1032</v>
      </c>
      <c r="Q31" t="s">
        <v>636</v>
      </c>
      <c r="R31" t="s">
        <v>60</v>
      </c>
      <c r="S31" t="s">
        <v>1050</v>
      </c>
      <c r="T31" t="s">
        <v>637</v>
      </c>
      <c r="U31" s="5" t="s">
        <v>61</v>
      </c>
      <c r="V31" t="str">
        <f t="shared" si="6"/>
        <v>013</v>
      </c>
      <c r="W31" t="s">
        <v>638</v>
      </c>
      <c r="X31" t="s">
        <v>62</v>
      </c>
      <c r="Y31">
        <v>3000</v>
      </c>
      <c r="Z31" t="s">
        <v>56</v>
      </c>
      <c r="AA31">
        <v>3921</v>
      </c>
      <c r="AB31" t="s">
        <v>57</v>
      </c>
      <c r="AC31">
        <v>0</v>
      </c>
      <c r="AD31" t="s">
        <v>58</v>
      </c>
      <c r="AE31" s="1">
        <v>0</v>
      </c>
      <c r="AF31" s="1">
        <v>0</v>
      </c>
      <c r="AG31" s="1">
        <v>0</v>
      </c>
      <c r="AH31" s="1">
        <v>1000247.19</v>
      </c>
      <c r="AI31" s="1">
        <v>0</v>
      </c>
      <c r="AJ31" s="1">
        <v>1000247.19</v>
      </c>
      <c r="AK31" s="1">
        <v>1000247.19</v>
      </c>
    </row>
    <row r="32" spans="1:37" hidden="1" x14ac:dyDescent="0.35">
      <c r="A32" t="str">
        <f t="shared" si="3"/>
        <v>1.1-00-2504_2557005_2539210</v>
      </c>
      <c r="B32" t="str">
        <f t="shared" si="4"/>
        <v>502.1-110401901339210</v>
      </c>
      <c r="C32" t="s">
        <v>787</v>
      </c>
      <c r="D32" t="s">
        <v>787</v>
      </c>
      <c r="E32" t="s">
        <v>788</v>
      </c>
      <c r="F32" t="s">
        <v>812</v>
      </c>
      <c r="G32" t="s">
        <v>815</v>
      </c>
      <c r="H32" t="s">
        <v>808</v>
      </c>
      <c r="I32" t="s">
        <v>60</v>
      </c>
      <c r="J32">
        <v>5</v>
      </c>
      <c r="K32" t="s">
        <v>810</v>
      </c>
      <c r="L32">
        <v>7</v>
      </c>
      <c r="M32" t="s">
        <v>61</v>
      </c>
      <c r="N32" t="s">
        <v>809</v>
      </c>
      <c r="O32" t="s">
        <v>811</v>
      </c>
      <c r="P32" t="s">
        <v>1032</v>
      </c>
      <c r="Q32" t="s">
        <v>636</v>
      </c>
      <c r="R32" t="s">
        <v>60</v>
      </c>
      <c r="S32" t="s">
        <v>1050</v>
      </c>
      <c r="T32" t="s">
        <v>637</v>
      </c>
      <c r="U32" s="5" t="s">
        <v>61</v>
      </c>
      <c r="V32" t="str">
        <f t="shared" si="6"/>
        <v>013</v>
      </c>
      <c r="W32" t="s">
        <v>638</v>
      </c>
      <c r="X32" t="s">
        <v>62</v>
      </c>
      <c r="Y32">
        <v>3000</v>
      </c>
      <c r="Z32" t="s">
        <v>56</v>
      </c>
      <c r="AA32">
        <v>3921</v>
      </c>
      <c r="AB32" t="s">
        <v>57</v>
      </c>
      <c r="AC32">
        <v>0</v>
      </c>
      <c r="AD32" t="s">
        <v>58</v>
      </c>
      <c r="AE32" s="1">
        <v>0</v>
      </c>
      <c r="AF32" s="1">
        <v>0</v>
      </c>
      <c r="AG32" s="1">
        <v>0</v>
      </c>
      <c r="AH32" s="1">
        <v>104076.75</v>
      </c>
      <c r="AI32" s="1">
        <v>0</v>
      </c>
      <c r="AJ32" s="1">
        <v>104076.75</v>
      </c>
      <c r="AK32" s="1">
        <v>104076.75</v>
      </c>
    </row>
    <row r="33" spans="1:37" hidden="1" x14ac:dyDescent="0.35">
      <c r="A33" t="str">
        <f t="shared" si="3"/>
        <v>1.1-00-2504_2557005_2539210</v>
      </c>
      <c r="B33" t="str">
        <f t="shared" si="4"/>
        <v>2.5-01-X0401901339210</v>
      </c>
      <c r="C33" t="s">
        <v>1030</v>
      </c>
      <c r="D33" t="s">
        <v>615</v>
      </c>
      <c r="E33" t="s">
        <v>616</v>
      </c>
      <c r="F33" t="s">
        <v>812</v>
      </c>
      <c r="G33" t="s">
        <v>815</v>
      </c>
      <c r="H33" t="s">
        <v>808</v>
      </c>
      <c r="I33" t="s">
        <v>60</v>
      </c>
      <c r="J33">
        <v>5</v>
      </c>
      <c r="K33" t="s">
        <v>810</v>
      </c>
      <c r="L33">
        <v>7</v>
      </c>
      <c r="M33" t="s">
        <v>61</v>
      </c>
      <c r="N33" t="s">
        <v>809</v>
      </c>
      <c r="O33" t="s">
        <v>811</v>
      </c>
      <c r="P33" t="s">
        <v>1032</v>
      </c>
      <c r="Q33" t="s">
        <v>636</v>
      </c>
      <c r="R33" t="s">
        <v>60</v>
      </c>
      <c r="S33" t="s">
        <v>1050</v>
      </c>
      <c r="T33" t="s">
        <v>637</v>
      </c>
      <c r="U33" s="5" t="s">
        <v>61</v>
      </c>
      <c r="V33" t="str">
        <f t="shared" si="6"/>
        <v>013</v>
      </c>
      <c r="W33" t="s">
        <v>638</v>
      </c>
      <c r="X33" t="s">
        <v>62</v>
      </c>
      <c r="Y33">
        <v>3000</v>
      </c>
      <c r="Z33" t="s">
        <v>56</v>
      </c>
      <c r="AA33">
        <v>3921</v>
      </c>
      <c r="AB33" t="s">
        <v>57</v>
      </c>
      <c r="AC33">
        <v>0</v>
      </c>
      <c r="AD33" t="s">
        <v>58</v>
      </c>
      <c r="AE33" s="1">
        <v>0</v>
      </c>
      <c r="AF33" s="1">
        <v>0</v>
      </c>
      <c r="AG33" s="1">
        <v>0</v>
      </c>
      <c r="AH33" s="1">
        <v>2224784.9500000002</v>
      </c>
      <c r="AI33" s="1">
        <v>0</v>
      </c>
      <c r="AJ33" s="1">
        <v>2224784.9500000002</v>
      </c>
      <c r="AK33" s="1">
        <v>2224784.9500000002</v>
      </c>
    </row>
    <row r="34" spans="1:37" hidden="1" x14ac:dyDescent="0.35">
      <c r="A34" t="str">
        <f t="shared" si="3"/>
        <v>1.1-00-2504_2557005_2539210</v>
      </c>
      <c r="B34" t="str">
        <f t="shared" si="4"/>
        <v>2.5-02-X0401901339210</v>
      </c>
      <c r="C34" t="s">
        <v>1028</v>
      </c>
      <c r="D34" t="s">
        <v>134</v>
      </c>
      <c r="E34" t="s">
        <v>135</v>
      </c>
      <c r="F34" t="s">
        <v>812</v>
      </c>
      <c r="G34" t="s">
        <v>815</v>
      </c>
      <c r="H34" t="s">
        <v>808</v>
      </c>
      <c r="I34" t="s">
        <v>60</v>
      </c>
      <c r="J34">
        <v>5</v>
      </c>
      <c r="K34" t="s">
        <v>810</v>
      </c>
      <c r="L34">
        <v>7</v>
      </c>
      <c r="M34" t="s">
        <v>61</v>
      </c>
      <c r="N34" t="s">
        <v>809</v>
      </c>
      <c r="O34" t="s">
        <v>811</v>
      </c>
      <c r="P34" t="s">
        <v>1032</v>
      </c>
      <c r="Q34" t="s">
        <v>636</v>
      </c>
      <c r="R34" t="s">
        <v>60</v>
      </c>
      <c r="S34" t="s">
        <v>1050</v>
      </c>
      <c r="T34" t="s">
        <v>637</v>
      </c>
      <c r="U34" s="5" t="s">
        <v>61</v>
      </c>
      <c r="V34" t="str">
        <f t="shared" si="6"/>
        <v>013</v>
      </c>
      <c r="W34" t="s">
        <v>638</v>
      </c>
      <c r="X34" t="s">
        <v>62</v>
      </c>
      <c r="Y34">
        <v>3000</v>
      </c>
      <c r="Z34" t="s">
        <v>56</v>
      </c>
      <c r="AA34">
        <v>3921</v>
      </c>
      <c r="AB34" t="s">
        <v>57</v>
      </c>
      <c r="AC34">
        <v>0</v>
      </c>
      <c r="AD34" t="s">
        <v>58</v>
      </c>
      <c r="AE34" s="1">
        <v>0</v>
      </c>
      <c r="AF34" s="1">
        <v>0</v>
      </c>
      <c r="AG34" s="1">
        <v>0</v>
      </c>
      <c r="AH34" s="1">
        <v>921278.58</v>
      </c>
      <c r="AI34" s="1">
        <v>0</v>
      </c>
      <c r="AJ34" s="1">
        <v>921278.58</v>
      </c>
      <c r="AK34" s="1">
        <v>921278.58</v>
      </c>
    </row>
    <row r="35" spans="1:37" hidden="1" x14ac:dyDescent="0.35">
      <c r="A35" t="str">
        <f t="shared" si="3"/>
        <v>1.1-00-2504_2557005_2539210</v>
      </c>
      <c r="B35" t="str">
        <f t="shared" si="4"/>
        <v>2.6-05-X0401901339210</v>
      </c>
      <c r="C35" t="s">
        <v>1111</v>
      </c>
      <c r="D35" t="s">
        <v>234</v>
      </c>
      <c r="E35" t="s">
        <v>235</v>
      </c>
      <c r="F35" t="s">
        <v>812</v>
      </c>
      <c r="G35" t="s">
        <v>815</v>
      </c>
      <c r="H35" t="s">
        <v>808</v>
      </c>
      <c r="I35" t="s">
        <v>60</v>
      </c>
      <c r="J35">
        <v>5</v>
      </c>
      <c r="K35" t="s">
        <v>810</v>
      </c>
      <c r="L35">
        <v>7</v>
      </c>
      <c r="M35" t="s">
        <v>61</v>
      </c>
      <c r="N35" t="s">
        <v>809</v>
      </c>
      <c r="O35" t="s">
        <v>811</v>
      </c>
      <c r="P35" t="s">
        <v>1032</v>
      </c>
      <c r="Q35" t="s">
        <v>636</v>
      </c>
      <c r="R35" t="s">
        <v>60</v>
      </c>
      <c r="S35" t="s">
        <v>1050</v>
      </c>
      <c r="T35" t="s">
        <v>637</v>
      </c>
      <c r="U35" s="5" t="s">
        <v>61</v>
      </c>
      <c r="V35" t="str">
        <f t="shared" si="6"/>
        <v>013</v>
      </c>
      <c r="W35" t="s">
        <v>638</v>
      </c>
      <c r="X35" t="s">
        <v>62</v>
      </c>
      <c r="Y35">
        <v>3000</v>
      </c>
      <c r="Z35" t="s">
        <v>56</v>
      </c>
      <c r="AA35">
        <v>3921</v>
      </c>
      <c r="AB35" t="s">
        <v>57</v>
      </c>
      <c r="AC35">
        <v>0</v>
      </c>
      <c r="AD35" t="s">
        <v>58</v>
      </c>
      <c r="AE35" s="1">
        <v>0</v>
      </c>
      <c r="AF35" s="1">
        <v>0</v>
      </c>
      <c r="AG35" s="1">
        <v>0</v>
      </c>
      <c r="AH35" s="1">
        <v>38913</v>
      </c>
      <c r="AI35" s="1">
        <v>0</v>
      </c>
      <c r="AJ35" s="1">
        <v>38913</v>
      </c>
      <c r="AK35" s="1">
        <v>38913</v>
      </c>
    </row>
    <row r="36" spans="1:37" hidden="1" x14ac:dyDescent="0.35">
      <c r="A36" t="str">
        <f t="shared" si="3"/>
        <v>1.1-00-2504_2557005_2539210</v>
      </c>
      <c r="B36" t="str">
        <f t="shared" si="4"/>
        <v>2.6-12-230401901339210</v>
      </c>
      <c r="C36" t="s">
        <v>259</v>
      </c>
      <c r="D36" t="s">
        <v>259</v>
      </c>
      <c r="E36" t="s">
        <v>260</v>
      </c>
      <c r="F36" t="s">
        <v>812</v>
      </c>
      <c r="G36" t="s">
        <v>815</v>
      </c>
      <c r="H36" t="s">
        <v>808</v>
      </c>
      <c r="I36" t="s">
        <v>60</v>
      </c>
      <c r="J36">
        <v>5</v>
      </c>
      <c r="K36" t="s">
        <v>810</v>
      </c>
      <c r="L36">
        <v>7</v>
      </c>
      <c r="M36" t="s">
        <v>61</v>
      </c>
      <c r="N36" t="s">
        <v>809</v>
      </c>
      <c r="O36" t="s">
        <v>811</v>
      </c>
      <c r="P36" t="s">
        <v>1032</v>
      </c>
      <c r="Q36" t="s">
        <v>636</v>
      </c>
      <c r="R36" t="s">
        <v>60</v>
      </c>
      <c r="S36" t="s">
        <v>1050</v>
      </c>
      <c r="T36" t="s">
        <v>637</v>
      </c>
      <c r="U36" s="5" t="s">
        <v>61</v>
      </c>
      <c r="V36" t="str">
        <f t="shared" si="6"/>
        <v>013</v>
      </c>
      <c r="W36" t="s">
        <v>638</v>
      </c>
      <c r="X36" t="s">
        <v>62</v>
      </c>
      <c r="Y36">
        <v>3000</v>
      </c>
      <c r="Z36" t="s">
        <v>56</v>
      </c>
      <c r="AA36">
        <v>3921</v>
      </c>
      <c r="AB36" t="s">
        <v>57</v>
      </c>
      <c r="AC36">
        <v>0</v>
      </c>
      <c r="AD36" t="s">
        <v>58</v>
      </c>
      <c r="AE36" s="1">
        <v>0</v>
      </c>
      <c r="AF36" s="1">
        <v>0</v>
      </c>
      <c r="AG36" s="1">
        <v>0</v>
      </c>
      <c r="AH36" s="1">
        <v>7445.91</v>
      </c>
      <c r="AI36" s="1">
        <v>0</v>
      </c>
      <c r="AJ36" s="1">
        <v>7445.91</v>
      </c>
      <c r="AK36" s="1">
        <v>7445.91</v>
      </c>
    </row>
    <row r="37" spans="1:37" hidden="1" x14ac:dyDescent="0.35">
      <c r="A37" t="str">
        <f t="shared" si="3"/>
        <v>1.1-00-2504_2557005_2539210</v>
      </c>
      <c r="B37" t="str">
        <f t="shared" si="4"/>
        <v>212-30401901339210</v>
      </c>
      <c r="C37" t="s">
        <v>791</v>
      </c>
      <c r="D37" t="s">
        <v>791</v>
      </c>
      <c r="E37" t="s">
        <v>792</v>
      </c>
      <c r="F37" t="s">
        <v>812</v>
      </c>
      <c r="G37" t="s">
        <v>815</v>
      </c>
      <c r="H37" t="s">
        <v>808</v>
      </c>
      <c r="I37" t="s">
        <v>60</v>
      </c>
      <c r="J37">
        <v>5</v>
      </c>
      <c r="K37" t="s">
        <v>810</v>
      </c>
      <c r="L37">
        <v>7</v>
      </c>
      <c r="M37" t="s">
        <v>61</v>
      </c>
      <c r="N37" t="s">
        <v>809</v>
      </c>
      <c r="O37" t="s">
        <v>811</v>
      </c>
      <c r="P37" t="s">
        <v>1032</v>
      </c>
      <c r="Q37" t="s">
        <v>636</v>
      </c>
      <c r="R37" t="s">
        <v>60</v>
      </c>
      <c r="S37" t="s">
        <v>1050</v>
      </c>
      <c r="T37" t="s">
        <v>637</v>
      </c>
      <c r="U37" s="5" t="s">
        <v>61</v>
      </c>
      <c r="V37" t="str">
        <f t="shared" si="6"/>
        <v>013</v>
      </c>
      <c r="W37" t="s">
        <v>638</v>
      </c>
      <c r="X37" t="s">
        <v>62</v>
      </c>
      <c r="Y37">
        <v>3000</v>
      </c>
      <c r="Z37" t="s">
        <v>56</v>
      </c>
      <c r="AA37">
        <v>3921</v>
      </c>
      <c r="AB37" t="s">
        <v>57</v>
      </c>
      <c r="AC37">
        <v>0</v>
      </c>
      <c r="AD37" t="s">
        <v>58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</row>
    <row r="38" spans="1:37" hidden="1" x14ac:dyDescent="0.35">
      <c r="A38" t="str">
        <f t="shared" si="3"/>
        <v>1.1-00-2504_2557005_2539210</v>
      </c>
      <c r="B38" t="str">
        <f t="shared" si="4"/>
        <v>2.6-05-X0401901339210</v>
      </c>
      <c r="C38" t="s">
        <v>1111</v>
      </c>
      <c r="D38" t="s">
        <v>43</v>
      </c>
      <c r="E38" t="s">
        <v>59</v>
      </c>
      <c r="F38" t="s">
        <v>812</v>
      </c>
      <c r="G38" t="s">
        <v>815</v>
      </c>
      <c r="H38" t="s">
        <v>808</v>
      </c>
      <c r="I38" t="s">
        <v>60</v>
      </c>
      <c r="J38">
        <v>5</v>
      </c>
      <c r="K38" t="s">
        <v>810</v>
      </c>
      <c r="L38">
        <v>7</v>
      </c>
      <c r="M38" t="s">
        <v>61</v>
      </c>
      <c r="N38" t="s">
        <v>809</v>
      </c>
      <c r="O38" t="s">
        <v>811</v>
      </c>
      <c r="P38" t="s">
        <v>1032</v>
      </c>
      <c r="Q38" t="s">
        <v>51</v>
      </c>
      <c r="R38" t="s">
        <v>60</v>
      </c>
      <c r="S38" t="s">
        <v>1050</v>
      </c>
      <c r="T38" t="s">
        <v>52</v>
      </c>
      <c r="U38" s="5" t="s">
        <v>61</v>
      </c>
      <c r="V38" t="s">
        <v>1106</v>
      </c>
      <c r="W38" t="s">
        <v>53</v>
      </c>
      <c r="X38" t="s">
        <v>62</v>
      </c>
      <c r="Y38">
        <v>3000</v>
      </c>
      <c r="Z38" t="s">
        <v>56</v>
      </c>
      <c r="AA38">
        <v>3921</v>
      </c>
      <c r="AB38" t="s">
        <v>57</v>
      </c>
      <c r="AC38">
        <v>0</v>
      </c>
      <c r="AD38" t="s">
        <v>58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</row>
    <row r="39" spans="1:37" hidden="1" x14ac:dyDescent="0.35">
      <c r="A39" t="str">
        <f t="shared" si="3"/>
        <v>1.1-00-2504_2557005_2539210</v>
      </c>
      <c r="B39" t="str">
        <f t="shared" si="4"/>
        <v>2.6-02-X0401901339210</v>
      </c>
      <c r="C39" t="s">
        <v>1128</v>
      </c>
      <c r="D39" t="s">
        <v>261</v>
      </c>
      <c r="E39" t="s">
        <v>262</v>
      </c>
      <c r="F39" t="s">
        <v>812</v>
      </c>
      <c r="G39" t="s">
        <v>815</v>
      </c>
      <c r="H39" t="s">
        <v>808</v>
      </c>
      <c r="I39" t="s">
        <v>60</v>
      </c>
      <c r="J39">
        <v>5</v>
      </c>
      <c r="K39" t="s">
        <v>810</v>
      </c>
      <c r="L39">
        <v>7</v>
      </c>
      <c r="M39" t="s">
        <v>61</v>
      </c>
      <c r="N39" t="s">
        <v>809</v>
      </c>
      <c r="O39" t="s">
        <v>811</v>
      </c>
      <c r="P39" t="s">
        <v>1032</v>
      </c>
      <c r="Q39" t="s">
        <v>51</v>
      </c>
      <c r="R39" t="s">
        <v>60</v>
      </c>
      <c r="S39" t="s">
        <v>1050</v>
      </c>
      <c r="T39" t="s">
        <v>52</v>
      </c>
      <c r="U39" s="5" t="s">
        <v>61</v>
      </c>
      <c r="V39" t="s">
        <v>1106</v>
      </c>
      <c r="W39" t="s">
        <v>53</v>
      </c>
      <c r="X39" t="s">
        <v>62</v>
      </c>
      <c r="Y39">
        <v>3000</v>
      </c>
      <c r="Z39" t="s">
        <v>56</v>
      </c>
      <c r="AA39">
        <v>3921</v>
      </c>
      <c r="AB39" t="s">
        <v>57</v>
      </c>
      <c r="AC39">
        <v>0</v>
      </c>
      <c r="AD39" t="s">
        <v>58</v>
      </c>
      <c r="AE39" s="1">
        <v>1307.25</v>
      </c>
      <c r="AF39" s="1">
        <v>1307.25</v>
      </c>
      <c r="AG39" s="1">
        <v>1307.25</v>
      </c>
      <c r="AH39" s="1">
        <v>0</v>
      </c>
      <c r="AI39" s="1">
        <v>0</v>
      </c>
      <c r="AJ39" s="1">
        <v>0</v>
      </c>
      <c r="AK39" s="1">
        <v>0</v>
      </c>
    </row>
    <row r="40" spans="1:37" hidden="1" x14ac:dyDescent="0.35">
      <c r="A40" t="str">
        <f t="shared" si="3"/>
        <v>1.1-00-2504_2557005_2539210</v>
      </c>
      <c r="B40" t="str">
        <f t="shared" si="4"/>
        <v>2.6-02-X0401901339210</v>
      </c>
      <c r="C40" t="s">
        <v>1128</v>
      </c>
      <c r="D40" t="s">
        <v>609</v>
      </c>
      <c r="E40" t="s">
        <v>610</v>
      </c>
      <c r="F40" t="s">
        <v>812</v>
      </c>
      <c r="G40" t="s">
        <v>815</v>
      </c>
      <c r="H40" t="s">
        <v>808</v>
      </c>
      <c r="I40" t="s">
        <v>60</v>
      </c>
      <c r="J40">
        <v>5</v>
      </c>
      <c r="K40" t="s">
        <v>810</v>
      </c>
      <c r="L40">
        <v>7</v>
      </c>
      <c r="M40" t="s">
        <v>61</v>
      </c>
      <c r="N40" t="s">
        <v>809</v>
      </c>
      <c r="O40" t="s">
        <v>811</v>
      </c>
      <c r="P40" t="s">
        <v>1032</v>
      </c>
      <c r="Q40" t="s">
        <v>51</v>
      </c>
      <c r="R40" t="s">
        <v>60</v>
      </c>
      <c r="S40" t="s">
        <v>1050</v>
      </c>
      <c r="T40" t="s">
        <v>52</v>
      </c>
      <c r="U40" s="5" t="s">
        <v>61</v>
      </c>
      <c r="V40" t="s">
        <v>1106</v>
      </c>
      <c r="W40" t="s">
        <v>53</v>
      </c>
      <c r="X40" t="s">
        <v>62</v>
      </c>
      <c r="Y40">
        <v>3000</v>
      </c>
      <c r="Z40" t="s">
        <v>56</v>
      </c>
      <c r="AA40">
        <v>3921</v>
      </c>
      <c r="AB40" t="s">
        <v>57</v>
      </c>
      <c r="AC40">
        <v>0</v>
      </c>
      <c r="AD40" t="s">
        <v>58</v>
      </c>
      <c r="AE40" s="1">
        <v>8782.65</v>
      </c>
      <c r="AF40" s="1">
        <v>8782.65</v>
      </c>
      <c r="AG40" s="1">
        <v>8782.65</v>
      </c>
      <c r="AH40" s="1">
        <v>0</v>
      </c>
      <c r="AI40" s="1">
        <v>0</v>
      </c>
      <c r="AJ40" s="1">
        <v>0</v>
      </c>
      <c r="AK40" s="1">
        <v>0</v>
      </c>
    </row>
    <row r="41" spans="1:37" hidden="1" x14ac:dyDescent="0.35">
      <c r="A41" t="str">
        <f t="shared" si="3"/>
        <v>1.1-00-2504_2557005_2539210</v>
      </c>
      <c r="B41" t="str">
        <f t="shared" si="4"/>
        <v>2.6-12-230401901339210</v>
      </c>
      <c r="C41" t="s">
        <v>259</v>
      </c>
      <c r="D41" t="s">
        <v>259</v>
      </c>
      <c r="E41" t="s">
        <v>260</v>
      </c>
      <c r="F41" t="s">
        <v>812</v>
      </c>
      <c r="G41" t="s">
        <v>815</v>
      </c>
      <c r="H41" t="s">
        <v>808</v>
      </c>
      <c r="I41" t="s">
        <v>60</v>
      </c>
      <c r="J41">
        <v>5</v>
      </c>
      <c r="K41" t="s">
        <v>810</v>
      </c>
      <c r="L41">
        <v>7</v>
      </c>
      <c r="M41" t="s">
        <v>61</v>
      </c>
      <c r="N41" t="s">
        <v>809</v>
      </c>
      <c r="O41" t="s">
        <v>811</v>
      </c>
      <c r="P41" t="s">
        <v>1032</v>
      </c>
      <c r="Q41" t="s">
        <v>51</v>
      </c>
      <c r="R41" t="s">
        <v>60</v>
      </c>
      <c r="S41" t="s">
        <v>1050</v>
      </c>
      <c r="T41" t="s">
        <v>52</v>
      </c>
      <c r="U41" s="5" t="s">
        <v>61</v>
      </c>
      <c r="V41" t="s">
        <v>1106</v>
      </c>
      <c r="W41" t="s">
        <v>53</v>
      </c>
      <c r="X41" t="s">
        <v>62</v>
      </c>
      <c r="Y41">
        <v>3000</v>
      </c>
      <c r="Z41" t="s">
        <v>56</v>
      </c>
      <c r="AA41">
        <v>3921</v>
      </c>
      <c r="AB41" t="s">
        <v>57</v>
      </c>
      <c r="AC41">
        <v>0</v>
      </c>
      <c r="AD41" t="s">
        <v>58</v>
      </c>
      <c r="AE41" s="1">
        <v>28160.71</v>
      </c>
      <c r="AF41" s="1">
        <v>28160.74</v>
      </c>
      <c r="AG41" s="1">
        <v>28160.74</v>
      </c>
      <c r="AH41" s="1">
        <v>0</v>
      </c>
      <c r="AI41" s="1">
        <v>0</v>
      </c>
      <c r="AJ41" s="1">
        <v>0</v>
      </c>
      <c r="AK41" s="1">
        <v>0</v>
      </c>
    </row>
    <row r="42" spans="1:37" hidden="1" x14ac:dyDescent="0.35">
      <c r="A42" t="str">
        <f t="shared" si="3"/>
        <v>1.1-00-2504_2555004_2532910</v>
      </c>
      <c r="B42" t="str">
        <f t="shared" si="4"/>
        <v>1.1-00-X0401801232910</v>
      </c>
      <c r="C42" t="s">
        <v>1027</v>
      </c>
      <c r="D42" t="s">
        <v>639</v>
      </c>
      <c r="E42" t="s">
        <v>643</v>
      </c>
      <c r="F42" t="s">
        <v>812</v>
      </c>
      <c r="G42" t="s">
        <v>815</v>
      </c>
      <c r="H42" t="s">
        <v>808</v>
      </c>
      <c r="I42" t="s">
        <v>60</v>
      </c>
      <c r="J42">
        <v>5</v>
      </c>
      <c r="K42" t="s">
        <v>810</v>
      </c>
      <c r="L42">
        <v>5</v>
      </c>
      <c r="M42" t="s">
        <v>297</v>
      </c>
      <c r="N42" t="s">
        <v>817</v>
      </c>
      <c r="O42" t="s">
        <v>298</v>
      </c>
      <c r="P42" t="s">
        <v>1032</v>
      </c>
      <c r="Q42" t="s">
        <v>636</v>
      </c>
      <c r="R42" t="s">
        <v>60</v>
      </c>
      <c r="S42" t="s">
        <v>1053</v>
      </c>
      <c r="T42" t="s">
        <v>647</v>
      </c>
      <c r="U42" s="5" t="s">
        <v>297</v>
      </c>
      <c r="V42" t="str">
        <f>LEFT(W42,3)</f>
        <v>012</v>
      </c>
      <c r="W42" t="s">
        <v>648</v>
      </c>
      <c r="X42" t="s">
        <v>298</v>
      </c>
      <c r="Y42">
        <v>3000</v>
      </c>
      <c r="Z42" t="s">
        <v>56</v>
      </c>
      <c r="AA42">
        <v>3291</v>
      </c>
      <c r="AB42" t="s">
        <v>315</v>
      </c>
      <c r="AC42">
        <v>0</v>
      </c>
      <c r="AD42" t="s">
        <v>58</v>
      </c>
      <c r="AE42" s="1">
        <v>208297.02</v>
      </c>
      <c r="AF42" s="1">
        <v>206403.72</v>
      </c>
      <c r="AG42" s="1">
        <v>126633</v>
      </c>
      <c r="AH42" s="1">
        <v>102909.42</v>
      </c>
      <c r="AI42" s="1">
        <v>140000</v>
      </c>
      <c r="AJ42" s="1">
        <v>84394.17</v>
      </c>
      <c r="AK42" s="1">
        <v>56775.05</v>
      </c>
    </row>
    <row r="43" spans="1:37" hidden="1" x14ac:dyDescent="0.35">
      <c r="A43" t="str">
        <f t="shared" si="3"/>
        <v>1.1-00-2504_2557005_2539210</v>
      </c>
      <c r="B43" t="str">
        <f t="shared" si="4"/>
        <v>2.6-15-X0401901339210</v>
      </c>
      <c r="C43" t="s">
        <v>1113</v>
      </c>
      <c r="D43" t="s">
        <v>214</v>
      </c>
      <c r="E43" t="s">
        <v>215</v>
      </c>
      <c r="F43" t="s">
        <v>812</v>
      </c>
      <c r="G43" t="s">
        <v>815</v>
      </c>
      <c r="H43" t="s">
        <v>808</v>
      </c>
      <c r="I43" t="s">
        <v>60</v>
      </c>
      <c r="J43">
        <v>5</v>
      </c>
      <c r="K43" t="s">
        <v>810</v>
      </c>
      <c r="L43">
        <v>7</v>
      </c>
      <c r="M43" t="s">
        <v>61</v>
      </c>
      <c r="N43" t="s">
        <v>809</v>
      </c>
      <c r="O43" t="s">
        <v>811</v>
      </c>
      <c r="P43" t="s">
        <v>1032</v>
      </c>
      <c r="Q43" t="s">
        <v>51</v>
      </c>
      <c r="R43" t="s">
        <v>60</v>
      </c>
      <c r="S43" t="s">
        <v>1050</v>
      </c>
      <c r="T43" t="s">
        <v>52</v>
      </c>
      <c r="U43" s="5" t="s">
        <v>61</v>
      </c>
      <c r="V43" t="s">
        <v>1106</v>
      </c>
      <c r="W43" t="s">
        <v>53</v>
      </c>
      <c r="X43" t="s">
        <v>62</v>
      </c>
      <c r="Y43">
        <v>3000</v>
      </c>
      <c r="Z43" t="s">
        <v>56</v>
      </c>
      <c r="AA43">
        <v>3921</v>
      </c>
      <c r="AB43" t="s">
        <v>57</v>
      </c>
      <c r="AC43">
        <v>0</v>
      </c>
      <c r="AD43" t="s">
        <v>58</v>
      </c>
      <c r="AE43" s="1">
        <v>35630.769999999997</v>
      </c>
      <c r="AF43" s="1">
        <v>35630.769999999997</v>
      </c>
      <c r="AG43" s="1">
        <v>35630.769999999997</v>
      </c>
      <c r="AH43" s="1">
        <v>0</v>
      </c>
      <c r="AI43" s="1">
        <v>0</v>
      </c>
      <c r="AJ43" s="1">
        <v>0</v>
      </c>
      <c r="AK43" s="1">
        <v>0</v>
      </c>
    </row>
    <row r="44" spans="1:37" hidden="1" x14ac:dyDescent="0.35">
      <c r="A44" t="str">
        <f t="shared" si="3"/>
        <v>1.1-00-2504_2555004_2533110</v>
      </c>
      <c r="B44" t="str">
        <f t="shared" si="4"/>
        <v>1.1-00-X0401801233110</v>
      </c>
      <c r="C44" t="s">
        <v>1027</v>
      </c>
      <c r="D44" t="s">
        <v>639</v>
      </c>
      <c r="E44" t="s">
        <v>643</v>
      </c>
      <c r="F44" t="s">
        <v>812</v>
      </c>
      <c r="G44" t="s">
        <v>815</v>
      </c>
      <c r="H44" t="s">
        <v>808</v>
      </c>
      <c r="I44" t="s">
        <v>60</v>
      </c>
      <c r="J44">
        <v>5</v>
      </c>
      <c r="K44" t="s">
        <v>810</v>
      </c>
      <c r="L44">
        <v>5</v>
      </c>
      <c r="M44" t="s">
        <v>297</v>
      </c>
      <c r="N44" t="s">
        <v>817</v>
      </c>
      <c r="O44" t="s">
        <v>298</v>
      </c>
      <c r="P44" t="s">
        <v>1032</v>
      </c>
      <c r="Q44" t="s">
        <v>636</v>
      </c>
      <c r="R44" t="s">
        <v>60</v>
      </c>
      <c r="S44" t="s">
        <v>1053</v>
      </c>
      <c r="T44" t="s">
        <v>647</v>
      </c>
      <c r="U44" s="5" t="s">
        <v>297</v>
      </c>
      <c r="V44" t="str">
        <f>LEFT(W44,3)</f>
        <v>012</v>
      </c>
      <c r="W44" t="s">
        <v>648</v>
      </c>
      <c r="X44" t="s">
        <v>298</v>
      </c>
      <c r="Y44">
        <v>3000</v>
      </c>
      <c r="Z44" t="s">
        <v>56</v>
      </c>
      <c r="AA44">
        <v>3311</v>
      </c>
      <c r="AB44" t="s">
        <v>316</v>
      </c>
      <c r="AC44">
        <v>0</v>
      </c>
      <c r="AD44" t="s">
        <v>58</v>
      </c>
      <c r="AE44" s="1">
        <v>645538.11</v>
      </c>
      <c r="AF44" s="1">
        <v>645538.11</v>
      </c>
      <c r="AG44" s="1">
        <v>645538.11</v>
      </c>
      <c r="AH44" s="1">
        <v>232000</v>
      </c>
      <c r="AI44" s="1">
        <v>1500000</v>
      </c>
      <c r="AJ44" s="1">
        <v>232000</v>
      </c>
      <c r="AK44" s="1">
        <v>232000</v>
      </c>
    </row>
    <row r="45" spans="1:37" hidden="1" x14ac:dyDescent="0.35">
      <c r="A45" t="str">
        <f t="shared" si="3"/>
        <v>1.1-00-2504_2555004_2533310</v>
      </c>
      <c r="B45" t="str">
        <f t="shared" si="4"/>
        <v>1.1-00-X0401801233310</v>
      </c>
      <c r="C45" t="s">
        <v>1027</v>
      </c>
      <c r="D45" t="s">
        <v>639</v>
      </c>
      <c r="E45" t="s">
        <v>643</v>
      </c>
      <c r="F45" t="s">
        <v>812</v>
      </c>
      <c r="G45" t="s">
        <v>815</v>
      </c>
      <c r="H45" t="s">
        <v>808</v>
      </c>
      <c r="I45" t="s">
        <v>60</v>
      </c>
      <c r="J45">
        <v>5</v>
      </c>
      <c r="K45" t="s">
        <v>810</v>
      </c>
      <c r="L45">
        <v>5</v>
      </c>
      <c r="M45" t="s">
        <v>297</v>
      </c>
      <c r="N45" t="s">
        <v>817</v>
      </c>
      <c r="O45" t="s">
        <v>298</v>
      </c>
      <c r="P45" t="s">
        <v>1032</v>
      </c>
      <c r="Q45" t="s">
        <v>636</v>
      </c>
      <c r="R45" t="s">
        <v>60</v>
      </c>
      <c r="S45" t="s">
        <v>1053</v>
      </c>
      <c r="T45" t="s">
        <v>647</v>
      </c>
      <c r="U45" s="5" t="s">
        <v>297</v>
      </c>
      <c r="V45" t="str">
        <f>LEFT(W45,3)</f>
        <v>012</v>
      </c>
      <c r="W45" t="s">
        <v>648</v>
      </c>
      <c r="X45" t="s">
        <v>298</v>
      </c>
      <c r="Y45">
        <v>3000</v>
      </c>
      <c r="Z45" t="s">
        <v>56</v>
      </c>
      <c r="AA45">
        <v>3331</v>
      </c>
      <c r="AB45" t="s">
        <v>317</v>
      </c>
      <c r="AC45">
        <v>0</v>
      </c>
      <c r="AD45" t="s">
        <v>58</v>
      </c>
      <c r="AE45" s="1">
        <v>2605267.2000000002</v>
      </c>
      <c r="AF45" s="1">
        <v>2605267.2000000002</v>
      </c>
      <c r="AG45" s="1">
        <v>2559116.6</v>
      </c>
      <c r="AH45" s="1">
        <v>2252201</v>
      </c>
      <c r="AI45" s="1">
        <v>1000000</v>
      </c>
      <c r="AJ45" s="1">
        <v>693007.2</v>
      </c>
      <c r="AK45" s="1">
        <v>554555.4</v>
      </c>
    </row>
    <row r="46" spans="1:37" hidden="1" x14ac:dyDescent="0.35">
      <c r="A46" t="str">
        <f t="shared" si="3"/>
        <v>1.1-00-2504_2555004_2533610</v>
      </c>
      <c r="B46" t="str">
        <f t="shared" si="4"/>
        <v>1.1-00-X0401801233610</v>
      </c>
      <c r="C46" t="s">
        <v>1027</v>
      </c>
      <c r="D46" t="s">
        <v>639</v>
      </c>
      <c r="E46" t="s">
        <v>643</v>
      </c>
      <c r="F46" t="s">
        <v>812</v>
      </c>
      <c r="G46" t="s">
        <v>815</v>
      </c>
      <c r="H46" t="s">
        <v>808</v>
      </c>
      <c r="I46" t="s">
        <v>60</v>
      </c>
      <c r="J46">
        <v>5</v>
      </c>
      <c r="K46" t="s">
        <v>810</v>
      </c>
      <c r="L46">
        <v>5</v>
      </c>
      <c r="M46" t="s">
        <v>297</v>
      </c>
      <c r="N46" t="s">
        <v>817</v>
      </c>
      <c r="O46" t="s">
        <v>298</v>
      </c>
      <c r="P46" t="s">
        <v>1032</v>
      </c>
      <c r="Q46" t="s">
        <v>636</v>
      </c>
      <c r="R46" t="s">
        <v>60</v>
      </c>
      <c r="S46" t="s">
        <v>1053</v>
      </c>
      <c r="T46" t="s">
        <v>647</v>
      </c>
      <c r="U46" s="5" t="s">
        <v>297</v>
      </c>
      <c r="V46" t="str">
        <f>LEFT(W46,3)</f>
        <v>012</v>
      </c>
      <c r="W46" t="s">
        <v>648</v>
      </c>
      <c r="X46" t="s">
        <v>298</v>
      </c>
      <c r="Y46">
        <v>3000</v>
      </c>
      <c r="Z46" t="s">
        <v>56</v>
      </c>
      <c r="AA46">
        <v>3361</v>
      </c>
      <c r="AB46" t="s">
        <v>114</v>
      </c>
      <c r="AC46">
        <v>0</v>
      </c>
      <c r="AD46" t="s">
        <v>58</v>
      </c>
      <c r="AE46" s="1">
        <v>4566</v>
      </c>
      <c r="AF46" s="1">
        <v>4566</v>
      </c>
      <c r="AG46" s="1">
        <v>4566</v>
      </c>
      <c r="AH46" s="1">
        <v>6863015.1399999997</v>
      </c>
      <c r="AI46" s="1">
        <v>9566</v>
      </c>
      <c r="AJ46" s="1">
        <v>6863015.1399999997</v>
      </c>
      <c r="AK46" s="1">
        <v>3092200.76</v>
      </c>
    </row>
    <row r="47" spans="1:37" hidden="1" x14ac:dyDescent="0.35">
      <c r="A47" t="str">
        <f t="shared" si="3"/>
        <v>1.1-00-2504_2555004_2533910</v>
      </c>
      <c r="B47" t="str">
        <f t="shared" si="4"/>
        <v>1.1-00-X0401801233910</v>
      </c>
      <c r="C47" t="s">
        <v>1027</v>
      </c>
      <c r="D47" t="s">
        <v>269</v>
      </c>
      <c r="E47" t="s">
        <v>274</v>
      </c>
      <c r="F47" t="s">
        <v>812</v>
      </c>
      <c r="G47" t="s">
        <v>815</v>
      </c>
      <c r="H47" t="s">
        <v>808</v>
      </c>
      <c r="I47" t="s">
        <v>60</v>
      </c>
      <c r="J47">
        <v>5</v>
      </c>
      <c r="K47" t="s">
        <v>810</v>
      </c>
      <c r="L47">
        <v>5</v>
      </c>
      <c r="M47" t="s">
        <v>297</v>
      </c>
      <c r="N47" t="s">
        <v>817</v>
      </c>
      <c r="O47" t="s">
        <v>298</v>
      </c>
      <c r="P47" t="s">
        <v>1032</v>
      </c>
      <c r="Q47" t="s">
        <v>51</v>
      </c>
      <c r="R47" t="s">
        <v>60</v>
      </c>
      <c r="S47" t="s">
        <v>1053</v>
      </c>
      <c r="T47" t="s">
        <v>295</v>
      </c>
      <c r="U47" s="5" t="s">
        <v>297</v>
      </c>
      <c r="V47" t="s">
        <v>1072</v>
      </c>
      <c r="W47" t="s">
        <v>296</v>
      </c>
      <c r="X47" t="s">
        <v>298</v>
      </c>
      <c r="Y47">
        <v>3000</v>
      </c>
      <c r="Z47" t="s">
        <v>56</v>
      </c>
      <c r="AA47">
        <v>3391</v>
      </c>
      <c r="AB47" t="s">
        <v>129</v>
      </c>
      <c r="AC47">
        <v>0</v>
      </c>
      <c r="AD47" t="s">
        <v>58</v>
      </c>
      <c r="AE47" s="1">
        <v>10000</v>
      </c>
      <c r="AF47" s="1">
        <v>9725.44</v>
      </c>
      <c r="AG47" s="1">
        <v>9725.44</v>
      </c>
      <c r="AH47" s="1">
        <v>0</v>
      </c>
      <c r="AI47" s="1">
        <v>0</v>
      </c>
      <c r="AJ47" s="1">
        <v>0</v>
      </c>
      <c r="AK47" s="1">
        <v>0</v>
      </c>
    </row>
    <row r="48" spans="1:37" hidden="1" x14ac:dyDescent="0.35">
      <c r="A48" t="str">
        <f t="shared" si="3"/>
        <v>1.1-00-2504_2555004_2534110</v>
      </c>
      <c r="B48" t="str">
        <f t="shared" si="4"/>
        <v>1.1-00-X0401801234110</v>
      </c>
      <c r="C48" t="s">
        <v>1027</v>
      </c>
      <c r="D48" t="s">
        <v>639</v>
      </c>
      <c r="E48" t="s">
        <v>643</v>
      </c>
      <c r="F48" t="s">
        <v>812</v>
      </c>
      <c r="G48" t="s">
        <v>815</v>
      </c>
      <c r="H48" t="s">
        <v>808</v>
      </c>
      <c r="I48" t="s">
        <v>60</v>
      </c>
      <c r="J48">
        <v>5</v>
      </c>
      <c r="K48" t="s">
        <v>810</v>
      </c>
      <c r="L48">
        <v>5</v>
      </c>
      <c r="M48" t="s">
        <v>297</v>
      </c>
      <c r="N48" t="s">
        <v>817</v>
      </c>
      <c r="O48" t="s">
        <v>298</v>
      </c>
      <c r="P48" t="s">
        <v>1032</v>
      </c>
      <c r="Q48" t="s">
        <v>636</v>
      </c>
      <c r="R48" t="s">
        <v>60</v>
      </c>
      <c r="S48" t="s">
        <v>1053</v>
      </c>
      <c r="T48" t="s">
        <v>647</v>
      </c>
      <c r="U48" s="5" t="s">
        <v>297</v>
      </c>
      <c r="V48" t="str">
        <f>LEFT(W48,3)</f>
        <v>012</v>
      </c>
      <c r="W48" t="s">
        <v>648</v>
      </c>
      <c r="X48" t="s">
        <v>298</v>
      </c>
      <c r="Y48">
        <v>3000</v>
      </c>
      <c r="Z48" t="s">
        <v>56</v>
      </c>
      <c r="AA48">
        <v>3411</v>
      </c>
      <c r="AB48" t="s">
        <v>319</v>
      </c>
      <c r="AC48">
        <v>0</v>
      </c>
      <c r="AD48" t="s">
        <v>58</v>
      </c>
      <c r="AE48" s="1">
        <v>12885209.890000001</v>
      </c>
      <c r="AF48" s="1">
        <v>12885209.890000001</v>
      </c>
      <c r="AG48" s="1">
        <v>12885209.890000001</v>
      </c>
      <c r="AH48" s="1">
        <v>18286105.68</v>
      </c>
      <c r="AI48" s="1">
        <v>7000000</v>
      </c>
      <c r="AJ48" s="1">
        <v>14981184.48</v>
      </c>
      <c r="AK48" s="1">
        <v>14981184.48</v>
      </c>
    </row>
    <row r="49" spans="1:37" hidden="1" x14ac:dyDescent="0.35">
      <c r="A49" t="str">
        <f t="shared" si="3"/>
        <v>1.1-00-2504_2557005_2539210</v>
      </c>
      <c r="B49" t="str">
        <f t="shared" si="4"/>
        <v>2.6-11-X0401901339210</v>
      </c>
      <c r="C49" t="s">
        <v>1117</v>
      </c>
      <c r="D49" t="s">
        <v>265</v>
      </c>
      <c r="E49" t="s">
        <v>266</v>
      </c>
      <c r="F49" t="s">
        <v>812</v>
      </c>
      <c r="G49" t="s">
        <v>815</v>
      </c>
      <c r="H49" t="s">
        <v>808</v>
      </c>
      <c r="I49" t="s">
        <v>60</v>
      </c>
      <c r="J49">
        <v>5</v>
      </c>
      <c r="K49" t="s">
        <v>810</v>
      </c>
      <c r="L49">
        <v>7</v>
      </c>
      <c r="M49" t="s">
        <v>61</v>
      </c>
      <c r="N49" t="s">
        <v>809</v>
      </c>
      <c r="O49" t="s">
        <v>811</v>
      </c>
      <c r="P49" t="s">
        <v>1032</v>
      </c>
      <c r="Q49" t="s">
        <v>51</v>
      </c>
      <c r="R49" t="s">
        <v>60</v>
      </c>
      <c r="S49" t="s">
        <v>1050</v>
      </c>
      <c r="T49" t="s">
        <v>52</v>
      </c>
      <c r="U49" s="5" t="s">
        <v>61</v>
      </c>
      <c r="V49" t="s">
        <v>1106</v>
      </c>
      <c r="W49" t="s">
        <v>53</v>
      </c>
      <c r="X49" t="s">
        <v>62</v>
      </c>
      <c r="Y49">
        <v>3000</v>
      </c>
      <c r="Z49" t="s">
        <v>56</v>
      </c>
      <c r="AA49">
        <v>3921</v>
      </c>
      <c r="AB49" t="s">
        <v>57</v>
      </c>
      <c r="AC49">
        <v>0</v>
      </c>
      <c r="AD49" t="s">
        <v>58</v>
      </c>
      <c r="AE49" s="1">
        <v>35741.68</v>
      </c>
      <c r="AF49" s="1">
        <v>35741.68</v>
      </c>
      <c r="AG49" s="1">
        <v>35741.68</v>
      </c>
      <c r="AH49" s="1">
        <v>0</v>
      </c>
      <c r="AI49" s="1">
        <v>0</v>
      </c>
      <c r="AJ49" s="1">
        <v>0</v>
      </c>
      <c r="AK49" s="1">
        <v>0</v>
      </c>
    </row>
    <row r="50" spans="1:37" hidden="1" x14ac:dyDescent="0.35">
      <c r="A50" t="str">
        <f t="shared" si="3"/>
        <v>1.1-00-2504_2555004_25341161</v>
      </c>
      <c r="B50" t="str">
        <f t="shared" si="4"/>
        <v>1.1-00-X04018012341161</v>
      </c>
      <c r="C50" t="s">
        <v>1027</v>
      </c>
      <c r="D50" t="s">
        <v>269</v>
      </c>
      <c r="E50" t="s">
        <v>274</v>
      </c>
      <c r="F50" t="s">
        <v>812</v>
      </c>
      <c r="G50" t="s">
        <v>815</v>
      </c>
      <c r="H50" t="s">
        <v>808</v>
      </c>
      <c r="I50" t="s">
        <v>60</v>
      </c>
      <c r="J50">
        <v>5</v>
      </c>
      <c r="K50" t="s">
        <v>810</v>
      </c>
      <c r="L50">
        <v>5</v>
      </c>
      <c r="M50" t="s">
        <v>297</v>
      </c>
      <c r="N50" t="s">
        <v>817</v>
      </c>
      <c r="O50" t="s">
        <v>298</v>
      </c>
      <c r="P50" t="s">
        <v>1032</v>
      </c>
      <c r="Q50" t="s">
        <v>51</v>
      </c>
      <c r="R50" t="s">
        <v>60</v>
      </c>
      <c r="S50" t="s">
        <v>1053</v>
      </c>
      <c r="T50" t="s">
        <v>295</v>
      </c>
      <c r="U50" s="5" t="s">
        <v>297</v>
      </c>
      <c r="V50" t="s">
        <v>1072</v>
      </c>
      <c r="W50" t="s">
        <v>296</v>
      </c>
      <c r="X50" t="s">
        <v>298</v>
      </c>
      <c r="Y50">
        <v>3000</v>
      </c>
      <c r="Z50" t="s">
        <v>56</v>
      </c>
      <c r="AA50">
        <v>3411</v>
      </c>
      <c r="AB50" t="s">
        <v>319</v>
      </c>
      <c r="AC50">
        <v>61</v>
      </c>
      <c r="AD50" t="s">
        <v>320</v>
      </c>
      <c r="AE50" s="1">
        <v>638092.61</v>
      </c>
      <c r="AF50" s="1">
        <v>638092.61</v>
      </c>
      <c r="AG50" s="1">
        <v>638092.61</v>
      </c>
      <c r="AH50" s="1">
        <v>0</v>
      </c>
      <c r="AI50" s="1">
        <v>0</v>
      </c>
      <c r="AJ50" s="1">
        <v>0</v>
      </c>
      <c r="AK50" s="1">
        <v>0</v>
      </c>
    </row>
    <row r="51" spans="1:37" hidden="1" x14ac:dyDescent="0.35">
      <c r="A51" t="str">
        <f t="shared" si="3"/>
        <v>1.1-00-2504_2555004_2534210</v>
      </c>
      <c r="B51" t="str">
        <f t="shared" si="4"/>
        <v>1.1-00-X0401801234210</v>
      </c>
      <c r="C51" t="s">
        <v>1027</v>
      </c>
      <c r="D51" t="s">
        <v>639</v>
      </c>
      <c r="E51" t="s">
        <v>643</v>
      </c>
      <c r="F51" t="s">
        <v>812</v>
      </c>
      <c r="G51" t="s">
        <v>815</v>
      </c>
      <c r="H51" t="s">
        <v>808</v>
      </c>
      <c r="I51" t="s">
        <v>60</v>
      </c>
      <c r="J51">
        <v>5</v>
      </c>
      <c r="K51" t="s">
        <v>810</v>
      </c>
      <c r="L51">
        <v>5</v>
      </c>
      <c r="M51" t="s">
        <v>297</v>
      </c>
      <c r="N51" t="s">
        <v>817</v>
      </c>
      <c r="O51" t="s">
        <v>298</v>
      </c>
      <c r="P51" t="s">
        <v>1032</v>
      </c>
      <c r="Q51" t="s">
        <v>636</v>
      </c>
      <c r="R51" t="s">
        <v>60</v>
      </c>
      <c r="S51" t="s">
        <v>1053</v>
      </c>
      <c r="T51" t="s">
        <v>647</v>
      </c>
      <c r="U51" s="5" t="s">
        <v>297</v>
      </c>
      <c r="V51" t="str">
        <f t="shared" ref="V51:V73" si="7">LEFT(W51,3)</f>
        <v>012</v>
      </c>
      <c r="W51" t="s">
        <v>648</v>
      </c>
      <c r="X51" t="s">
        <v>298</v>
      </c>
      <c r="Y51">
        <v>3000</v>
      </c>
      <c r="Z51" t="s">
        <v>56</v>
      </c>
      <c r="AA51">
        <v>3421</v>
      </c>
      <c r="AB51" t="s">
        <v>321</v>
      </c>
      <c r="AC51">
        <v>0</v>
      </c>
      <c r="AD51" t="s">
        <v>58</v>
      </c>
      <c r="AE51" s="1">
        <v>64859142.780000001</v>
      </c>
      <c r="AF51" s="1">
        <v>62464392.420000002</v>
      </c>
      <c r="AG51" s="1">
        <v>62464392.420000002</v>
      </c>
      <c r="AH51" s="1">
        <v>46412152.75</v>
      </c>
      <c r="AI51" s="1">
        <v>30000000</v>
      </c>
      <c r="AJ51" s="1">
        <v>43893483.119999997</v>
      </c>
      <c r="AK51" s="1">
        <v>43893483.119999997</v>
      </c>
    </row>
    <row r="52" spans="1:37" hidden="1" x14ac:dyDescent="0.35">
      <c r="A52" t="str">
        <f t="shared" si="3"/>
        <v>1.1-00-2504_2555004_2534310</v>
      </c>
      <c r="B52" t="str">
        <f t="shared" si="4"/>
        <v>1.1-00-X0401801234310</v>
      </c>
      <c r="C52" t="s">
        <v>1027</v>
      </c>
      <c r="D52" t="s">
        <v>639</v>
      </c>
      <c r="E52" t="s">
        <v>643</v>
      </c>
      <c r="F52" t="s">
        <v>812</v>
      </c>
      <c r="G52" t="s">
        <v>815</v>
      </c>
      <c r="H52" t="s">
        <v>808</v>
      </c>
      <c r="I52" t="s">
        <v>60</v>
      </c>
      <c r="J52">
        <v>5</v>
      </c>
      <c r="K52" t="s">
        <v>810</v>
      </c>
      <c r="L52">
        <v>5</v>
      </c>
      <c r="M52" t="s">
        <v>297</v>
      </c>
      <c r="N52" t="s">
        <v>817</v>
      </c>
      <c r="O52" t="s">
        <v>298</v>
      </c>
      <c r="P52" t="s">
        <v>1032</v>
      </c>
      <c r="Q52" t="s">
        <v>636</v>
      </c>
      <c r="R52" t="s">
        <v>60</v>
      </c>
      <c r="S52" t="s">
        <v>1053</v>
      </c>
      <c r="T52" t="s">
        <v>647</v>
      </c>
      <c r="U52" s="5" t="s">
        <v>297</v>
      </c>
      <c r="V52" t="str">
        <f t="shared" si="7"/>
        <v>012</v>
      </c>
      <c r="W52" t="s">
        <v>648</v>
      </c>
      <c r="X52" t="s">
        <v>298</v>
      </c>
      <c r="Y52">
        <v>3000</v>
      </c>
      <c r="Z52" t="s">
        <v>56</v>
      </c>
      <c r="AA52">
        <v>3431</v>
      </c>
      <c r="AB52" t="s">
        <v>322</v>
      </c>
      <c r="AC52">
        <v>0</v>
      </c>
      <c r="AD52" t="s">
        <v>58</v>
      </c>
      <c r="AE52" s="1">
        <v>1700000</v>
      </c>
      <c r="AF52" s="1">
        <v>1592837.36</v>
      </c>
      <c r="AG52" s="1">
        <v>1592837.36</v>
      </c>
      <c r="AH52" s="1">
        <v>2230000</v>
      </c>
      <c r="AI52" s="1">
        <v>850000</v>
      </c>
      <c r="AJ52" s="1">
        <v>1402317.92</v>
      </c>
      <c r="AK52" s="1">
        <v>1056614.52</v>
      </c>
    </row>
    <row r="53" spans="1:37" hidden="1" x14ac:dyDescent="0.35">
      <c r="A53" t="str">
        <f t="shared" si="3"/>
        <v>1.1-00-2510_25036028_2521610</v>
      </c>
      <c r="B53" t="str">
        <f t="shared" si="4"/>
        <v>1.1-00-X0201401021610</v>
      </c>
      <c r="C53" t="s">
        <v>1027</v>
      </c>
      <c r="D53" t="s">
        <v>639</v>
      </c>
      <c r="E53" t="s">
        <v>643</v>
      </c>
      <c r="F53" t="s">
        <v>812</v>
      </c>
      <c r="G53" t="s">
        <v>815</v>
      </c>
      <c r="H53" t="s">
        <v>898</v>
      </c>
      <c r="I53" t="s">
        <v>900</v>
      </c>
      <c r="J53">
        <v>0</v>
      </c>
      <c r="K53" t="s">
        <v>255</v>
      </c>
      <c r="L53">
        <v>36</v>
      </c>
      <c r="M53" t="s">
        <v>931</v>
      </c>
      <c r="N53" t="s">
        <v>930</v>
      </c>
      <c r="O53" t="s">
        <v>932</v>
      </c>
      <c r="P53" t="s">
        <v>1034</v>
      </c>
      <c r="Q53" t="s">
        <v>644</v>
      </c>
      <c r="R53" t="s">
        <v>178</v>
      </c>
      <c r="S53" t="s">
        <v>1055</v>
      </c>
      <c r="T53" t="s">
        <v>657</v>
      </c>
      <c r="U53" s="5" t="s">
        <v>659</v>
      </c>
      <c r="V53" t="str">
        <f t="shared" si="7"/>
        <v>010</v>
      </c>
      <c r="W53" t="s">
        <v>658</v>
      </c>
      <c r="X53" t="s">
        <v>276</v>
      </c>
      <c r="Y53">
        <v>2000</v>
      </c>
      <c r="Z53" t="s">
        <v>105</v>
      </c>
      <c r="AA53">
        <v>2161</v>
      </c>
      <c r="AB53" t="s">
        <v>367</v>
      </c>
      <c r="AC53">
        <v>0</v>
      </c>
      <c r="AD53" t="s">
        <v>58</v>
      </c>
      <c r="AE53" s="1">
        <v>0</v>
      </c>
      <c r="AF53" s="1">
        <v>0</v>
      </c>
      <c r="AG53" s="1">
        <v>0</v>
      </c>
      <c r="AH53" s="1">
        <v>31400</v>
      </c>
      <c r="AI53" s="1">
        <v>0</v>
      </c>
      <c r="AJ53" s="1">
        <v>5588.88</v>
      </c>
      <c r="AK53" s="1">
        <v>5588.88</v>
      </c>
    </row>
    <row r="54" spans="1:37" hidden="1" x14ac:dyDescent="0.35">
      <c r="A54" t="str">
        <f t="shared" si="3"/>
        <v>1.1-00-2508_25621015_2521310</v>
      </c>
      <c r="B54" t="str">
        <f t="shared" si="4"/>
        <v>1.1-00-X0201100921310</v>
      </c>
      <c r="C54" t="s">
        <v>1027</v>
      </c>
      <c r="D54" t="s">
        <v>639</v>
      </c>
      <c r="E54" t="s">
        <v>643</v>
      </c>
      <c r="F54" t="s">
        <v>812</v>
      </c>
      <c r="G54" t="s">
        <v>815</v>
      </c>
      <c r="H54" t="s">
        <v>868</v>
      </c>
      <c r="I54" t="s">
        <v>870</v>
      </c>
      <c r="J54">
        <v>6</v>
      </c>
      <c r="K54" t="s">
        <v>164</v>
      </c>
      <c r="L54">
        <v>21</v>
      </c>
      <c r="M54" t="s">
        <v>440</v>
      </c>
      <c r="N54" t="s">
        <v>872</v>
      </c>
      <c r="O54" t="s">
        <v>873</v>
      </c>
      <c r="P54" t="s">
        <v>1034</v>
      </c>
      <c r="Q54" t="s">
        <v>644</v>
      </c>
      <c r="R54" t="s">
        <v>178</v>
      </c>
      <c r="S54" t="s">
        <v>1071</v>
      </c>
      <c r="T54" t="s">
        <v>699</v>
      </c>
      <c r="U54" s="5" t="s">
        <v>440</v>
      </c>
      <c r="V54" t="str">
        <f t="shared" si="7"/>
        <v>009</v>
      </c>
      <c r="W54" t="s">
        <v>700</v>
      </c>
      <c r="X54" t="s">
        <v>180</v>
      </c>
      <c r="Y54">
        <v>2000</v>
      </c>
      <c r="Z54" t="s">
        <v>105</v>
      </c>
      <c r="AA54">
        <v>2131</v>
      </c>
      <c r="AB54" t="s">
        <v>701</v>
      </c>
      <c r="AC54">
        <v>0</v>
      </c>
      <c r="AD54" t="s">
        <v>58</v>
      </c>
      <c r="AE54" s="1">
        <v>0</v>
      </c>
      <c r="AF54" s="1">
        <v>0</v>
      </c>
      <c r="AG54" s="1">
        <v>0</v>
      </c>
      <c r="AH54" s="1">
        <v>20000</v>
      </c>
      <c r="AI54" s="1">
        <v>1000000</v>
      </c>
      <c r="AJ54" s="1">
        <v>0</v>
      </c>
      <c r="AK54" s="1">
        <v>0</v>
      </c>
    </row>
    <row r="55" spans="1:37" hidden="1" x14ac:dyDescent="0.35">
      <c r="A55" t="str">
        <f t="shared" si="3"/>
        <v>1.1-00-2508_25621015_2522110</v>
      </c>
      <c r="B55" t="str">
        <f t="shared" si="4"/>
        <v>1.1-00-X0201100922110</v>
      </c>
      <c r="C55" t="s">
        <v>1027</v>
      </c>
      <c r="D55" t="s">
        <v>639</v>
      </c>
      <c r="E55" t="s">
        <v>643</v>
      </c>
      <c r="F55" t="s">
        <v>812</v>
      </c>
      <c r="G55" t="s">
        <v>815</v>
      </c>
      <c r="H55" t="s">
        <v>868</v>
      </c>
      <c r="I55" t="s">
        <v>870</v>
      </c>
      <c r="J55">
        <v>6</v>
      </c>
      <c r="K55" t="s">
        <v>164</v>
      </c>
      <c r="L55">
        <v>21</v>
      </c>
      <c r="M55" t="s">
        <v>440</v>
      </c>
      <c r="N55" t="s">
        <v>872</v>
      </c>
      <c r="O55" t="s">
        <v>873</v>
      </c>
      <c r="P55" t="s">
        <v>1034</v>
      </c>
      <c r="Q55" t="s">
        <v>644</v>
      </c>
      <c r="R55" t="s">
        <v>178</v>
      </c>
      <c r="S55" t="s">
        <v>1071</v>
      </c>
      <c r="T55" t="s">
        <v>699</v>
      </c>
      <c r="U55" s="5" t="s">
        <v>440</v>
      </c>
      <c r="V55" t="str">
        <f t="shared" si="7"/>
        <v>009</v>
      </c>
      <c r="W55" t="s">
        <v>700</v>
      </c>
      <c r="X55" t="s">
        <v>180</v>
      </c>
      <c r="Y55">
        <v>2000</v>
      </c>
      <c r="Z55" t="s">
        <v>105</v>
      </c>
      <c r="AA55">
        <v>2211</v>
      </c>
      <c r="AB55" t="s">
        <v>307</v>
      </c>
      <c r="AC55">
        <v>0</v>
      </c>
      <c r="AD55" t="s">
        <v>58</v>
      </c>
      <c r="AE55" s="1">
        <v>180739.49</v>
      </c>
      <c r="AF55" s="1">
        <v>173739.49</v>
      </c>
      <c r="AG55" s="1">
        <v>171939.49</v>
      </c>
      <c r="AH55" s="1">
        <v>300000</v>
      </c>
      <c r="AI55" s="1">
        <v>150000</v>
      </c>
      <c r="AJ55" s="1">
        <v>113777.55</v>
      </c>
      <c r="AK55" s="1">
        <v>113777.55</v>
      </c>
    </row>
    <row r="56" spans="1:37" hidden="1" x14ac:dyDescent="0.35">
      <c r="A56" t="str">
        <f t="shared" si="3"/>
        <v>1.1-00-2508_25621015_2522310</v>
      </c>
      <c r="B56" t="str">
        <f t="shared" si="4"/>
        <v>1.1-00-X0201100922310</v>
      </c>
      <c r="C56" t="s">
        <v>1027</v>
      </c>
      <c r="D56" t="s">
        <v>639</v>
      </c>
      <c r="E56" t="s">
        <v>643</v>
      </c>
      <c r="F56" t="s">
        <v>812</v>
      </c>
      <c r="G56" t="s">
        <v>815</v>
      </c>
      <c r="H56" t="s">
        <v>868</v>
      </c>
      <c r="I56" t="s">
        <v>870</v>
      </c>
      <c r="J56">
        <v>6</v>
      </c>
      <c r="K56" t="s">
        <v>164</v>
      </c>
      <c r="L56">
        <v>21</v>
      </c>
      <c r="M56" t="s">
        <v>440</v>
      </c>
      <c r="N56" t="s">
        <v>872</v>
      </c>
      <c r="O56" t="s">
        <v>873</v>
      </c>
      <c r="P56" t="s">
        <v>1034</v>
      </c>
      <c r="Q56" t="s">
        <v>644</v>
      </c>
      <c r="R56" t="s">
        <v>178</v>
      </c>
      <c r="S56" t="s">
        <v>1071</v>
      </c>
      <c r="T56" t="s">
        <v>699</v>
      </c>
      <c r="U56" s="5" t="s">
        <v>440</v>
      </c>
      <c r="V56" t="str">
        <f t="shared" si="7"/>
        <v>009</v>
      </c>
      <c r="W56" t="s">
        <v>700</v>
      </c>
      <c r="X56" t="s">
        <v>180</v>
      </c>
      <c r="Y56">
        <v>2000</v>
      </c>
      <c r="Z56" t="s">
        <v>105</v>
      </c>
      <c r="AA56">
        <v>2231</v>
      </c>
      <c r="AB56" t="s">
        <v>308</v>
      </c>
      <c r="AC56">
        <v>0</v>
      </c>
      <c r="AD56" t="s">
        <v>58</v>
      </c>
      <c r="AE56" s="1">
        <v>4955.41</v>
      </c>
      <c r="AF56" s="1">
        <v>4955.41</v>
      </c>
      <c r="AG56" s="1">
        <v>4955.41</v>
      </c>
      <c r="AH56" s="1">
        <v>5000</v>
      </c>
      <c r="AI56" s="1">
        <v>5000</v>
      </c>
      <c r="AJ56" s="1">
        <v>2742.68</v>
      </c>
      <c r="AK56" s="1">
        <v>2742.68</v>
      </c>
    </row>
    <row r="57" spans="1:37" hidden="1" x14ac:dyDescent="0.35">
      <c r="A57" t="str">
        <f t="shared" si="3"/>
        <v>1.1-00-2508_25621015_2524610</v>
      </c>
      <c r="B57" t="str">
        <f t="shared" si="4"/>
        <v>1.1-00-X0201100924610</v>
      </c>
      <c r="C57" t="s">
        <v>1027</v>
      </c>
      <c r="D57" t="s">
        <v>639</v>
      </c>
      <c r="E57" t="s">
        <v>643</v>
      </c>
      <c r="F57" t="s">
        <v>812</v>
      </c>
      <c r="G57" t="s">
        <v>815</v>
      </c>
      <c r="H57" t="s">
        <v>868</v>
      </c>
      <c r="I57" t="s">
        <v>870</v>
      </c>
      <c r="J57">
        <v>6</v>
      </c>
      <c r="K57" t="s">
        <v>164</v>
      </c>
      <c r="L57">
        <v>21</v>
      </c>
      <c r="M57" t="s">
        <v>440</v>
      </c>
      <c r="N57" t="s">
        <v>872</v>
      </c>
      <c r="O57" t="s">
        <v>873</v>
      </c>
      <c r="P57" t="s">
        <v>1034</v>
      </c>
      <c r="Q57" t="s">
        <v>644</v>
      </c>
      <c r="R57" t="s">
        <v>178</v>
      </c>
      <c r="S57" t="s">
        <v>1071</v>
      </c>
      <c r="T57" t="s">
        <v>699</v>
      </c>
      <c r="U57" s="5" t="s">
        <v>440</v>
      </c>
      <c r="V57" t="str">
        <f t="shared" si="7"/>
        <v>009</v>
      </c>
      <c r="W57" t="s">
        <v>700</v>
      </c>
      <c r="X57" t="s">
        <v>180</v>
      </c>
      <c r="Y57">
        <v>2000</v>
      </c>
      <c r="Z57" t="s">
        <v>105</v>
      </c>
      <c r="AA57">
        <v>2461</v>
      </c>
      <c r="AB57" t="s">
        <v>372</v>
      </c>
      <c r="AC57">
        <v>0</v>
      </c>
      <c r="AD57" t="s">
        <v>58</v>
      </c>
      <c r="AE57" s="1">
        <v>0</v>
      </c>
      <c r="AF57" s="1">
        <v>0</v>
      </c>
      <c r="AG57" s="1">
        <v>0</v>
      </c>
      <c r="AH57" s="1">
        <v>1000</v>
      </c>
      <c r="AI57" s="1">
        <v>1000</v>
      </c>
      <c r="AJ57" s="1">
        <v>0</v>
      </c>
      <c r="AK57" s="1">
        <v>0</v>
      </c>
    </row>
    <row r="58" spans="1:37" hidden="1" x14ac:dyDescent="0.35">
      <c r="A58" t="str">
        <f t="shared" si="3"/>
        <v>1.1-00-2508_25621015_2524710</v>
      </c>
      <c r="B58" t="str">
        <f t="shared" si="4"/>
        <v>1.1-00-X0201100924710</v>
      </c>
      <c r="C58" t="s">
        <v>1027</v>
      </c>
      <c r="D58" t="s">
        <v>639</v>
      </c>
      <c r="E58" t="s">
        <v>643</v>
      </c>
      <c r="F58" t="s">
        <v>812</v>
      </c>
      <c r="G58" t="s">
        <v>815</v>
      </c>
      <c r="H58" t="s">
        <v>868</v>
      </c>
      <c r="I58" t="s">
        <v>870</v>
      </c>
      <c r="J58">
        <v>6</v>
      </c>
      <c r="K58" t="s">
        <v>164</v>
      </c>
      <c r="L58">
        <v>21</v>
      </c>
      <c r="M58" t="s">
        <v>440</v>
      </c>
      <c r="N58" t="s">
        <v>872</v>
      </c>
      <c r="O58" t="s">
        <v>873</v>
      </c>
      <c r="P58" t="s">
        <v>1034</v>
      </c>
      <c r="Q58" t="s">
        <v>644</v>
      </c>
      <c r="R58" t="s">
        <v>178</v>
      </c>
      <c r="S58" t="s">
        <v>1071</v>
      </c>
      <c r="T58" t="s">
        <v>699</v>
      </c>
      <c r="U58" s="5" t="s">
        <v>440</v>
      </c>
      <c r="V58" t="str">
        <f t="shared" si="7"/>
        <v>009</v>
      </c>
      <c r="W58" t="s">
        <v>700</v>
      </c>
      <c r="X58" t="s">
        <v>180</v>
      </c>
      <c r="Y58">
        <v>2000</v>
      </c>
      <c r="Z58" t="s">
        <v>105</v>
      </c>
      <c r="AA58">
        <v>2471</v>
      </c>
      <c r="AB58" t="s">
        <v>373</v>
      </c>
      <c r="AC58">
        <v>0</v>
      </c>
      <c r="AD58" t="s">
        <v>58</v>
      </c>
      <c r="AE58" s="1">
        <v>279.44</v>
      </c>
      <c r="AF58" s="1">
        <v>279.44</v>
      </c>
      <c r="AG58" s="1">
        <v>279.44</v>
      </c>
      <c r="AH58" s="1">
        <v>2000</v>
      </c>
      <c r="AI58" s="1">
        <v>2000</v>
      </c>
      <c r="AJ58" s="1">
        <v>0</v>
      </c>
      <c r="AK58" s="1">
        <v>0</v>
      </c>
    </row>
    <row r="59" spans="1:37" hidden="1" x14ac:dyDescent="0.35">
      <c r="A59" t="str">
        <f t="shared" si="3"/>
        <v>1.1-00-2508_25621015_2527110</v>
      </c>
      <c r="B59" t="str">
        <f t="shared" si="4"/>
        <v>1.1-00-X0201100927110</v>
      </c>
      <c r="C59" t="s">
        <v>1027</v>
      </c>
      <c r="D59" t="s">
        <v>639</v>
      </c>
      <c r="E59" t="s">
        <v>643</v>
      </c>
      <c r="F59" t="s">
        <v>812</v>
      </c>
      <c r="G59" t="s">
        <v>815</v>
      </c>
      <c r="H59" t="s">
        <v>868</v>
      </c>
      <c r="I59" t="s">
        <v>870</v>
      </c>
      <c r="J59">
        <v>6</v>
      </c>
      <c r="K59" t="s">
        <v>164</v>
      </c>
      <c r="L59">
        <v>21</v>
      </c>
      <c r="M59" t="s">
        <v>440</v>
      </c>
      <c r="N59" t="s">
        <v>872</v>
      </c>
      <c r="O59" t="s">
        <v>873</v>
      </c>
      <c r="P59" t="s">
        <v>1034</v>
      </c>
      <c r="Q59" t="s">
        <v>644</v>
      </c>
      <c r="R59" t="s">
        <v>178</v>
      </c>
      <c r="S59" t="s">
        <v>1071</v>
      </c>
      <c r="T59" t="s">
        <v>699</v>
      </c>
      <c r="U59" s="5" t="s">
        <v>440</v>
      </c>
      <c r="V59" t="str">
        <f t="shared" si="7"/>
        <v>009</v>
      </c>
      <c r="W59" t="s">
        <v>700</v>
      </c>
      <c r="X59" t="s">
        <v>180</v>
      </c>
      <c r="Y59">
        <v>2000</v>
      </c>
      <c r="Z59" t="s">
        <v>105</v>
      </c>
      <c r="AA59">
        <v>2711</v>
      </c>
      <c r="AB59" t="s">
        <v>106</v>
      </c>
      <c r="AC59">
        <v>0</v>
      </c>
      <c r="AD59" t="s">
        <v>58</v>
      </c>
      <c r="AE59" s="1">
        <v>0</v>
      </c>
      <c r="AF59" s="1">
        <v>0</v>
      </c>
      <c r="AG59" s="1">
        <v>0</v>
      </c>
      <c r="AH59" s="1">
        <v>500000</v>
      </c>
      <c r="AI59" s="1">
        <v>0</v>
      </c>
      <c r="AJ59" s="1">
        <v>486076.83</v>
      </c>
      <c r="AK59" s="1">
        <v>371425.04</v>
      </c>
    </row>
    <row r="60" spans="1:37" hidden="1" x14ac:dyDescent="0.35">
      <c r="A60" t="str">
        <f t="shared" si="3"/>
        <v>1.1-00-2508_25621015_2529210</v>
      </c>
      <c r="B60" t="str">
        <f t="shared" si="4"/>
        <v>1.1-00-X0201100929210</v>
      </c>
      <c r="C60" t="s">
        <v>1027</v>
      </c>
      <c r="D60" t="s">
        <v>639</v>
      </c>
      <c r="E60" t="s">
        <v>643</v>
      </c>
      <c r="F60" t="s">
        <v>812</v>
      </c>
      <c r="G60" t="s">
        <v>815</v>
      </c>
      <c r="H60" t="s">
        <v>868</v>
      </c>
      <c r="I60" t="s">
        <v>870</v>
      </c>
      <c r="J60">
        <v>6</v>
      </c>
      <c r="K60" t="s">
        <v>164</v>
      </c>
      <c r="L60">
        <v>21</v>
      </c>
      <c r="M60" t="s">
        <v>440</v>
      </c>
      <c r="N60" t="s">
        <v>872</v>
      </c>
      <c r="O60" t="s">
        <v>873</v>
      </c>
      <c r="P60" t="s">
        <v>1034</v>
      </c>
      <c r="Q60" t="s">
        <v>644</v>
      </c>
      <c r="R60" t="s">
        <v>178</v>
      </c>
      <c r="S60" t="s">
        <v>1071</v>
      </c>
      <c r="T60" t="s">
        <v>699</v>
      </c>
      <c r="U60" s="5" t="s">
        <v>440</v>
      </c>
      <c r="V60" t="str">
        <f t="shared" si="7"/>
        <v>009</v>
      </c>
      <c r="W60" t="s">
        <v>700</v>
      </c>
      <c r="X60" t="s">
        <v>180</v>
      </c>
      <c r="Y60">
        <v>2000</v>
      </c>
      <c r="Z60" t="s">
        <v>105</v>
      </c>
      <c r="AA60">
        <v>2921</v>
      </c>
      <c r="AB60" t="s">
        <v>378</v>
      </c>
      <c r="AC60">
        <v>0</v>
      </c>
      <c r="AD60" t="s">
        <v>58</v>
      </c>
      <c r="AE60" s="1">
        <v>126.97</v>
      </c>
      <c r="AF60" s="1">
        <v>126.97</v>
      </c>
      <c r="AG60" s="1">
        <v>126.97</v>
      </c>
      <c r="AH60" s="1">
        <v>1000</v>
      </c>
      <c r="AI60" s="1">
        <v>1000</v>
      </c>
      <c r="AJ60" s="1">
        <v>0</v>
      </c>
      <c r="AK60" s="1">
        <v>0</v>
      </c>
    </row>
    <row r="61" spans="1:37" hidden="1" x14ac:dyDescent="0.35">
      <c r="A61" t="str">
        <f t="shared" si="3"/>
        <v>1.1-00-2508_25621015_2529610</v>
      </c>
      <c r="B61" t="str">
        <f t="shared" si="4"/>
        <v>1.1-00-X0201100929610</v>
      </c>
      <c r="C61" t="s">
        <v>1027</v>
      </c>
      <c r="D61" t="s">
        <v>639</v>
      </c>
      <c r="E61" t="s">
        <v>643</v>
      </c>
      <c r="F61" t="s">
        <v>812</v>
      </c>
      <c r="G61" t="s">
        <v>815</v>
      </c>
      <c r="H61" t="s">
        <v>868</v>
      </c>
      <c r="I61" t="s">
        <v>870</v>
      </c>
      <c r="J61">
        <v>6</v>
      </c>
      <c r="K61" t="s">
        <v>164</v>
      </c>
      <c r="L61">
        <v>21</v>
      </c>
      <c r="M61" t="s">
        <v>440</v>
      </c>
      <c r="N61" t="s">
        <v>872</v>
      </c>
      <c r="O61" t="s">
        <v>873</v>
      </c>
      <c r="P61" t="s">
        <v>1034</v>
      </c>
      <c r="Q61" t="s">
        <v>644</v>
      </c>
      <c r="R61" t="s">
        <v>178</v>
      </c>
      <c r="S61" t="s">
        <v>1071</v>
      </c>
      <c r="T61" t="s">
        <v>699</v>
      </c>
      <c r="U61" s="5" t="s">
        <v>440</v>
      </c>
      <c r="V61" t="str">
        <f t="shared" si="7"/>
        <v>009</v>
      </c>
      <c r="W61" t="s">
        <v>700</v>
      </c>
      <c r="X61" t="s">
        <v>180</v>
      </c>
      <c r="Y61">
        <v>2000</v>
      </c>
      <c r="Z61" t="s">
        <v>105</v>
      </c>
      <c r="AA61">
        <v>2961</v>
      </c>
      <c r="AB61" t="s">
        <v>379</v>
      </c>
      <c r="AC61">
        <v>0</v>
      </c>
      <c r="AD61" t="s">
        <v>58</v>
      </c>
      <c r="AE61" s="1">
        <v>13722.8</v>
      </c>
      <c r="AF61" s="1">
        <v>13722.8</v>
      </c>
      <c r="AG61" s="1">
        <v>12690.4</v>
      </c>
      <c r="AH61" s="1">
        <v>50000</v>
      </c>
      <c r="AI61" s="1">
        <v>0</v>
      </c>
      <c r="AJ61" s="1">
        <v>9918</v>
      </c>
      <c r="AK61" s="1">
        <v>9918</v>
      </c>
    </row>
    <row r="62" spans="1:37" hidden="1" x14ac:dyDescent="0.35">
      <c r="A62" t="str">
        <f t="shared" si="3"/>
        <v>1.1-00-2508_25621015_2535210</v>
      </c>
      <c r="B62" t="str">
        <f t="shared" si="4"/>
        <v>1.1-00-X0201100935210</v>
      </c>
      <c r="C62" t="s">
        <v>1027</v>
      </c>
      <c r="D62" t="s">
        <v>639</v>
      </c>
      <c r="E62" t="s">
        <v>643</v>
      </c>
      <c r="F62" t="s">
        <v>812</v>
      </c>
      <c r="G62" t="s">
        <v>815</v>
      </c>
      <c r="H62" t="s">
        <v>868</v>
      </c>
      <c r="I62" t="s">
        <v>870</v>
      </c>
      <c r="J62">
        <v>6</v>
      </c>
      <c r="K62" t="s">
        <v>164</v>
      </c>
      <c r="L62">
        <v>21</v>
      </c>
      <c r="M62" t="s">
        <v>440</v>
      </c>
      <c r="N62" t="s">
        <v>872</v>
      </c>
      <c r="O62" t="s">
        <v>873</v>
      </c>
      <c r="P62" t="s">
        <v>1034</v>
      </c>
      <c r="Q62" t="s">
        <v>644</v>
      </c>
      <c r="R62" t="s">
        <v>178</v>
      </c>
      <c r="S62" t="s">
        <v>1071</v>
      </c>
      <c r="T62" t="s">
        <v>699</v>
      </c>
      <c r="U62" s="5" t="s">
        <v>440</v>
      </c>
      <c r="V62" t="str">
        <f t="shared" si="7"/>
        <v>009</v>
      </c>
      <c r="W62" t="s">
        <v>700</v>
      </c>
      <c r="X62" t="s">
        <v>180</v>
      </c>
      <c r="Y62">
        <v>3000</v>
      </c>
      <c r="Z62" t="s">
        <v>56</v>
      </c>
      <c r="AA62">
        <v>3521</v>
      </c>
      <c r="AB62" t="s">
        <v>391</v>
      </c>
      <c r="AC62">
        <v>0</v>
      </c>
      <c r="AD62" t="s">
        <v>58</v>
      </c>
      <c r="AE62" s="1">
        <v>0</v>
      </c>
      <c r="AF62" s="1">
        <v>0</v>
      </c>
      <c r="AG62" s="1">
        <v>0</v>
      </c>
      <c r="AH62" s="1">
        <v>22177.05</v>
      </c>
      <c r="AI62" s="1">
        <v>0</v>
      </c>
      <c r="AJ62" s="1">
        <v>22177.05</v>
      </c>
      <c r="AK62" s="1">
        <v>22177.05</v>
      </c>
    </row>
    <row r="63" spans="1:37" hidden="1" x14ac:dyDescent="0.35">
      <c r="A63" t="str">
        <f t="shared" si="3"/>
        <v>1.1-00-2508_25621015_2535710</v>
      </c>
      <c r="B63" t="str">
        <f t="shared" si="4"/>
        <v>1.1-00-X0201100935710</v>
      </c>
      <c r="C63" t="s">
        <v>1027</v>
      </c>
      <c r="D63" t="s">
        <v>639</v>
      </c>
      <c r="E63" t="s">
        <v>643</v>
      </c>
      <c r="F63" t="s">
        <v>812</v>
      </c>
      <c r="G63" t="s">
        <v>815</v>
      </c>
      <c r="H63" t="s">
        <v>868</v>
      </c>
      <c r="I63" t="s">
        <v>870</v>
      </c>
      <c r="J63">
        <v>6</v>
      </c>
      <c r="K63" t="s">
        <v>164</v>
      </c>
      <c r="L63">
        <v>21</v>
      </c>
      <c r="M63" t="s">
        <v>440</v>
      </c>
      <c r="N63" t="s">
        <v>872</v>
      </c>
      <c r="O63" t="s">
        <v>873</v>
      </c>
      <c r="P63" t="s">
        <v>1034</v>
      </c>
      <c r="Q63" t="s">
        <v>644</v>
      </c>
      <c r="R63" t="s">
        <v>178</v>
      </c>
      <c r="S63" t="s">
        <v>1071</v>
      </c>
      <c r="T63" t="s">
        <v>699</v>
      </c>
      <c r="U63" s="5" t="s">
        <v>440</v>
      </c>
      <c r="V63" t="str">
        <f t="shared" si="7"/>
        <v>009</v>
      </c>
      <c r="W63" t="s">
        <v>700</v>
      </c>
      <c r="X63" t="s">
        <v>180</v>
      </c>
      <c r="Y63">
        <v>3000</v>
      </c>
      <c r="Z63" t="s">
        <v>56</v>
      </c>
      <c r="AA63">
        <v>3571</v>
      </c>
      <c r="AB63" t="s">
        <v>392</v>
      </c>
      <c r="AC63">
        <v>0</v>
      </c>
      <c r="AD63" t="s">
        <v>58</v>
      </c>
      <c r="AE63" s="1">
        <v>20000</v>
      </c>
      <c r="AF63" s="1">
        <v>0</v>
      </c>
      <c r="AG63" s="1">
        <v>0</v>
      </c>
      <c r="AH63" s="1">
        <v>0</v>
      </c>
      <c r="AI63" s="1">
        <v>80000</v>
      </c>
      <c r="AJ63" s="1">
        <v>0</v>
      </c>
      <c r="AK63" s="1">
        <v>0</v>
      </c>
    </row>
    <row r="64" spans="1:37" hidden="1" x14ac:dyDescent="0.35">
      <c r="A64" t="str">
        <f t="shared" si="3"/>
        <v>1.1-00-2508_25621015_2537110</v>
      </c>
      <c r="B64" t="str">
        <f t="shared" si="4"/>
        <v>1.1-00-X0201100937110</v>
      </c>
      <c r="C64" t="s">
        <v>1027</v>
      </c>
      <c r="D64" t="s">
        <v>639</v>
      </c>
      <c r="E64" t="s">
        <v>643</v>
      </c>
      <c r="F64" t="s">
        <v>812</v>
      </c>
      <c r="G64" t="s">
        <v>815</v>
      </c>
      <c r="H64" t="s">
        <v>868</v>
      </c>
      <c r="I64" t="s">
        <v>870</v>
      </c>
      <c r="J64">
        <v>6</v>
      </c>
      <c r="K64" t="s">
        <v>164</v>
      </c>
      <c r="L64">
        <v>21</v>
      </c>
      <c r="M64" t="s">
        <v>440</v>
      </c>
      <c r="N64" t="s">
        <v>872</v>
      </c>
      <c r="O64" t="s">
        <v>873</v>
      </c>
      <c r="P64" t="s">
        <v>1034</v>
      </c>
      <c r="Q64" t="s">
        <v>644</v>
      </c>
      <c r="R64" t="s">
        <v>178</v>
      </c>
      <c r="S64" t="s">
        <v>1071</v>
      </c>
      <c r="T64" t="s">
        <v>699</v>
      </c>
      <c r="U64" s="5" t="s">
        <v>440</v>
      </c>
      <c r="V64" t="str">
        <f t="shared" si="7"/>
        <v>009</v>
      </c>
      <c r="W64" t="s">
        <v>700</v>
      </c>
      <c r="X64" t="s">
        <v>180</v>
      </c>
      <c r="Y64">
        <v>3000</v>
      </c>
      <c r="Z64" t="s">
        <v>56</v>
      </c>
      <c r="AA64">
        <v>3711</v>
      </c>
      <c r="AB64" t="s">
        <v>278</v>
      </c>
      <c r="AC64">
        <v>0</v>
      </c>
      <c r="AD64" t="s">
        <v>58</v>
      </c>
      <c r="AE64" s="1">
        <v>0</v>
      </c>
      <c r="AF64" s="1">
        <v>0</v>
      </c>
      <c r="AG64" s="1">
        <v>0</v>
      </c>
      <c r="AH64" s="1">
        <v>84316</v>
      </c>
      <c r="AI64" s="1">
        <v>0</v>
      </c>
      <c r="AJ64" s="1">
        <v>0</v>
      </c>
      <c r="AK64" s="1">
        <v>0</v>
      </c>
    </row>
    <row r="65" spans="1:37" hidden="1" x14ac:dyDescent="0.35">
      <c r="A65" t="str">
        <f t="shared" si="3"/>
        <v>1.1-00-2508_25621015_2537610</v>
      </c>
      <c r="B65" t="str">
        <f t="shared" si="4"/>
        <v>1.1-00-X0201100937610</v>
      </c>
      <c r="C65" t="s">
        <v>1027</v>
      </c>
      <c r="D65" t="s">
        <v>639</v>
      </c>
      <c r="E65" t="s">
        <v>643</v>
      </c>
      <c r="F65" t="s">
        <v>812</v>
      </c>
      <c r="G65" t="s">
        <v>815</v>
      </c>
      <c r="H65" t="s">
        <v>868</v>
      </c>
      <c r="I65" t="s">
        <v>870</v>
      </c>
      <c r="J65">
        <v>6</v>
      </c>
      <c r="K65" t="s">
        <v>164</v>
      </c>
      <c r="L65">
        <v>21</v>
      </c>
      <c r="M65" t="s">
        <v>440</v>
      </c>
      <c r="N65" t="s">
        <v>872</v>
      </c>
      <c r="O65" t="s">
        <v>873</v>
      </c>
      <c r="P65" t="s">
        <v>1034</v>
      </c>
      <c r="Q65" t="s">
        <v>644</v>
      </c>
      <c r="R65" t="s">
        <v>178</v>
      </c>
      <c r="S65" t="s">
        <v>1071</v>
      </c>
      <c r="T65" t="s">
        <v>699</v>
      </c>
      <c r="U65" s="5" t="s">
        <v>440</v>
      </c>
      <c r="V65" t="str">
        <f t="shared" si="7"/>
        <v>009</v>
      </c>
      <c r="W65" t="s">
        <v>700</v>
      </c>
      <c r="X65" t="s">
        <v>180</v>
      </c>
      <c r="Y65">
        <v>3000</v>
      </c>
      <c r="Z65" t="s">
        <v>56</v>
      </c>
      <c r="AA65">
        <v>3761</v>
      </c>
      <c r="AB65" t="s">
        <v>702</v>
      </c>
      <c r="AC65">
        <v>0</v>
      </c>
      <c r="AD65" t="s">
        <v>58</v>
      </c>
      <c r="AE65" s="1">
        <v>0</v>
      </c>
      <c r="AF65" s="1">
        <v>0</v>
      </c>
      <c r="AG65" s="1">
        <v>0</v>
      </c>
      <c r="AH65" s="1">
        <v>14116</v>
      </c>
      <c r="AI65" s="1">
        <v>0</v>
      </c>
      <c r="AJ65" s="1">
        <v>0</v>
      </c>
      <c r="AK65" s="1">
        <v>0</v>
      </c>
    </row>
    <row r="66" spans="1:37" hidden="1" x14ac:dyDescent="0.35">
      <c r="A66" t="str">
        <f t="shared" si="3"/>
        <v>1.1-00-2508_25621015_2538210</v>
      </c>
      <c r="B66" t="str">
        <f t="shared" si="4"/>
        <v>1.1-00-X0201100938210</v>
      </c>
      <c r="C66" t="s">
        <v>1027</v>
      </c>
      <c r="D66" t="s">
        <v>639</v>
      </c>
      <c r="E66" t="s">
        <v>643</v>
      </c>
      <c r="F66" t="s">
        <v>812</v>
      </c>
      <c r="G66" t="s">
        <v>815</v>
      </c>
      <c r="H66" t="s">
        <v>868</v>
      </c>
      <c r="I66" t="s">
        <v>870</v>
      </c>
      <c r="J66">
        <v>6</v>
      </c>
      <c r="K66" t="s">
        <v>164</v>
      </c>
      <c r="L66">
        <v>21</v>
      </c>
      <c r="M66" t="s">
        <v>440</v>
      </c>
      <c r="N66" t="s">
        <v>872</v>
      </c>
      <c r="O66" t="s">
        <v>873</v>
      </c>
      <c r="P66" t="s">
        <v>1034</v>
      </c>
      <c r="Q66" t="s">
        <v>644</v>
      </c>
      <c r="R66" t="s">
        <v>178</v>
      </c>
      <c r="S66" t="s">
        <v>1071</v>
      </c>
      <c r="T66" t="s">
        <v>699</v>
      </c>
      <c r="U66" s="5" t="s">
        <v>440</v>
      </c>
      <c r="V66" t="str">
        <f t="shared" si="7"/>
        <v>009</v>
      </c>
      <c r="W66" t="s">
        <v>700</v>
      </c>
      <c r="X66" t="s">
        <v>180</v>
      </c>
      <c r="Y66">
        <v>3000</v>
      </c>
      <c r="Z66" t="s">
        <v>56</v>
      </c>
      <c r="AA66">
        <v>3821</v>
      </c>
      <c r="AB66" t="s">
        <v>228</v>
      </c>
      <c r="AC66">
        <v>0</v>
      </c>
      <c r="AD66" t="s">
        <v>58</v>
      </c>
      <c r="AE66" s="1">
        <v>47281.599999999999</v>
      </c>
      <c r="AF66" s="1">
        <v>47281.599999999999</v>
      </c>
      <c r="AG66" s="1">
        <v>47281.599999999999</v>
      </c>
      <c r="AH66" s="1">
        <v>192844.2</v>
      </c>
      <c r="AI66" s="1">
        <v>200000</v>
      </c>
      <c r="AJ66" s="1">
        <v>192844.2</v>
      </c>
      <c r="AK66" s="1">
        <v>192844.2</v>
      </c>
    </row>
    <row r="67" spans="1:37" hidden="1" x14ac:dyDescent="0.35">
      <c r="A67" t="str">
        <f t="shared" si="3"/>
        <v>1.1-00-2502_2553002_2533310</v>
      </c>
      <c r="B67" t="str">
        <f t="shared" si="4"/>
        <v>1.1-00-X0200700733310</v>
      </c>
      <c r="C67" t="s">
        <v>1027</v>
      </c>
      <c r="D67" t="s">
        <v>639</v>
      </c>
      <c r="E67" t="s">
        <v>643</v>
      </c>
      <c r="F67" t="s">
        <v>812</v>
      </c>
      <c r="G67" t="s">
        <v>815</v>
      </c>
      <c r="H67" t="s">
        <v>829</v>
      </c>
      <c r="I67" t="s">
        <v>178</v>
      </c>
      <c r="J67">
        <v>5</v>
      </c>
      <c r="K67" t="s">
        <v>810</v>
      </c>
      <c r="L67">
        <v>3</v>
      </c>
      <c r="M67" t="s">
        <v>691</v>
      </c>
      <c r="N67" t="s">
        <v>830</v>
      </c>
      <c r="O67" t="s">
        <v>832</v>
      </c>
      <c r="P67" t="s">
        <v>1034</v>
      </c>
      <c r="Q67" t="s">
        <v>644</v>
      </c>
      <c r="R67" t="s">
        <v>178</v>
      </c>
      <c r="S67" t="s">
        <v>1066</v>
      </c>
      <c r="T67" t="s">
        <v>690</v>
      </c>
      <c r="U67" s="5" t="s">
        <v>691</v>
      </c>
      <c r="V67" t="str">
        <f t="shared" si="7"/>
        <v>007</v>
      </c>
      <c r="W67" t="s">
        <v>646</v>
      </c>
      <c r="X67" t="s">
        <v>257</v>
      </c>
      <c r="Y67">
        <v>3000</v>
      </c>
      <c r="Z67" t="s">
        <v>56</v>
      </c>
      <c r="AA67">
        <v>3331</v>
      </c>
      <c r="AB67" t="s">
        <v>317</v>
      </c>
      <c r="AC67">
        <v>0</v>
      </c>
      <c r="AD67" t="s">
        <v>58</v>
      </c>
      <c r="AE67" s="1">
        <v>0</v>
      </c>
      <c r="AF67" s="1">
        <v>0</v>
      </c>
      <c r="AG67" s="1">
        <v>0</v>
      </c>
      <c r="AH67" s="1">
        <v>0</v>
      </c>
      <c r="AI67" s="1">
        <v>340000</v>
      </c>
      <c r="AJ67" s="1">
        <v>0</v>
      </c>
      <c r="AK67" s="1">
        <v>0</v>
      </c>
    </row>
    <row r="68" spans="1:37" hidden="1" x14ac:dyDescent="0.35">
      <c r="A68" t="str">
        <f t="shared" si="3"/>
        <v>1.1-00-2502_2553002_2533910</v>
      </c>
      <c r="B68" t="str">
        <f t="shared" si="4"/>
        <v>1.1-00-X0200700733910</v>
      </c>
      <c r="C68" t="s">
        <v>1027</v>
      </c>
      <c r="D68" t="s">
        <v>639</v>
      </c>
      <c r="E68" t="s">
        <v>643</v>
      </c>
      <c r="F68" t="s">
        <v>812</v>
      </c>
      <c r="G68" t="s">
        <v>815</v>
      </c>
      <c r="H68" t="s">
        <v>829</v>
      </c>
      <c r="I68" t="s">
        <v>178</v>
      </c>
      <c r="J68">
        <v>5</v>
      </c>
      <c r="K68" t="s">
        <v>810</v>
      </c>
      <c r="L68">
        <v>3</v>
      </c>
      <c r="M68" t="s">
        <v>691</v>
      </c>
      <c r="N68" t="s">
        <v>830</v>
      </c>
      <c r="O68" t="s">
        <v>832</v>
      </c>
      <c r="P68" t="s">
        <v>1034</v>
      </c>
      <c r="Q68" t="s">
        <v>644</v>
      </c>
      <c r="R68" t="s">
        <v>178</v>
      </c>
      <c r="S68" t="s">
        <v>1066</v>
      </c>
      <c r="T68" t="s">
        <v>690</v>
      </c>
      <c r="U68" s="5" t="s">
        <v>691</v>
      </c>
      <c r="V68" t="str">
        <f t="shared" si="7"/>
        <v>007</v>
      </c>
      <c r="W68" t="s">
        <v>646</v>
      </c>
      <c r="X68" t="s">
        <v>257</v>
      </c>
      <c r="Y68">
        <v>3000</v>
      </c>
      <c r="Z68" t="s">
        <v>56</v>
      </c>
      <c r="AA68">
        <v>3391</v>
      </c>
      <c r="AB68" t="s">
        <v>129</v>
      </c>
      <c r="AC68">
        <v>0</v>
      </c>
      <c r="AD68" t="s">
        <v>58</v>
      </c>
      <c r="AE68" s="1">
        <v>1447508.01</v>
      </c>
      <c r="AF68" s="1">
        <v>1447508</v>
      </c>
      <c r="AG68" s="1">
        <v>726508</v>
      </c>
      <c r="AH68" s="1">
        <v>0</v>
      </c>
      <c r="AI68" s="1">
        <v>500000</v>
      </c>
      <c r="AJ68" s="1">
        <v>0</v>
      </c>
      <c r="AK68" s="1">
        <v>0</v>
      </c>
    </row>
    <row r="69" spans="1:37" hidden="1" x14ac:dyDescent="0.35">
      <c r="A69" t="str">
        <f t="shared" si="3"/>
        <v>1.1-00-2502_2553002_2534110</v>
      </c>
      <c r="B69" t="str">
        <f t="shared" si="4"/>
        <v>1.1-00-X0200700734110</v>
      </c>
      <c r="C69" t="s">
        <v>1027</v>
      </c>
      <c r="D69" t="s">
        <v>639</v>
      </c>
      <c r="E69" t="s">
        <v>643</v>
      </c>
      <c r="F69" t="s">
        <v>812</v>
      </c>
      <c r="G69" t="s">
        <v>815</v>
      </c>
      <c r="H69" t="s">
        <v>829</v>
      </c>
      <c r="I69" t="s">
        <v>178</v>
      </c>
      <c r="J69">
        <v>5</v>
      </c>
      <c r="K69" t="s">
        <v>810</v>
      </c>
      <c r="L69">
        <v>3</v>
      </c>
      <c r="M69" t="s">
        <v>691</v>
      </c>
      <c r="N69" t="s">
        <v>830</v>
      </c>
      <c r="O69" t="s">
        <v>832</v>
      </c>
      <c r="P69" t="s">
        <v>1034</v>
      </c>
      <c r="Q69" t="s">
        <v>644</v>
      </c>
      <c r="R69" t="s">
        <v>178</v>
      </c>
      <c r="S69" t="s">
        <v>1066</v>
      </c>
      <c r="T69" t="s">
        <v>690</v>
      </c>
      <c r="U69" s="5" t="s">
        <v>691</v>
      </c>
      <c r="V69" t="str">
        <f t="shared" si="7"/>
        <v>007</v>
      </c>
      <c r="W69" t="s">
        <v>646</v>
      </c>
      <c r="X69" t="s">
        <v>257</v>
      </c>
      <c r="Y69">
        <v>3000</v>
      </c>
      <c r="Z69" t="s">
        <v>56</v>
      </c>
      <c r="AA69">
        <v>3411</v>
      </c>
      <c r="AB69" t="s">
        <v>319</v>
      </c>
      <c r="AC69">
        <v>0</v>
      </c>
      <c r="AD69" t="s">
        <v>58</v>
      </c>
      <c r="AE69" s="1">
        <v>2096912.6</v>
      </c>
      <c r="AF69" s="1">
        <v>2096912.6</v>
      </c>
      <c r="AG69" s="1">
        <v>2096912.6</v>
      </c>
      <c r="AH69" s="1">
        <v>966883.28</v>
      </c>
      <c r="AI69" s="1">
        <v>1000000</v>
      </c>
      <c r="AJ69" s="1">
        <v>966883.28</v>
      </c>
      <c r="AK69" s="1">
        <v>966883.28</v>
      </c>
    </row>
    <row r="70" spans="1:37" hidden="1" x14ac:dyDescent="0.35">
      <c r="A70" t="str">
        <f t="shared" si="3"/>
        <v>1.1-00-2502_2553002_2537110</v>
      </c>
      <c r="B70" t="str">
        <f t="shared" si="4"/>
        <v>1.1-00-X0200700737110</v>
      </c>
      <c r="C70" t="s">
        <v>1027</v>
      </c>
      <c r="D70" t="s">
        <v>639</v>
      </c>
      <c r="E70" t="s">
        <v>643</v>
      </c>
      <c r="F70" t="s">
        <v>812</v>
      </c>
      <c r="G70" t="s">
        <v>815</v>
      </c>
      <c r="H70" t="s">
        <v>829</v>
      </c>
      <c r="I70" t="s">
        <v>178</v>
      </c>
      <c r="J70">
        <v>5</v>
      </c>
      <c r="K70" t="s">
        <v>810</v>
      </c>
      <c r="L70">
        <v>3</v>
      </c>
      <c r="M70" t="s">
        <v>691</v>
      </c>
      <c r="N70" t="s">
        <v>830</v>
      </c>
      <c r="O70" t="s">
        <v>832</v>
      </c>
      <c r="P70" t="s">
        <v>1034</v>
      </c>
      <c r="Q70" t="s">
        <v>644</v>
      </c>
      <c r="R70" t="s">
        <v>178</v>
      </c>
      <c r="S70" t="s">
        <v>1066</v>
      </c>
      <c r="T70" t="s">
        <v>690</v>
      </c>
      <c r="U70" s="5" t="s">
        <v>691</v>
      </c>
      <c r="V70" t="str">
        <f t="shared" si="7"/>
        <v>007</v>
      </c>
      <c r="W70" t="s">
        <v>646</v>
      </c>
      <c r="X70" t="s">
        <v>257</v>
      </c>
      <c r="Y70">
        <v>3000</v>
      </c>
      <c r="Z70" t="s">
        <v>56</v>
      </c>
      <c r="AA70">
        <v>3711</v>
      </c>
      <c r="AB70" t="s">
        <v>278</v>
      </c>
      <c r="AC70">
        <v>0</v>
      </c>
      <c r="AD70" t="s">
        <v>58</v>
      </c>
      <c r="AE70" s="1">
        <v>0</v>
      </c>
      <c r="AF70" s="1">
        <v>0</v>
      </c>
      <c r="AG70" s="1">
        <v>0</v>
      </c>
      <c r="AH70" s="1">
        <v>7200</v>
      </c>
      <c r="AI70" s="1">
        <v>0</v>
      </c>
      <c r="AJ70" s="1">
        <v>6250</v>
      </c>
      <c r="AK70" s="1">
        <v>6250</v>
      </c>
    </row>
    <row r="71" spans="1:37" hidden="1" x14ac:dyDescent="0.35">
      <c r="A71" t="str">
        <f t="shared" si="3"/>
        <v>1.1-00-2502_2553002_2537510</v>
      </c>
      <c r="B71" t="str">
        <f t="shared" si="4"/>
        <v>1.1-00-X0200700737510</v>
      </c>
      <c r="C71" t="s">
        <v>1027</v>
      </c>
      <c r="D71" t="s">
        <v>639</v>
      </c>
      <c r="E71" t="s">
        <v>643</v>
      </c>
      <c r="F71" t="s">
        <v>812</v>
      </c>
      <c r="G71" t="s">
        <v>815</v>
      </c>
      <c r="H71" t="s">
        <v>829</v>
      </c>
      <c r="I71" t="s">
        <v>178</v>
      </c>
      <c r="J71">
        <v>5</v>
      </c>
      <c r="K71" t="s">
        <v>810</v>
      </c>
      <c r="L71">
        <v>3</v>
      </c>
      <c r="M71" t="s">
        <v>691</v>
      </c>
      <c r="N71" t="s">
        <v>830</v>
      </c>
      <c r="O71" t="s">
        <v>832</v>
      </c>
      <c r="P71" t="s">
        <v>1034</v>
      </c>
      <c r="Q71" t="s">
        <v>644</v>
      </c>
      <c r="R71" t="s">
        <v>178</v>
      </c>
      <c r="S71" t="s">
        <v>1066</v>
      </c>
      <c r="T71" t="s">
        <v>690</v>
      </c>
      <c r="U71" s="5" t="s">
        <v>691</v>
      </c>
      <c r="V71" t="str">
        <f t="shared" si="7"/>
        <v>007</v>
      </c>
      <c r="W71" t="s">
        <v>646</v>
      </c>
      <c r="X71" t="s">
        <v>257</v>
      </c>
      <c r="Y71">
        <v>3000</v>
      </c>
      <c r="Z71" t="s">
        <v>56</v>
      </c>
      <c r="AA71">
        <v>3751</v>
      </c>
      <c r="AB71" t="s">
        <v>279</v>
      </c>
      <c r="AC71">
        <v>0</v>
      </c>
      <c r="AD71" t="s">
        <v>58</v>
      </c>
      <c r="AE71" s="1">
        <v>0</v>
      </c>
      <c r="AF71" s="1">
        <v>0</v>
      </c>
      <c r="AG71" s="1">
        <v>0</v>
      </c>
      <c r="AH71" s="1">
        <v>5300</v>
      </c>
      <c r="AI71" s="1">
        <v>0</v>
      </c>
      <c r="AJ71" s="1">
        <v>1165.96</v>
      </c>
      <c r="AK71" s="1">
        <v>1165.96</v>
      </c>
    </row>
    <row r="72" spans="1:37" hidden="1" x14ac:dyDescent="0.35">
      <c r="A72" t="str">
        <f t="shared" ref="A72:A77" si="8">CONCATENATE(F72,H72,J72,L72,N72,AA72,AC72)</f>
        <v>1.1-00-2502_2553002_2537910</v>
      </c>
      <c r="B72" t="str">
        <f t="shared" ref="B72:B77" si="9">CONCATENATE(C72,P72,S72,V72,AA72,AC72)</f>
        <v>1.1-00-X0200700737910</v>
      </c>
      <c r="C72" t="s">
        <v>1027</v>
      </c>
      <c r="D72" t="s">
        <v>639</v>
      </c>
      <c r="E72" t="s">
        <v>643</v>
      </c>
      <c r="F72" t="s">
        <v>812</v>
      </c>
      <c r="G72" t="s">
        <v>815</v>
      </c>
      <c r="H72" t="s">
        <v>829</v>
      </c>
      <c r="I72" t="s">
        <v>178</v>
      </c>
      <c r="J72">
        <v>5</v>
      </c>
      <c r="K72" t="s">
        <v>810</v>
      </c>
      <c r="L72">
        <v>3</v>
      </c>
      <c r="M72" t="s">
        <v>691</v>
      </c>
      <c r="N72" t="s">
        <v>830</v>
      </c>
      <c r="O72" t="s">
        <v>832</v>
      </c>
      <c r="P72" t="s">
        <v>1034</v>
      </c>
      <c r="Q72" t="s">
        <v>644</v>
      </c>
      <c r="R72" t="s">
        <v>178</v>
      </c>
      <c r="S72" t="s">
        <v>1066</v>
      </c>
      <c r="T72" t="s">
        <v>690</v>
      </c>
      <c r="U72" s="5" t="s">
        <v>691</v>
      </c>
      <c r="V72" t="str">
        <f t="shared" si="7"/>
        <v>007</v>
      </c>
      <c r="W72" t="s">
        <v>646</v>
      </c>
      <c r="X72" t="s">
        <v>257</v>
      </c>
      <c r="Y72">
        <v>3000</v>
      </c>
      <c r="Z72" t="s">
        <v>56</v>
      </c>
      <c r="AA72">
        <v>3791</v>
      </c>
      <c r="AB72" t="s">
        <v>280</v>
      </c>
      <c r="AC72">
        <v>0</v>
      </c>
      <c r="AD72" t="s">
        <v>58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</row>
    <row r="73" spans="1:37" hidden="1" x14ac:dyDescent="0.35">
      <c r="A73" t="str">
        <f t="shared" si="8"/>
        <v>1.1-00-2502_2553002_2538210</v>
      </c>
      <c r="B73" t="str">
        <f t="shared" si="9"/>
        <v>1.1-00-X0200700738210</v>
      </c>
      <c r="C73" t="s">
        <v>1027</v>
      </c>
      <c r="D73" t="s">
        <v>639</v>
      </c>
      <c r="E73" t="s">
        <v>643</v>
      </c>
      <c r="F73" t="s">
        <v>812</v>
      </c>
      <c r="G73" t="s">
        <v>815</v>
      </c>
      <c r="H73" t="s">
        <v>829</v>
      </c>
      <c r="I73" t="s">
        <v>178</v>
      </c>
      <c r="J73">
        <v>5</v>
      </c>
      <c r="K73" t="s">
        <v>810</v>
      </c>
      <c r="L73">
        <v>3</v>
      </c>
      <c r="M73" t="s">
        <v>691</v>
      </c>
      <c r="N73" t="s">
        <v>830</v>
      </c>
      <c r="O73" t="s">
        <v>832</v>
      </c>
      <c r="P73" t="s">
        <v>1034</v>
      </c>
      <c r="Q73" t="s">
        <v>644</v>
      </c>
      <c r="R73" t="s">
        <v>178</v>
      </c>
      <c r="S73" t="s">
        <v>1066</v>
      </c>
      <c r="T73" t="s">
        <v>690</v>
      </c>
      <c r="U73" s="5" t="s">
        <v>691</v>
      </c>
      <c r="V73" t="str">
        <f t="shared" si="7"/>
        <v>007</v>
      </c>
      <c r="W73" t="s">
        <v>646</v>
      </c>
      <c r="X73" t="s">
        <v>257</v>
      </c>
      <c r="Y73">
        <v>3000</v>
      </c>
      <c r="Z73" t="s">
        <v>56</v>
      </c>
      <c r="AA73">
        <v>3821</v>
      </c>
      <c r="AB73" t="s">
        <v>228</v>
      </c>
      <c r="AC73">
        <v>0</v>
      </c>
      <c r="AD73" t="s">
        <v>58</v>
      </c>
      <c r="AE73" s="1">
        <v>364187.8</v>
      </c>
      <c r="AF73" s="1">
        <v>131385.79999999999</v>
      </c>
      <c r="AG73" s="1">
        <v>131385.79999999999</v>
      </c>
      <c r="AH73" s="1">
        <v>145000</v>
      </c>
      <c r="AI73" s="1">
        <v>160000</v>
      </c>
      <c r="AJ73" s="1">
        <v>14000.01</v>
      </c>
      <c r="AK73" s="1">
        <v>14000.01</v>
      </c>
    </row>
    <row r="74" spans="1:37" hidden="1" x14ac:dyDescent="0.35">
      <c r="A74" t="str">
        <f t="shared" si="8"/>
        <v>1.1-00-2502_2553002_2539220</v>
      </c>
      <c r="B74" t="str">
        <f t="shared" si="9"/>
        <v>1.1-14-X0200700739220</v>
      </c>
      <c r="C74" t="s">
        <v>1125</v>
      </c>
      <c r="D74" t="s">
        <v>249</v>
      </c>
      <c r="E74" t="s">
        <v>252</v>
      </c>
      <c r="F74" t="s">
        <v>812</v>
      </c>
      <c r="G74" t="s">
        <v>815</v>
      </c>
      <c r="H74" t="s">
        <v>829</v>
      </c>
      <c r="I74" t="s">
        <v>178</v>
      </c>
      <c r="J74">
        <v>5</v>
      </c>
      <c r="K74" t="s">
        <v>810</v>
      </c>
      <c r="L74">
        <v>3</v>
      </c>
      <c r="M74" t="s">
        <v>691</v>
      </c>
      <c r="N74" t="s">
        <v>830</v>
      </c>
      <c r="O74" t="s">
        <v>832</v>
      </c>
      <c r="P74" t="s">
        <v>1034</v>
      </c>
      <c r="Q74" t="s">
        <v>175</v>
      </c>
      <c r="R74" t="s">
        <v>178</v>
      </c>
      <c r="S74" t="s">
        <v>1066</v>
      </c>
      <c r="T74" t="s">
        <v>253</v>
      </c>
      <c r="U74" s="5" t="s">
        <v>256</v>
      </c>
      <c r="V74" t="s">
        <v>1066</v>
      </c>
      <c r="W74" t="s">
        <v>254</v>
      </c>
      <c r="X74" t="s">
        <v>257</v>
      </c>
      <c r="Y74">
        <v>3000</v>
      </c>
      <c r="Z74" t="s">
        <v>56</v>
      </c>
      <c r="AA74">
        <v>3922</v>
      </c>
      <c r="AB74" t="s">
        <v>258</v>
      </c>
      <c r="AC74">
        <v>0</v>
      </c>
      <c r="AD74" t="s">
        <v>58</v>
      </c>
      <c r="AE74" s="1">
        <v>812000</v>
      </c>
      <c r="AF74" s="1">
        <v>465866.34</v>
      </c>
      <c r="AG74" s="1">
        <v>465866.34</v>
      </c>
      <c r="AH74" s="1">
        <v>0</v>
      </c>
      <c r="AI74" s="1">
        <v>0</v>
      </c>
      <c r="AJ74" s="1">
        <v>0</v>
      </c>
      <c r="AK74" s="1">
        <v>0</v>
      </c>
    </row>
    <row r="75" spans="1:37" hidden="1" x14ac:dyDescent="0.35">
      <c r="A75" t="str">
        <f t="shared" si="8"/>
        <v>1.1-00-2502_2553002_2539220</v>
      </c>
      <c r="B75" t="str">
        <f t="shared" si="9"/>
        <v>1.1-00-X0200700739220</v>
      </c>
      <c r="C75" t="s">
        <v>1027</v>
      </c>
      <c r="D75" t="s">
        <v>639</v>
      </c>
      <c r="E75" t="s">
        <v>643</v>
      </c>
      <c r="F75" t="s">
        <v>812</v>
      </c>
      <c r="G75" t="s">
        <v>815</v>
      </c>
      <c r="H75" t="s">
        <v>829</v>
      </c>
      <c r="I75" t="s">
        <v>178</v>
      </c>
      <c r="J75">
        <v>5</v>
      </c>
      <c r="K75" t="s">
        <v>810</v>
      </c>
      <c r="L75">
        <v>3</v>
      </c>
      <c r="M75" t="s">
        <v>691</v>
      </c>
      <c r="N75" t="s">
        <v>830</v>
      </c>
      <c r="O75" t="s">
        <v>832</v>
      </c>
      <c r="P75" t="s">
        <v>1034</v>
      </c>
      <c r="Q75" t="s">
        <v>644</v>
      </c>
      <c r="R75" t="s">
        <v>178</v>
      </c>
      <c r="S75" t="s">
        <v>1066</v>
      </c>
      <c r="T75" t="s">
        <v>690</v>
      </c>
      <c r="U75" s="5" t="s">
        <v>691</v>
      </c>
      <c r="V75" t="str">
        <f>LEFT(W75,3)</f>
        <v>007</v>
      </c>
      <c r="W75" t="s">
        <v>646</v>
      </c>
      <c r="X75" t="s">
        <v>257</v>
      </c>
      <c r="Y75">
        <v>3000</v>
      </c>
      <c r="Z75" t="s">
        <v>56</v>
      </c>
      <c r="AA75">
        <v>3922</v>
      </c>
      <c r="AB75" t="s">
        <v>258</v>
      </c>
      <c r="AC75">
        <v>0</v>
      </c>
      <c r="AD75" t="s">
        <v>58</v>
      </c>
      <c r="AE75" s="1">
        <v>654168.37</v>
      </c>
      <c r="AF75" s="1">
        <v>327084.45</v>
      </c>
      <c r="AG75" s="1">
        <v>327084.45</v>
      </c>
      <c r="AH75" s="1">
        <v>1216175.0900000001</v>
      </c>
      <c r="AI75" s="1">
        <v>500000</v>
      </c>
      <c r="AJ75" s="1">
        <v>752924.61</v>
      </c>
      <c r="AK75" s="1">
        <v>660945.14</v>
      </c>
    </row>
    <row r="76" spans="1:37" hidden="1" x14ac:dyDescent="0.35">
      <c r="A76" t="str">
        <f t="shared" si="8"/>
        <v>1.1-00-2502_2553002_25445110</v>
      </c>
      <c r="B76" t="str">
        <f t="shared" si="9"/>
        <v>1.1-00-X02008007445110</v>
      </c>
      <c r="C76" t="s">
        <v>1027</v>
      </c>
      <c r="D76" t="s">
        <v>269</v>
      </c>
      <c r="E76" t="s">
        <v>274</v>
      </c>
      <c r="F76" t="s">
        <v>812</v>
      </c>
      <c r="G76" t="s">
        <v>815</v>
      </c>
      <c r="H76" t="s">
        <v>829</v>
      </c>
      <c r="I76" t="s">
        <v>178</v>
      </c>
      <c r="J76">
        <v>5</v>
      </c>
      <c r="K76" t="s">
        <v>810</v>
      </c>
      <c r="L76">
        <v>3</v>
      </c>
      <c r="M76" t="s">
        <v>691</v>
      </c>
      <c r="N76" t="s">
        <v>830</v>
      </c>
      <c r="O76" t="s">
        <v>832</v>
      </c>
      <c r="P76" t="s">
        <v>1034</v>
      </c>
      <c r="Q76" t="s">
        <v>175</v>
      </c>
      <c r="R76" t="s">
        <v>178</v>
      </c>
      <c r="S76" t="s">
        <v>1052</v>
      </c>
      <c r="T76" t="s">
        <v>281</v>
      </c>
      <c r="U76" s="5" t="s">
        <v>284</v>
      </c>
      <c r="V76" t="s">
        <v>1066</v>
      </c>
      <c r="W76" t="s">
        <v>254</v>
      </c>
      <c r="X76" t="s">
        <v>257</v>
      </c>
      <c r="Y76">
        <v>4000</v>
      </c>
      <c r="Z76" t="s">
        <v>233</v>
      </c>
      <c r="AA76">
        <v>4451</v>
      </c>
      <c r="AB76" t="s">
        <v>282</v>
      </c>
      <c r="AC76">
        <v>10</v>
      </c>
      <c r="AD76" t="s">
        <v>286</v>
      </c>
      <c r="AE76" s="1">
        <v>50000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</row>
    <row r="77" spans="1:37" hidden="1" x14ac:dyDescent="0.35">
      <c r="A77" t="str">
        <f t="shared" si="8"/>
        <v>1.1-00-2502_2553002_25445110</v>
      </c>
      <c r="B77" t="str">
        <f t="shared" si="9"/>
        <v>1.1-00-X02008007445110</v>
      </c>
      <c r="C77" t="s">
        <v>1027</v>
      </c>
      <c r="D77" t="s">
        <v>639</v>
      </c>
      <c r="E77" t="s">
        <v>643</v>
      </c>
      <c r="F77" t="s">
        <v>812</v>
      </c>
      <c r="G77" t="s">
        <v>815</v>
      </c>
      <c r="H77" t="s">
        <v>829</v>
      </c>
      <c r="I77" t="s">
        <v>178</v>
      </c>
      <c r="J77">
        <v>5</v>
      </c>
      <c r="K77" t="s">
        <v>810</v>
      </c>
      <c r="L77">
        <v>3</v>
      </c>
      <c r="M77" t="s">
        <v>691</v>
      </c>
      <c r="N77" t="s">
        <v>830</v>
      </c>
      <c r="O77" t="s">
        <v>832</v>
      </c>
      <c r="P77" t="s">
        <v>1034</v>
      </c>
      <c r="Q77" t="s">
        <v>644</v>
      </c>
      <c r="R77" t="s">
        <v>178</v>
      </c>
      <c r="S77" t="s">
        <v>1052</v>
      </c>
      <c r="T77" t="s">
        <v>645</v>
      </c>
      <c r="U77" s="5" t="s">
        <v>284</v>
      </c>
      <c r="V77" t="str">
        <f t="shared" ref="V77" si="10">LEFT(W77,3)</f>
        <v>007</v>
      </c>
      <c r="W77" t="s">
        <v>646</v>
      </c>
      <c r="X77" t="s">
        <v>257</v>
      </c>
      <c r="Y77">
        <v>4000</v>
      </c>
      <c r="Z77" t="s">
        <v>233</v>
      </c>
      <c r="AA77">
        <v>4451</v>
      </c>
      <c r="AB77" t="s">
        <v>282</v>
      </c>
      <c r="AC77">
        <v>10</v>
      </c>
      <c r="AD77" t="s">
        <v>285</v>
      </c>
      <c r="AE77" s="1">
        <v>210000</v>
      </c>
      <c r="AF77" s="1">
        <v>0</v>
      </c>
      <c r="AG77" s="1">
        <v>0</v>
      </c>
      <c r="AH77" s="1">
        <v>210000</v>
      </c>
      <c r="AI77" s="1">
        <v>199500</v>
      </c>
      <c r="AJ77" s="1">
        <v>0</v>
      </c>
      <c r="AK77" s="1">
        <v>0</v>
      </c>
    </row>
    <row r="78" spans="1:37" hidden="1" x14ac:dyDescent="0.35">
      <c r="A78" t="str">
        <f t="shared" ref="A78:A102" si="11">CONCATENATE(F78,H78,J78,L78,N78,AA78,AC78)</f>
        <v>1.1-00-2501_2541001_2544510</v>
      </c>
      <c r="B78" t="str">
        <f t="shared" ref="B78:B102" si="12">CONCATENATE(C78,P78,S78,V78,AA78,AC78)</f>
        <v>1.1-00-X0100100144510</v>
      </c>
      <c r="C78" t="s">
        <v>1027</v>
      </c>
      <c r="D78" t="s">
        <v>639</v>
      </c>
      <c r="E78" t="s">
        <v>643</v>
      </c>
      <c r="F78" t="s">
        <v>812</v>
      </c>
      <c r="G78" t="s">
        <v>815</v>
      </c>
      <c r="H78" t="s">
        <v>935</v>
      </c>
      <c r="I78" t="s">
        <v>109</v>
      </c>
      <c r="J78">
        <v>4</v>
      </c>
      <c r="K78" t="s">
        <v>224</v>
      </c>
      <c r="L78">
        <v>1</v>
      </c>
      <c r="M78" t="s">
        <v>343</v>
      </c>
      <c r="N78" t="s">
        <v>936</v>
      </c>
      <c r="O78" t="s">
        <v>344</v>
      </c>
      <c r="P78" t="s">
        <v>1035</v>
      </c>
      <c r="Q78" t="s">
        <v>663</v>
      </c>
      <c r="R78" t="s">
        <v>109</v>
      </c>
      <c r="S78" t="s">
        <v>1057</v>
      </c>
      <c r="T78" t="s">
        <v>664</v>
      </c>
      <c r="U78" s="5" t="s">
        <v>343</v>
      </c>
      <c r="V78" t="str">
        <f t="shared" ref="V78:V96" si="13">LEFT(W78,3)</f>
        <v>001</v>
      </c>
      <c r="W78" t="s">
        <v>665</v>
      </c>
      <c r="X78" t="s">
        <v>344</v>
      </c>
      <c r="Y78">
        <v>4000</v>
      </c>
      <c r="Z78" t="s">
        <v>233</v>
      </c>
      <c r="AA78">
        <v>4451</v>
      </c>
      <c r="AB78" t="s">
        <v>282</v>
      </c>
      <c r="AC78">
        <v>0</v>
      </c>
      <c r="AD78" t="s">
        <v>58</v>
      </c>
      <c r="AE78" s="1">
        <v>95000</v>
      </c>
      <c r="AF78" s="1">
        <v>70000</v>
      </c>
      <c r="AG78" s="1">
        <v>70000</v>
      </c>
      <c r="AH78" s="1">
        <v>387061</v>
      </c>
      <c r="AI78" s="1">
        <v>640000</v>
      </c>
      <c r="AJ78" s="1">
        <v>298530.5</v>
      </c>
      <c r="AK78" s="1">
        <v>298530.5</v>
      </c>
    </row>
    <row r="79" spans="1:37" hidden="1" x14ac:dyDescent="0.35">
      <c r="A79" t="str">
        <f t="shared" si="11"/>
        <v>1.1-00-2501_2541001_2544110</v>
      </c>
      <c r="B79" t="str">
        <f t="shared" si="12"/>
        <v>1.1-00-X0100100144110</v>
      </c>
      <c r="C79" t="s">
        <v>1027</v>
      </c>
      <c r="D79" t="s">
        <v>639</v>
      </c>
      <c r="E79" t="s">
        <v>643</v>
      </c>
      <c r="F79" t="s">
        <v>812</v>
      </c>
      <c r="G79" t="s">
        <v>815</v>
      </c>
      <c r="H79" t="s">
        <v>935</v>
      </c>
      <c r="I79" t="s">
        <v>109</v>
      </c>
      <c r="J79">
        <v>4</v>
      </c>
      <c r="K79" t="s">
        <v>224</v>
      </c>
      <c r="L79">
        <v>1</v>
      </c>
      <c r="M79" t="s">
        <v>343</v>
      </c>
      <c r="N79" t="s">
        <v>936</v>
      </c>
      <c r="O79" t="s">
        <v>344</v>
      </c>
      <c r="P79" t="s">
        <v>1035</v>
      </c>
      <c r="Q79" t="s">
        <v>663</v>
      </c>
      <c r="R79" t="s">
        <v>109</v>
      </c>
      <c r="S79" t="s">
        <v>1057</v>
      </c>
      <c r="T79" t="s">
        <v>664</v>
      </c>
      <c r="U79" s="5" t="s">
        <v>343</v>
      </c>
      <c r="V79" t="str">
        <f t="shared" si="13"/>
        <v>001</v>
      </c>
      <c r="W79" t="s">
        <v>665</v>
      </c>
      <c r="X79" t="s">
        <v>344</v>
      </c>
      <c r="Y79">
        <v>4000</v>
      </c>
      <c r="Z79" t="s">
        <v>233</v>
      </c>
      <c r="AA79">
        <v>4411</v>
      </c>
      <c r="AB79" t="s">
        <v>231</v>
      </c>
      <c r="AC79">
        <v>0</v>
      </c>
      <c r="AD79" t="s">
        <v>58</v>
      </c>
      <c r="AE79" s="1">
        <v>3324847</v>
      </c>
      <c r="AF79" s="1">
        <v>3146310</v>
      </c>
      <c r="AG79" s="1">
        <v>3146310</v>
      </c>
      <c r="AH79" s="1">
        <v>2686185</v>
      </c>
      <c r="AI79" s="1">
        <v>2163246</v>
      </c>
      <c r="AJ79" s="1">
        <v>2588963.2999999998</v>
      </c>
      <c r="AK79" s="1">
        <v>2588963.2999999998</v>
      </c>
    </row>
    <row r="80" spans="1:37" hidden="1" x14ac:dyDescent="0.35">
      <c r="A80" t="str">
        <f t="shared" si="11"/>
        <v>1.1-00-2501_2541001_2544112</v>
      </c>
      <c r="B80" t="str">
        <f t="shared" si="12"/>
        <v>1.1-00-X0100100144112</v>
      </c>
      <c r="C80" t="s">
        <v>1027</v>
      </c>
      <c r="D80" t="s">
        <v>639</v>
      </c>
      <c r="E80" t="s">
        <v>643</v>
      </c>
      <c r="F80" t="s">
        <v>812</v>
      </c>
      <c r="G80" t="s">
        <v>815</v>
      </c>
      <c r="H80" t="s">
        <v>935</v>
      </c>
      <c r="I80" t="s">
        <v>109</v>
      </c>
      <c r="J80">
        <v>4</v>
      </c>
      <c r="K80" t="s">
        <v>224</v>
      </c>
      <c r="L80">
        <v>1</v>
      </c>
      <c r="M80" t="s">
        <v>343</v>
      </c>
      <c r="N80" t="s">
        <v>936</v>
      </c>
      <c r="O80" t="s">
        <v>344</v>
      </c>
      <c r="P80" t="s">
        <v>1035</v>
      </c>
      <c r="Q80" t="s">
        <v>663</v>
      </c>
      <c r="R80" t="s">
        <v>109</v>
      </c>
      <c r="S80" t="s">
        <v>1057</v>
      </c>
      <c r="T80" t="s">
        <v>664</v>
      </c>
      <c r="U80" s="5" t="s">
        <v>343</v>
      </c>
      <c r="V80" t="str">
        <f t="shared" si="13"/>
        <v>001</v>
      </c>
      <c r="W80" t="s">
        <v>665</v>
      </c>
      <c r="X80" t="s">
        <v>344</v>
      </c>
      <c r="Y80">
        <v>4000</v>
      </c>
      <c r="Z80" t="s">
        <v>233</v>
      </c>
      <c r="AA80">
        <v>4411</v>
      </c>
      <c r="AB80" t="s">
        <v>231</v>
      </c>
      <c r="AC80">
        <v>2</v>
      </c>
      <c r="AD80" t="s">
        <v>345</v>
      </c>
      <c r="AE80" s="1">
        <v>211500</v>
      </c>
      <c r="AF80" s="1">
        <v>186000</v>
      </c>
      <c r="AG80" s="1">
        <v>186000</v>
      </c>
      <c r="AH80" s="1">
        <v>324000</v>
      </c>
      <c r="AI80" s="1">
        <v>324000</v>
      </c>
      <c r="AJ80" s="1">
        <v>160500</v>
      </c>
      <c r="AK80" s="1">
        <v>160500</v>
      </c>
    </row>
    <row r="81" spans="1:37" hidden="1" x14ac:dyDescent="0.35">
      <c r="A81" t="str">
        <f t="shared" si="11"/>
        <v>1.1-00-2501_2541001_2544513</v>
      </c>
      <c r="B81" t="str">
        <f t="shared" si="12"/>
        <v>1.1-00-X0100100144513</v>
      </c>
      <c r="C81" t="s">
        <v>1027</v>
      </c>
      <c r="D81" t="s">
        <v>639</v>
      </c>
      <c r="E81" t="s">
        <v>643</v>
      </c>
      <c r="F81" t="s">
        <v>812</v>
      </c>
      <c r="G81" t="s">
        <v>815</v>
      </c>
      <c r="H81" t="s">
        <v>935</v>
      </c>
      <c r="I81" t="s">
        <v>109</v>
      </c>
      <c r="J81">
        <v>4</v>
      </c>
      <c r="K81" t="s">
        <v>224</v>
      </c>
      <c r="L81">
        <v>1</v>
      </c>
      <c r="M81" t="s">
        <v>343</v>
      </c>
      <c r="N81" t="s">
        <v>936</v>
      </c>
      <c r="O81" t="s">
        <v>344</v>
      </c>
      <c r="P81" t="s">
        <v>1035</v>
      </c>
      <c r="Q81" t="s">
        <v>663</v>
      </c>
      <c r="R81" t="s">
        <v>109</v>
      </c>
      <c r="S81" t="s">
        <v>1057</v>
      </c>
      <c r="T81" t="s">
        <v>664</v>
      </c>
      <c r="U81" s="5" t="s">
        <v>343</v>
      </c>
      <c r="V81" t="str">
        <f t="shared" si="13"/>
        <v>001</v>
      </c>
      <c r="W81" t="s">
        <v>665</v>
      </c>
      <c r="X81" t="s">
        <v>344</v>
      </c>
      <c r="Y81">
        <v>4000</v>
      </c>
      <c r="Z81" t="s">
        <v>233</v>
      </c>
      <c r="AA81">
        <v>4451</v>
      </c>
      <c r="AB81" t="s">
        <v>282</v>
      </c>
      <c r="AC81">
        <v>3</v>
      </c>
      <c r="AD81" t="s">
        <v>348</v>
      </c>
      <c r="AE81" s="1">
        <v>180000</v>
      </c>
      <c r="AF81" s="1">
        <v>165000</v>
      </c>
      <c r="AG81" s="1">
        <v>165000</v>
      </c>
      <c r="AH81" s="1">
        <v>180000</v>
      </c>
      <c r="AI81" s="1">
        <v>180000</v>
      </c>
      <c r="AJ81" s="1">
        <v>180000</v>
      </c>
      <c r="AK81" s="1">
        <v>180000</v>
      </c>
    </row>
    <row r="82" spans="1:37" hidden="1" x14ac:dyDescent="0.35">
      <c r="A82" t="str">
        <f t="shared" si="11"/>
        <v>22110</v>
      </c>
      <c r="B82" t="str">
        <f t="shared" si="12"/>
        <v>1.1-00-X0100500522110</v>
      </c>
      <c r="C82" t="s">
        <v>1027</v>
      </c>
      <c r="D82" t="s">
        <v>639</v>
      </c>
      <c r="E82" t="s">
        <v>643</v>
      </c>
      <c r="P82" t="s">
        <v>1035</v>
      </c>
      <c r="Q82" t="s">
        <v>663</v>
      </c>
      <c r="R82" t="s">
        <v>109</v>
      </c>
      <c r="S82" t="s">
        <v>1059</v>
      </c>
      <c r="T82" t="s">
        <v>670</v>
      </c>
      <c r="U82" t="s">
        <v>359</v>
      </c>
      <c r="V82" t="str">
        <f t="shared" si="13"/>
        <v>005</v>
      </c>
      <c r="W82" t="s">
        <v>671</v>
      </c>
      <c r="X82" t="s">
        <v>360</v>
      </c>
      <c r="Y82">
        <v>2000</v>
      </c>
      <c r="Z82" t="s">
        <v>105</v>
      </c>
      <c r="AA82">
        <v>2211</v>
      </c>
      <c r="AB82" t="s">
        <v>307</v>
      </c>
      <c r="AC82">
        <v>0</v>
      </c>
      <c r="AD82" t="s">
        <v>58</v>
      </c>
      <c r="AE82" s="1">
        <v>35265</v>
      </c>
      <c r="AF82" s="1">
        <v>35264</v>
      </c>
      <c r="AG82" s="1">
        <v>35264</v>
      </c>
      <c r="AH82" s="1">
        <v>100000</v>
      </c>
      <c r="AI82" s="1">
        <v>0</v>
      </c>
      <c r="AJ82" s="1">
        <v>88952.35</v>
      </c>
      <c r="AK82" s="1">
        <v>88952.35</v>
      </c>
    </row>
    <row r="83" spans="1:37" hidden="1" x14ac:dyDescent="0.35">
      <c r="A83" t="str">
        <f t="shared" si="11"/>
        <v>1.1-00-2506_25516011_2522110</v>
      </c>
      <c r="B83" t="str">
        <f t="shared" si="12"/>
        <v>1.1-00-X0100200222110</v>
      </c>
      <c r="C83" t="s">
        <v>1027</v>
      </c>
      <c r="D83" t="s">
        <v>639</v>
      </c>
      <c r="E83" t="s">
        <v>643</v>
      </c>
      <c r="F83" t="s">
        <v>812</v>
      </c>
      <c r="G83" t="s">
        <v>815</v>
      </c>
      <c r="H83" t="s">
        <v>839</v>
      </c>
      <c r="I83" t="s">
        <v>111</v>
      </c>
      <c r="J83">
        <v>5</v>
      </c>
      <c r="K83" t="s">
        <v>810</v>
      </c>
      <c r="L83">
        <v>16</v>
      </c>
      <c r="M83" t="s">
        <v>355</v>
      </c>
      <c r="N83" t="s">
        <v>847</v>
      </c>
      <c r="O83" t="s">
        <v>848</v>
      </c>
      <c r="P83" t="s">
        <v>1035</v>
      </c>
      <c r="Q83" t="s">
        <v>663</v>
      </c>
      <c r="R83" t="s">
        <v>109</v>
      </c>
      <c r="S83" t="s">
        <v>1058</v>
      </c>
      <c r="T83" t="s">
        <v>667</v>
      </c>
      <c r="U83" t="s">
        <v>355</v>
      </c>
      <c r="V83" t="str">
        <f t="shared" si="13"/>
        <v>002</v>
      </c>
      <c r="W83" t="s">
        <v>668</v>
      </c>
      <c r="X83" t="s">
        <v>356</v>
      </c>
      <c r="Y83">
        <v>2000</v>
      </c>
      <c r="Z83" t="s">
        <v>105</v>
      </c>
      <c r="AA83">
        <v>2211</v>
      </c>
      <c r="AB83" t="s">
        <v>307</v>
      </c>
      <c r="AC83">
        <v>0</v>
      </c>
      <c r="AD83" t="s">
        <v>58</v>
      </c>
      <c r="AE83" s="1">
        <v>109637.99</v>
      </c>
      <c r="AF83" s="1">
        <v>81655.42</v>
      </c>
      <c r="AG83" s="1">
        <v>81655.42</v>
      </c>
      <c r="AH83" s="1">
        <v>180000</v>
      </c>
      <c r="AI83" s="1">
        <v>100000</v>
      </c>
      <c r="AJ83" s="1">
        <v>25638.22</v>
      </c>
      <c r="AK83" s="1">
        <v>25638.22</v>
      </c>
    </row>
    <row r="84" spans="1:37" hidden="1" x14ac:dyDescent="0.35">
      <c r="A84" t="str">
        <f t="shared" si="11"/>
        <v>1.1-00-2506_25516011_2522310</v>
      </c>
      <c r="B84" t="str">
        <f t="shared" si="12"/>
        <v>1.1-00-X0100200222310</v>
      </c>
      <c r="C84" t="s">
        <v>1027</v>
      </c>
      <c r="D84" t="s">
        <v>639</v>
      </c>
      <c r="E84" t="s">
        <v>643</v>
      </c>
      <c r="F84" t="s">
        <v>812</v>
      </c>
      <c r="G84" t="s">
        <v>815</v>
      </c>
      <c r="H84" t="s">
        <v>839</v>
      </c>
      <c r="I84" t="s">
        <v>111</v>
      </c>
      <c r="J84">
        <v>5</v>
      </c>
      <c r="K84" t="s">
        <v>810</v>
      </c>
      <c r="L84">
        <v>16</v>
      </c>
      <c r="M84" t="s">
        <v>355</v>
      </c>
      <c r="N84" t="s">
        <v>847</v>
      </c>
      <c r="O84" t="s">
        <v>848</v>
      </c>
      <c r="P84" t="s">
        <v>1035</v>
      </c>
      <c r="Q84" t="s">
        <v>663</v>
      </c>
      <c r="R84" t="s">
        <v>109</v>
      </c>
      <c r="S84" t="s">
        <v>1058</v>
      </c>
      <c r="T84" t="s">
        <v>667</v>
      </c>
      <c r="U84" t="s">
        <v>355</v>
      </c>
      <c r="V84" t="str">
        <f t="shared" si="13"/>
        <v>002</v>
      </c>
      <c r="W84" t="s">
        <v>668</v>
      </c>
      <c r="X84" t="s">
        <v>356</v>
      </c>
      <c r="Y84">
        <v>2000</v>
      </c>
      <c r="Z84" t="s">
        <v>105</v>
      </c>
      <c r="AA84">
        <v>2231</v>
      </c>
      <c r="AB84" t="s">
        <v>308</v>
      </c>
      <c r="AC84">
        <v>0</v>
      </c>
      <c r="AD84" t="s">
        <v>58</v>
      </c>
      <c r="AE84" s="1">
        <v>0</v>
      </c>
      <c r="AF84" s="1">
        <v>0</v>
      </c>
      <c r="AG84" s="1">
        <v>0</v>
      </c>
      <c r="AH84" s="1">
        <v>10000</v>
      </c>
      <c r="AI84" s="1">
        <v>0</v>
      </c>
      <c r="AJ84" s="1">
        <v>1139.3499999999999</v>
      </c>
      <c r="AK84" s="1">
        <v>1139.3499999999999</v>
      </c>
    </row>
    <row r="85" spans="1:37" hidden="1" x14ac:dyDescent="0.35">
      <c r="A85" t="str">
        <f t="shared" si="11"/>
        <v>1.1-00-2506_25516011_2524610</v>
      </c>
      <c r="B85" t="str">
        <f t="shared" si="12"/>
        <v>1.1-00-X0100200224610</v>
      </c>
      <c r="C85" t="s">
        <v>1027</v>
      </c>
      <c r="D85" t="s">
        <v>639</v>
      </c>
      <c r="E85" t="s">
        <v>643</v>
      </c>
      <c r="F85" t="s">
        <v>812</v>
      </c>
      <c r="G85" t="s">
        <v>815</v>
      </c>
      <c r="H85" t="s">
        <v>839</v>
      </c>
      <c r="I85" t="s">
        <v>111</v>
      </c>
      <c r="J85">
        <v>5</v>
      </c>
      <c r="K85" t="s">
        <v>810</v>
      </c>
      <c r="L85">
        <v>16</v>
      </c>
      <c r="M85" t="s">
        <v>355</v>
      </c>
      <c r="N85" t="s">
        <v>847</v>
      </c>
      <c r="O85" t="s">
        <v>848</v>
      </c>
      <c r="P85" t="s">
        <v>1035</v>
      </c>
      <c r="Q85" t="s">
        <v>663</v>
      </c>
      <c r="R85" t="s">
        <v>109</v>
      </c>
      <c r="S85" t="s">
        <v>1058</v>
      </c>
      <c r="T85" t="s">
        <v>667</v>
      </c>
      <c r="U85" t="s">
        <v>355</v>
      </c>
      <c r="V85" t="str">
        <f t="shared" si="13"/>
        <v>002</v>
      </c>
      <c r="W85" t="s">
        <v>668</v>
      </c>
      <c r="X85" t="s">
        <v>356</v>
      </c>
      <c r="Y85">
        <v>2000</v>
      </c>
      <c r="Z85" t="s">
        <v>105</v>
      </c>
      <c r="AA85">
        <v>2461</v>
      </c>
      <c r="AB85" t="s">
        <v>372</v>
      </c>
      <c r="AC85">
        <v>0</v>
      </c>
      <c r="AD85" t="s">
        <v>58</v>
      </c>
      <c r="AE85" s="1">
        <v>0</v>
      </c>
      <c r="AF85" s="1">
        <v>0</v>
      </c>
      <c r="AG85" s="1">
        <v>0</v>
      </c>
      <c r="AH85" s="1">
        <v>10000</v>
      </c>
      <c r="AI85" s="1">
        <v>0</v>
      </c>
      <c r="AJ85" s="1">
        <v>2700.86</v>
      </c>
      <c r="AK85" s="1">
        <v>2700.86</v>
      </c>
    </row>
    <row r="86" spans="1:37" hidden="1" x14ac:dyDescent="0.35">
      <c r="A86" t="str">
        <f t="shared" si="11"/>
        <v>32910</v>
      </c>
      <c r="B86" t="str">
        <f t="shared" si="12"/>
        <v>1.1-00-X0100500532910</v>
      </c>
      <c r="C86" t="s">
        <v>1027</v>
      </c>
      <c r="D86" t="s">
        <v>639</v>
      </c>
      <c r="E86" t="s">
        <v>643</v>
      </c>
      <c r="P86" t="s">
        <v>1035</v>
      </c>
      <c r="Q86" t="s">
        <v>663</v>
      </c>
      <c r="R86" t="s">
        <v>109</v>
      </c>
      <c r="S86" t="s">
        <v>1059</v>
      </c>
      <c r="T86" t="s">
        <v>670</v>
      </c>
      <c r="U86" t="s">
        <v>359</v>
      </c>
      <c r="V86" t="str">
        <f t="shared" si="13"/>
        <v>005</v>
      </c>
      <c r="W86" t="s">
        <v>671</v>
      </c>
      <c r="X86" t="s">
        <v>360</v>
      </c>
      <c r="Y86">
        <v>3000</v>
      </c>
      <c r="Z86" t="s">
        <v>56</v>
      </c>
      <c r="AA86">
        <v>3291</v>
      </c>
      <c r="AB86" t="s">
        <v>315</v>
      </c>
      <c r="AC86">
        <v>0</v>
      </c>
      <c r="AD86" t="s">
        <v>58</v>
      </c>
      <c r="AE86" s="1">
        <v>0</v>
      </c>
      <c r="AF86" s="1">
        <v>0</v>
      </c>
      <c r="AG86" s="1">
        <v>0</v>
      </c>
      <c r="AH86" s="1">
        <v>371710.4</v>
      </c>
      <c r="AI86" s="1">
        <v>0</v>
      </c>
      <c r="AJ86" s="1">
        <v>335634.4</v>
      </c>
      <c r="AK86" s="1">
        <v>335634.4</v>
      </c>
    </row>
    <row r="87" spans="1:37" hidden="1" x14ac:dyDescent="0.35">
      <c r="A87" t="str">
        <f t="shared" si="11"/>
        <v>1.1-00-2506_25516011_2532910</v>
      </c>
      <c r="B87" t="str">
        <f t="shared" si="12"/>
        <v>1.1-00-X0100200232910</v>
      </c>
      <c r="C87" t="s">
        <v>1027</v>
      </c>
      <c r="D87" t="s">
        <v>639</v>
      </c>
      <c r="E87" t="s">
        <v>643</v>
      </c>
      <c r="F87" t="s">
        <v>812</v>
      </c>
      <c r="G87" t="s">
        <v>815</v>
      </c>
      <c r="H87" t="s">
        <v>839</v>
      </c>
      <c r="I87" t="s">
        <v>111</v>
      </c>
      <c r="J87">
        <v>5</v>
      </c>
      <c r="K87" t="s">
        <v>810</v>
      </c>
      <c r="L87">
        <v>16</v>
      </c>
      <c r="M87" t="s">
        <v>355</v>
      </c>
      <c r="N87" t="s">
        <v>847</v>
      </c>
      <c r="O87" t="s">
        <v>848</v>
      </c>
      <c r="P87" t="s">
        <v>1035</v>
      </c>
      <c r="Q87" t="s">
        <v>663</v>
      </c>
      <c r="R87" t="s">
        <v>109</v>
      </c>
      <c r="S87" t="s">
        <v>1058</v>
      </c>
      <c r="T87" t="s">
        <v>667</v>
      </c>
      <c r="U87" t="s">
        <v>355</v>
      </c>
      <c r="V87" t="str">
        <f t="shared" si="13"/>
        <v>002</v>
      </c>
      <c r="W87" t="s">
        <v>668</v>
      </c>
      <c r="X87" t="s">
        <v>356</v>
      </c>
      <c r="Y87">
        <v>3000</v>
      </c>
      <c r="Z87" t="s">
        <v>56</v>
      </c>
      <c r="AA87">
        <v>3291</v>
      </c>
      <c r="AB87" t="s">
        <v>315</v>
      </c>
      <c r="AC87">
        <v>0</v>
      </c>
      <c r="AD87" t="s">
        <v>58</v>
      </c>
      <c r="AE87" s="1">
        <v>321686</v>
      </c>
      <c r="AF87" s="1">
        <v>311686</v>
      </c>
      <c r="AG87" s="1">
        <v>311686</v>
      </c>
      <c r="AH87" s="1">
        <v>5000</v>
      </c>
      <c r="AI87" s="1">
        <v>500000</v>
      </c>
      <c r="AJ87" s="1">
        <v>0</v>
      </c>
      <c r="AK87" s="1">
        <v>0</v>
      </c>
    </row>
    <row r="88" spans="1:37" hidden="1" x14ac:dyDescent="0.35">
      <c r="A88" t="str">
        <f t="shared" si="11"/>
        <v>35810</v>
      </c>
      <c r="B88" t="str">
        <f t="shared" si="12"/>
        <v>1.1-00-X0100500535810</v>
      </c>
      <c r="C88" t="s">
        <v>1027</v>
      </c>
      <c r="D88" t="s">
        <v>639</v>
      </c>
      <c r="E88" t="s">
        <v>643</v>
      </c>
      <c r="P88" t="s">
        <v>1035</v>
      </c>
      <c r="Q88" t="s">
        <v>663</v>
      </c>
      <c r="R88" t="s">
        <v>109</v>
      </c>
      <c r="S88" t="s">
        <v>1059</v>
      </c>
      <c r="T88" t="s">
        <v>670</v>
      </c>
      <c r="U88" t="s">
        <v>359</v>
      </c>
      <c r="V88" t="str">
        <f t="shared" si="13"/>
        <v>005</v>
      </c>
      <c r="W88" t="s">
        <v>671</v>
      </c>
      <c r="X88" t="s">
        <v>360</v>
      </c>
      <c r="Y88">
        <v>3000</v>
      </c>
      <c r="Z88" t="s">
        <v>56</v>
      </c>
      <c r="AA88">
        <v>3581</v>
      </c>
      <c r="AB88" t="s">
        <v>190</v>
      </c>
      <c r="AC88">
        <v>0</v>
      </c>
      <c r="AD88" t="s">
        <v>58</v>
      </c>
      <c r="AE88" s="1">
        <v>0</v>
      </c>
      <c r="AF88" s="1">
        <v>0</v>
      </c>
      <c r="AG88" s="1">
        <v>0</v>
      </c>
      <c r="AH88" s="1">
        <v>820.82</v>
      </c>
      <c r="AI88" s="1">
        <v>0</v>
      </c>
      <c r="AJ88" s="1">
        <v>820.82</v>
      </c>
      <c r="AK88" s="1">
        <v>820.82</v>
      </c>
    </row>
    <row r="89" spans="1:37" hidden="1" x14ac:dyDescent="0.35">
      <c r="A89" t="str">
        <f t="shared" si="11"/>
        <v>1.1-00-2506_25514009_2527110</v>
      </c>
      <c r="B89" t="str">
        <f t="shared" si="12"/>
        <v>1.1-00-X0100300327110</v>
      </c>
      <c r="C89" t="s">
        <v>1027</v>
      </c>
      <c r="D89" t="s">
        <v>639</v>
      </c>
      <c r="E89" t="s">
        <v>643</v>
      </c>
      <c r="F89" t="s">
        <v>812</v>
      </c>
      <c r="G89" t="s">
        <v>815</v>
      </c>
      <c r="H89" t="s">
        <v>839</v>
      </c>
      <c r="I89" t="s">
        <v>111</v>
      </c>
      <c r="J89">
        <v>5</v>
      </c>
      <c r="K89" t="s">
        <v>810</v>
      </c>
      <c r="L89">
        <v>14</v>
      </c>
      <c r="M89" t="s">
        <v>843</v>
      </c>
      <c r="N89" t="s">
        <v>842</v>
      </c>
      <c r="O89" t="s">
        <v>110</v>
      </c>
      <c r="P89" t="s">
        <v>1035</v>
      </c>
      <c r="Q89" t="s">
        <v>663</v>
      </c>
      <c r="R89" t="s">
        <v>109</v>
      </c>
      <c r="S89" t="s">
        <v>1060</v>
      </c>
      <c r="T89" t="s">
        <v>673</v>
      </c>
      <c r="U89" t="s">
        <v>110</v>
      </c>
      <c r="V89" t="str">
        <f t="shared" si="13"/>
        <v>003</v>
      </c>
      <c r="W89" t="s">
        <v>674</v>
      </c>
      <c r="X89" t="s">
        <v>111</v>
      </c>
      <c r="Y89">
        <v>2000</v>
      </c>
      <c r="Z89" t="s">
        <v>105</v>
      </c>
      <c r="AA89">
        <v>2711</v>
      </c>
      <c r="AB89" t="s">
        <v>106</v>
      </c>
      <c r="AC89">
        <v>0</v>
      </c>
      <c r="AD89" t="s">
        <v>58</v>
      </c>
      <c r="AE89" s="1">
        <v>1204801.17</v>
      </c>
      <c r="AF89" s="1">
        <v>1204801.17</v>
      </c>
      <c r="AG89" s="1">
        <v>484607.4</v>
      </c>
      <c r="AH89" s="1">
        <v>1526756.09</v>
      </c>
      <c r="AI89" s="1">
        <v>2926756.09</v>
      </c>
      <c r="AJ89" s="1">
        <v>950116.68</v>
      </c>
      <c r="AK89" s="1">
        <v>950116.68</v>
      </c>
    </row>
    <row r="90" spans="1:37" hidden="1" x14ac:dyDescent="0.35">
      <c r="A90" t="str">
        <f t="shared" si="11"/>
        <v>1.1-00-2506_25513008_2531810</v>
      </c>
      <c r="B90" t="str">
        <f t="shared" si="12"/>
        <v>1.1-00-X0100400431810</v>
      </c>
      <c r="C90" t="s">
        <v>1027</v>
      </c>
      <c r="D90" t="s">
        <v>639</v>
      </c>
      <c r="E90" t="s">
        <v>643</v>
      </c>
      <c r="F90" t="s">
        <v>812</v>
      </c>
      <c r="G90" t="s">
        <v>815</v>
      </c>
      <c r="H90" t="s">
        <v>839</v>
      </c>
      <c r="I90" t="s">
        <v>111</v>
      </c>
      <c r="J90">
        <v>5</v>
      </c>
      <c r="K90" t="s">
        <v>810</v>
      </c>
      <c r="L90">
        <v>13</v>
      </c>
      <c r="M90" t="s">
        <v>238</v>
      </c>
      <c r="N90" t="s">
        <v>840</v>
      </c>
      <c r="O90" t="s">
        <v>841</v>
      </c>
      <c r="P90" t="s">
        <v>1035</v>
      </c>
      <c r="Q90" t="s">
        <v>663</v>
      </c>
      <c r="R90" t="s">
        <v>109</v>
      </c>
      <c r="S90" t="s">
        <v>1061</v>
      </c>
      <c r="T90" t="s">
        <v>675</v>
      </c>
      <c r="U90" t="s">
        <v>238</v>
      </c>
      <c r="V90" t="str">
        <f t="shared" si="13"/>
        <v>004</v>
      </c>
      <c r="W90" t="s">
        <v>676</v>
      </c>
      <c r="X90" t="s">
        <v>239</v>
      </c>
      <c r="Y90">
        <v>3000</v>
      </c>
      <c r="Z90" t="s">
        <v>56</v>
      </c>
      <c r="AA90">
        <v>3181</v>
      </c>
      <c r="AB90" t="s">
        <v>314</v>
      </c>
      <c r="AC90">
        <v>0</v>
      </c>
      <c r="AD90" t="s">
        <v>58</v>
      </c>
      <c r="AE90" s="1">
        <v>0</v>
      </c>
      <c r="AF90" s="1">
        <v>0</v>
      </c>
      <c r="AG90" s="1">
        <v>0</v>
      </c>
      <c r="AH90" s="1">
        <v>0</v>
      </c>
      <c r="AI90" s="1">
        <v>5000</v>
      </c>
      <c r="AJ90" s="1">
        <v>0</v>
      </c>
      <c r="AK90" s="1">
        <v>0</v>
      </c>
    </row>
    <row r="91" spans="1:37" hidden="1" x14ac:dyDescent="0.35">
      <c r="A91" t="str">
        <f t="shared" si="11"/>
        <v>1.1-00-2506_25513008_2533910</v>
      </c>
      <c r="B91" t="str">
        <f t="shared" si="12"/>
        <v>1.1-00-X0100400433910</v>
      </c>
      <c r="C91" t="s">
        <v>1027</v>
      </c>
      <c r="D91" t="s">
        <v>639</v>
      </c>
      <c r="E91" t="s">
        <v>643</v>
      </c>
      <c r="F91" t="s">
        <v>812</v>
      </c>
      <c r="G91" t="s">
        <v>815</v>
      </c>
      <c r="H91" t="s">
        <v>839</v>
      </c>
      <c r="I91" t="s">
        <v>111</v>
      </c>
      <c r="J91">
        <v>5</v>
      </c>
      <c r="K91" t="s">
        <v>810</v>
      </c>
      <c r="L91">
        <v>13</v>
      </c>
      <c r="M91" t="s">
        <v>238</v>
      </c>
      <c r="N91" t="s">
        <v>840</v>
      </c>
      <c r="O91" t="s">
        <v>841</v>
      </c>
      <c r="P91" t="s">
        <v>1035</v>
      </c>
      <c r="Q91" t="s">
        <v>663</v>
      </c>
      <c r="R91" t="s">
        <v>109</v>
      </c>
      <c r="S91" t="s">
        <v>1061</v>
      </c>
      <c r="T91" t="s">
        <v>675</v>
      </c>
      <c r="U91" t="s">
        <v>238</v>
      </c>
      <c r="V91" t="str">
        <f t="shared" si="13"/>
        <v>004</v>
      </c>
      <c r="W91" t="s">
        <v>676</v>
      </c>
      <c r="X91" t="s">
        <v>239</v>
      </c>
      <c r="Y91">
        <v>3000</v>
      </c>
      <c r="Z91" t="s">
        <v>56</v>
      </c>
      <c r="AA91">
        <v>3391</v>
      </c>
      <c r="AB91" t="s">
        <v>129</v>
      </c>
      <c r="AC91">
        <v>0</v>
      </c>
      <c r="AD91" t="s">
        <v>58</v>
      </c>
      <c r="AE91" s="1">
        <v>350400</v>
      </c>
      <c r="AF91" s="1">
        <v>350400</v>
      </c>
      <c r="AG91" s="1">
        <v>321200</v>
      </c>
      <c r="AH91" s="1">
        <v>1284800</v>
      </c>
      <c r="AI91" s="1">
        <v>450000</v>
      </c>
      <c r="AJ91" s="1">
        <v>756300</v>
      </c>
      <c r="AK91" s="1">
        <v>262800</v>
      </c>
    </row>
    <row r="92" spans="1:37" hidden="1" x14ac:dyDescent="0.35">
      <c r="A92" t="str">
        <f t="shared" si="11"/>
        <v>1.1-00-2506_25515010_2522110</v>
      </c>
      <c r="B92" t="str">
        <f t="shared" si="12"/>
        <v>1.1-00-X0100600622110</v>
      </c>
      <c r="C92" t="s">
        <v>1027</v>
      </c>
      <c r="D92" t="s">
        <v>639</v>
      </c>
      <c r="E92" t="s">
        <v>643</v>
      </c>
      <c r="F92" t="s">
        <v>812</v>
      </c>
      <c r="G92" t="s">
        <v>815</v>
      </c>
      <c r="H92" t="s">
        <v>839</v>
      </c>
      <c r="I92" t="s">
        <v>111</v>
      </c>
      <c r="J92">
        <v>5</v>
      </c>
      <c r="K92" t="s">
        <v>810</v>
      </c>
      <c r="L92">
        <v>15</v>
      </c>
      <c r="M92" t="s">
        <v>422</v>
      </c>
      <c r="N92" t="s">
        <v>845</v>
      </c>
      <c r="O92" t="s">
        <v>846</v>
      </c>
      <c r="P92" t="s">
        <v>1035</v>
      </c>
      <c r="Q92" t="s">
        <v>663</v>
      </c>
      <c r="R92" t="s">
        <v>109</v>
      </c>
      <c r="S92" t="s">
        <v>1067</v>
      </c>
      <c r="T92" t="s">
        <v>692</v>
      </c>
      <c r="U92" t="s">
        <v>422</v>
      </c>
      <c r="V92" t="str">
        <f t="shared" si="13"/>
        <v>006</v>
      </c>
      <c r="W92" t="s">
        <v>693</v>
      </c>
      <c r="X92" t="s">
        <v>423</v>
      </c>
      <c r="Y92">
        <v>2000</v>
      </c>
      <c r="Z92" t="s">
        <v>105</v>
      </c>
      <c r="AA92">
        <v>2211</v>
      </c>
      <c r="AB92" t="s">
        <v>307</v>
      </c>
      <c r="AC92">
        <v>0</v>
      </c>
      <c r="AD92" t="s">
        <v>58</v>
      </c>
      <c r="AE92" s="1">
        <v>0</v>
      </c>
      <c r="AF92" s="1">
        <v>0</v>
      </c>
      <c r="AG92" s="1">
        <v>0</v>
      </c>
      <c r="AH92" s="1">
        <v>100000</v>
      </c>
      <c r="AI92" s="1">
        <v>0</v>
      </c>
      <c r="AJ92" s="1">
        <v>0</v>
      </c>
      <c r="AK92" s="1">
        <v>0</v>
      </c>
    </row>
    <row r="93" spans="1:37" hidden="1" x14ac:dyDescent="0.35">
      <c r="A93" t="str">
        <f t="shared" si="11"/>
        <v>1.1-00-2506_25515010_2537110</v>
      </c>
      <c r="B93" t="str">
        <f t="shared" si="12"/>
        <v>1.1-00-X0100600637110</v>
      </c>
      <c r="C93" t="s">
        <v>1027</v>
      </c>
      <c r="D93" t="s">
        <v>639</v>
      </c>
      <c r="E93" t="s">
        <v>643</v>
      </c>
      <c r="F93" t="s">
        <v>812</v>
      </c>
      <c r="G93" t="s">
        <v>815</v>
      </c>
      <c r="H93" t="s">
        <v>839</v>
      </c>
      <c r="I93" t="s">
        <v>111</v>
      </c>
      <c r="J93">
        <v>5</v>
      </c>
      <c r="K93" t="s">
        <v>810</v>
      </c>
      <c r="L93">
        <v>15</v>
      </c>
      <c r="M93" t="s">
        <v>422</v>
      </c>
      <c r="N93" t="s">
        <v>845</v>
      </c>
      <c r="O93" t="s">
        <v>846</v>
      </c>
      <c r="P93" t="s">
        <v>1035</v>
      </c>
      <c r="Q93" t="s">
        <v>663</v>
      </c>
      <c r="R93" t="s">
        <v>109</v>
      </c>
      <c r="S93" t="s">
        <v>1067</v>
      </c>
      <c r="T93" t="s">
        <v>692</v>
      </c>
      <c r="U93" t="s">
        <v>422</v>
      </c>
      <c r="V93" t="str">
        <f t="shared" si="13"/>
        <v>006</v>
      </c>
      <c r="W93" t="s">
        <v>693</v>
      </c>
      <c r="X93" t="s">
        <v>423</v>
      </c>
      <c r="Y93">
        <v>3000</v>
      </c>
      <c r="Z93" t="s">
        <v>56</v>
      </c>
      <c r="AA93">
        <v>3711</v>
      </c>
      <c r="AB93" t="s">
        <v>278</v>
      </c>
      <c r="AC93">
        <v>0</v>
      </c>
      <c r="AD93" t="s">
        <v>58</v>
      </c>
      <c r="AE93" s="1">
        <v>0</v>
      </c>
      <c r="AF93" s="1">
        <v>0</v>
      </c>
      <c r="AG93" s="1">
        <v>0</v>
      </c>
      <c r="AH93" s="1">
        <v>18100</v>
      </c>
      <c r="AI93" s="1">
        <v>0</v>
      </c>
      <c r="AJ93" s="1">
        <v>15804</v>
      </c>
      <c r="AK93" s="1">
        <v>15804</v>
      </c>
    </row>
    <row r="94" spans="1:37" hidden="1" x14ac:dyDescent="0.35">
      <c r="A94" t="str">
        <f t="shared" si="11"/>
        <v>1.1-00-2506_25515010_2537210</v>
      </c>
      <c r="B94" t="str">
        <f t="shared" si="12"/>
        <v>1.1-00-X0100600637210</v>
      </c>
      <c r="C94" t="s">
        <v>1027</v>
      </c>
      <c r="D94" t="s">
        <v>639</v>
      </c>
      <c r="E94" t="s">
        <v>643</v>
      </c>
      <c r="F94" t="s">
        <v>812</v>
      </c>
      <c r="G94" t="s">
        <v>815</v>
      </c>
      <c r="H94" t="s">
        <v>839</v>
      </c>
      <c r="I94" t="s">
        <v>111</v>
      </c>
      <c r="J94">
        <v>5</v>
      </c>
      <c r="K94" t="s">
        <v>810</v>
      </c>
      <c r="L94">
        <v>15</v>
      </c>
      <c r="M94" t="s">
        <v>422</v>
      </c>
      <c r="N94" t="s">
        <v>845</v>
      </c>
      <c r="O94" t="s">
        <v>846</v>
      </c>
      <c r="P94" t="s">
        <v>1035</v>
      </c>
      <c r="Q94" t="s">
        <v>663</v>
      </c>
      <c r="R94" t="s">
        <v>109</v>
      </c>
      <c r="S94" t="s">
        <v>1067</v>
      </c>
      <c r="T94" t="s">
        <v>692</v>
      </c>
      <c r="U94" t="s">
        <v>422</v>
      </c>
      <c r="V94" t="str">
        <f t="shared" si="13"/>
        <v>006</v>
      </c>
      <c r="W94" t="s">
        <v>693</v>
      </c>
      <c r="X94" t="s">
        <v>423</v>
      </c>
      <c r="Y94">
        <v>3000</v>
      </c>
      <c r="Z94" t="s">
        <v>56</v>
      </c>
      <c r="AA94">
        <v>3721</v>
      </c>
      <c r="AB94" t="s">
        <v>324</v>
      </c>
      <c r="AC94">
        <v>0</v>
      </c>
      <c r="AD94" t="s">
        <v>58</v>
      </c>
      <c r="AE94" s="1">
        <v>0</v>
      </c>
      <c r="AF94" s="1">
        <v>0</v>
      </c>
      <c r="AG94" s="1">
        <v>0</v>
      </c>
      <c r="AH94" s="1">
        <v>4617.5</v>
      </c>
      <c r="AI94" s="1">
        <v>0</v>
      </c>
      <c r="AJ94" s="1">
        <v>4617</v>
      </c>
      <c r="AK94" s="1">
        <v>4617</v>
      </c>
    </row>
    <row r="95" spans="1:37" hidden="1" x14ac:dyDescent="0.35">
      <c r="A95" t="str">
        <f t="shared" si="11"/>
        <v>1.1-00-2506_25515010_2537510</v>
      </c>
      <c r="B95" t="str">
        <f t="shared" si="12"/>
        <v>1.1-00-X0100600637510</v>
      </c>
      <c r="C95" t="s">
        <v>1027</v>
      </c>
      <c r="D95" t="s">
        <v>639</v>
      </c>
      <c r="E95" t="s">
        <v>643</v>
      </c>
      <c r="F95" t="s">
        <v>812</v>
      </c>
      <c r="G95" t="s">
        <v>815</v>
      </c>
      <c r="H95" t="s">
        <v>839</v>
      </c>
      <c r="I95" t="s">
        <v>111</v>
      </c>
      <c r="J95">
        <v>5</v>
      </c>
      <c r="K95" t="s">
        <v>810</v>
      </c>
      <c r="L95">
        <v>15</v>
      </c>
      <c r="M95" t="s">
        <v>422</v>
      </c>
      <c r="N95" t="s">
        <v>845</v>
      </c>
      <c r="O95" t="s">
        <v>846</v>
      </c>
      <c r="P95" t="s">
        <v>1035</v>
      </c>
      <c r="Q95" t="s">
        <v>663</v>
      </c>
      <c r="R95" t="s">
        <v>109</v>
      </c>
      <c r="S95" t="s">
        <v>1067</v>
      </c>
      <c r="T95" t="s">
        <v>692</v>
      </c>
      <c r="U95" t="s">
        <v>422</v>
      </c>
      <c r="V95" t="str">
        <f t="shared" si="13"/>
        <v>006</v>
      </c>
      <c r="W95" t="s">
        <v>693</v>
      </c>
      <c r="X95" t="s">
        <v>423</v>
      </c>
      <c r="Y95">
        <v>3000</v>
      </c>
      <c r="Z95" t="s">
        <v>56</v>
      </c>
      <c r="AA95">
        <v>3751</v>
      </c>
      <c r="AB95" t="s">
        <v>279</v>
      </c>
      <c r="AC95">
        <v>0</v>
      </c>
      <c r="AD95" t="s">
        <v>58</v>
      </c>
      <c r="AE95" s="1">
        <v>0</v>
      </c>
      <c r="AF95" s="1">
        <v>0</v>
      </c>
      <c r="AG95" s="1">
        <v>0</v>
      </c>
      <c r="AH95" s="1">
        <v>7282.5</v>
      </c>
      <c r="AI95" s="1">
        <v>0</v>
      </c>
      <c r="AJ95" s="1">
        <v>7281.96</v>
      </c>
      <c r="AK95" s="1">
        <v>7281.96</v>
      </c>
    </row>
    <row r="96" spans="1:37" hidden="1" x14ac:dyDescent="0.35">
      <c r="A96" t="str">
        <f t="shared" si="11"/>
        <v>1.1-00-2506_25514009_2533610</v>
      </c>
      <c r="B96" t="str">
        <f t="shared" si="12"/>
        <v>2.6-05-X0100300333610</v>
      </c>
      <c r="C96" t="s">
        <v>1111</v>
      </c>
      <c r="D96" t="s">
        <v>781</v>
      </c>
      <c r="E96" t="s">
        <v>782</v>
      </c>
      <c r="F96" t="s">
        <v>812</v>
      </c>
      <c r="G96" t="s">
        <v>815</v>
      </c>
      <c r="H96" t="s">
        <v>839</v>
      </c>
      <c r="I96" t="s">
        <v>111</v>
      </c>
      <c r="J96">
        <v>5</v>
      </c>
      <c r="K96" t="s">
        <v>810</v>
      </c>
      <c r="L96">
        <v>14</v>
      </c>
      <c r="M96" t="s">
        <v>843</v>
      </c>
      <c r="N96" t="s">
        <v>842</v>
      </c>
      <c r="O96" t="s">
        <v>110</v>
      </c>
      <c r="P96" t="s">
        <v>1035</v>
      </c>
      <c r="Q96" t="s">
        <v>663</v>
      </c>
      <c r="R96" t="s">
        <v>109</v>
      </c>
      <c r="S96" t="s">
        <v>1060</v>
      </c>
      <c r="T96" t="s">
        <v>673</v>
      </c>
      <c r="U96" t="s">
        <v>110</v>
      </c>
      <c r="V96" t="str">
        <f t="shared" si="13"/>
        <v>003</v>
      </c>
      <c r="W96" t="s">
        <v>674</v>
      </c>
      <c r="X96" t="s">
        <v>111</v>
      </c>
      <c r="Y96">
        <v>3000</v>
      </c>
      <c r="Z96" t="s">
        <v>56</v>
      </c>
      <c r="AA96">
        <v>3361</v>
      </c>
      <c r="AB96" t="s">
        <v>114</v>
      </c>
      <c r="AC96">
        <v>0</v>
      </c>
      <c r="AD96" t="s">
        <v>58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</row>
    <row r="97" spans="1:37" hidden="1" x14ac:dyDescent="0.35">
      <c r="A97" t="str">
        <f t="shared" si="11"/>
        <v>1.1-00-2506_25514009_2533610</v>
      </c>
      <c r="B97" t="str">
        <f t="shared" si="12"/>
        <v>2.6-15-X0100300333610</v>
      </c>
      <c r="C97" t="s">
        <v>1113</v>
      </c>
      <c r="D97" t="s">
        <v>214</v>
      </c>
      <c r="E97" t="s">
        <v>215</v>
      </c>
      <c r="F97" t="s">
        <v>812</v>
      </c>
      <c r="G97" t="s">
        <v>815</v>
      </c>
      <c r="H97" t="s">
        <v>839</v>
      </c>
      <c r="I97" t="s">
        <v>111</v>
      </c>
      <c r="J97">
        <v>5</v>
      </c>
      <c r="K97" t="s">
        <v>810</v>
      </c>
      <c r="L97">
        <v>14</v>
      </c>
      <c r="M97" t="s">
        <v>843</v>
      </c>
      <c r="N97" t="s">
        <v>842</v>
      </c>
      <c r="O97" t="s">
        <v>110</v>
      </c>
      <c r="P97" t="s">
        <v>1035</v>
      </c>
      <c r="Q97" t="s">
        <v>101</v>
      </c>
      <c r="R97" t="s">
        <v>109</v>
      </c>
      <c r="S97" t="s">
        <v>1060</v>
      </c>
      <c r="T97" t="s">
        <v>102</v>
      </c>
      <c r="U97" t="s">
        <v>110</v>
      </c>
      <c r="V97" t="s">
        <v>1060</v>
      </c>
      <c r="W97" t="s">
        <v>103</v>
      </c>
      <c r="X97" t="s">
        <v>111</v>
      </c>
      <c r="Y97">
        <v>3000</v>
      </c>
      <c r="Z97" t="s">
        <v>56</v>
      </c>
      <c r="AA97">
        <v>3361</v>
      </c>
      <c r="AB97" t="s">
        <v>114</v>
      </c>
      <c r="AC97">
        <v>0</v>
      </c>
      <c r="AD97" t="s">
        <v>58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</row>
    <row r="98" spans="1:37" hidden="1" x14ac:dyDescent="0.35">
      <c r="A98" t="str">
        <f t="shared" si="11"/>
        <v>1.1-00-2506_25516011_2535810</v>
      </c>
      <c r="B98" t="str">
        <f t="shared" si="12"/>
        <v>1.1-00-X0100200235810</v>
      </c>
      <c r="C98" t="s">
        <v>1027</v>
      </c>
      <c r="D98" t="s">
        <v>639</v>
      </c>
      <c r="E98" t="s">
        <v>643</v>
      </c>
      <c r="F98" t="s">
        <v>812</v>
      </c>
      <c r="G98" t="s">
        <v>815</v>
      </c>
      <c r="H98" t="s">
        <v>839</v>
      </c>
      <c r="I98" t="s">
        <v>111</v>
      </c>
      <c r="J98">
        <v>5</v>
      </c>
      <c r="K98" t="s">
        <v>810</v>
      </c>
      <c r="L98">
        <v>16</v>
      </c>
      <c r="M98" t="s">
        <v>355</v>
      </c>
      <c r="N98" t="s">
        <v>847</v>
      </c>
      <c r="O98" t="s">
        <v>848</v>
      </c>
      <c r="P98" t="s">
        <v>1035</v>
      </c>
      <c r="Q98" t="s">
        <v>663</v>
      </c>
      <c r="R98" t="s">
        <v>109</v>
      </c>
      <c r="S98" t="s">
        <v>1058</v>
      </c>
      <c r="T98" t="s">
        <v>667</v>
      </c>
      <c r="U98" t="s">
        <v>355</v>
      </c>
      <c r="V98" t="str">
        <f t="shared" ref="V98:V110" si="14">LEFT(W98,3)</f>
        <v>002</v>
      </c>
      <c r="W98" t="s">
        <v>668</v>
      </c>
      <c r="X98" t="s">
        <v>356</v>
      </c>
      <c r="Y98">
        <v>3000</v>
      </c>
      <c r="Z98" t="s">
        <v>56</v>
      </c>
      <c r="AA98">
        <v>3581</v>
      </c>
      <c r="AB98" t="s">
        <v>190</v>
      </c>
      <c r="AC98">
        <v>0</v>
      </c>
      <c r="AD98" t="s">
        <v>58</v>
      </c>
      <c r="AE98" s="1">
        <v>2295.84</v>
      </c>
      <c r="AF98" s="1">
        <v>2087.04</v>
      </c>
      <c r="AG98" s="1">
        <v>2087.04</v>
      </c>
      <c r="AH98" s="1">
        <v>0</v>
      </c>
      <c r="AI98" s="1">
        <v>15000</v>
      </c>
      <c r="AJ98" s="1">
        <v>0</v>
      </c>
      <c r="AK98" s="1">
        <v>0</v>
      </c>
    </row>
    <row r="99" spans="1:37" hidden="1" x14ac:dyDescent="0.35">
      <c r="A99" t="str">
        <f t="shared" si="11"/>
        <v>1.1-00-2506_25514009_2533610</v>
      </c>
      <c r="B99" t="str">
        <f t="shared" si="12"/>
        <v>1.1-00-X0100300333610</v>
      </c>
      <c r="C99" t="s">
        <v>1027</v>
      </c>
      <c r="D99" t="s">
        <v>639</v>
      </c>
      <c r="E99" t="s">
        <v>643</v>
      </c>
      <c r="F99" t="s">
        <v>812</v>
      </c>
      <c r="G99" t="s">
        <v>815</v>
      </c>
      <c r="H99" t="s">
        <v>839</v>
      </c>
      <c r="I99" t="s">
        <v>111</v>
      </c>
      <c r="J99">
        <v>5</v>
      </c>
      <c r="K99" t="s">
        <v>810</v>
      </c>
      <c r="L99">
        <v>14</v>
      </c>
      <c r="M99" t="s">
        <v>843</v>
      </c>
      <c r="N99" t="s">
        <v>842</v>
      </c>
      <c r="O99" t="s">
        <v>110</v>
      </c>
      <c r="P99" t="s">
        <v>1035</v>
      </c>
      <c r="Q99" t="s">
        <v>663</v>
      </c>
      <c r="R99" t="s">
        <v>109</v>
      </c>
      <c r="S99" t="s">
        <v>1060</v>
      </c>
      <c r="T99" t="s">
        <v>673</v>
      </c>
      <c r="U99" t="s">
        <v>110</v>
      </c>
      <c r="V99" t="str">
        <f t="shared" si="14"/>
        <v>003</v>
      </c>
      <c r="W99" t="s">
        <v>674</v>
      </c>
      <c r="X99" t="s">
        <v>111</v>
      </c>
      <c r="Y99">
        <v>3000</v>
      </c>
      <c r="Z99" t="s">
        <v>56</v>
      </c>
      <c r="AA99">
        <v>3361</v>
      </c>
      <c r="AB99" t="s">
        <v>114</v>
      </c>
      <c r="AC99">
        <v>0</v>
      </c>
      <c r="AD99" t="s">
        <v>58</v>
      </c>
      <c r="AE99" s="1">
        <v>14735184.92</v>
      </c>
      <c r="AF99" s="1">
        <v>13530408.92</v>
      </c>
      <c r="AG99" s="1">
        <v>13530408.92</v>
      </c>
      <c r="AH99" s="1">
        <v>32115265</v>
      </c>
      <c r="AI99" s="1">
        <v>10500000</v>
      </c>
      <c r="AJ99" s="1">
        <v>29637070.670000002</v>
      </c>
      <c r="AK99" s="1">
        <v>29637070.670000002</v>
      </c>
    </row>
    <row r="100" spans="1:37" hidden="1" x14ac:dyDescent="0.35">
      <c r="A100" t="str">
        <f t="shared" si="11"/>
        <v>1.1-00-2506_25514009_2533610</v>
      </c>
      <c r="B100" t="str">
        <f t="shared" si="12"/>
        <v>2.6-05-X0100300333610</v>
      </c>
      <c r="C100" t="s">
        <v>1111</v>
      </c>
      <c r="D100" t="s">
        <v>234</v>
      </c>
      <c r="E100" t="s">
        <v>235</v>
      </c>
      <c r="F100" t="s">
        <v>812</v>
      </c>
      <c r="G100" t="s">
        <v>815</v>
      </c>
      <c r="H100" t="s">
        <v>839</v>
      </c>
      <c r="I100" t="s">
        <v>111</v>
      </c>
      <c r="J100">
        <v>5</v>
      </c>
      <c r="K100" t="s">
        <v>810</v>
      </c>
      <c r="L100">
        <v>14</v>
      </c>
      <c r="M100" t="s">
        <v>843</v>
      </c>
      <c r="N100" t="s">
        <v>842</v>
      </c>
      <c r="O100" t="s">
        <v>110</v>
      </c>
      <c r="P100" t="str">
        <f>LEFT(Q100,2)</f>
        <v>01</v>
      </c>
      <c r="Q100" t="s">
        <v>101</v>
      </c>
      <c r="R100" t="s">
        <v>109</v>
      </c>
      <c r="S100" t="str">
        <f>LEFT(T100,3)</f>
        <v>003</v>
      </c>
      <c r="T100" t="s">
        <v>102</v>
      </c>
      <c r="U100" t="s">
        <v>110</v>
      </c>
      <c r="V100" t="str">
        <f t="shared" si="14"/>
        <v>003</v>
      </c>
      <c r="W100" t="s">
        <v>103</v>
      </c>
      <c r="X100" t="s">
        <v>111</v>
      </c>
      <c r="Y100">
        <v>3000</v>
      </c>
      <c r="Z100" t="s">
        <v>56</v>
      </c>
      <c r="AA100">
        <v>3361</v>
      </c>
      <c r="AB100" t="s">
        <v>114</v>
      </c>
      <c r="AC100">
        <v>0</v>
      </c>
      <c r="AD100" t="s">
        <v>58</v>
      </c>
      <c r="AE100" s="1">
        <v>27500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</row>
    <row r="101" spans="1:37" hidden="1" x14ac:dyDescent="0.35">
      <c r="A101" t="str">
        <f t="shared" si="11"/>
        <v>1.1-00-2506_25516011_25382140</v>
      </c>
      <c r="B101" t="str">
        <f t="shared" si="12"/>
        <v>1.1-00-X01002002382140</v>
      </c>
      <c r="C101" t="s">
        <v>1027</v>
      </c>
      <c r="D101" t="s">
        <v>639</v>
      </c>
      <c r="E101" t="s">
        <v>643</v>
      </c>
      <c r="F101" t="s">
        <v>812</v>
      </c>
      <c r="G101" t="s">
        <v>815</v>
      </c>
      <c r="H101" t="s">
        <v>839</v>
      </c>
      <c r="I101" t="s">
        <v>111</v>
      </c>
      <c r="J101">
        <v>5</v>
      </c>
      <c r="K101" t="s">
        <v>810</v>
      </c>
      <c r="L101">
        <v>16</v>
      </c>
      <c r="M101" t="s">
        <v>355</v>
      </c>
      <c r="N101" t="s">
        <v>847</v>
      </c>
      <c r="O101" t="s">
        <v>848</v>
      </c>
      <c r="P101" t="s">
        <v>1035</v>
      </c>
      <c r="Q101" t="s">
        <v>663</v>
      </c>
      <c r="R101" t="s">
        <v>109</v>
      </c>
      <c r="S101" t="s">
        <v>1058</v>
      </c>
      <c r="T101" t="s">
        <v>667</v>
      </c>
      <c r="U101" t="s">
        <v>355</v>
      </c>
      <c r="V101" t="str">
        <f t="shared" si="14"/>
        <v>002</v>
      </c>
      <c r="W101" t="s">
        <v>668</v>
      </c>
      <c r="X101" t="s">
        <v>356</v>
      </c>
      <c r="Y101">
        <v>3000</v>
      </c>
      <c r="Z101" t="s">
        <v>56</v>
      </c>
      <c r="AA101">
        <v>3821</v>
      </c>
      <c r="AB101" t="s">
        <v>228</v>
      </c>
      <c r="AC101">
        <v>40</v>
      </c>
      <c r="AD101" t="s">
        <v>669</v>
      </c>
      <c r="AE101" s="1">
        <v>0</v>
      </c>
      <c r="AF101" s="1">
        <v>0</v>
      </c>
      <c r="AG101" s="1">
        <v>0</v>
      </c>
      <c r="AH101" s="1">
        <v>2576540</v>
      </c>
      <c r="AI101" s="1">
        <v>0</v>
      </c>
      <c r="AJ101" s="1">
        <v>2576539.7999999998</v>
      </c>
      <c r="AK101" s="1">
        <v>0</v>
      </c>
    </row>
    <row r="102" spans="1:37" hidden="1" x14ac:dyDescent="0.35">
      <c r="A102" t="str">
        <f t="shared" si="11"/>
        <v>1.1-00-2501_2541001_2544514</v>
      </c>
      <c r="B102" t="str">
        <f t="shared" si="12"/>
        <v>1.1-00-X0100100144514</v>
      </c>
      <c r="C102" t="s">
        <v>1027</v>
      </c>
      <c r="D102" t="s">
        <v>639</v>
      </c>
      <c r="E102" t="s">
        <v>643</v>
      </c>
      <c r="F102" t="s">
        <v>812</v>
      </c>
      <c r="G102" t="s">
        <v>815</v>
      </c>
      <c r="H102" t="s">
        <v>935</v>
      </c>
      <c r="I102" t="s">
        <v>109</v>
      </c>
      <c r="J102">
        <v>4</v>
      </c>
      <c r="K102" t="s">
        <v>224</v>
      </c>
      <c r="L102">
        <v>1</v>
      </c>
      <c r="M102" t="s">
        <v>343</v>
      </c>
      <c r="N102" t="s">
        <v>936</v>
      </c>
      <c r="O102" t="s">
        <v>344</v>
      </c>
      <c r="P102" t="s">
        <v>1035</v>
      </c>
      <c r="Q102" t="s">
        <v>663</v>
      </c>
      <c r="R102" t="s">
        <v>109</v>
      </c>
      <c r="S102" t="s">
        <v>1057</v>
      </c>
      <c r="T102" t="s">
        <v>664</v>
      </c>
      <c r="U102" s="5" t="s">
        <v>343</v>
      </c>
      <c r="V102" t="str">
        <f t="shared" si="14"/>
        <v>001</v>
      </c>
      <c r="W102" t="s">
        <v>665</v>
      </c>
      <c r="X102" t="s">
        <v>344</v>
      </c>
      <c r="Y102">
        <v>4000</v>
      </c>
      <c r="Z102" t="s">
        <v>233</v>
      </c>
      <c r="AA102">
        <v>4451</v>
      </c>
      <c r="AB102" t="s">
        <v>282</v>
      </c>
      <c r="AC102">
        <v>4</v>
      </c>
      <c r="AD102" t="s">
        <v>349</v>
      </c>
      <c r="AE102" s="1">
        <v>0</v>
      </c>
      <c r="AF102" s="1">
        <v>0</v>
      </c>
      <c r="AG102" s="1">
        <v>0</v>
      </c>
      <c r="AH102" s="1">
        <v>300000</v>
      </c>
      <c r="AI102" s="1">
        <v>300000</v>
      </c>
      <c r="AJ102" s="1">
        <v>0</v>
      </c>
      <c r="AK102" s="1">
        <v>0</v>
      </c>
    </row>
    <row r="103" spans="1:37" hidden="1" x14ac:dyDescent="0.35">
      <c r="E103" t="s">
        <v>643</v>
      </c>
      <c r="P103" t="s">
        <v>1035</v>
      </c>
      <c r="Q103" t="s">
        <v>663</v>
      </c>
      <c r="R103" t="s">
        <v>109</v>
      </c>
      <c r="S103" t="s">
        <v>1059</v>
      </c>
      <c r="T103" t="s">
        <v>670</v>
      </c>
      <c r="U103" t="s">
        <v>359</v>
      </c>
      <c r="V103" t="str">
        <f t="shared" si="14"/>
        <v>005</v>
      </c>
      <c r="W103" t="s">
        <v>671</v>
      </c>
      <c r="X103" t="s">
        <v>360</v>
      </c>
      <c r="Y103">
        <v>3000</v>
      </c>
      <c r="Z103" t="s">
        <v>56</v>
      </c>
      <c r="AA103">
        <v>3821</v>
      </c>
      <c r="AB103" t="s">
        <v>228</v>
      </c>
      <c r="AC103">
        <v>40</v>
      </c>
      <c r="AD103" t="s">
        <v>669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</row>
    <row r="104" spans="1:37" hidden="1" x14ac:dyDescent="0.35">
      <c r="A104" t="str">
        <f t="shared" ref="A104:A167" si="15">CONCATENATE(F104,H104,J104,L104,N104,AA104,AC104)</f>
        <v>382132</v>
      </c>
      <c r="B104" t="str">
        <f t="shared" ref="B104:B135" si="16">CONCATENATE(C104,P104,S104,V104,AA104,AC104)</f>
        <v>1.1-00-X01005005382132</v>
      </c>
      <c r="C104" t="s">
        <v>1027</v>
      </c>
      <c r="D104" t="s">
        <v>639</v>
      </c>
      <c r="E104" t="s">
        <v>643</v>
      </c>
      <c r="P104" t="s">
        <v>1035</v>
      </c>
      <c r="Q104" t="s">
        <v>663</v>
      </c>
      <c r="R104" t="s">
        <v>109</v>
      </c>
      <c r="S104" t="s">
        <v>1059</v>
      </c>
      <c r="T104" t="s">
        <v>670</v>
      </c>
      <c r="U104" t="s">
        <v>359</v>
      </c>
      <c r="V104" t="str">
        <f t="shared" si="14"/>
        <v>005</v>
      </c>
      <c r="W104" t="s">
        <v>671</v>
      </c>
      <c r="X104" t="s">
        <v>360</v>
      </c>
      <c r="Y104">
        <v>3000</v>
      </c>
      <c r="Z104" t="s">
        <v>56</v>
      </c>
      <c r="AA104">
        <v>3821</v>
      </c>
      <c r="AB104" t="s">
        <v>228</v>
      </c>
      <c r="AC104">
        <v>32</v>
      </c>
      <c r="AD104" t="s">
        <v>672</v>
      </c>
      <c r="AE104" s="1">
        <v>0</v>
      </c>
      <c r="AF104" s="1">
        <v>0</v>
      </c>
      <c r="AG104" s="1">
        <v>0</v>
      </c>
      <c r="AH104" s="1">
        <v>743560</v>
      </c>
      <c r="AI104" s="1">
        <v>0</v>
      </c>
      <c r="AJ104" s="1">
        <v>743560</v>
      </c>
      <c r="AK104" s="1">
        <v>743560</v>
      </c>
    </row>
    <row r="105" spans="1:37" hidden="1" x14ac:dyDescent="0.35">
      <c r="A105" t="str">
        <f t="shared" si="15"/>
        <v>1.1-00-2501_2541001_2544515</v>
      </c>
      <c r="B105" t="str">
        <f t="shared" si="16"/>
        <v>1.1-00-X0100100144515</v>
      </c>
      <c r="C105" t="s">
        <v>1027</v>
      </c>
      <c r="D105" t="s">
        <v>639</v>
      </c>
      <c r="E105" t="s">
        <v>643</v>
      </c>
      <c r="F105" t="s">
        <v>812</v>
      </c>
      <c r="G105" t="s">
        <v>815</v>
      </c>
      <c r="H105" t="s">
        <v>935</v>
      </c>
      <c r="I105" t="s">
        <v>109</v>
      </c>
      <c r="J105">
        <v>4</v>
      </c>
      <c r="K105" t="s">
        <v>224</v>
      </c>
      <c r="L105">
        <v>1</v>
      </c>
      <c r="M105" t="s">
        <v>343</v>
      </c>
      <c r="N105" t="s">
        <v>936</v>
      </c>
      <c r="O105" t="s">
        <v>344</v>
      </c>
      <c r="P105" t="s">
        <v>1035</v>
      </c>
      <c r="Q105" t="s">
        <v>663</v>
      </c>
      <c r="R105" t="s">
        <v>109</v>
      </c>
      <c r="S105" t="s">
        <v>1057</v>
      </c>
      <c r="T105" t="s">
        <v>664</v>
      </c>
      <c r="U105" s="5" t="s">
        <v>343</v>
      </c>
      <c r="V105" t="str">
        <f t="shared" si="14"/>
        <v>001</v>
      </c>
      <c r="W105" t="s">
        <v>665</v>
      </c>
      <c r="X105" t="s">
        <v>344</v>
      </c>
      <c r="Y105">
        <v>4000</v>
      </c>
      <c r="Z105" t="s">
        <v>233</v>
      </c>
      <c r="AA105">
        <v>4451</v>
      </c>
      <c r="AB105" t="s">
        <v>282</v>
      </c>
      <c r="AC105">
        <v>5</v>
      </c>
      <c r="AD105" t="s">
        <v>350</v>
      </c>
      <c r="AE105" s="1">
        <v>1000000</v>
      </c>
      <c r="AF105" s="1">
        <v>1000000</v>
      </c>
      <c r="AG105" s="1">
        <v>1000000</v>
      </c>
      <c r="AH105" s="1">
        <v>1000000</v>
      </c>
      <c r="AI105" s="1">
        <v>1000000</v>
      </c>
      <c r="AJ105" s="1">
        <v>1000000</v>
      </c>
      <c r="AK105" s="1">
        <v>1000000</v>
      </c>
    </row>
    <row r="106" spans="1:37" hidden="1" x14ac:dyDescent="0.35">
      <c r="A106" t="str">
        <f t="shared" si="15"/>
        <v>1.1-00-2506_25513008_2536111</v>
      </c>
      <c r="B106" t="str">
        <f t="shared" si="16"/>
        <v>1.1-00-X0100400436111</v>
      </c>
      <c r="C106" t="s">
        <v>1027</v>
      </c>
      <c r="D106" t="s">
        <v>639</v>
      </c>
      <c r="E106" t="s">
        <v>643</v>
      </c>
      <c r="F106" t="s">
        <v>812</v>
      </c>
      <c r="G106" t="s">
        <v>815</v>
      </c>
      <c r="H106" t="s">
        <v>839</v>
      </c>
      <c r="I106" t="s">
        <v>111</v>
      </c>
      <c r="J106">
        <v>5</v>
      </c>
      <c r="K106" t="s">
        <v>810</v>
      </c>
      <c r="L106">
        <v>13</v>
      </c>
      <c r="M106" t="s">
        <v>238</v>
      </c>
      <c r="N106" t="s">
        <v>840</v>
      </c>
      <c r="O106" t="s">
        <v>841</v>
      </c>
      <c r="P106" t="s">
        <v>1035</v>
      </c>
      <c r="Q106" t="s">
        <v>663</v>
      </c>
      <c r="R106" t="s">
        <v>109</v>
      </c>
      <c r="S106" t="s">
        <v>1061</v>
      </c>
      <c r="T106" t="s">
        <v>675</v>
      </c>
      <c r="U106" t="s">
        <v>238</v>
      </c>
      <c r="V106" t="str">
        <f t="shared" si="14"/>
        <v>004</v>
      </c>
      <c r="W106" t="s">
        <v>676</v>
      </c>
      <c r="X106" t="s">
        <v>239</v>
      </c>
      <c r="Y106">
        <v>3000</v>
      </c>
      <c r="Z106" t="s">
        <v>56</v>
      </c>
      <c r="AA106">
        <v>3611</v>
      </c>
      <c r="AB106" t="s">
        <v>241</v>
      </c>
      <c r="AC106">
        <v>1</v>
      </c>
      <c r="AD106" t="s">
        <v>361</v>
      </c>
      <c r="AE106" s="1">
        <v>1740000</v>
      </c>
      <c r="AF106" s="1">
        <v>1740000</v>
      </c>
      <c r="AG106" s="1">
        <v>0</v>
      </c>
      <c r="AH106" s="1">
        <v>0</v>
      </c>
      <c r="AI106" s="1">
        <v>1500000</v>
      </c>
      <c r="AJ106" s="1">
        <v>0</v>
      </c>
      <c r="AK106" s="1">
        <v>0</v>
      </c>
    </row>
    <row r="107" spans="1:37" hidden="1" x14ac:dyDescent="0.35">
      <c r="A107" t="str">
        <f t="shared" si="15"/>
        <v>38210</v>
      </c>
      <c r="B107" t="str">
        <f t="shared" si="16"/>
        <v>1.1-00-X0100500538210</v>
      </c>
      <c r="C107" t="s">
        <v>1027</v>
      </c>
      <c r="D107" t="s">
        <v>639</v>
      </c>
      <c r="E107" t="s">
        <v>643</v>
      </c>
      <c r="P107" t="s">
        <v>1035</v>
      </c>
      <c r="Q107" t="s">
        <v>663</v>
      </c>
      <c r="R107" t="s">
        <v>109</v>
      </c>
      <c r="S107" t="s">
        <v>1059</v>
      </c>
      <c r="T107" t="s">
        <v>670</v>
      </c>
      <c r="U107" t="s">
        <v>359</v>
      </c>
      <c r="V107" t="str">
        <f t="shared" si="14"/>
        <v>005</v>
      </c>
      <c r="W107" t="s">
        <v>671</v>
      </c>
      <c r="X107" t="s">
        <v>360</v>
      </c>
      <c r="Y107">
        <v>3000</v>
      </c>
      <c r="Z107" t="s">
        <v>56</v>
      </c>
      <c r="AA107">
        <v>3821</v>
      </c>
      <c r="AB107" t="s">
        <v>228</v>
      </c>
      <c r="AC107">
        <v>0</v>
      </c>
      <c r="AD107" t="s">
        <v>58</v>
      </c>
      <c r="AE107" s="1">
        <v>612595</v>
      </c>
      <c r="AF107" s="1">
        <v>606794.19999999995</v>
      </c>
      <c r="AG107" s="1">
        <v>606794.19999999995</v>
      </c>
      <c r="AH107" s="1">
        <v>1134949.8</v>
      </c>
      <c r="AI107" s="1">
        <v>500000</v>
      </c>
      <c r="AJ107" s="1">
        <v>1134949.8</v>
      </c>
      <c r="AK107" s="1">
        <v>535792.4</v>
      </c>
    </row>
    <row r="108" spans="1:37" hidden="1" x14ac:dyDescent="0.35">
      <c r="A108" t="str">
        <f t="shared" si="15"/>
        <v>1.1-00-2501_2541001_2544516</v>
      </c>
      <c r="B108" t="str">
        <f t="shared" si="16"/>
        <v>1.1-00-X0100100144516</v>
      </c>
      <c r="C108" t="s">
        <v>1027</v>
      </c>
      <c r="D108" t="s">
        <v>639</v>
      </c>
      <c r="E108" t="s">
        <v>643</v>
      </c>
      <c r="F108" t="s">
        <v>812</v>
      </c>
      <c r="G108" t="s">
        <v>815</v>
      </c>
      <c r="H108" t="s">
        <v>935</v>
      </c>
      <c r="I108" t="s">
        <v>109</v>
      </c>
      <c r="J108">
        <v>4</v>
      </c>
      <c r="K108" t="s">
        <v>224</v>
      </c>
      <c r="L108">
        <v>1</v>
      </c>
      <c r="M108" t="s">
        <v>343</v>
      </c>
      <c r="N108" t="s">
        <v>936</v>
      </c>
      <c r="O108" t="s">
        <v>344</v>
      </c>
      <c r="P108" t="s">
        <v>1035</v>
      </c>
      <c r="Q108" t="s">
        <v>663</v>
      </c>
      <c r="R108" t="s">
        <v>109</v>
      </c>
      <c r="S108" t="s">
        <v>1057</v>
      </c>
      <c r="T108" t="s">
        <v>664</v>
      </c>
      <c r="U108" s="5" t="s">
        <v>343</v>
      </c>
      <c r="V108" t="str">
        <f t="shared" si="14"/>
        <v>001</v>
      </c>
      <c r="W108" t="s">
        <v>665</v>
      </c>
      <c r="X108" t="s">
        <v>344</v>
      </c>
      <c r="Y108">
        <v>4000</v>
      </c>
      <c r="Z108" t="s">
        <v>233</v>
      </c>
      <c r="AA108">
        <v>4451</v>
      </c>
      <c r="AB108" t="s">
        <v>282</v>
      </c>
      <c r="AC108">
        <v>6</v>
      </c>
      <c r="AD108" t="s">
        <v>352</v>
      </c>
      <c r="AE108" s="1">
        <v>70000</v>
      </c>
      <c r="AF108" s="1">
        <v>70000</v>
      </c>
      <c r="AG108" s="1">
        <v>70000</v>
      </c>
      <c r="AH108" s="1">
        <v>70000</v>
      </c>
      <c r="AI108" s="1">
        <v>70000</v>
      </c>
      <c r="AJ108" s="1">
        <v>70000</v>
      </c>
      <c r="AK108" s="1">
        <v>70000</v>
      </c>
    </row>
    <row r="109" spans="1:37" hidden="1" x14ac:dyDescent="0.35">
      <c r="A109" t="str">
        <f t="shared" si="15"/>
        <v>1.1-00-2506_25514009_2537110</v>
      </c>
      <c r="B109" t="str">
        <f t="shared" si="16"/>
        <v>1.1-00-X0100300337110</v>
      </c>
      <c r="C109" t="s">
        <v>1027</v>
      </c>
      <c r="D109" t="s">
        <v>639</v>
      </c>
      <c r="E109" t="s">
        <v>643</v>
      </c>
      <c r="F109" t="s">
        <v>812</v>
      </c>
      <c r="G109" t="s">
        <v>815</v>
      </c>
      <c r="H109" t="s">
        <v>839</v>
      </c>
      <c r="I109" t="s">
        <v>111</v>
      </c>
      <c r="J109">
        <v>5</v>
      </c>
      <c r="K109" t="s">
        <v>810</v>
      </c>
      <c r="L109">
        <v>14</v>
      </c>
      <c r="M109" t="s">
        <v>843</v>
      </c>
      <c r="N109" t="s">
        <v>842</v>
      </c>
      <c r="O109" t="s">
        <v>110</v>
      </c>
      <c r="P109" t="s">
        <v>1035</v>
      </c>
      <c r="Q109" t="s">
        <v>663</v>
      </c>
      <c r="R109" t="s">
        <v>109</v>
      </c>
      <c r="S109" t="s">
        <v>1060</v>
      </c>
      <c r="T109" t="s">
        <v>673</v>
      </c>
      <c r="U109" t="s">
        <v>110</v>
      </c>
      <c r="V109" t="str">
        <f t="shared" si="14"/>
        <v>003</v>
      </c>
      <c r="W109" t="s">
        <v>674</v>
      </c>
      <c r="X109" t="s">
        <v>111</v>
      </c>
      <c r="Y109">
        <v>3000</v>
      </c>
      <c r="Z109" t="s">
        <v>56</v>
      </c>
      <c r="AA109">
        <v>3711</v>
      </c>
      <c r="AB109" t="s">
        <v>278</v>
      </c>
      <c r="AC109">
        <v>0</v>
      </c>
      <c r="AD109" t="s">
        <v>58</v>
      </c>
      <c r="AE109" s="1">
        <v>18400.04</v>
      </c>
      <c r="AF109" s="1">
        <v>18400.04</v>
      </c>
      <c r="AG109" s="1">
        <v>18400.04</v>
      </c>
      <c r="AH109" s="1">
        <v>14707.69</v>
      </c>
      <c r="AI109" s="1">
        <v>14707.69</v>
      </c>
      <c r="AJ109" s="1">
        <v>2554.1799999999998</v>
      </c>
      <c r="AK109" s="1">
        <v>2554.1799999999998</v>
      </c>
    </row>
    <row r="110" spans="1:37" hidden="1" x14ac:dyDescent="0.35">
      <c r="A110" t="str">
        <f t="shared" si="15"/>
        <v>1.1-00-2505_2559007_2521110</v>
      </c>
      <c r="B110" t="str">
        <f t="shared" si="16"/>
        <v>1.1-00-X0502101521110</v>
      </c>
      <c r="C110" t="s">
        <v>1027</v>
      </c>
      <c r="D110" t="s">
        <v>639</v>
      </c>
      <c r="E110" t="s">
        <v>643</v>
      </c>
      <c r="F110" t="s">
        <v>812</v>
      </c>
      <c r="G110" t="s">
        <v>815</v>
      </c>
      <c r="H110" t="s">
        <v>833</v>
      </c>
      <c r="I110" t="s">
        <v>835</v>
      </c>
      <c r="J110">
        <v>5</v>
      </c>
      <c r="K110" t="s">
        <v>810</v>
      </c>
      <c r="L110">
        <v>9</v>
      </c>
      <c r="M110" t="s">
        <v>120</v>
      </c>
      <c r="N110" t="s">
        <v>834</v>
      </c>
      <c r="O110" t="s">
        <v>836</v>
      </c>
      <c r="P110" t="s">
        <v>1036</v>
      </c>
      <c r="Q110" t="s">
        <v>677</v>
      </c>
      <c r="R110" t="s">
        <v>74</v>
      </c>
      <c r="S110" t="s">
        <v>1062</v>
      </c>
      <c r="T110" t="s">
        <v>678</v>
      </c>
      <c r="U110" s="5" t="s">
        <v>120</v>
      </c>
      <c r="V110" t="str">
        <f t="shared" si="14"/>
        <v>015</v>
      </c>
      <c r="W110" t="s">
        <v>679</v>
      </c>
      <c r="X110" t="s">
        <v>75</v>
      </c>
      <c r="Y110">
        <v>2000</v>
      </c>
      <c r="Z110" t="s">
        <v>105</v>
      </c>
      <c r="AA110">
        <v>2111</v>
      </c>
      <c r="AB110" t="s">
        <v>124</v>
      </c>
      <c r="AC110">
        <v>0</v>
      </c>
      <c r="AD110" t="s">
        <v>58</v>
      </c>
      <c r="AE110" s="1">
        <v>2339820.2599999998</v>
      </c>
      <c r="AF110" s="1">
        <v>2331721.58</v>
      </c>
      <c r="AG110" s="1">
        <v>2331721.58</v>
      </c>
      <c r="AH110" s="1">
        <v>3870913.18</v>
      </c>
      <c r="AI110" s="1">
        <v>3474000</v>
      </c>
      <c r="AJ110" s="1">
        <v>2260402.98</v>
      </c>
      <c r="AK110" s="1">
        <v>2260402.98</v>
      </c>
    </row>
    <row r="111" spans="1:37" hidden="1" x14ac:dyDescent="0.35">
      <c r="A111" t="str">
        <f t="shared" si="15"/>
        <v>1.1-00-2505_2559007_2521110</v>
      </c>
      <c r="B111" t="str">
        <f t="shared" si="16"/>
        <v>2.6-15-X0502101521110</v>
      </c>
      <c r="C111" t="s">
        <v>1113</v>
      </c>
      <c r="D111" t="s">
        <v>214</v>
      </c>
      <c r="E111" t="s">
        <v>215</v>
      </c>
      <c r="F111" t="s">
        <v>812</v>
      </c>
      <c r="G111" t="s">
        <v>815</v>
      </c>
      <c r="H111" t="s">
        <v>833</v>
      </c>
      <c r="I111" t="s">
        <v>835</v>
      </c>
      <c r="J111">
        <v>5</v>
      </c>
      <c r="K111" t="s">
        <v>810</v>
      </c>
      <c r="L111">
        <v>9</v>
      </c>
      <c r="M111" t="s">
        <v>120</v>
      </c>
      <c r="N111" t="s">
        <v>834</v>
      </c>
      <c r="O111" t="s">
        <v>836</v>
      </c>
      <c r="P111" t="s">
        <v>1036</v>
      </c>
      <c r="Q111" t="s">
        <v>67</v>
      </c>
      <c r="R111" t="s">
        <v>74</v>
      </c>
      <c r="S111" t="s">
        <v>1062</v>
      </c>
      <c r="T111" t="s">
        <v>115</v>
      </c>
      <c r="U111" s="5" t="s">
        <v>120</v>
      </c>
      <c r="V111" t="s">
        <v>1056</v>
      </c>
      <c r="W111" t="s">
        <v>69</v>
      </c>
      <c r="X111" t="s">
        <v>75</v>
      </c>
      <c r="Y111">
        <v>2000</v>
      </c>
      <c r="Z111" t="s">
        <v>105</v>
      </c>
      <c r="AA111">
        <v>2111</v>
      </c>
      <c r="AB111" t="s">
        <v>124</v>
      </c>
      <c r="AC111">
        <v>0</v>
      </c>
      <c r="AD111" t="s">
        <v>58</v>
      </c>
      <c r="AE111" s="1">
        <v>7799.48</v>
      </c>
      <c r="AF111" s="1">
        <v>7799.48</v>
      </c>
      <c r="AG111" s="1">
        <v>7799.48</v>
      </c>
      <c r="AH111" s="1">
        <v>0</v>
      </c>
      <c r="AI111" s="1">
        <v>0</v>
      </c>
      <c r="AJ111" s="1">
        <v>0</v>
      </c>
      <c r="AK111" s="1">
        <v>0</v>
      </c>
    </row>
    <row r="112" spans="1:37" hidden="1" x14ac:dyDescent="0.35">
      <c r="A112" t="str">
        <f t="shared" si="15"/>
        <v>1.1-00-2505_2559007_2521410</v>
      </c>
      <c r="B112" t="str">
        <f t="shared" si="16"/>
        <v>1.1-00-X0502101521410</v>
      </c>
      <c r="C112" t="s">
        <v>1027</v>
      </c>
      <c r="D112" t="s">
        <v>639</v>
      </c>
      <c r="E112" t="s">
        <v>643</v>
      </c>
      <c r="F112" t="s">
        <v>812</v>
      </c>
      <c r="G112" t="s">
        <v>815</v>
      </c>
      <c r="H112" t="s">
        <v>833</v>
      </c>
      <c r="I112" t="s">
        <v>835</v>
      </c>
      <c r="J112">
        <v>5</v>
      </c>
      <c r="K112" t="s">
        <v>810</v>
      </c>
      <c r="L112">
        <v>9</v>
      </c>
      <c r="M112" t="s">
        <v>120</v>
      </c>
      <c r="N112" t="s">
        <v>834</v>
      </c>
      <c r="O112" t="s">
        <v>836</v>
      </c>
      <c r="P112" t="s">
        <v>1036</v>
      </c>
      <c r="Q112" t="s">
        <v>677</v>
      </c>
      <c r="R112" t="s">
        <v>74</v>
      </c>
      <c r="S112" t="s">
        <v>1062</v>
      </c>
      <c r="T112" t="s">
        <v>678</v>
      </c>
      <c r="U112" s="5" t="s">
        <v>120</v>
      </c>
      <c r="V112" t="str">
        <f t="shared" ref="V112:V125" si="17">LEFT(W112,3)</f>
        <v>015</v>
      </c>
      <c r="W112" t="s">
        <v>679</v>
      </c>
      <c r="X112" t="s">
        <v>75</v>
      </c>
      <c r="Y112">
        <v>2000</v>
      </c>
      <c r="Z112" t="s">
        <v>105</v>
      </c>
      <c r="AA112">
        <v>2141</v>
      </c>
      <c r="AB112" t="s">
        <v>126</v>
      </c>
      <c r="AC112">
        <v>0</v>
      </c>
      <c r="AD112" t="s">
        <v>58</v>
      </c>
      <c r="AE112" s="1">
        <v>24759.15</v>
      </c>
      <c r="AF112" s="1">
        <v>24759.15</v>
      </c>
      <c r="AG112" s="1">
        <v>24759.15</v>
      </c>
      <c r="AH112" s="1">
        <v>204194.1</v>
      </c>
      <c r="AI112" s="1">
        <v>23000</v>
      </c>
      <c r="AJ112" s="1">
        <v>152658.32</v>
      </c>
      <c r="AK112" s="1">
        <v>8942.7999999999993</v>
      </c>
    </row>
    <row r="113" spans="1:37" hidden="1" x14ac:dyDescent="0.35">
      <c r="A113" t="str">
        <f t="shared" si="15"/>
        <v>1.1-00-2505_2559007_2521510</v>
      </c>
      <c r="B113" t="str">
        <f t="shared" si="16"/>
        <v>1.1-00-X0502101521510</v>
      </c>
      <c r="C113" t="s">
        <v>1027</v>
      </c>
      <c r="D113" t="s">
        <v>639</v>
      </c>
      <c r="E113" t="s">
        <v>643</v>
      </c>
      <c r="F113" t="s">
        <v>812</v>
      </c>
      <c r="G113" t="s">
        <v>815</v>
      </c>
      <c r="H113" t="s">
        <v>833</v>
      </c>
      <c r="I113" t="s">
        <v>835</v>
      </c>
      <c r="J113">
        <v>5</v>
      </c>
      <c r="K113" t="s">
        <v>810</v>
      </c>
      <c r="L113">
        <v>9</v>
      </c>
      <c r="M113" t="s">
        <v>120</v>
      </c>
      <c r="N113" t="s">
        <v>834</v>
      </c>
      <c r="O113" t="s">
        <v>836</v>
      </c>
      <c r="P113" t="s">
        <v>1036</v>
      </c>
      <c r="Q113" t="s">
        <v>677</v>
      </c>
      <c r="R113" t="s">
        <v>74</v>
      </c>
      <c r="S113" t="s">
        <v>1062</v>
      </c>
      <c r="T113" t="s">
        <v>678</v>
      </c>
      <c r="U113" s="5" t="s">
        <v>120</v>
      </c>
      <c r="V113" t="str">
        <f t="shared" si="17"/>
        <v>015</v>
      </c>
      <c r="W113" t="s">
        <v>679</v>
      </c>
      <c r="X113" t="s">
        <v>75</v>
      </c>
      <c r="Y113">
        <v>2000</v>
      </c>
      <c r="Z113" t="s">
        <v>105</v>
      </c>
      <c r="AA113">
        <v>2151</v>
      </c>
      <c r="AB113" t="s">
        <v>366</v>
      </c>
      <c r="AC113">
        <v>0</v>
      </c>
      <c r="AD113" t="s">
        <v>58</v>
      </c>
      <c r="AE113" s="1">
        <v>420</v>
      </c>
      <c r="AF113" s="1">
        <v>420</v>
      </c>
      <c r="AG113" s="1">
        <v>420</v>
      </c>
      <c r="AH113" s="1">
        <v>420</v>
      </c>
      <c r="AI113" s="1">
        <v>420</v>
      </c>
      <c r="AJ113" s="1">
        <v>0</v>
      </c>
      <c r="AK113" s="1">
        <v>0</v>
      </c>
    </row>
    <row r="114" spans="1:37" hidden="1" x14ac:dyDescent="0.35">
      <c r="A114" t="str">
        <f t="shared" si="15"/>
        <v>1.1-00-2505_2559007_2521610</v>
      </c>
      <c r="B114" t="str">
        <f t="shared" si="16"/>
        <v>1.1-00-X0502101521610</v>
      </c>
      <c r="C114" t="s">
        <v>1027</v>
      </c>
      <c r="D114" t="s">
        <v>639</v>
      </c>
      <c r="E114" t="s">
        <v>643</v>
      </c>
      <c r="F114" t="s">
        <v>812</v>
      </c>
      <c r="G114" t="s">
        <v>815</v>
      </c>
      <c r="H114" t="s">
        <v>833</v>
      </c>
      <c r="I114" t="s">
        <v>835</v>
      </c>
      <c r="J114">
        <v>5</v>
      </c>
      <c r="K114" t="s">
        <v>810</v>
      </c>
      <c r="L114">
        <v>9</v>
      </c>
      <c r="M114" t="s">
        <v>120</v>
      </c>
      <c r="N114" t="s">
        <v>834</v>
      </c>
      <c r="O114" t="s">
        <v>836</v>
      </c>
      <c r="P114" t="s">
        <v>1036</v>
      </c>
      <c r="Q114" t="s">
        <v>677</v>
      </c>
      <c r="R114" t="s">
        <v>74</v>
      </c>
      <c r="S114" t="s">
        <v>1062</v>
      </c>
      <c r="T114" t="s">
        <v>678</v>
      </c>
      <c r="U114" s="5" t="s">
        <v>120</v>
      </c>
      <c r="V114" t="str">
        <f t="shared" si="17"/>
        <v>015</v>
      </c>
      <c r="W114" t="s">
        <v>679</v>
      </c>
      <c r="X114" t="s">
        <v>75</v>
      </c>
      <c r="Y114">
        <v>2000</v>
      </c>
      <c r="Z114" t="s">
        <v>105</v>
      </c>
      <c r="AA114">
        <v>2161</v>
      </c>
      <c r="AB114" t="s">
        <v>367</v>
      </c>
      <c r="AC114">
        <v>0</v>
      </c>
      <c r="AD114" t="s">
        <v>58</v>
      </c>
      <c r="AE114" s="1">
        <v>2153994.9900000002</v>
      </c>
      <c r="AF114" s="1">
        <v>2062001.19</v>
      </c>
      <c r="AG114" s="1">
        <v>2062001.19</v>
      </c>
      <c r="AH114" s="1">
        <v>1148656.1000000001</v>
      </c>
      <c r="AI114" s="1">
        <v>1828856.1</v>
      </c>
      <c r="AJ114" s="1">
        <v>672812.28</v>
      </c>
      <c r="AK114" s="1">
        <v>343279.48</v>
      </c>
    </row>
    <row r="115" spans="1:37" hidden="1" x14ac:dyDescent="0.35">
      <c r="A115" t="str">
        <f t="shared" si="15"/>
        <v>1.1-00-2505_2559007_2522110</v>
      </c>
      <c r="B115" t="str">
        <f t="shared" si="16"/>
        <v>1.1-00-X0502101522110</v>
      </c>
      <c r="C115" t="s">
        <v>1027</v>
      </c>
      <c r="D115" t="s">
        <v>639</v>
      </c>
      <c r="E115" t="s">
        <v>643</v>
      </c>
      <c r="F115" t="s">
        <v>812</v>
      </c>
      <c r="G115" t="s">
        <v>815</v>
      </c>
      <c r="H115" t="s">
        <v>833</v>
      </c>
      <c r="I115" t="s">
        <v>835</v>
      </c>
      <c r="J115">
        <v>5</v>
      </c>
      <c r="K115" t="s">
        <v>810</v>
      </c>
      <c r="L115">
        <v>9</v>
      </c>
      <c r="M115" t="s">
        <v>120</v>
      </c>
      <c r="N115" t="s">
        <v>834</v>
      </c>
      <c r="O115" t="s">
        <v>836</v>
      </c>
      <c r="P115" t="s">
        <v>1036</v>
      </c>
      <c r="Q115" t="s">
        <v>677</v>
      </c>
      <c r="R115" t="s">
        <v>74</v>
      </c>
      <c r="S115" t="s">
        <v>1062</v>
      </c>
      <c r="T115" t="s">
        <v>678</v>
      </c>
      <c r="U115" s="5" t="s">
        <v>120</v>
      </c>
      <c r="V115" t="str">
        <f t="shared" si="17"/>
        <v>015</v>
      </c>
      <c r="W115" t="s">
        <v>679</v>
      </c>
      <c r="X115" t="s">
        <v>75</v>
      </c>
      <c r="Y115">
        <v>2000</v>
      </c>
      <c r="Z115" t="s">
        <v>105</v>
      </c>
      <c r="AA115">
        <v>2211</v>
      </c>
      <c r="AB115" t="s">
        <v>307</v>
      </c>
      <c r="AC115">
        <v>0</v>
      </c>
      <c r="AD115" t="s">
        <v>58</v>
      </c>
      <c r="AE115" s="1">
        <v>338812.5</v>
      </c>
      <c r="AF115" s="1">
        <v>282232.5</v>
      </c>
      <c r="AG115" s="1">
        <v>282232.5</v>
      </c>
      <c r="AH115" s="1">
        <v>424924</v>
      </c>
      <c r="AI115" s="1">
        <v>200000</v>
      </c>
      <c r="AJ115" s="1">
        <v>281832.95</v>
      </c>
      <c r="AK115" s="1">
        <v>281832.95</v>
      </c>
    </row>
    <row r="116" spans="1:37" hidden="1" x14ac:dyDescent="0.35">
      <c r="A116" t="str">
        <f t="shared" si="15"/>
        <v>1.1-00-2505_2559007_2524110</v>
      </c>
      <c r="B116" t="str">
        <f t="shared" si="16"/>
        <v>1.1-00-X0502101524110</v>
      </c>
      <c r="C116" t="s">
        <v>1027</v>
      </c>
      <c r="D116" t="s">
        <v>639</v>
      </c>
      <c r="E116" t="s">
        <v>643</v>
      </c>
      <c r="F116" t="s">
        <v>812</v>
      </c>
      <c r="G116" t="s">
        <v>815</v>
      </c>
      <c r="H116" t="s">
        <v>833</v>
      </c>
      <c r="I116" t="s">
        <v>835</v>
      </c>
      <c r="J116">
        <v>5</v>
      </c>
      <c r="K116" t="s">
        <v>810</v>
      </c>
      <c r="L116">
        <v>9</v>
      </c>
      <c r="M116" t="s">
        <v>120</v>
      </c>
      <c r="N116" t="s">
        <v>834</v>
      </c>
      <c r="O116" t="s">
        <v>836</v>
      </c>
      <c r="P116" t="s">
        <v>1036</v>
      </c>
      <c r="Q116" t="s">
        <v>677</v>
      </c>
      <c r="R116" t="s">
        <v>74</v>
      </c>
      <c r="S116" t="s">
        <v>1062</v>
      </c>
      <c r="T116" t="s">
        <v>678</v>
      </c>
      <c r="U116" s="5" t="s">
        <v>120</v>
      </c>
      <c r="V116" t="str">
        <f t="shared" si="17"/>
        <v>015</v>
      </c>
      <c r="W116" t="s">
        <v>679</v>
      </c>
      <c r="X116" t="s">
        <v>75</v>
      </c>
      <c r="Y116">
        <v>2000</v>
      </c>
      <c r="Z116" t="s">
        <v>105</v>
      </c>
      <c r="AA116">
        <v>2411</v>
      </c>
      <c r="AB116" t="s">
        <v>369</v>
      </c>
      <c r="AC116">
        <v>0</v>
      </c>
      <c r="AD116" t="s">
        <v>58</v>
      </c>
      <c r="AE116" s="1">
        <v>150583.6</v>
      </c>
      <c r="AF116" s="1">
        <v>150583.6</v>
      </c>
      <c r="AG116" s="1">
        <v>150583.6</v>
      </c>
      <c r="AH116" s="1">
        <v>1705959.82</v>
      </c>
      <c r="AI116" s="1">
        <v>2000</v>
      </c>
      <c r="AJ116" s="1">
        <v>9449.82</v>
      </c>
      <c r="AK116" s="1">
        <v>9449.82</v>
      </c>
    </row>
    <row r="117" spans="1:37" hidden="1" x14ac:dyDescent="0.35">
      <c r="A117" t="str">
        <f t="shared" si="15"/>
        <v>1.1-00-2505_2559007_2524210</v>
      </c>
      <c r="B117" t="str">
        <f t="shared" si="16"/>
        <v>1.1-00-X0502101524210</v>
      </c>
      <c r="C117" t="s">
        <v>1027</v>
      </c>
      <c r="D117" t="s">
        <v>639</v>
      </c>
      <c r="E117" t="s">
        <v>643</v>
      </c>
      <c r="F117" t="s">
        <v>812</v>
      </c>
      <c r="G117" t="s">
        <v>815</v>
      </c>
      <c r="H117" t="s">
        <v>833</v>
      </c>
      <c r="I117" t="s">
        <v>835</v>
      </c>
      <c r="J117">
        <v>5</v>
      </c>
      <c r="K117" t="s">
        <v>810</v>
      </c>
      <c r="L117">
        <v>9</v>
      </c>
      <c r="M117" t="s">
        <v>120</v>
      </c>
      <c r="N117" t="s">
        <v>834</v>
      </c>
      <c r="O117" t="s">
        <v>836</v>
      </c>
      <c r="P117" t="s">
        <v>1036</v>
      </c>
      <c r="Q117" t="s">
        <v>677</v>
      </c>
      <c r="R117" t="s">
        <v>74</v>
      </c>
      <c r="S117" t="s">
        <v>1062</v>
      </c>
      <c r="T117" t="s">
        <v>678</v>
      </c>
      <c r="U117" s="5" t="s">
        <v>120</v>
      </c>
      <c r="V117" t="str">
        <f t="shared" si="17"/>
        <v>015</v>
      </c>
      <c r="W117" t="s">
        <v>679</v>
      </c>
      <c r="X117" t="s">
        <v>75</v>
      </c>
      <c r="Y117">
        <v>2000</v>
      </c>
      <c r="Z117" t="s">
        <v>105</v>
      </c>
      <c r="AA117">
        <v>2421</v>
      </c>
      <c r="AB117" t="s">
        <v>370</v>
      </c>
      <c r="AC117">
        <v>0</v>
      </c>
      <c r="AD117" t="s">
        <v>58</v>
      </c>
      <c r="AE117" s="1">
        <v>413156.81</v>
      </c>
      <c r="AF117" s="1">
        <v>398071.01</v>
      </c>
      <c r="AG117" s="1">
        <v>398071.01</v>
      </c>
      <c r="AH117" s="1">
        <v>20000</v>
      </c>
      <c r="AI117" s="1">
        <v>20000</v>
      </c>
      <c r="AJ117" s="1">
        <v>18655.52</v>
      </c>
      <c r="AK117" s="1">
        <v>18655.52</v>
      </c>
    </row>
    <row r="118" spans="1:37" hidden="1" x14ac:dyDescent="0.35">
      <c r="A118" t="str">
        <f t="shared" si="15"/>
        <v>1.1-00-2505_2559007_2524410</v>
      </c>
      <c r="B118" t="str">
        <f t="shared" si="16"/>
        <v>1.1-00-X0502101524410</v>
      </c>
      <c r="C118" t="s">
        <v>1027</v>
      </c>
      <c r="D118" t="s">
        <v>639</v>
      </c>
      <c r="E118" t="s">
        <v>643</v>
      </c>
      <c r="F118" t="s">
        <v>812</v>
      </c>
      <c r="G118" t="s">
        <v>815</v>
      </c>
      <c r="H118" t="s">
        <v>833</v>
      </c>
      <c r="I118" t="s">
        <v>835</v>
      </c>
      <c r="J118">
        <v>5</v>
      </c>
      <c r="K118" t="s">
        <v>810</v>
      </c>
      <c r="L118">
        <v>9</v>
      </c>
      <c r="M118" t="s">
        <v>120</v>
      </c>
      <c r="N118" t="s">
        <v>834</v>
      </c>
      <c r="O118" t="s">
        <v>836</v>
      </c>
      <c r="P118" t="s">
        <v>1036</v>
      </c>
      <c r="Q118" t="s">
        <v>677</v>
      </c>
      <c r="R118" t="s">
        <v>74</v>
      </c>
      <c r="S118" t="s">
        <v>1062</v>
      </c>
      <c r="T118" t="s">
        <v>678</v>
      </c>
      <c r="U118" s="5" t="s">
        <v>120</v>
      </c>
      <c r="V118" t="str">
        <f t="shared" si="17"/>
        <v>015</v>
      </c>
      <c r="W118" t="s">
        <v>679</v>
      </c>
      <c r="X118" t="s">
        <v>75</v>
      </c>
      <c r="Y118">
        <v>2000</v>
      </c>
      <c r="Z118" t="s">
        <v>105</v>
      </c>
      <c r="AA118">
        <v>2441</v>
      </c>
      <c r="AB118" t="s">
        <v>662</v>
      </c>
      <c r="AC118">
        <v>0</v>
      </c>
      <c r="AD118" t="s">
        <v>58</v>
      </c>
      <c r="AE118" s="1">
        <v>0</v>
      </c>
      <c r="AF118" s="1">
        <v>0</v>
      </c>
      <c r="AG118" s="1">
        <v>0</v>
      </c>
      <c r="AH118" s="1">
        <v>1287</v>
      </c>
      <c r="AI118" s="1">
        <v>0</v>
      </c>
      <c r="AJ118" s="1">
        <v>420.5</v>
      </c>
      <c r="AK118" s="1">
        <v>420.5</v>
      </c>
    </row>
    <row r="119" spans="1:37" hidden="1" x14ac:dyDescent="0.35">
      <c r="A119" t="str">
        <f t="shared" si="15"/>
        <v>1.1-00-2505_2559007_2524510</v>
      </c>
      <c r="B119" t="str">
        <f t="shared" si="16"/>
        <v>1.1-00-X0502101524510</v>
      </c>
      <c r="C119" t="s">
        <v>1027</v>
      </c>
      <c r="D119" t="s">
        <v>639</v>
      </c>
      <c r="E119" t="s">
        <v>643</v>
      </c>
      <c r="F119" t="s">
        <v>812</v>
      </c>
      <c r="G119" t="s">
        <v>815</v>
      </c>
      <c r="H119" t="s">
        <v>833</v>
      </c>
      <c r="I119" t="s">
        <v>835</v>
      </c>
      <c r="J119">
        <v>5</v>
      </c>
      <c r="K119" t="s">
        <v>810</v>
      </c>
      <c r="L119">
        <v>9</v>
      </c>
      <c r="M119" t="s">
        <v>120</v>
      </c>
      <c r="N119" t="s">
        <v>834</v>
      </c>
      <c r="O119" t="s">
        <v>836</v>
      </c>
      <c r="P119" t="s">
        <v>1036</v>
      </c>
      <c r="Q119" t="s">
        <v>677</v>
      </c>
      <c r="R119" t="s">
        <v>74</v>
      </c>
      <c r="S119" t="s">
        <v>1062</v>
      </c>
      <c r="T119" t="s">
        <v>678</v>
      </c>
      <c r="U119" s="5" t="s">
        <v>120</v>
      </c>
      <c r="V119" t="str">
        <f t="shared" si="17"/>
        <v>015</v>
      </c>
      <c r="W119" t="s">
        <v>679</v>
      </c>
      <c r="X119" t="s">
        <v>75</v>
      </c>
      <c r="Y119">
        <v>2000</v>
      </c>
      <c r="Z119" t="s">
        <v>105</v>
      </c>
      <c r="AA119">
        <v>2451</v>
      </c>
      <c r="AB119" t="s">
        <v>371</v>
      </c>
      <c r="AC119">
        <v>0</v>
      </c>
      <c r="AD119" t="s">
        <v>58</v>
      </c>
      <c r="AE119" s="1">
        <v>48708.4</v>
      </c>
      <c r="AF119" s="1">
        <v>48708.4</v>
      </c>
      <c r="AG119" s="1">
        <v>48708.4</v>
      </c>
      <c r="AH119" s="1">
        <v>47757.2</v>
      </c>
      <c r="AI119" s="1">
        <v>47757.2</v>
      </c>
      <c r="AJ119" s="1">
        <v>7888</v>
      </c>
      <c r="AK119" s="1">
        <v>7888</v>
      </c>
    </row>
    <row r="120" spans="1:37" hidden="1" x14ac:dyDescent="0.35">
      <c r="A120" t="str">
        <f t="shared" si="15"/>
        <v>1.1-00-2505_2559007_2524610</v>
      </c>
      <c r="B120" t="str">
        <f t="shared" si="16"/>
        <v>1.1-00-X0502101524610</v>
      </c>
      <c r="C120" t="s">
        <v>1027</v>
      </c>
      <c r="D120" t="s">
        <v>639</v>
      </c>
      <c r="E120" t="s">
        <v>643</v>
      </c>
      <c r="F120" t="s">
        <v>812</v>
      </c>
      <c r="G120" t="s">
        <v>815</v>
      </c>
      <c r="H120" t="s">
        <v>833</v>
      </c>
      <c r="I120" t="s">
        <v>835</v>
      </c>
      <c r="J120">
        <v>5</v>
      </c>
      <c r="K120" t="s">
        <v>810</v>
      </c>
      <c r="L120">
        <v>9</v>
      </c>
      <c r="M120" t="s">
        <v>120</v>
      </c>
      <c r="N120" t="s">
        <v>834</v>
      </c>
      <c r="O120" t="s">
        <v>836</v>
      </c>
      <c r="P120" t="s">
        <v>1036</v>
      </c>
      <c r="Q120" t="s">
        <v>677</v>
      </c>
      <c r="R120" t="s">
        <v>74</v>
      </c>
      <c r="S120" t="s">
        <v>1062</v>
      </c>
      <c r="T120" t="s">
        <v>678</v>
      </c>
      <c r="U120" s="5" t="s">
        <v>120</v>
      </c>
      <c r="V120" t="str">
        <f t="shared" si="17"/>
        <v>015</v>
      </c>
      <c r="W120" t="s">
        <v>679</v>
      </c>
      <c r="X120" t="s">
        <v>75</v>
      </c>
      <c r="Y120">
        <v>2000</v>
      </c>
      <c r="Z120" t="s">
        <v>105</v>
      </c>
      <c r="AA120">
        <v>2461</v>
      </c>
      <c r="AB120" t="s">
        <v>372</v>
      </c>
      <c r="AC120">
        <v>0</v>
      </c>
      <c r="AD120" t="s">
        <v>58</v>
      </c>
      <c r="AE120" s="1">
        <v>166517.46</v>
      </c>
      <c r="AF120" s="1">
        <v>105686.76</v>
      </c>
      <c r="AG120" s="1">
        <v>93693.41</v>
      </c>
      <c r="AH120" s="1">
        <v>150000</v>
      </c>
      <c r="AI120" s="1">
        <v>150000</v>
      </c>
      <c r="AJ120" s="1">
        <v>97577.27</v>
      </c>
      <c r="AK120" s="1">
        <v>97577.27</v>
      </c>
    </row>
    <row r="121" spans="1:37" hidden="1" x14ac:dyDescent="0.35">
      <c r="A121" t="str">
        <f t="shared" si="15"/>
        <v>1.1-00-2505_2559007_2524710</v>
      </c>
      <c r="B121" t="str">
        <f t="shared" si="16"/>
        <v>1.1-00-X0502101524710</v>
      </c>
      <c r="C121" t="s">
        <v>1027</v>
      </c>
      <c r="D121" t="s">
        <v>639</v>
      </c>
      <c r="E121" t="s">
        <v>643</v>
      </c>
      <c r="F121" t="s">
        <v>812</v>
      </c>
      <c r="G121" t="s">
        <v>815</v>
      </c>
      <c r="H121" t="s">
        <v>833</v>
      </c>
      <c r="I121" t="s">
        <v>835</v>
      </c>
      <c r="J121">
        <v>5</v>
      </c>
      <c r="K121" t="s">
        <v>810</v>
      </c>
      <c r="L121">
        <v>9</v>
      </c>
      <c r="M121" t="s">
        <v>120</v>
      </c>
      <c r="N121" t="s">
        <v>834</v>
      </c>
      <c r="O121" t="s">
        <v>836</v>
      </c>
      <c r="P121" t="s">
        <v>1036</v>
      </c>
      <c r="Q121" t="s">
        <v>677</v>
      </c>
      <c r="R121" t="s">
        <v>74</v>
      </c>
      <c r="S121" t="s">
        <v>1062</v>
      </c>
      <c r="T121" t="s">
        <v>678</v>
      </c>
      <c r="U121" s="5" t="s">
        <v>120</v>
      </c>
      <c r="V121" t="str">
        <f t="shared" si="17"/>
        <v>015</v>
      </c>
      <c r="W121" t="s">
        <v>679</v>
      </c>
      <c r="X121" t="s">
        <v>75</v>
      </c>
      <c r="Y121">
        <v>2000</v>
      </c>
      <c r="Z121" t="s">
        <v>105</v>
      </c>
      <c r="AA121">
        <v>2471</v>
      </c>
      <c r="AB121" t="s">
        <v>373</v>
      </c>
      <c r="AC121">
        <v>0</v>
      </c>
      <c r="AD121" t="s">
        <v>58</v>
      </c>
      <c r="AE121" s="1">
        <v>22096.42</v>
      </c>
      <c r="AF121" s="1">
        <v>22089.24</v>
      </c>
      <c r="AG121" s="1">
        <v>22089.24</v>
      </c>
      <c r="AH121" s="1">
        <v>42700</v>
      </c>
      <c r="AI121" s="1">
        <v>50000</v>
      </c>
      <c r="AJ121" s="1">
        <v>30881.72</v>
      </c>
      <c r="AK121" s="1">
        <v>30881.72</v>
      </c>
    </row>
    <row r="122" spans="1:37" hidden="1" x14ac:dyDescent="0.35">
      <c r="A122" t="str">
        <f t="shared" si="15"/>
        <v>1.1-00-2505_2559007_2524910</v>
      </c>
      <c r="B122" t="str">
        <f t="shared" si="16"/>
        <v>1.1-00-X0502101524910</v>
      </c>
      <c r="C122" t="s">
        <v>1027</v>
      </c>
      <c r="D122" t="s">
        <v>639</v>
      </c>
      <c r="E122" t="s">
        <v>643</v>
      </c>
      <c r="F122" t="s">
        <v>812</v>
      </c>
      <c r="G122" t="s">
        <v>815</v>
      </c>
      <c r="H122" t="s">
        <v>833</v>
      </c>
      <c r="I122" t="s">
        <v>835</v>
      </c>
      <c r="J122">
        <v>5</v>
      </c>
      <c r="K122" t="s">
        <v>810</v>
      </c>
      <c r="L122">
        <v>9</v>
      </c>
      <c r="M122" t="s">
        <v>120</v>
      </c>
      <c r="N122" t="s">
        <v>834</v>
      </c>
      <c r="O122" t="s">
        <v>836</v>
      </c>
      <c r="P122" t="s">
        <v>1036</v>
      </c>
      <c r="Q122" t="s">
        <v>677</v>
      </c>
      <c r="R122" t="s">
        <v>74</v>
      </c>
      <c r="S122" t="s">
        <v>1062</v>
      </c>
      <c r="T122" t="s">
        <v>678</v>
      </c>
      <c r="U122" s="5" t="s">
        <v>120</v>
      </c>
      <c r="V122" t="str">
        <f t="shared" si="17"/>
        <v>015</v>
      </c>
      <c r="W122" t="s">
        <v>679</v>
      </c>
      <c r="X122" t="s">
        <v>75</v>
      </c>
      <c r="Y122">
        <v>2000</v>
      </c>
      <c r="Z122" t="s">
        <v>105</v>
      </c>
      <c r="AA122">
        <v>2491</v>
      </c>
      <c r="AB122" t="s">
        <v>374</v>
      </c>
      <c r="AC122">
        <v>0</v>
      </c>
      <c r="AD122" t="s">
        <v>58</v>
      </c>
      <c r="AE122" s="1">
        <v>409580.77</v>
      </c>
      <c r="AF122" s="1">
        <v>392154.09</v>
      </c>
      <c r="AG122" s="1">
        <v>392154.09</v>
      </c>
      <c r="AH122" s="1">
        <v>2738005.5</v>
      </c>
      <c r="AI122" s="1">
        <v>420000</v>
      </c>
      <c r="AJ122" s="1">
        <v>2638036.7000000002</v>
      </c>
      <c r="AK122" s="1">
        <v>149907.04</v>
      </c>
    </row>
    <row r="123" spans="1:37" hidden="1" x14ac:dyDescent="0.35">
      <c r="A123" t="str">
        <f t="shared" si="15"/>
        <v>1.1-00-2505_2559007_2525210</v>
      </c>
      <c r="B123" t="str">
        <f t="shared" si="16"/>
        <v>1.1-00-X0502101525210</v>
      </c>
      <c r="C123" t="s">
        <v>1027</v>
      </c>
      <c r="D123" t="s">
        <v>639</v>
      </c>
      <c r="E123" t="s">
        <v>643</v>
      </c>
      <c r="F123" t="s">
        <v>812</v>
      </c>
      <c r="G123" t="s">
        <v>815</v>
      </c>
      <c r="H123" t="s">
        <v>833</v>
      </c>
      <c r="I123" t="s">
        <v>835</v>
      </c>
      <c r="J123">
        <v>5</v>
      </c>
      <c r="K123" t="s">
        <v>810</v>
      </c>
      <c r="L123">
        <v>9</v>
      </c>
      <c r="M123" t="s">
        <v>120</v>
      </c>
      <c r="N123" t="s">
        <v>834</v>
      </c>
      <c r="O123" t="s">
        <v>836</v>
      </c>
      <c r="P123" t="s">
        <v>1036</v>
      </c>
      <c r="Q123" t="s">
        <v>677</v>
      </c>
      <c r="R123" t="s">
        <v>74</v>
      </c>
      <c r="S123" t="s">
        <v>1062</v>
      </c>
      <c r="T123" t="s">
        <v>678</v>
      </c>
      <c r="U123" s="5" t="s">
        <v>120</v>
      </c>
      <c r="V123" t="str">
        <f t="shared" si="17"/>
        <v>015</v>
      </c>
      <c r="W123" t="s">
        <v>679</v>
      </c>
      <c r="X123" t="s">
        <v>75</v>
      </c>
      <c r="Y123">
        <v>2000</v>
      </c>
      <c r="Z123" t="s">
        <v>105</v>
      </c>
      <c r="AA123">
        <v>2521</v>
      </c>
      <c r="AB123" t="s">
        <v>375</v>
      </c>
      <c r="AC123">
        <v>0</v>
      </c>
      <c r="AD123" t="s">
        <v>58</v>
      </c>
      <c r="AE123" s="1">
        <v>90467.34</v>
      </c>
      <c r="AF123" s="1">
        <v>90467.34</v>
      </c>
      <c r="AG123" s="1">
        <v>90467.34</v>
      </c>
      <c r="AH123" s="1">
        <v>123580</v>
      </c>
      <c r="AI123" s="1">
        <v>123580</v>
      </c>
      <c r="AJ123" s="1">
        <v>0</v>
      </c>
      <c r="AK123" s="1">
        <v>0</v>
      </c>
    </row>
    <row r="124" spans="1:37" hidden="1" x14ac:dyDescent="0.35">
      <c r="A124" t="str">
        <f t="shared" si="15"/>
        <v>1.1-00-2505_2559007_2525610</v>
      </c>
      <c r="B124" t="str">
        <f t="shared" si="16"/>
        <v>1.1-00-X0502101525610</v>
      </c>
      <c r="C124" t="s">
        <v>1027</v>
      </c>
      <c r="D124" t="s">
        <v>639</v>
      </c>
      <c r="E124" t="s">
        <v>643</v>
      </c>
      <c r="F124" t="s">
        <v>812</v>
      </c>
      <c r="G124" t="s">
        <v>815</v>
      </c>
      <c r="H124" t="s">
        <v>833</v>
      </c>
      <c r="I124" t="s">
        <v>835</v>
      </c>
      <c r="J124">
        <v>5</v>
      </c>
      <c r="K124" t="s">
        <v>810</v>
      </c>
      <c r="L124">
        <v>9</v>
      </c>
      <c r="M124" t="s">
        <v>120</v>
      </c>
      <c r="N124" t="s">
        <v>834</v>
      </c>
      <c r="O124" t="s">
        <v>836</v>
      </c>
      <c r="P124" t="s">
        <v>1036</v>
      </c>
      <c r="Q124" t="s">
        <v>677</v>
      </c>
      <c r="R124" t="s">
        <v>74</v>
      </c>
      <c r="S124" t="s">
        <v>1062</v>
      </c>
      <c r="T124" t="s">
        <v>678</v>
      </c>
      <c r="U124" s="5" t="s">
        <v>120</v>
      </c>
      <c r="V124" t="str">
        <f t="shared" si="17"/>
        <v>015</v>
      </c>
      <c r="W124" t="s">
        <v>679</v>
      </c>
      <c r="X124" t="s">
        <v>75</v>
      </c>
      <c r="Y124">
        <v>2000</v>
      </c>
      <c r="Z124" t="s">
        <v>105</v>
      </c>
      <c r="AA124">
        <v>2561</v>
      </c>
      <c r="AB124" t="s">
        <v>376</v>
      </c>
      <c r="AC124">
        <v>0</v>
      </c>
      <c r="AD124" t="s">
        <v>58</v>
      </c>
      <c r="AE124" s="1">
        <v>2807</v>
      </c>
      <c r="AF124" s="1">
        <v>2807</v>
      </c>
      <c r="AG124" s="1">
        <v>2807</v>
      </c>
      <c r="AH124" s="1">
        <v>16200</v>
      </c>
      <c r="AI124" s="1">
        <v>1500</v>
      </c>
      <c r="AJ124" s="1">
        <v>3280.93</v>
      </c>
      <c r="AK124" s="1">
        <v>3280.93</v>
      </c>
    </row>
    <row r="125" spans="1:37" hidden="1" x14ac:dyDescent="0.35">
      <c r="A125" t="str">
        <f t="shared" si="15"/>
        <v>1.1-00-2505_2559007_2526110</v>
      </c>
      <c r="B125" t="str">
        <f t="shared" si="16"/>
        <v>1.1-00-X0502101526110</v>
      </c>
      <c r="C125" t="s">
        <v>1027</v>
      </c>
      <c r="D125" t="s">
        <v>639</v>
      </c>
      <c r="E125" t="s">
        <v>643</v>
      </c>
      <c r="F125" t="s">
        <v>812</v>
      </c>
      <c r="G125" t="s">
        <v>815</v>
      </c>
      <c r="H125" t="s">
        <v>833</v>
      </c>
      <c r="I125" t="s">
        <v>835</v>
      </c>
      <c r="J125">
        <v>5</v>
      </c>
      <c r="K125" t="s">
        <v>810</v>
      </c>
      <c r="L125">
        <v>9</v>
      </c>
      <c r="M125" t="s">
        <v>120</v>
      </c>
      <c r="N125" t="s">
        <v>834</v>
      </c>
      <c r="O125" t="s">
        <v>836</v>
      </c>
      <c r="P125" t="s">
        <v>1036</v>
      </c>
      <c r="Q125" t="s">
        <v>677</v>
      </c>
      <c r="R125" t="s">
        <v>74</v>
      </c>
      <c r="S125" t="s">
        <v>1062</v>
      </c>
      <c r="T125" t="s">
        <v>678</v>
      </c>
      <c r="U125" s="5" t="s">
        <v>120</v>
      </c>
      <c r="V125" t="str">
        <f t="shared" si="17"/>
        <v>015</v>
      </c>
      <c r="W125" t="s">
        <v>679</v>
      </c>
      <c r="X125" t="s">
        <v>75</v>
      </c>
      <c r="Y125">
        <v>2000</v>
      </c>
      <c r="Z125" t="s">
        <v>105</v>
      </c>
      <c r="AA125">
        <v>2611</v>
      </c>
      <c r="AB125" t="s">
        <v>128</v>
      </c>
      <c r="AC125">
        <v>0</v>
      </c>
      <c r="AD125" t="s">
        <v>58</v>
      </c>
      <c r="AE125" s="1">
        <v>49419224.159999996</v>
      </c>
      <c r="AF125" s="1">
        <v>49090154.409999996</v>
      </c>
      <c r="AG125" s="1">
        <v>49035141.409999996</v>
      </c>
      <c r="AH125" s="1">
        <v>42246515.359999999</v>
      </c>
      <c r="AI125" s="1">
        <v>47577000</v>
      </c>
      <c r="AJ125" s="1">
        <v>38148237.439999998</v>
      </c>
      <c r="AK125" s="1">
        <v>35192176.590000004</v>
      </c>
    </row>
    <row r="126" spans="1:37" hidden="1" x14ac:dyDescent="0.35">
      <c r="A126" t="str">
        <f t="shared" si="15"/>
        <v>1.1-00-2505_2559007_2526110</v>
      </c>
      <c r="B126" t="str">
        <f t="shared" si="16"/>
        <v>2.6-15-X0502101526110</v>
      </c>
      <c r="C126" t="s">
        <v>1113</v>
      </c>
      <c r="D126" t="s">
        <v>214</v>
      </c>
      <c r="E126" t="s">
        <v>215</v>
      </c>
      <c r="F126" t="s">
        <v>812</v>
      </c>
      <c r="G126" t="s">
        <v>815</v>
      </c>
      <c r="H126" t="s">
        <v>833</v>
      </c>
      <c r="I126" t="s">
        <v>835</v>
      </c>
      <c r="J126">
        <v>5</v>
      </c>
      <c r="K126" t="s">
        <v>810</v>
      </c>
      <c r="L126">
        <v>9</v>
      </c>
      <c r="M126" t="s">
        <v>120</v>
      </c>
      <c r="N126" t="s">
        <v>834</v>
      </c>
      <c r="O126" t="s">
        <v>836</v>
      </c>
      <c r="P126" t="s">
        <v>1036</v>
      </c>
      <c r="Q126" t="s">
        <v>67</v>
      </c>
      <c r="R126" t="s">
        <v>74</v>
      </c>
      <c r="S126" t="s">
        <v>1062</v>
      </c>
      <c r="T126" t="s">
        <v>115</v>
      </c>
      <c r="U126" s="5" t="s">
        <v>120</v>
      </c>
      <c r="V126" t="s">
        <v>1056</v>
      </c>
      <c r="W126" t="s">
        <v>69</v>
      </c>
      <c r="X126" t="s">
        <v>75</v>
      </c>
      <c r="Y126">
        <v>2000</v>
      </c>
      <c r="Z126" t="s">
        <v>105</v>
      </c>
      <c r="AA126">
        <v>2611</v>
      </c>
      <c r="AB126" t="s">
        <v>128</v>
      </c>
      <c r="AC126">
        <v>0</v>
      </c>
      <c r="AD126" t="s">
        <v>58</v>
      </c>
      <c r="AE126" s="1">
        <v>9101.75</v>
      </c>
      <c r="AF126" s="1">
        <v>9101.75</v>
      </c>
      <c r="AG126" s="1">
        <v>9101.75</v>
      </c>
      <c r="AH126" s="1">
        <v>0</v>
      </c>
      <c r="AI126" s="1">
        <v>0</v>
      </c>
      <c r="AJ126" s="1">
        <v>0</v>
      </c>
      <c r="AK126" s="1">
        <v>0</v>
      </c>
    </row>
    <row r="127" spans="1:37" hidden="1" x14ac:dyDescent="0.35">
      <c r="A127" t="str">
        <f t="shared" si="15"/>
        <v>1.1-00-2505_2559007_2527110</v>
      </c>
      <c r="B127" t="str">
        <f t="shared" si="16"/>
        <v>1.1-00-X0502101527110</v>
      </c>
      <c r="C127" t="s">
        <v>1027</v>
      </c>
      <c r="D127" t="s">
        <v>639</v>
      </c>
      <c r="E127" t="s">
        <v>643</v>
      </c>
      <c r="F127" t="s">
        <v>812</v>
      </c>
      <c r="G127" t="s">
        <v>815</v>
      </c>
      <c r="H127" t="s">
        <v>833</v>
      </c>
      <c r="I127" t="s">
        <v>835</v>
      </c>
      <c r="J127">
        <v>5</v>
      </c>
      <c r="K127" t="s">
        <v>810</v>
      </c>
      <c r="L127">
        <v>9</v>
      </c>
      <c r="M127" t="s">
        <v>120</v>
      </c>
      <c r="N127" t="s">
        <v>834</v>
      </c>
      <c r="O127" t="s">
        <v>836</v>
      </c>
      <c r="P127" t="s">
        <v>1036</v>
      </c>
      <c r="Q127" t="s">
        <v>677</v>
      </c>
      <c r="R127" t="s">
        <v>74</v>
      </c>
      <c r="S127" t="s">
        <v>1062</v>
      </c>
      <c r="T127" t="s">
        <v>678</v>
      </c>
      <c r="U127" s="5" t="s">
        <v>120</v>
      </c>
      <c r="V127" t="str">
        <f t="shared" ref="V127:V148" si="18">LEFT(W127,3)</f>
        <v>015</v>
      </c>
      <c r="W127" t="s">
        <v>679</v>
      </c>
      <c r="X127" t="s">
        <v>75</v>
      </c>
      <c r="Y127">
        <v>2000</v>
      </c>
      <c r="Z127" t="s">
        <v>105</v>
      </c>
      <c r="AA127">
        <v>2711</v>
      </c>
      <c r="AB127" t="s">
        <v>106</v>
      </c>
      <c r="AC127">
        <v>0</v>
      </c>
      <c r="AD127" t="s">
        <v>58</v>
      </c>
      <c r="AE127" s="1">
        <v>0</v>
      </c>
      <c r="AF127" s="1">
        <v>0</v>
      </c>
      <c r="AG127" s="1">
        <v>0</v>
      </c>
      <c r="AH127" s="1">
        <v>100000</v>
      </c>
      <c r="AI127" s="1">
        <v>0</v>
      </c>
      <c r="AJ127" s="1">
        <v>72377.039999999994</v>
      </c>
      <c r="AK127" s="1">
        <v>72377.039999999994</v>
      </c>
    </row>
    <row r="128" spans="1:37" hidden="1" x14ac:dyDescent="0.35">
      <c r="A128" t="str">
        <f t="shared" si="15"/>
        <v>1.1-00-2505_2559007_2527210</v>
      </c>
      <c r="B128" t="str">
        <f t="shared" si="16"/>
        <v>1.1-00-X0502101527210</v>
      </c>
      <c r="C128" t="s">
        <v>1027</v>
      </c>
      <c r="D128" t="s">
        <v>639</v>
      </c>
      <c r="E128" t="s">
        <v>643</v>
      </c>
      <c r="F128" t="s">
        <v>812</v>
      </c>
      <c r="G128" t="s">
        <v>815</v>
      </c>
      <c r="H128" t="s">
        <v>833</v>
      </c>
      <c r="I128" t="s">
        <v>835</v>
      </c>
      <c r="J128">
        <v>5</v>
      </c>
      <c r="K128" t="s">
        <v>810</v>
      </c>
      <c r="L128">
        <v>9</v>
      </c>
      <c r="M128" t="s">
        <v>120</v>
      </c>
      <c r="N128" t="s">
        <v>834</v>
      </c>
      <c r="O128" t="s">
        <v>836</v>
      </c>
      <c r="P128" t="s">
        <v>1036</v>
      </c>
      <c r="Q128" t="s">
        <v>677</v>
      </c>
      <c r="R128" t="s">
        <v>74</v>
      </c>
      <c r="S128" t="s">
        <v>1062</v>
      </c>
      <c r="T128" t="s">
        <v>678</v>
      </c>
      <c r="U128" s="5" t="s">
        <v>120</v>
      </c>
      <c r="V128" t="str">
        <f t="shared" si="18"/>
        <v>015</v>
      </c>
      <c r="W128" t="s">
        <v>679</v>
      </c>
      <c r="X128" t="s">
        <v>75</v>
      </c>
      <c r="Y128">
        <v>2000</v>
      </c>
      <c r="Z128" t="s">
        <v>105</v>
      </c>
      <c r="AA128">
        <v>2721</v>
      </c>
      <c r="AB128" t="s">
        <v>377</v>
      </c>
      <c r="AC128">
        <v>0</v>
      </c>
      <c r="AD128" t="s">
        <v>58</v>
      </c>
      <c r="AE128" s="1">
        <v>4365.1499999999996</v>
      </c>
      <c r="AF128" s="1">
        <v>3415.11</v>
      </c>
      <c r="AG128" s="1">
        <v>2573.23</v>
      </c>
      <c r="AH128" s="1">
        <v>195000</v>
      </c>
      <c r="AI128" s="1">
        <v>195000</v>
      </c>
      <c r="AJ128" s="1">
        <v>73373.48</v>
      </c>
      <c r="AK128" s="1">
        <v>73373.48</v>
      </c>
    </row>
    <row r="129" spans="1:37" hidden="1" x14ac:dyDescent="0.35">
      <c r="A129" t="str">
        <f t="shared" si="15"/>
        <v>1.1-00-2505_2559007_2529110</v>
      </c>
      <c r="B129" t="str">
        <f t="shared" si="16"/>
        <v>1.1-00-X0502101529110</v>
      </c>
      <c r="C129" t="s">
        <v>1027</v>
      </c>
      <c r="D129" t="s">
        <v>639</v>
      </c>
      <c r="E129" t="s">
        <v>643</v>
      </c>
      <c r="F129" t="s">
        <v>812</v>
      </c>
      <c r="G129" t="s">
        <v>815</v>
      </c>
      <c r="H129" t="s">
        <v>833</v>
      </c>
      <c r="I129" t="s">
        <v>835</v>
      </c>
      <c r="J129">
        <v>5</v>
      </c>
      <c r="K129" t="s">
        <v>810</v>
      </c>
      <c r="L129">
        <v>9</v>
      </c>
      <c r="M129" t="s">
        <v>120</v>
      </c>
      <c r="N129" t="s">
        <v>834</v>
      </c>
      <c r="O129" t="s">
        <v>836</v>
      </c>
      <c r="P129" t="s">
        <v>1036</v>
      </c>
      <c r="Q129" t="s">
        <v>677</v>
      </c>
      <c r="R129" t="s">
        <v>74</v>
      </c>
      <c r="S129" t="s">
        <v>1062</v>
      </c>
      <c r="T129" t="s">
        <v>678</v>
      </c>
      <c r="U129" s="5" t="s">
        <v>120</v>
      </c>
      <c r="V129" t="str">
        <f t="shared" si="18"/>
        <v>015</v>
      </c>
      <c r="W129" t="s">
        <v>679</v>
      </c>
      <c r="X129" t="s">
        <v>75</v>
      </c>
      <c r="Y129">
        <v>2000</v>
      </c>
      <c r="Z129" t="s">
        <v>105</v>
      </c>
      <c r="AA129">
        <v>2911</v>
      </c>
      <c r="AB129" t="s">
        <v>312</v>
      </c>
      <c r="AC129">
        <v>0</v>
      </c>
      <c r="AD129" t="s">
        <v>58</v>
      </c>
      <c r="AE129" s="1">
        <v>132539.53</v>
      </c>
      <c r="AF129" s="1">
        <v>122634.33</v>
      </c>
      <c r="AG129" s="1">
        <v>122634.33</v>
      </c>
      <c r="AH129" s="1">
        <v>447560.86</v>
      </c>
      <c r="AI129" s="1">
        <v>147560.85999999999</v>
      </c>
      <c r="AJ129" s="1">
        <v>78844.06</v>
      </c>
      <c r="AK129" s="1">
        <v>76375.58</v>
      </c>
    </row>
    <row r="130" spans="1:37" hidden="1" x14ac:dyDescent="0.35">
      <c r="A130" t="str">
        <f t="shared" si="15"/>
        <v>1.1-00-2505_2559007_2529210</v>
      </c>
      <c r="B130" t="str">
        <f t="shared" si="16"/>
        <v>1.1-00-X0502101529210</v>
      </c>
      <c r="C130" t="s">
        <v>1027</v>
      </c>
      <c r="D130" t="s">
        <v>639</v>
      </c>
      <c r="E130" t="s">
        <v>643</v>
      </c>
      <c r="F130" t="s">
        <v>812</v>
      </c>
      <c r="G130" t="s">
        <v>815</v>
      </c>
      <c r="H130" t="s">
        <v>833</v>
      </c>
      <c r="I130" t="s">
        <v>835</v>
      </c>
      <c r="J130">
        <v>5</v>
      </c>
      <c r="K130" t="s">
        <v>810</v>
      </c>
      <c r="L130">
        <v>9</v>
      </c>
      <c r="M130" t="s">
        <v>120</v>
      </c>
      <c r="N130" t="s">
        <v>834</v>
      </c>
      <c r="O130" t="s">
        <v>836</v>
      </c>
      <c r="P130" t="s">
        <v>1036</v>
      </c>
      <c r="Q130" t="s">
        <v>677</v>
      </c>
      <c r="R130" t="s">
        <v>74</v>
      </c>
      <c r="S130" t="s">
        <v>1062</v>
      </c>
      <c r="T130" t="s">
        <v>678</v>
      </c>
      <c r="U130" s="5" t="s">
        <v>120</v>
      </c>
      <c r="V130" t="str">
        <f t="shared" si="18"/>
        <v>015</v>
      </c>
      <c r="W130" t="s">
        <v>679</v>
      </c>
      <c r="X130" t="s">
        <v>75</v>
      </c>
      <c r="Y130">
        <v>2000</v>
      </c>
      <c r="Z130" t="s">
        <v>105</v>
      </c>
      <c r="AA130">
        <v>2921</v>
      </c>
      <c r="AB130" t="s">
        <v>378</v>
      </c>
      <c r="AC130">
        <v>0</v>
      </c>
      <c r="AD130" t="s">
        <v>58</v>
      </c>
      <c r="AE130" s="1">
        <v>96085.94</v>
      </c>
      <c r="AF130" s="1">
        <v>88499.08</v>
      </c>
      <c r="AG130" s="1">
        <v>88499.08</v>
      </c>
      <c r="AH130" s="1">
        <v>45000</v>
      </c>
      <c r="AI130" s="1">
        <v>45000</v>
      </c>
      <c r="AJ130" s="1">
        <v>32427.26</v>
      </c>
      <c r="AK130" s="1">
        <v>30292.86</v>
      </c>
    </row>
    <row r="131" spans="1:37" hidden="1" x14ac:dyDescent="0.35">
      <c r="A131" t="str">
        <f t="shared" si="15"/>
        <v>1.1-00-2505_2559007_2529410</v>
      </c>
      <c r="B131" t="str">
        <f t="shared" si="16"/>
        <v>1.1-00-X0502101529410</v>
      </c>
      <c r="C131" t="s">
        <v>1027</v>
      </c>
      <c r="D131" t="s">
        <v>639</v>
      </c>
      <c r="E131" t="s">
        <v>643</v>
      </c>
      <c r="F131" t="s">
        <v>812</v>
      </c>
      <c r="G131" t="s">
        <v>815</v>
      </c>
      <c r="H131" t="s">
        <v>833</v>
      </c>
      <c r="I131" t="s">
        <v>835</v>
      </c>
      <c r="J131">
        <v>5</v>
      </c>
      <c r="K131" t="s">
        <v>810</v>
      </c>
      <c r="L131">
        <v>9</v>
      </c>
      <c r="M131" t="s">
        <v>120</v>
      </c>
      <c r="N131" t="s">
        <v>834</v>
      </c>
      <c r="O131" t="s">
        <v>836</v>
      </c>
      <c r="P131" t="s">
        <v>1036</v>
      </c>
      <c r="Q131" t="s">
        <v>677</v>
      </c>
      <c r="R131" t="s">
        <v>74</v>
      </c>
      <c r="S131" t="s">
        <v>1062</v>
      </c>
      <c r="T131" t="s">
        <v>678</v>
      </c>
      <c r="U131" s="5" t="s">
        <v>120</v>
      </c>
      <c r="V131" t="str">
        <f t="shared" si="18"/>
        <v>015</v>
      </c>
      <c r="W131" t="s">
        <v>679</v>
      </c>
      <c r="X131" t="s">
        <v>75</v>
      </c>
      <c r="Y131">
        <v>2000</v>
      </c>
      <c r="Z131" t="s">
        <v>105</v>
      </c>
      <c r="AA131">
        <v>2941</v>
      </c>
      <c r="AB131" t="s">
        <v>313</v>
      </c>
      <c r="AC131">
        <v>0</v>
      </c>
      <c r="AD131" t="s">
        <v>58</v>
      </c>
      <c r="AE131" s="1">
        <v>0</v>
      </c>
      <c r="AF131" s="1">
        <v>0</v>
      </c>
      <c r="AG131" s="1">
        <v>0</v>
      </c>
      <c r="AH131" s="1">
        <v>1050</v>
      </c>
      <c r="AI131" s="1">
        <v>0</v>
      </c>
      <c r="AJ131" s="1">
        <v>1040</v>
      </c>
      <c r="AK131" s="1">
        <v>1040</v>
      </c>
    </row>
    <row r="132" spans="1:37" hidden="1" x14ac:dyDescent="0.35">
      <c r="A132" t="str">
        <f t="shared" si="15"/>
        <v>1.1-00-2505_2559007_2529610</v>
      </c>
      <c r="B132" t="str">
        <f t="shared" si="16"/>
        <v>1.1-00-X0502101529610</v>
      </c>
      <c r="C132" t="s">
        <v>1027</v>
      </c>
      <c r="D132" t="s">
        <v>639</v>
      </c>
      <c r="E132" t="s">
        <v>643</v>
      </c>
      <c r="F132" t="s">
        <v>812</v>
      </c>
      <c r="G132" t="s">
        <v>815</v>
      </c>
      <c r="H132" t="s">
        <v>833</v>
      </c>
      <c r="I132" t="s">
        <v>835</v>
      </c>
      <c r="J132">
        <v>5</v>
      </c>
      <c r="K132" t="s">
        <v>810</v>
      </c>
      <c r="L132">
        <v>9</v>
      </c>
      <c r="M132" t="s">
        <v>120</v>
      </c>
      <c r="N132" t="s">
        <v>834</v>
      </c>
      <c r="O132" t="s">
        <v>836</v>
      </c>
      <c r="P132" t="s">
        <v>1036</v>
      </c>
      <c r="Q132" t="s">
        <v>677</v>
      </c>
      <c r="R132" t="s">
        <v>74</v>
      </c>
      <c r="S132" t="s">
        <v>1062</v>
      </c>
      <c r="T132" t="s">
        <v>678</v>
      </c>
      <c r="U132" s="5" t="s">
        <v>120</v>
      </c>
      <c r="V132" t="str">
        <f t="shared" si="18"/>
        <v>015</v>
      </c>
      <c r="W132" t="s">
        <v>679</v>
      </c>
      <c r="X132" t="s">
        <v>75</v>
      </c>
      <c r="Y132">
        <v>2000</v>
      </c>
      <c r="Z132" t="s">
        <v>105</v>
      </c>
      <c r="AA132">
        <v>2961</v>
      </c>
      <c r="AB132" t="s">
        <v>379</v>
      </c>
      <c r="AC132">
        <v>0</v>
      </c>
      <c r="AD132" t="s">
        <v>58</v>
      </c>
      <c r="AE132" s="1">
        <v>385463.67</v>
      </c>
      <c r="AF132" s="1">
        <v>370583.19</v>
      </c>
      <c r="AG132" s="1">
        <v>370583.19</v>
      </c>
      <c r="AH132" s="1">
        <v>1156938.6399999999</v>
      </c>
      <c r="AI132" s="1">
        <v>1000000</v>
      </c>
      <c r="AJ132" s="1">
        <v>930682.22</v>
      </c>
      <c r="AK132" s="1">
        <v>655766.91</v>
      </c>
    </row>
    <row r="133" spans="1:37" hidden="1" x14ac:dyDescent="0.35">
      <c r="A133" t="str">
        <f t="shared" si="15"/>
        <v>1.1-00-2505_2559007_2529610</v>
      </c>
      <c r="B133" t="str">
        <f t="shared" si="16"/>
        <v>2.6-05-X0502101529610</v>
      </c>
      <c r="C133" t="s">
        <v>1111</v>
      </c>
      <c r="D133" t="s">
        <v>781</v>
      </c>
      <c r="E133" t="s">
        <v>782</v>
      </c>
      <c r="F133" t="s">
        <v>812</v>
      </c>
      <c r="G133" t="s">
        <v>815</v>
      </c>
      <c r="H133" t="s">
        <v>833</v>
      </c>
      <c r="I133" t="s">
        <v>835</v>
      </c>
      <c r="J133">
        <v>5</v>
      </c>
      <c r="K133" t="s">
        <v>810</v>
      </c>
      <c r="L133">
        <v>9</v>
      </c>
      <c r="M133" t="s">
        <v>120</v>
      </c>
      <c r="N133" t="s">
        <v>834</v>
      </c>
      <c r="O133" t="s">
        <v>836</v>
      </c>
      <c r="P133" t="s">
        <v>1036</v>
      </c>
      <c r="Q133" t="s">
        <v>677</v>
      </c>
      <c r="R133" t="s">
        <v>74</v>
      </c>
      <c r="S133" t="s">
        <v>1062</v>
      </c>
      <c r="T133" t="s">
        <v>678</v>
      </c>
      <c r="U133" s="5" t="s">
        <v>120</v>
      </c>
      <c r="V133" t="str">
        <f t="shared" si="18"/>
        <v>015</v>
      </c>
      <c r="W133" t="s">
        <v>679</v>
      </c>
      <c r="X133" t="s">
        <v>75</v>
      </c>
      <c r="Y133">
        <v>2000</v>
      </c>
      <c r="Z133" t="s">
        <v>105</v>
      </c>
      <c r="AA133">
        <v>2961</v>
      </c>
      <c r="AB133" t="s">
        <v>379</v>
      </c>
      <c r="AC133">
        <v>0</v>
      </c>
      <c r="AD133" t="s">
        <v>58</v>
      </c>
      <c r="AE133" s="1">
        <v>0</v>
      </c>
      <c r="AF133" s="1">
        <v>0</v>
      </c>
      <c r="AG133" s="1">
        <v>0</v>
      </c>
      <c r="AH133" s="1">
        <v>33000</v>
      </c>
      <c r="AI133" s="1">
        <v>0</v>
      </c>
      <c r="AJ133" s="1">
        <v>23490</v>
      </c>
      <c r="AK133" s="1">
        <v>23490</v>
      </c>
    </row>
    <row r="134" spans="1:37" hidden="1" x14ac:dyDescent="0.35">
      <c r="A134" t="str">
        <f t="shared" si="15"/>
        <v>1.1-00-2505_2559007_2529810</v>
      </c>
      <c r="B134" t="str">
        <f t="shared" si="16"/>
        <v>1.1-00-X0502101529810</v>
      </c>
      <c r="C134" t="s">
        <v>1027</v>
      </c>
      <c r="D134" t="s">
        <v>639</v>
      </c>
      <c r="E134" t="s">
        <v>643</v>
      </c>
      <c r="F134" t="s">
        <v>812</v>
      </c>
      <c r="G134" t="s">
        <v>815</v>
      </c>
      <c r="H134" t="s">
        <v>833</v>
      </c>
      <c r="I134" t="s">
        <v>835</v>
      </c>
      <c r="J134">
        <v>5</v>
      </c>
      <c r="K134" t="s">
        <v>810</v>
      </c>
      <c r="L134">
        <v>9</v>
      </c>
      <c r="M134" t="s">
        <v>120</v>
      </c>
      <c r="N134" t="s">
        <v>834</v>
      </c>
      <c r="O134" t="s">
        <v>836</v>
      </c>
      <c r="P134" t="s">
        <v>1036</v>
      </c>
      <c r="Q134" t="s">
        <v>677</v>
      </c>
      <c r="R134" t="s">
        <v>74</v>
      </c>
      <c r="S134" t="s">
        <v>1062</v>
      </c>
      <c r="T134" t="s">
        <v>678</v>
      </c>
      <c r="U134" s="5" t="s">
        <v>120</v>
      </c>
      <c r="V134" t="str">
        <f t="shared" si="18"/>
        <v>015</v>
      </c>
      <c r="W134" t="s">
        <v>679</v>
      </c>
      <c r="X134" t="s">
        <v>75</v>
      </c>
      <c r="Y134">
        <v>2000</v>
      </c>
      <c r="Z134" t="s">
        <v>105</v>
      </c>
      <c r="AA134">
        <v>2981</v>
      </c>
      <c r="AB134" t="s">
        <v>380</v>
      </c>
      <c r="AC134">
        <v>0</v>
      </c>
      <c r="AD134" t="s">
        <v>58</v>
      </c>
      <c r="AE134" s="1">
        <v>809327.38</v>
      </c>
      <c r="AF134" s="1">
        <v>649649.64</v>
      </c>
      <c r="AG134" s="1">
        <v>649649.64</v>
      </c>
      <c r="AH134" s="1">
        <v>2030670.53</v>
      </c>
      <c r="AI134" s="1">
        <v>698350.4</v>
      </c>
      <c r="AJ134" s="1">
        <v>2004512.53</v>
      </c>
      <c r="AK134" s="1">
        <v>503836.57</v>
      </c>
    </row>
    <row r="135" spans="1:37" hidden="1" x14ac:dyDescent="0.35">
      <c r="A135" t="str">
        <f t="shared" si="15"/>
        <v>1.1-00-2505_2559007_2529910</v>
      </c>
      <c r="B135" t="str">
        <f t="shared" si="16"/>
        <v>1.1-00-X0502101529910</v>
      </c>
      <c r="C135" t="s">
        <v>1027</v>
      </c>
      <c r="D135" t="s">
        <v>639</v>
      </c>
      <c r="E135" t="s">
        <v>643</v>
      </c>
      <c r="F135" t="s">
        <v>812</v>
      </c>
      <c r="G135" t="s">
        <v>815</v>
      </c>
      <c r="H135" t="s">
        <v>833</v>
      </c>
      <c r="I135" t="s">
        <v>835</v>
      </c>
      <c r="J135">
        <v>5</v>
      </c>
      <c r="K135" t="s">
        <v>810</v>
      </c>
      <c r="L135">
        <v>9</v>
      </c>
      <c r="M135" t="s">
        <v>120</v>
      </c>
      <c r="N135" t="s">
        <v>834</v>
      </c>
      <c r="O135" t="s">
        <v>836</v>
      </c>
      <c r="P135" t="s">
        <v>1036</v>
      </c>
      <c r="Q135" t="s">
        <v>677</v>
      </c>
      <c r="R135" t="s">
        <v>74</v>
      </c>
      <c r="S135" t="s">
        <v>1062</v>
      </c>
      <c r="T135" t="s">
        <v>678</v>
      </c>
      <c r="U135" s="5" t="s">
        <v>120</v>
      </c>
      <c r="V135" t="str">
        <f t="shared" si="18"/>
        <v>015</v>
      </c>
      <c r="W135" t="s">
        <v>679</v>
      </c>
      <c r="X135" t="s">
        <v>75</v>
      </c>
      <c r="Y135">
        <v>2000</v>
      </c>
      <c r="Z135" t="s">
        <v>105</v>
      </c>
      <c r="AA135">
        <v>2991</v>
      </c>
      <c r="AB135" t="s">
        <v>311</v>
      </c>
      <c r="AC135">
        <v>0</v>
      </c>
      <c r="AD135" t="s">
        <v>58</v>
      </c>
      <c r="AE135" s="1">
        <v>0</v>
      </c>
      <c r="AF135" s="1">
        <v>0</v>
      </c>
      <c r="AG135" s="1">
        <v>0</v>
      </c>
      <c r="AH135" s="1">
        <v>423400</v>
      </c>
      <c r="AI135" s="1">
        <v>0</v>
      </c>
      <c r="AJ135" s="1">
        <v>423400</v>
      </c>
      <c r="AK135" s="1">
        <v>423400</v>
      </c>
    </row>
    <row r="136" spans="1:37" hidden="1" x14ac:dyDescent="0.35">
      <c r="A136" t="str">
        <f t="shared" si="15"/>
        <v>1.1-00-2505_2559007_2531110</v>
      </c>
      <c r="B136" t="str">
        <f t="shared" ref="B136:B167" si="19">CONCATENATE(C136,P136,S136,V136,AA136,AC136)</f>
        <v>1.1-00-X0502101531110</v>
      </c>
      <c r="C136" t="s">
        <v>1027</v>
      </c>
      <c r="D136" t="s">
        <v>639</v>
      </c>
      <c r="E136" t="s">
        <v>643</v>
      </c>
      <c r="F136" t="s">
        <v>812</v>
      </c>
      <c r="G136" t="s">
        <v>815</v>
      </c>
      <c r="H136" t="s">
        <v>833</v>
      </c>
      <c r="I136" t="s">
        <v>835</v>
      </c>
      <c r="J136">
        <v>5</v>
      </c>
      <c r="K136" t="s">
        <v>810</v>
      </c>
      <c r="L136">
        <v>9</v>
      </c>
      <c r="M136" t="s">
        <v>120</v>
      </c>
      <c r="N136" t="s">
        <v>834</v>
      </c>
      <c r="O136" t="s">
        <v>836</v>
      </c>
      <c r="P136" t="s">
        <v>1036</v>
      </c>
      <c r="Q136" t="s">
        <v>677</v>
      </c>
      <c r="R136" t="s">
        <v>74</v>
      </c>
      <c r="S136" t="s">
        <v>1062</v>
      </c>
      <c r="T136" t="s">
        <v>678</v>
      </c>
      <c r="U136" s="5" t="s">
        <v>120</v>
      </c>
      <c r="V136" t="str">
        <f t="shared" si="18"/>
        <v>015</v>
      </c>
      <c r="W136" t="s">
        <v>679</v>
      </c>
      <c r="X136" t="s">
        <v>75</v>
      </c>
      <c r="Y136">
        <v>3000</v>
      </c>
      <c r="Z136" t="s">
        <v>56</v>
      </c>
      <c r="AA136">
        <v>3111</v>
      </c>
      <c r="AB136" t="s">
        <v>199</v>
      </c>
      <c r="AC136">
        <v>0</v>
      </c>
      <c r="AD136" t="s">
        <v>58</v>
      </c>
      <c r="AE136" s="1">
        <v>6601207.9199999999</v>
      </c>
      <c r="AF136" s="1">
        <v>6487775.0099999998</v>
      </c>
      <c r="AG136" s="1">
        <v>6487775.0099999998</v>
      </c>
      <c r="AH136" s="1">
        <v>7773300</v>
      </c>
      <c r="AI136" s="1">
        <v>5820000</v>
      </c>
      <c r="AJ136" s="1">
        <v>6883732.9900000002</v>
      </c>
      <c r="AK136" s="1">
        <v>6883732.9900000002</v>
      </c>
    </row>
    <row r="137" spans="1:37" hidden="1" x14ac:dyDescent="0.35">
      <c r="A137" t="str">
        <f t="shared" si="15"/>
        <v>1.1-00-2505_2559007_2531410</v>
      </c>
      <c r="B137" t="str">
        <f t="shared" si="19"/>
        <v>1.1-00-X0502101531410</v>
      </c>
      <c r="C137" t="s">
        <v>1027</v>
      </c>
      <c r="D137" t="s">
        <v>639</v>
      </c>
      <c r="E137" t="s">
        <v>643</v>
      </c>
      <c r="F137" t="s">
        <v>812</v>
      </c>
      <c r="G137" t="s">
        <v>815</v>
      </c>
      <c r="H137" t="s">
        <v>833</v>
      </c>
      <c r="I137" t="s">
        <v>835</v>
      </c>
      <c r="J137">
        <v>5</v>
      </c>
      <c r="K137" t="s">
        <v>810</v>
      </c>
      <c r="L137">
        <v>9</v>
      </c>
      <c r="M137" t="s">
        <v>120</v>
      </c>
      <c r="N137" t="s">
        <v>834</v>
      </c>
      <c r="O137" t="s">
        <v>836</v>
      </c>
      <c r="P137" t="s">
        <v>1036</v>
      </c>
      <c r="Q137" t="s">
        <v>677</v>
      </c>
      <c r="R137" t="s">
        <v>74</v>
      </c>
      <c r="S137" t="s">
        <v>1062</v>
      </c>
      <c r="T137" t="s">
        <v>678</v>
      </c>
      <c r="U137" s="5" t="s">
        <v>120</v>
      </c>
      <c r="V137" t="str">
        <f t="shared" si="18"/>
        <v>015</v>
      </c>
      <c r="W137" t="s">
        <v>679</v>
      </c>
      <c r="X137" t="s">
        <v>75</v>
      </c>
      <c r="Y137">
        <v>3000</v>
      </c>
      <c r="Z137" t="s">
        <v>56</v>
      </c>
      <c r="AA137">
        <v>3141</v>
      </c>
      <c r="AB137" t="s">
        <v>381</v>
      </c>
      <c r="AC137">
        <v>0</v>
      </c>
      <c r="AD137" t="s">
        <v>58</v>
      </c>
      <c r="AE137" s="1">
        <v>599999.56000000006</v>
      </c>
      <c r="AF137" s="1">
        <v>558291.85</v>
      </c>
      <c r="AG137" s="1">
        <v>558291.85</v>
      </c>
      <c r="AH137" s="1">
        <v>696000</v>
      </c>
      <c r="AI137" s="1">
        <v>720000</v>
      </c>
      <c r="AJ137" s="1">
        <v>555855.89</v>
      </c>
      <c r="AK137" s="1">
        <v>555855.89</v>
      </c>
    </row>
    <row r="138" spans="1:37" hidden="1" x14ac:dyDescent="0.35">
      <c r="A138" t="str">
        <f t="shared" si="15"/>
        <v>1.1-00-2505_2559007_2531610</v>
      </c>
      <c r="B138" t="str">
        <f t="shared" si="19"/>
        <v>1.1-00-X0502101531610</v>
      </c>
      <c r="C138" t="s">
        <v>1027</v>
      </c>
      <c r="D138" t="s">
        <v>639</v>
      </c>
      <c r="E138" t="s">
        <v>643</v>
      </c>
      <c r="F138" t="s">
        <v>812</v>
      </c>
      <c r="G138" t="s">
        <v>815</v>
      </c>
      <c r="H138" t="s">
        <v>833</v>
      </c>
      <c r="I138" t="s">
        <v>835</v>
      </c>
      <c r="J138">
        <v>5</v>
      </c>
      <c r="K138" t="s">
        <v>810</v>
      </c>
      <c r="L138">
        <v>9</v>
      </c>
      <c r="M138" t="s">
        <v>120</v>
      </c>
      <c r="N138" t="s">
        <v>834</v>
      </c>
      <c r="O138" t="s">
        <v>836</v>
      </c>
      <c r="P138" t="s">
        <v>1036</v>
      </c>
      <c r="Q138" t="s">
        <v>677</v>
      </c>
      <c r="R138" t="s">
        <v>74</v>
      </c>
      <c r="S138" t="s">
        <v>1062</v>
      </c>
      <c r="T138" t="s">
        <v>678</v>
      </c>
      <c r="U138" s="5" t="s">
        <v>120</v>
      </c>
      <c r="V138" t="str">
        <f t="shared" si="18"/>
        <v>015</v>
      </c>
      <c r="W138" t="s">
        <v>679</v>
      </c>
      <c r="X138" t="s">
        <v>75</v>
      </c>
      <c r="Y138">
        <v>3000</v>
      </c>
      <c r="Z138" t="s">
        <v>56</v>
      </c>
      <c r="AA138">
        <v>3161</v>
      </c>
      <c r="AB138" t="s">
        <v>247</v>
      </c>
      <c r="AC138">
        <v>0</v>
      </c>
      <c r="AD138" t="s">
        <v>58</v>
      </c>
      <c r="AE138" s="1">
        <v>2643141.2000000002</v>
      </c>
      <c r="AF138" s="1">
        <v>2643141.2000000002</v>
      </c>
      <c r="AG138" s="1">
        <v>2643141.2000000002</v>
      </c>
      <c r="AH138" s="1">
        <v>2210840</v>
      </c>
      <c r="AI138" s="1">
        <v>2700000</v>
      </c>
      <c r="AJ138" s="1">
        <v>1371700</v>
      </c>
      <c r="AK138" s="1">
        <v>1371700</v>
      </c>
    </row>
    <row r="139" spans="1:37" hidden="1" x14ac:dyDescent="0.35">
      <c r="A139" t="str">
        <f t="shared" si="15"/>
        <v>1.1-00-2505_2559007_2531810</v>
      </c>
      <c r="B139" t="str">
        <f t="shared" si="19"/>
        <v>1.1-00-X0502101531810</v>
      </c>
      <c r="C139" t="s">
        <v>1027</v>
      </c>
      <c r="D139" t="s">
        <v>639</v>
      </c>
      <c r="E139" t="s">
        <v>643</v>
      </c>
      <c r="F139" t="s">
        <v>812</v>
      </c>
      <c r="G139" t="s">
        <v>815</v>
      </c>
      <c r="H139" t="s">
        <v>833</v>
      </c>
      <c r="I139" t="s">
        <v>835</v>
      </c>
      <c r="J139">
        <v>5</v>
      </c>
      <c r="K139" t="s">
        <v>810</v>
      </c>
      <c r="L139">
        <v>9</v>
      </c>
      <c r="M139" t="s">
        <v>120</v>
      </c>
      <c r="N139" t="s">
        <v>834</v>
      </c>
      <c r="O139" t="s">
        <v>836</v>
      </c>
      <c r="P139" t="s">
        <v>1036</v>
      </c>
      <c r="Q139" t="s">
        <v>677</v>
      </c>
      <c r="R139" t="s">
        <v>74</v>
      </c>
      <c r="S139" t="s">
        <v>1062</v>
      </c>
      <c r="T139" t="s">
        <v>678</v>
      </c>
      <c r="U139" s="5" t="s">
        <v>120</v>
      </c>
      <c r="V139" t="str">
        <f t="shared" si="18"/>
        <v>015</v>
      </c>
      <c r="W139" t="s">
        <v>679</v>
      </c>
      <c r="X139" t="s">
        <v>75</v>
      </c>
      <c r="Y139">
        <v>3000</v>
      </c>
      <c r="Z139" t="s">
        <v>56</v>
      </c>
      <c r="AA139">
        <v>3181</v>
      </c>
      <c r="AB139" t="s">
        <v>314</v>
      </c>
      <c r="AC139">
        <v>0</v>
      </c>
      <c r="AD139" t="s">
        <v>58</v>
      </c>
      <c r="AE139" s="1">
        <v>0</v>
      </c>
      <c r="AF139" s="1">
        <v>0</v>
      </c>
      <c r="AG139" s="1">
        <v>0</v>
      </c>
      <c r="AH139" s="1">
        <v>362</v>
      </c>
      <c r="AI139" s="1">
        <v>0</v>
      </c>
      <c r="AJ139" s="1">
        <v>361.98</v>
      </c>
      <c r="AK139" s="1">
        <v>361.98</v>
      </c>
    </row>
    <row r="140" spans="1:37" hidden="1" x14ac:dyDescent="0.35">
      <c r="A140" t="str">
        <f t="shared" si="15"/>
        <v>1.1-00-2505_2559007_2532210</v>
      </c>
      <c r="B140" t="str">
        <f t="shared" si="19"/>
        <v>1.1-00-X0502101532210</v>
      </c>
      <c r="C140" t="s">
        <v>1027</v>
      </c>
      <c r="D140" t="s">
        <v>639</v>
      </c>
      <c r="E140" t="s">
        <v>643</v>
      </c>
      <c r="F140" t="s">
        <v>812</v>
      </c>
      <c r="G140" t="s">
        <v>815</v>
      </c>
      <c r="H140" t="s">
        <v>833</v>
      </c>
      <c r="I140" t="s">
        <v>835</v>
      </c>
      <c r="J140">
        <v>5</v>
      </c>
      <c r="K140" t="s">
        <v>810</v>
      </c>
      <c r="L140">
        <v>9</v>
      </c>
      <c r="M140" t="s">
        <v>120</v>
      </c>
      <c r="N140" t="s">
        <v>834</v>
      </c>
      <c r="O140" t="s">
        <v>836</v>
      </c>
      <c r="P140" t="s">
        <v>1036</v>
      </c>
      <c r="Q140" t="s">
        <v>677</v>
      </c>
      <c r="R140" t="s">
        <v>74</v>
      </c>
      <c r="S140" t="s">
        <v>1062</v>
      </c>
      <c r="T140" t="s">
        <v>678</v>
      </c>
      <c r="U140" s="5" t="s">
        <v>120</v>
      </c>
      <c r="V140" t="str">
        <f t="shared" si="18"/>
        <v>015</v>
      </c>
      <c r="W140" t="s">
        <v>679</v>
      </c>
      <c r="X140" t="s">
        <v>75</v>
      </c>
      <c r="Y140">
        <v>3000</v>
      </c>
      <c r="Z140" t="s">
        <v>56</v>
      </c>
      <c r="AA140">
        <v>3221</v>
      </c>
      <c r="AB140" t="s">
        <v>382</v>
      </c>
      <c r="AC140">
        <v>0</v>
      </c>
      <c r="AD140" t="s">
        <v>58</v>
      </c>
      <c r="AE140" s="1">
        <v>2273560.91</v>
      </c>
      <c r="AF140" s="1">
        <v>2247799.9</v>
      </c>
      <c r="AG140" s="1">
        <v>2247799.9</v>
      </c>
      <c r="AH140" s="1">
        <v>2397854.16</v>
      </c>
      <c r="AI140" s="1">
        <v>1500000</v>
      </c>
      <c r="AJ140" s="1">
        <v>1837770.34</v>
      </c>
      <c r="AK140" s="1">
        <v>1637368.27</v>
      </c>
    </row>
    <row r="141" spans="1:37" hidden="1" x14ac:dyDescent="0.35">
      <c r="A141" t="str">
        <f t="shared" si="15"/>
        <v>1.1-00-2505_2559007_2532310</v>
      </c>
      <c r="B141" t="str">
        <f t="shared" si="19"/>
        <v>1.1-00-X0502101532310</v>
      </c>
      <c r="C141" t="s">
        <v>1027</v>
      </c>
      <c r="D141" t="s">
        <v>639</v>
      </c>
      <c r="E141" t="s">
        <v>643</v>
      </c>
      <c r="F141" t="s">
        <v>812</v>
      </c>
      <c r="G141" t="s">
        <v>815</v>
      </c>
      <c r="H141" t="s">
        <v>833</v>
      </c>
      <c r="I141" t="s">
        <v>835</v>
      </c>
      <c r="J141">
        <v>5</v>
      </c>
      <c r="K141" t="s">
        <v>810</v>
      </c>
      <c r="L141">
        <v>9</v>
      </c>
      <c r="M141" t="s">
        <v>120</v>
      </c>
      <c r="N141" t="s">
        <v>834</v>
      </c>
      <c r="O141" t="s">
        <v>836</v>
      </c>
      <c r="P141" t="s">
        <v>1036</v>
      </c>
      <c r="Q141" t="s">
        <v>677</v>
      </c>
      <c r="R141" t="s">
        <v>74</v>
      </c>
      <c r="S141" t="s">
        <v>1062</v>
      </c>
      <c r="T141" t="s">
        <v>678</v>
      </c>
      <c r="U141" s="5" t="s">
        <v>120</v>
      </c>
      <c r="V141" t="str">
        <f t="shared" si="18"/>
        <v>015</v>
      </c>
      <c r="W141" t="s">
        <v>679</v>
      </c>
      <c r="X141" t="s">
        <v>75</v>
      </c>
      <c r="Y141">
        <v>3000</v>
      </c>
      <c r="Z141" t="s">
        <v>56</v>
      </c>
      <c r="AA141">
        <v>3231</v>
      </c>
      <c r="AB141" t="s">
        <v>383</v>
      </c>
      <c r="AC141">
        <v>0</v>
      </c>
      <c r="AD141" t="s">
        <v>58</v>
      </c>
      <c r="AE141" s="1">
        <v>0</v>
      </c>
      <c r="AF141" s="1">
        <v>0</v>
      </c>
      <c r="AG141" s="1">
        <v>0</v>
      </c>
      <c r="AH141" s="1">
        <v>0</v>
      </c>
      <c r="AI141" s="1">
        <v>3000000</v>
      </c>
      <c r="AJ141" s="1">
        <v>0</v>
      </c>
      <c r="AK141" s="1">
        <v>0</v>
      </c>
    </row>
    <row r="142" spans="1:37" hidden="1" x14ac:dyDescent="0.35">
      <c r="A142" t="str">
        <f t="shared" si="15"/>
        <v>1.1-00-2505_2559007_2532510</v>
      </c>
      <c r="B142" t="str">
        <f t="shared" si="19"/>
        <v>1.1-00-X0502101532510</v>
      </c>
      <c r="C142" t="s">
        <v>1027</v>
      </c>
      <c r="D142" t="s">
        <v>639</v>
      </c>
      <c r="E142" t="s">
        <v>643</v>
      </c>
      <c r="F142" t="s">
        <v>812</v>
      </c>
      <c r="G142" t="s">
        <v>815</v>
      </c>
      <c r="H142" t="s">
        <v>833</v>
      </c>
      <c r="I142" t="s">
        <v>835</v>
      </c>
      <c r="J142">
        <v>5</v>
      </c>
      <c r="K142" t="s">
        <v>810</v>
      </c>
      <c r="L142">
        <v>9</v>
      </c>
      <c r="M142" t="s">
        <v>120</v>
      </c>
      <c r="N142" t="s">
        <v>834</v>
      </c>
      <c r="O142" t="s">
        <v>836</v>
      </c>
      <c r="P142" t="s">
        <v>1036</v>
      </c>
      <c r="Q142" t="s">
        <v>677</v>
      </c>
      <c r="R142" t="s">
        <v>74</v>
      </c>
      <c r="S142" t="s">
        <v>1062</v>
      </c>
      <c r="T142" t="s">
        <v>678</v>
      </c>
      <c r="U142" s="5" t="s">
        <v>120</v>
      </c>
      <c r="V142" t="str">
        <f t="shared" si="18"/>
        <v>015</v>
      </c>
      <c r="W142" t="s">
        <v>679</v>
      </c>
      <c r="X142" t="s">
        <v>75</v>
      </c>
      <c r="Y142">
        <v>3000</v>
      </c>
      <c r="Z142" t="s">
        <v>56</v>
      </c>
      <c r="AA142">
        <v>3251</v>
      </c>
      <c r="AB142" t="s">
        <v>137</v>
      </c>
      <c r="AC142">
        <v>0</v>
      </c>
      <c r="AD142" t="s">
        <v>58</v>
      </c>
      <c r="AE142" s="1">
        <v>7089180.0300000003</v>
      </c>
      <c r="AF142" s="1">
        <v>260352.75</v>
      </c>
      <c r="AG142" s="1">
        <v>260352.75</v>
      </c>
      <c r="AH142" s="1">
        <v>41221201.450000003</v>
      </c>
      <c r="AI142" s="1">
        <v>0</v>
      </c>
      <c r="AJ142" s="1">
        <v>41221201.450000003</v>
      </c>
      <c r="AK142" s="1">
        <v>7209301.6799999997</v>
      </c>
    </row>
    <row r="143" spans="1:37" hidden="1" x14ac:dyDescent="0.35">
      <c r="A143" t="str">
        <f t="shared" si="15"/>
        <v>1.1-00-2505_2559007_2532510</v>
      </c>
      <c r="B143" t="str">
        <f t="shared" si="19"/>
        <v>2.5-02-X0502101532510</v>
      </c>
      <c r="C143" t="s">
        <v>1028</v>
      </c>
      <c r="D143" t="s">
        <v>778</v>
      </c>
      <c r="E143" t="s">
        <v>779</v>
      </c>
      <c r="F143" t="s">
        <v>812</v>
      </c>
      <c r="G143" t="s">
        <v>815</v>
      </c>
      <c r="H143" t="s">
        <v>833</v>
      </c>
      <c r="I143" t="s">
        <v>835</v>
      </c>
      <c r="J143">
        <v>5</v>
      </c>
      <c r="K143" t="s">
        <v>810</v>
      </c>
      <c r="L143">
        <v>9</v>
      </c>
      <c r="M143" t="s">
        <v>120</v>
      </c>
      <c r="N143" t="s">
        <v>834</v>
      </c>
      <c r="O143" t="s">
        <v>836</v>
      </c>
      <c r="P143" t="s">
        <v>1036</v>
      </c>
      <c r="Q143" t="s">
        <v>677</v>
      </c>
      <c r="R143" t="s">
        <v>74</v>
      </c>
      <c r="S143" t="s">
        <v>1062</v>
      </c>
      <c r="T143" t="s">
        <v>678</v>
      </c>
      <c r="U143" s="5" t="s">
        <v>120</v>
      </c>
      <c r="V143" t="str">
        <f t="shared" si="18"/>
        <v>015</v>
      </c>
      <c r="W143" t="s">
        <v>679</v>
      </c>
      <c r="X143" t="s">
        <v>75</v>
      </c>
      <c r="Y143">
        <v>3000</v>
      </c>
      <c r="Z143" t="s">
        <v>56</v>
      </c>
      <c r="AA143">
        <v>3251</v>
      </c>
      <c r="AB143" t="s">
        <v>137</v>
      </c>
      <c r="AC143">
        <v>0</v>
      </c>
      <c r="AD143" t="s">
        <v>58</v>
      </c>
      <c r="AE143" s="1">
        <v>104900381.19</v>
      </c>
      <c r="AF143" s="1">
        <v>104900381.19</v>
      </c>
      <c r="AG143" s="1">
        <v>104900381.19</v>
      </c>
      <c r="AH143" s="1">
        <v>79522472.739999995</v>
      </c>
      <c r="AI143" s="1">
        <v>75218705.450000003</v>
      </c>
      <c r="AJ143" s="1">
        <v>79522472.739999995</v>
      </c>
      <c r="AK143" s="1">
        <v>79522472.739999995</v>
      </c>
    </row>
    <row r="144" spans="1:37" hidden="1" x14ac:dyDescent="0.35">
      <c r="A144" t="str">
        <f t="shared" si="15"/>
        <v>1.1-00-2505_2559007_2532910</v>
      </c>
      <c r="B144" t="str">
        <f t="shared" si="19"/>
        <v>1.1-00-X0502101532910</v>
      </c>
      <c r="C144" t="s">
        <v>1027</v>
      </c>
      <c r="D144" t="s">
        <v>639</v>
      </c>
      <c r="E144" t="s">
        <v>643</v>
      </c>
      <c r="F144" t="s">
        <v>812</v>
      </c>
      <c r="G144" t="s">
        <v>815</v>
      </c>
      <c r="H144" t="s">
        <v>833</v>
      </c>
      <c r="I144" t="s">
        <v>835</v>
      </c>
      <c r="J144">
        <v>5</v>
      </c>
      <c r="K144" t="s">
        <v>810</v>
      </c>
      <c r="L144">
        <v>9</v>
      </c>
      <c r="M144" t="s">
        <v>120</v>
      </c>
      <c r="N144" t="s">
        <v>834</v>
      </c>
      <c r="O144" t="s">
        <v>836</v>
      </c>
      <c r="P144" t="s">
        <v>1036</v>
      </c>
      <c r="Q144" t="s">
        <v>677</v>
      </c>
      <c r="R144" t="s">
        <v>74</v>
      </c>
      <c r="S144" t="s">
        <v>1062</v>
      </c>
      <c r="T144" t="s">
        <v>678</v>
      </c>
      <c r="U144" s="5" t="s">
        <v>120</v>
      </c>
      <c r="V144" t="str">
        <f t="shared" si="18"/>
        <v>015</v>
      </c>
      <c r="W144" t="s">
        <v>679</v>
      </c>
      <c r="X144" t="s">
        <v>75</v>
      </c>
      <c r="Y144">
        <v>3000</v>
      </c>
      <c r="Z144" t="s">
        <v>56</v>
      </c>
      <c r="AA144">
        <v>3291</v>
      </c>
      <c r="AB144" t="s">
        <v>315</v>
      </c>
      <c r="AC144">
        <v>0</v>
      </c>
      <c r="AD144" t="s">
        <v>58</v>
      </c>
      <c r="AE144" s="1">
        <v>10000</v>
      </c>
      <c r="AF144" s="1">
        <v>9280</v>
      </c>
      <c r="AG144" s="1">
        <v>9280</v>
      </c>
      <c r="AH144" s="1">
        <v>64194</v>
      </c>
      <c r="AI144" s="1">
        <v>10000</v>
      </c>
      <c r="AJ144" s="1">
        <v>17864</v>
      </c>
      <c r="AK144" s="1">
        <v>0</v>
      </c>
    </row>
    <row r="145" spans="1:37" hidden="1" x14ac:dyDescent="0.35">
      <c r="A145" t="str">
        <f t="shared" si="15"/>
        <v>1.1-00-2505_2559007_2533110</v>
      </c>
      <c r="B145" t="str">
        <f t="shared" si="19"/>
        <v>1.1-00-X0502101533110</v>
      </c>
      <c r="C145" t="s">
        <v>1027</v>
      </c>
      <c r="D145" t="s">
        <v>639</v>
      </c>
      <c r="E145" t="s">
        <v>643</v>
      </c>
      <c r="F145" t="s">
        <v>812</v>
      </c>
      <c r="G145" t="s">
        <v>815</v>
      </c>
      <c r="H145" t="s">
        <v>833</v>
      </c>
      <c r="I145" t="s">
        <v>835</v>
      </c>
      <c r="J145">
        <v>5</v>
      </c>
      <c r="K145" t="s">
        <v>810</v>
      </c>
      <c r="L145">
        <v>9</v>
      </c>
      <c r="M145" t="s">
        <v>120</v>
      </c>
      <c r="N145" t="s">
        <v>834</v>
      </c>
      <c r="O145" t="s">
        <v>836</v>
      </c>
      <c r="P145" t="s">
        <v>1036</v>
      </c>
      <c r="Q145" t="s">
        <v>677</v>
      </c>
      <c r="R145" t="s">
        <v>74</v>
      </c>
      <c r="S145" t="s">
        <v>1062</v>
      </c>
      <c r="T145" t="s">
        <v>678</v>
      </c>
      <c r="U145" s="5" t="s">
        <v>120</v>
      </c>
      <c r="V145" t="str">
        <f t="shared" si="18"/>
        <v>015</v>
      </c>
      <c r="W145" t="s">
        <v>679</v>
      </c>
      <c r="X145" t="s">
        <v>75</v>
      </c>
      <c r="Y145">
        <v>3000</v>
      </c>
      <c r="Z145" t="s">
        <v>56</v>
      </c>
      <c r="AA145">
        <v>3311</v>
      </c>
      <c r="AB145" t="s">
        <v>316</v>
      </c>
      <c r="AC145">
        <v>0</v>
      </c>
      <c r="AD145" t="s">
        <v>58</v>
      </c>
      <c r="AE145" s="1">
        <v>225620</v>
      </c>
      <c r="AF145" s="1">
        <v>225620</v>
      </c>
      <c r="AG145" s="1">
        <v>225620</v>
      </c>
      <c r="AH145" s="1">
        <v>231420</v>
      </c>
      <c r="AI145" s="1">
        <v>250000</v>
      </c>
      <c r="AJ145" s="1">
        <v>231420</v>
      </c>
      <c r="AK145" s="1">
        <v>231420</v>
      </c>
    </row>
    <row r="146" spans="1:37" hidden="1" x14ac:dyDescent="0.35">
      <c r="A146" t="str">
        <f t="shared" si="15"/>
        <v>1.1-00-2505_2559007_2533210</v>
      </c>
      <c r="B146" t="str">
        <f t="shared" si="19"/>
        <v>1.1-00-X0502101533210</v>
      </c>
      <c r="C146" t="s">
        <v>1027</v>
      </c>
      <c r="D146" t="s">
        <v>639</v>
      </c>
      <c r="E146" t="s">
        <v>643</v>
      </c>
      <c r="F146" t="s">
        <v>812</v>
      </c>
      <c r="G146" t="s">
        <v>815</v>
      </c>
      <c r="H146" t="s">
        <v>833</v>
      </c>
      <c r="I146" t="s">
        <v>835</v>
      </c>
      <c r="J146">
        <v>5</v>
      </c>
      <c r="K146" t="s">
        <v>810</v>
      </c>
      <c r="L146">
        <v>9</v>
      </c>
      <c r="M146" t="s">
        <v>120</v>
      </c>
      <c r="N146" t="s">
        <v>834</v>
      </c>
      <c r="O146" t="s">
        <v>836</v>
      </c>
      <c r="P146" t="s">
        <v>1036</v>
      </c>
      <c r="Q146" t="s">
        <v>677</v>
      </c>
      <c r="R146" t="s">
        <v>74</v>
      </c>
      <c r="S146" t="s">
        <v>1062</v>
      </c>
      <c r="T146" t="s">
        <v>678</v>
      </c>
      <c r="U146" s="5" t="s">
        <v>120</v>
      </c>
      <c r="V146" t="str">
        <f t="shared" si="18"/>
        <v>015</v>
      </c>
      <c r="W146" t="s">
        <v>679</v>
      </c>
      <c r="X146" t="s">
        <v>75</v>
      </c>
      <c r="Y146">
        <v>3000</v>
      </c>
      <c r="Z146" t="s">
        <v>56</v>
      </c>
      <c r="AA146">
        <v>3321</v>
      </c>
      <c r="AB146" t="s">
        <v>245</v>
      </c>
      <c r="AC146">
        <v>0</v>
      </c>
      <c r="AD146" t="s">
        <v>58</v>
      </c>
      <c r="AE146" s="1">
        <v>68987.75</v>
      </c>
      <c r="AF146" s="1">
        <v>68987.75</v>
      </c>
      <c r="AG146" s="1">
        <v>68987.75</v>
      </c>
      <c r="AH146" s="1">
        <v>0</v>
      </c>
      <c r="AI146" s="1">
        <v>69408</v>
      </c>
      <c r="AJ146" s="1">
        <v>0</v>
      </c>
      <c r="AK146" s="1">
        <v>0</v>
      </c>
    </row>
    <row r="147" spans="1:37" hidden="1" x14ac:dyDescent="0.35">
      <c r="A147" t="str">
        <f t="shared" si="15"/>
        <v>1.1-00-2505_2559007_2533310</v>
      </c>
      <c r="B147" t="str">
        <f t="shared" si="19"/>
        <v>1.1-00-X0502101533310</v>
      </c>
      <c r="C147" t="s">
        <v>1027</v>
      </c>
      <c r="D147" t="s">
        <v>639</v>
      </c>
      <c r="E147" t="s">
        <v>643</v>
      </c>
      <c r="F147" t="s">
        <v>812</v>
      </c>
      <c r="G147" t="s">
        <v>815</v>
      </c>
      <c r="H147" t="s">
        <v>833</v>
      </c>
      <c r="I147" t="s">
        <v>835</v>
      </c>
      <c r="J147">
        <v>5</v>
      </c>
      <c r="K147" t="s">
        <v>810</v>
      </c>
      <c r="L147">
        <v>9</v>
      </c>
      <c r="M147" t="s">
        <v>120</v>
      </c>
      <c r="N147" t="s">
        <v>834</v>
      </c>
      <c r="O147" t="s">
        <v>836</v>
      </c>
      <c r="P147" t="s">
        <v>1036</v>
      </c>
      <c r="Q147" t="s">
        <v>677</v>
      </c>
      <c r="R147" t="s">
        <v>74</v>
      </c>
      <c r="S147" t="s">
        <v>1062</v>
      </c>
      <c r="T147" t="s">
        <v>678</v>
      </c>
      <c r="U147" s="5" t="s">
        <v>120</v>
      </c>
      <c r="V147" t="str">
        <f t="shared" si="18"/>
        <v>015</v>
      </c>
      <c r="W147" t="s">
        <v>679</v>
      </c>
      <c r="X147" t="s">
        <v>75</v>
      </c>
      <c r="Y147">
        <v>3000</v>
      </c>
      <c r="Z147" t="s">
        <v>56</v>
      </c>
      <c r="AA147">
        <v>3331</v>
      </c>
      <c r="AB147" t="s">
        <v>317</v>
      </c>
      <c r="AC147">
        <v>0</v>
      </c>
      <c r="AD147" t="s">
        <v>58</v>
      </c>
      <c r="AE147" s="1">
        <v>69600</v>
      </c>
      <c r="AF147" s="1">
        <v>69600</v>
      </c>
      <c r="AG147" s="1">
        <v>69600</v>
      </c>
      <c r="AH147" s="1">
        <v>57028.3</v>
      </c>
      <c r="AI147" s="1">
        <v>100000</v>
      </c>
      <c r="AJ147" s="1">
        <v>56076.3</v>
      </c>
      <c r="AK147" s="1">
        <v>36588.300000000003</v>
      </c>
    </row>
    <row r="148" spans="1:37" hidden="1" x14ac:dyDescent="0.35">
      <c r="A148" t="str">
        <f t="shared" si="15"/>
        <v>1.1-00-2505_2559007_2533410</v>
      </c>
      <c r="B148" t="str">
        <f t="shared" si="19"/>
        <v>1.1-00-X0502101533410</v>
      </c>
      <c r="C148" t="s">
        <v>1027</v>
      </c>
      <c r="D148" t="s">
        <v>639</v>
      </c>
      <c r="E148" t="s">
        <v>643</v>
      </c>
      <c r="F148" t="s">
        <v>812</v>
      </c>
      <c r="G148" t="s">
        <v>815</v>
      </c>
      <c r="H148" t="s">
        <v>833</v>
      </c>
      <c r="I148" t="s">
        <v>835</v>
      </c>
      <c r="J148">
        <v>5</v>
      </c>
      <c r="K148" t="s">
        <v>810</v>
      </c>
      <c r="L148">
        <v>9</v>
      </c>
      <c r="M148" t="s">
        <v>120</v>
      </c>
      <c r="N148" t="s">
        <v>834</v>
      </c>
      <c r="O148" t="s">
        <v>836</v>
      </c>
      <c r="P148" t="s">
        <v>1036</v>
      </c>
      <c r="Q148" t="s">
        <v>677</v>
      </c>
      <c r="R148" t="s">
        <v>74</v>
      </c>
      <c r="S148" t="s">
        <v>1062</v>
      </c>
      <c r="T148" t="s">
        <v>678</v>
      </c>
      <c r="U148" s="5" t="s">
        <v>120</v>
      </c>
      <c r="V148" t="str">
        <f t="shared" si="18"/>
        <v>015</v>
      </c>
      <c r="W148" t="s">
        <v>679</v>
      </c>
      <c r="X148" t="s">
        <v>75</v>
      </c>
      <c r="Y148">
        <v>3000</v>
      </c>
      <c r="Z148" t="s">
        <v>56</v>
      </c>
      <c r="AA148">
        <v>3341</v>
      </c>
      <c r="AB148" t="s">
        <v>162</v>
      </c>
      <c r="AC148">
        <v>0</v>
      </c>
      <c r="AD148" t="s">
        <v>58</v>
      </c>
      <c r="AE148" s="1">
        <v>0</v>
      </c>
      <c r="AF148" s="1">
        <v>0</v>
      </c>
      <c r="AG148" s="1">
        <v>0</v>
      </c>
      <c r="AH148" s="1">
        <v>578882.6</v>
      </c>
      <c r="AI148" s="1">
        <v>735486</v>
      </c>
      <c r="AJ148" s="1">
        <v>567282.6</v>
      </c>
      <c r="AK148" s="1">
        <v>567282.6</v>
      </c>
    </row>
    <row r="149" spans="1:37" hidden="1" x14ac:dyDescent="0.35">
      <c r="A149" t="str">
        <f t="shared" si="15"/>
        <v>1.1-00-2505_2559007_25334133</v>
      </c>
      <c r="B149" t="str">
        <f t="shared" si="19"/>
        <v>1.1-00-X05021015334133</v>
      </c>
      <c r="C149" t="s">
        <v>1027</v>
      </c>
      <c r="D149" t="s">
        <v>269</v>
      </c>
      <c r="E149" t="s">
        <v>274</v>
      </c>
      <c r="F149" t="s">
        <v>812</v>
      </c>
      <c r="G149" t="s">
        <v>815</v>
      </c>
      <c r="H149" t="s">
        <v>833</v>
      </c>
      <c r="I149" t="s">
        <v>835</v>
      </c>
      <c r="J149">
        <v>5</v>
      </c>
      <c r="K149" t="s">
        <v>810</v>
      </c>
      <c r="L149">
        <v>9</v>
      </c>
      <c r="M149" t="s">
        <v>120</v>
      </c>
      <c r="N149" t="s">
        <v>834</v>
      </c>
      <c r="O149" t="s">
        <v>836</v>
      </c>
      <c r="P149" t="s">
        <v>1036</v>
      </c>
      <c r="Q149" t="s">
        <v>67</v>
      </c>
      <c r="R149" t="s">
        <v>74</v>
      </c>
      <c r="S149" t="s">
        <v>1062</v>
      </c>
      <c r="T149" t="s">
        <v>115</v>
      </c>
      <c r="U149" s="5" t="s">
        <v>120</v>
      </c>
      <c r="V149" t="s">
        <v>1056</v>
      </c>
      <c r="W149" t="s">
        <v>69</v>
      </c>
      <c r="X149" t="s">
        <v>75</v>
      </c>
      <c r="Y149">
        <v>3000</v>
      </c>
      <c r="Z149" t="s">
        <v>56</v>
      </c>
      <c r="AA149">
        <v>3341</v>
      </c>
      <c r="AB149" t="s">
        <v>162</v>
      </c>
      <c r="AC149">
        <v>33</v>
      </c>
      <c r="AD149" t="s">
        <v>384</v>
      </c>
      <c r="AE149" s="1">
        <v>139200</v>
      </c>
      <c r="AF149" s="1">
        <v>139200</v>
      </c>
      <c r="AG149" s="1">
        <v>125280</v>
      </c>
      <c r="AH149" s="1">
        <v>0</v>
      </c>
      <c r="AI149" s="1">
        <v>0</v>
      </c>
      <c r="AJ149" s="1">
        <v>0</v>
      </c>
      <c r="AK149" s="1">
        <v>0</v>
      </c>
    </row>
    <row r="150" spans="1:37" hidden="1" x14ac:dyDescent="0.35">
      <c r="A150" t="str">
        <f t="shared" si="15"/>
        <v>1.1-00-2505_2559007_2533910</v>
      </c>
      <c r="B150" t="str">
        <f t="shared" si="19"/>
        <v>2.6-15-X0502101533910</v>
      </c>
      <c r="C150" t="s">
        <v>1113</v>
      </c>
      <c r="D150" t="s">
        <v>214</v>
      </c>
      <c r="E150" t="s">
        <v>215</v>
      </c>
      <c r="F150" t="s">
        <v>812</v>
      </c>
      <c r="G150" t="s">
        <v>815</v>
      </c>
      <c r="H150" t="s">
        <v>833</v>
      </c>
      <c r="I150" t="s">
        <v>835</v>
      </c>
      <c r="J150">
        <v>5</v>
      </c>
      <c r="K150" t="s">
        <v>810</v>
      </c>
      <c r="L150">
        <v>9</v>
      </c>
      <c r="M150" t="s">
        <v>120</v>
      </c>
      <c r="N150" t="s">
        <v>834</v>
      </c>
      <c r="O150" t="s">
        <v>836</v>
      </c>
      <c r="P150" t="s">
        <v>1036</v>
      </c>
      <c r="Q150" t="s">
        <v>67</v>
      </c>
      <c r="R150" t="s">
        <v>74</v>
      </c>
      <c r="S150" t="s">
        <v>1062</v>
      </c>
      <c r="T150" t="s">
        <v>115</v>
      </c>
      <c r="U150" s="5" t="s">
        <v>120</v>
      </c>
      <c r="V150" t="s">
        <v>1056</v>
      </c>
      <c r="W150" t="s">
        <v>69</v>
      </c>
      <c r="X150" t="s">
        <v>75</v>
      </c>
      <c r="Y150">
        <v>3000</v>
      </c>
      <c r="Z150" t="s">
        <v>56</v>
      </c>
      <c r="AA150">
        <v>3391</v>
      </c>
      <c r="AB150" t="s">
        <v>129</v>
      </c>
      <c r="AC150">
        <v>0</v>
      </c>
      <c r="AD150" t="s">
        <v>58</v>
      </c>
      <c r="AE150" s="1">
        <v>79170</v>
      </c>
      <c r="AF150" s="1">
        <v>79170</v>
      </c>
      <c r="AG150" s="1">
        <v>79170</v>
      </c>
      <c r="AH150" s="1">
        <v>0</v>
      </c>
      <c r="AI150" s="1">
        <v>0</v>
      </c>
      <c r="AJ150" s="1">
        <v>0</v>
      </c>
      <c r="AK150" s="1">
        <v>0</v>
      </c>
    </row>
    <row r="151" spans="1:37" hidden="1" x14ac:dyDescent="0.35">
      <c r="A151" t="str">
        <f t="shared" si="15"/>
        <v>1.1-00-2505_2559007_25334134</v>
      </c>
      <c r="B151" t="str">
        <f t="shared" si="19"/>
        <v>1.1-00-X05021015334134</v>
      </c>
      <c r="C151" t="s">
        <v>1027</v>
      </c>
      <c r="D151" t="s">
        <v>269</v>
      </c>
      <c r="E151" t="s">
        <v>274</v>
      </c>
      <c r="F151" t="s">
        <v>812</v>
      </c>
      <c r="G151" t="s">
        <v>815</v>
      </c>
      <c r="H151" t="s">
        <v>833</v>
      </c>
      <c r="I151" t="s">
        <v>835</v>
      </c>
      <c r="J151">
        <v>5</v>
      </c>
      <c r="K151" t="s">
        <v>810</v>
      </c>
      <c r="L151">
        <v>9</v>
      </c>
      <c r="M151" t="s">
        <v>120</v>
      </c>
      <c r="N151" t="s">
        <v>834</v>
      </c>
      <c r="O151" t="s">
        <v>836</v>
      </c>
      <c r="P151" t="s">
        <v>1036</v>
      </c>
      <c r="Q151" t="s">
        <v>67</v>
      </c>
      <c r="R151" t="s">
        <v>74</v>
      </c>
      <c r="S151" t="s">
        <v>1062</v>
      </c>
      <c r="T151" t="s">
        <v>115</v>
      </c>
      <c r="U151" s="5" t="s">
        <v>120</v>
      </c>
      <c r="V151" t="s">
        <v>1056</v>
      </c>
      <c r="W151" t="s">
        <v>69</v>
      </c>
      <c r="X151" t="s">
        <v>75</v>
      </c>
      <c r="Y151">
        <v>3000</v>
      </c>
      <c r="Z151" t="s">
        <v>56</v>
      </c>
      <c r="AA151">
        <v>3341</v>
      </c>
      <c r="AB151" t="s">
        <v>162</v>
      </c>
      <c r="AC151">
        <v>34</v>
      </c>
      <c r="AD151" t="s">
        <v>385</v>
      </c>
      <c r="AE151" s="1">
        <v>591855.19999999995</v>
      </c>
      <c r="AF151" s="1">
        <v>591855.19999999995</v>
      </c>
      <c r="AG151" s="1">
        <v>551719.19999999995</v>
      </c>
      <c r="AH151" s="1">
        <v>0</v>
      </c>
      <c r="AI151" s="1">
        <v>0</v>
      </c>
      <c r="AJ151" s="1">
        <v>0</v>
      </c>
      <c r="AK151" s="1">
        <v>0</v>
      </c>
    </row>
    <row r="152" spans="1:37" hidden="1" x14ac:dyDescent="0.35">
      <c r="A152" t="str">
        <f t="shared" si="15"/>
        <v>1.1-00-2505_2559007_25334135</v>
      </c>
      <c r="B152" t="str">
        <f t="shared" si="19"/>
        <v>1.1-00-X05021015334135</v>
      </c>
      <c r="C152" t="s">
        <v>1027</v>
      </c>
      <c r="D152" t="s">
        <v>269</v>
      </c>
      <c r="E152" t="s">
        <v>274</v>
      </c>
      <c r="F152" t="s">
        <v>812</v>
      </c>
      <c r="G152" t="s">
        <v>815</v>
      </c>
      <c r="H152" t="s">
        <v>833</v>
      </c>
      <c r="I152" t="s">
        <v>835</v>
      </c>
      <c r="J152">
        <v>5</v>
      </c>
      <c r="K152" t="s">
        <v>810</v>
      </c>
      <c r="L152">
        <v>9</v>
      </c>
      <c r="M152" t="s">
        <v>120</v>
      </c>
      <c r="N152" t="s">
        <v>834</v>
      </c>
      <c r="O152" t="s">
        <v>836</v>
      </c>
      <c r="P152" t="s">
        <v>1036</v>
      </c>
      <c r="Q152" t="s">
        <v>67</v>
      </c>
      <c r="R152" t="s">
        <v>74</v>
      </c>
      <c r="S152" t="s">
        <v>1062</v>
      </c>
      <c r="T152" t="s">
        <v>115</v>
      </c>
      <c r="U152" s="5" t="s">
        <v>120</v>
      </c>
      <c r="V152" t="s">
        <v>1056</v>
      </c>
      <c r="W152" t="s">
        <v>69</v>
      </c>
      <c r="X152" t="s">
        <v>75</v>
      </c>
      <c r="Y152">
        <v>3000</v>
      </c>
      <c r="Z152" t="s">
        <v>56</v>
      </c>
      <c r="AA152">
        <v>3341</v>
      </c>
      <c r="AB152" t="s">
        <v>162</v>
      </c>
      <c r="AC152">
        <v>35</v>
      </c>
      <c r="AD152" t="s">
        <v>386</v>
      </c>
      <c r="AE152" s="1">
        <v>72348.5</v>
      </c>
      <c r="AF152" s="1">
        <v>72348.5</v>
      </c>
      <c r="AG152" s="1">
        <v>62604.5</v>
      </c>
      <c r="AH152" s="1">
        <v>0</v>
      </c>
      <c r="AI152" s="1">
        <v>0</v>
      </c>
      <c r="AJ152" s="1">
        <v>0</v>
      </c>
      <c r="AK152" s="1">
        <v>0</v>
      </c>
    </row>
    <row r="153" spans="1:37" hidden="1" x14ac:dyDescent="0.35">
      <c r="A153" t="str">
        <f t="shared" si="15"/>
        <v>1.1-00-2505_2559007_2533710</v>
      </c>
      <c r="B153" t="str">
        <f t="shared" si="19"/>
        <v>1.1-00-X0502101533710</v>
      </c>
      <c r="C153" t="s">
        <v>1027</v>
      </c>
      <c r="D153" t="s">
        <v>639</v>
      </c>
      <c r="E153" t="s">
        <v>643</v>
      </c>
      <c r="F153" t="s">
        <v>812</v>
      </c>
      <c r="G153" t="s">
        <v>815</v>
      </c>
      <c r="H153" t="s">
        <v>833</v>
      </c>
      <c r="I153" t="s">
        <v>835</v>
      </c>
      <c r="J153">
        <v>5</v>
      </c>
      <c r="K153" t="s">
        <v>810</v>
      </c>
      <c r="L153">
        <v>9</v>
      </c>
      <c r="M153" t="s">
        <v>120</v>
      </c>
      <c r="N153" t="s">
        <v>834</v>
      </c>
      <c r="O153" t="s">
        <v>836</v>
      </c>
      <c r="P153" t="s">
        <v>1036</v>
      </c>
      <c r="Q153" t="s">
        <v>677</v>
      </c>
      <c r="R153" t="s">
        <v>74</v>
      </c>
      <c r="S153" t="s">
        <v>1062</v>
      </c>
      <c r="T153" t="s">
        <v>678</v>
      </c>
      <c r="U153" s="5" t="s">
        <v>120</v>
      </c>
      <c r="V153" t="str">
        <f t="shared" ref="V153:V184" si="20">LEFT(W153,3)</f>
        <v>015</v>
      </c>
      <c r="W153" t="s">
        <v>679</v>
      </c>
      <c r="X153" t="s">
        <v>75</v>
      </c>
      <c r="Y153">
        <v>3000</v>
      </c>
      <c r="Z153" t="s">
        <v>56</v>
      </c>
      <c r="AA153">
        <v>3371</v>
      </c>
      <c r="AB153" t="s">
        <v>387</v>
      </c>
      <c r="AC153">
        <v>0</v>
      </c>
      <c r="AD153" t="s">
        <v>58</v>
      </c>
      <c r="AE153" s="1">
        <v>20885568</v>
      </c>
      <c r="AF153" s="1">
        <v>20885568</v>
      </c>
      <c r="AG153" s="1">
        <v>20885568</v>
      </c>
      <c r="AH153" s="1">
        <v>20896724.579999998</v>
      </c>
      <c r="AI153" s="1">
        <v>20000000</v>
      </c>
      <c r="AJ153" s="1">
        <v>20818134.579999998</v>
      </c>
      <c r="AK153" s="1">
        <v>18996564.960000001</v>
      </c>
    </row>
    <row r="154" spans="1:37" hidden="1" x14ac:dyDescent="0.35">
      <c r="A154" t="str">
        <f t="shared" si="15"/>
        <v>1.1-00-2505_2559007_2534110</v>
      </c>
      <c r="B154" t="str">
        <f t="shared" si="19"/>
        <v>1.1-00-X0502101534110</v>
      </c>
      <c r="C154" t="s">
        <v>1027</v>
      </c>
      <c r="D154" t="s">
        <v>639</v>
      </c>
      <c r="E154" t="s">
        <v>643</v>
      </c>
      <c r="F154" t="s">
        <v>812</v>
      </c>
      <c r="G154" t="s">
        <v>815</v>
      </c>
      <c r="H154" t="s">
        <v>833</v>
      </c>
      <c r="I154" t="s">
        <v>835</v>
      </c>
      <c r="J154">
        <v>5</v>
      </c>
      <c r="K154" t="s">
        <v>810</v>
      </c>
      <c r="L154">
        <v>9</v>
      </c>
      <c r="M154" t="s">
        <v>120</v>
      </c>
      <c r="N154" t="s">
        <v>834</v>
      </c>
      <c r="O154" t="s">
        <v>836</v>
      </c>
      <c r="P154" t="s">
        <v>1036</v>
      </c>
      <c r="Q154" t="s">
        <v>677</v>
      </c>
      <c r="R154" t="s">
        <v>74</v>
      </c>
      <c r="S154" t="s">
        <v>1062</v>
      </c>
      <c r="T154" t="s">
        <v>678</v>
      </c>
      <c r="U154" s="5" t="s">
        <v>120</v>
      </c>
      <c r="V154" t="str">
        <f t="shared" si="20"/>
        <v>015</v>
      </c>
      <c r="W154" t="s">
        <v>679</v>
      </c>
      <c r="X154" t="s">
        <v>75</v>
      </c>
      <c r="Y154">
        <v>3000</v>
      </c>
      <c r="Z154" t="s">
        <v>56</v>
      </c>
      <c r="AA154">
        <v>3411</v>
      </c>
      <c r="AB154" t="s">
        <v>319</v>
      </c>
      <c r="AC154">
        <v>0</v>
      </c>
      <c r="AD154" t="s">
        <v>58</v>
      </c>
      <c r="AE154" s="1">
        <v>0</v>
      </c>
      <c r="AF154" s="1">
        <v>0</v>
      </c>
      <c r="AG154" s="1">
        <v>0</v>
      </c>
      <c r="AH154" s="1">
        <v>121.3</v>
      </c>
      <c r="AI154" s="1">
        <v>0</v>
      </c>
      <c r="AJ154" s="1">
        <v>121.3</v>
      </c>
      <c r="AK154" s="1">
        <v>121.3</v>
      </c>
    </row>
    <row r="155" spans="1:37" hidden="1" x14ac:dyDescent="0.35">
      <c r="A155" t="str">
        <f t="shared" si="15"/>
        <v>1.1-00-2505_2559007_2534410</v>
      </c>
      <c r="B155" t="str">
        <f t="shared" si="19"/>
        <v>1.1-00-X0502101534410</v>
      </c>
      <c r="C155" t="s">
        <v>1027</v>
      </c>
      <c r="D155" t="s">
        <v>639</v>
      </c>
      <c r="E155" t="s">
        <v>643</v>
      </c>
      <c r="F155" t="s">
        <v>812</v>
      </c>
      <c r="G155" t="s">
        <v>815</v>
      </c>
      <c r="H155" t="s">
        <v>833</v>
      </c>
      <c r="I155" t="s">
        <v>835</v>
      </c>
      <c r="J155">
        <v>5</v>
      </c>
      <c r="K155" t="s">
        <v>810</v>
      </c>
      <c r="L155">
        <v>9</v>
      </c>
      <c r="M155" t="s">
        <v>120</v>
      </c>
      <c r="N155" t="s">
        <v>834</v>
      </c>
      <c r="O155" t="s">
        <v>836</v>
      </c>
      <c r="P155" t="s">
        <v>1036</v>
      </c>
      <c r="Q155" t="s">
        <v>677</v>
      </c>
      <c r="R155" t="s">
        <v>74</v>
      </c>
      <c r="S155" t="s">
        <v>1062</v>
      </c>
      <c r="T155" t="s">
        <v>678</v>
      </c>
      <c r="U155" s="5" t="s">
        <v>120</v>
      </c>
      <c r="V155" t="str">
        <f t="shared" si="20"/>
        <v>015</v>
      </c>
      <c r="W155" t="s">
        <v>679</v>
      </c>
      <c r="X155" t="s">
        <v>75</v>
      </c>
      <c r="Y155">
        <v>3000</v>
      </c>
      <c r="Z155" t="s">
        <v>56</v>
      </c>
      <c r="AA155">
        <v>3441</v>
      </c>
      <c r="AB155" t="s">
        <v>388</v>
      </c>
      <c r="AC155">
        <v>0</v>
      </c>
      <c r="AD155" t="s">
        <v>58</v>
      </c>
      <c r="AE155" s="1">
        <v>138003.72</v>
      </c>
      <c r="AF155" s="1">
        <v>126403.72</v>
      </c>
      <c r="AG155" s="1">
        <v>126403.72</v>
      </c>
      <c r="AH155" s="1">
        <v>298329</v>
      </c>
      <c r="AI155" s="1">
        <v>160000</v>
      </c>
      <c r="AJ155" s="1">
        <v>138599.44</v>
      </c>
      <c r="AK155" s="1">
        <v>138599.44</v>
      </c>
    </row>
    <row r="156" spans="1:37" hidden="1" x14ac:dyDescent="0.35">
      <c r="A156" t="str">
        <f t="shared" si="15"/>
        <v>1.1-00-2505_2559007_2534510</v>
      </c>
      <c r="B156" t="str">
        <f t="shared" si="19"/>
        <v>1.1-00-X0502101534510</v>
      </c>
      <c r="C156" t="s">
        <v>1027</v>
      </c>
      <c r="D156" t="s">
        <v>639</v>
      </c>
      <c r="E156" t="s">
        <v>643</v>
      </c>
      <c r="F156" t="s">
        <v>812</v>
      </c>
      <c r="G156" t="s">
        <v>815</v>
      </c>
      <c r="H156" t="s">
        <v>833</v>
      </c>
      <c r="I156" t="s">
        <v>835</v>
      </c>
      <c r="J156">
        <v>5</v>
      </c>
      <c r="K156" t="s">
        <v>810</v>
      </c>
      <c r="L156">
        <v>9</v>
      </c>
      <c r="M156" t="s">
        <v>120</v>
      </c>
      <c r="N156" t="s">
        <v>834</v>
      </c>
      <c r="O156" t="s">
        <v>836</v>
      </c>
      <c r="P156" t="s">
        <v>1036</v>
      </c>
      <c r="Q156" t="s">
        <v>677</v>
      </c>
      <c r="R156" t="s">
        <v>74</v>
      </c>
      <c r="S156" t="s">
        <v>1062</v>
      </c>
      <c r="T156" t="s">
        <v>678</v>
      </c>
      <c r="U156" s="5" t="s">
        <v>120</v>
      </c>
      <c r="V156" t="str">
        <f t="shared" si="20"/>
        <v>015</v>
      </c>
      <c r="W156" t="s">
        <v>679</v>
      </c>
      <c r="X156" t="s">
        <v>75</v>
      </c>
      <c r="Y156">
        <v>3000</v>
      </c>
      <c r="Z156" t="s">
        <v>56</v>
      </c>
      <c r="AA156">
        <v>3451</v>
      </c>
      <c r="AB156" t="s">
        <v>389</v>
      </c>
      <c r="AC156">
        <v>0</v>
      </c>
      <c r="AD156" t="s">
        <v>58</v>
      </c>
      <c r="AE156" s="1">
        <v>5375561.7699999996</v>
      </c>
      <c r="AF156" s="1">
        <v>5374582.1200000001</v>
      </c>
      <c r="AG156" s="1">
        <v>5374582.1200000001</v>
      </c>
      <c r="AH156" s="1">
        <v>5914360.3300000001</v>
      </c>
      <c r="AI156" s="1">
        <v>6000000</v>
      </c>
      <c r="AJ156" s="1">
        <v>5910904.25</v>
      </c>
      <c r="AK156" s="1">
        <v>4706853.3600000003</v>
      </c>
    </row>
    <row r="157" spans="1:37" hidden="1" x14ac:dyDescent="0.35">
      <c r="A157" t="str">
        <f t="shared" si="15"/>
        <v>1.1-00-2505_2559007_2534810</v>
      </c>
      <c r="B157" t="str">
        <f t="shared" si="19"/>
        <v>1.1-00-X0502101534810</v>
      </c>
      <c r="C157" t="s">
        <v>1027</v>
      </c>
      <c r="D157" t="s">
        <v>639</v>
      </c>
      <c r="E157" t="s">
        <v>643</v>
      </c>
      <c r="F157" t="s">
        <v>812</v>
      </c>
      <c r="G157" t="s">
        <v>815</v>
      </c>
      <c r="H157" t="s">
        <v>833</v>
      </c>
      <c r="I157" t="s">
        <v>835</v>
      </c>
      <c r="J157">
        <v>5</v>
      </c>
      <c r="K157" t="s">
        <v>810</v>
      </c>
      <c r="L157">
        <v>9</v>
      </c>
      <c r="M157" t="s">
        <v>120</v>
      </c>
      <c r="N157" t="s">
        <v>834</v>
      </c>
      <c r="O157" t="s">
        <v>836</v>
      </c>
      <c r="P157" t="s">
        <v>1036</v>
      </c>
      <c r="Q157" t="s">
        <v>677</v>
      </c>
      <c r="R157" t="s">
        <v>74</v>
      </c>
      <c r="S157" t="s">
        <v>1062</v>
      </c>
      <c r="T157" t="s">
        <v>678</v>
      </c>
      <c r="U157" s="5" t="s">
        <v>120</v>
      </c>
      <c r="V157" t="str">
        <f t="shared" si="20"/>
        <v>015</v>
      </c>
      <c r="W157" t="s">
        <v>679</v>
      </c>
      <c r="X157" t="s">
        <v>75</v>
      </c>
      <c r="Y157">
        <v>3000</v>
      </c>
      <c r="Z157" t="s">
        <v>56</v>
      </c>
      <c r="AA157">
        <v>3481</v>
      </c>
      <c r="AB157" t="s">
        <v>390</v>
      </c>
      <c r="AC157">
        <v>0</v>
      </c>
      <c r="AD157" t="s">
        <v>58</v>
      </c>
      <c r="AE157" s="1">
        <v>1039983.8</v>
      </c>
      <c r="AF157" s="1">
        <v>1039983.8</v>
      </c>
      <c r="AG157" s="1">
        <v>1039983.8</v>
      </c>
      <c r="AH157" s="1">
        <v>855031.6</v>
      </c>
      <c r="AI157" s="1">
        <v>1180000</v>
      </c>
      <c r="AJ157" s="1">
        <v>855031.59</v>
      </c>
      <c r="AK157" s="1">
        <v>799651.49</v>
      </c>
    </row>
    <row r="158" spans="1:37" hidden="1" x14ac:dyDescent="0.35">
      <c r="A158" t="str">
        <f t="shared" si="15"/>
        <v>1.1-00-2505_2559007_2535110</v>
      </c>
      <c r="B158" t="str">
        <f t="shared" si="19"/>
        <v>1.1-00-X0502101535110</v>
      </c>
      <c r="C158" t="s">
        <v>1027</v>
      </c>
      <c r="D158" t="s">
        <v>639</v>
      </c>
      <c r="E158" t="s">
        <v>643</v>
      </c>
      <c r="F158" t="s">
        <v>812</v>
      </c>
      <c r="G158" t="s">
        <v>815</v>
      </c>
      <c r="H158" t="s">
        <v>833</v>
      </c>
      <c r="I158" t="s">
        <v>835</v>
      </c>
      <c r="J158">
        <v>5</v>
      </c>
      <c r="K158" t="s">
        <v>810</v>
      </c>
      <c r="L158">
        <v>9</v>
      </c>
      <c r="M158" t="s">
        <v>120</v>
      </c>
      <c r="N158" t="s">
        <v>834</v>
      </c>
      <c r="O158" t="s">
        <v>836</v>
      </c>
      <c r="P158" t="s">
        <v>1036</v>
      </c>
      <c r="Q158" t="s">
        <v>677</v>
      </c>
      <c r="R158" t="s">
        <v>74</v>
      </c>
      <c r="S158" t="s">
        <v>1062</v>
      </c>
      <c r="T158" t="s">
        <v>678</v>
      </c>
      <c r="U158" s="5" t="s">
        <v>120</v>
      </c>
      <c r="V158" t="str">
        <f t="shared" si="20"/>
        <v>015</v>
      </c>
      <c r="W158" t="s">
        <v>679</v>
      </c>
      <c r="X158" t="s">
        <v>75</v>
      </c>
      <c r="Y158">
        <v>3000</v>
      </c>
      <c r="Z158" t="s">
        <v>56</v>
      </c>
      <c r="AA158">
        <v>3511</v>
      </c>
      <c r="AB158" t="s">
        <v>323</v>
      </c>
      <c r="AC158">
        <v>0</v>
      </c>
      <c r="AD158" t="s">
        <v>58</v>
      </c>
      <c r="AE158" s="1">
        <v>126578.04</v>
      </c>
      <c r="AF158" s="1">
        <v>126578.04</v>
      </c>
      <c r="AG158" s="1">
        <v>126578.04</v>
      </c>
      <c r="AH158" s="1">
        <v>175579</v>
      </c>
      <c r="AI158" s="1">
        <v>685740</v>
      </c>
      <c r="AJ158" s="1">
        <v>94933.53</v>
      </c>
      <c r="AK158" s="1">
        <v>94933.53</v>
      </c>
    </row>
    <row r="159" spans="1:37" hidden="1" x14ac:dyDescent="0.35">
      <c r="A159" t="str">
        <f t="shared" si="15"/>
        <v>1.1-00-2505_2559007_2535210</v>
      </c>
      <c r="B159" t="str">
        <f t="shared" si="19"/>
        <v>1.1-00-X0502101535210</v>
      </c>
      <c r="C159" t="s">
        <v>1027</v>
      </c>
      <c r="D159" t="s">
        <v>639</v>
      </c>
      <c r="E159" t="s">
        <v>643</v>
      </c>
      <c r="F159" t="s">
        <v>812</v>
      </c>
      <c r="G159" t="s">
        <v>815</v>
      </c>
      <c r="H159" t="s">
        <v>833</v>
      </c>
      <c r="I159" t="s">
        <v>835</v>
      </c>
      <c r="J159">
        <v>5</v>
      </c>
      <c r="K159" t="s">
        <v>810</v>
      </c>
      <c r="L159">
        <v>9</v>
      </c>
      <c r="M159" t="s">
        <v>120</v>
      </c>
      <c r="N159" t="s">
        <v>834</v>
      </c>
      <c r="O159" t="s">
        <v>836</v>
      </c>
      <c r="P159" t="s">
        <v>1036</v>
      </c>
      <c r="Q159" t="s">
        <v>677</v>
      </c>
      <c r="R159" t="s">
        <v>74</v>
      </c>
      <c r="S159" t="s">
        <v>1062</v>
      </c>
      <c r="T159" t="s">
        <v>678</v>
      </c>
      <c r="U159" s="5" t="s">
        <v>120</v>
      </c>
      <c r="V159" t="str">
        <f t="shared" si="20"/>
        <v>015</v>
      </c>
      <c r="W159" t="s">
        <v>679</v>
      </c>
      <c r="X159" t="s">
        <v>75</v>
      </c>
      <c r="Y159">
        <v>3000</v>
      </c>
      <c r="Z159" t="s">
        <v>56</v>
      </c>
      <c r="AA159">
        <v>3521</v>
      </c>
      <c r="AB159" t="s">
        <v>391</v>
      </c>
      <c r="AC159">
        <v>0</v>
      </c>
      <c r="AD159" t="s">
        <v>58</v>
      </c>
      <c r="AE159" s="1">
        <v>14913.43</v>
      </c>
      <c r="AF159" s="1">
        <v>14913.42</v>
      </c>
      <c r="AG159" s="1">
        <v>14913.42</v>
      </c>
      <c r="AH159" s="1">
        <v>25438.799999999999</v>
      </c>
      <c r="AI159" s="1">
        <v>26000</v>
      </c>
      <c r="AJ159" s="1">
        <v>0</v>
      </c>
      <c r="AK159" s="1">
        <v>0</v>
      </c>
    </row>
    <row r="160" spans="1:37" hidden="1" x14ac:dyDescent="0.35">
      <c r="A160" t="str">
        <f t="shared" si="15"/>
        <v>1.1-00-2505_2559007_2535510</v>
      </c>
      <c r="B160" t="str">
        <f t="shared" si="19"/>
        <v>1.1-00-X0502101535510</v>
      </c>
      <c r="C160" t="s">
        <v>1027</v>
      </c>
      <c r="D160" t="s">
        <v>639</v>
      </c>
      <c r="E160" t="s">
        <v>643</v>
      </c>
      <c r="F160" t="s">
        <v>812</v>
      </c>
      <c r="G160" t="s">
        <v>815</v>
      </c>
      <c r="H160" t="s">
        <v>833</v>
      </c>
      <c r="I160" t="s">
        <v>835</v>
      </c>
      <c r="J160">
        <v>5</v>
      </c>
      <c r="K160" t="s">
        <v>810</v>
      </c>
      <c r="L160">
        <v>9</v>
      </c>
      <c r="M160" t="s">
        <v>120</v>
      </c>
      <c r="N160" t="s">
        <v>834</v>
      </c>
      <c r="O160" t="s">
        <v>836</v>
      </c>
      <c r="P160" t="s">
        <v>1036</v>
      </c>
      <c r="Q160" t="s">
        <v>677</v>
      </c>
      <c r="R160" t="s">
        <v>74</v>
      </c>
      <c r="S160" t="s">
        <v>1062</v>
      </c>
      <c r="T160" t="s">
        <v>678</v>
      </c>
      <c r="U160" s="5" t="s">
        <v>120</v>
      </c>
      <c r="V160" t="str">
        <f t="shared" si="20"/>
        <v>015</v>
      </c>
      <c r="W160" t="s">
        <v>679</v>
      </c>
      <c r="X160" t="s">
        <v>75</v>
      </c>
      <c r="Y160">
        <v>3000</v>
      </c>
      <c r="Z160" t="s">
        <v>56</v>
      </c>
      <c r="AA160">
        <v>3551</v>
      </c>
      <c r="AB160" t="s">
        <v>243</v>
      </c>
      <c r="AC160">
        <v>0</v>
      </c>
      <c r="AD160" t="s">
        <v>58</v>
      </c>
      <c r="AE160" s="1">
        <v>14398484.73</v>
      </c>
      <c r="AF160" s="1">
        <v>14340111.109999999</v>
      </c>
      <c r="AG160" s="1">
        <v>14176384.289999999</v>
      </c>
      <c r="AH160" s="1">
        <v>19745692.09</v>
      </c>
      <c r="AI160" s="1">
        <v>7000000</v>
      </c>
      <c r="AJ160" s="1">
        <v>18245692.16</v>
      </c>
      <c r="AK160" s="1">
        <v>18245692.16</v>
      </c>
    </row>
    <row r="161" spans="1:37" hidden="1" x14ac:dyDescent="0.35">
      <c r="A161" t="str">
        <f t="shared" si="15"/>
        <v>1.1-00-2505_2559007_2535710</v>
      </c>
      <c r="B161" t="str">
        <f t="shared" si="19"/>
        <v>1.1-00-X0502101535710</v>
      </c>
      <c r="C161" t="s">
        <v>1027</v>
      </c>
      <c r="D161" t="s">
        <v>639</v>
      </c>
      <c r="E161" t="s">
        <v>643</v>
      </c>
      <c r="F161" t="s">
        <v>812</v>
      </c>
      <c r="G161" t="s">
        <v>815</v>
      </c>
      <c r="H161" t="s">
        <v>833</v>
      </c>
      <c r="I161" t="s">
        <v>835</v>
      </c>
      <c r="J161">
        <v>5</v>
      </c>
      <c r="K161" t="s">
        <v>810</v>
      </c>
      <c r="L161">
        <v>9</v>
      </c>
      <c r="M161" t="s">
        <v>120</v>
      </c>
      <c r="N161" t="s">
        <v>834</v>
      </c>
      <c r="O161" t="s">
        <v>836</v>
      </c>
      <c r="P161" t="s">
        <v>1036</v>
      </c>
      <c r="Q161" t="s">
        <v>677</v>
      </c>
      <c r="R161" t="s">
        <v>74</v>
      </c>
      <c r="S161" t="s">
        <v>1062</v>
      </c>
      <c r="T161" t="s">
        <v>678</v>
      </c>
      <c r="U161" s="5" t="s">
        <v>120</v>
      </c>
      <c r="V161" t="str">
        <f t="shared" si="20"/>
        <v>015</v>
      </c>
      <c r="W161" t="s">
        <v>679</v>
      </c>
      <c r="X161" t="s">
        <v>75</v>
      </c>
      <c r="Y161">
        <v>3000</v>
      </c>
      <c r="Z161" t="s">
        <v>56</v>
      </c>
      <c r="AA161">
        <v>3571</v>
      </c>
      <c r="AB161" t="s">
        <v>392</v>
      </c>
      <c r="AC161">
        <v>0</v>
      </c>
      <c r="AD161" t="s">
        <v>58</v>
      </c>
      <c r="AE161" s="1">
        <v>31110042.100000001</v>
      </c>
      <c r="AF161" s="1">
        <v>30387685.75</v>
      </c>
      <c r="AG161" s="1">
        <v>25569578.77</v>
      </c>
      <c r="AH161" s="1">
        <v>23485319.600000001</v>
      </c>
      <c r="AI161" s="1">
        <v>10000000</v>
      </c>
      <c r="AJ161" s="1">
        <v>20979339.420000002</v>
      </c>
      <c r="AK161" s="1">
        <v>19316202.960000001</v>
      </c>
    </row>
    <row r="162" spans="1:37" hidden="1" x14ac:dyDescent="0.35">
      <c r="A162" t="str">
        <f t="shared" si="15"/>
        <v>1.1-00-2505_2559007_2536310</v>
      </c>
      <c r="B162" t="str">
        <f t="shared" si="19"/>
        <v>1.1-00-X0502101536310</v>
      </c>
      <c r="C162" t="s">
        <v>1027</v>
      </c>
      <c r="D162" t="s">
        <v>639</v>
      </c>
      <c r="E162" t="s">
        <v>643</v>
      </c>
      <c r="F162" t="s">
        <v>812</v>
      </c>
      <c r="G162" t="s">
        <v>815</v>
      </c>
      <c r="H162" t="s">
        <v>833</v>
      </c>
      <c r="I162" t="s">
        <v>835</v>
      </c>
      <c r="J162">
        <v>5</v>
      </c>
      <c r="K162" t="s">
        <v>810</v>
      </c>
      <c r="L162">
        <v>9</v>
      </c>
      <c r="M162" t="s">
        <v>120</v>
      </c>
      <c r="N162" t="s">
        <v>834</v>
      </c>
      <c r="O162" t="s">
        <v>836</v>
      </c>
      <c r="P162" t="s">
        <v>1036</v>
      </c>
      <c r="Q162" t="s">
        <v>677</v>
      </c>
      <c r="R162" t="s">
        <v>74</v>
      </c>
      <c r="S162" t="s">
        <v>1062</v>
      </c>
      <c r="T162" t="s">
        <v>678</v>
      </c>
      <c r="U162" s="5" t="s">
        <v>120</v>
      </c>
      <c r="V162" t="str">
        <f t="shared" si="20"/>
        <v>015</v>
      </c>
      <c r="W162" t="s">
        <v>679</v>
      </c>
      <c r="X162" t="s">
        <v>75</v>
      </c>
      <c r="Y162">
        <v>3000</v>
      </c>
      <c r="Z162" t="s">
        <v>56</v>
      </c>
      <c r="AA162">
        <v>3631</v>
      </c>
      <c r="AB162" t="s">
        <v>393</v>
      </c>
      <c r="AC162">
        <v>0</v>
      </c>
      <c r="AD162" t="s">
        <v>58</v>
      </c>
      <c r="AE162" s="1">
        <v>4866666.5999999996</v>
      </c>
      <c r="AF162" s="1">
        <v>4866666.5999999996</v>
      </c>
      <c r="AG162" s="1">
        <v>4663888.83</v>
      </c>
      <c r="AH162" s="1">
        <v>4866666.5199999996</v>
      </c>
      <c r="AI162" s="1">
        <v>4866666.55</v>
      </c>
      <c r="AJ162" s="1">
        <v>4866666.46</v>
      </c>
      <c r="AK162" s="1">
        <v>4461110.92</v>
      </c>
    </row>
    <row r="163" spans="1:37" hidden="1" x14ac:dyDescent="0.35">
      <c r="A163" t="str">
        <f t="shared" si="15"/>
        <v>1.1-00-2505_2559007_2538210</v>
      </c>
      <c r="B163" t="str">
        <f t="shared" si="19"/>
        <v>1.1-00-X0502101538210</v>
      </c>
      <c r="C163" t="s">
        <v>1027</v>
      </c>
      <c r="D163" t="s">
        <v>639</v>
      </c>
      <c r="E163" t="s">
        <v>643</v>
      </c>
      <c r="F163" t="s">
        <v>812</v>
      </c>
      <c r="G163" t="s">
        <v>815</v>
      </c>
      <c r="H163" t="s">
        <v>833</v>
      </c>
      <c r="I163" t="s">
        <v>835</v>
      </c>
      <c r="J163">
        <v>5</v>
      </c>
      <c r="K163" t="s">
        <v>810</v>
      </c>
      <c r="L163">
        <v>9</v>
      </c>
      <c r="M163" t="s">
        <v>120</v>
      </c>
      <c r="N163" t="s">
        <v>834</v>
      </c>
      <c r="O163" t="s">
        <v>836</v>
      </c>
      <c r="P163" t="s">
        <v>1036</v>
      </c>
      <c r="Q163" t="s">
        <v>677</v>
      </c>
      <c r="R163" t="s">
        <v>74</v>
      </c>
      <c r="S163" t="s">
        <v>1062</v>
      </c>
      <c r="T163" t="s">
        <v>678</v>
      </c>
      <c r="U163" s="5" t="s">
        <v>120</v>
      </c>
      <c r="V163" t="str">
        <f t="shared" si="20"/>
        <v>015</v>
      </c>
      <c r="W163" t="s">
        <v>679</v>
      </c>
      <c r="X163" t="s">
        <v>75</v>
      </c>
      <c r="Y163">
        <v>3000</v>
      </c>
      <c r="Z163" t="s">
        <v>56</v>
      </c>
      <c r="AA163">
        <v>3821</v>
      </c>
      <c r="AB163" t="s">
        <v>228</v>
      </c>
      <c r="AC163">
        <v>0</v>
      </c>
      <c r="AD163" t="s">
        <v>58</v>
      </c>
      <c r="AE163" s="1">
        <v>784437.28</v>
      </c>
      <c r="AF163" s="1">
        <v>776354.39</v>
      </c>
      <c r="AG163" s="1">
        <v>628841.82999999996</v>
      </c>
      <c r="AH163" s="1">
        <v>514777.21</v>
      </c>
      <c r="AI163" s="1">
        <v>639567.19999999995</v>
      </c>
      <c r="AJ163" s="1">
        <v>514777.21</v>
      </c>
      <c r="AK163" s="1">
        <v>514777.21</v>
      </c>
    </row>
    <row r="164" spans="1:37" hidden="1" x14ac:dyDescent="0.35">
      <c r="A164" t="str">
        <f t="shared" si="15"/>
        <v>1.1-00-2505_2559007_2539110</v>
      </c>
      <c r="B164" t="str">
        <f t="shared" si="19"/>
        <v>1.1-00-X0502101539110</v>
      </c>
      <c r="C164" t="s">
        <v>1027</v>
      </c>
      <c r="D164" t="s">
        <v>639</v>
      </c>
      <c r="E164" t="s">
        <v>643</v>
      </c>
      <c r="F164" t="s">
        <v>812</v>
      </c>
      <c r="G164" t="s">
        <v>815</v>
      </c>
      <c r="H164" t="s">
        <v>833</v>
      </c>
      <c r="I164" t="s">
        <v>835</v>
      </c>
      <c r="J164">
        <v>5</v>
      </c>
      <c r="K164" t="s">
        <v>810</v>
      </c>
      <c r="L164">
        <v>9</v>
      </c>
      <c r="M164" t="s">
        <v>120</v>
      </c>
      <c r="N164" t="s">
        <v>834</v>
      </c>
      <c r="O164" t="s">
        <v>836</v>
      </c>
      <c r="P164" t="s">
        <v>1036</v>
      </c>
      <c r="Q164" t="s">
        <v>677</v>
      </c>
      <c r="R164" t="s">
        <v>74</v>
      </c>
      <c r="S164" t="s">
        <v>1062</v>
      </c>
      <c r="T164" t="s">
        <v>678</v>
      </c>
      <c r="U164" s="5" t="s">
        <v>120</v>
      </c>
      <c r="V164" t="str">
        <f t="shared" si="20"/>
        <v>015</v>
      </c>
      <c r="W164" t="s">
        <v>679</v>
      </c>
      <c r="X164" t="s">
        <v>75</v>
      </c>
      <c r="Y164">
        <v>3000</v>
      </c>
      <c r="Z164" t="s">
        <v>56</v>
      </c>
      <c r="AA164">
        <v>3911</v>
      </c>
      <c r="AB164" t="s">
        <v>394</v>
      </c>
      <c r="AC164">
        <v>0</v>
      </c>
      <c r="AD164" t="s">
        <v>58</v>
      </c>
      <c r="AE164" s="1">
        <v>769294.64</v>
      </c>
      <c r="AF164" s="1">
        <v>528693.30000000005</v>
      </c>
      <c r="AG164" s="1">
        <v>528693.30000000005</v>
      </c>
      <c r="AH164" s="1">
        <v>445766.8</v>
      </c>
      <c r="AI164" s="1">
        <v>700000</v>
      </c>
      <c r="AJ164" s="1">
        <v>445766.8</v>
      </c>
      <c r="AK164" s="1">
        <v>445766.8</v>
      </c>
    </row>
    <row r="165" spans="1:37" hidden="1" x14ac:dyDescent="0.35">
      <c r="A165" t="str">
        <f t="shared" si="15"/>
        <v>1.1-00-2505_2559007_2539220</v>
      </c>
      <c r="B165" t="str">
        <f t="shared" si="19"/>
        <v>1.1-00-X0502101539220</v>
      </c>
      <c r="C165" t="s">
        <v>1027</v>
      </c>
      <c r="D165" t="s">
        <v>639</v>
      </c>
      <c r="E165" t="s">
        <v>643</v>
      </c>
      <c r="F165" t="s">
        <v>812</v>
      </c>
      <c r="G165" t="s">
        <v>815</v>
      </c>
      <c r="H165" t="s">
        <v>833</v>
      </c>
      <c r="I165" t="s">
        <v>835</v>
      </c>
      <c r="J165">
        <v>5</v>
      </c>
      <c r="K165" t="s">
        <v>810</v>
      </c>
      <c r="L165">
        <v>9</v>
      </c>
      <c r="M165" t="s">
        <v>120</v>
      </c>
      <c r="N165" t="s">
        <v>834</v>
      </c>
      <c r="O165" t="s">
        <v>836</v>
      </c>
      <c r="P165" t="s">
        <v>1036</v>
      </c>
      <c r="Q165" t="s">
        <v>677</v>
      </c>
      <c r="R165" t="s">
        <v>74</v>
      </c>
      <c r="S165" t="s">
        <v>1062</v>
      </c>
      <c r="T165" t="s">
        <v>678</v>
      </c>
      <c r="U165" s="5" t="s">
        <v>120</v>
      </c>
      <c r="V165" t="str">
        <f t="shared" si="20"/>
        <v>015</v>
      </c>
      <c r="W165" t="s">
        <v>679</v>
      </c>
      <c r="X165" t="s">
        <v>75</v>
      </c>
      <c r="Y165">
        <v>3000</v>
      </c>
      <c r="Z165" t="s">
        <v>56</v>
      </c>
      <c r="AA165">
        <v>3922</v>
      </c>
      <c r="AB165" t="s">
        <v>258</v>
      </c>
      <c r="AC165">
        <v>0</v>
      </c>
      <c r="AD165" t="s">
        <v>58</v>
      </c>
      <c r="AE165" s="1">
        <v>764694.38</v>
      </c>
      <c r="AF165" s="1">
        <v>733050.38</v>
      </c>
      <c r="AG165" s="1">
        <v>733050.38</v>
      </c>
      <c r="AH165" s="1">
        <v>1115936.99</v>
      </c>
      <c r="AI165" s="1">
        <v>1000000</v>
      </c>
      <c r="AJ165" s="1">
        <v>545134.93000000005</v>
      </c>
      <c r="AK165" s="1">
        <v>545134.93000000005</v>
      </c>
    </row>
    <row r="166" spans="1:37" hidden="1" x14ac:dyDescent="0.35">
      <c r="A166" t="str">
        <f t="shared" si="15"/>
        <v>1.1-00-2505_2559007_2539410</v>
      </c>
      <c r="B166" t="str">
        <f t="shared" si="19"/>
        <v>1.1-00-X0502101539410</v>
      </c>
      <c r="C166" t="s">
        <v>1027</v>
      </c>
      <c r="D166" t="s">
        <v>639</v>
      </c>
      <c r="E166" t="s">
        <v>643</v>
      </c>
      <c r="F166" t="s">
        <v>812</v>
      </c>
      <c r="G166" t="s">
        <v>815</v>
      </c>
      <c r="H166" t="s">
        <v>833</v>
      </c>
      <c r="I166" t="s">
        <v>835</v>
      </c>
      <c r="J166">
        <v>5</v>
      </c>
      <c r="K166" t="s">
        <v>810</v>
      </c>
      <c r="L166">
        <v>9</v>
      </c>
      <c r="M166" t="s">
        <v>120</v>
      </c>
      <c r="N166" t="s">
        <v>834</v>
      </c>
      <c r="O166" t="s">
        <v>836</v>
      </c>
      <c r="P166" t="s">
        <v>1036</v>
      </c>
      <c r="Q166" t="s">
        <v>677</v>
      </c>
      <c r="R166" t="s">
        <v>74</v>
      </c>
      <c r="S166" t="s">
        <v>1062</v>
      </c>
      <c r="T166" t="s">
        <v>678</v>
      </c>
      <c r="U166" s="5" t="s">
        <v>120</v>
      </c>
      <c r="V166" t="str">
        <f t="shared" si="20"/>
        <v>015</v>
      </c>
      <c r="W166" t="s">
        <v>679</v>
      </c>
      <c r="X166" t="s">
        <v>75</v>
      </c>
      <c r="Y166">
        <v>3000</v>
      </c>
      <c r="Z166" t="s">
        <v>56</v>
      </c>
      <c r="AA166">
        <v>3941</v>
      </c>
      <c r="AB166" t="s">
        <v>328</v>
      </c>
      <c r="AC166">
        <v>0</v>
      </c>
      <c r="AD166" t="s">
        <v>58</v>
      </c>
      <c r="AE166" s="1">
        <v>19109339.18</v>
      </c>
      <c r="AF166" s="1">
        <v>18119512.100000001</v>
      </c>
      <c r="AG166" s="1">
        <v>17895046.039999999</v>
      </c>
      <c r="AH166" s="1">
        <v>10755000</v>
      </c>
      <c r="AI166" s="1">
        <v>10000000</v>
      </c>
      <c r="AJ166" s="1">
        <v>10753577.1</v>
      </c>
      <c r="AK166" s="1">
        <v>10753577.1</v>
      </c>
    </row>
    <row r="167" spans="1:37" hidden="1" x14ac:dyDescent="0.35">
      <c r="A167" t="str">
        <f t="shared" si="15"/>
        <v>1.1-00-2505_25512007_2511110</v>
      </c>
      <c r="B167" t="str">
        <f t="shared" si="19"/>
        <v>1.1-00-X0502401511110</v>
      </c>
      <c r="C167" t="s">
        <v>1027</v>
      </c>
      <c r="D167" t="s">
        <v>639</v>
      </c>
      <c r="E167" t="s">
        <v>643</v>
      </c>
      <c r="F167" t="s">
        <v>812</v>
      </c>
      <c r="G167" t="s">
        <v>815</v>
      </c>
      <c r="H167" t="s">
        <v>833</v>
      </c>
      <c r="I167" t="s">
        <v>835</v>
      </c>
      <c r="J167">
        <v>5</v>
      </c>
      <c r="K167" t="s">
        <v>810</v>
      </c>
      <c r="L167">
        <v>12</v>
      </c>
      <c r="M167" t="s">
        <v>71</v>
      </c>
      <c r="N167" t="s">
        <v>834</v>
      </c>
      <c r="O167" t="s">
        <v>836</v>
      </c>
      <c r="P167" t="s">
        <v>1036</v>
      </c>
      <c r="Q167" t="s">
        <v>677</v>
      </c>
      <c r="R167" t="s">
        <v>74</v>
      </c>
      <c r="S167" t="s">
        <v>1063</v>
      </c>
      <c r="T167" t="s">
        <v>681</v>
      </c>
      <c r="U167" s="5" t="s">
        <v>71</v>
      </c>
      <c r="V167" t="str">
        <f t="shared" si="20"/>
        <v>015</v>
      </c>
      <c r="W167" t="s">
        <v>679</v>
      </c>
      <c r="X167" t="s">
        <v>75</v>
      </c>
      <c r="Y167">
        <v>1000</v>
      </c>
      <c r="Z167" t="s">
        <v>71</v>
      </c>
      <c r="AA167">
        <v>1111</v>
      </c>
      <c r="AB167" t="s">
        <v>72</v>
      </c>
      <c r="AC167">
        <v>0</v>
      </c>
      <c r="AD167" t="s">
        <v>58</v>
      </c>
      <c r="AE167" s="1">
        <v>0</v>
      </c>
      <c r="AF167" s="1">
        <v>0</v>
      </c>
      <c r="AG167" s="1">
        <v>0</v>
      </c>
      <c r="AH167" s="1">
        <v>2987966.81</v>
      </c>
      <c r="AI167" s="1">
        <v>12975991.18</v>
      </c>
      <c r="AJ167" s="1">
        <v>1986144.84</v>
      </c>
      <c r="AK167" s="1">
        <v>1986144.84</v>
      </c>
    </row>
    <row r="168" spans="1:37" hidden="1" x14ac:dyDescent="0.35">
      <c r="A168" t="str">
        <f t="shared" ref="A168:A231" si="21">CONCATENATE(F168,H168,J168,L168,N168,AA168,AC168)</f>
        <v>1.1-00-2505_25512007_25113113</v>
      </c>
      <c r="B168" t="str">
        <f t="shared" ref="B168:B199" si="22">CONCATENATE(C168,P168,S168,V168,AA168,AC168)</f>
        <v>1.1-00-X05024015113113</v>
      </c>
      <c r="C168" t="s">
        <v>1027</v>
      </c>
      <c r="D168" t="s">
        <v>639</v>
      </c>
      <c r="E168" t="s">
        <v>643</v>
      </c>
      <c r="F168" t="s">
        <v>812</v>
      </c>
      <c r="G168" t="s">
        <v>815</v>
      </c>
      <c r="H168" t="s">
        <v>833</v>
      </c>
      <c r="I168" t="s">
        <v>835</v>
      </c>
      <c r="J168">
        <v>5</v>
      </c>
      <c r="K168" t="s">
        <v>810</v>
      </c>
      <c r="L168">
        <v>12</v>
      </c>
      <c r="M168" t="s">
        <v>71</v>
      </c>
      <c r="N168" t="s">
        <v>834</v>
      </c>
      <c r="O168" t="s">
        <v>836</v>
      </c>
      <c r="P168" t="s">
        <v>1036</v>
      </c>
      <c r="Q168" t="s">
        <v>677</v>
      </c>
      <c r="R168" t="s">
        <v>74</v>
      </c>
      <c r="S168" t="s">
        <v>1063</v>
      </c>
      <c r="T168" t="s">
        <v>681</v>
      </c>
      <c r="U168" s="5" t="s">
        <v>71</v>
      </c>
      <c r="V168" t="str">
        <f t="shared" si="20"/>
        <v>015</v>
      </c>
      <c r="W168" t="s">
        <v>679</v>
      </c>
      <c r="X168" t="s">
        <v>75</v>
      </c>
      <c r="Y168">
        <v>1000</v>
      </c>
      <c r="Z168" t="s">
        <v>71</v>
      </c>
      <c r="AA168">
        <v>1131</v>
      </c>
      <c r="AB168" t="s">
        <v>89</v>
      </c>
      <c r="AC168">
        <v>13</v>
      </c>
      <c r="AD168" t="s">
        <v>682</v>
      </c>
      <c r="AE168" s="1">
        <v>141404074.75</v>
      </c>
      <c r="AF168" s="1">
        <v>140639846.75</v>
      </c>
      <c r="AG168" s="1">
        <v>140622082.45000002</v>
      </c>
      <c r="AH168" s="1">
        <v>129802848.8</v>
      </c>
      <c r="AI168" s="1">
        <v>66640393.869999997</v>
      </c>
      <c r="AJ168" s="1">
        <v>55136596.079999998</v>
      </c>
      <c r="AK168" s="1">
        <v>55136596.079999998</v>
      </c>
    </row>
    <row r="169" spans="1:37" hidden="1" x14ac:dyDescent="0.35">
      <c r="A169" t="str">
        <f t="shared" si="21"/>
        <v>1.1-00-2505_25512007_2512110</v>
      </c>
      <c r="B169" t="str">
        <f t="shared" si="22"/>
        <v>1.1-00-X0502401512110</v>
      </c>
      <c r="C169" t="s">
        <v>1027</v>
      </c>
      <c r="D169" t="s">
        <v>639</v>
      </c>
      <c r="E169" t="s">
        <v>643</v>
      </c>
      <c r="F169" t="s">
        <v>812</v>
      </c>
      <c r="G169" t="s">
        <v>815</v>
      </c>
      <c r="H169" t="s">
        <v>833</v>
      </c>
      <c r="I169" t="s">
        <v>835</v>
      </c>
      <c r="J169">
        <v>5</v>
      </c>
      <c r="K169" t="s">
        <v>810</v>
      </c>
      <c r="L169">
        <v>12</v>
      </c>
      <c r="M169" t="s">
        <v>71</v>
      </c>
      <c r="N169" t="s">
        <v>834</v>
      </c>
      <c r="O169" t="s">
        <v>836</v>
      </c>
      <c r="P169" t="s">
        <v>1036</v>
      </c>
      <c r="Q169" t="s">
        <v>677</v>
      </c>
      <c r="R169" t="s">
        <v>74</v>
      </c>
      <c r="S169" t="s">
        <v>1063</v>
      </c>
      <c r="T169" t="s">
        <v>681</v>
      </c>
      <c r="U169" s="5" t="s">
        <v>71</v>
      </c>
      <c r="V169" t="str">
        <f t="shared" si="20"/>
        <v>015</v>
      </c>
      <c r="W169" t="s">
        <v>679</v>
      </c>
      <c r="X169" t="s">
        <v>75</v>
      </c>
      <c r="Y169">
        <v>1000</v>
      </c>
      <c r="Z169" t="s">
        <v>71</v>
      </c>
      <c r="AA169">
        <v>1211</v>
      </c>
      <c r="AB169" t="s">
        <v>122</v>
      </c>
      <c r="AC169">
        <v>0</v>
      </c>
      <c r="AD169" t="s">
        <v>58</v>
      </c>
      <c r="AE169" s="1">
        <v>0</v>
      </c>
      <c r="AF169" s="1">
        <v>0</v>
      </c>
      <c r="AG169" s="1">
        <v>0</v>
      </c>
      <c r="AH169" s="1">
        <v>1982226.16</v>
      </c>
      <c r="AI169" s="1">
        <v>0</v>
      </c>
      <c r="AJ169" s="1">
        <v>1904717.4</v>
      </c>
      <c r="AK169" s="1">
        <v>1904717.4</v>
      </c>
    </row>
    <row r="170" spans="1:37" hidden="1" x14ac:dyDescent="0.35">
      <c r="A170" t="str">
        <f t="shared" si="21"/>
        <v>1.1-00-2505_25512007_25122114</v>
      </c>
      <c r="B170" t="str">
        <f t="shared" si="22"/>
        <v>1.1-00-X05024015122114</v>
      </c>
      <c r="C170" t="s">
        <v>1027</v>
      </c>
      <c r="D170" t="s">
        <v>639</v>
      </c>
      <c r="E170" t="s">
        <v>643</v>
      </c>
      <c r="F170" t="s">
        <v>812</v>
      </c>
      <c r="G170" t="s">
        <v>815</v>
      </c>
      <c r="H170" t="s">
        <v>833</v>
      </c>
      <c r="I170" t="s">
        <v>835</v>
      </c>
      <c r="J170">
        <v>5</v>
      </c>
      <c r="K170" t="s">
        <v>810</v>
      </c>
      <c r="L170">
        <v>12</v>
      </c>
      <c r="M170" t="s">
        <v>71</v>
      </c>
      <c r="N170" t="s">
        <v>834</v>
      </c>
      <c r="O170" t="s">
        <v>836</v>
      </c>
      <c r="P170" t="s">
        <v>1036</v>
      </c>
      <c r="Q170" t="s">
        <v>677</v>
      </c>
      <c r="R170" t="s">
        <v>74</v>
      </c>
      <c r="S170" t="s">
        <v>1063</v>
      </c>
      <c r="T170" t="s">
        <v>681</v>
      </c>
      <c r="U170" s="5" t="s">
        <v>71</v>
      </c>
      <c r="V170" t="str">
        <f t="shared" si="20"/>
        <v>015</v>
      </c>
      <c r="W170" t="s">
        <v>679</v>
      </c>
      <c r="X170" t="s">
        <v>75</v>
      </c>
      <c r="Y170">
        <v>1000</v>
      </c>
      <c r="Z170" t="s">
        <v>71</v>
      </c>
      <c r="AA170">
        <v>1221</v>
      </c>
      <c r="AB170" t="s">
        <v>77</v>
      </c>
      <c r="AC170">
        <v>14</v>
      </c>
      <c r="AD170" t="s">
        <v>683</v>
      </c>
      <c r="AE170" s="1">
        <v>0</v>
      </c>
      <c r="AF170" s="1">
        <v>0</v>
      </c>
      <c r="AG170" s="1">
        <v>0</v>
      </c>
      <c r="AH170" s="1">
        <v>21832280.25</v>
      </c>
      <c r="AI170" s="1">
        <v>52109314.159999996</v>
      </c>
      <c r="AJ170" s="1">
        <v>10136308.68</v>
      </c>
      <c r="AK170" s="1">
        <v>10136308.68</v>
      </c>
    </row>
    <row r="171" spans="1:37" hidden="1" x14ac:dyDescent="0.35">
      <c r="A171" t="str">
        <f t="shared" si="21"/>
        <v>1.1-00-2505_25512007_2512310</v>
      </c>
      <c r="B171" t="str">
        <f t="shared" si="22"/>
        <v>1.1-00-X0502401512310</v>
      </c>
      <c r="C171" t="s">
        <v>1027</v>
      </c>
      <c r="D171" t="s">
        <v>639</v>
      </c>
      <c r="E171" t="s">
        <v>643</v>
      </c>
      <c r="F171" t="s">
        <v>812</v>
      </c>
      <c r="G171" t="s">
        <v>815</v>
      </c>
      <c r="H171" t="s">
        <v>833</v>
      </c>
      <c r="I171" t="s">
        <v>835</v>
      </c>
      <c r="J171">
        <v>5</v>
      </c>
      <c r="K171" t="s">
        <v>810</v>
      </c>
      <c r="L171">
        <v>12</v>
      </c>
      <c r="M171" t="s">
        <v>71</v>
      </c>
      <c r="N171" t="s">
        <v>834</v>
      </c>
      <c r="O171" t="s">
        <v>836</v>
      </c>
      <c r="P171" t="s">
        <v>1036</v>
      </c>
      <c r="Q171" t="s">
        <v>677</v>
      </c>
      <c r="R171" t="s">
        <v>74</v>
      </c>
      <c r="S171" t="s">
        <v>1063</v>
      </c>
      <c r="T171" t="s">
        <v>681</v>
      </c>
      <c r="U171" s="5" t="s">
        <v>71</v>
      </c>
      <c r="V171" t="str">
        <f t="shared" si="20"/>
        <v>015</v>
      </c>
      <c r="W171" t="s">
        <v>679</v>
      </c>
      <c r="X171" t="s">
        <v>75</v>
      </c>
      <c r="Y171">
        <v>1000</v>
      </c>
      <c r="Z171" t="s">
        <v>71</v>
      </c>
      <c r="AA171">
        <v>1231</v>
      </c>
      <c r="AB171" t="s">
        <v>397</v>
      </c>
      <c r="AC171">
        <v>0</v>
      </c>
      <c r="AD171" t="s">
        <v>58</v>
      </c>
      <c r="AE171" s="1">
        <v>0</v>
      </c>
      <c r="AF171" s="1">
        <v>0</v>
      </c>
      <c r="AG171" s="1">
        <v>0</v>
      </c>
      <c r="AH171" s="1">
        <v>26400</v>
      </c>
      <c r="AI171" s="1">
        <v>26400</v>
      </c>
      <c r="AJ171" s="1">
        <v>0</v>
      </c>
      <c r="AK171" s="1">
        <v>0</v>
      </c>
    </row>
    <row r="172" spans="1:37" hidden="1" x14ac:dyDescent="0.35">
      <c r="A172" t="str">
        <f t="shared" si="21"/>
        <v>1.1-00-2505_25512007_25132113</v>
      </c>
      <c r="B172" t="str">
        <f t="shared" si="22"/>
        <v>1.1-00-X05024015132113</v>
      </c>
      <c r="C172" t="s">
        <v>1027</v>
      </c>
      <c r="D172" t="s">
        <v>639</v>
      </c>
      <c r="E172" t="s">
        <v>643</v>
      </c>
      <c r="F172" t="s">
        <v>812</v>
      </c>
      <c r="G172" t="s">
        <v>815</v>
      </c>
      <c r="H172" t="s">
        <v>833</v>
      </c>
      <c r="I172" t="s">
        <v>835</v>
      </c>
      <c r="J172">
        <v>5</v>
      </c>
      <c r="K172" t="s">
        <v>810</v>
      </c>
      <c r="L172">
        <v>12</v>
      </c>
      <c r="M172" t="s">
        <v>71</v>
      </c>
      <c r="N172" t="s">
        <v>834</v>
      </c>
      <c r="O172" t="s">
        <v>836</v>
      </c>
      <c r="P172" t="s">
        <v>1036</v>
      </c>
      <c r="Q172" t="s">
        <v>677</v>
      </c>
      <c r="R172" t="s">
        <v>74</v>
      </c>
      <c r="S172" t="s">
        <v>1063</v>
      </c>
      <c r="T172" t="s">
        <v>681</v>
      </c>
      <c r="U172" s="5" t="s">
        <v>71</v>
      </c>
      <c r="V172" t="str">
        <f t="shared" si="20"/>
        <v>015</v>
      </c>
      <c r="W172" t="s">
        <v>679</v>
      </c>
      <c r="X172" t="s">
        <v>75</v>
      </c>
      <c r="Y172">
        <v>1000</v>
      </c>
      <c r="Z172" t="s">
        <v>71</v>
      </c>
      <c r="AA172">
        <v>1321</v>
      </c>
      <c r="AB172" t="s">
        <v>91</v>
      </c>
      <c r="AC172">
        <v>13</v>
      </c>
      <c r="AD172" t="s">
        <v>682</v>
      </c>
      <c r="AE172" s="1">
        <v>0</v>
      </c>
      <c r="AF172" s="1">
        <v>0</v>
      </c>
      <c r="AG172" s="1">
        <v>0</v>
      </c>
      <c r="AH172" s="1">
        <v>1494971.71</v>
      </c>
      <c r="AI172" s="1">
        <v>10516224.880000001</v>
      </c>
      <c r="AJ172" s="1">
        <v>23260.11</v>
      </c>
      <c r="AK172" s="1">
        <v>23260.11</v>
      </c>
    </row>
    <row r="173" spans="1:37" hidden="1" x14ac:dyDescent="0.35">
      <c r="A173" t="str">
        <f t="shared" si="21"/>
        <v>1.1-00-2505_25512007_25132114</v>
      </c>
      <c r="B173" t="str">
        <f t="shared" si="22"/>
        <v>1.1-00-X05024015132114</v>
      </c>
      <c r="C173" t="s">
        <v>1027</v>
      </c>
      <c r="D173" t="s">
        <v>639</v>
      </c>
      <c r="E173" t="s">
        <v>643</v>
      </c>
      <c r="F173" t="s">
        <v>812</v>
      </c>
      <c r="G173" t="s">
        <v>815</v>
      </c>
      <c r="H173" t="s">
        <v>833</v>
      </c>
      <c r="I173" t="s">
        <v>835</v>
      </c>
      <c r="J173">
        <v>5</v>
      </c>
      <c r="K173" t="s">
        <v>810</v>
      </c>
      <c r="L173">
        <v>12</v>
      </c>
      <c r="M173" t="s">
        <v>71</v>
      </c>
      <c r="N173" t="s">
        <v>834</v>
      </c>
      <c r="O173" t="s">
        <v>836</v>
      </c>
      <c r="P173" t="s">
        <v>1036</v>
      </c>
      <c r="Q173" t="s">
        <v>677</v>
      </c>
      <c r="R173" t="s">
        <v>74</v>
      </c>
      <c r="S173" t="s">
        <v>1063</v>
      </c>
      <c r="T173" t="s">
        <v>681</v>
      </c>
      <c r="U173" s="5" t="s">
        <v>71</v>
      </c>
      <c r="V173" t="str">
        <f t="shared" si="20"/>
        <v>015</v>
      </c>
      <c r="W173" t="s">
        <v>679</v>
      </c>
      <c r="X173" t="s">
        <v>75</v>
      </c>
      <c r="Y173">
        <v>1000</v>
      </c>
      <c r="Z173" t="s">
        <v>71</v>
      </c>
      <c r="AA173">
        <v>1321</v>
      </c>
      <c r="AB173" t="s">
        <v>91</v>
      </c>
      <c r="AC173">
        <v>14</v>
      </c>
      <c r="AD173" t="s">
        <v>683</v>
      </c>
      <c r="AE173" s="1">
        <v>0</v>
      </c>
      <c r="AF173" s="1">
        <v>0</v>
      </c>
      <c r="AG173" s="1">
        <v>0</v>
      </c>
      <c r="AH173" s="1">
        <v>544781.52</v>
      </c>
      <c r="AI173" s="1">
        <v>1512329.12</v>
      </c>
      <c r="AJ173" s="1">
        <v>20486.72</v>
      </c>
      <c r="AK173" s="1">
        <v>20486.72</v>
      </c>
    </row>
    <row r="174" spans="1:37" hidden="1" x14ac:dyDescent="0.35">
      <c r="A174" t="str">
        <f t="shared" si="21"/>
        <v>1.1-00-2505_25512007_25132213</v>
      </c>
      <c r="B174" t="str">
        <f t="shared" si="22"/>
        <v>1.1-00-X05024015132213</v>
      </c>
      <c r="C174" t="s">
        <v>1027</v>
      </c>
      <c r="D174" t="s">
        <v>639</v>
      </c>
      <c r="E174" t="s">
        <v>643</v>
      </c>
      <c r="F174" t="s">
        <v>812</v>
      </c>
      <c r="G174" t="s">
        <v>815</v>
      </c>
      <c r="H174" t="s">
        <v>833</v>
      </c>
      <c r="I174" t="s">
        <v>835</v>
      </c>
      <c r="J174">
        <v>5</v>
      </c>
      <c r="K174" t="s">
        <v>810</v>
      </c>
      <c r="L174">
        <v>12</v>
      </c>
      <c r="M174" t="s">
        <v>71</v>
      </c>
      <c r="N174" t="s">
        <v>834</v>
      </c>
      <c r="O174" t="s">
        <v>836</v>
      </c>
      <c r="P174" t="s">
        <v>1036</v>
      </c>
      <c r="Q174" t="s">
        <v>677</v>
      </c>
      <c r="R174" t="s">
        <v>74</v>
      </c>
      <c r="S174" t="s">
        <v>1063</v>
      </c>
      <c r="T174" t="s">
        <v>681</v>
      </c>
      <c r="U174" s="5" t="s">
        <v>71</v>
      </c>
      <c r="V174" t="str">
        <f t="shared" si="20"/>
        <v>015</v>
      </c>
      <c r="W174" t="s">
        <v>679</v>
      </c>
      <c r="X174" t="s">
        <v>75</v>
      </c>
      <c r="Y174">
        <v>1000</v>
      </c>
      <c r="Z174" t="s">
        <v>71</v>
      </c>
      <c r="AA174">
        <v>1322</v>
      </c>
      <c r="AB174" t="s">
        <v>92</v>
      </c>
      <c r="AC174">
        <v>13</v>
      </c>
      <c r="AD174" t="s">
        <v>682</v>
      </c>
      <c r="AE174" s="1">
        <v>0</v>
      </c>
      <c r="AF174" s="1">
        <v>0</v>
      </c>
      <c r="AG174" s="1">
        <v>0</v>
      </c>
      <c r="AH174" s="1">
        <v>5769479.0099999998</v>
      </c>
      <c r="AI174" s="1">
        <v>105162275.34</v>
      </c>
      <c r="AJ174" s="1">
        <v>218306.17</v>
      </c>
      <c r="AK174" s="1">
        <v>218306.17</v>
      </c>
    </row>
    <row r="175" spans="1:37" hidden="1" x14ac:dyDescent="0.35">
      <c r="A175" t="str">
        <f t="shared" si="21"/>
        <v>1.1-00-2505_25512007_25132214</v>
      </c>
      <c r="B175" t="str">
        <f t="shared" si="22"/>
        <v>1.1-00-X05024015132214</v>
      </c>
      <c r="C175" t="s">
        <v>1027</v>
      </c>
      <c r="D175" t="s">
        <v>639</v>
      </c>
      <c r="E175" t="s">
        <v>643</v>
      </c>
      <c r="F175" t="s">
        <v>812</v>
      </c>
      <c r="G175" t="s">
        <v>815</v>
      </c>
      <c r="H175" t="s">
        <v>833</v>
      </c>
      <c r="I175" t="s">
        <v>835</v>
      </c>
      <c r="J175">
        <v>5</v>
      </c>
      <c r="K175" t="s">
        <v>810</v>
      </c>
      <c r="L175">
        <v>12</v>
      </c>
      <c r="M175" t="s">
        <v>71</v>
      </c>
      <c r="N175" t="s">
        <v>834</v>
      </c>
      <c r="O175" t="s">
        <v>836</v>
      </c>
      <c r="P175" t="s">
        <v>1036</v>
      </c>
      <c r="Q175" t="s">
        <v>677</v>
      </c>
      <c r="R175" t="s">
        <v>74</v>
      </c>
      <c r="S175" t="s">
        <v>1063</v>
      </c>
      <c r="T175" t="s">
        <v>681</v>
      </c>
      <c r="U175" s="5" t="s">
        <v>71</v>
      </c>
      <c r="V175" t="str">
        <f t="shared" si="20"/>
        <v>015</v>
      </c>
      <c r="W175" t="s">
        <v>679</v>
      </c>
      <c r="X175" t="s">
        <v>75</v>
      </c>
      <c r="Y175">
        <v>1000</v>
      </c>
      <c r="Z175" t="s">
        <v>71</v>
      </c>
      <c r="AA175">
        <v>1322</v>
      </c>
      <c r="AB175" t="s">
        <v>92</v>
      </c>
      <c r="AC175">
        <v>14</v>
      </c>
      <c r="AD175" t="s">
        <v>683</v>
      </c>
      <c r="AE175" s="1">
        <v>0</v>
      </c>
      <c r="AF175" s="1">
        <v>0</v>
      </c>
      <c r="AG175" s="1">
        <v>0</v>
      </c>
      <c r="AH175" s="1">
        <v>1319587.54</v>
      </c>
      <c r="AI175" s="1">
        <v>15123264.68</v>
      </c>
      <c r="AJ175" s="1">
        <v>62676.46</v>
      </c>
      <c r="AK175" s="1">
        <v>62676.46</v>
      </c>
    </row>
    <row r="176" spans="1:37" hidden="1" x14ac:dyDescent="0.35">
      <c r="A176" t="str">
        <f t="shared" si="21"/>
        <v>1.1-00-2505_25512007_2513310</v>
      </c>
      <c r="B176" t="str">
        <f t="shared" si="22"/>
        <v>1.1-00-X0502401513310</v>
      </c>
      <c r="C176" t="s">
        <v>1027</v>
      </c>
      <c r="D176" t="s">
        <v>639</v>
      </c>
      <c r="E176" t="s">
        <v>643</v>
      </c>
      <c r="F176" t="s">
        <v>812</v>
      </c>
      <c r="G176" t="s">
        <v>815</v>
      </c>
      <c r="H176" t="s">
        <v>833</v>
      </c>
      <c r="I176" t="s">
        <v>835</v>
      </c>
      <c r="J176">
        <v>5</v>
      </c>
      <c r="K176" t="s">
        <v>810</v>
      </c>
      <c r="L176">
        <v>12</v>
      </c>
      <c r="M176" t="s">
        <v>71</v>
      </c>
      <c r="N176" t="s">
        <v>834</v>
      </c>
      <c r="O176" t="s">
        <v>836</v>
      </c>
      <c r="P176" t="s">
        <v>1036</v>
      </c>
      <c r="Q176" t="s">
        <v>677</v>
      </c>
      <c r="R176" t="s">
        <v>74</v>
      </c>
      <c r="S176" t="s">
        <v>1063</v>
      </c>
      <c r="T176" t="s">
        <v>681</v>
      </c>
      <c r="U176" s="5" t="s">
        <v>71</v>
      </c>
      <c r="V176" t="str">
        <f t="shared" si="20"/>
        <v>015</v>
      </c>
      <c r="W176" t="s">
        <v>679</v>
      </c>
      <c r="X176" t="s">
        <v>75</v>
      </c>
      <c r="Y176">
        <v>1000</v>
      </c>
      <c r="Z176" t="s">
        <v>71</v>
      </c>
      <c r="AA176">
        <v>1331</v>
      </c>
      <c r="AB176" t="s">
        <v>398</v>
      </c>
      <c r="AC176">
        <v>0</v>
      </c>
      <c r="AD176" t="s">
        <v>58</v>
      </c>
      <c r="AE176" s="1">
        <v>0</v>
      </c>
      <c r="AF176" s="1">
        <v>0</v>
      </c>
      <c r="AG176" s="1">
        <v>0</v>
      </c>
      <c r="AH176" s="1">
        <v>410632.76</v>
      </c>
      <c r="AI176" s="1">
        <v>700000</v>
      </c>
      <c r="AJ176" s="1">
        <v>210546.86</v>
      </c>
      <c r="AK176" s="1">
        <v>210546.86</v>
      </c>
    </row>
    <row r="177" spans="1:37" hidden="1" x14ac:dyDescent="0.35">
      <c r="A177" t="str">
        <f t="shared" si="21"/>
        <v>1.1-00-2505_25512007_2513410</v>
      </c>
      <c r="B177" t="str">
        <f t="shared" si="22"/>
        <v>1.1-00-X0502401513410</v>
      </c>
      <c r="C177" t="s">
        <v>1027</v>
      </c>
      <c r="D177" t="s">
        <v>639</v>
      </c>
      <c r="E177" t="s">
        <v>643</v>
      </c>
      <c r="F177" t="s">
        <v>812</v>
      </c>
      <c r="G177" t="s">
        <v>815</v>
      </c>
      <c r="H177" t="s">
        <v>833</v>
      </c>
      <c r="I177" t="s">
        <v>835</v>
      </c>
      <c r="J177">
        <v>5</v>
      </c>
      <c r="K177" t="s">
        <v>810</v>
      </c>
      <c r="L177">
        <v>12</v>
      </c>
      <c r="M177" t="s">
        <v>71</v>
      </c>
      <c r="N177" t="s">
        <v>834</v>
      </c>
      <c r="O177" t="s">
        <v>836</v>
      </c>
      <c r="P177" t="s">
        <v>1036</v>
      </c>
      <c r="Q177" t="s">
        <v>677</v>
      </c>
      <c r="R177" t="s">
        <v>74</v>
      </c>
      <c r="S177" t="s">
        <v>1063</v>
      </c>
      <c r="T177" t="s">
        <v>681</v>
      </c>
      <c r="U177" s="5" t="s">
        <v>71</v>
      </c>
      <c r="V177" t="str">
        <f t="shared" si="20"/>
        <v>015</v>
      </c>
      <c r="W177" t="s">
        <v>679</v>
      </c>
      <c r="X177" t="s">
        <v>75</v>
      </c>
      <c r="Y177">
        <v>1000</v>
      </c>
      <c r="Z177" t="s">
        <v>71</v>
      </c>
      <c r="AA177">
        <v>1341</v>
      </c>
      <c r="AB177" t="s">
        <v>399</v>
      </c>
      <c r="AC177">
        <v>0</v>
      </c>
      <c r="AD177" t="s">
        <v>58</v>
      </c>
      <c r="AE177" s="1">
        <v>0</v>
      </c>
      <c r="AF177" s="1">
        <v>0</v>
      </c>
      <c r="AG177" s="1">
        <v>0</v>
      </c>
      <c r="AH177" s="1">
        <v>6395589</v>
      </c>
      <c r="AI177" s="1">
        <v>7500000</v>
      </c>
      <c r="AJ177" s="1">
        <v>124381.8</v>
      </c>
      <c r="AK177" s="1">
        <v>124381.8</v>
      </c>
    </row>
    <row r="178" spans="1:37" hidden="1" x14ac:dyDescent="0.35">
      <c r="A178" t="str">
        <f t="shared" si="21"/>
        <v>1.1-00-2505_25512007_25141113</v>
      </c>
      <c r="B178" t="str">
        <f t="shared" si="22"/>
        <v>1.1-00-X05024015141113</v>
      </c>
      <c r="C178" t="s">
        <v>1027</v>
      </c>
      <c r="D178" t="s">
        <v>639</v>
      </c>
      <c r="E178" t="s">
        <v>643</v>
      </c>
      <c r="F178" t="s">
        <v>812</v>
      </c>
      <c r="G178" t="s">
        <v>815</v>
      </c>
      <c r="H178" t="s">
        <v>833</v>
      </c>
      <c r="I178" t="s">
        <v>835</v>
      </c>
      <c r="J178">
        <v>5</v>
      </c>
      <c r="K178" t="s">
        <v>810</v>
      </c>
      <c r="L178">
        <v>12</v>
      </c>
      <c r="M178" t="s">
        <v>71</v>
      </c>
      <c r="N178" t="s">
        <v>834</v>
      </c>
      <c r="O178" t="s">
        <v>836</v>
      </c>
      <c r="P178" t="s">
        <v>1036</v>
      </c>
      <c r="Q178" t="s">
        <v>677</v>
      </c>
      <c r="R178" t="s">
        <v>74</v>
      </c>
      <c r="S178" t="s">
        <v>1063</v>
      </c>
      <c r="T178" t="s">
        <v>681</v>
      </c>
      <c r="U178" s="5" t="s">
        <v>71</v>
      </c>
      <c r="V178" t="str">
        <f t="shared" si="20"/>
        <v>015</v>
      </c>
      <c r="W178" t="s">
        <v>679</v>
      </c>
      <c r="X178" t="s">
        <v>75</v>
      </c>
      <c r="Y178">
        <v>1000</v>
      </c>
      <c r="Z178" t="s">
        <v>71</v>
      </c>
      <c r="AA178">
        <v>1411</v>
      </c>
      <c r="AB178" t="s">
        <v>94</v>
      </c>
      <c r="AC178">
        <v>13</v>
      </c>
      <c r="AD178" t="s">
        <v>682</v>
      </c>
      <c r="AE178" s="1">
        <v>0</v>
      </c>
      <c r="AF178" s="1">
        <v>0</v>
      </c>
      <c r="AG178" s="1">
        <v>0</v>
      </c>
      <c r="AH178" s="1">
        <v>9545954.5</v>
      </c>
      <c r="AI178" s="1">
        <v>45430103.369999997</v>
      </c>
      <c r="AJ178" s="1">
        <v>3369105.78</v>
      </c>
      <c r="AK178" s="1">
        <v>3369105.78</v>
      </c>
    </row>
    <row r="179" spans="1:37" hidden="1" x14ac:dyDescent="0.35">
      <c r="A179" t="str">
        <f t="shared" si="21"/>
        <v>1.1-00-2505_25512007_25141114</v>
      </c>
      <c r="B179" t="str">
        <f t="shared" si="22"/>
        <v>1.1-00-X05024015141114</v>
      </c>
      <c r="C179" t="s">
        <v>1027</v>
      </c>
      <c r="D179" t="s">
        <v>639</v>
      </c>
      <c r="E179" t="s">
        <v>643</v>
      </c>
      <c r="F179" t="s">
        <v>812</v>
      </c>
      <c r="G179" t="s">
        <v>815</v>
      </c>
      <c r="H179" t="s">
        <v>833</v>
      </c>
      <c r="I179" t="s">
        <v>835</v>
      </c>
      <c r="J179">
        <v>5</v>
      </c>
      <c r="K179" t="s">
        <v>810</v>
      </c>
      <c r="L179">
        <v>12</v>
      </c>
      <c r="M179" t="s">
        <v>71</v>
      </c>
      <c r="N179" t="s">
        <v>834</v>
      </c>
      <c r="O179" t="s">
        <v>836</v>
      </c>
      <c r="P179" t="s">
        <v>1036</v>
      </c>
      <c r="Q179" t="s">
        <v>677</v>
      </c>
      <c r="R179" t="s">
        <v>74</v>
      </c>
      <c r="S179" t="s">
        <v>1063</v>
      </c>
      <c r="T179" t="s">
        <v>681</v>
      </c>
      <c r="U179" s="5" t="s">
        <v>71</v>
      </c>
      <c r="V179" t="str">
        <f t="shared" si="20"/>
        <v>015</v>
      </c>
      <c r="W179" t="s">
        <v>679</v>
      </c>
      <c r="X179" t="s">
        <v>75</v>
      </c>
      <c r="Y179">
        <v>1000</v>
      </c>
      <c r="Z179" t="s">
        <v>71</v>
      </c>
      <c r="AA179">
        <v>1411</v>
      </c>
      <c r="AB179" t="s">
        <v>94</v>
      </c>
      <c r="AC179">
        <v>14</v>
      </c>
      <c r="AD179" t="s">
        <v>683</v>
      </c>
      <c r="AE179" s="1">
        <v>0</v>
      </c>
      <c r="AF179" s="1">
        <v>0</v>
      </c>
      <c r="AG179" s="1">
        <v>0</v>
      </c>
      <c r="AH179" s="1">
        <v>1865409.24</v>
      </c>
      <c r="AI179" s="1">
        <v>6533249.9100000001</v>
      </c>
      <c r="AJ179" s="1">
        <v>1264922.69</v>
      </c>
      <c r="AK179" s="1">
        <v>1264922.69</v>
      </c>
    </row>
    <row r="180" spans="1:37" hidden="1" x14ac:dyDescent="0.35">
      <c r="A180" t="str">
        <f t="shared" si="21"/>
        <v>1.1-00-2505_25512007_25142113</v>
      </c>
      <c r="B180" t="str">
        <f t="shared" si="22"/>
        <v>1.1-00-X05024015142113</v>
      </c>
      <c r="C180" t="s">
        <v>1027</v>
      </c>
      <c r="D180" t="s">
        <v>639</v>
      </c>
      <c r="E180" t="s">
        <v>643</v>
      </c>
      <c r="F180" t="s">
        <v>812</v>
      </c>
      <c r="G180" t="s">
        <v>815</v>
      </c>
      <c r="H180" t="s">
        <v>833</v>
      </c>
      <c r="I180" t="s">
        <v>835</v>
      </c>
      <c r="J180">
        <v>5</v>
      </c>
      <c r="K180" t="s">
        <v>810</v>
      </c>
      <c r="L180">
        <v>12</v>
      </c>
      <c r="M180" t="s">
        <v>71</v>
      </c>
      <c r="N180" t="s">
        <v>834</v>
      </c>
      <c r="O180" t="s">
        <v>836</v>
      </c>
      <c r="P180" t="s">
        <v>1036</v>
      </c>
      <c r="Q180" t="s">
        <v>677</v>
      </c>
      <c r="R180" t="s">
        <v>74</v>
      </c>
      <c r="S180" t="s">
        <v>1063</v>
      </c>
      <c r="T180" t="s">
        <v>681</v>
      </c>
      <c r="U180" s="5" t="s">
        <v>71</v>
      </c>
      <c r="V180" t="str">
        <f t="shared" si="20"/>
        <v>015</v>
      </c>
      <c r="W180" t="s">
        <v>679</v>
      </c>
      <c r="X180" t="s">
        <v>75</v>
      </c>
      <c r="Y180">
        <v>1000</v>
      </c>
      <c r="Z180" t="s">
        <v>71</v>
      </c>
      <c r="AA180">
        <v>1421</v>
      </c>
      <c r="AB180" t="s">
        <v>96</v>
      </c>
      <c r="AC180">
        <v>13</v>
      </c>
      <c r="AD180" t="s">
        <v>682</v>
      </c>
      <c r="AE180" s="1">
        <v>0</v>
      </c>
      <c r="AF180" s="1">
        <v>0</v>
      </c>
      <c r="AG180" s="1">
        <v>0</v>
      </c>
      <c r="AH180" s="1">
        <v>4132210.17</v>
      </c>
      <c r="AI180" s="1">
        <v>22715052.239999998</v>
      </c>
      <c r="AJ180" s="1">
        <v>1647769.43</v>
      </c>
      <c r="AK180" s="1">
        <v>1647769.43</v>
      </c>
    </row>
    <row r="181" spans="1:37" hidden="1" x14ac:dyDescent="0.35">
      <c r="A181" t="str">
        <f t="shared" si="21"/>
        <v>1.1-00-2505_25512007_25142114</v>
      </c>
      <c r="B181" t="str">
        <f t="shared" si="22"/>
        <v>1.1-00-X05024015142114</v>
      </c>
      <c r="C181" t="s">
        <v>1027</v>
      </c>
      <c r="D181" t="s">
        <v>639</v>
      </c>
      <c r="E181" t="s">
        <v>643</v>
      </c>
      <c r="F181" t="s">
        <v>812</v>
      </c>
      <c r="G181" t="s">
        <v>815</v>
      </c>
      <c r="H181" t="s">
        <v>833</v>
      </c>
      <c r="I181" t="s">
        <v>835</v>
      </c>
      <c r="J181">
        <v>5</v>
      </c>
      <c r="K181" t="s">
        <v>810</v>
      </c>
      <c r="L181">
        <v>12</v>
      </c>
      <c r="M181" t="s">
        <v>71</v>
      </c>
      <c r="N181" t="s">
        <v>834</v>
      </c>
      <c r="O181" t="s">
        <v>836</v>
      </c>
      <c r="P181" t="s">
        <v>1036</v>
      </c>
      <c r="Q181" t="s">
        <v>677</v>
      </c>
      <c r="R181" t="s">
        <v>74</v>
      </c>
      <c r="S181" t="s">
        <v>1063</v>
      </c>
      <c r="T181" t="s">
        <v>681</v>
      </c>
      <c r="U181" s="5" t="s">
        <v>71</v>
      </c>
      <c r="V181" t="str">
        <f t="shared" si="20"/>
        <v>015</v>
      </c>
      <c r="W181" t="s">
        <v>679</v>
      </c>
      <c r="X181" t="s">
        <v>75</v>
      </c>
      <c r="Y181">
        <v>1000</v>
      </c>
      <c r="Z181" t="s">
        <v>71</v>
      </c>
      <c r="AA181">
        <v>1421</v>
      </c>
      <c r="AB181" t="s">
        <v>96</v>
      </c>
      <c r="AC181">
        <v>14</v>
      </c>
      <c r="AD181" t="s">
        <v>683</v>
      </c>
      <c r="AE181" s="1">
        <v>0</v>
      </c>
      <c r="AF181" s="1">
        <v>0</v>
      </c>
      <c r="AG181" s="1">
        <v>0</v>
      </c>
      <c r="AH181" s="1">
        <v>713970.42</v>
      </c>
      <c r="AI181" s="1">
        <v>3266624.41</v>
      </c>
      <c r="AJ181" s="1">
        <v>461419.27</v>
      </c>
      <c r="AK181" s="1">
        <v>461419.27</v>
      </c>
    </row>
    <row r="182" spans="1:37" hidden="1" x14ac:dyDescent="0.35">
      <c r="A182" t="str">
        <f t="shared" si="21"/>
        <v>1.1-00-2505_25512007_25143113</v>
      </c>
      <c r="B182" t="str">
        <f t="shared" si="22"/>
        <v>1.1-00-X05024015143113</v>
      </c>
      <c r="C182" t="s">
        <v>1027</v>
      </c>
      <c r="D182" t="s">
        <v>639</v>
      </c>
      <c r="E182" t="s">
        <v>643</v>
      </c>
      <c r="F182" t="s">
        <v>812</v>
      </c>
      <c r="G182" t="s">
        <v>815</v>
      </c>
      <c r="H182" t="s">
        <v>833</v>
      </c>
      <c r="I182" t="s">
        <v>835</v>
      </c>
      <c r="J182">
        <v>5</v>
      </c>
      <c r="K182" t="s">
        <v>810</v>
      </c>
      <c r="L182">
        <v>12</v>
      </c>
      <c r="M182" t="s">
        <v>71</v>
      </c>
      <c r="N182" t="s">
        <v>834</v>
      </c>
      <c r="O182" t="s">
        <v>836</v>
      </c>
      <c r="P182" t="s">
        <v>1036</v>
      </c>
      <c r="Q182" t="s">
        <v>677</v>
      </c>
      <c r="R182" t="s">
        <v>74</v>
      </c>
      <c r="S182" t="s">
        <v>1063</v>
      </c>
      <c r="T182" t="s">
        <v>681</v>
      </c>
      <c r="U182" s="5" t="s">
        <v>71</v>
      </c>
      <c r="V182" t="str">
        <f t="shared" si="20"/>
        <v>015</v>
      </c>
      <c r="W182" t="s">
        <v>679</v>
      </c>
      <c r="X182" t="s">
        <v>75</v>
      </c>
      <c r="Y182">
        <v>1000</v>
      </c>
      <c r="Z182" t="s">
        <v>71</v>
      </c>
      <c r="AA182">
        <v>1431</v>
      </c>
      <c r="AB182" t="s">
        <v>97</v>
      </c>
      <c r="AC182">
        <v>13</v>
      </c>
      <c r="AD182" t="s">
        <v>682</v>
      </c>
      <c r="AE182" s="1">
        <v>0</v>
      </c>
      <c r="AF182" s="1">
        <v>0</v>
      </c>
      <c r="AG182" s="1">
        <v>0</v>
      </c>
      <c r="AH182" s="1">
        <v>3415395.16</v>
      </c>
      <c r="AI182" s="1">
        <v>15143370.32</v>
      </c>
      <c r="AJ182" s="1">
        <v>2282451.4900000002</v>
      </c>
      <c r="AK182" s="1">
        <v>2282451.4900000002</v>
      </c>
    </row>
    <row r="183" spans="1:37" hidden="1" x14ac:dyDescent="0.35">
      <c r="A183" t="str">
        <f t="shared" si="21"/>
        <v>1.1-00-2505_25512007_25143114</v>
      </c>
      <c r="B183" t="str">
        <f t="shared" si="22"/>
        <v>1.1-00-X05024015143114</v>
      </c>
      <c r="C183" t="s">
        <v>1027</v>
      </c>
      <c r="D183" t="s">
        <v>639</v>
      </c>
      <c r="E183" t="s">
        <v>643</v>
      </c>
      <c r="F183" t="s">
        <v>812</v>
      </c>
      <c r="G183" t="s">
        <v>815</v>
      </c>
      <c r="H183" t="s">
        <v>833</v>
      </c>
      <c r="I183" t="s">
        <v>835</v>
      </c>
      <c r="J183">
        <v>5</v>
      </c>
      <c r="K183" t="s">
        <v>810</v>
      </c>
      <c r="L183">
        <v>12</v>
      </c>
      <c r="M183" t="s">
        <v>71</v>
      </c>
      <c r="N183" t="s">
        <v>834</v>
      </c>
      <c r="O183" t="s">
        <v>836</v>
      </c>
      <c r="P183" t="s">
        <v>1036</v>
      </c>
      <c r="Q183" t="s">
        <v>677</v>
      </c>
      <c r="R183" t="s">
        <v>74</v>
      </c>
      <c r="S183" t="s">
        <v>1063</v>
      </c>
      <c r="T183" t="s">
        <v>681</v>
      </c>
      <c r="U183" s="5" t="s">
        <v>71</v>
      </c>
      <c r="V183" t="str">
        <f t="shared" si="20"/>
        <v>015</v>
      </c>
      <c r="W183" t="s">
        <v>679</v>
      </c>
      <c r="X183" t="s">
        <v>75</v>
      </c>
      <c r="Y183">
        <v>1000</v>
      </c>
      <c r="Z183" t="s">
        <v>71</v>
      </c>
      <c r="AA183">
        <v>1431</v>
      </c>
      <c r="AB183" t="s">
        <v>97</v>
      </c>
      <c r="AC183">
        <v>14</v>
      </c>
      <c r="AD183" t="s">
        <v>683</v>
      </c>
      <c r="AE183" s="1">
        <v>0</v>
      </c>
      <c r="AF183" s="1">
        <v>0</v>
      </c>
      <c r="AG183" s="1">
        <v>0</v>
      </c>
      <c r="AH183" s="1">
        <v>912679.29</v>
      </c>
      <c r="AI183" s="1">
        <v>2177747.44</v>
      </c>
      <c r="AJ183" s="1">
        <v>595312.62</v>
      </c>
      <c r="AK183" s="1">
        <v>595312.62</v>
      </c>
    </row>
    <row r="184" spans="1:37" hidden="1" x14ac:dyDescent="0.35">
      <c r="A184" t="str">
        <f t="shared" si="21"/>
        <v>1.1-00-2505_25512007_25143213</v>
      </c>
      <c r="B184" t="str">
        <f t="shared" si="22"/>
        <v>1.1-00-X05024015143213</v>
      </c>
      <c r="C184" t="s">
        <v>1027</v>
      </c>
      <c r="D184" t="s">
        <v>639</v>
      </c>
      <c r="E184" t="s">
        <v>643</v>
      </c>
      <c r="F184" t="s">
        <v>812</v>
      </c>
      <c r="G184" t="s">
        <v>815</v>
      </c>
      <c r="H184" t="s">
        <v>833</v>
      </c>
      <c r="I184" t="s">
        <v>835</v>
      </c>
      <c r="J184">
        <v>5</v>
      </c>
      <c r="K184" t="s">
        <v>810</v>
      </c>
      <c r="L184">
        <v>12</v>
      </c>
      <c r="M184" t="s">
        <v>71</v>
      </c>
      <c r="N184" t="s">
        <v>834</v>
      </c>
      <c r="O184" t="s">
        <v>836</v>
      </c>
      <c r="P184" t="s">
        <v>1036</v>
      </c>
      <c r="Q184" t="s">
        <v>677</v>
      </c>
      <c r="R184" t="s">
        <v>74</v>
      </c>
      <c r="S184" t="s">
        <v>1063</v>
      </c>
      <c r="T184" t="s">
        <v>681</v>
      </c>
      <c r="U184" s="5" t="s">
        <v>71</v>
      </c>
      <c r="V184" t="str">
        <f t="shared" si="20"/>
        <v>015</v>
      </c>
      <c r="W184" t="s">
        <v>679</v>
      </c>
      <c r="X184" t="s">
        <v>75</v>
      </c>
      <c r="Y184">
        <v>1000</v>
      </c>
      <c r="Z184" t="s">
        <v>71</v>
      </c>
      <c r="AA184">
        <v>1432</v>
      </c>
      <c r="AB184" t="s">
        <v>98</v>
      </c>
      <c r="AC184">
        <v>13</v>
      </c>
      <c r="AD184" t="s">
        <v>682</v>
      </c>
      <c r="AE184" s="1">
        <v>0</v>
      </c>
      <c r="AF184" s="1">
        <v>0</v>
      </c>
      <c r="AG184" s="1">
        <v>0</v>
      </c>
      <c r="AH184" s="1">
        <v>20767704.140000001</v>
      </c>
      <c r="AI184" s="1">
        <v>132504454.87</v>
      </c>
      <c r="AJ184" s="1">
        <v>9611981.8100000005</v>
      </c>
      <c r="AK184" s="1">
        <v>9611981.8100000005</v>
      </c>
    </row>
    <row r="185" spans="1:37" hidden="1" x14ac:dyDescent="0.35">
      <c r="A185" t="str">
        <f t="shared" si="21"/>
        <v>1.1-00-2505_25512007_25143214</v>
      </c>
      <c r="B185" t="str">
        <f t="shared" si="22"/>
        <v>1.1-00-X05024015143214</v>
      </c>
      <c r="C185" t="s">
        <v>1027</v>
      </c>
      <c r="D185" t="s">
        <v>639</v>
      </c>
      <c r="E185" t="s">
        <v>643</v>
      </c>
      <c r="F185" t="s">
        <v>812</v>
      </c>
      <c r="G185" t="s">
        <v>815</v>
      </c>
      <c r="H185" t="s">
        <v>833</v>
      </c>
      <c r="I185" t="s">
        <v>835</v>
      </c>
      <c r="J185">
        <v>5</v>
      </c>
      <c r="K185" t="s">
        <v>810</v>
      </c>
      <c r="L185">
        <v>12</v>
      </c>
      <c r="M185" t="s">
        <v>71</v>
      </c>
      <c r="N185" t="s">
        <v>834</v>
      </c>
      <c r="O185" t="s">
        <v>836</v>
      </c>
      <c r="P185" t="s">
        <v>1036</v>
      </c>
      <c r="Q185" t="s">
        <v>677</v>
      </c>
      <c r="R185" t="s">
        <v>74</v>
      </c>
      <c r="S185" t="s">
        <v>1063</v>
      </c>
      <c r="T185" t="s">
        <v>681</v>
      </c>
      <c r="U185" s="5" t="s">
        <v>71</v>
      </c>
      <c r="V185" t="str">
        <f t="shared" ref="V185:V208" si="23">LEFT(W185,3)</f>
        <v>015</v>
      </c>
      <c r="W185" t="s">
        <v>679</v>
      </c>
      <c r="X185" t="s">
        <v>75</v>
      </c>
      <c r="Y185">
        <v>1000</v>
      </c>
      <c r="Z185" t="s">
        <v>71</v>
      </c>
      <c r="AA185">
        <v>1432</v>
      </c>
      <c r="AB185" t="s">
        <v>98</v>
      </c>
      <c r="AC185">
        <v>14</v>
      </c>
      <c r="AD185" t="s">
        <v>683</v>
      </c>
      <c r="AE185" s="1">
        <v>0</v>
      </c>
      <c r="AF185" s="1">
        <v>0</v>
      </c>
      <c r="AG185" s="1">
        <v>0</v>
      </c>
      <c r="AH185" s="1">
        <v>4646582.45</v>
      </c>
      <c r="AI185" s="1">
        <v>19055325.550000001</v>
      </c>
      <c r="AJ185" s="1">
        <v>4546569.07</v>
      </c>
      <c r="AK185" s="1">
        <v>4546569.07</v>
      </c>
    </row>
    <row r="186" spans="1:37" hidden="1" x14ac:dyDescent="0.35">
      <c r="A186" t="str">
        <f t="shared" si="21"/>
        <v>1.1-00-2505_25512007_2514410</v>
      </c>
      <c r="B186" t="str">
        <f t="shared" si="22"/>
        <v>1.1-00-X0502401514410</v>
      </c>
      <c r="C186" t="s">
        <v>1027</v>
      </c>
      <c r="D186" t="s">
        <v>639</v>
      </c>
      <c r="E186" t="s">
        <v>643</v>
      </c>
      <c r="F186" t="s">
        <v>812</v>
      </c>
      <c r="G186" t="s">
        <v>815</v>
      </c>
      <c r="H186" t="s">
        <v>833</v>
      </c>
      <c r="I186" t="s">
        <v>835</v>
      </c>
      <c r="J186">
        <v>5</v>
      </c>
      <c r="K186" t="s">
        <v>810</v>
      </c>
      <c r="L186">
        <v>12</v>
      </c>
      <c r="M186" t="s">
        <v>71</v>
      </c>
      <c r="N186" t="s">
        <v>834</v>
      </c>
      <c r="O186" t="s">
        <v>836</v>
      </c>
      <c r="P186" t="s">
        <v>1036</v>
      </c>
      <c r="Q186" t="s">
        <v>677</v>
      </c>
      <c r="R186" t="s">
        <v>74</v>
      </c>
      <c r="S186" t="s">
        <v>1063</v>
      </c>
      <c r="T186" t="s">
        <v>681</v>
      </c>
      <c r="U186" s="5" t="s">
        <v>71</v>
      </c>
      <c r="V186" t="str">
        <f t="shared" si="23"/>
        <v>015</v>
      </c>
      <c r="W186" t="s">
        <v>679</v>
      </c>
      <c r="X186" t="s">
        <v>75</v>
      </c>
      <c r="Y186">
        <v>1000</v>
      </c>
      <c r="Z186" t="s">
        <v>71</v>
      </c>
      <c r="AA186">
        <v>1441</v>
      </c>
      <c r="AB186" t="s">
        <v>99</v>
      </c>
      <c r="AC186">
        <v>0</v>
      </c>
      <c r="AD186" t="s">
        <v>58</v>
      </c>
      <c r="AE186" s="1">
        <v>0</v>
      </c>
      <c r="AF186" s="1">
        <v>0</v>
      </c>
      <c r="AG186" s="1">
        <v>0</v>
      </c>
      <c r="AH186" s="1">
        <v>11088656.08</v>
      </c>
      <c r="AI186" s="1">
        <v>13616211</v>
      </c>
      <c r="AJ186" s="1">
        <v>11088589.48</v>
      </c>
      <c r="AK186" s="1">
        <v>11088589.48</v>
      </c>
    </row>
    <row r="187" spans="1:37" hidden="1" x14ac:dyDescent="0.35">
      <c r="A187" t="str">
        <f t="shared" si="21"/>
        <v>1.1-00-2505_25512007_2515210</v>
      </c>
      <c r="B187" t="str">
        <f t="shared" si="22"/>
        <v>1.1-00-X0502401515210</v>
      </c>
      <c r="C187" t="s">
        <v>1027</v>
      </c>
      <c r="D187" t="s">
        <v>639</v>
      </c>
      <c r="E187" t="s">
        <v>643</v>
      </c>
      <c r="F187" t="s">
        <v>812</v>
      </c>
      <c r="G187" t="s">
        <v>815</v>
      </c>
      <c r="H187" t="s">
        <v>833</v>
      </c>
      <c r="I187" t="s">
        <v>835</v>
      </c>
      <c r="J187">
        <v>5</v>
      </c>
      <c r="K187" t="s">
        <v>810</v>
      </c>
      <c r="L187">
        <v>12</v>
      </c>
      <c r="M187" t="s">
        <v>71</v>
      </c>
      <c r="N187" t="s">
        <v>834</v>
      </c>
      <c r="O187" t="s">
        <v>836</v>
      </c>
      <c r="P187" t="s">
        <v>1036</v>
      </c>
      <c r="Q187" t="s">
        <v>677</v>
      </c>
      <c r="R187" t="s">
        <v>74</v>
      </c>
      <c r="S187" t="s">
        <v>1063</v>
      </c>
      <c r="T187" t="s">
        <v>681</v>
      </c>
      <c r="U187" s="5" t="s">
        <v>71</v>
      </c>
      <c r="V187" t="str">
        <f t="shared" si="23"/>
        <v>015</v>
      </c>
      <c r="W187" t="s">
        <v>679</v>
      </c>
      <c r="X187" t="s">
        <v>75</v>
      </c>
      <c r="Y187">
        <v>1000</v>
      </c>
      <c r="Z187" t="s">
        <v>71</v>
      </c>
      <c r="AA187">
        <v>1521</v>
      </c>
      <c r="AB187" t="s">
        <v>400</v>
      </c>
      <c r="AC187">
        <v>0</v>
      </c>
      <c r="AD187" t="s">
        <v>58</v>
      </c>
      <c r="AE187" s="1">
        <v>0</v>
      </c>
      <c r="AF187" s="1">
        <v>0</v>
      </c>
      <c r="AG187" s="1">
        <v>0</v>
      </c>
      <c r="AH187" s="1">
        <v>3523507.2</v>
      </c>
      <c r="AI187" s="1">
        <v>5373789</v>
      </c>
      <c r="AJ187" s="1">
        <v>407552.22</v>
      </c>
      <c r="AK187" s="1">
        <v>407552.22</v>
      </c>
    </row>
    <row r="188" spans="1:37" hidden="1" x14ac:dyDescent="0.35">
      <c r="A188" t="str">
        <f t="shared" si="21"/>
        <v>1.1-00-2505_25512007_2515910</v>
      </c>
      <c r="B188" t="str">
        <f t="shared" si="22"/>
        <v>1.1-00-X0502401515910</v>
      </c>
      <c r="C188" t="s">
        <v>1027</v>
      </c>
      <c r="D188" t="s">
        <v>639</v>
      </c>
      <c r="E188" t="s">
        <v>643</v>
      </c>
      <c r="F188" t="s">
        <v>812</v>
      </c>
      <c r="G188" t="s">
        <v>815</v>
      </c>
      <c r="H188" t="s">
        <v>833</v>
      </c>
      <c r="I188" t="s">
        <v>835</v>
      </c>
      <c r="J188">
        <v>5</v>
      </c>
      <c r="K188" t="s">
        <v>810</v>
      </c>
      <c r="L188">
        <v>12</v>
      </c>
      <c r="M188" t="s">
        <v>71</v>
      </c>
      <c r="N188" t="s">
        <v>834</v>
      </c>
      <c r="O188" t="s">
        <v>836</v>
      </c>
      <c r="P188" t="s">
        <v>1036</v>
      </c>
      <c r="Q188" t="s">
        <v>677</v>
      </c>
      <c r="R188" t="s">
        <v>74</v>
      </c>
      <c r="S188" t="s">
        <v>1063</v>
      </c>
      <c r="T188" t="s">
        <v>681</v>
      </c>
      <c r="U188" s="5" t="s">
        <v>71</v>
      </c>
      <c r="V188" t="str">
        <f t="shared" si="23"/>
        <v>015</v>
      </c>
      <c r="W188" t="s">
        <v>679</v>
      </c>
      <c r="X188" t="s">
        <v>75</v>
      </c>
      <c r="Y188">
        <v>1000</v>
      </c>
      <c r="Z188" t="s">
        <v>71</v>
      </c>
      <c r="AA188">
        <v>1591</v>
      </c>
      <c r="AB188" t="s">
        <v>79</v>
      </c>
      <c r="AC188">
        <v>0</v>
      </c>
      <c r="AD188" t="s">
        <v>58</v>
      </c>
      <c r="AE188" s="1">
        <v>0</v>
      </c>
      <c r="AF188" s="1">
        <v>0</v>
      </c>
      <c r="AG188" s="1">
        <v>0</v>
      </c>
      <c r="AH188" s="1">
        <v>13259308.460000001</v>
      </c>
      <c r="AI188" s="1">
        <v>38357222.049999997</v>
      </c>
      <c r="AJ188" s="1">
        <v>7894713.7000000002</v>
      </c>
      <c r="AK188" s="1">
        <v>7894713.7000000002</v>
      </c>
    </row>
    <row r="189" spans="1:37" hidden="1" x14ac:dyDescent="0.35">
      <c r="A189" t="str">
        <f t="shared" si="21"/>
        <v>1.1-00-2505_25512007_2534110</v>
      </c>
      <c r="B189" t="str">
        <f t="shared" si="22"/>
        <v>1.1-00-X0502401534110</v>
      </c>
      <c r="C189" t="s">
        <v>1027</v>
      </c>
      <c r="D189" t="s">
        <v>639</v>
      </c>
      <c r="E189" t="s">
        <v>643</v>
      </c>
      <c r="F189" t="s">
        <v>812</v>
      </c>
      <c r="G189" t="s">
        <v>815</v>
      </c>
      <c r="H189" t="s">
        <v>833</v>
      </c>
      <c r="I189" t="s">
        <v>835</v>
      </c>
      <c r="J189">
        <v>5</v>
      </c>
      <c r="K189" t="s">
        <v>810</v>
      </c>
      <c r="L189">
        <v>12</v>
      </c>
      <c r="M189" t="s">
        <v>71</v>
      </c>
      <c r="N189" t="s">
        <v>834</v>
      </c>
      <c r="O189" t="s">
        <v>836</v>
      </c>
      <c r="P189" t="s">
        <v>1036</v>
      </c>
      <c r="Q189" t="s">
        <v>677</v>
      </c>
      <c r="R189" t="s">
        <v>74</v>
      </c>
      <c r="S189" t="s">
        <v>1063</v>
      </c>
      <c r="T189" t="s">
        <v>681</v>
      </c>
      <c r="U189" s="5" t="s">
        <v>71</v>
      </c>
      <c r="V189" t="str">
        <f t="shared" si="23"/>
        <v>015</v>
      </c>
      <c r="W189" t="s">
        <v>679</v>
      </c>
      <c r="X189" t="s">
        <v>75</v>
      </c>
      <c r="Y189">
        <v>3000</v>
      </c>
      <c r="Z189" t="s">
        <v>56</v>
      </c>
      <c r="AA189">
        <v>3411</v>
      </c>
      <c r="AB189" t="s">
        <v>319</v>
      </c>
      <c r="AC189">
        <v>0</v>
      </c>
      <c r="AD189" t="s">
        <v>58</v>
      </c>
      <c r="AE189" s="1">
        <v>5254532.8600000003</v>
      </c>
      <c r="AF189" s="1">
        <v>5254532.8600000003</v>
      </c>
      <c r="AG189" s="1">
        <v>5254532.8600000003</v>
      </c>
      <c r="AH189" s="1">
        <v>59858568.219999999</v>
      </c>
      <c r="AI189" s="1">
        <v>1000000</v>
      </c>
      <c r="AJ189" s="1">
        <v>59858568.219999999</v>
      </c>
      <c r="AK189" s="1">
        <v>59858568.219999999</v>
      </c>
    </row>
    <row r="190" spans="1:37" hidden="1" x14ac:dyDescent="0.35">
      <c r="A190" t="str">
        <f t="shared" si="21"/>
        <v>1.1-00-2509_25225017_2521610</v>
      </c>
      <c r="B190" t="str">
        <f t="shared" si="22"/>
        <v>1.1-00-X0703301921610</v>
      </c>
      <c r="C190" t="s">
        <v>1027</v>
      </c>
      <c r="D190" t="s">
        <v>639</v>
      </c>
      <c r="E190" t="s">
        <v>643</v>
      </c>
      <c r="F190" t="s">
        <v>812</v>
      </c>
      <c r="G190" t="s">
        <v>815</v>
      </c>
      <c r="H190" t="s">
        <v>855</v>
      </c>
      <c r="I190" t="s">
        <v>857</v>
      </c>
      <c r="J190">
        <v>2</v>
      </c>
      <c r="K190" t="s">
        <v>148</v>
      </c>
      <c r="L190">
        <v>25</v>
      </c>
      <c r="M190" t="s">
        <v>404</v>
      </c>
      <c r="N190" t="s">
        <v>856</v>
      </c>
      <c r="O190" t="s">
        <v>858</v>
      </c>
      <c r="P190" t="s">
        <v>1037</v>
      </c>
      <c r="Q190" t="s">
        <v>684</v>
      </c>
      <c r="R190" t="s">
        <v>147</v>
      </c>
      <c r="S190" t="s">
        <v>1064</v>
      </c>
      <c r="T190" t="s">
        <v>685</v>
      </c>
      <c r="U190" s="5" t="s">
        <v>404</v>
      </c>
      <c r="V190" t="str">
        <f t="shared" si="23"/>
        <v>019</v>
      </c>
      <c r="W190" t="s">
        <v>686</v>
      </c>
      <c r="X190" t="s">
        <v>405</v>
      </c>
      <c r="Y190">
        <v>2000</v>
      </c>
      <c r="Z190" t="s">
        <v>105</v>
      </c>
      <c r="AA190">
        <v>2161</v>
      </c>
      <c r="AB190" t="s">
        <v>367</v>
      </c>
      <c r="AC190">
        <v>0</v>
      </c>
      <c r="AD190" t="s">
        <v>58</v>
      </c>
      <c r="AE190" s="1">
        <v>580450.68000000005</v>
      </c>
      <c r="AF190" s="1">
        <v>580450.68000000005</v>
      </c>
      <c r="AG190" s="1">
        <v>580450.68000000005</v>
      </c>
      <c r="AH190" s="1">
        <v>1472462.48</v>
      </c>
      <c r="AI190" s="1">
        <v>1250000</v>
      </c>
      <c r="AJ190" s="1">
        <v>1220782.48</v>
      </c>
      <c r="AK190" s="1">
        <v>1220782.48</v>
      </c>
    </row>
    <row r="191" spans="1:37" hidden="1" x14ac:dyDescent="0.35">
      <c r="A191" t="str">
        <f t="shared" si="21"/>
        <v>1.1-00-2511_25249033_2527210</v>
      </c>
      <c r="B191" t="str">
        <f t="shared" si="22"/>
        <v>1.1-00-X0703702327210</v>
      </c>
      <c r="C191" t="s">
        <v>1027</v>
      </c>
      <c r="D191" t="s">
        <v>639</v>
      </c>
      <c r="E191" t="s">
        <v>643</v>
      </c>
      <c r="F191" t="s">
        <v>812</v>
      </c>
      <c r="G191" t="s">
        <v>815</v>
      </c>
      <c r="H191" t="s">
        <v>822</v>
      </c>
      <c r="I191" t="s">
        <v>824</v>
      </c>
      <c r="J191">
        <v>2</v>
      </c>
      <c r="K191" t="s">
        <v>148</v>
      </c>
      <c r="L191">
        <v>49</v>
      </c>
      <c r="M191" t="s">
        <v>149</v>
      </c>
      <c r="N191" t="s">
        <v>823</v>
      </c>
      <c r="O191" t="s">
        <v>825</v>
      </c>
      <c r="P191" t="s">
        <v>1037</v>
      </c>
      <c r="Q191" t="s">
        <v>684</v>
      </c>
      <c r="R191" t="s">
        <v>147</v>
      </c>
      <c r="S191" t="s">
        <v>1068</v>
      </c>
      <c r="T191" t="s">
        <v>694</v>
      </c>
      <c r="U191" s="5" t="s">
        <v>149</v>
      </c>
      <c r="V191" t="str">
        <f t="shared" si="23"/>
        <v>023</v>
      </c>
      <c r="W191" t="s">
        <v>695</v>
      </c>
      <c r="X191" t="s">
        <v>150</v>
      </c>
      <c r="Y191">
        <v>2000</v>
      </c>
      <c r="Z191" t="s">
        <v>105</v>
      </c>
      <c r="AA191">
        <v>2721</v>
      </c>
      <c r="AB191" t="s">
        <v>377</v>
      </c>
      <c r="AC191">
        <v>0</v>
      </c>
      <c r="AD191" t="s">
        <v>58</v>
      </c>
      <c r="AE191" s="1">
        <v>14249.95</v>
      </c>
      <c r="AF191" s="1">
        <v>14249.95</v>
      </c>
      <c r="AG191" s="1">
        <v>14249.95</v>
      </c>
      <c r="AH191" s="1">
        <v>77223</v>
      </c>
      <c r="AI191" s="1">
        <v>75000</v>
      </c>
      <c r="AJ191" s="1">
        <v>0</v>
      </c>
      <c r="AK191" s="1">
        <v>0</v>
      </c>
    </row>
    <row r="192" spans="1:37" hidden="1" x14ac:dyDescent="0.35">
      <c r="A192" t="str">
        <f t="shared" si="21"/>
        <v>1.1-00-2511_25249033_2533610</v>
      </c>
      <c r="B192" t="str">
        <f t="shared" si="22"/>
        <v>1.1-00-X0703702333610</v>
      </c>
      <c r="C192" t="s">
        <v>1027</v>
      </c>
      <c r="D192" t="s">
        <v>639</v>
      </c>
      <c r="E192" t="s">
        <v>643</v>
      </c>
      <c r="F192" t="s">
        <v>812</v>
      </c>
      <c r="G192" t="s">
        <v>815</v>
      </c>
      <c r="H192" t="s">
        <v>822</v>
      </c>
      <c r="I192" t="s">
        <v>824</v>
      </c>
      <c r="J192">
        <v>2</v>
      </c>
      <c r="K192" t="s">
        <v>148</v>
      </c>
      <c r="L192">
        <v>49</v>
      </c>
      <c r="M192" t="s">
        <v>149</v>
      </c>
      <c r="N192" t="s">
        <v>823</v>
      </c>
      <c r="O192" t="s">
        <v>825</v>
      </c>
      <c r="P192" t="s">
        <v>1037</v>
      </c>
      <c r="Q192" t="s">
        <v>684</v>
      </c>
      <c r="R192" t="s">
        <v>147</v>
      </c>
      <c r="S192" t="s">
        <v>1068</v>
      </c>
      <c r="T192" t="s">
        <v>694</v>
      </c>
      <c r="U192" s="5" t="s">
        <v>149</v>
      </c>
      <c r="V192" t="str">
        <f t="shared" si="23"/>
        <v>023</v>
      </c>
      <c r="W192" t="s">
        <v>695</v>
      </c>
      <c r="X192" t="s">
        <v>150</v>
      </c>
      <c r="Y192">
        <v>3000</v>
      </c>
      <c r="Z192" t="s">
        <v>56</v>
      </c>
      <c r="AA192">
        <v>3361</v>
      </c>
      <c r="AB192" t="s">
        <v>114</v>
      </c>
      <c r="AC192">
        <v>0</v>
      </c>
      <c r="AD192" t="s">
        <v>58</v>
      </c>
      <c r="AE192" s="1">
        <v>12318.5</v>
      </c>
      <c r="AF192" s="1">
        <v>12318.5</v>
      </c>
      <c r="AG192" s="1">
        <v>12318.5</v>
      </c>
      <c r="AH192" s="1">
        <v>0</v>
      </c>
      <c r="AI192" s="1">
        <v>20000</v>
      </c>
      <c r="AJ192" s="1">
        <v>0</v>
      </c>
      <c r="AK192" s="1">
        <v>0</v>
      </c>
    </row>
    <row r="193" spans="1:37" hidden="1" x14ac:dyDescent="0.35">
      <c r="A193" t="str">
        <f t="shared" si="21"/>
        <v>1.1-00-2511_25249033_2561210</v>
      </c>
      <c r="B193" t="str">
        <f t="shared" si="22"/>
        <v>2.5-01-X0703702361210</v>
      </c>
      <c r="C193" t="s">
        <v>1030</v>
      </c>
      <c r="D193" t="s">
        <v>795</v>
      </c>
      <c r="E193" t="s">
        <v>796</v>
      </c>
      <c r="F193" t="s">
        <v>812</v>
      </c>
      <c r="G193" t="s">
        <v>815</v>
      </c>
      <c r="H193" t="s">
        <v>822</v>
      </c>
      <c r="I193" t="s">
        <v>824</v>
      </c>
      <c r="J193">
        <v>2</v>
      </c>
      <c r="K193" t="s">
        <v>148</v>
      </c>
      <c r="L193">
        <v>49</v>
      </c>
      <c r="M193" t="s">
        <v>149</v>
      </c>
      <c r="N193" t="s">
        <v>823</v>
      </c>
      <c r="O193" t="s">
        <v>825</v>
      </c>
      <c r="P193" t="s">
        <v>1037</v>
      </c>
      <c r="Q193" t="s">
        <v>684</v>
      </c>
      <c r="R193" t="s">
        <v>147</v>
      </c>
      <c r="S193" t="s">
        <v>1068</v>
      </c>
      <c r="T193" t="s">
        <v>694</v>
      </c>
      <c r="U193" s="5" t="s">
        <v>149</v>
      </c>
      <c r="V193" t="str">
        <f t="shared" si="23"/>
        <v>023</v>
      </c>
      <c r="W193" t="s">
        <v>695</v>
      </c>
      <c r="X193" t="s">
        <v>150</v>
      </c>
      <c r="Y193">
        <v>6000</v>
      </c>
      <c r="Z193" t="s">
        <v>146</v>
      </c>
      <c r="AA193">
        <v>6121</v>
      </c>
      <c r="AB193" t="s">
        <v>145</v>
      </c>
      <c r="AC193">
        <v>0</v>
      </c>
      <c r="AD193" t="s">
        <v>58</v>
      </c>
      <c r="AE193" s="1">
        <v>3584500</v>
      </c>
      <c r="AF193" s="1">
        <v>3584228.54</v>
      </c>
      <c r="AG193" s="1">
        <v>1054491.9099999999</v>
      </c>
      <c r="AH193" s="1">
        <v>0</v>
      </c>
      <c r="AI193" s="1">
        <v>3200000</v>
      </c>
      <c r="AJ193" s="1">
        <v>0</v>
      </c>
      <c r="AK193" s="1">
        <v>0</v>
      </c>
    </row>
    <row r="194" spans="1:37" hidden="1" x14ac:dyDescent="0.35">
      <c r="A194" t="str">
        <f t="shared" si="21"/>
        <v>1.1-00-2511_25248033_2561210</v>
      </c>
      <c r="B194" t="str">
        <f t="shared" si="22"/>
        <v>1.1-00-X0703802361210</v>
      </c>
      <c r="C194" t="s">
        <v>1027</v>
      </c>
      <c r="D194" t="s">
        <v>639</v>
      </c>
      <c r="E194" t="s">
        <v>643</v>
      </c>
      <c r="F194" t="s">
        <v>812</v>
      </c>
      <c r="G194" t="s">
        <v>815</v>
      </c>
      <c r="H194" t="s">
        <v>822</v>
      </c>
      <c r="I194" t="s">
        <v>824</v>
      </c>
      <c r="J194">
        <v>2</v>
      </c>
      <c r="K194" t="s">
        <v>148</v>
      </c>
      <c r="L194">
        <v>48</v>
      </c>
      <c r="M194" t="s">
        <v>419</v>
      </c>
      <c r="N194" t="s">
        <v>823</v>
      </c>
      <c r="O194" t="s">
        <v>825</v>
      </c>
      <c r="P194" t="s">
        <v>1037</v>
      </c>
      <c r="Q194" t="s">
        <v>684</v>
      </c>
      <c r="R194" t="s">
        <v>147</v>
      </c>
      <c r="S194" t="s">
        <v>1069</v>
      </c>
      <c r="T194" t="s">
        <v>697</v>
      </c>
      <c r="U194" s="5" t="s">
        <v>419</v>
      </c>
      <c r="V194" t="str">
        <f t="shared" si="23"/>
        <v>023</v>
      </c>
      <c r="W194" t="s">
        <v>695</v>
      </c>
      <c r="X194" t="s">
        <v>150</v>
      </c>
      <c r="Y194">
        <v>6000</v>
      </c>
      <c r="Z194" t="s">
        <v>146</v>
      </c>
      <c r="AA194">
        <v>6121</v>
      </c>
      <c r="AB194" t="s">
        <v>145</v>
      </c>
      <c r="AC194">
        <v>0</v>
      </c>
      <c r="AD194" t="s">
        <v>58</v>
      </c>
      <c r="AE194" s="1">
        <v>3998966.69</v>
      </c>
      <c r="AF194" s="1">
        <v>3998966.68</v>
      </c>
      <c r="AG194" s="1">
        <v>3686713.17</v>
      </c>
      <c r="AH194" s="1">
        <v>14240403.02</v>
      </c>
      <c r="AI194" s="1">
        <v>0</v>
      </c>
      <c r="AJ194" s="1">
        <v>14239952.9</v>
      </c>
      <c r="AK194" s="1">
        <v>4743995.82</v>
      </c>
    </row>
    <row r="195" spans="1:37" hidden="1" x14ac:dyDescent="0.35">
      <c r="A195" t="str">
        <f t="shared" si="21"/>
        <v>1.1-00-2511_25249033_2561210</v>
      </c>
      <c r="B195" t="str">
        <f t="shared" si="22"/>
        <v>1.1-00-X0703702361210</v>
      </c>
      <c r="C195" t="s">
        <v>1027</v>
      </c>
      <c r="D195" t="s">
        <v>639</v>
      </c>
      <c r="E195" t="s">
        <v>643</v>
      </c>
      <c r="F195" t="s">
        <v>812</v>
      </c>
      <c r="G195" t="s">
        <v>815</v>
      </c>
      <c r="H195" t="s">
        <v>822</v>
      </c>
      <c r="I195" t="s">
        <v>824</v>
      </c>
      <c r="J195">
        <v>2</v>
      </c>
      <c r="K195" t="s">
        <v>148</v>
      </c>
      <c r="L195">
        <v>49</v>
      </c>
      <c r="M195" t="s">
        <v>149</v>
      </c>
      <c r="N195" t="s">
        <v>823</v>
      </c>
      <c r="O195" t="s">
        <v>825</v>
      </c>
      <c r="P195" t="s">
        <v>1037</v>
      </c>
      <c r="Q195" t="s">
        <v>684</v>
      </c>
      <c r="R195" t="s">
        <v>147</v>
      </c>
      <c r="S195" t="s">
        <v>1068</v>
      </c>
      <c r="T195" t="s">
        <v>694</v>
      </c>
      <c r="U195" s="5" t="s">
        <v>149</v>
      </c>
      <c r="V195" t="str">
        <f t="shared" si="23"/>
        <v>023</v>
      </c>
      <c r="W195" t="s">
        <v>695</v>
      </c>
      <c r="X195" t="s">
        <v>150</v>
      </c>
      <c r="Y195">
        <v>6000</v>
      </c>
      <c r="Z195" t="s">
        <v>146</v>
      </c>
      <c r="AA195">
        <v>6121</v>
      </c>
      <c r="AB195" t="s">
        <v>145</v>
      </c>
      <c r="AC195">
        <v>0</v>
      </c>
      <c r="AD195" t="s">
        <v>58</v>
      </c>
      <c r="AE195" s="1">
        <v>8700000</v>
      </c>
      <c r="AF195" s="1">
        <v>8151633.8799999999</v>
      </c>
      <c r="AG195" s="1">
        <v>4763029.21</v>
      </c>
      <c r="AH195" s="1">
        <v>109969123.25</v>
      </c>
      <c r="AI195" s="1">
        <v>0</v>
      </c>
      <c r="AJ195" s="1">
        <v>101691653.31999999</v>
      </c>
      <c r="AK195" s="1">
        <v>18854983.010000002</v>
      </c>
    </row>
    <row r="196" spans="1:37" hidden="1" x14ac:dyDescent="0.35">
      <c r="A196" t="str">
        <f t="shared" si="21"/>
        <v>1.1-00-2511_25249033_25612119</v>
      </c>
      <c r="B196" t="str">
        <f t="shared" si="22"/>
        <v>2.5-02-X07037023612119</v>
      </c>
      <c r="C196" t="s">
        <v>1028</v>
      </c>
      <c r="D196" t="s">
        <v>778</v>
      </c>
      <c r="E196" t="s">
        <v>779</v>
      </c>
      <c r="F196" t="s">
        <v>812</v>
      </c>
      <c r="G196" t="s">
        <v>815</v>
      </c>
      <c r="H196" t="s">
        <v>822</v>
      </c>
      <c r="I196" t="s">
        <v>824</v>
      </c>
      <c r="J196">
        <v>2</v>
      </c>
      <c r="K196" t="s">
        <v>148</v>
      </c>
      <c r="L196">
        <v>49</v>
      </c>
      <c r="M196" t="s">
        <v>149</v>
      </c>
      <c r="N196" t="s">
        <v>823</v>
      </c>
      <c r="O196" t="s">
        <v>825</v>
      </c>
      <c r="P196" t="s">
        <v>1037</v>
      </c>
      <c r="Q196" t="s">
        <v>684</v>
      </c>
      <c r="R196" t="s">
        <v>147</v>
      </c>
      <c r="S196" t="s">
        <v>1068</v>
      </c>
      <c r="T196" t="s">
        <v>694</v>
      </c>
      <c r="U196" s="5" t="s">
        <v>149</v>
      </c>
      <c r="V196" t="str">
        <f t="shared" si="23"/>
        <v>023</v>
      </c>
      <c r="W196" t="s">
        <v>695</v>
      </c>
      <c r="X196" t="s">
        <v>150</v>
      </c>
      <c r="Y196">
        <v>6000</v>
      </c>
      <c r="Z196" t="s">
        <v>146</v>
      </c>
      <c r="AA196">
        <v>6121</v>
      </c>
      <c r="AB196" t="s">
        <v>145</v>
      </c>
      <c r="AC196">
        <v>19</v>
      </c>
      <c r="AD196" t="s">
        <v>151</v>
      </c>
      <c r="AE196" s="1">
        <v>24417490.75</v>
      </c>
      <c r="AF196" s="1">
        <v>24417490.75</v>
      </c>
      <c r="AG196" s="1">
        <v>24417490.75</v>
      </c>
      <c r="AH196" s="1">
        <v>72999256.519999996</v>
      </c>
      <c r="AI196" s="1">
        <v>73000000</v>
      </c>
      <c r="AJ196" s="1">
        <v>72999256.540000007</v>
      </c>
      <c r="AK196" s="1">
        <v>72999256.540000007</v>
      </c>
    </row>
    <row r="197" spans="1:37" hidden="1" x14ac:dyDescent="0.35">
      <c r="A197" t="str">
        <f t="shared" si="21"/>
        <v>1.1-00-2509_25129021_2524110</v>
      </c>
      <c r="B197" t="str">
        <f t="shared" si="22"/>
        <v>1.1-00-X0703602224110</v>
      </c>
      <c r="C197" t="s">
        <v>1027</v>
      </c>
      <c r="D197" t="s">
        <v>639</v>
      </c>
      <c r="E197" t="s">
        <v>643</v>
      </c>
      <c r="F197" t="s">
        <v>812</v>
      </c>
      <c r="G197" t="s">
        <v>815</v>
      </c>
      <c r="H197" t="s">
        <v>855</v>
      </c>
      <c r="I197" t="s">
        <v>857</v>
      </c>
      <c r="J197">
        <v>1</v>
      </c>
      <c r="K197" t="s">
        <v>472</v>
      </c>
      <c r="L197">
        <v>29</v>
      </c>
      <c r="M197" t="s">
        <v>473</v>
      </c>
      <c r="N197" t="s">
        <v>884</v>
      </c>
      <c r="O197" t="s">
        <v>885</v>
      </c>
      <c r="P197" t="s">
        <v>1037</v>
      </c>
      <c r="Q197" t="s">
        <v>684</v>
      </c>
      <c r="R197" t="s">
        <v>147</v>
      </c>
      <c r="S197" t="s">
        <v>1082</v>
      </c>
      <c r="T197" t="s">
        <v>722</v>
      </c>
      <c r="U197" s="5" t="s">
        <v>473</v>
      </c>
      <c r="V197" t="str">
        <f t="shared" si="23"/>
        <v>022</v>
      </c>
      <c r="W197" t="s">
        <v>723</v>
      </c>
      <c r="X197" t="s">
        <v>474</v>
      </c>
      <c r="Y197">
        <v>2000</v>
      </c>
      <c r="Z197" t="s">
        <v>105</v>
      </c>
      <c r="AA197">
        <v>2411</v>
      </c>
      <c r="AB197" t="s">
        <v>369</v>
      </c>
      <c r="AC197">
        <v>0</v>
      </c>
      <c r="AD197" t="s">
        <v>58</v>
      </c>
      <c r="AE197" s="1">
        <v>67338</v>
      </c>
      <c r="AF197" s="1">
        <v>67338</v>
      </c>
      <c r="AG197" s="1">
        <v>67338</v>
      </c>
      <c r="AH197" s="1">
        <v>100000</v>
      </c>
      <c r="AI197" s="1">
        <v>100000</v>
      </c>
      <c r="AJ197" s="1">
        <v>97132.02</v>
      </c>
      <c r="AK197" s="1">
        <v>97132.02</v>
      </c>
    </row>
    <row r="198" spans="1:37" hidden="1" x14ac:dyDescent="0.35">
      <c r="A198" t="str">
        <f t="shared" si="21"/>
        <v>1.1-00-2509_25129021_2524210</v>
      </c>
      <c r="B198" t="str">
        <f t="shared" si="22"/>
        <v>1.1-00-X0703602224210</v>
      </c>
      <c r="C198" t="s">
        <v>1027</v>
      </c>
      <c r="D198" t="s">
        <v>639</v>
      </c>
      <c r="E198" t="s">
        <v>643</v>
      </c>
      <c r="F198" t="s">
        <v>812</v>
      </c>
      <c r="G198" t="s">
        <v>815</v>
      </c>
      <c r="H198" t="s">
        <v>855</v>
      </c>
      <c r="I198" t="s">
        <v>857</v>
      </c>
      <c r="J198">
        <v>1</v>
      </c>
      <c r="K198" t="s">
        <v>472</v>
      </c>
      <c r="L198">
        <v>29</v>
      </c>
      <c r="M198" t="s">
        <v>473</v>
      </c>
      <c r="N198" t="s">
        <v>884</v>
      </c>
      <c r="O198" t="s">
        <v>885</v>
      </c>
      <c r="P198" t="s">
        <v>1037</v>
      </c>
      <c r="Q198" t="s">
        <v>684</v>
      </c>
      <c r="R198" t="s">
        <v>147</v>
      </c>
      <c r="S198" t="s">
        <v>1082</v>
      </c>
      <c r="T198" t="s">
        <v>722</v>
      </c>
      <c r="U198" s="5" t="s">
        <v>473</v>
      </c>
      <c r="V198" t="str">
        <f t="shared" si="23"/>
        <v>022</v>
      </c>
      <c r="W198" t="s">
        <v>723</v>
      </c>
      <c r="X198" t="s">
        <v>474</v>
      </c>
      <c r="Y198">
        <v>2000</v>
      </c>
      <c r="Z198" t="s">
        <v>105</v>
      </c>
      <c r="AA198">
        <v>2421</v>
      </c>
      <c r="AB198" t="s">
        <v>370</v>
      </c>
      <c r="AC198">
        <v>0</v>
      </c>
      <c r="AD198" t="s">
        <v>58</v>
      </c>
      <c r="AE198" s="1">
        <v>694410.8</v>
      </c>
      <c r="AF198" s="1">
        <v>694410.8</v>
      </c>
      <c r="AG198" s="1">
        <v>694410.8</v>
      </c>
      <c r="AH198" s="1">
        <v>750000</v>
      </c>
      <c r="AI198" s="1">
        <v>750000</v>
      </c>
      <c r="AJ198" s="1">
        <v>687954.7</v>
      </c>
      <c r="AK198" s="1">
        <v>687954.7</v>
      </c>
    </row>
    <row r="199" spans="1:37" hidden="1" x14ac:dyDescent="0.35">
      <c r="A199" t="str">
        <f t="shared" si="21"/>
        <v>1.1-00-2509_25226018_2524610</v>
      </c>
      <c r="B199" t="str">
        <f t="shared" si="22"/>
        <v>1.1-00-X0703402024610</v>
      </c>
      <c r="C199" t="s">
        <v>1027</v>
      </c>
      <c r="D199" t="s">
        <v>639</v>
      </c>
      <c r="E199" t="s">
        <v>643</v>
      </c>
      <c r="F199" t="s">
        <v>812</v>
      </c>
      <c r="G199" t="s">
        <v>815</v>
      </c>
      <c r="H199" t="s">
        <v>855</v>
      </c>
      <c r="I199" t="s">
        <v>857</v>
      </c>
      <c r="J199">
        <v>2</v>
      </c>
      <c r="K199" t="s">
        <v>148</v>
      </c>
      <c r="L199">
        <v>26</v>
      </c>
      <c r="M199" t="s">
        <v>200</v>
      </c>
      <c r="N199" t="s">
        <v>894</v>
      </c>
      <c r="O199" t="s">
        <v>201</v>
      </c>
      <c r="P199" t="s">
        <v>1037</v>
      </c>
      <c r="Q199" t="s">
        <v>684</v>
      </c>
      <c r="R199" t="s">
        <v>147</v>
      </c>
      <c r="S199" t="s">
        <v>1083</v>
      </c>
      <c r="T199" t="s">
        <v>724</v>
      </c>
      <c r="U199" s="5" t="s">
        <v>200</v>
      </c>
      <c r="V199" t="str">
        <f t="shared" si="23"/>
        <v>020</v>
      </c>
      <c r="W199" t="s">
        <v>725</v>
      </c>
      <c r="X199" t="s">
        <v>201</v>
      </c>
      <c r="Y199">
        <v>2000</v>
      </c>
      <c r="Z199" t="s">
        <v>105</v>
      </c>
      <c r="AA199">
        <v>2461</v>
      </c>
      <c r="AB199" t="s">
        <v>372</v>
      </c>
      <c r="AC199">
        <v>0</v>
      </c>
      <c r="AD199" t="s">
        <v>58</v>
      </c>
      <c r="AE199" s="1">
        <v>9695208.3100000005</v>
      </c>
      <c r="AF199" s="1">
        <v>9695208.3100000005</v>
      </c>
      <c r="AG199" s="1">
        <v>9667530.7100000009</v>
      </c>
      <c r="AH199" s="1">
        <v>15279767.109999999</v>
      </c>
      <c r="AI199" s="1">
        <v>10600000</v>
      </c>
      <c r="AJ199" s="1">
        <v>12477934.68</v>
      </c>
      <c r="AK199" s="1">
        <v>9535881.4900000002</v>
      </c>
    </row>
    <row r="200" spans="1:37" hidden="1" x14ac:dyDescent="0.35">
      <c r="A200" t="str">
        <f t="shared" si="21"/>
        <v>1.1-00-2508_25224016_2521610</v>
      </c>
      <c r="B200" t="str">
        <f t="shared" ref="B200:B231" si="24">CONCATENATE(C200,P200,S200,V200,AA200,AC200)</f>
        <v>1.1-00-X0703902421610</v>
      </c>
      <c r="C200" t="s">
        <v>1027</v>
      </c>
      <c r="D200" t="s">
        <v>639</v>
      </c>
      <c r="E200" t="s">
        <v>643</v>
      </c>
      <c r="F200" t="s">
        <v>812</v>
      </c>
      <c r="G200" t="s">
        <v>815</v>
      </c>
      <c r="H200" t="s">
        <v>868</v>
      </c>
      <c r="I200" t="s">
        <v>870</v>
      </c>
      <c r="J200">
        <v>2</v>
      </c>
      <c r="K200" t="s">
        <v>148</v>
      </c>
      <c r="L200">
        <v>24</v>
      </c>
      <c r="M200" t="s">
        <v>484</v>
      </c>
      <c r="N200" t="s">
        <v>896</v>
      </c>
      <c r="O200" t="s">
        <v>897</v>
      </c>
      <c r="P200" t="s">
        <v>1037</v>
      </c>
      <c r="Q200" t="s">
        <v>684</v>
      </c>
      <c r="R200" t="s">
        <v>147</v>
      </c>
      <c r="S200" t="s">
        <v>1084</v>
      </c>
      <c r="T200" t="s">
        <v>726</v>
      </c>
      <c r="U200" s="5" t="s">
        <v>484</v>
      </c>
      <c r="V200" t="str">
        <f t="shared" si="23"/>
        <v>024</v>
      </c>
      <c r="W200" t="s">
        <v>727</v>
      </c>
      <c r="X200" t="s">
        <v>485</v>
      </c>
      <c r="Y200">
        <v>2000</v>
      </c>
      <c r="Z200" t="s">
        <v>105</v>
      </c>
      <c r="AA200">
        <v>2161</v>
      </c>
      <c r="AB200" t="s">
        <v>367</v>
      </c>
      <c r="AC200">
        <v>0</v>
      </c>
      <c r="AD200" t="s">
        <v>58</v>
      </c>
      <c r="AE200" s="1">
        <v>442326.13</v>
      </c>
      <c r="AF200" s="1">
        <v>433545.57</v>
      </c>
      <c r="AG200" s="1">
        <v>433545.57</v>
      </c>
      <c r="AH200" s="1">
        <v>450000</v>
      </c>
      <c r="AI200" s="1">
        <v>650000</v>
      </c>
      <c r="AJ200" s="1">
        <v>388972.13</v>
      </c>
      <c r="AK200" s="1">
        <v>326288.63</v>
      </c>
    </row>
    <row r="201" spans="1:37" hidden="1" x14ac:dyDescent="0.35">
      <c r="A201" t="str">
        <f t="shared" si="21"/>
        <v>1.1-00-2509_25129021_2524610</v>
      </c>
      <c r="B201" t="str">
        <f t="shared" si="24"/>
        <v>1.1-00-X0703602224610</v>
      </c>
      <c r="C201" t="s">
        <v>1027</v>
      </c>
      <c r="D201" t="s">
        <v>639</v>
      </c>
      <c r="E201" t="s">
        <v>643</v>
      </c>
      <c r="F201" t="s">
        <v>812</v>
      </c>
      <c r="G201" t="s">
        <v>815</v>
      </c>
      <c r="H201" t="s">
        <v>855</v>
      </c>
      <c r="I201" t="s">
        <v>857</v>
      </c>
      <c r="J201">
        <v>1</v>
      </c>
      <c r="K201" t="s">
        <v>472</v>
      </c>
      <c r="L201">
        <v>29</v>
      </c>
      <c r="M201" t="s">
        <v>473</v>
      </c>
      <c r="N201" t="s">
        <v>884</v>
      </c>
      <c r="O201" t="s">
        <v>885</v>
      </c>
      <c r="P201" t="s">
        <v>1037</v>
      </c>
      <c r="Q201" t="s">
        <v>684</v>
      </c>
      <c r="R201" t="s">
        <v>147</v>
      </c>
      <c r="S201" t="s">
        <v>1082</v>
      </c>
      <c r="T201" t="s">
        <v>722</v>
      </c>
      <c r="U201" s="5" t="s">
        <v>473</v>
      </c>
      <c r="V201" t="str">
        <f t="shared" si="23"/>
        <v>022</v>
      </c>
      <c r="W201" t="s">
        <v>723</v>
      </c>
      <c r="X201" t="s">
        <v>474</v>
      </c>
      <c r="Y201">
        <v>2000</v>
      </c>
      <c r="Z201" t="s">
        <v>105</v>
      </c>
      <c r="AA201">
        <v>2461</v>
      </c>
      <c r="AB201" t="s">
        <v>372</v>
      </c>
      <c r="AC201">
        <v>0</v>
      </c>
      <c r="AD201" t="s">
        <v>58</v>
      </c>
      <c r="AE201" s="1">
        <v>887123.59</v>
      </c>
      <c r="AF201" s="1">
        <v>488442.39</v>
      </c>
      <c r="AG201" s="1">
        <v>354879.58</v>
      </c>
      <c r="AH201" s="1">
        <v>650000</v>
      </c>
      <c r="AI201" s="1">
        <v>650000</v>
      </c>
      <c r="AJ201" s="1">
        <v>588501.71</v>
      </c>
      <c r="AK201" s="1">
        <v>588501.71</v>
      </c>
    </row>
    <row r="202" spans="1:37" hidden="1" x14ac:dyDescent="0.35">
      <c r="A202" t="str">
        <f t="shared" si="21"/>
        <v>1.1-00-2509_25129021_2524710</v>
      </c>
      <c r="B202" t="str">
        <f t="shared" si="24"/>
        <v>1.1-00-X0703602224710</v>
      </c>
      <c r="C202" t="s">
        <v>1027</v>
      </c>
      <c r="D202" t="s">
        <v>639</v>
      </c>
      <c r="E202" t="s">
        <v>643</v>
      </c>
      <c r="F202" t="s">
        <v>812</v>
      </c>
      <c r="G202" t="s">
        <v>815</v>
      </c>
      <c r="H202" t="s">
        <v>855</v>
      </c>
      <c r="I202" t="s">
        <v>857</v>
      </c>
      <c r="J202">
        <v>1</v>
      </c>
      <c r="K202" t="s">
        <v>472</v>
      </c>
      <c r="L202">
        <v>29</v>
      </c>
      <c r="M202" t="s">
        <v>473</v>
      </c>
      <c r="N202" t="s">
        <v>884</v>
      </c>
      <c r="O202" t="s">
        <v>885</v>
      </c>
      <c r="P202" t="s">
        <v>1037</v>
      </c>
      <c r="Q202" t="s">
        <v>684</v>
      </c>
      <c r="R202" t="s">
        <v>147</v>
      </c>
      <c r="S202" t="s">
        <v>1082</v>
      </c>
      <c r="T202" t="s">
        <v>722</v>
      </c>
      <c r="U202" s="5" t="s">
        <v>473</v>
      </c>
      <c r="V202" t="str">
        <f t="shared" si="23"/>
        <v>022</v>
      </c>
      <c r="W202" t="s">
        <v>723</v>
      </c>
      <c r="X202" t="s">
        <v>474</v>
      </c>
      <c r="Y202">
        <v>2000</v>
      </c>
      <c r="Z202" t="s">
        <v>105</v>
      </c>
      <c r="AA202">
        <v>2471</v>
      </c>
      <c r="AB202" t="s">
        <v>373</v>
      </c>
      <c r="AC202">
        <v>0</v>
      </c>
      <c r="AD202" t="s">
        <v>58</v>
      </c>
      <c r="AE202" s="1">
        <v>2386641.2200000002</v>
      </c>
      <c r="AF202" s="1">
        <v>2366640.46</v>
      </c>
      <c r="AG202" s="1">
        <v>2366640.46</v>
      </c>
      <c r="AH202" s="1">
        <v>2680000</v>
      </c>
      <c r="AI202" s="1">
        <v>2300000</v>
      </c>
      <c r="AJ202" s="1">
        <v>2504202.61</v>
      </c>
      <c r="AK202" s="1">
        <v>2504202.61</v>
      </c>
    </row>
    <row r="203" spans="1:37" hidden="1" x14ac:dyDescent="0.35">
      <c r="A203" t="str">
        <f t="shared" si="21"/>
        <v>1.1-00-2509_25228020_2522210</v>
      </c>
      <c r="B203" t="str">
        <f t="shared" si="24"/>
        <v>1.1-00-X0904302722210</v>
      </c>
      <c r="C203" t="s">
        <v>1027</v>
      </c>
      <c r="D203" t="s">
        <v>639</v>
      </c>
      <c r="E203" t="s">
        <v>643</v>
      </c>
      <c r="F203" t="s">
        <v>812</v>
      </c>
      <c r="G203" t="s">
        <v>815</v>
      </c>
      <c r="H203" t="s">
        <v>855</v>
      </c>
      <c r="I203" t="s">
        <v>857</v>
      </c>
      <c r="J203">
        <v>2</v>
      </c>
      <c r="K203" t="s">
        <v>148</v>
      </c>
      <c r="L203">
        <v>28</v>
      </c>
      <c r="M203" t="s">
        <v>415</v>
      </c>
      <c r="N203" t="s">
        <v>860</v>
      </c>
      <c r="O203" t="s">
        <v>861</v>
      </c>
      <c r="P203" t="s">
        <v>1038</v>
      </c>
      <c r="Q203" t="s">
        <v>687</v>
      </c>
      <c r="R203" t="s">
        <v>414</v>
      </c>
      <c r="S203" t="s">
        <v>1065</v>
      </c>
      <c r="T203" t="s">
        <v>688</v>
      </c>
      <c r="U203" s="5" t="s">
        <v>415</v>
      </c>
      <c r="V203" t="str">
        <f t="shared" si="23"/>
        <v>027</v>
      </c>
      <c r="W203" t="s">
        <v>689</v>
      </c>
      <c r="X203" t="s">
        <v>416</v>
      </c>
      <c r="Y203">
        <v>2000</v>
      </c>
      <c r="Z203" t="s">
        <v>105</v>
      </c>
      <c r="AA203">
        <v>2221</v>
      </c>
      <c r="AB203" t="s">
        <v>413</v>
      </c>
      <c r="AC203">
        <v>0</v>
      </c>
      <c r="AD203" t="s">
        <v>58</v>
      </c>
      <c r="AE203" s="1">
        <v>59000</v>
      </c>
      <c r="AF203" s="1">
        <v>59000</v>
      </c>
      <c r="AG203" s="1">
        <v>59000</v>
      </c>
      <c r="AH203" s="1">
        <v>100337.55</v>
      </c>
      <c r="AI203" s="1">
        <v>70000</v>
      </c>
      <c r="AJ203" s="1">
        <v>0</v>
      </c>
      <c r="AK203" s="1">
        <v>0</v>
      </c>
    </row>
    <row r="204" spans="1:37" hidden="1" x14ac:dyDescent="0.35">
      <c r="A204" t="str">
        <f t="shared" si="21"/>
        <v>1.1-00-2509_25228020_2527210</v>
      </c>
      <c r="B204" t="str">
        <f t="shared" si="24"/>
        <v>1.1-00-X0904302727210</v>
      </c>
      <c r="C204" t="s">
        <v>1027</v>
      </c>
      <c r="D204" t="s">
        <v>639</v>
      </c>
      <c r="E204" t="s">
        <v>643</v>
      </c>
      <c r="F204" t="s">
        <v>812</v>
      </c>
      <c r="G204" t="s">
        <v>815</v>
      </c>
      <c r="H204" t="s">
        <v>855</v>
      </c>
      <c r="I204" t="s">
        <v>857</v>
      </c>
      <c r="J204">
        <v>2</v>
      </c>
      <c r="K204" t="s">
        <v>148</v>
      </c>
      <c r="L204">
        <v>28</v>
      </c>
      <c r="M204" t="s">
        <v>415</v>
      </c>
      <c r="N204" t="s">
        <v>860</v>
      </c>
      <c r="O204" t="s">
        <v>861</v>
      </c>
      <c r="P204" t="s">
        <v>1038</v>
      </c>
      <c r="Q204" t="s">
        <v>687</v>
      </c>
      <c r="R204" t="s">
        <v>414</v>
      </c>
      <c r="S204" t="s">
        <v>1065</v>
      </c>
      <c r="T204" t="s">
        <v>688</v>
      </c>
      <c r="U204" s="5" t="s">
        <v>415</v>
      </c>
      <c r="V204" t="str">
        <f t="shared" si="23"/>
        <v>027</v>
      </c>
      <c r="W204" t="s">
        <v>689</v>
      </c>
      <c r="X204" t="s">
        <v>416</v>
      </c>
      <c r="Y204">
        <v>2000</v>
      </c>
      <c r="Z204" t="s">
        <v>105</v>
      </c>
      <c r="AA204">
        <v>2721</v>
      </c>
      <c r="AB204" t="s">
        <v>377</v>
      </c>
      <c r="AC204">
        <v>0</v>
      </c>
      <c r="AD204" t="s">
        <v>58</v>
      </c>
      <c r="AE204" s="1">
        <v>33872.230000000003</v>
      </c>
      <c r="AF204" s="1">
        <v>33872.230000000003</v>
      </c>
      <c r="AG204" s="1">
        <v>33872.230000000003</v>
      </c>
      <c r="AH204" s="1">
        <v>0</v>
      </c>
      <c r="AI204" s="1">
        <v>50000</v>
      </c>
      <c r="AJ204" s="1">
        <v>0</v>
      </c>
      <c r="AK204" s="1">
        <v>0</v>
      </c>
    </row>
    <row r="205" spans="1:37" hidden="1" x14ac:dyDescent="0.35">
      <c r="A205" t="str">
        <f t="shared" si="21"/>
        <v>1.1-00-2509_25228020_2529110</v>
      </c>
      <c r="B205" t="str">
        <f t="shared" si="24"/>
        <v>1.1-00-X0904302729110</v>
      </c>
      <c r="C205" t="s">
        <v>1027</v>
      </c>
      <c r="D205" t="s">
        <v>639</v>
      </c>
      <c r="E205" t="s">
        <v>643</v>
      </c>
      <c r="F205" t="s">
        <v>812</v>
      </c>
      <c r="G205" t="s">
        <v>815</v>
      </c>
      <c r="H205" t="s">
        <v>855</v>
      </c>
      <c r="I205" t="s">
        <v>857</v>
      </c>
      <c r="J205">
        <v>2</v>
      </c>
      <c r="K205" t="s">
        <v>148</v>
      </c>
      <c r="L205">
        <v>28</v>
      </c>
      <c r="M205" t="s">
        <v>415</v>
      </c>
      <c r="N205" t="s">
        <v>860</v>
      </c>
      <c r="O205" t="s">
        <v>861</v>
      </c>
      <c r="P205" t="s">
        <v>1038</v>
      </c>
      <c r="Q205" t="s">
        <v>687</v>
      </c>
      <c r="R205" t="s">
        <v>414</v>
      </c>
      <c r="S205" t="s">
        <v>1065</v>
      </c>
      <c r="T205" t="s">
        <v>688</v>
      </c>
      <c r="U205" s="5" t="s">
        <v>415</v>
      </c>
      <c r="V205" t="str">
        <f t="shared" si="23"/>
        <v>027</v>
      </c>
      <c r="W205" t="s">
        <v>689</v>
      </c>
      <c r="X205" t="s">
        <v>416</v>
      </c>
      <c r="Y205">
        <v>2000</v>
      </c>
      <c r="Z205" t="s">
        <v>105</v>
      </c>
      <c r="AA205">
        <v>2911</v>
      </c>
      <c r="AB205" t="s">
        <v>312</v>
      </c>
      <c r="AC205">
        <v>0</v>
      </c>
      <c r="AD205" t="s">
        <v>58</v>
      </c>
      <c r="AE205" s="1">
        <v>49938</v>
      </c>
      <c r="AF205" s="1">
        <v>49938</v>
      </c>
      <c r="AG205" s="1">
        <v>49938</v>
      </c>
      <c r="AH205" s="1">
        <v>198000</v>
      </c>
      <c r="AI205" s="1">
        <v>70000</v>
      </c>
      <c r="AJ205" s="1">
        <v>88864.12</v>
      </c>
      <c r="AK205" s="1">
        <v>88864.12</v>
      </c>
    </row>
    <row r="206" spans="1:37" hidden="1" x14ac:dyDescent="0.35">
      <c r="A206" t="str">
        <f t="shared" si="21"/>
        <v>1.1-00-2509_25228020_2535710</v>
      </c>
      <c r="B206" t="str">
        <f t="shared" si="24"/>
        <v>1.1-00-X0904302735710</v>
      </c>
      <c r="C206" t="s">
        <v>1027</v>
      </c>
      <c r="D206" t="s">
        <v>639</v>
      </c>
      <c r="E206" t="s">
        <v>643</v>
      </c>
      <c r="F206" t="s">
        <v>812</v>
      </c>
      <c r="G206" t="s">
        <v>815</v>
      </c>
      <c r="H206" t="s">
        <v>855</v>
      </c>
      <c r="I206" t="s">
        <v>857</v>
      </c>
      <c r="J206">
        <v>2</v>
      </c>
      <c r="K206" t="s">
        <v>148</v>
      </c>
      <c r="L206">
        <v>28</v>
      </c>
      <c r="M206" t="s">
        <v>415</v>
      </c>
      <c r="N206" t="s">
        <v>860</v>
      </c>
      <c r="O206" t="s">
        <v>861</v>
      </c>
      <c r="P206" t="s">
        <v>1038</v>
      </c>
      <c r="Q206" t="s">
        <v>687</v>
      </c>
      <c r="R206" t="s">
        <v>414</v>
      </c>
      <c r="S206" t="s">
        <v>1065</v>
      </c>
      <c r="T206" t="s">
        <v>688</v>
      </c>
      <c r="U206" s="5" t="s">
        <v>415</v>
      </c>
      <c r="V206" t="str">
        <f t="shared" si="23"/>
        <v>027</v>
      </c>
      <c r="W206" t="s">
        <v>689</v>
      </c>
      <c r="X206" t="s">
        <v>416</v>
      </c>
      <c r="Y206">
        <v>3000</v>
      </c>
      <c r="Z206" t="s">
        <v>56</v>
      </c>
      <c r="AA206">
        <v>3571</v>
      </c>
      <c r="AB206" t="s">
        <v>392</v>
      </c>
      <c r="AC206">
        <v>0</v>
      </c>
      <c r="AD206" t="s">
        <v>58</v>
      </c>
      <c r="AE206" s="1">
        <v>197664</v>
      </c>
      <c r="AF206" s="1">
        <v>197664</v>
      </c>
      <c r="AG206" s="1">
        <v>197664</v>
      </c>
      <c r="AH206" s="1">
        <v>0</v>
      </c>
      <c r="AI206" s="1">
        <v>300000</v>
      </c>
      <c r="AJ206" s="1">
        <v>0</v>
      </c>
      <c r="AK206" s="1">
        <v>0</v>
      </c>
    </row>
    <row r="207" spans="1:37" hidden="1" x14ac:dyDescent="0.35">
      <c r="A207" t="str">
        <f t="shared" si="21"/>
        <v>1.1-00-2502_2553002_2544519</v>
      </c>
      <c r="B207" t="str">
        <f t="shared" si="24"/>
        <v>1.1-00-X0200800744519</v>
      </c>
      <c r="C207" t="s">
        <v>1027</v>
      </c>
      <c r="D207" t="s">
        <v>639</v>
      </c>
      <c r="E207" t="s">
        <v>643</v>
      </c>
      <c r="F207" t="s">
        <v>812</v>
      </c>
      <c r="G207" t="s">
        <v>815</v>
      </c>
      <c r="H207" t="s">
        <v>829</v>
      </c>
      <c r="I207" t="s">
        <v>178</v>
      </c>
      <c r="J207">
        <v>5</v>
      </c>
      <c r="K207" t="s">
        <v>810</v>
      </c>
      <c r="L207">
        <v>3</v>
      </c>
      <c r="M207" t="s">
        <v>691</v>
      </c>
      <c r="N207" t="s">
        <v>830</v>
      </c>
      <c r="O207" t="s">
        <v>832</v>
      </c>
      <c r="P207" t="s">
        <v>1034</v>
      </c>
      <c r="Q207" t="s">
        <v>644</v>
      </c>
      <c r="R207" t="s">
        <v>178</v>
      </c>
      <c r="S207" t="s">
        <v>1052</v>
      </c>
      <c r="T207" t="s">
        <v>645</v>
      </c>
      <c r="U207" s="5" t="s">
        <v>284</v>
      </c>
      <c r="V207" t="str">
        <f t="shared" si="23"/>
        <v>007</v>
      </c>
      <c r="W207" t="s">
        <v>646</v>
      </c>
      <c r="X207" t="s">
        <v>257</v>
      </c>
      <c r="Y207">
        <v>4000</v>
      </c>
      <c r="Z207" t="s">
        <v>233</v>
      </c>
      <c r="AA207">
        <v>4451</v>
      </c>
      <c r="AB207" t="s">
        <v>282</v>
      </c>
      <c r="AC207">
        <v>9</v>
      </c>
      <c r="AD207" t="s">
        <v>283</v>
      </c>
      <c r="AE207" s="1">
        <v>700000</v>
      </c>
      <c r="AF207" s="1">
        <v>500000</v>
      </c>
      <c r="AG207" s="1">
        <v>500000</v>
      </c>
      <c r="AH207" s="1">
        <v>750000</v>
      </c>
      <c r="AI207" s="1">
        <v>760500</v>
      </c>
      <c r="AJ207" s="1">
        <v>500000</v>
      </c>
      <c r="AK207" s="1">
        <v>500000</v>
      </c>
    </row>
    <row r="208" spans="1:37" hidden="1" x14ac:dyDescent="0.35">
      <c r="A208" t="str">
        <f t="shared" si="21"/>
        <v>1.1-00-2502_2553002_2544810</v>
      </c>
      <c r="B208" t="str">
        <f t="shared" si="24"/>
        <v>1.1-00-X0200900744810</v>
      </c>
      <c r="C208" t="s">
        <v>1027</v>
      </c>
      <c r="D208" t="s">
        <v>639</v>
      </c>
      <c r="E208" t="s">
        <v>643</v>
      </c>
      <c r="F208" t="s">
        <v>812</v>
      </c>
      <c r="G208" t="s">
        <v>815</v>
      </c>
      <c r="H208" t="s">
        <v>829</v>
      </c>
      <c r="I208" t="s">
        <v>178</v>
      </c>
      <c r="J208">
        <v>5</v>
      </c>
      <c r="K208" t="s">
        <v>810</v>
      </c>
      <c r="L208">
        <v>3</v>
      </c>
      <c r="M208" t="s">
        <v>691</v>
      </c>
      <c r="N208" t="s">
        <v>830</v>
      </c>
      <c r="O208" t="s">
        <v>832</v>
      </c>
      <c r="P208" t="s">
        <v>1034</v>
      </c>
      <c r="Q208" t="s">
        <v>644</v>
      </c>
      <c r="R208" t="s">
        <v>178</v>
      </c>
      <c r="S208" t="s">
        <v>1070</v>
      </c>
      <c r="T208" t="s">
        <v>698</v>
      </c>
      <c r="U208" s="5" t="s">
        <v>428</v>
      </c>
      <c r="V208" t="str">
        <f t="shared" si="23"/>
        <v>007</v>
      </c>
      <c r="W208" t="s">
        <v>646</v>
      </c>
      <c r="X208" t="s">
        <v>257</v>
      </c>
      <c r="Y208">
        <v>4000</v>
      </c>
      <c r="Z208" t="s">
        <v>233</v>
      </c>
      <c r="AA208">
        <v>4481</v>
      </c>
      <c r="AB208" t="s">
        <v>427</v>
      </c>
      <c r="AC208">
        <v>0</v>
      </c>
      <c r="AD208" t="s">
        <v>58</v>
      </c>
      <c r="AE208" s="1">
        <v>1458174.06</v>
      </c>
      <c r="AF208" s="1">
        <v>1458174.06</v>
      </c>
      <c r="AG208" s="1">
        <v>1089485.31</v>
      </c>
      <c r="AH208" s="1">
        <v>1000000</v>
      </c>
      <c r="AI208" s="1">
        <v>1000000</v>
      </c>
      <c r="AJ208" s="1">
        <v>0</v>
      </c>
      <c r="AK208" s="1">
        <v>0</v>
      </c>
    </row>
    <row r="209" spans="1:37" hidden="1" x14ac:dyDescent="0.35">
      <c r="A209" t="str">
        <f t="shared" si="21"/>
        <v>1.1-00-2502_2553002_2558110</v>
      </c>
      <c r="B209" t="str">
        <f t="shared" si="24"/>
        <v>1.1-14-X0200700758110</v>
      </c>
      <c r="C209" t="s">
        <v>1125</v>
      </c>
      <c r="D209" t="s">
        <v>249</v>
      </c>
      <c r="E209" t="s">
        <v>252</v>
      </c>
      <c r="F209" t="s">
        <v>812</v>
      </c>
      <c r="G209" t="s">
        <v>815</v>
      </c>
      <c r="H209" t="s">
        <v>829</v>
      </c>
      <c r="I209" t="s">
        <v>178</v>
      </c>
      <c r="J209">
        <v>5</v>
      </c>
      <c r="K209" t="s">
        <v>810</v>
      </c>
      <c r="L209">
        <v>3</v>
      </c>
      <c r="M209" t="s">
        <v>691</v>
      </c>
      <c r="N209" t="s">
        <v>830</v>
      </c>
      <c r="O209" t="s">
        <v>832</v>
      </c>
      <c r="P209" t="s">
        <v>1034</v>
      </c>
      <c r="Q209" t="s">
        <v>175</v>
      </c>
      <c r="R209" t="s">
        <v>178</v>
      </c>
      <c r="S209" t="s">
        <v>1066</v>
      </c>
      <c r="T209" t="s">
        <v>253</v>
      </c>
      <c r="U209" s="5" t="s">
        <v>256</v>
      </c>
      <c r="V209" t="s">
        <v>1066</v>
      </c>
      <c r="W209" t="s">
        <v>254</v>
      </c>
      <c r="X209" t="s">
        <v>257</v>
      </c>
      <c r="Y209">
        <v>5000</v>
      </c>
      <c r="Z209" t="s">
        <v>118</v>
      </c>
      <c r="AA209">
        <v>5811</v>
      </c>
      <c r="AB209" t="s">
        <v>251</v>
      </c>
      <c r="AC209">
        <v>0</v>
      </c>
      <c r="AD209" t="s">
        <v>58</v>
      </c>
      <c r="AE209" s="1">
        <v>8970600</v>
      </c>
      <c r="AF209" s="1">
        <v>8970600</v>
      </c>
      <c r="AG209" s="1">
        <v>8970600</v>
      </c>
      <c r="AH209" s="1">
        <v>0</v>
      </c>
      <c r="AI209" s="1">
        <v>0</v>
      </c>
      <c r="AJ209" s="1">
        <v>0</v>
      </c>
      <c r="AK209" s="1">
        <v>0</v>
      </c>
    </row>
    <row r="210" spans="1:37" hidden="1" x14ac:dyDescent="0.35">
      <c r="A210" t="str">
        <f t="shared" si="21"/>
        <v>1.1-00-2502_2553002_2558110</v>
      </c>
      <c r="B210" t="str">
        <f t="shared" si="24"/>
        <v>1.1-14-X0200700758110</v>
      </c>
      <c r="C210" t="s">
        <v>1125</v>
      </c>
      <c r="D210" t="s">
        <v>793</v>
      </c>
      <c r="E210" t="s">
        <v>794</v>
      </c>
      <c r="F210" t="s">
        <v>812</v>
      </c>
      <c r="G210" t="s">
        <v>815</v>
      </c>
      <c r="H210" t="s">
        <v>829</v>
      </c>
      <c r="I210" t="s">
        <v>178</v>
      </c>
      <c r="J210">
        <v>5</v>
      </c>
      <c r="K210" t="s">
        <v>810</v>
      </c>
      <c r="L210">
        <v>3</v>
      </c>
      <c r="M210" t="s">
        <v>691</v>
      </c>
      <c r="N210" t="s">
        <v>830</v>
      </c>
      <c r="O210" t="s">
        <v>832</v>
      </c>
      <c r="P210" t="s">
        <v>1034</v>
      </c>
      <c r="Q210" t="s">
        <v>644</v>
      </c>
      <c r="R210" t="s">
        <v>178</v>
      </c>
      <c r="S210" t="s">
        <v>1066</v>
      </c>
      <c r="T210" t="s">
        <v>690</v>
      </c>
      <c r="U210" s="5" t="s">
        <v>691</v>
      </c>
      <c r="V210" t="str">
        <f t="shared" ref="V210:V227" si="25">LEFT(W210,3)</f>
        <v>007</v>
      </c>
      <c r="W210" t="s">
        <v>646</v>
      </c>
      <c r="X210" t="s">
        <v>257</v>
      </c>
      <c r="Y210">
        <v>5000</v>
      </c>
      <c r="Z210" t="s">
        <v>118</v>
      </c>
      <c r="AA210">
        <v>5811</v>
      </c>
      <c r="AB210" t="s">
        <v>251</v>
      </c>
      <c r="AC210">
        <v>0</v>
      </c>
      <c r="AD210" t="s">
        <v>58</v>
      </c>
      <c r="AE210" s="1">
        <v>0</v>
      </c>
      <c r="AF210" s="1">
        <v>0</v>
      </c>
      <c r="AG210" s="1">
        <v>0</v>
      </c>
      <c r="AH210" s="1">
        <v>53832695.100000001</v>
      </c>
      <c r="AI210" s="1">
        <v>0</v>
      </c>
      <c r="AJ210" s="1">
        <v>50860130.490000002</v>
      </c>
      <c r="AK210" s="1">
        <v>49458695.090000004</v>
      </c>
    </row>
    <row r="211" spans="1:37" hidden="1" x14ac:dyDescent="0.35">
      <c r="A211" t="str">
        <f t="shared" si="21"/>
        <v>1.1-00-2508_25622015_2525310</v>
      </c>
      <c r="B211" t="str">
        <f t="shared" si="24"/>
        <v>1.1-00-X0201200925310</v>
      </c>
      <c r="C211" t="s">
        <v>1027</v>
      </c>
      <c r="D211" t="s">
        <v>639</v>
      </c>
      <c r="E211" t="s">
        <v>643</v>
      </c>
      <c r="F211" t="s">
        <v>812</v>
      </c>
      <c r="G211" t="s">
        <v>815</v>
      </c>
      <c r="H211" t="s">
        <v>868</v>
      </c>
      <c r="I211" t="s">
        <v>870</v>
      </c>
      <c r="J211">
        <v>6</v>
      </c>
      <c r="K211" t="s">
        <v>164</v>
      </c>
      <c r="L211">
        <v>22</v>
      </c>
      <c r="M211" t="s">
        <v>443</v>
      </c>
      <c r="N211" t="s">
        <v>872</v>
      </c>
      <c r="O211" t="s">
        <v>873</v>
      </c>
      <c r="P211" t="s">
        <v>1034</v>
      </c>
      <c r="Q211" t="s">
        <v>644</v>
      </c>
      <c r="R211" t="s">
        <v>178</v>
      </c>
      <c r="S211" t="s">
        <v>1072</v>
      </c>
      <c r="T211" t="s">
        <v>703</v>
      </c>
      <c r="U211" s="5" t="s">
        <v>443</v>
      </c>
      <c r="V211" t="str">
        <f t="shared" si="25"/>
        <v>009</v>
      </c>
      <c r="W211" t="s">
        <v>700</v>
      </c>
      <c r="X211" t="s">
        <v>180</v>
      </c>
      <c r="Y211">
        <v>2000</v>
      </c>
      <c r="Z211" t="s">
        <v>105</v>
      </c>
      <c r="AA211">
        <v>2531</v>
      </c>
      <c r="AB211" t="s">
        <v>444</v>
      </c>
      <c r="AC211">
        <v>0</v>
      </c>
      <c r="AD211" t="s">
        <v>58</v>
      </c>
      <c r="AE211" s="1">
        <v>25640.15</v>
      </c>
      <c r="AF211" s="1">
        <v>25640.15</v>
      </c>
      <c r="AG211" s="1">
        <v>25640.15</v>
      </c>
      <c r="AH211" s="1">
        <v>50000</v>
      </c>
      <c r="AI211" s="1">
        <v>50000</v>
      </c>
      <c r="AJ211" s="1">
        <v>21063</v>
      </c>
      <c r="AK211" s="1">
        <v>7996.5</v>
      </c>
    </row>
    <row r="212" spans="1:37" hidden="1" x14ac:dyDescent="0.35">
      <c r="A212" t="str">
        <f t="shared" si="21"/>
        <v>1.1-00-2508_25622015_2525410</v>
      </c>
      <c r="B212" t="str">
        <f t="shared" si="24"/>
        <v>1.1-00-X0201200925410</v>
      </c>
      <c r="C212" t="s">
        <v>1027</v>
      </c>
      <c r="D212" t="s">
        <v>639</v>
      </c>
      <c r="E212" t="s">
        <v>643</v>
      </c>
      <c r="F212" t="s">
        <v>812</v>
      </c>
      <c r="G212" t="s">
        <v>815</v>
      </c>
      <c r="H212" t="s">
        <v>868</v>
      </c>
      <c r="I212" t="s">
        <v>870</v>
      </c>
      <c r="J212">
        <v>6</v>
      </c>
      <c r="K212" t="s">
        <v>164</v>
      </c>
      <c r="L212">
        <v>22</v>
      </c>
      <c r="M212" t="s">
        <v>443</v>
      </c>
      <c r="N212" t="s">
        <v>872</v>
      </c>
      <c r="O212" t="s">
        <v>873</v>
      </c>
      <c r="P212" t="s">
        <v>1034</v>
      </c>
      <c r="Q212" t="s">
        <v>644</v>
      </c>
      <c r="R212" t="s">
        <v>178</v>
      </c>
      <c r="S212" t="s">
        <v>1072</v>
      </c>
      <c r="T212" t="s">
        <v>703</v>
      </c>
      <c r="U212" s="5" t="s">
        <v>443</v>
      </c>
      <c r="V212" t="str">
        <f t="shared" si="25"/>
        <v>009</v>
      </c>
      <c r="W212" t="s">
        <v>700</v>
      </c>
      <c r="X212" t="s">
        <v>180</v>
      </c>
      <c r="Y212">
        <v>2000</v>
      </c>
      <c r="Z212" t="s">
        <v>105</v>
      </c>
      <c r="AA212">
        <v>2541</v>
      </c>
      <c r="AB212" t="s">
        <v>310</v>
      </c>
      <c r="AC212">
        <v>0</v>
      </c>
      <c r="AD212" t="s">
        <v>58</v>
      </c>
      <c r="AE212" s="1">
        <v>44217.08</v>
      </c>
      <c r="AF212" s="1">
        <v>32037.07</v>
      </c>
      <c r="AG212" s="1">
        <v>32037.07</v>
      </c>
      <c r="AH212" s="1">
        <v>52000</v>
      </c>
      <c r="AI212" s="1">
        <v>52000</v>
      </c>
      <c r="AJ212" s="1">
        <v>37162.050000000003</v>
      </c>
      <c r="AK212" s="1">
        <v>37162.050000000003</v>
      </c>
    </row>
    <row r="213" spans="1:37" hidden="1" x14ac:dyDescent="0.35">
      <c r="A213" t="str">
        <f t="shared" si="21"/>
        <v>1.1-00-2508_25622015_2527210</v>
      </c>
      <c r="B213" t="str">
        <f t="shared" si="24"/>
        <v>1.1-00-X0201200927210</v>
      </c>
      <c r="C213" t="s">
        <v>1027</v>
      </c>
      <c r="D213" t="s">
        <v>639</v>
      </c>
      <c r="E213" t="s">
        <v>643</v>
      </c>
      <c r="F213" t="s">
        <v>812</v>
      </c>
      <c r="G213" t="s">
        <v>815</v>
      </c>
      <c r="H213" t="s">
        <v>868</v>
      </c>
      <c r="I213" t="s">
        <v>870</v>
      </c>
      <c r="J213">
        <v>6</v>
      </c>
      <c r="K213" t="s">
        <v>164</v>
      </c>
      <c r="L213">
        <v>22</v>
      </c>
      <c r="M213" t="s">
        <v>443</v>
      </c>
      <c r="N213" t="s">
        <v>872</v>
      </c>
      <c r="O213" t="s">
        <v>873</v>
      </c>
      <c r="P213" t="s">
        <v>1034</v>
      </c>
      <c r="Q213" t="s">
        <v>644</v>
      </c>
      <c r="R213" t="s">
        <v>178</v>
      </c>
      <c r="S213" t="s">
        <v>1072</v>
      </c>
      <c r="T213" t="s">
        <v>703</v>
      </c>
      <c r="U213" s="5" t="s">
        <v>443</v>
      </c>
      <c r="V213" t="str">
        <f t="shared" si="25"/>
        <v>009</v>
      </c>
      <c r="W213" t="s">
        <v>700</v>
      </c>
      <c r="X213" t="s">
        <v>180</v>
      </c>
      <c r="Y213">
        <v>2000</v>
      </c>
      <c r="Z213" t="s">
        <v>105</v>
      </c>
      <c r="AA213">
        <v>2721</v>
      </c>
      <c r="AB213" t="s">
        <v>377</v>
      </c>
      <c r="AC213">
        <v>0</v>
      </c>
      <c r="AD213" t="s">
        <v>58</v>
      </c>
      <c r="AE213" s="1">
        <v>1979577.12</v>
      </c>
      <c r="AF213" s="1">
        <v>1979577.12</v>
      </c>
      <c r="AG213" s="1">
        <v>1906497.12</v>
      </c>
      <c r="AH213" s="1">
        <v>4480000</v>
      </c>
      <c r="AI213" s="1">
        <v>2500000</v>
      </c>
      <c r="AJ213" s="1">
        <v>2499409.5099999998</v>
      </c>
      <c r="AK213" s="1">
        <v>849380.42</v>
      </c>
    </row>
    <row r="214" spans="1:37" hidden="1" x14ac:dyDescent="0.35">
      <c r="A214" t="str">
        <f t="shared" si="21"/>
        <v>1.1-00-2508_25622015_2529110</v>
      </c>
      <c r="B214" t="str">
        <f t="shared" si="24"/>
        <v>1.1-00-X0201200929110</v>
      </c>
      <c r="C214" t="s">
        <v>1027</v>
      </c>
      <c r="D214" t="s">
        <v>639</v>
      </c>
      <c r="E214" t="s">
        <v>643</v>
      </c>
      <c r="F214" t="s">
        <v>812</v>
      </c>
      <c r="G214" t="s">
        <v>815</v>
      </c>
      <c r="H214" t="s">
        <v>868</v>
      </c>
      <c r="I214" t="s">
        <v>870</v>
      </c>
      <c r="J214">
        <v>6</v>
      </c>
      <c r="K214" t="s">
        <v>164</v>
      </c>
      <c r="L214">
        <v>22</v>
      </c>
      <c r="M214" t="s">
        <v>443</v>
      </c>
      <c r="N214" t="s">
        <v>872</v>
      </c>
      <c r="O214" t="s">
        <v>873</v>
      </c>
      <c r="P214" t="s">
        <v>1034</v>
      </c>
      <c r="Q214" t="s">
        <v>644</v>
      </c>
      <c r="R214" t="s">
        <v>178</v>
      </c>
      <c r="S214" t="s">
        <v>1072</v>
      </c>
      <c r="T214" t="s">
        <v>703</v>
      </c>
      <c r="U214" s="5" t="s">
        <v>1146</v>
      </c>
      <c r="V214" t="str">
        <f t="shared" si="25"/>
        <v>009</v>
      </c>
      <c r="W214" t="s">
        <v>700</v>
      </c>
      <c r="X214" t="s">
        <v>180</v>
      </c>
      <c r="Y214">
        <v>2000</v>
      </c>
      <c r="Z214" t="s">
        <v>105</v>
      </c>
      <c r="AA214">
        <v>2911</v>
      </c>
      <c r="AB214" t="s">
        <v>312</v>
      </c>
      <c r="AC214">
        <v>0</v>
      </c>
      <c r="AD214" t="s">
        <v>58</v>
      </c>
      <c r="AE214" s="1">
        <v>17650.86</v>
      </c>
      <c r="AF214" s="1">
        <v>17650.86</v>
      </c>
      <c r="AG214" s="1">
        <v>17650.86</v>
      </c>
      <c r="AH214" s="1">
        <v>70000</v>
      </c>
      <c r="AI214" s="1">
        <v>100000</v>
      </c>
      <c r="AJ214" s="1">
        <v>45492.3</v>
      </c>
      <c r="AK214" s="1">
        <v>45492.3</v>
      </c>
    </row>
    <row r="215" spans="1:37" hidden="1" x14ac:dyDescent="0.35">
      <c r="A215" t="str">
        <f t="shared" si="21"/>
        <v>1.1-00-2508_25622015_2556510</v>
      </c>
      <c r="B215" t="str">
        <f t="shared" si="24"/>
        <v>1.1-00-X0201200956510</v>
      </c>
      <c r="C215" t="s">
        <v>1027</v>
      </c>
      <c r="D215" t="s">
        <v>639</v>
      </c>
      <c r="E215" t="s">
        <v>643</v>
      </c>
      <c r="F215" t="s">
        <v>812</v>
      </c>
      <c r="G215" t="s">
        <v>815</v>
      </c>
      <c r="H215" t="s">
        <v>868</v>
      </c>
      <c r="I215" t="s">
        <v>870</v>
      </c>
      <c r="J215">
        <v>6</v>
      </c>
      <c r="K215" t="s">
        <v>164</v>
      </c>
      <c r="L215">
        <v>22</v>
      </c>
      <c r="M215" t="s">
        <v>443</v>
      </c>
      <c r="N215" t="s">
        <v>872</v>
      </c>
      <c r="O215" t="s">
        <v>873</v>
      </c>
      <c r="P215" t="s">
        <v>1034</v>
      </c>
      <c r="Q215" t="s">
        <v>644</v>
      </c>
      <c r="R215" t="s">
        <v>178</v>
      </c>
      <c r="S215" t="s">
        <v>1072</v>
      </c>
      <c r="T215" t="s">
        <v>703</v>
      </c>
      <c r="U215" s="5" t="s">
        <v>443</v>
      </c>
      <c r="V215" t="str">
        <f t="shared" si="25"/>
        <v>009</v>
      </c>
      <c r="W215" t="s">
        <v>700</v>
      </c>
      <c r="X215" t="s">
        <v>180</v>
      </c>
      <c r="Y215">
        <v>5000</v>
      </c>
      <c r="Z215" t="s">
        <v>118</v>
      </c>
      <c r="AA215">
        <v>5651</v>
      </c>
      <c r="AB215" t="s">
        <v>442</v>
      </c>
      <c r="AC215">
        <v>0</v>
      </c>
      <c r="AD215" t="s">
        <v>58</v>
      </c>
      <c r="AE215" s="1">
        <v>71050</v>
      </c>
      <c r="AF215" s="1">
        <v>71050</v>
      </c>
      <c r="AG215" s="1">
        <v>71050</v>
      </c>
      <c r="AH215" s="1">
        <v>100000</v>
      </c>
      <c r="AI215" s="1">
        <v>100000</v>
      </c>
      <c r="AJ215" s="1">
        <v>86721.600000000006</v>
      </c>
      <c r="AK215" s="1">
        <v>86721.600000000006</v>
      </c>
    </row>
    <row r="216" spans="1:37" hidden="1" x14ac:dyDescent="0.35">
      <c r="A216" t="str">
        <f t="shared" si="21"/>
        <v>1.1-00-2506_25515010_2533910</v>
      </c>
      <c r="B216" t="str">
        <f t="shared" si="24"/>
        <v>1.1-00-X0100600633910</v>
      </c>
      <c r="C216" t="s">
        <v>1027</v>
      </c>
      <c r="D216" t="s">
        <v>639</v>
      </c>
      <c r="E216" t="s">
        <v>643</v>
      </c>
      <c r="F216" t="s">
        <v>812</v>
      </c>
      <c r="G216" t="s">
        <v>815</v>
      </c>
      <c r="H216" t="s">
        <v>839</v>
      </c>
      <c r="I216" t="s">
        <v>111</v>
      </c>
      <c r="J216">
        <v>5</v>
      </c>
      <c r="K216" t="s">
        <v>810</v>
      </c>
      <c r="L216">
        <v>15</v>
      </c>
      <c r="M216" t="s">
        <v>422</v>
      </c>
      <c r="N216" t="s">
        <v>845</v>
      </c>
      <c r="O216" t="s">
        <v>846</v>
      </c>
      <c r="P216" t="s">
        <v>1035</v>
      </c>
      <c r="Q216" t="s">
        <v>663</v>
      </c>
      <c r="R216" t="s">
        <v>109</v>
      </c>
      <c r="S216" t="s">
        <v>1067</v>
      </c>
      <c r="T216" t="s">
        <v>692</v>
      </c>
      <c r="U216" t="s">
        <v>422</v>
      </c>
      <c r="V216" t="str">
        <f t="shared" si="25"/>
        <v>006</v>
      </c>
      <c r="W216" t="s">
        <v>693</v>
      </c>
      <c r="X216" t="s">
        <v>423</v>
      </c>
      <c r="Y216">
        <v>3000</v>
      </c>
      <c r="Z216" t="s">
        <v>56</v>
      </c>
      <c r="AA216">
        <v>3391</v>
      </c>
      <c r="AB216" t="s">
        <v>129</v>
      </c>
      <c r="AC216">
        <v>0</v>
      </c>
      <c r="AD216" t="s">
        <v>58</v>
      </c>
      <c r="AE216" s="1">
        <v>2111015.56</v>
      </c>
      <c r="AF216" s="1">
        <v>1732776.01</v>
      </c>
      <c r="AG216" s="1">
        <v>1732776.01</v>
      </c>
      <c r="AH216" s="1">
        <v>2582239.5499999998</v>
      </c>
      <c r="AI216" s="1">
        <v>1570000</v>
      </c>
      <c r="AJ216" s="1">
        <v>2582239.5499999998</v>
      </c>
      <c r="AK216" s="1">
        <v>2582239.5499999998</v>
      </c>
    </row>
    <row r="217" spans="1:37" hidden="1" x14ac:dyDescent="0.35">
      <c r="A217" t="str">
        <f t="shared" si="21"/>
        <v>1.1-00-2506_25513008_2536110</v>
      </c>
      <c r="B217" t="str">
        <f t="shared" si="24"/>
        <v>1.1-00-X0100400436110</v>
      </c>
      <c r="C217" t="s">
        <v>1027</v>
      </c>
      <c r="D217" t="s">
        <v>639</v>
      </c>
      <c r="E217" t="s">
        <v>643</v>
      </c>
      <c r="F217" t="s">
        <v>812</v>
      </c>
      <c r="G217" t="s">
        <v>815</v>
      </c>
      <c r="H217" t="s">
        <v>839</v>
      </c>
      <c r="I217" t="s">
        <v>111</v>
      </c>
      <c r="J217">
        <v>5</v>
      </c>
      <c r="K217" t="s">
        <v>810</v>
      </c>
      <c r="L217">
        <v>13</v>
      </c>
      <c r="M217" t="s">
        <v>238</v>
      </c>
      <c r="N217" t="s">
        <v>840</v>
      </c>
      <c r="O217" t="s">
        <v>841</v>
      </c>
      <c r="P217" t="s">
        <v>1035</v>
      </c>
      <c r="Q217" t="s">
        <v>663</v>
      </c>
      <c r="R217" t="s">
        <v>109</v>
      </c>
      <c r="S217" t="s">
        <v>1061</v>
      </c>
      <c r="T217" t="s">
        <v>675</v>
      </c>
      <c r="U217" t="s">
        <v>238</v>
      </c>
      <c r="V217" t="str">
        <f t="shared" si="25"/>
        <v>004</v>
      </c>
      <c r="W217" t="s">
        <v>676</v>
      </c>
      <c r="X217" t="s">
        <v>239</v>
      </c>
      <c r="Y217">
        <v>3000</v>
      </c>
      <c r="Z217" t="s">
        <v>56</v>
      </c>
      <c r="AA217">
        <v>3611</v>
      </c>
      <c r="AB217" t="s">
        <v>241</v>
      </c>
      <c r="AC217">
        <v>0</v>
      </c>
      <c r="AD217" t="s">
        <v>58</v>
      </c>
      <c r="AE217" s="1">
        <v>33460043.5</v>
      </c>
      <c r="AF217" s="1">
        <v>33436725.870000001</v>
      </c>
      <c r="AG217" s="1">
        <v>33067672.539999999</v>
      </c>
      <c r="AH217" s="1">
        <v>29582163.629999999</v>
      </c>
      <c r="AI217" s="1">
        <v>27900000</v>
      </c>
      <c r="AJ217" s="1">
        <v>27991302.420000002</v>
      </c>
      <c r="AK217" s="1">
        <v>25800610.370000001</v>
      </c>
    </row>
    <row r="218" spans="1:37" hidden="1" x14ac:dyDescent="0.35">
      <c r="A218" t="str">
        <f t="shared" si="21"/>
        <v>1.1-00-2501_2541001_25441137</v>
      </c>
      <c r="B218" t="str">
        <f t="shared" si="24"/>
        <v>1.1-00-X01001001441137</v>
      </c>
      <c r="C218" t="s">
        <v>1027</v>
      </c>
      <c r="D218" t="s">
        <v>639</v>
      </c>
      <c r="E218" t="s">
        <v>643</v>
      </c>
      <c r="F218" t="s">
        <v>812</v>
      </c>
      <c r="G218" t="s">
        <v>815</v>
      </c>
      <c r="H218" t="s">
        <v>935</v>
      </c>
      <c r="I218" t="s">
        <v>109</v>
      </c>
      <c r="J218">
        <v>4</v>
      </c>
      <c r="K218" t="s">
        <v>224</v>
      </c>
      <c r="L218">
        <v>1</v>
      </c>
      <c r="M218" t="s">
        <v>343</v>
      </c>
      <c r="N218" t="s">
        <v>936</v>
      </c>
      <c r="O218" t="s">
        <v>344</v>
      </c>
      <c r="P218" t="s">
        <v>1035</v>
      </c>
      <c r="Q218" t="s">
        <v>663</v>
      </c>
      <c r="R218" t="s">
        <v>109</v>
      </c>
      <c r="S218" t="s">
        <v>1057</v>
      </c>
      <c r="T218" t="s">
        <v>664</v>
      </c>
      <c r="U218" s="5" t="s">
        <v>343</v>
      </c>
      <c r="V218" t="str">
        <f t="shared" si="25"/>
        <v>001</v>
      </c>
      <c r="W218" t="s">
        <v>665</v>
      </c>
      <c r="X218" t="s">
        <v>344</v>
      </c>
      <c r="Y218">
        <v>4000</v>
      </c>
      <c r="Z218" t="s">
        <v>233</v>
      </c>
      <c r="AA218">
        <v>4411</v>
      </c>
      <c r="AB218" t="s">
        <v>231</v>
      </c>
      <c r="AC218">
        <v>37</v>
      </c>
      <c r="AD218" t="s">
        <v>666</v>
      </c>
      <c r="AE218" s="1">
        <v>0</v>
      </c>
      <c r="AF218" s="1">
        <v>0</v>
      </c>
      <c r="AG218" s="1">
        <v>0</v>
      </c>
      <c r="AH218" s="1">
        <v>205000</v>
      </c>
      <c r="AI218" s="1">
        <v>0</v>
      </c>
      <c r="AJ218" s="1">
        <v>0</v>
      </c>
      <c r="AK218" s="1">
        <v>0</v>
      </c>
    </row>
    <row r="219" spans="1:37" hidden="1" x14ac:dyDescent="0.35">
      <c r="A219" t="str">
        <f t="shared" si="21"/>
        <v>1.1-00-2506_25516011_2538210</v>
      </c>
      <c r="B219" t="str">
        <f t="shared" si="24"/>
        <v>1.1-00-X0100200238210</v>
      </c>
      <c r="C219" t="s">
        <v>1027</v>
      </c>
      <c r="D219" t="s">
        <v>639</v>
      </c>
      <c r="E219" t="s">
        <v>643</v>
      </c>
      <c r="F219" t="s">
        <v>812</v>
      </c>
      <c r="G219" t="s">
        <v>815</v>
      </c>
      <c r="H219" t="s">
        <v>839</v>
      </c>
      <c r="I219" t="s">
        <v>111</v>
      </c>
      <c r="J219">
        <v>5</v>
      </c>
      <c r="K219" t="s">
        <v>810</v>
      </c>
      <c r="L219">
        <v>16</v>
      </c>
      <c r="M219" t="s">
        <v>355</v>
      </c>
      <c r="N219" t="s">
        <v>847</v>
      </c>
      <c r="O219" t="s">
        <v>848</v>
      </c>
      <c r="P219" t="s">
        <v>1035</v>
      </c>
      <c r="Q219" t="s">
        <v>663</v>
      </c>
      <c r="R219" t="s">
        <v>109</v>
      </c>
      <c r="S219" t="s">
        <v>1058</v>
      </c>
      <c r="T219" t="s">
        <v>667</v>
      </c>
      <c r="U219" t="s">
        <v>355</v>
      </c>
      <c r="V219" t="str">
        <f t="shared" si="25"/>
        <v>002</v>
      </c>
      <c r="W219" t="s">
        <v>668</v>
      </c>
      <c r="X219" t="s">
        <v>356</v>
      </c>
      <c r="Y219">
        <v>3000</v>
      </c>
      <c r="Z219" t="s">
        <v>56</v>
      </c>
      <c r="AA219">
        <v>3821</v>
      </c>
      <c r="AB219" t="s">
        <v>228</v>
      </c>
      <c r="AC219">
        <v>0</v>
      </c>
      <c r="AD219" t="s">
        <v>58</v>
      </c>
      <c r="AE219" s="1">
        <v>3905238.23</v>
      </c>
      <c r="AF219" s="1">
        <v>3837474.23</v>
      </c>
      <c r="AG219" s="1">
        <v>2363056.23</v>
      </c>
      <c r="AH219" s="1">
        <v>828397.19</v>
      </c>
      <c r="AI219" s="1">
        <v>850588.4</v>
      </c>
      <c r="AJ219" s="1">
        <v>828397.19</v>
      </c>
      <c r="AK219" s="1">
        <v>136197.20000000001</v>
      </c>
    </row>
    <row r="220" spans="1:37" hidden="1" x14ac:dyDescent="0.35">
      <c r="A220" t="str">
        <f t="shared" si="21"/>
        <v>1.1-00-2506_25513008_2536510</v>
      </c>
      <c r="B220" t="str">
        <f t="shared" si="24"/>
        <v>1.1-00-X0100400436510</v>
      </c>
      <c r="C220" t="s">
        <v>1027</v>
      </c>
      <c r="D220" t="s">
        <v>639</v>
      </c>
      <c r="E220" t="s">
        <v>643</v>
      </c>
      <c r="F220" t="s">
        <v>812</v>
      </c>
      <c r="G220" t="s">
        <v>815</v>
      </c>
      <c r="H220" t="s">
        <v>839</v>
      </c>
      <c r="I220" t="s">
        <v>111</v>
      </c>
      <c r="J220">
        <v>5</v>
      </c>
      <c r="K220" t="s">
        <v>810</v>
      </c>
      <c r="L220">
        <v>13</v>
      </c>
      <c r="M220" t="s">
        <v>238</v>
      </c>
      <c r="N220" t="s">
        <v>840</v>
      </c>
      <c r="O220" t="s">
        <v>841</v>
      </c>
      <c r="P220" t="s">
        <v>1035</v>
      </c>
      <c r="Q220" t="s">
        <v>663</v>
      </c>
      <c r="R220" t="s">
        <v>109</v>
      </c>
      <c r="S220" t="s">
        <v>1061</v>
      </c>
      <c r="T220" t="s">
        <v>675</v>
      </c>
      <c r="U220" t="s">
        <v>238</v>
      </c>
      <c r="V220" t="str">
        <f t="shared" si="25"/>
        <v>004</v>
      </c>
      <c r="W220" t="s">
        <v>676</v>
      </c>
      <c r="X220" t="s">
        <v>239</v>
      </c>
      <c r="Y220">
        <v>3000</v>
      </c>
      <c r="Z220" t="s">
        <v>56</v>
      </c>
      <c r="AA220">
        <v>3651</v>
      </c>
      <c r="AB220" t="s">
        <v>362</v>
      </c>
      <c r="AC220">
        <v>0</v>
      </c>
      <c r="AD220" t="s">
        <v>58</v>
      </c>
      <c r="AE220" s="1">
        <v>3115200</v>
      </c>
      <c r="AF220" s="1">
        <v>3115200</v>
      </c>
      <c r="AG220" s="1">
        <v>2596000</v>
      </c>
      <c r="AH220" s="1">
        <v>4728216</v>
      </c>
      <c r="AI220" s="1">
        <v>3000000</v>
      </c>
      <c r="AJ220" s="1">
        <v>2336400</v>
      </c>
      <c r="AK220" s="1">
        <v>2336400</v>
      </c>
    </row>
    <row r="221" spans="1:37" hidden="1" x14ac:dyDescent="0.35">
      <c r="A221" t="str">
        <f t="shared" si="21"/>
        <v>1.1-00-2511_25249033_2561210</v>
      </c>
      <c r="B221" t="str">
        <f t="shared" si="24"/>
        <v>1.1-01-X0703702361210</v>
      </c>
      <c r="C221" t="s">
        <v>1120</v>
      </c>
      <c r="D221" t="s">
        <v>797</v>
      </c>
      <c r="E221" t="s">
        <v>798</v>
      </c>
      <c r="F221" t="s">
        <v>812</v>
      </c>
      <c r="G221" t="s">
        <v>815</v>
      </c>
      <c r="H221" t="s">
        <v>822</v>
      </c>
      <c r="I221" t="s">
        <v>824</v>
      </c>
      <c r="J221">
        <v>2</v>
      </c>
      <c r="K221" t="s">
        <v>148</v>
      </c>
      <c r="L221">
        <v>49</v>
      </c>
      <c r="M221" t="s">
        <v>149</v>
      </c>
      <c r="N221" t="s">
        <v>823</v>
      </c>
      <c r="O221" t="s">
        <v>825</v>
      </c>
      <c r="P221" t="s">
        <v>1037</v>
      </c>
      <c r="Q221" t="s">
        <v>684</v>
      </c>
      <c r="R221" t="s">
        <v>147</v>
      </c>
      <c r="S221" t="s">
        <v>1068</v>
      </c>
      <c r="T221" t="s">
        <v>694</v>
      </c>
      <c r="U221" s="5" t="s">
        <v>149</v>
      </c>
      <c r="V221" t="str">
        <f t="shared" si="25"/>
        <v>023</v>
      </c>
      <c r="W221" t="s">
        <v>695</v>
      </c>
      <c r="X221" t="s">
        <v>150</v>
      </c>
      <c r="Y221">
        <v>6000</v>
      </c>
      <c r="Z221" t="s">
        <v>146</v>
      </c>
      <c r="AA221">
        <v>6121</v>
      </c>
      <c r="AB221" t="s">
        <v>145</v>
      </c>
      <c r="AC221">
        <v>0</v>
      </c>
      <c r="AD221" t="s">
        <v>58</v>
      </c>
      <c r="AE221" s="1">
        <v>27499941.329999998</v>
      </c>
      <c r="AF221" s="1">
        <v>27499941.329999998</v>
      </c>
      <c r="AG221" s="1">
        <v>7619023.5599999996</v>
      </c>
      <c r="AH221" s="1">
        <v>21000000</v>
      </c>
      <c r="AI221" s="1">
        <v>0</v>
      </c>
      <c r="AJ221" s="1">
        <v>2495226.69</v>
      </c>
      <c r="AK221" s="1">
        <v>2495226.69</v>
      </c>
    </row>
    <row r="222" spans="1:37" hidden="1" x14ac:dyDescent="0.35">
      <c r="A222" t="str">
        <f t="shared" si="21"/>
        <v>1.1-00-2511_25249033_2561210</v>
      </c>
      <c r="B222" t="str">
        <f t="shared" si="24"/>
        <v>2.5-02-X0703702361210</v>
      </c>
      <c r="C222" t="s">
        <v>1028</v>
      </c>
      <c r="D222" t="s">
        <v>778</v>
      </c>
      <c r="E222" t="s">
        <v>779</v>
      </c>
      <c r="F222" t="s">
        <v>812</v>
      </c>
      <c r="G222" t="s">
        <v>815</v>
      </c>
      <c r="H222" t="s">
        <v>822</v>
      </c>
      <c r="I222" t="s">
        <v>824</v>
      </c>
      <c r="J222">
        <v>2</v>
      </c>
      <c r="K222" t="s">
        <v>148</v>
      </c>
      <c r="L222">
        <v>49</v>
      </c>
      <c r="M222" t="s">
        <v>149</v>
      </c>
      <c r="N222" t="s">
        <v>823</v>
      </c>
      <c r="O222" t="s">
        <v>825</v>
      </c>
      <c r="P222" t="s">
        <v>1037</v>
      </c>
      <c r="Q222" t="s">
        <v>684</v>
      </c>
      <c r="R222" t="s">
        <v>147</v>
      </c>
      <c r="S222" t="s">
        <v>1068</v>
      </c>
      <c r="T222" t="s">
        <v>694</v>
      </c>
      <c r="U222" s="5" t="s">
        <v>149</v>
      </c>
      <c r="V222" t="str">
        <f t="shared" si="25"/>
        <v>023</v>
      </c>
      <c r="W222" t="s">
        <v>695</v>
      </c>
      <c r="X222" t="s">
        <v>150</v>
      </c>
      <c r="Y222">
        <v>6000</v>
      </c>
      <c r="Z222" t="s">
        <v>146</v>
      </c>
      <c r="AA222">
        <v>6121</v>
      </c>
      <c r="AB222" t="s">
        <v>145</v>
      </c>
      <c r="AC222">
        <v>0</v>
      </c>
      <c r="AD222" t="s">
        <v>58</v>
      </c>
      <c r="AE222" s="1">
        <v>32240246.460000001</v>
      </c>
      <c r="AF222" s="1">
        <v>32240246.460000001</v>
      </c>
      <c r="AG222" s="1">
        <v>28611991.719999999</v>
      </c>
      <c r="AH222" s="1">
        <v>36222388.590000004</v>
      </c>
      <c r="AI222" s="1">
        <v>10000000</v>
      </c>
      <c r="AJ222" s="1">
        <v>36222388.340000004</v>
      </c>
      <c r="AK222" s="1">
        <v>35655487.490000002</v>
      </c>
    </row>
    <row r="223" spans="1:37" hidden="1" x14ac:dyDescent="0.35">
      <c r="A223" t="str">
        <f t="shared" si="21"/>
        <v>1.1-00-2508_25224016_2524210</v>
      </c>
      <c r="B223" t="str">
        <f t="shared" si="24"/>
        <v>1.1-00-X0703902424210</v>
      </c>
      <c r="C223" t="s">
        <v>1027</v>
      </c>
      <c r="D223" t="s">
        <v>639</v>
      </c>
      <c r="E223" t="s">
        <v>643</v>
      </c>
      <c r="F223" t="s">
        <v>812</v>
      </c>
      <c r="G223" t="s">
        <v>815</v>
      </c>
      <c r="H223" t="s">
        <v>868</v>
      </c>
      <c r="I223" t="s">
        <v>870</v>
      </c>
      <c r="J223">
        <v>2</v>
      </c>
      <c r="K223" t="s">
        <v>148</v>
      </c>
      <c r="L223">
        <v>24</v>
      </c>
      <c r="M223" t="s">
        <v>484</v>
      </c>
      <c r="N223" t="s">
        <v>896</v>
      </c>
      <c r="O223" t="s">
        <v>897</v>
      </c>
      <c r="P223" t="s">
        <v>1037</v>
      </c>
      <c r="Q223" t="s">
        <v>684</v>
      </c>
      <c r="R223" t="s">
        <v>147</v>
      </c>
      <c r="S223" t="s">
        <v>1084</v>
      </c>
      <c r="T223" t="s">
        <v>726</v>
      </c>
      <c r="U223" s="5" t="s">
        <v>484</v>
      </c>
      <c r="V223" t="str">
        <f t="shared" si="25"/>
        <v>024</v>
      </c>
      <c r="W223" t="s">
        <v>727</v>
      </c>
      <c r="X223" t="s">
        <v>485</v>
      </c>
      <c r="Y223">
        <v>2000</v>
      </c>
      <c r="Z223" t="s">
        <v>105</v>
      </c>
      <c r="AA223">
        <v>2421</v>
      </c>
      <c r="AB223" t="s">
        <v>370</v>
      </c>
      <c r="AC223">
        <v>0</v>
      </c>
      <c r="AD223" t="s">
        <v>58</v>
      </c>
      <c r="AE223" s="1">
        <v>2078.7199999999998</v>
      </c>
      <c r="AF223" s="1">
        <v>2078.7199999999998</v>
      </c>
      <c r="AG223" s="1">
        <v>2078.7199999999998</v>
      </c>
      <c r="AH223" s="1">
        <v>10000</v>
      </c>
      <c r="AI223" s="1">
        <v>10000</v>
      </c>
      <c r="AJ223" s="1">
        <v>0</v>
      </c>
      <c r="AK223" s="1">
        <v>0</v>
      </c>
    </row>
    <row r="224" spans="1:37" hidden="1" x14ac:dyDescent="0.35">
      <c r="A224" t="str">
        <f t="shared" si="21"/>
        <v>1.1-00-2508_25224016_2524610</v>
      </c>
      <c r="B224" t="str">
        <f t="shared" si="24"/>
        <v>1.1-00-X0703902424610</v>
      </c>
      <c r="C224" t="s">
        <v>1027</v>
      </c>
      <c r="D224" t="s">
        <v>639</v>
      </c>
      <c r="E224" t="s">
        <v>643</v>
      </c>
      <c r="F224" t="s">
        <v>812</v>
      </c>
      <c r="G224" t="s">
        <v>815</v>
      </c>
      <c r="H224" t="s">
        <v>868</v>
      </c>
      <c r="I224" t="s">
        <v>870</v>
      </c>
      <c r="J224">
        <v>2</v>
      </c>
      <c r="K224" t="s">
        <v>148</v>
      </c>
      <c r="L224">
        <v>24</v>
      </c>
      <c r="M224" t="s">
        <v>484</v>
      </c>
      <c r="N224" t="s">
        <v>896</v>
      </c>
      <c r="O224" t="s">
        <v>897</v>
      </c>
      <c r="P224" t="s">
        <v>1037</v>
      </c>
      <c r="Q224" t="s">
        <v>684</v>
      </c>
      <c r="R224" t="s">
        <v>147</v>
      </c>
      <c r="S224" t="s">
        <v>1084</v>
      </c>
      <c r="T224" t="s">
        <v>726</v>
      </c>
      <c r="U224" s="5" t="s">
        <v>484</v>
      </c>
      <c r="V224" t="str">
        <f t="shared" si="25"/>
        <v>024</v>
      </c>
      <c r="W224" t="s">
        <v>727</v>
      </c>
      <c r="X224" t="s">
        <v>485</v>
      </c>
      <c r="Y224">
        <v>2000</v>
      </c>
      <c r="Z224" t="s">
        <v>105</v>
      </c>
      <c r="AA224">
        <v>2461</v>
      </c>
      <c r="AB224" t="s">
        <v>372</v>
      </c>
      <c r="AC224">
        <v>0</v>
      </c>
      <c r="AD224" t="s">
        <v>58</v>
      </c>
      <c r="AE224" s="1">
        <v>1974.78</v>
      </c>
      <c r="AF224" s="1">
        <v>1974.78</v>
      </c>
      <c r="AG224" s="1">
        <v>1974.78</v>
      </c>
      <c r="AH224" s="1">
        <v>100000</v>
      </c>
      <c r="AI224" s="1">
        <v>0</v>
      </c>
      <c r="AJ224" s="1">
        <v>40676.44</v>
      </c>
      <c r="AK224" s="1">
        <v>40676.44</v>
      </c>
    </row>
    <row r="225" spans="1:37" hidden="1" x14ac:dyDescent="0.35">
      <c r="A225" t="str">
        <f t="shared" si="21"/>
        <v>1.1-00-2508_25224016_2524810</v>
      </c>
      <c r="B225" t="str">
        <f t="shared" si="24"/>
        <v>1.1-00-X0703902424810</v>
      </c>
      <c r="C225" t="s">
        <v>1027</v>
      </c>
      <c r="D225" t="s">
        <v>639</v>
      </c>
      <c r="E225" t="s">
        <v>643</v>
      </c>
      <c r="F225" t="s">
        <v>812</v>
      </c>
      <c r="G225" t="s">
        <v>815</v>
      </c>
      <c r="H225" t="s">
        <v>868</v>
      </c>
      <c r="I225" t="s">
        <v>870</v>
      </c>
      <c r="J225">
        <v>2</v>
      </c>
      <c r="K225" t="s">
        <v>148</v>
      </c>
      <c r="L225">
        <v>24</v>
      </c>
      <c r="M225" t="s">
        <v>484</v>
      </c>
      <c r="N225" t="s">
        <v>896</v>
      </c>
      <c r="O225" t="s">
        <v>897</v>
      </c>
      <c r="P225" t="s">
        <v>1037</v>
      </c>
      <c r="Q225" t="s">
        <v>684</v>
      </c>
      <c r="R225" t="s">
        <v>147</v>
      </c>
      <c r="S225" t="s">
        <v>1084</v>
      </c>
      <c r="T225" t="s">
        <v>726</v>
      </c>
      <c r="U225" s="5" t="s">
        <v>484</v>
      </c>
      <c r="V225" t="str">
        <f t="shared" si="25"/>
        <v>024</v>
      </c>
      <c r="W225" t="s">
        <v>727</v>
      </c>
      <c r="X225" t="s">
        <v>485</v>
      </c>
      <c r="Y225">
        <v>2000</v>
      </c>
      <c r="Z225" t="s">
        <v>105</v>
      </c>
      <c r="AA225">
        <v>2481</v>
      </c>
      <c r="AB225" t="s">
        <v>488</v>
      </c>
      <c r="AC225">
        <v>0</v>
      </c>
      <c r="AD225" t="s">
        <v>58</v>
      </c>
      <c r="AE225" s="1">
        <v>9881.5499999999993</v>
      </c>
      <c r="AF225" s="1">
        <v>7243.78</v>
      </c>
      <c r="AG225" s="1">
        <v>6646.79</v>
      </c>
      <c r="AH225" s="1">
        <v>20000</v>
      </c>
      <c r="AI225" s="1">
        <v>10000</v>
      </c>
      <c r="AJ225" s="1">
        <v>11972.22</v>
      </c>
      <c r="AK225" s="1">
        <v>11972.22</v>
      </c>
    </row>
    <row r="226" spans="1:37" hidden="1" x14ac:dyDescent="0.35">
      <c r="A226" t="str">
        <f t="shared" si="21"/>
        <v>1.1-00-2509_25129021_2524910</v>
      </c>
      <c r="B226" t="str">
        <f t="shared" si="24"/>
        <v>1.1-00-X0703602224910</v>
      </c>
      <c r="C226" t="s">
        <v>1027</v>
      </c>
      <c r="D226" t="s">
        <v>639</v>
      </c>
      <c r="E226" t="s">
        <v>643</v>
      </c>
      <c r="F226" t="s">
        <v>812</v>
      </c>
      <c r="G226" t="s">
        <v>815</v>
      </c>
      <c r="H226" t="s">
        <v>855</v>
      </c>
      <c r="I226" t="s">
        <v>857</v>
      </c>
      <c r="J226">
        <v>1</v>
      </c>
      <c r="K226" t="s">
        <v>472</v>
      </c>
      <c r="L226">
        <v>29</v>
      </c>
      <c r="M226" t="s">
        <v>473</v>
      </c>
      <c r="N226" t="s">
        <v>884</v>
      </c>
      <c r="O226" t="s">
        <v>885</v>
      </c>
      <c r="P226" t="s">
        <v>1037</v>
      </c>
      <c r="Q226" t="s">
        <v>684</v>
      </c>
      <c r="R226" t="s">
        <v>147</v>
      </c>
      <c r="S226" t="s">
        <v>1082</v>
      </c>
      <c r="T226" t="s">
        <v>722</v>
      </c>
      <c r="U226" s="5" t="s">
        <v>473</v>
      </c>
      <c r="V226" t="str">
        <f t="shared" si="25"/>
        <v>022</v>
      </c>
      <c r="W226" t="s">
        <v>723</v>
      </c>
      <c r="X226" t="s">
        <v>474</v>
      </c>
      <c r="Y226">
        <v>2000</v>
      </c>
      <c r="Z226" t="s">
        <v>105</v>
      </c>
      <c r="AA226">
        <v>2491</v>
      </c>
      <c r="AB226" t="s">
        <v>374</v>
      </c>
      <c r="AC226">
        <v>0</v>
      </c>
      <c r="AD226" t="s">
        <v>58</v>
      </c>
      <c r="AE226" s="1">
        <v>5860</v>
      </c>
      <c r="AF226" s="1">
        <v>5860</v>
      </c>
      <c r="AG226" s="1">
        <v>5860</v>
      </c>
      <c r="AH226" s="1">
        <v>7000</v>
      </c>
      <c r="AI226" s="1">
        <v>7000</v>
      </c>
      <c r="AJ226" s="1">
        <v>3770.04</v>
      </c>
      <c r="AK226" s="1">
        <v>3770.04</v>
      </c>
    </row>
    <row r="227" spans="1:37" hidden="1" x14ac:dyDescent="0.35">
      <c r="A227" t="str">
        <f t="shared" si="21"/>
        <v>1.1-00-2508_25224016_2524910</v>
      </c>
      <c r="B227" t="str">
        <f t="shared" si="24"/>
        <v>1.1-00-X0703902424910</v>
      </c>
      <c r="C227" t="s">
        <v>1027</v>
      </c>
      <c r="D227" t="s">
        <v>639</v>
      </c>
      <c r="E227" t="s">
        <v>643</v>
      </c>
      <c r="F227" t="s">
        <v>812</v>
      </c>
      <c r="G227" t="s">
        <v>815</v>
      </c>
      <c r="H227" t="s">
        <v>868</v>
      </c>
      <c r="I227" t="s">
        <v>870</v>
      </c>
      <c r="J227">
        <v>2</v>
      </c>
      <c r="K227" t="s">
        <v>148</v>
      </c>
      <c r="L227">
        <v>24</v>
      </c>
      <c r="M227" t="s">
        <v>484</v>
      </c>
      <c r="N227" t="s">
        <v>896</v>
      </c>
      <c r="O227" t="s">
        <v>897</v>
      </c>
      <c r="P227" t="s">
        <v>1037</v>
      </c>
      <c r="Q227" t="s">
        <v>684</v>
      </c>
      <c r="R227" t="s">
        <v>147</v>
      </c>
      <c r="S227" t="s">
        <v>1084</v>
      </c>
      <c r="T227" t="s">
        <v>726</v>
      </c>
      <c r="U227" s="5" t="s">
        <v>484</v>
      </c>
      <c r="V227" t="str">
        <f t="shared" si="25"/>
        <v>024</v>
      </c>
      <c r="W227" t="s">
        <v>727</v>
      </c>
      <c r="X227" t="s">
        <v>485</v>
      </c>
      <c r="Y227">
        <v>2000</v>
      </c>
      <c r="Z227" t="s">
        <v>105</v>
      </c>
      <c r="AA227">
        <v>2491</v>
      </c>
      <c r="AB227" t="s">
        <v>374</v>
      </c>
      <c r="AC227">
        <v>0</v>
      </c>
      <c r="AD227" t="s">
        <v>58</v>
      </c>
      <c r="AE227" s="1">
        <v>71091.16</v>
      </c>
      <c r="AF227" s="1">
        <v>39395.58</v>
      </c>
      <c r="AG227" s="1">
        <v>39395.58</v>
      </c>
      <c r="AH227" s="1">
        <v>100000</v>
      </c>
      <c r="AI227" s="1">
        <v>100000</v>
      </c>
      <c r="AJ227" s="1">
        <v>49863.67</v>
      </c>
      <c r="AK227" s="1">
        <v>49863.67</v>
      </c>
    </row>
    <row r="228" spans="1:37" hidden="1" x14ac:dyDescent="0.35">
      <c r="A228" t="str">
        <f t="shared" si="21"/>
        <v>1.1-00-2511_25249033_25612168</v>
      </c>
      <c r="B228" t="str">
        <f t="shared" si="24"/>
        <v>1.1-00-X07037023612168</v>
      </c>
      <c r="C228" t="s">
        <v>1027</v>
      </c>
      <c r="D228" t="s">
        <v>269</v>
      </c>
      <c r="E228" t="s">
        <v>274</v>
      </c>
      <c r="F228" t="s">
        <v>812</v>
      </c>
      <c r="G228" t="s">
        <v>815</v>
      </c>
      <c r="H228" t="s">
        <v>822</v>
      </c>
      <c r="I228" t="s">
        <v>824</v>
      </c>
      <c r="J228">
        <v>2</v>
      </c>
      <c r="K228" t="s">
        <v>148</v>
      </c>
      <c r="L228">
        <v>49</v>
      </c>
      <c r="M228" t="s">
        <v>149</v>
      </c>
      <c r="N228" t="s">
        <v>823</v>
      </c>
      <c r="O228" t="s">
        <v>825</v>
      </c>
      <c r="P228" t="s">
        <v>1037</v>
      </c>
      <c r="Q228" t="s">
        <v>140</v>
      </c>
      <c r="R228" t="s">
        <v>147</v>
      </c>
      <c r="S228" t="s">
        <v>1068</v>
      </c>
      <c r="T228" t="s">
        <v>141</v>
      </c>
      <c r="U228" s="5" t="s">
        <v>149</v>
      </c>
      <c r="V228" t="s">
        <v>1073</v>
      </c>
      <c r="W228" t="s">
        <v>142</v>
      </c>
      <c r="X228" t="s">
        <v>150</v>
      </c>
      <c r="Y228">
        <v>6000</v>
      </c>
      <c r="Z228" t="s">
        <v>146</v>
      </c>
      <c r="AA228">
        <v>6121</v>
      </c>
      <c r="AB228" t="s">
        <v>145</v>
      </c>
      <c r="AC228">
        <v>68</v>
      </c>
      <c r="AD228" t="s">
        <v>151</v>
      </c>
      <c r="AE228" s="1">
        <v>58472967.090000004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</row>
    <row r="229" spans="1:37" hidden="1" x14ac:dyDescent="0.35">
      <c r="A229" t="str">
        <f t="shared" si="21"/>
        <v>1.1-00-2508_25224016_2525210</v>
      </c>
      <c r="B229" t="str">
        <f t="shared" si="24"/>
        <v>1.1-00-X0703902425210</v>
      </c>
      <c r="C229" t="s">
        <v>1027</v>
      </c>
      <c r="D229" t="s">
        <v>639</v>
      </c>
      <c r="E229" t="s">
        <v>643</v>
      </c>
      <c r="F229" t="s">
        <v>812</v>
      </c>
      <c r="G229" t="s">
        <v>815</v>
      </c>
      <c r="H229" t="s">
        <v>868</v>
      </c>
      <c r="I229" t="s">
        <v>870</v>
      </c>
      <c r="J229">
        <v>2</v>
      </c>
      <c r="K229" t="s">
        <v>148</v>
      </c>
      <c r="L229">
        <v>24</v>
      </c>
      <c r="M229" t="s">
        <v>484</v>
      </c>
      <c r="N229" t="s">
        <v>896</v>
      </c>
      <c r="O229" t="s">
        <v>897</v>
      </c>
      <c r="P229" t="s">
        <v>1037</v>
      </c>
      <c r="Q229" t="s">
        <v>684</v>
      </c>
      <c r="R229" t="s">
        <v>147</v>
      </c>
      <c r="S229" t="s">
        <v>1084</v>
      </c>
      <c r="T229" t="s">
        <v>726</v>
      </c>
      <c r="U229" s="5" t="s">
        <v>484</v>
      </c>
      <c r="V229" t="str">
        <f t="shared" ref="V229:V249" si="26">LEFT(W229,3)</f>
        <v>024</v>
      </c>
      <c r="W229" t="s">
        <v>727</v>
      </c>
      <c r="X229" t="s">
        <v>485</v>
      </c>
      <c r="Y229">
        <v>2000</v>
      </c>
      <c r="Z229" t="s">
        <v>105</v>
      </c>
      <c r="AA229">
        <v>2521</v>
      </c>
      <c r="AB229" t="s">
        <v>375</v>
      </c>
      <c r="AC229">
        <v>0</v>
      </c>
      <c r="AD229" t="s">
        <v>58</v>
      </c>
      <c r="AE229" s="1">
        <v>432224.74</v>
      </c>
      <c r="AF229" s="1">
        <v>417224.74</v>
      </c>
      <c r="AG229" s="1">
        <v>417224.74</v>
      </c>
      <c r="AH229" s="1">
        <v>620880</v>
      </c>
      <c r="AI229" s="1">
        <v>450000</v>
      </c>
      <c r="AJ229" s="1">
        <v>598983.59</v>
      </c>
      <c r="AK229" s="1">
        <v>434989.95</v>
      </c>
    </row>
    <row r="230" spans="1:37" hidden="1" x14ac:dyDescent="0.35">
      <c r="A230" t="str">
        <f t="shared" si="21"/>
        <v>1.1-00-2511_25249033_25613120</v>
      </c>
      <c r="B230" t="str">
        <f t="shared" si="24"/>
        <v>1.1-00-X07037023613120</v>
      </c>
      <c r="C230" t="s">
        <v>1027</v>
      </c>
      <c r="D230" t="s">
        <v>639</v>
      </c>
      <c r="E230" t="s">
        <v>643</v>
      </c>
      <c r="F230" t="s">
        <v>812</v>
      </c>
      <c r="G230" t="s">
        <v>815</v>
      </c>
      <c r="H230" t="s">
        <v>822</v>
      </c>
      <c r="I230" t="s">
        <v>824</v>
      </c>
      <c r="J230">
        <v>2</v>
      </c>
      <c r="K230" t="s">
        <v>148</v>
      </c>
      <c r="L230">
        <v>49</v>
      </c>
      <c r="M230" t="s">
        <v>149</v>
      </c>
      <c r="N230" t="s">
        <v>823</v>
      </c>
      <c r="O230" t="s">
        <v>825</v>
      </c>
      <c r="P230" t="s">
        <v>1037</v>
      </c>
      <c r="Q230" t="s">
        <v>684</v>
      </c>
      <c r="R230" t="s">
        <v>147</v>
      </c>
      <c r="S230" t="s">
        <v>1068</v>
      </c>
      <c r="T230" t="s">
        <v>694</v>
      </c>
      <c r="U230" s="5" t="s">
        <v>149</v>
      </c>
      <c r="V230" t="str">
        <f t="shared" si="26"/>
        <v>023</v>
      </c>
      <c r="W230" t="s">
        <v>695</v>
      </c>
      <c r="X230" t="s">
        <v>150</v>
      </c>
      <c r="Y230">
        <v>6000</v>
      </c>
      <c r="Z230" t="s">
        <v>146</v>
      </c>
      <c r="AA230">
        <v>6131</v>
      </c>
      <c r="AB230" t="s">
        <v>152</v>
      </c>
      <c r="AC230">
        <v>20</v>
      </c>
      <c r="AD230" t="s">
        <v>417</v>
      </c>
      <c r="AE230" s="1">
        <v>0</v>
      </c>
      <c r="AF230" s="1">
        <v>0</v>
      </c>
      <c r="AG230" s="1">
        <v>0</v>
      </c>
      <c r="AH230" s="1">
        <v>56816248.5</v>
      </c>
      <c r="AI230" s="1">
        <v>28408125.199999999</v>
      </c>
      <c r="AJ230" s="1">
        <v>51134623.649999999</v>
      </c>
      <c r="AK230" s="1">
        <v>45452998.799999997</v>
      </c>
    </row>
    <row r="231" spans="1:37" hidden="1" x14ac:dyDescent="0.35">
      <c r="A231" t="str">
        <f t="shared" si="21"/>
        <v>1.1-00-2508_25224016_2525310</v>
      </c>
      <c r="B231" t="str">
        <f t="shared" si="24"/>
        <v>1.1-00-X0703902425310</v>
      </c>
      <c r="C231" t="s">
        <v>1027</v>
      </c>
      <c r="D231" t="s">
        <v>639</v>
      </c>
      <c r="E231" t="s">
        <v>643</v>
      </c>
      <c r="F231" t="s">
        <v>812</v>
      </c>
      <c r="G231" t="s">
        <v>815</v>
      </c>
      <c r="H231" t="s">
        <v>868</v>
      </c>
      <c r="I231" t="s">
        <v>870</v>
      </c>
      <c r="J231">
        <v>2</v>
      </c>
      <c r="K231" t="s">
        <v>148</v>
      </c>
      <c r="L231">
        <v>24</v>
      </c>
      <c r="M231" t="s">
        <v>484</v>
      </c>
      <c r="N231" t="s">
        <v>896</v>
      </c>
      <c r="O231" t="s">
        <v>897</v>
      </c>
      <c r="P231" t="s">
        <v>1037</v>
      </c>
      <c r="Q231" t="s">
        <v>684</v>
      </c>
      <c r="R231" t="s">
        <v>147</v>
      </c>
      <c r="S231" t="s">
        <v>1084</v>
      </c>
      <c r="T231" t="s">
        <v>726</v>
      </c>
      <c r="U231" s="5" t="s">
        <v>484</v>
      </c>
      <c r="V231" t="str">
        <f t="shared" si="26"/>
        <v>024</v>
      </c>
      <c r="W231" t="s">
        <v>727</v>
      </c>
      <c r="X231" t="s">
        <v>485</v>
      </c>
      <c r="Y231">
        <v>2000</v>
      </c>
      <c r="Z231" t="s">
        <v>105</v>
      </c>
      <c r="AA231">
        <v>2531</v>
      </c>
      <c r="AB231" t="s">
        <v>444</v>
      </c>
      <c r="AC231">
        <v>0</v>
      </c>
      <c r="AD231" t="s">
        <v>58</v>
      </c>
      <c r="AE231" s="1">
        <v>4448152.2300000004</v>
      </c>
      <c r="AF231" s="1">
        <v>4262650.17</v>
      </c>
      <c r="AG231" s="1">
        <v>4262650.17</v>
      </c>
      <c r="AH231" s="1">
        <v>6270000</v>
      </c>
      <c r="AI231" s="1">
        <v>5500000</v>
      </c>
      <c r="AJ231" s="1">
        <v>4936256.8899999997</v>
      </c>
      <c r="AK231" s="1">
        <v>4361164.55</v>
      </c>
    </row>
    <row r="232" spans="1:37" hidden="1" x14ac:dyDescent="0.35">
      <c r="A232" t="str">
        <f t="shared" ref="A232:A295" si="27">CONCATENATE(F232,H232,J232,L232,N232,AA232,AC232)</f>
        <v>1.1-00-2509_25225017_2524110</v>
      </c>
      <c r="B232" t="str">
        <f t="shared" ref="B232:B263" si="28">CONCATENATE(C232,P232,S232,V232,AA232,AC232)</f>
        <v>1.1-00-X0703301924110</v>
      </c>
      <c r="C232" t="s">
        <v>1027</v>
      </c>
      <c r="D232" t="s">
        <v>639</v>
      </c>
      <c r="E232" t="s">
        <v>643</v>
      </c>
      <c r="F232" t="s">
        <v>812</v>
      </c>
      <c r="G232" t="s">
        <v>815</v>
      </c>
      <c r="H232" t="s">
        <v>855</v>
      </c>
      <c r="I232" t="s">
        <v>857</v>
      </c>
      <c r="J232">
        <v>2</v>
      </c>
      <c r="K232" t="s">
        <v>148</v>
      </c>
      <c r="L232">
        <v>25</v>
      </c>
      <c r="M232" t="s">
        <v>404</v>
      </c>
      <c r="N232" t="s">
        <v>856</v>
      </c>
      <c r="O232" t="s">
        <v>858</v>
      </c>
      <c r="P232" t="s">
        <v>1037</v>
      </c>
      <c r="Q232" t="s">
        <v>684</v>
      </c>
      <c r="R232" t="s">
        <v>147</v>
      </c>
      <c r="S232" t="s">
        <v>1064</v>
      </c>
      <c r="T232" t="s">
        <v>685</v>
      </c>
      <c r="U232" s="5" t="s">
        <v>404</v>
      </c>
      <c r="V232" t="str">
        <f t="shared" si="26"/>
        <v>019</v>
      </c>
      <c r="W232" t="s">
        <v>686</v>
      </c>
      <c r="X232" t="s">
        <v>405</v>
      </c>
      <c r="Y232">
        <v>2000</v>
      </c>
      <c r="Z232" t="s">
        <v>105</v>
      </c>
      <c r="AA232">
        <v>2411</v>
      </c>
      <c r="AB232" t="s">
        <v>369</v>
      </c>
      <c r="AC232">
        <v>0</v>
      </c>
      <c r="AD232" t="s">
        <v>58</v>
      </c>
      <c r="AE232" s="1">
        <v>56125.440000000002</v>
      </c>
      <c r="AF232" s="1">
        <v>56125.440000000002</v>
      </c>
      <c r="AG232" s="1">
        <v>56125.440000000002</v>
      </c>
      <c r="AH232" s="1">
        <v>773904</v>
      </c>
      <c r="AI232" s="1">
        <v>236389.6</v>
      </c>
      <c r="AJ232" s="1">
        <v>715967.48</v>
      </c>
      <c r="AK232" s="1">
        <v>235967.81</v>
      </c>
    </row>
    <row r="233" spans="1:37" hidden="1" x14ac:dyDescent="0.35">
      <c r="A233" t="str">
        <f t="shared" si="27"/>
        <v>1.1-00-2509_25225017_2524210</v>
      </c>
      <c r="B233" t="str">
        <f t="shared" si="28"/>
        <v>1.1-00-X0703301924210</v>
      </c>
      <c r="C233" t="s">
        <v>1027</v>
      </c>
      <c r="D233" t="s">
        <v>639</v>
      </c>
      <c r="E233" t="s">
        <v>643</v>
      </c>
      <c r="F233" t="s">
        <v>812</v>
      </c>
      <c r="G233" t="s">
        <v>815</v>
      </c>
      <c r="H233" t="s">
        <v>855</v>
      </c>
      <c r="I233" t="s">
        <v>857</v>
      </c>
      <c r="J233">
        <v>2</v>
      </c>
      <c r="K233" t="s">
        <v>148</v>
      </c>
      <c r="L233">
        <v>25</v>
      </c>
      <c r="M233" t="s">
        <v>404</v>
      </c>
      <c r="N233" t="s">
        <v>856</v>
      </c>
      <c r="O233" t="s">
        <v>858</v>
      </c>
      <c r="P233" t="s">
        <v>1037</v>
      </c>
      <c r="Q233" t="s">
        <v>684</v>
      </c>
      <c r="R233" t="s">
        <v>147</v>
      </c>
      <c r="S233" t="s">
        <v>1064</v>
      </c>
      <c r="T233" t="s">
        <v>685</v>
      </c>
      <c r="U233" s="5" t="s">
        <v>404</v>
      </c>
      <c r="V233" t="str">
        <f t="shared" si="26"/>
        <v>019</v>
      </c>
      <c r="W233" t="s">
        <v>686</v>
      </c>
      <c r="X233" t="s">
        <v>405</v>
      </c>
      <c r="Y233">
        <v>2000</v>
      </c>
      <c r="Z233" t="s">
        <v>105</v>
      </c>
      <c r="AA233">
        <v>2421</v>
      </c>
      <c r="AB233" t="s">
        <v>370</v>
      </c>
      <c r="AC233">
        <v>0</v>
      </c>
      <c r="AD233" t="s">
        <v>58</v>
      </c>
      <c r="AE233" s="1">
        <v>12729419.48</v>
      </c>
      <c r="AF233" s="1">
        <v>12293269.859999999</v>
      </c>
      <c r="AG233" s="1">
        <v>12293269.859999999</v>
      </c>
      <c r="AH233" s="1">
        <v>16464553.470000001</v>
      </c>
      <c r="AI233" s="1">
        <v>12100000</v>
      </c>
      <c r="AJ233" s="1">
        <v>14730334.199999999</v>
      </c>
      <c r="AK233" s="1">
        <v>13711705.02</v>
      </c>
    </row>
    <row r="234" spans="1:37" hidden="1" x14ac:dyDescent="0.35">
      <c r="A234" t="str">
        <f t="shared" si="27"/>
        <v>1.1-00-2508_25622015_2556910</v>
      </c>
      <c r="B234" t="str">
        <f t="shared" si="28"/>
        <v>1.1-00-X0201200956910</v>
      </c>
      <c r="C234" t="s">
        <v>1027</v>
      </c>
      <c r="D234" t="s">
        <v>639</v>
      </c>
      <c r="E234" t="s">
        <v>643</v>
      </c>
      <c r="F234" t="s">
        <v>812</v>
      </c>
      <c r="G234" t="s">
        <v>815</v>
      </c>
      <c r="H234" t="s">
        <v>868</v>
      </c>
      <c r="I234" t="s">
        <v>870</v>
      </c>
      <c r="J234">
        <v>6</v>
      </c>
      <c r="K234" t="s">
        <v>164</v>
      </c>
      <c r="L234">
        <v>22</v>
      </c>
      <c r="M234" t="s">
        <v>443</v>
      </c>
      <c r="N234" t="s">
        <v>872</v>
      </c>
      <c r="O234" t="s">
        <v>873</v>
      </c>
      <c r="P234" t="s">
        <v>1034</v>
      </c>
      <c r="Q234" t="s">
        <v>644</v>
      </c>
      <c r="R234" t="s">
        <v>178</v>
      </c>
      <c r="S234" t="s">
        <v>1072</v>
      </c>
      <c r="T234" t="s">
        <v>703</v>
      </c>
      <c r="U234" s="5" t="s">
        <v>443</v>
      </c>
      <c r="V234" t="str">
        <f t="shared" si="26"/>
        <v>009</v>
      </c>
      <c r="W234" t="s">
        <v>700</v>
      </c>
      <c r="X234" t="s">
        <v>180</v>
      </c>
      <c r="Y234">
        <v>5000</v>
      </c>
      <c r="Z234" t="s">
        <v>118</v>
      </c>
      <c r="AA234">
        <v>5691</v>
      </c>
      <c r="AB234" t="s">
        <v>210</v>
      </c>
      <c r="AC234">
        <v>0</v>
      </c>
      <c r="AD234" t="s">
        <v>58</v>
      </c>
      <c r="AE234" s="1">
        <v>1581950</v>
      </c>
      <c r="AF234" s="1">
        <v>1581950</v>
      </c>
      <c r="AG234" s="1">
        <v>1581950</v>
      </c>
      <c r="AH234" s="1">
        <v>845000</v>
      </c>
      <c r="AI234" s="1">
        <v>1000000</v>
      </c>
      <c r="AJ234" s="1">
        <v>739807.05</v>
      </c>
      <c r="AK234" s="1">
        <v>739807.05</v>
      </c>
    </row>
    <row r="235" spans="1:37" hidden="1" x14ac:dyDescent="0.35">
      <c r="A235" t="str">
        <f t="shared" si="27"/>
        <v>21710</v>
      </c>
      <c r="B235" t="str">
        <f t="shared" si="28"/>
        <v>1.1-00-X0201501021710</v>
      </c>
      <c r="C235" t="s">
        <v>1027</v>
      </c>
      <c r="D235" t="s">
        <v>639</v>
      </c>
      <c r="E235" t="s">
        <v>643</v>
      </c>
      <c r="P235" t="s">
        <v>1034</v>
      </c>
      <c r="Q235" t="s">
        <v>644</v>
      </c>
      <c r="R235" t="s">
        <v>178</v>
      </c>
      <c r="S235" t="s">
        <v>1056</v>
      </c>
      <c r="T235" t="s">
        <v>660</v>
      </c>
      <c r="U235" s="5" t="s">
        <v>661</v>
      </c>
      <c r="V235" t="str">
        <f t="shared" si="26"/>
        <v>010</v>
      </c>
      <c r="W235" t="s">
        <v>658</v>
      </c>
      <c r="X235" t="s">
        <v>276</v>
      </c>
      <c r="Y235">
        <v>2000</v>
      </c>
      <c r="Z235" t="s">
        <v>105</v>
      </c>
      <c r="AA235">
        <v>2171</v>
      </c>
      <c r="AB235" t="s">
        <v>127</v>
      </c>
      <c r="AC235">
        <v>0</v>
      </c>
      <c r="AD235" t="s">
        <v>58</v>
      </c>
      <c r="AE235" s="1">
        <v>0</v>
      </c>
      <c r="AF235" s="1">
        <v>0</v>
      </c>
      <c r="AG235" s="1">
        <v>0</v>
      </c>
      <c r="AH235" s="1">
        <v>300000</v>
      </c>
      <c r="AI235" s="1">
        <v>300000</v>
      </c>
      <c r="AJ235" s="1">
        <v>295800</v>
      </c>
      <c r="AK235" s="1">
        <v>295800</v>
      </c>
    </row>
    <row r="236" spans="1:37" hidden="1" x14ac:dyDescent="0.35">
      <c r="A236" t="str">
        <f t="shared" si="27"/>
        <v>24110</v>
      </c>
      <c r="B236" t="str">
        <f t="shared" si="28"/>
        <v>1.1-00-X0201501024110</v>
      </c>
      <c r="C236" t="s">
        <v>1027</v>
      </c>
      <c r="D236" t="s">
        <v>639</v>
      </c>
      <c r="E236" t="s">
        <v>643</v>
      </c>
      <c r="P236" t="s">
        <v>1034</v>
      </c>
      <c r="Q236" t="s">
        <v>644</v>
      </c>
      <c r="R236" t="s">
        <v>178</v>
      </c>
      <c r="S236" t="s">
        <v>1056</v>
      </c>
      <c r="T236" t="s">
        <v>660</v>
      </c>
      <c r="U236" s="5" t="s">
        <v>661</v>
      </c>
      <c r="V236" t="str">
        <f t="shared" si="26"/>
        <v>010</v>
      </c>
      <c r="W236" t="s">
        <v>658</v>
      </c>
      <c r="X236" t="s">
        <v>276</v>
      </c>
      <c r="Y236">
        <v>2000</v>
      </c>
      <c r="Z236" t="s">
        <v>105</v>
      </c>
      <c r="AA236">
        <v>2411</v>
      </c>
      <c r="AB236" t="s">
        <v>369</v>
      </c>
      <c r="AC236">
        <v>0</v>
      </c>
      <c r="AD236" t="s">
        <v>58</v>
      </c>
      <c r="AE236" s="1">
        <v>0</v>
      </c>
      <c r="AF236" s="1">
        <v>0</v>
      </c>
      <c r="AG236" s="1">
        <v>0</v>
      </c>
      <c r="AH236" s="1">
        <v>150000</v>
      </c>
      <c r="AI236" s="1">
        <v>150000</v>
      </c>
      <c r="AJ236" s="1">
        <v>35869.29</v>
      </c>
      <c r="AK236" s="1">
        <v>35869.29</v>
      </c>
    </row>
    <row r="237" spans="1:37" hidden="1" x14ac:dyDescent="0.35">
      <c r="A237" t="str">
        <f t="shared" si="27"/>
        <v>24210</v>
      </c>
      <c r="B237" t="str">
        <f t="shared" si="28"/>
        <v>1.1-00-X0201501024210</v>
      </c>
      <c r="C237" t="s">
        <v>1027</v>
      </c>
      <c r="D237" t="s">
        <v>639</v>
      </c>
      <c r="E237" t="s">
        <v>643</v>
      </c>
      <c r="P237" t="s">
        <v>1034</v>
      </c>
      <c r="Q237" t="s">
        <v>644</v>
      </c>
      <c r="R237" t="s">
        <v>178</v>
      </c>
      <c r="S237" t="s">
        <v>1056</v>
      </c>
      <c r="T237" t="s">
        <v>660</v>
      </c>
      <c r="U237" s="5" t="s">
        <v>661</v>
      </c>
      <c r="V237" t="str">
        <f t="shared" si="26"/>
        <v>010</v>
      </c>
      <c r="W237" t="s">
        <v>658</v>
      </c>
      <c r="X237" t="s">
        <v>276</v>
      </c>
      <c r="Y237">
        <v>2000</v>
      </c>
      <c r="Z237" t="s">
        <v>105</v>
      </c>
      <c r="AA237">
        <v>2421</v>
      </c>
      <c r="AB237" t="s">
        <v>370</v>
      </c>
      <c r="AC237">
        <v>0</v>
      </c>
      <c r="AD237" t="s">
        <v>58</v>
      </c>
      <c r="AE237" s="1">
        <v>0</v>
      </c>
      <c r="AF237" s="1">
        <v>0</v>
      </c>
      <c r="AG237" s="1">
        <v>0</v>
      </c>
      <c r="AH237" s="1">
        <v>100000</v>
      </c>
      <c r="AI237" s="1">
        <v>100000</v>
      </c>
      <c r="AJ237" s="1">
        <v>72856.240000000005</v>
      </c>
      <c r="AK237" s="1">
        <v>72856.240000000005</v>
      </c>
    </row>
    <row r="238" spans="1:37" hidden="1" x14ac:dyDescent="0.35">
      <c r="A238" t="str">
        <f t="shared" si="27"/>
        <v>24410</v>
      </c>
      <c r="B238" t="str">
        <f t="shared" si="28"/>
        <v>1.1-00-X0201501024410</v>
      </c>
      <c r="C238" t="s">
        <v>1027</v>
      </c>
      <c r="D238" t="s">
        <v>639</v>
      </c>
      <c r="E238" t="s">
        <v>643</v>
      </c>
      <c r="P238" t="s">
        <v>1034</v>
      </c>
      <c r="Q238" t="s">
        <v>644</v>
      </c>
      <c r="R238" t="s">
        <v>178</v>
      </c>
      <c r="S238" t="s">
        <v>1056</v>
      </c>
      <c r="T238" t="s">
        <v>660</v>
      </c>
      <c r="U238" s="5" t="s">
        <v>661</v>
      </c>
      <c r="V238" t="str">
        <f t="shared" si="26"/>
        <v>010</v>
      </c>
      <c r="W238" t="s">
        <v>658</v>
      </c>
      <c r="X238" t="s">
        <v>276</v>
      </c>
      <c r="Y238">
        <v>2000</v>
      </c>
      <c r="Z238" t="s">
        <v>105</v>
      </c>
      <c r="AA238">
        <v>2441</v>
      </c>
      <c r="AB238" t="s">
        <v>662</v>
      </c>
      <c r="AC238">
        <v>0</v>
      </c>
      <c r="AD238" t="s">
        <v>58</v>
      </c>
      <c r="AE238" s="1">
        <v>0</v>
      </c>
      <c r="AF238" s="1">
        <v>0</v>
      </c>
      <c r="AG238" s="1">
        <v>0</v>
      </c>
      <c r="AH238" s="1">
        <v>100000</v>
      </c>
      <c r="AI238" s="1">
        <v>100000</v>
      </c>
      <c r="AJ238" s="1">
        <v>22981.31</v>
      </c>
      <c r="AK238" s="1">
        <v>22981.31</v>
      </c>
    </row>
    <row r="239" spans="1:37" hidden="1" x14ac:dyDescent="0.35">
      <c r="A239" t="str">
        <f t="shared" si="27"/>
        <v>24710</v>
      </c>
      <c r="B239" t="str">
        <f t="shared" si="28"/>
        <v>1.1-00-X0201501024710</v>
      </c>
      <c r="C239" t="s">
        <v>1027</v>
      </c>
      <c r="D239" t="s">
        <v>639</v>
      </c>
      <c r="E239" t="s">
        <v>643</v>
      </c>
      <c r="P239" t="s">
        <v>1034</v>
      </c>
      <c r="Q239" t="s">
        <v>644</v>
      </c>
      <c r="R239" t="s">
        <v>178</v>
      </c>
      <c r="S239" t="s">
        <v>1056</v>
      </c>
      <c r="T239" t="s">
        <v>660</v>
      </c>
      <c r="U239" s="5" t="s">
        <v>661</v>
      </c>
      <c r="V239" t="str">
        <f t="shared" si="26"/>
        <v>010</v>
      </c>
      <c r="W239" t="s">
        <v>658</v>
      </c>
      <c r="X239" t="s">
        <v>276</v>
      </c>
      <c r="Y239">
        <v>2000</v>
      </c>
      <c r="Z239" t="s">
        <v>105</v>
      </c>
      <c r="AA239">
        <v>2471</v>
      </c>
      <c r="AB239" t="s">
        <v>373</v>
      </c>
      <c r="AC239">
        <v>0</v>
      </c>
      <c r="AD239" t="s">
        <v>58</v>
      </c>
      <c r="AE239" s="1">
        <v>0</v>
      </c>
      <c r="AF239" s="1">
        <v>0</v>
      </c>
      <c r="AG239" s="1">
        <v>0</v>
      </c>
      <c r="AH239" s="1">
        <v>150000</v>
      </c>
      <c r="AI239" s="1">
        <v>150000</v>
      </c>
      <c r="AJ239" s="1">
        <v>78283.91</v>
      </c>
      <c r="AK239" s="1">
        <v>78283.91</v>
      </c>
    </row>
    <row r="240" spans="1:37" hidden="1" x14ac:dyDescent="0.35">
      <c r="A240" t="str">
        <f t="shared" si="27"/>
        <v>24910</v>
      </c>
      <c r="B240" t="str">
        <f t="shared" si="28"/>
        <v>1.1-00-X0201501024910</v>
      </c>
      <c r="C240" t="s">
        <v>1027</v>
      </c>
      <c r="D240" t="s">
        <v>639</v>
      </c>
      <c r="E240" t="s">
        <v>643</v>
      </c>
      <c r="P240" t="s">
        <v>1034</v>
      </c>
      <c r="Q240" t="s">
        <v>644</v>
      </c>
      <c r="R240" t="s">
        <v>178</v>
      </c>
      <c r="S240" t="s">
        <v>1056</v>
      </c>
      <c r="T240" t="s">
        <v>660</v>
      </c>
      <c r="U240" s="5" t="s">
        <v>661</v>
      </c>
      <c r="V240" t="str">
        <f t="shared" si="26"/>
        <v>010</v>
      </c>
      <c r="W240" t="s">
        <v>658</v>
      </c>
      <c r="X240" t="s">
        <v>276</v>
      </c>
      <c r="Y240">
        <v>2000</v>
      </c>
      <c r="Z240" t="s">
        <v>105</v>
      </c>
      <c r="AA240">
        <v>2491</v>
      </c>
      <c r="AB240" t="s">
        <v>374</v>
      </c>
      <c r="AC240">
        <v>0</v>
      </c>
      <c r="AD240" t="s">
        <v>58</v>
      </c>
      <c r="AE240" s="1">
        <v>0</v>
      </c>
      <c r="AF240" s="1">
        <v>0</v>
      </c>
      <c r="AG240" s="1">
        <v>0</v>
      </c>
      <c r="AH240" s="1">
        <v>500000</v>
      </c>
      <c r="AI240" s="1">
        <v>500000</v>
      </c>
      <c r="AJ240" s="1">
        <v>367992.88</v>
      </c>
      <c r="AK240" s="1">
        <v>281804.74</v>
      </c>
    </row>
    <row r="241" spans="1:37" hidden="1" x14ac:dyDescent="0.35">
      <c r="A241" t="str">
        <f t="shared" si="27"/>
        <v>1.1-00-2510_25036028_2524910</v>
      </c>
      <c r="B241" t="str">
        <f t="shared" si="28"/>
        <v>1.1-00-X0201401024910</v>
      </c>
      <c r="C241" t="s">
        <v>1027</v>
      </c>
      <c r="D241" t="s">
        <v>639</v>
      </c>
      <c r="E241" t="s">
        <v>643</v>
      </c>
      <c r="F241" t="s">
        <v>812</v>
      </c>
      <c r="G241" t="s">
        <v>815</v>
      </c>
      <c r="H241" t="s">
        <v>898</v>
      </c>
      <c r="I241" t="s">
        <v>900</v>
      </c>
      <c r="J241">
        <v>0</v>
      </c>
      <c r="K241" t="s">
        <v>255</v>
      </c>
      <c r="L241">
        <v>36</v>
      </c>
      <c r="M241" t="s">
        <v>931</v>
      </c>
      <c r="N241" t="s">
        <v>930</v>
      </c>
      <c r="O241" t="s">
        <v>932</v>
      </c>
      <c r="P241" t="s">
        <v>1034</v>
      </c>
      <c r="Q241" t="s">
        <v>644</v>
      </c>
      <c r="R241" t="s">
        <v>178</v>
      </c>
      <c r="S241" t="s">
        <v>1055</v>
      </c>
      <c r="T241" t="s">
        <v>657</v>
      </c>
      <c r="U241" s="5" t="s">
        <v>659</v>
      </c>
      <c r="V241" t="str">
        <f t="shared" si="26"/>
        <v>010</v>
      </c>
      <c r="W241" t="s">
        <v>658</v>
      </c>
      <c r="X241" t="s">
        <v>276</v>
      </c>
      <c r="Y241">
        <v>2000</v>
      </c>
      <c r="Z241" t="s">
        <v>105</v>
      </c>
      <c r="AA241">
        <v>2491</v>
      </c>
      <c r="AB241" t="s">
        <v>374</v>
      </c>
      <c r="AC241">
        <v>0</v>
      </c>
      <c r="AD241" t="s">
        <v>58</v>
      </c>
      <c r="AE241" s="1">
        <v>0</v>
      </c>
      <c r="AF241" s="1">
        <v>0</v>
      </c>
      <c r="AG241" s="1">
        <v>0</v>
      </c>
      <c r="AH241" s="1">
        <v>21000</v>
      </c>
      <c r="AI241" s="1">
        <v>0</v>
      </c>
      <c r="AJ241" s="1">
        <v>8383.9599999999991</v>
      </c>
      <c r="AK241" s="1">
        <v>8383.9599999999991</v>
      </c>
    </row>
    <row r="242" spans="1:37" hidden="1" x14ac:dyDescent="0.35">
      <c r="A242" t="str">
        <f t="shared" si="27"/>
        <v>26110</v>
      </c>
      <c r="B242" t="str">
        <f t="shared" si="28"/>
        <v>1.1-00-X0201501026110</v>
      </c>
      <c r="C242" t="s">
        <v>1027</v>
      </c>
      <c r="D242" t="s">
        <v>639</v>
      </c>
      <c r="E242" t="s">
        <v>643</v>
      </c>
      <c r="P242" t="s">
        <v>1034</v>
      </c>
      <c r="Q242" t="s">
        <v>644</v>
      </c>
      <c r="R242" t="s">
        <v>178</v>
      </c>
      <c r="S242" t="s">
        <v>1056</v>
      </c>
      <c r="T242" t="s">
        <v>660</v>
      </c>
      <c r="U242" s="5" t="s">
        <v>661</v>
      </c>
      <c r="V242" t="str">
        <f t="shared" si="26"/>
        <v>010</v>
      </c>
      <c r="W242" t="s">
        <v>658</v>
      </c>
      <c r="X242" t="s">
        <v>276</v>
      </c>
      <c r="Y242">
        <v>2000</v>
      </c>
      <c r="Z242" t="s">
        <v>105</v>
      </c>
      <c r="AA242">
        <v>2611</v>
      </c>
      <c r="AB242" t="s">
        <v>128</v>
      </c>
      <c r="AC242">
        <v>0</v>
      </c>
      <c r="AD242" t="s">
        <v>58</v>
      </c>
      <c r="AE242" s="1">
        <v>0</v>
      </c>
      <c r="AF242" s="1">
        <v>0</v>
      </c>
      <c r="AG242" s="1">
        <v>0</v>
      </c>
      <c r="AH242" s="1">
        <v>50000</v>
      </c>
      <c r="AI242" s="1">
        <v>0</v>
      </c>
      <c r="AJ242" s="1">
        <v>0</v>
      </c>
      <c r="AK242" s="1">
        <v>0</v>
      </c>
    </row>
    <row r="243" spans="1:37" hidden="1" x14ac:dyDescent="0.35">
      <c r="A243" t="str">
        <f t="shared" si="27"/>
        <v>27210</v>
      </c>
      <c r="B243" t="str">
        <f t="shared" si="28"/>
        <v>1.1-00-X0201501027210</v>
      </c>
      <c r="C243" t="s">
        <v>1027</v>
      </c>
      <c r="D243" t="s">
        <v>639</v>
      </c>
      <c r="E243" t="s">
        <v>643</v>
      </c>
      <c r="P243" t="s">
        <v>1034</v>
      </c>
      <c r="Q243" t="s">
        <v>644</v>
      </c>
      <c r="R243" t="s">
        <v>178</v>
      </c>
      <c r="S243" t="s">
        <v>1056</v>
      </c>
      <c r="T243" t="s">
        <v>660</v>
      </c>
      <c r="U243" s="5" t="s">
        <v>661</v>
      </c>
      <c r="V243" t="str">
        <f t="shared" si="26"/>
        <v>010</v>
      </c>
      <c r="W243" t="s">
        <v>658</v>
      </c>
      <c r="X243" t="s">
        <v>276</v>
      </c>
      <c r="Y243">
        <v>2000</v>
      </c>
      <c r="Z243" t="s">
        <v>105</v>
      </c>
      <c r="AA243">
        <v>2721</v>
      </c>
      <c r="AB243" t="s">
        <v>377</v>
      </c>
      <c r="AC243">
        <v>0</v>
      </c>
      <c r="AD243" t="s">
        <v>58</v>
      </c>
      <c r="AE243" s="1">
        <v>0</v>
      </c>
      <c r="AF243" s="1">
        <v>0</v>
      </c>
      <c r="AG243" s="1">
        <v>0</v>
      </c>
      <c r="AH243" s="1">
        <v>300000</v>
      </c>
      <c r="AI243" s="1">
        <v>300000</v>
      </c>
      <c r="AJ243" s="1">
        <v>8706.8799999999992</v>
      </c>
      <c r="AK243" s="1">
        <v>8706.8799999999992</v>
      </c>
    </row>
    <row r="244" spans="1:37" hidden="1" x14ac:dyDescent="0.35">
      <c r="A244" t="str">
        <f t="shared" si="27"/>
        <v>1.1-00-2510_25036028_2527310</v>
      </c>
      <c r="B244" t="str">
        <f t="shared" si="28"/>
        <v>1.1-00-X0201401027310</v>
      </c>
      <c r="C244" t="s">
        <v>1027</v>
      </c>
      <c r="D244" t="s">
        <v>639</v>
      </c>
      <c r="E244" t="s">
        <v>643</v>
      </c>
      <c r="F244" t="s">
        <v>812</v>
      </c>
      <c r="G244" t="s">
        <v>815</v>
      </c>
      <c r="H244" t="s">
        <v>898</v>
      </c>
      <c r="I244" t="s">
        <v>900</v>
      </c>
      <c r="J244">
        <v>0</v>
      </c>
      <c r="K244" t="s">
        <v>255</v>
      </c>
      <c r="L244">
        <v>36</v>
      </c>
      <c r="M244" t="s">
        <v>931</v>
      </c>
      <c r="N244" t="s">
        <v>930</v>
      </c>
      <c r="O244" t="s">
        <v>932</v>
      </c>
      <c r="P244" t="s">
        <v>1034</v>
      </c>
      <c r="Q244" t="s">
        <v>644</v>
      </c>
      <c r="R244" t="s">
        <v>178</v>
      </c>
      <c r="S244" t="s">
        <v>1055</v>
      </c>
      <c r="T244" t="s">
        <v>657</v>
      </c>
      <c r="U244" s="5" t="s">
        <v>659</v>
      </c>
      <c r="V244" t="str">
        <f t="shared" si="26"/>
        <v>010</v>
      </c>
      <c r="W244" t="s">
        <v>658</v>
      </c>
      <c r="X244" t="s">
        <v>276</v>
      </c>
      <c r="Y244">
        <v>2000</v>
      </c>
      <c r="Z244" t="s">
        <v>105</v>
      </c>
      <c r="AA244">
        <v>2731</v>
      </c>
      <c r="AB244" t="s">
        <v>222</v>
      </c>
      <c r="AC244">
        <v>0</v>
      </c>
      <c r="AD244" t="s">
        <v>58</v>
      </c>
      <c r="AE244" s="1">
        <v>0</v>
      </c>
      <c r="AF244" s="1">
        <v>0</v>
      </c>
      <c r="AG244" s="1">
        <v>0</v>
      </c>
      <c r="AH244" s="1">
        <v>24000</v>
      </c>
      <c r="AI244" s="1">
        <v>0</v>
      </c>
      <c r="AJ244" s="1">
        <v>19986.8</v>
      </c>
      <c r="AK244" s="1">
        <v>19986.8</v>
      </c>
    </row>
    <row r="245" spans="1:37" hidden="1" x14ac:dyDescent="0.35">
      <c r="A245" t="str">
        <f t="shared" si="27"/>
        <v>1.1-00-2510_25036028_2529110</v>
      </c>
      <c r="B245" t="str">
        <f t="shared" si="28"/>
        <v>1.1-00-X0201401029110</v>
      </c>
      <c r="C245" t="s">
        <v>1027</v>
      </c>
      <c r="D245" t="s">
        <v>639</v>
      </c>
      <c r="E245" t="s">
        <v>643</v>
      </c>
      <c r="F245" t="s">
        <v>812</v>
      </c>
      <c r="G245" t="s">
        <v>815</v>
      </c>
      <c r="H245" t="s">
        <v>898</v>
      </c>
      <c r="I245" t="s">
        <v>900</v>
      </c>
      <c r="J245">
        <v>0</v>
      </c>
      <c r="K245" t="s">
        <v>255</v>
      </c>
      <c r="L245">
        <v>36</v>
      </c>
      <c r="M245" t="s">
        <v>931</v>
      </c>
      <c r="N245" t="s">
        <v>930</v>
      </c>
      <c r="O245" t="s">
        <v>932</v>
      </c>
      <c r="P245" t="s">
        <v>1034</v>
      </c>
      <c r="Q245" t="s">
        <v>644</v>
      </c>
      <c r="R245" t="s">
        <v>178</v>
      </c>
      <c r="S245" t="s">
        <v>1055</v>
      </c>
      <c r="T245" t="s">
        <v>657</v>
      </c>
      <c r="U245" s="5" t="s">
        <v>659</v>
      </c>
      <c r="V245" t="str">
        <f t="shared" si="26"/>
        <v>010</v>
      </c>
      <c r="W245" t="s">
        <v>658</v>
      </c>
      <c r="X245" t="s">
        <v>276</v>
      </c>
      <c r="Y245">
        <v>2000</v>
      </c>
      <c r="Z245" t="s">
        <v>105</v>
      </c>
      <c r="AA245">
        <v>2911</v>
      </c>
      <c r="AB245" t="s">
        <v>312</v>
      </c>
      <c r="AC245">
        <v>0</v>
      </c>
      <c r="AD245" t="s">
        <v>58</v>
      </c>
      <c r="AE245" s="1">
        <v>0</v>
      </c>
      <c r="AF245" s="1">
        <v>0</v>
      </c>
      <c r="AG245" s="1">
        <v>0</v>
      </c>
      <c r="AH245" s="1">
        <v>30300</v>
      </c>
      <c r="AI245" s="1">
        <v>0</v>
      </c>
      <c r="AJ245" s="1">
        <v>15025.71</v>
      </c>
      <c r="AK245" s="1">
        <v>15025.71</v>
      </c>
    </row>
    <row r="246" spans="1:37" hidden="1" x14ac:dyDescent="0.35">
      <c r="A246" t="str">
        <f t="shared" si="27"/>
        <v>1.1-00-2502_2553002_2558110</v>
      </c>
      <c r="B246" t="str">
        <f t="shared" si="28"/>
        <v>1.1-00-X0200700758110</v>
      </c>
      <c r="C246" t="s">
        <v>1027</v>
      </c>
      <c r="D246" t="s">
        <v>639</v>
      </c>
      <c r="E246" t="s">
        <v>643</v>
      </c>
      <c r="F246" t="s">
        <v>812</v>
      </c>
      <c r="G246" t="s">
        <v>815</v>
      </c>
      <c r="H246" t="s">
        <v>829</v>
      </c>
      <c r="I246" t="s">
        <v>178</v>
      </c>
      <c r="J246">
        <v>5</v>
      </c>
      <c r="K246" t="s">
        <v>810</v>
      </c>
      <c r="L246">
        <v>3</v>
      </c>
      <c r="M246" t="s">
        <v>691</v>
      </c>
      <c r="N246" t="s">
        <v>830</v>
      </c>
      <c r="O246" t="s">
        <v>832</v>
      </c>
      <c r="P246" t="s">
        <v>1034</v>
      </c>
      <c r="Q246" t="s">
        <v>644</v>
      </c>
      <c r="R246" t="s">
        <v>178</v>
      </c>
      <c r="S246" t="s">
        <v>1066</v>
      </c>
      <c r="T246" t="s">
        <v>690</v>
      </c>
      <c r="U246" s="5" t="s">
        <v>691</v>
      </c>
      <c r="V246" t="str">
        <f t="shared" si="26"/>
        <v>007</v>
      </c>
      <c r="W246" t="s">
        <v>646</v>
      </c>
      <c r="X246" t="s">
        <v>257</v>
      </c>
      <c r="Y246">
        <v>5000</v>
      </c>
      <c r="Z246" t="s">
        <v>118</v>
      </c>
      <c r="AA246">
        <v>5811</v>
      </c>
      <c r="AB246" t="s">
        <v>251</v>
      </c>
      <c r="AC246">
        <v>0</v>
      </c>
      <c r="AD246" t="s">
        <v>58</v>
      </c>
      <c r="AE246" s="1">
        <v>34325555.600000001</v>
      </c>
      <c r="AF246" s="1">
        <v>30202068.09</v>
      </c>
      <c r="AG246" s="1">
        <v>29504344.09</v>
      </c>
      <c r="AH246" s="1">
        <v>0</v>
      </c>
      <c r="AI246" s="1">
        <v>0</v>
      </c>
      <c r="AJ246" s="1">
        <v>0</v>
      </c>
      <c r="AK246" s="1">
        <v>0</v>
      </c>
    </row>
    <row r="247" spans="1:37" hidden="1" x14ac:dyDescent="0.35">
      <c r="A247" t="str">
        <f t="shared" si="27"/>
        <v>33910</v>
      </c>
      <c r="B247" t="str">
        <f t="shared" si="28"/>
        <v>1.1-00-X0201000833910</v>
      </c>
      <c r="C247" t="s">
        <v>1027</v>
      </c>
      <c r="D247" t="s">
        <v>639</v>
      </c>
      <c r="E247" t="s">
        <v>643</v>
      </c>
      <c r="P247" t="s">
        <v>1034</v>
      </c>
      <c r="Q247" t="s">
        <v>644</v>
      </c>
      <c r="R247" t="s">
        <v>178</v>
      </c>
      <c r="S247" t="s">
        <v>1079</v>
      </c>
      <c r="T247" t="s">
        <v>718</v>
      </c>
      <c r="U247" s="5" t="s">
        <v>464</v>
      </c>
      <c r="V247" t="str">
        <f t="shared" si="26"/>
        <v>008</v>
      </c>
      <c r="W247" t="s">
        <v>719</v>
      </c>
      <c r="X247" t="s">
        <v>465</v>
      </c>
      <c r="Y247">
        <v>3000</v>
      </c>
      <c r="Z247" t="s">
        <v>56</v>
      </c>
      <c r="AA247">
        <v>3391</v>
      </c>
      <c r="AB247" t="s">
        <v>129</v>
      </c>
      <c r="AC247">
        <v>0</v>
      </c>
      <c r="AD247" t="s">
        <v>58</v>
      </c>
      <c r="AE247" s="1">
        <v>0</v>
      </c>
      <c r="AF247" s="1">
        <v>0</v>
      </c>
      <c r="AG247" s="1">
        <v>0</v>
      </c>
      <c r="AH247" s="1">
        <v>0</v>
      </c>
      <c r="AI247" s="1">
        <v>500000</v>
      </c>
      <c r="AJ247" s="1">
        <v>0</v>
      </c>
      <c r="AK247" s="1">
        <v>0</v>
      </c>
    </row>
    <row r="248" spans="1:37" hidden="1" x14ac:dyDescent="0.35">
      <c r="A248" t="str">
        <f t="shared" si="27"/>
        <v>44117</v>
      </c>
      <c r="B248" t="str">
        <f t="shared" si="28"/>
        <v>1.1-00-X0201000844117</v>
      </c>
      <c r="C248" t="s">
        <v>1027</v>
      </c>
      <c r="D248" t="s">
        <v>639</v>
      </c>
      <c r="E248" t="s">
        <v>643</v>
      </c>
      <c r="P248" t="s">
        <v>1034</v>
      </c>
      <c r="Q248" t="s">
        <v>644</v>
      </c>
      <c r="R248" t="s">
        <v>178</v>
      </c>
      <c r="S248" t="s">
        <v>1079</v>
      </c>
      <c r="T248" t="s">
        <v>718</v>
      </c>
      <c r="U248" s="5" t="s">
        <v>464</v>
      </c>
      <c r="V248" t="str">
        <f t="shared" si="26"/>
        <v>008</v>
      </c>
      <c r="W248" t="s">
        <v>719</v>
      </c>
      <c r="X248" t="s">
        <v>465</v>
      </c>
      <c r="Y248">
        <v>4000</v>
      </c>
      <c r="Z248" t="s">
        <v>233</v>
      </c>
      <c r="AA248">
        <v>4411</v>
      </c>
      <c r="AB248" t="s">
        <v>231</v>
      </c>
      <c r="AC248">
        <v>7</v>
      </c>
      <c r="AD248" t="s">
        <v>463</v>
      </c>
      <c r="AE248" s="1">
        <v>0</v>
      </c>
      <c r="AF248" s="1">
        <v>0</v>
      </c>
      <c r="AG248" s="1">
        <v>0</v>
      </c>
      <c r="AH248" s="1">
        <v>3500000</v>
      </c>
      <c r="AI248" s="1">
        <v>3500000</v>
      </c>
      <c r="AJ248" s="1">
        <v>1454299.76</v>
      </c>
      <c r="AK248" s="1">
        <v>968449.76</v>
      </c>
    </row>
    <row r="249" spans="1:37" hidden="1" x14ac:dyDescent="0.35">
      <c r="A249" t="str">
        <f t="shared" si="27"/>
        <v>44118</v>
      </c>
      <c r="B249" t="str">
        <f t="shared" si="28"/>
        <v>1.1-00-X0201000844118</v>
      </c>
      <c r="C249" t="s">
        <v>1027</v>
      </c>
      <c r="D249" t="s">
        <v>639</v>
      </c>
      <c r="E249" t="s">
        <v>643</v>
      </c>
      <c r="P249" t="s">
        <v>1034</v>
      </c>
      <c r="Q249" t="s">
        <v>644</v>
      </c>
      <c r="R249" t="s">
        <v>178</v>
      </c>
      <c r="S249" t="s">
        <v>1079</v>
      </c>
      <c r="T249" t="s">
        <v>718</v>
      </c>
      <c r="U249" s="5" t="s">
        <v>464</v>
      </c>
      <c r="V249" t="str">
        <f t="shared" si="26"/>
        <v>008</v>
      </c>
      <c r="W249" t="s">
        <v>719</v>
      </c>
      <c r="X249" t="s">
        <v>465</v>
      </c>
      <c r="Y249">
        <v>4000</v>
      </c>
      <c r="Z249" t="s">
        <v>233</v>
      </c>
      <c r="AA249">
        <v>4411</v>
      </c>
      <c r="AB249" t="s">
        <v>231</v>
      </c>
      <c r="AC249">
        <v>8</v>
      </c>
      <c r="AD249" t="s">
        <v>466</v>
      </c>
      <c r="AE249" s="1">
        <v>0</v>
      </c>
      <c r="AF249" s="1">
        <v>0</v>
      </c>
      <c r="AG249" s="1">
        <v>0</v>
      </c>
      <c r="AH249" s="1">
        <v>1000000</v>
      </c>
      <c r="AI249" s="1">
        <v>1000000</v>
      </c>
      <c r="AJ249" s="1">
        <v>187640.09</v>
      </c>
      <c r="AK249" s="1">
        <v>187640.09</v>
      </c>
    </row>
    <row r="250" spans="1:37" hidden="1" x14ac:dyDescent="0.35">
      <c r="A250" t="str">
        <f t="shared" si="27"/>
        <v>441112</v>
      </c>
      <c r="B250" t="str">
        <f t="shared" si="28"/>
        <v>1.1-00-X02010008441112</v>
      </c>
      <c r="C250" t="s">
        <v>1027</v>
      </c>
      <c r="D250" t="s">
        <v>269</v>
      </c>
      <c r="E250" t="s">
        <v>274</v>
      </c>
      <c r="P250" t="s">
        <v>1034</v>
      </c>
      <c r="Q250" t="s">
        <v>175</v>
      </c>
      <c r="R250" t="s">
        <v>178</v>
      </c>
      <c r="S250" t="s">
        <v>1079</v>
      </c>
      <c r="T250" t="s">
        <v>461</v>
      </c>
      <c r="U250" s="5" t="s">
        <v>464</v>
      </c>
      <c r="V250" t="s">
        <v>1052</v>
      </c>
      <c r="W250" t="s">
        <v>462</v>
      </c>
      <c r="X250" t="s">
        <v>465</v>
      </c>
      <c r="Y250">
        <v>4000</v>
      </c>
      <c r="Z250" t="s">
        <v>233</v>
      </c>
      <c r="AA250">
        <v>4411</v>
      </c>
      <c r="AB250" t="s">
        <v>231</v>
      </c>
      <c r="AC250">
        <v>12</v>
      </c>
      <c r="AD250" t="s">
        <v>466</v>
      </c>
      <c r="AE250" s="1">
        <v>1000000</v>
      </c>
      <c r="AF250" s="1">
        <v>767572</v>
      </c>
      <c r="AG250" s="1">
        <v>474730</v>
      </c>
      <c r="AH250" s="1">
        <v>0</v>
      </c>
      <c r="AI250" s="1">
        <v>0</v>
      </c>
      <c r="AJ250" s="1">
        <v>0</v>
      </c>
      <c r="AK250" s="1">
        <v>0</v>
      </c>
    </row>
    <row r="251" spans="1:37" hidden="1" x14ac:dyDescent="0.35">
      <c r="A251" t="str">
        <f t="shared" si="27"/>
        <v>441111</v>
      </c>
      <c r="B251" t="str">
        <f t="shared" si="28"/>
        <v>1.1-00-X02010008441111</v>
      </c>
      <c r="C251" t="s">
        <v>1027</v>
      </c>
      <c r="D251" t="s">
        <v>269</v>
      </c>
      <c r="E251" t="s">
        <v>274</v>
      </c>
      <c r="P251" t="s">
        <v>1034</v>
      </c>
      <c r="Q251" t="s">
        <v>175</v>
      </c>
      <c r="R251" t="s">
        <v>178</v>
      </c>
      <c r="S251" t="s">
        <v>1079</v>
      </c>
      <c r="T251" t="s">
        <v>461</v>
      </c>
      <c r="U251" s="5" t="s">
        <v>464</v>
      </c>
      <c r="V251" t="s">
        <v>1052</v>
      </c>
      <c r="W251" t="s">
        <v>462</v>
      </c>
      <c r="X251" t="s">
        <v>465</v>
      </c>
      <c r="Y251">
        <v>4000</v>
      </c>
      <c r="Z251" t="s">
        <v>233</v>
      </c>
      <c r="AA251">
        <v>4411</v>
      </c>
      <c r="AB251" t="s">
        <v>231</v>
      </c>
      <c r="AC251">
        <v>11</v>
      </c>
      <c r="AD251" t="s">
        <v>463</v>
      </c>
      <c r="AE251" s="1">
        <v>3432000</v>
      </c>
      <c r="AF251" s="1">
        <v>2463946.11</v>
      </c>
      <c r="AG251" s="1">
        <v>1516184.1</v>
      </c>
      <c r="AH251" s="1">
        <v>0</v>
      </c>
      <c r="AI251" s="1">
        <v>0</v>
      </c>
      <c r="AJ251" s="1">
        <v>0</v>
      </c>
      <c r="AK251" s="1">
        <v>0</v>
      </c>
    </row>
    <row r="252" spans="1:37" hidden="1" x14ac:dyDescent="0.35">
      <c r="A252" t="str">
        <f t="shared" si="27"/>
        <v>1.1-00-2510_25041031_2521110</v>
      </c>
      <c r="B252" t="str">
        <f t="shared" si="28"/>
        <v>1.1-00-X0201601021110</v>
      </c>
      <c r="C252" t="s">
        <v>1027</v>
      </c>
      <c r="D252" t="s">
        <v>639</v>
      </c>
      <c r="E252" t="s">
        <v>643</v>
      </c>
      <c r="F252" t="s">
        <v>812</v>
      </c>
      <c r="G252" t="s">
        <v>815</v>
      </c>
      <c r="H252" t="s">
        <v>898</v>
      </c>
      <c r="I252" t="s">
        <v>900</v>
      </c>
      <c r="J252">
        <v>0</v>
      </c>
      <c r="K252" t="s">
        <v>255</v>
      </c>
      <c r="L252">
        <v>41</v>
      </c>
      <c r="M252" t="s">
        <v>925</v>
      </c>
      <c r="N252" t="s">
        <v>908</v>
      </c>
      <c r="O252" t="s">
        <v>909</v>
      </c>
      <c r="P252" t="s">
        <v>1034</v>
      </c>
      <c r="Q252" t="s">
        <v>644</v>
      </c>
      <c r="R252" t="s">
        <v>178</v>
      </c>
      <c r="S252" t="s">
        <v>1080</v>
      </c>
      <c r="T252" t="s">
        <v>720</v>
      </c>
      <c r="U252" s="5" t="s">
        <v>468</v>
      </c>
      <c r="V252" t="str">
        <f t="shared" ref="V252:V270" si="29">LEFT(W252,3)</f>
        <v>010</v>
      </c>
      <c r="W252" t="s">
        <v>658</v>
      </c>
      <c r="X252" t="s">
        <v>276</v>
      </c>
      <c r="Y252">
        <v>2000</v>
      </c>
      <c r="Z252" t="s">
        <v>105</v>
      </c>
      <c r="AA252">
        <v>2111</v>
      </c>
      <c r="AB252" t="s">
        <v>124</v>
      </c>
      <c r="AC252">
        <v>0</v>
      </c>
      <c r="AD252" t="s">
        <v>58</v>
      </c>
      <c r="AE252" s="1">
        <v>13600.53</v>
      </c>
      <c r="AF252" s="1">
        <v>13600.53</v>
      </c>
      <c r="AG252" s="1">
        <v>12636.28</v>
      </c>
      <c r="AH252" s="1">
        <v>27000</v>
      </c>
      <c r="AI252" s="1">
        <v>0</v>
      </c>
      <c r="AJ252" s="1">
        <v>11226.93</v>
      </c>
      <c r="AK252" s="1">
        <v>11226.93</v>
      </c>
    </row>
    <row r="253" spans="1:37" hidden="1" x14ac:dyDescent="0.35">
      <c r="A253" t="str">
        <f t="shared" si="27"/>
        <v>1.1-00-2510_25041031_2521210</v>
      </c>
      <c r="B253" t="str">
        <f t="shared" si="28"/>
        <v>1.1-00-X0201601021210</v>
      </c>
      <c r="C253" t="s">
        <v>1027</v>
      </c>
      <c r="D253" t="s">
        <v>639</v>
      </c>
      <c r="E253" t="s">
        <v>643</v>
      </c>
      <c r="F253" t="s">
        <v>812</v>
      </c>
      <c r="G253" t="s">
        <v>815</v>
      </c>
      <c r="H253" t="s">
        <v>898</v>
      </c>
      <c r="I253" t="s">
        <v>900</v>
      </c>
      <c r="J253">
        <v>0</v>
      </c>
      <c r="K253" t="s">
        <v>255</v>
      </c>
      <c r="L253">
        <v>41</v>
      </c>
      <c r="M253" t="s">
        <v>925</v>
      </c>
      <c r="N253" t="s">
        <v>908</v>
      </c>
      <c r="O253" t="s">
        <v>909</v>
      </c>
      <c r="P253" t="s">
        <v>1034</v>
      </c>
      <c r="Q253" t="s">
        <v>644</v>
      </c>
      <c r="R253" t="s">
        <v>178</v>
      </c>
      <c r="S253" t="s">
        <v>1080</v>
      </c>
      <c r="T253" t="s">
        <v>720</v>
      </c>
      <c r="U253" s="5" t="s">
        <v>468</v>
      </c>
      <c r="V253" t="str">
        <f t="shared" si="29"/>
        <v>010</v>
      </c>
      <c r="W253" t="s">
        <v>658</v>
      </c>
      <c r="X253" t="s">
        <v>276</v>
      </c>
      <c r="Y253">
        <v>2000</v>
      </c>
      <c r="Z253" t="s">
        <v>105</v>
      </c>
      <c r="AA253">
        <v>2121</v>
      </c>
      <c r="AB253" t="s">
        <v>125</v>
      </c>
      <c r="AC253">
        <v>0</v>
      </c>
      <c r="AD253" t="s">
        <v>58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</row>
    <row r="254" spans="1:37" hidden="1" x14ac:dyDescent="0.35">
      <c r="A254" t="str">
        <f t="shared" si="27"/>
        <v>1.1-00-2505_25611007_2526110</v>
      </c>
      <c r="B254" t="str">
        <f t="shared" si="28"/>
        <v>1.1-00-X0502301526110</v>
      </c>
      <c r="C254" t="s">
        <v>1027</v>
      </c>
      <c r="D254" t="s">
        <v>639</v>
      </c>
      <c r="E254" t="s">
        <v>643</v>
      </c>
      <c r="F254" t="s">
        <v>812</v>
      </c>
      <c r="G254" t="s">
        <v>815</v>
      </c>
      <c r="H254" t="s">
        <v>833</v>
      </c>
      <c r="I254" t="s">
        <v>835</v>
      </c>
      <c r="J254">
        <v>6</v>
      </c>
      <c r="K254" t="s">
        <v>164</v>
      </c>
      <c r="L254">
        <v>11</v>
      </c>
      <c r="M254" t="s">
        <v>182</v>
      </c>
      <c r="N254" t="s">
        <v>834</v>
      </c>
      <c r="O254" t="s">
        <v>836</v>
      </c>
      <c r="P254" t="s">
        <v>1036</v>
      </c>
      <c r="Q254" t="s">
        <v>677</v>
      </c>
      <c r="R254" t="s">
        <v>74</v>
      </c>
      <c r="S254" t="s">
        <v>1073</v>
      </c>
      <c r="T254" t="s">
        <v>704</v>
      </c>
      <c r="U254" s="5" t="s">
        <v>182</v>
      </c>
      <c r="V254" t="str">
        <f t="shared" si="29"/>
        <v>015</v>
      </c>
      <c r="W254" t="s">
        <v>679</v>
      </c>
      <c r="X254" t="s">
        <v>75</v>
      </c>
      <c r="Y254">
        <v>2000</v>
      </c>
      <c r="Z254" t="s">
        <v>105</v>
      </c>
      <c r="AA254">
        <v>2611</v>
      </c>
      <c r="AB254" t="s">
        <v>128</v>
      </c>
      <c r="AC254">
        <v>0</v>
      </c>
      <c r="AD254" t="s">
        <v>58</v>
      </c>
      <c r="AE254" s="1">
        <v>2522122.4</v>
      </c>
      <c r="AF254" s="1">
        <v>2231927.58</v>
      </c>
      <c r="AG254" s="1">
        <v>2231927.58</v>
      </c>
      <c r="AH254" s="1">
        <v>7169097.4800000004</v>
      </c>
      <c r="AI254" s="1">
        <v>9000000</v>
      </c>
      <c r="AJ254" s="1">
        <v>5998029.2800000003</v>
      </c>
      <c r="AK254" s="1">
        <v>5624675.8600000003</v>
      </c>
    </row>
    <row r="255" spans="1:37" hidden="1" x14ac:dyDescent="0.35">
      <c r="A255" t="str">
        <f t="shared" si="27"/>
        <v>1.1-00-2508_25618013_2521110</v>
      </c>
      <c r="B255" t="str">
        <f t="shared" si="28"/>
        <v>1.1-00-X0804102521110</v>
      </c>
      <c r="C255" t="s">
        <v>1027</v>
      </c>
      <c r="D255" t="s">
        <v>639</v>
      </c>
      <c r="E255" t="s">
        <v>643</v>
      </c>
      <c r="F255" t="s">
        <v>812</v>
      </c>
      <c r="G255" t="s">
        <v>815</v>
      </c>
      <c r="H255" t="s">
        <v>868</v>
      </c>
      <c r="I255" t="s">
        <v>870</v>
      </c>
      <c r="J255">
        <v>6</v>
      </c>
      <c r="K255" t="s">
        <v>164</v>
      </c>
      <c r="L255">
        <v>18</v>
      </c>
      <c r="M255" t="s">
        <v>165</v>
      </c>
      <c r="N255" t="s">
        <v>869</v>
      </c>
      <c r="O255" t="s">
        <v>871</v>
      </c>
      <c r="P255" t="s">
        <v>1039</v>
      </c>
      <c r="Q255" t="s">
        <v>705</v>
      </c>
      <c r="R255" t="s">
        <v>163</v>
      </c>
      <c r="S255" t="s">
        <v>1074</v>
      </c>
      <c r="T255" t="s">
        <v>708</v>
      </c>
      <c r="U255" s="5" t="s">
        <v>168</v>
      </c>
      <c r="V255" t="str">
        <f t="shared" si="29"/>
        <v>025</v>
      </c>
      <c r="W255" t="s">
        <v>707</v>
      </c>
      <c r="X255" t="s">
        <v>166</v>
      </c>
      <c r="Y255">
        <v>2000</v>
      </c>
      <c r="Z255" t="s">
        <v>105</v>
      </c>
      <c r="AA255">
        <v>2111</v>
      </c>
      <c r="AB255" t="s">
        <v>124</v>
      </c>
      <c r="AC255">
        <v>0</v>
      </c>
      <c r="AD255" t="s">
        <v>58</v>
      </c>
      <c r="AE255" s="1">
        <v>2158.6</v>
      </c>
      <c r="AF255" s="1">
        <v>2126.6</v>
      </c>
      <c r="AG255" s="1">
        <v>2126.6</v>
      </c>
      <c r="AH255" s="1">
        <v>0</v>
      </c>
      <c r="AI255" s="1">
        <v>0</v>
      </c>
      <c r="AJ255" s="1">
        <v>0</v>
      </c>
      <c r="AK255" s="1">
        <v>0</v>
      </c>
    </row>
    <row r="256" spans="1:37" hidden="1" x14ac:dyDescent="0.35">
      <c r="A256" t="str">
        <f t="shared" si="27"/>
        <v>1.1-00-2508_25618013_2521410</v>
      </c>
      <c r="B256" t="str">
        <f t="shared" si="28"/>
        <v>1.1-00-X0804102521410</v>
      </c>
      <c r="C256" t="s">
        <v>1027</v>
      </c>
      <c r="D256" t="s">
        <v>639</v>
      </c>
      <c r="E256" t="s">
        <v>643</v>
      </c>
      <c r="F256" t="s">
        <v>812</v>
      </c>
      <c r="G256" t="s">
        <v>815</v>
      </c>
      <c r="H256" t="s">
        <v>868</v>
      </c>
      <c r="I256" t="s">
        <v>870</v>
      </c>
      <c r="J256">
        <v>6</v>
      </c>
      <c r="K256" t="s">
        <v>164</v>
      </c>
      <c r="L256">
        <v>18</v>
      </c>
      <c r="M256" t="s">
        <v>165</v>
      </c>
      <c r="N256" t="s">
        <v>869</v>
      </c>
      <c r="O256" t="s">
        <v>871</v>
      </c>
      <c r="P256" t="s">
        <v>1039</v>
      </c>
      <c r="Q256" t="s">
        <v>705</v>
      </c>
      <c r="R256" t="s">
        <v>163</v>
      </c>
      <c r="S256" t="s">
        <v>1074</v>
      </c>
      <c r="T256" t="s">
        <v>708</v>
      </c>
      <c r="U256" s="5" t="s">
        <v>168</v>
      </c>
      <c r="V256" t="str">
        <f t="shared" si="29"/>
        <v>025</v>
      </c>
      <c r="W256" t="s">
        <v>707</v>
      </c>
      <c r="X256" t="s">
        <v>166</v>
      </c>
      <c r="Y256">
        <v>2000</v>
      </c>
      <c r="Z256" t="s">
        <v>105</v>
      </c>
      <c r="AA256">
        <v>2141</v>
      </c>
      <c r="AB256" t="s">
        <v>126</v>
      </c>
      <c r="AC256">
        <v>0</v>
      </c>
      <c r="AD256" t="s">
        <v>58</v>
      </c>
      <c r="AE256" s="1">
        <v>17440.36</v>
      </c>
      <c r="AF256" s="1">
        <v>4720.3599999999997</v>
      </c>
      <c r="AG256" s="1">
        <v>4720.3599999999997</v>
      </c>
      <c r="AH256" s="1">
        <v>0</v>
      </c>
      <c r="AI256" s="1">
        <v>0</v>
      </c>
      <c r="AJ256" s="1">
        <v>0</v>
      </c>
      <c r="AK256" s="1">
        <v>0</v>
      </c>
    </row>
    <row r="257" spans="1:37" hidden="1" x14ac:dyDescent="0.35">
      <c r="A257" t="str">
        <f t="shared" si="27"/>
        <v>1.1-00-2508_25618013_2521810</v>
      </c>
      <c r="B257" t="str">
        <f t="shared" si="28"/>
        <v>1.1-00-X0804102521810</v>
      </c>
      <c r="C257" t="s">
        <v>1027</v>
      </c>
      <c r="D257" t="s">
        <v>639</v>
      </c>
      <c r="E257" t="s">
        <v>643</v>
      </c>
      <c r="F257" t="s">
        <v>812</v>
      </c>
      <c r="G257" t="s">
        <v>815</v>
      </c>
      <c r="H257" t="s">
        <v>868</v>
      </c>
      <c r="I257" t="s">
        <v>870</v>
      </c>
      <c r="J257">
        <v>6</v>
      </c>
      <c r="K257" t="s">
        <v>164</v>
      </c>
      <c r="L257">
        <v>18</v>
      </c>
      <c r="M257" t="s">
        <v>165</v>
      </c>
      <c r="N257" t="s">
        <v>869</v>
      </c>
      <c r="O257" t="s">
        <v>871</v>
      </c>
      <c r="P257" t="s">
        <v>1039</v>
      </c>
      <c r="Q257" t="s">
        <v>705</v>
      </c>
      <c r="R257" t="s">
        <v>163</v>
      </c>
      <c r="S257" t="s">
        <v>1074</v>
      </c>
      <c r="T257" t="s">
        <v>708</v>
      </c>
      <c r="U257" s="5" t="s">
        <v>168</v>
      </c>
      <c r="V257" t="str">
        <f t="shared" si="29"/>
        <v>025</v>
      </c>
      <c r="W257" t="s">
        <v>707</v>
      </c>
      <c r="X257" t="s">
        <v>166</v>
      </c>
      <c r="Y257">
        <v>2000</v>
      </c>
      <c r="Z257" t="s">
        <v>105</v>
      </c>
      <c r="AA257">
        <v>2181</v>
      </c>
      <c r="AB257" t="s">
        <v>332</v>
      </c>
      <c r="AC257">
        <v>0</v>
      </c>
      <c r="AD257" t="s">
        <v>58</v>
      </c>
      <c r="AE257" s="1">
        <v>0</v>
      </c>
      <c r="AF257" s="1">
        <v>0</v>
      </c>
      <c r="AG257" s="1">
        <v>0</v>
      </c>
      <c r="AH257" s="1">
        <v>60000</v>
      </c>
      <c r="AI257" s="1">
        <v>0</v>
      </c>
      <c r="AJ257" s="1">
        <v>56372.37</v>
      </c>
      <c r="AK257" s="1">
        <v>56372.37</v>
      </c>
    </row>
    <row r="258" spans="1:37" hidden="1" x14ac:dyDescent="0.35">
      <c r="A258" t="str">
        <f t="shared" si="27"/>
        <v>1.1-00-2508_25618013_2522110</v>
      </c>
      <c r="B258" t="str">
        <f t="shared" si="28"/>
        <v>1.1-00-X0804102522110</v>
      </c>
      <c r="C258" t="s">
        <v>1027</v>
      </c>
      <c r="D258" t="s">
        <v>639</v>
      </c>
      <c r="E258" t="s">
        <v>643</v>
      </c>
      <c r="F258" t="s">
        <v>812</v>
      </c>
      <c r="G258" t="s">
        <v>815</v>
      </c>
      <c r="H258" t="s">
        <v>868</v>
      </c>
      <c r="I258" t="s">
        <v>870</v>
      </c>
      <c r="J258">
        <v>6</v>
      </c>
      <c r="K258" t="s">
        <v>164</v>
      </c>
      <c r="L258">
        <v>18</v>
      </c>
      <c r="M258" t="s">
        <v>165</v>
      </c>
      <c r="N258" t="s">
        <v>869</v>
      </c>
      <c r="O258" t="s">
        <v>871</v>
      </c>
      <c r="P258" t="s">
        <v>1039</v>
      </c>
      <c r="Q258" t="s">
        <v>705</v>
      </c>
      <c r="R258" t="s">
        <v>163</v>
      </c>
      <c r="S258" t="s">
        <v>1074</v>
      </c>
      <c r="T258" t="s">
        <v>708</v>
      </c>
      <c r="U258" s="5" t="s">
        <v>168</v>
      </c>
      <c r="V258" t="str">
        <f t="shared" si="29"/>
        <v>025</v>
      </c>
      <c r="W258" t="s">
        <v>707</v>
      </c>
      <c r="X258" t="s">
        <v>166</v>
      </c>
      <c r="Y258">
        <v>2000</v>
      </c>
      <c r="Z258" t="s">
        <v>105</v>
      </c>
      <c r="AA258">
        <v>2211</v>
      </c>
      <c r="AB258" t="s">
        <v>307</v>
      </c>
      <c r="AC258">
        <v>0</v>
      </c>
      <c r="AD258" t="s">
        <v>58</v>
      </c>
      <c r="AE258" s="1">
        <v>384482</v>
      </c>
      <c r="AF258" s="1">
        <v>384482</v>
      </c>
      <c r="AG258" s="1">
        <v>384482</v>
      </c>
      <c r="AH258" s="1">
        <v>450000</v>
      </c>
      <c r="AI258" s="1">
        <v>390000</v>
      </c>
      <c r="AJ258" s="1">
        <v>430850.38</v>
      </c>
      <c r="AK258" s="1">
        <v>335199.09999999998</v>
      </c>
    </row>
    <row r="259" spans="1:37" hidden="1" x14ac:dyDescent="0.35">
      <c r="A259" t="str">
        <f t="shared" si="27"/>
        <v>1.1-00-2508_25618013_2524910</v>
      </c>
      <c r="B259" t="str">
        <f t="shared" si="28"/>
        <v>1.1-00-X0804102524910</v>
      </c>
      <c r="C259" t="s">
        <v>1027</v>
      </c>
      <c r="D259" t="s">
        <v>639</v>
      </c>
      <c r="E259" t="s">
        <v>643</v>
      </c>
      <c r="F259" t="s">
        <v>812</v>
      </c>
      <c r="G259" t="s">
        <v>815</v>
      </c>
      <c r="H259" t="s">
        <v>868</v>
      </c>
      <c r="I259" t="s">
        <v>870</v>
      </c>
      <c r="J259">
        <v>6</v>
      </c>
      <c r="K259" t="s">
        <v>164</v>
      </c>
      <c r="L259">
        <v>18</v>
      </c>
      <c r="M259" t="s">
        <v>165</v>
      </c>
      <c r="N259" t="s">
        <v>869</v>
      </c>
      <c r="O259" t="s">
        <v>871</v>
      </c>
      <c r="P259" t="s">
        <v>1039</v>
      </c>
      <c r="Q259" t="s">
        <v>705</v>
      </c>
      <c r="R259" t="s">
        <v>163</v>
      </c>
      <c r="S259" t="s">
        <v>1074</v>
      </c>
      <c r="T259" t="s">
        <v>708</v>
      </c>
      <c r="U259" s="5" t="s">
        <v>168</v>
      </c>
      <c r="V259" t="str">
        <f t="shared" si="29"/>
        <v>025</v>
      </c>
      <c r="W259" t="s">
        <v>707</v>
      </c>
      <c r="X259" t="s">
        <v>166</v>
      </c>
      <c r="Y259">
        <v>2000</v>
      </c>
      <c r="Z259" t="s">
        <v>105</v>
      </c>
      <c r="AA259">
        <v>2491</v>
      </c>
      <c r="AB259" t="s">
        <v>374</v>
      </c>
      <c r="AC259">
        <v>0</v>
      </c>
      <c r="AD259" t="s">
        <v>58</v>
      </c>
      <c r="AE259" s="1">
        <v>0</v>
      </c>
      <c r="AF259" s="1">
        <v>0</v>
      </c>
      <c r="AG259" s="1">
        <v>0</v>
      </c>
      <c r="AH259" s="1">
        <v>500</v>
      </c>
      <c r="AI259" s="1">
        <v>0</v>
      </c>
      <c r="AJ259" s="1">
        <v>500</v>
      </c>
      <c r="AK259" s="1">
        <v>500</v>
      </c>
    </row>
    <row r="260" spans="1:37" hidden="1" x14ac:dyDescent="0.35">
      <c r="A260" t="str">
        <f t="shared" si="27"/>
        <v>1.1-00-2508_25618013_2527110</v>
      </c>
      <c r="B260" t="str">
        <f t="shared" si="28"/>
        <v>1.1-00-X0804102527110</v>
      </c>
      <c r="C260" t="s">
        <v>1027</v>
      </c>
      <c r="D260" t="s">
        <v>639</v>
      </c>
      <c r="E260" t="s">
        <v>643</v>
      </c>
      <c r="F260" t="s">
        <v>812</v>
      </c>
      <c r="G260" t="s">
        <v>815</v>
      </c>
      <c r="H260" t="s">
        <v>868</v>
      </c>
      <c r="I260" t="s">
        <v>870</v>
      </c>
      <c r="J260">
        <v>6</v>
      </c>
      <c r="K260" t="s">
        <v>164</v>
      </c>
      <c r="L260">
        <v>18</v>
      </c>
      <c r="M260" t="s">
        <v>165</v>
      </c>
      <c r="N260" t="s">
        <v>869</v>
      </c>
      <c r="O260" t="s">
        <v>871</v>
      </c>
      <c r="P260" t="s">
        <v>1039</v>
      </c>
      <c r="Q260" t="s">
        <v>705</v>
      </c>
      <c r="R260" t="s">
        <v>163</v>
      </c>
      <c r="S260" t="s">
        <v>1074</v>
      </c>
      <c r="T260" t="s">
        <v>708</v>
      </c>
      <c r="U260" s="5" t="s">
        <v>168</v>
      </c>
      <c r="V260" t="str">
        <f t="shared" si="29"/>
        <v>025</v>
      </c>
      <c r="W260" t="s">
        <v>707</v>
      </c>
      <c r="X260" t="s">
        <v>166</v>
      </c>
      <c r="Y260">
        <v>2000</v>
      </c>
      <c r="Z260" t="s">
        <v>105</v>
      </c>
      <c r="AA260">
        <v>2711</v>
      </c>
      <c r="AB260" t="s">
        <v>106</v>
      </c>
      <c r="AC260">
        <v>0</v>
      </c>
      <c r="AD260" t="s">
        <v>58</v>
      </c>
      <c r="AE260" s="1">
        <v>1093153.8400000001</v>
      </c>
      <c r="AF260" s="1">
        <v>1093153.8400000001</v>
      </c>
      <c r="AG260" s="1">
        <v>1055484</v>
      </c>
      <c r="AH260" s="1">
        <v>996386.45</v>
      </c>
      <c r="AI260" s="1">
        <v>1300000</v>
      </c>
      <c r="AJ260" s="1">
        <v>859596.48</v>
      </c>
      <c r="AK260" s="1">
        <v>49306.32</v>
      </c>
    </row>
    <row r="261" spans="1:37" hidden="1" x14ac:dyDescent="0.35">
      <c r="A261" t="str">
        <f t="shared" si="27"/>
        <v>1.1-00-2508_25618013_2527510</v>
      </c>
      <c r="B261" t="str">
        <f t="shared" si="28"/>
        <v>1.1-00-X0804102527510</v>
      </c>
      <c r="C261" t="s">
        <v>1027</v>
      </c>
      <c r="D261" t="s">
        <v>639</v>
      </c>
      <c r="E261" t="s">
        <v>643</v>
      </c>
      <c r="F261" t="s">
        <v>812</v>
      </c>
      <c r="G261" t="s">
        <v>815</v>
      </c>
      <c r="H261" t="s">
        <v>868</v>
      </c>
      <c r="I261" t="s">
        <v>870</v>
      </c>
      <c r="J261">
        <v>6</v>
      </c>
      <c r="K261" t="s">
        <v>164</v>
      </c>
      <c r="L261">
        <v>18</v>
      </c>
      <c r="M261" t="s">
        <v>165</v>
      </c>
      <c r="N261" t="s">
        <v>869</v>
      </c>
      <c r="O261" t="s">
        <v>871</v>
      </c>
      <c r="P261" t="s">
        <v>1039</v>
      </c>
      <c r="Q261" t="s">
        <v>705</v>
      </c>
      <c r="R261" t="s">
        <v>163</v>
      </c>
      <c r="S261" t="s">
        <v>1074</v>
      </c>
      <c r="T261" t="s">
        <v>708</v>
      </c>
      <c r="U261" s="5" t="s">
        <v>168</v>
      </c>
      <c r="V261" t="str">
        <f t="shared" si="29"/>
        <v>025</v>
      </c>
      <c r="W261" t="s">
        <v>707</v>
      </c>
      <c r="X261" t="s">
        <v>166</v>
      </c>
      <c r="Y261">
        <v>2000</v>
      </c>
      <c r="Z261" t="s">
        <v>105</v>
      </c>
      <c r="AA261">
        <v>2751</v>
      </c>
      <c r="AB261" t="s">
        <v>709</v>
      </c>
      <c r="AC261">
        <v>0</v>
      </c>
      <c r="AD261" t="s">
        <v>58</v>
      </c>
      <c r="AE261" s="1">
        <v>0</v>
      </c>
      <c r="AF261" s="1">
        <v>0</v>
      </c>
      <c r="AG261" s="1">
        <v>0</v>
      </c>
      <c r="AH261" s="1">
        <v>10770.6</v>
      </c>
      <c r="AI261" s="1">
        <v>0</v>
      </c>
      <c r="AJ261" s="1">
        <v>7551.6</v>
      </c>
      <c r="AK261" s="1">
        <v>0</v>
      </c>
    </row>
    <row r="262" spans="1:37" hidden="1" x14ac:dyDescent="0.35">
      <c r="A262" t="str">
        <f t="shared" si="27"/>
        <v>1.1-00-2508_25618013_2528210</v>
      </c>
      <c r="B262" t="str">
        <f t="shared" si="28"/>
        <v>1.1-00-X0804102528210</v>
      </c>
      <c r="C262" t="s">
        <v>1027</v>
      </c>
      <c r="D262" t="s">
        <v>639</v>
      </c>
      <c r="E262" t="s">
        <v>643</v>
      </c>
      <c r="F262" t="s">
        <v>812</v>
      </c>
      <c r="G262" t="s">
        <v>815</v>
      </c>
      <c r="H262" t="s">
        <v>868</v>
      </c>
      <c r="I262" t="s">
        <v>870</v>
      </c>
      <c r="J262">
        <v>6</v>
      </c>
      <c r="K262" t="s">
        <v>164</v>
      </c>
      <c r="L262">
        <v>18</v>
      </c>
      <c r="M262" t="s">
        <v>165</v>
      </c>
      <c r="N262" t="s">
        <v>869</v>
      </c>
      <c r="O262" t="s">
        <v>871</v>
      </c>
      <c r="P262" t="s">
        <v>1039</v>
      </c>
      <c r="Q262" t="s">
        <v>705</v>
      </c>
      <c r="R262" t="s">
        <v>163</v>
      </c>
      <c r="S262" t="s">
        <v>1074</v>
      </c>
      <c r="T262" t="s">
        <v>708</v>
      </c>
      <c r="U262" s="5" t="s">
        <v>168</v>
      </c>
      <c r="V262" t="str">
        <f t="shared" si="29"/>
        <v>025</v>
      </c>
      <c r="W262" t="s">
        <v>707</v>
      </c>
      <c r="X262" t="s">
        <v>166</v>
      </c>
      <c r="Y262">
        <v>2000</v>
      </c>
      <c r="Z262" t="s">
        <v>105</v>
      </c>
      <c r="AA262">
        <v>2821</v>
      </c>
      <c r="AB262" t="s">
        <v>438</v>
      </c>
      <c r="AC262">
        <v>0</v>
      </c>
      <c r="AD262" t="s">
        <v>58</v>
      </c>
      <c r="AE262" s="1">
        <v>691916.1</v>
      </c>
      <c r="AF262" s="1">
        <v>231916.1</v>
      </c>
      <c r="AG262" s="1">
        <v>38567.300000000003</v>
      </c>
      <c r="AH262" s="1">
        <v>117000</v>
      </c>
      <c r="AI262" s="1">
        <v>900000</v>
      </c>
      <c r="AJ262" s="1">
        <v>7912.59</v>
      </c>
      <c r="AK262" s="1">
        <v>7912.59</v>
      </c>
    </row>
    <row r="263" spans="1:37" hidden="1" x14ac:dyDescent="0.35">
      <c r="A263" t="str">
        <f t="shared" si="27"/>
        <v>1.1-00-2508_25618013_2528310</v>
      </c>
      <c r="B263" t="str">
        <f t="shared" si="28"/>
        <v>1.1-00-X0804102528310</v>
      </c>
      <c r="C263" t="s">
        <v>1027</v>
      </c>
      <c r="D263" t="s">
        <v>639</v>
      </c>
      <c r="E263" t="s">
        <v>643</v>
      </c>
      <c r="F263" t="s">
        <v>812</v>
      </c>
      <c r="G263" t="s">
        <v>815</v>
      </c>
      <c r="H263" t="s">
        <v>868</v>
      </c>
      <c r="I263" t="s">
        <v>870</v>
      </c>
      <c r="J263">
        <v>6</v>
      </c>
      <c r="K263" t="s">
        <v>164</v>
      </c>
      <c r="L263">
        <v>18</v>
      </c>
      <c r="M263" t="s">
        <v>165</v>
      </c>
      <c r="N263" t="s">
        <v>869</v>
      </c>
      <c r="O263" t="s">
        <v>871</v>
      </c>
      <c r="P263" t="s">
        <v>1039</v>
      </c>
      <c r="Q263" t="s">
        <v>705</v>
      </c>
      <c r="R263" t="s">
        <v>163</v>
      </c>
      <c r="S263" t="s">
        <v>1074</v>
      </c>
      <c r="T263" t="s">
        <v>708</v>
      </c>
      <c r="U263" s="5" t="s">
        <v>168</v>
      </c>
      <c r="V263" t="str">
        <f t="shared" si="29"/>
        <v>025</v>
      </c>
      <c r="W263" t="s">
        <v>707</v>
      </c>
      <c r="X263" t="s">
        <v>166</v>
      </c>
      <c r="Y263">
        <v>2000</v>
      </c>
      <c r="Z263" t="s">
        <v>105</v>
      </c>
      <c r="AA263">
        <v>2831</v>
      </c>
      <c r="AB263" t="s">
        <v>170</v>
      </c>
      <c r="AC263">
        <v>0</v>
      </c>
      <c r="AD263" t="s">
        <v>58</v>
      </c>
      <c r="AE263" s="1">
        <v>430394.8</v>
      </c>
      <c r="AF263" s="1">
        <v>430394.8</v>
      </c>
      <c r="AG263" s="1">
        <v>430394.8</v>
      </c>
      <c r="AH263" s="1">
        <v>256424.48</v>
      </c>
      <c r="AI263" s="1">
        <v>264514.8</v>
      </c>
      <c r="AJ263" s="1">
        <v>232468.29</v>
      </c>
      <c r="AK263" s="1">
        <v>74444.97</v>
      </c>
    </row>
    <row r="264" spans="1:37" hidden="1" x14ac:dyDescent="0.35">
      <c r="A264" t="str">
        <f t="shared" si="27"/>
        <v>1.1-00-2508_25618013_2529610</v>
      </c>
      <c r="B264" t="str">
        <f t="shared" ref="B264:B285" si="30">CONCATENATE(C264,P264,S264,V264,AA264,AC264)</f>
        <v>1.1-00-X0804102529610</v>
      </c>
      <c r="C264" t="s">
        <v>1027</v>
      </c>
      <c r="D264" t="s">
        <v>639</v>
      </c>
      <c r="E264" t="s">
        <v>643</v>
      </c>
      <c r="F264" t="s">
        <v>812</v>
      </c>
      <c r="G264" t="s">
        <v>815</v>
      </c>
      <c r="H264" t="s">
        <v>868</v>
      </c>
      <c r="I264" t="s">
        <v>870</v>
      </c>
      <c r="J264">
        <v>6</v>
      </c>
      <c r="K264" t="s">
        <v>164</v>
      </c>
      <c r="L264">
        <v>18</v>
      </c>
      <c r="M264" t="s">
        <v>165</v>
      </c>
      <c r="N264" t="s">
        <v>869</v>
      </c>
      <c r="O264" t="s">
        <v>871</v>
      </c>
      <c r="P264" t="s">
        <v>1039</v>
      </c>
      <c r="Q264" t="s">
        <v>705</v>
      </c>
      <c r="R264" t="s">
        <v>163</v>
      </c>
      <c r="S264" t="s">
        <v>1074</v>
      </c>
      <c r="T264" t="s">
        <v>708</v>
      </c>
      <c r="U264" s="5" t="s">
        <v>168</v>
      </c>
      <c r="V264" t="str">
        <f t="shared" si="29"/>
        <v>025</v>
      </c>
      <c r="W264" t="s">
        <v>707</v>
      </c>
      <c r="X264" t="s">
        <v>166</v>
      </c>
      <c r="Y264">
        <v>2000</v>
      </c>
      <c r="Z264" t="s">
        <v>105</v>
      </c>
      <c r="AA264">
        <v>2961</v>
      </c>
      <c r="AB264" t="s">
        <v>379</v>
      </c>
      <c r="AC264">
        <v>0</v>
      </c>
      <c r="AD264" t="s">
        <v>58</v>
      </c>
      <c r="AE264" s="1">
        <v>0</v>
      </c>
      <c r="AF264" s="1">
        <v>0</v>
      </c>
      <c r="AG264" s="1">
        <v>0</v>
      </c>
      <c r="AH264" s="1">
        <v>3631</v>
      </c>
      <c r="AI264" s="1">
        <v>0</v>
      </c>
      <c r="AJ264" s="1">
        <v>3630.62</v>
      </c>
      <c r="AK264" s="1">
        <v>3630.62</v>
      </c>
    </row>
    <row r="265" spans="1:37" hidden="1" x14ac:dyDescent="0.35">
      <c r="A265" t="str">
        <f t="shared" si="27"/>
        <v>1.1-00-2508_25618013_2529710</v>
      </c>
      <c r="B265" t="str">
        <f t="shared" si="30"/>
        <v>1.1-00-X0804102529710</v>
      </c>
      <c r="C265" t="s">
        <v>1027</v>
      </c>
      <c r="D265" t="s">
        <v>639</v>
      </c>
      <c r="E265" t="s">
        <v>643</v>
      </c>
      <c r="F265" t="s">
        <v>812</v>
      </c>
      <c r="G265" t="s">
        <v>815</v>
      </c>
      <c r="H265" t="s">
        <v>868</v>
      </c>
      <c r="I265" t="s">
        <v>870</v>
      </c>
      <c r="J265">
        <v>6</v>
      </c>
      <c r="K265" t="s">
        <v>164</v>
      </c>
      <c r="L265">
        <v>18</v>
      </c>
      <c r="M265" t="s">
        <v>165</v>
      </c>
      <c r="N265" t="s">
        <v>869</v>
      </c>
      <c r="O265" t="s">
        <v>871</v>
      </c>
      <c r="P265" t="s">
        <v>1039</v>
      </c>
      <c r="Q265" t="s">
        <v>705</v>
      </c>
      <c r="R265" t="s">
        <v>163</v>
      </c>
      <c r="S265" t="s">
        <v>1074</v>
      </c>
      <c r="T265" t="s">
        <v>708</v>
      </c>
      <c r="U265" s="5" t="s">
        <v>168</v>
      </c>
      <c r="V265" t="str">
        <f t="shared" si="29"/>
        <v>025</v>
      </c>
      <c r="W265" t="s">
        <v>707</v>
      </c>
      <c r="X265" t="s">
        <v>166</v>
      </c>
      <c r="Y265">
        <v>2000</v>
      </c>
      <c r="Z265" t="s">
        <v>105</v>
      </c>
      <c r="AA265">
        <v>2971</v>
      </c>
      <c r="AB265" t="s">
        <v>408</v>
      </c>
      <c r="AC265">
        <v>0</v>
      </c>
      <c r="AD265" t="s">
        <v>58</v>
      </c>
      <c r="AE265" s="1">
        <v>0</v>
      </c>
      <c r="AF265" s="1">
        <v>0</v>
      </c>
      <c r="AG265" s="1">
        <v>0</v>
      </c>
      <c r="AH265" s="1">
        <v>5800</v>
      </c>
      <c r="AI265" s="1">
        <v>0</v>
      </c>
      <c r="AJ265" s="1">
        <v>5800</v>
      </c>
      <c r="AK265" s="1">
        <v>5800</v>
      </c>
    </row>
    <row r="266" spans="1:37" hidden="1" x14ac:dyDescent="0.35">
      <c r="A266" t="str">
        <f t="shared" si="27"/>
        <v>1.1-00-2508_25618013_2531610</v>
      </c>
      <c r="B266" t="str">
        <f t="shared" si="30"/>
        <v>1.1-00-X0804102531610</v>
      </c>
      <c r="C266" t="s">
        <v>1027</v>
      </c>
      <c r="D266" t="s">
        <v>639</v>
      </c>
      <c r="E266" t="s">
        <v>643</v>
      </c>
      <c r="F266" t="s">
        <v>812</v>
      </c>
      <c r="G266" t="s">
        <v>815</v>
      </c>
      <c r="H266" t="s">
        <v>868</v>
      </c>
      <c r="I266" t="s">
        <v>870</v>
      </c>
      <c r="J266">
        <v>6</v>
      </c>
      <c r="K266" t="s">
        <v>164</v>
      </c>
      <c r="L266">
        <v>18</v>
      </c>
      <c r="M266" t="s">
        <v>165</v>
      </c>
      <c r="N266" t="s">
        <v>869</v>
      </c>
      <c r="O266" t="s">
        <v>871</v>
      </c>
      <c r="P266" t="s">
        <v>1039</v>
      </c>
      <c r="Q266" t="s">
        <v>705</v>
      </c>
      <c r="R266" t="s">
        <v>163</v>
      </c>
      <c r="S266" t="s">
        <v>1074</v>
      </c>
      <c r="T266" t="s">
        <v>708</v>
      </c>
      <c r="U266" s="5" t="s">
        <v>168</v>
      </c>
      <c r="V266" t="str">
        <f t="shared" si="29"/>
        <v>025</v>
      </c>
      <c r="W266" t="s">
        <v>707</v>
      </c>
      <c r="X266" t="s">
        <v>166</v>
      </c>
      <c r="Y266">
        <v>3000</v>
      </c>
      <c r="Z266" t="s">
        <v>56</v>
      </c>
      <c r="AA266">
        <v>3161</v>
      </c>
      <c r="AB266" t="s">
        <v>247</v>
      </c>
      <c r="AC266">
        <v>0</v>
      </c>
      <c r="AD266" t="s">
        <v>58</v>
      </c>
      <c r="AE266" s="1">
        <v>163881.9</v>
      </c>
      <c r="AF266" s="1">
        <v>163881.9</v>
      </c>
      <c r="AG266" s="1">
        <v>145672.79999999999</v>
      </c>
      <c r="AH266" s="1">
        <v>222904.44</v>
      </c>
      <c r="AI266" s="1">
        <v>230000</v>
      </c>
      <c r="AJ266" s="1">
        <v>222904.44</v>
      </c>
      <c r="AK266" s="1">
        <v>163881.9</v>
      </c>
    </row>
    <row r="267" spans="1:37" hidden="1" x14ac:dyDescent="0.35">
      <c r="A267" t="str">
        <f t="shared" si="27"/>
        <v>1.1-00-2508_25618013_2531810</v>
      </c>
      <c r="B267" t="str">
        <f t="shared" si="30"/>
        <v>1.1-00-X0804002531810</v>
      </c>
      <c r="C267" t="s">
        <v>1027</v>
      </c>
      <c r="D267" t="s">
        <v>639</v>
      </c>
      <c r="E267" t="s">
        <v>643</v>
      </c>
      <c r="F267" t="s">
        <v>812</v>
      </c>
      <c r="G267" t="s">
        <v>815</v>
      </c>
      <c r="H267" t="s">
        <v>868</v>
      </c>
      <c r="I267" t="s">
        <v>870</v>
      </c>
      <c r="J267">
        <v>6</v>
      </c>
      <c r="K267" t="s">
        <v>164</v>
      </c>
      <c r="L267">
        <v>18</v>
      </c>
      <c r="M267" t="s">
        <v>165</v>
      </c>
      <c r="N267" t="s">
        <v>869</v>
      </c>
      <c r="O267" t="s">
        <v>871</v>
      </c>
      <c r="P267" t="s">
        <v>1039</v>
      </c>
      <c r="Q267" t="s">
        <v>705</v>
      </c>
      <c r="R267" t="s">
        <v>163</v>
      </c>
      <c r="S267" t="s">
        <v>1075</v>
      </c>
      <c r="T267" t="s">
        <v>706</v>
      </c>
      <c r="U267" s="5" t="s">
        <v>165</v>
      </c>
      <c r="V267" t="str">
        <f t="shared" si="29"/>
        <v>025</v>
      </c>
      <c r="W267" t="s">
        <v>707</v>
      </c>
      <c r="X267" t="s">
        <v>166</v>
      </c>
      <c r="Y267">
        <v>3000</v>
      </c>
      <c r="Z267" t="s">
        <v>56</v>
      </c>
      <c r="AA267">
        <v>3181</v>
      </c>
      <c r="AB267" t="s">
        <v>314</v>
      </c>
      <c r="AC267">
        <v>0</v>
      </c>
      <c r="AD267" t="s">
        <v>58</v>
      </c>
      <c r="AE267" s="1">
        <v>1733</v>
      </c>
      <c r="AF267" s="1">
        <v>1732.28</v>
      </c>
      <c r="AG267" s="1">
        <v>1732.28</v>
      </c>
      <c r="AH267" s="1">
        <v>1093.76</v>
      </c>
      <c r="AI267" s="1">
        <v>10000</v>
      </c>
      <c r="AJ267" s="1">
        <v>1093.76</v>
      </c>
      <c r="AK267" s="1">
        <v>1093.76</v>
      </c>
    </row>
    <row r="268" spans="1:37" hidden="1" x14ac:dyDescent="0.35">
      <c r="A268" t="str">
        <f t="shared" si="27"/>
        <v>1.1-00-2508_25618013_2533410</v>
      </c>
      <c r="B268" t="str">
        <f t="shared" si="30"/>
        <v>1.1-00-X0804002533410</v>
      </c>
      <c r="C268" t="s">
        <v>1027</v>
      </c>
      <c r="D268" t="s">
        <v>639</v>
      </c>
      <c r="E268" t="s">
        <v>643</v>
      </c>
      <c r="F268" t="s">
        <v>812</v>
      </c>
      <c r="G268" t="s">
        <v>815</v>
      </c>
      <c r="H268" t="s">
        <v>868</v>
      </c>
      <c r="I268" t="s">
        <v>870</v>
      </c>
      <c r="J268">
        <v>6</v>
      </c>
      <c r="K268" t="s">
        <v>164</v>
      </c>
      <c r="L268">
        <v>18</v>
      </c>
      <c r="M268" t="s">
        <v>165</v>
      </c>
      <c r="N268" t="s">
        <v>869</v>
      </c>
      <c r="O268" t="s">
        <v>871</v>
      </c>
      <c r="P268" t="s">
        <v>1039</v>
      </c>
      <c r="Q268" t="s">
        <v>705</v>
      </c>
      <c r="R268" t="s">
        <v>163</v>
      </c>
      <c r="S268" t="s">
        <v>1075</v>
      </c>
      <c r="T268" t="s">
        <v>706</v>
      </c>
      <c r="U268" s="5" t="s">
        <v>165</v>
      </c>
      <c r="V268" t="str">
        <f t="shared" si="29"/>
        <v>025</v>
      </c>
      <c r="W268" t="s">
        <v>707</v>
      </c>
      <c r="X268" t="s">
        <v>166</v>
      </c>
      <c r="Y268">
        <v>3000</v>
      </c>
      <c r="Z268" t="s">
        <v>56</v>
      </c>
      <c r="AA268">
        <v>3341</v>
      </c>
      <c r="AB268" t="s">
        <v>162</v>
      </c>
      <c r="AC268">
        <v>0</v>
      </c>
      <c r="AD268" t="s">
        <v>58</v>
      </c>
      <c r="AE268" s="1">
        <v>0</v>
      </c>
      <c r="AF268" s="1">
        <v>0</v>
      </c>
      <c r="AG268" s="1">
        <v>0</v>
      </c>
      <c r="AH268" s="1">
        <v>42000</v>
      </c>
      <c r="AI268" s="1">
        <v>0</v>
      </c>
      <c r="AJ268" s="1">
        <v>42000</v>
      </c>
      <c r="AK268" s="1">
        <v>0</v>
      </c>
    </row>
    <row r="269" spans="1:37" hidden="1" x14ac:dyDescent="0.35">
      <c r="A269" t="str">
        <f t="shared" si="27"/>
        <v>1.1-00-2508_25618013_2533610</v>
      </c>
      <c r="B269" t="str">
        <f t="shared" si="30"/>
        <v>1.1-00-X0804102533610</v>
      </c>
      <c r="C269" t="s">
        <v>1027</v>
      </c>
      <c r="D269" t="s">
        <v>639</v>
      </c>
      <c r="E269" t="s">
        <v>643</v>
      </c>
      <c r="F269" t="s">
        <v>812</v>
      </c>
      <c r="G269" t="s">
        <v>815</v>
      </c>
      <c r="H269" t="s">
        <v>868</v>
      </c>
      <c r="I269" t="s">
        <v>870</v>
      </c>
      <c r="J269">
        <v>6</v>
      </c>
      <c r="K269" t="s">
        <v>164</v>
      </c>
      <c r="L269">
        <v>18</v>
      </c>
      <c r="M269" t="s">
        <v>165</v>
      </c>
      <c r="N269" t="s">
        <v>869</v>
      </c>
      <c r="O269" t="s">
        <v>871</v>
      </c>
      <c r="P269" t="s">
        <v>1039</v>
      </c>
      <c r="Q269" t="s">
        <v>705</v>
      </c>
      <c r="R269" t="s">
        <v>163</v>
      </c>
      <c r="S269" t="s">
        <v>1074</v>
      </c>
      <c r="T269" t="s">
        <v>708</v>
      </c>
      <c r="U269" s="5" t="s">
        <v>168</v>
      </c>
      <c r="V269" t="str">
        <f t="shared" si="29"/>
        <v>025</v>
      </c>
      <c r="W269" t="s">
        <v>707</v>
      </c>
      <c r="X269" t="s">
        <v>166</v>
      </c>
      <c r="Y269">
        <v>3000</v>
      </c>
      <c r="Z269" t="s">
        <v>56</v>
      </c>
      <c r="AA269">
        <v>3361</v>
      </c>
      <c r="AB269" t="s">
        <v>114</v>
      </c>
      <c r="AC269">
        <v>0</v>
      </c>
      <c r="AD269" t="s">
        <v>58</v>
      </c>
      <c r="AE269" s="1">
        <v>7424</v>
      </c>
      <c r="AF269" s="1">
        <v>7424</v>
      </c>
      <c r="AG269" s="1">
        <v>0</v>
      </c>
      <c r="AH269" s="1">
        <v>1205170.3999999999</v>
      </c>
      <c r="AI269" s="1">
        <v>30000</v>
      </c>
      <c r="AJ269" s="1">
        <v>1205170.3999999999</v>
      </c>
      <c r="AK269" s="1">
        <v>1195469.8999999999</v>
      </c>
    </row>
    <row r="270" spans="1:37" hidden="1" x14ac:dyDescent="0.35">
      <c r="A270" t="str">
        <f t="shared" si="27"/>
        <v>1.1-00-2508_25618013_25336135</v>
      </c>
      <c r="B270" t="str">
        <f t="shared" si="30"/>
        <v>1.1-00-X08041025336135</v>
      </c>
      <c r="C270" t="s">
        <v>1027</v>
      </c>
      <c r="D270" t="s">
        <v>639</v>
      </c>
      <c r="E270" t="s">
        <v>643</v>
      </c>
      <c r="F270" t="s">
        <v>812</v>
      </c>
      <c r="G270" t="s">
        <v>815</v>
      </c>
      <c r="H270" t="s">
        <v>868</v>
      </c>
      <c r="I270" t="s">
        <v>870</v>
      </c>
      <c r="J270">
        <v>6</v>
      </c>
      <c r="K270" t="s">
        <v>164</v>
      </c>
      <c r="L270">
        <v>18</v>
      </c>
      <c r="M270" t="s">
        <v>165</v>
      </c>
      <c r="N270" t="s">
        <v>869</v>
      </c>
      <c r="O270" t="s">
        <v>871</v>
      </c>
      <c r="P270" t="s">
        <v>1039</v>
      </c>
      <c r="Q270" t="s">
        <v>705</v>
      </c>
      <c r="R270" t="s">
        <v>163</v>
      </c>
      <c r="S270" t="s">
        <v>1074</v>
      </c>
      <c r="T270" t="s">
        <v>708</v>
      </c>
      <c r="U270" s="5" t="s">
        <v>168</v>
      </c>
      <c r="V270" t="str">
        <f t="shared" si="29"/>
        <v>025</v>
      </c>
      <c r="W270" t="s">
        <v>707</v>
      </c>
      <c r="X270" t="s">
        <v>166</v>
      </c>
      <c r="Y270">
        <v>3000</v>
      </c>
      <c r="Z270" t="s">
        <v>56</v>
      </c>
      <c r="AA270">
        <v>3361</v>
      </c>
      <c r="AB270" t="s">
        <v>114</v>
      </c>
      <c r="AC270">
        <v>35</v>
      </c>
      <c r="AD270" t="s">
        <v>710</v>
      </c>
      <c r="AE270" s="1">
        <v>0</v>
      </c>
      <c r="AF270" s="1">
        <v>0</v>
      </c>
      <c r="AG270" s="1">
        <v>0</v>
      </c>
      <c r="AH270" s="1">
        <v>154512</v>
      </c>
      <c r="AI270" s="1">
        <v>0</v>
      </c>
      <c r="AJ270" s="1">
        <v>154512</v>
      </c>
      <c r="AK270" s="1">
        <v>154512</v>
      </c>
    </row>
    <row r="271" spans="1:37" hidden="1" x14ac:dyDescent="0.35">
      <c r="A271" t="str">
        <f t="shared" si="27"/>
        <v>1.1-00-2508_25618013_2533610</v>
      </c>
      <c r="B271" t="str">
        <f t="shared" si="30"/>
        <v>1.1-00-X0804002533610</v>
      </c>
      <c r="C271" t="s">
        <v>1027</v>
      </c>
      <c r="D271" t="s">
        <v>269</v>
      </c>
      <c r="E271" t="s">
        <v>274</v>
      </c>
      <c r="F271" t="s">
        <v>812</v>
      </c>
      <c r="G271" t="s">
        <v>815</v>
      </c>
      <c r="H271" t="s">
        <v>868</v>
      </c>
      <c r="I271" t="s">
        <v>870</v>
      </c>
      <c r="J271">
        <v>6</v>
      </c>
      <c r="K271" t="s">
        <v>164</v>
      </c>
      <c r="L271">
        <v>18</v>
      </c>
      <c r="M271" t="s">
        <v>165</v>
      </c>
      <c r="N271" t="s">
        <v>869</v>
      </c>
      <c r="O271" t="s">
        <v>871</v>
      </c>
      <c r="P271" t="s">
        <v>1039</v>
      </c>
      <c r="Q271" t="s">
        <v>159</v>
      </c>
      <c r="R271" t="s">
        <v>163</v>
      </c>
      <c r="S271" t="s">
        <v>1075</v>
      </c>
      <c r="T271" t="s">
        <v>160</v>
      </c>
      <c r="U271" s="5" t="s">
        <v>165</v>
      </c>
      <c r="V271" t="s">
        <v>1087</v>
      </c>
      <c r="W271" t="s">
        <v>161</v>
      </c>
      <c r="X271" t="s">
        <v>166</v>
      </c>
      <c r="Y271">
        <v>3000</v>
      </c>
      <c r="Z271" t="s">
        <v>56</v>
      </c>
      <c r="AA271">
        <v>3361</v>
      </c>
      <c r="AB271" t="s">
        <v>114</v>
      </c>
      <c r="AC271">
        <v>0</v>
      </c>
      <c r="AD271" t="s">
        <v>58</v>
      </c>
      <c r="AE271" s="1">
        <v>3780</v>
      </c>
      <c r="AF271" s="1">
        <v>3780</v>
      </c>
      <c r="AG271" s="1">
        <v>3780</v>
      </c>
      <c r="AH271" s="1">
        <v>0</v>
      </c>
      <c r="AI271" s="1">
        <v>0</v>
      </c>
      <c r="AJ271" s="1">
        <v>0</v>
      </c>
      <c r="AK271" s="1">
        <v>0</v>
      </c>
    </row>
    <row r="272" spans="1:37" hidden="1" x14ac:dyDescent="0.35">
      <c r="A272" t="str">
        <f t="shared" si="27"/>
        <v>1.1-00-2508_25618013_2533910</v>
      </c>
      <c r="B272" t="str">
        <f t="shared" si="30"/>
        <v>1.1-00-X0804102533910</v>
      </c>
      <c r="C272" t="s">
        <v>1027</v>
      </c>
      <c r="D272" t="s">
        <v>639</v>
      </c>
      <c r="E272" t="s">
        <v>643</v>
      </c>
      <c r="F272" t="s">
        <v>812</v>
      </c>
      <c r="G272" t="s">
        <v>815</v>
      </c>
      <c r="H272" t="s">
        <v>868</v>
      </c>
      <c r="I272" t="s">
        <v>870</v>
      </c>
      <c r="J272">
        <v>6</v>
      </c>
      <c r="K272" t="s">
        <v>164</v>
      </c>
      <c r="L272">
        <v>18</v>
      </c>
      <c r="M272" t="s">
        <v>165</v>
      </c>
      <c r="N272" t="s">
        <v>869</v>
      </c>
      <c r="O272" t="s">
        <v>871</v>
      </c>
      <c r="P272" t="s">
        <v>1039</v>
      </c>
      <c r="Q272" t="s">
        <v>705</v>
      </c>
      <c r="R272" t="s">
        <v>163</v>
      </c>
      <c r="S272" t="s">
        <v>1074</v>
      </c>
      <c r="T272" t="s">
        <v>708</v>
      </c>
      <c r="U272" s="5" t="s">
        <v>168</v>
      </c>
      <c r="V272" t="str">
        <f t="shared" ref="V272:V278" si="31">LEFT(W272,3)</f>
        <v>025</v>
      </c>
      <c r="W272" t="s">
        <v>707</v>
      </c>
      <c r="X272" t="s">
        <v>166</v>
      </c>
      <c r="Y272">
        <v>3000</v>
      </c>
      <c r="Z272" t="s">
        <v>56</v>
      </c>
      <c r="AA272">
        <v>3391</v>
      </c>
      <c r="AB272" t="s">
        <v>129</v>
      </c>
      <c r="AC272">
        <v>0</v>
      </c>
      <c r="AD272" t="s">
        <v>58</v>
      </c>
      <c r="AE272" s="1">
        <v>1900000</v>
      </c>
      <c r="AF272" s="1">
        <v>1500000</v>
      </c>
      <c r="AG272" s="1">
        <v>1500000</v>
      </c>
      <c r="AH272" s="1">
        <v>1281010</v>
      </c>
      <c r="AI272" s="1">
        <v>1900000</v>
      </c>
      <c r="AJ272" s="1">
        <v>1281010</v>
      </c>
      <c r="AK272" s="1">
        <v>1281010</v>
      </c>
    </row>
    <row r="273" spans="1:37" hidden="1" x14ac:dyDescent="0.35">
      <c r="A273" t="str">
        <f t="shared" si="27"/>
        <v>1.1-00-2508_25618013_2535510</v>
      </c>
      <c r="B273" t="str">
        <f t="shared" si="30"/>
        <v>1.1-00-X0804102535510</v>
      </c>
      <c r="C273" t="s">
        <v>1027</v>
      </c>
      <c r="D273" t="s">
        <v>639</v>
      </c>
      <c r="E273" t="s">
        <v>643</v>
      </c>
      <c r="F273" t="s">
        <v>812</v>
      </c>
      <c r="G273" t="s">
        <v>815</v>
      </c>
      <c r="H273" t="s">
        <v>868</v>
      </c>
      <c r="I273" t="s">
        <v>870</v>
      </c>
      <c r="J273">
        <v>6</v>
      </c>
      <c r="K273" t="s">
        <v>164</v>
      </c>
      <c r="L273">
        <v>18</v>
      </c>
      <c r="M273" t="s">
        <v>165</v>
      </c>
      <c r="N273" t="s">
        <v>869</v>
      </c>
      <c r="O273" t="s">
        <v>871</v>
      </c>
      <c r="P273" t="s">
        <v>1039</v>
      </c>
      <c r="Q273" t="s">
        <v>705</v>
      </c>
      <c r="R273" t="s">
        <v>163</v>
      </c>
      <c r="S273" t="s">
        <v>1074</v>
      </c>
      <c r="T273" t="s">
        <v>708</v>
      </c>
      <c r="U273" s="5" t="s">
        <v>168</v>
      </c>
      <c r="V273" t="str">
        <f t="shared" si="31"/>
        <v>025</v>
      </c>
      <c r="W273" t="s">
        <v>707</v>
      </c>
      <c r="X273" t="s">
        <v>166</v>
      </c>
      <c r="Y273">
        <v>3000</v>
      </c>
      <c r="Z273" t="s">
        <v>56</v>
      </c>
      <c r="AA273">
        <v>3551</v>
      </c>
      <c r="AB273" t="s">
        <v>243</v>
      </c>
      <c r="AC273">
        <v>0</v>
      </c>
      <c r="AD273" t="s">
        <v>58</v>
      </c>
      <c r="AE273" s="1">
        <v>0</v>
      </c>
      <c r="AF273" s="1">
        <v>0</v>
      </c>
      <c r="AG273" s="1">
        <v>0</v>
      </c>
      <c r="AH273" s="1">
        <v>1276</v>
      </c>
      <c r="AI273" s="1">
        <v>0</v>
      </c>
      <c r="AJ273" s="1">
        <v>1276</v>
      </c>
      <c r="AK273" s="1">
        <v>1276</v>
      </c>
    </row>
    <row r="274" spans="1:37" hidden="1" x14ac:dyDescent="0.35">
      <c r="A274" t="str">
        <f t="shared" si="27"/>
        <v>1.1-00-2508_25618013_2537110</v>
      </c>
      <c r="B274" t="str">
        <f t="shared" si="30"/>
        <v>1.1-00-X0804102537110</v>
      </c>
      <c r="C274" t="s">
        <v>1027</v>
      </c>
      <c r="D274" t="s">
        <v>639</v>
      </c>
      <c r="E274" t="s">
        <v>643</v>
      </c>
      <c r="F274" t="s">
        <v>812</v>
      </c>
      <c r="G274" t="s">
        <v>815</v>
      </c>
      <c r="H274" t="s">
        <v>868</v>
      </c>
      <c r="I274" t="s">
        <v>870</v>
      </c>
      <c r="J274">
        <v>6</v>
      </c>
      <c r="K274" t="s">
        <v>164</v>
      </c>
      <c r="L274">
        <v>18</v>
      </c>
      <c r="M274" t="s">
        <v>165</v>
      </c>
      <c r="N274" t="s">
        <v>869</v>
      </c>
      <c r="O274" t="s">
        <v>871</v>
      </c>
      <c r="P274" t="s">
        <v>1039</v>
      </c>
      <c r="Q274" t="s">
        <v>705</v>
      </c>
      <c r="R274" t="s">
        <v>163</v>
      </c>
      <c r="S274" t="s">
        <v>1074</v>
      </c>
      <c r="T274" t="s">
        <v>708</v>
      </c>
      <c r="U274" s="5" t="s">
        <v>168</v>
      </c>
      <c r="V274" t="str">
        <f t="shared" si="31"/>
        <v>025</v>
      </c>
      <c r="W274" t="s">
        <v>707</v>
      </c>
      <c r="X274" t="s">
        <v>166</v>
      </c>
      <c r="Y274">
        <v>3000</v>
      </c>
      <c r="Z274" t="s">
        <v>56</v>
      </c>
      <c r="AA274">
        <v>3711</v>
      </c>
      <c r="AB274" t="s">
        <v>278</v>
      </c>
      <c r="AC274">
        <v>0</v>
      </c>
      <c r="AD274" t="s">
        <v>58</v>
      </c>
      <c r="AE274" s="1">
        <v>6755</v>
      </c>
      <c r="AF274" s="1">
        <v>6755</v>
      </c>
      <c r="AG274" s="1">
        <v>6755</v>
      </c>
      <c r="AH274" s="1">
        <v>35000</v>
      </c>
      <c r="AI274" s="1">
        <v>0</v>
      </c>
      <c r="AJ274" s="1">
        <v>25193.52</v>
      </c>
      <c r="AK274" s="1">
        <v>25193.52</v>
      </c>
    </row>
    <row r="275" spans="1:37" hidden="1" x14ac:dyDescent="0.35">
      <c r="A275" t="str">
        <f t="shared" si="27"/>
        <v>1.1-00-2508_25618013_2537210</v>
      </c>
      <c r="B275" t="str">
        <f t="shared" si="30"/>
        <v>1.1-00-X0804002537210</v>
      </c>
      <c r="C275" t="s">
        <v>1027</v>
      </c>
      <c r="D275" t="s">
        <v>639</v>
      </c>
      <c r="E275" t="s">
        <v>643</v>
      </c>
      <c r="F275" t="s">
        <v>812</v>
      </c>
      <c r="G275" t="s">
        <v>815</v>
      </c>
      <c r="H275" t="s">
        <v>868</v>
      </c>
      <c r="I275" t="s">
        <v>870</v>
      </c>
      <c r="J275">
        <v>6</v>
      </c>
      <c r="K275" t="s">
        <v>164</v>
      </c>
      <c r="L275">
        <v>18</v>
      </c>
      <c r="M275" t="s">
        <v>165</v>
      </c>
      <c r="N275" t="s">
        <v>869</v>
      </c>
      <c r="O275" t="s">
        <v>871</v>
      </c>
      <c r="P275" t="s">
        <v>1039</v>
      </c>
      <c r="Q275" t="s">
        <v>705</v>
      </c>
      <c r="R275" t="s">
        <v>163</v>
      </c>
      <c r="S275" t="s">
        <v>1075</v>
      </c>
      <c r="T275" t="s">
        <v>706</v>
      </c>
      <c r="U275" s="5" t="s">
        <v>165</v>
      </c>
      <c r="V275" t="str">
        <f t="shared" si="31"/>
        <v>025</v>
      </c>
      <c r="W275" t="s">
        <v>707</v>
      </c>
      <c r="X275" t="s">
        <v>166</v>
      </c>
      <c r="Y275">
        <v>3000</v>
      </c>
      <c r="Z275" t="s">
        <v>56</v>
      </c>
      <c r="AA275">
        <v>3721</v>
      </c>
      <c r="AB275" t="s">
        <v>324</v>
      </c>
      <c r="AC275">
        <v>0</v>
      </c>
      <c r="AD275" t="s">
        <v>58</v>
      </c>
      <c r="AE275" s="1">
        <v>0</v>
      </c>
      <c r="AF275" s="1">
        <v>0</v>
      </c>
      <c r="AG275" s="1">
        <v>0</v>
      </c>
      <c r="AH275" s="1">
        <v>6755.56</v>
      </c>
      <c r="AI275" s="1">
        <v>0</v>
      </c>
      <c r="AJ275" s="1">
        <v>6755.56</v>
      </c>
      <c r="AK275" s="1">
        <v>6755.56</v>
      </c>
    </row>
    <row r="276" spans="1:37" hidden="1" x14ac:dyDescent="0.35">
      <c r="A276" t="str">
        <f t="shared" si="27"/>
        <v>1.1-00-2508_25618013_2537510</v>
      </c>
      <c r="B276" t="str">
        <f t="shared" si="30"/>
        <v>1.1-00-X0804102537510</v>
      </c>
      <c r="C276" t="s">
        <v>1027</v>
      </c>
      <c r="D276" t="s">
        <v>639</v>
      </c>
      <c r="E276" t="s">
        <v>643</v>
      </c>
      <c r="F276" t="s">
        <v>812</v>
      </c>
      <c r="G276" t="s">
        <v>815</v>
      </c>
      <c r="H276" t="s">
        <v>868</v>
      </c>
      <c r="I276" t="s">
        <v>870</v>
      </c>
      <c r="J276">
        <v>6</v>
      </c>
      <c r="K276" t="s">
        <v>164</v>
      </c>
      <c r="L276">
        <v>18</v>
      </c>
      <c r="M276" t="s">
        <v>165</v>
      </c>
      <c r="N276" t="s">
        <v>869</v>
      </c>
      <c r="O276" t="s">
        <v>871</v>
      </c>
      <c r="P276" t="s">
        <v>1039</v>
      </c>
      <c r="Q276" t="s">
        <v>705</v>
      </c>
      <c r="R276" t="s">
        <v>163</v>
      </c>
      <c r="S276" t="s">
        <v>1074</v>
      </c>
      <c r="T276" t="s">
        <v>708</v>
      </c>
      <c r="U276" s="5" t="s">
        <v>168</v>
      </c>
      <c r="V276" t="str">
        <f t="shared" si="31"/>
        <v>025</v>
      </c>
      <c r="W276" t="s">
        <v>707</v>
      </c>
      <c r="X276" t="s">
        <v>166</v>
      </c>
      <c r="Y276">
        <v>3000</v>
      </c>
      <c r="Z276" t="s">
        <v>56</v>
      </c>
      <c r="AA276">
        <v>3751</v>
      </c>
      <c r="AB276" t="s">
        <v>279</v>
      </c>
      <c r="AC276">
        <v>0</v>
      </c>
      <c r="AD276" t="s">
        <v>58</v>
      </c>
      <c r="AE276" s="1">
        <v>1036</v>
      </c>
      <c r="AF276" s="1">
        <v>1035</v>
      </c>
      <c r="AG276" s="1">
        <v>1035</v>
      </c>
      <c r="AH276" s="1">
        <v>31513.360000000001</v>
      </c>
      <c r="AI276" s="1">
        <v>0</v>
      </c>
      <c r="AJ276" s="1">
        <v>19848.97</v>
      </c>
      <c r="AK276" s="1">
        <v>19848.97</v>
      </c>
    </row>
    <row r="277" spans="1:37" hidden="1" x14ac:dyDescent="0.35">
      <c r="A277" t="str">
        <f t="shared" si="27"/>
        <v>1.1-00-2508_25618013_2538310</v>
      </c>
      <c r="B277" t="str">
        <f t="shared" si="30"/>
        <v>1.1-00-X0804102538310</v>
      </c>
      <c r="C277" t="s">
        <v>1027</v>
      </c>
      <c r="D277" t="s">
        <v>639</v>
      </c>
      <c r="E277" t="s">
        <v>643</v>
      </c>
      <c r="F277" t="s">
        <v>812</v>
      </c>
      <c r="G277" t="s">
        <v>815</v>
      </c>
      <c r="H277" t="s">
        <v>868</v>
      </c>
      <c r="I277" t="s">
        <v>870</v>
      </c>
      <c r="J277">
        <v>6</v>
      </c>
      <c r="K277" t="s">
        <v>164</v>
      </c>
      <c r="L277">
        <v>18</v>
      </c>
      <c r="M277" t="s">
        <v>165</v>
      </c>
      <c r="N277" t="s">
        <v>869</v>
      </c>
      <c r="O277" t="s">
        <v>871</v>
      </c>
      <c r="P277" t="s">
        <v>1039</v>
      </c>
      <c r="Q277" t="s">
        <v>705</v>
      </c>
      <c r="R277" t="s">
        <v>163</v>
      </c>
      <c r="S277" t="s">
        <v>1074</v>
      </c>
      <c r="T277" t="s">
        <v>708</v>
      </c>
      <c r="U277" s="5" t="s">
        <v>168</v>
      </c>
      <c r="V277" t="str">
        <f t="shared" si="31"/>
        <v>025</v>
      </c>
      <c r="W277" t="s">
        <v>707</v>
      </c>
      <c r="X277" t="s">
        <v>166</v>
      </c>
      <c r="Y277">
        <v>3000</v>
      </c>
      <c r="Z277" t="s">
        <v>56</v>
      </c>
      <c r="AA277">
        <v>3831</v>
      </c>
      <c r="AB277" t="s">
        <v>711</v>
      </c>
      <c r="AC277">
        <v>0</v>
      </c>
      <c r="AD277" t="s">
        <v>58</v>
      </c>
      <c r="AE277" s="1">
        <v>0</v>
      </c>
      <c r="AF277" s="1">
        <v>0</v>
      </c>
      <c r="AG277" s="1">
        <v>0</v>
      </c>
      <c r="AH277" s="1">
        <v>25000</v>
      </c>
      <c r="AI277" s="1">
        <v>0</v>
      </c>
      <c r="AJ277" s="1">
        <v>25000</v>
      </c>
      <c r="AK277" s="1">
        <v>25000</v>
      </c>
    </row>
    <row r="278" spans="1:37" hidden="1" x14ac:dyDescent="0.35">
      <c r="A278" t="str">
        <f t="shared" si="27"/>
        <v>1.1-00-2508_25618013_2539220</v>
      </c>
      <c r="B278" t="str">
        <f t="shared" si="30"/>
        <v>1.1-00-X0804102539220</v>
      </c>
      <c r="C278" t="s">
        <v>1027</v>
      </c>
      <c r="D278" t="s">
        <v>639</v>
      </c>
      <c r="E278" t="s">
        <v>643</v>
      </c>
      <c r="F278" t="s">
        <v>812</v>
      </c>
      <c r="G278" t="s">
        <v>815</v>
      </c>
      <c r="H278" t="s">
        <v>868</v>
      </c>
      <c r="I278" t="s">
        <v>870</v>
      </c>
      <c r="J278">
        <v>6</v>
      </c>
      <c r="K278" t="s">
        <v>164</v>
      </c>
      <c r="L278">
        <v>18</v>
      </c>
      <c r="M278" t="s">
        <v>165</v>
      </c>
      <c r="N278" t="s">
        <v>869</v>
      </c>
      <c r="O278" t="s">
        <v>871</v>
      </c>
      <c r="P278" t="s">
        <v>1039</v>
      </c>
      <c r="Q278" t="s">
        <v>705</v>
      </c>
      <c r="R278" t="s">
        <v>163</v>
      </c>
      <c r="S278" t="s">
        <v>1074</v>
      </c>
      <c r="T278" t="s">
        <v>708</v>
      </c>
      <c r="U278" s="5" t="s">
        <v>168</v>
      </c>
      <c r="V278" t="str">
        <f t="shared" si="31"/>
        <v>025</v>
      </c>
      <c r="W278" t="s">
        <v>707</v>
      </c>
      <c r="X278" t="s">
        <v>166</v>
      </c>
      <c r="Y278">
        <v>3000</v>
      </c>
      <c r="Z278" t="s">
        <v>56</v>
      </c>
      <c r="AA278">
        <v>3922</v>
      </c>
      <c r="AB278" t="s">
        <v>258</v>
      </c>
      <c r="AC278">
        <v>0</v>
      </c>
      <c r="AD278" t="s">
        <v>58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</row>
    <row r="279" spans="1:37" hidden="1" x14ac:dyDescent="0.35">
      <c r="A279" t="str">
        <f t="shared" si="27"/>
        <v>1.1-00-2508_25618013_2539220</v>
      </c>
      <c r="B279" t="str">
        <f t="shared" si="30"/>
        <v>1.1-00-X0804002539220</v>
      </c>
      <c r="C279" t="s">
        <v>1027</v>
      </c>
      <c r="D279" t="s">
        <v>269</v>
      </c>
      <c r="E279" t="s">
        <v>274</v>
      </c>
      <c r="F279" t="s">
        <v>812</v>
      </c>
      <c r="G279" t="s">
        <v>815</v>
      </c>
      <c r="H279" t="s">
        <v>868</v>
      </c>
      <c r="I279" t="s">
        <v>870</v>
      </c>
      <c r="J279">
        <v>6</v>
      </c>
      <c r="K279" t="s">
        <v>164</v>
      </c>
      <c r="L279">
        <v>18</v>
      </c>
      <c r="M279" t="s">
        <v>165</v>
      </c>
      <c r="N279" t="s">
        <v>869</v>
      </c>
      <c r="O279" t="s">
        <v>871</v>
      </c>
      <c r="P279" t="s">
        <v>1039</v>
      </c>
      <c r="Q279" t="s">
        <v>159</v>
      </c>
      <c r="R279" t="s">
        <v>163</v>
      </c>
      <c r="S279" t="s">
        <v>1075</v>
      </c>
      <c r="T279" t="s">
        <v>160</v>
      </c>
      <c r="U279" s="5" t="s">
        <v>165</v>
      </c>
      <c r="V279" t="s">
        <v>1087</v>
      </c>
      <c r="W279" t="s">
        <v>161</v>
      </c>
      <c r="X279" t="s">
        <v>166</v>
      </c>
      <c r="Y279">
        <v>3000</v>
      </c>
      <c r="Z279" t="s">
        <v>56</v>
      </c>
      <c r="AA279">
        <v>3922</v>
      </c>
      <c r="AB279" t="s">
        <v>258</v>
      </c>
      <c r="AC279">
        <v>0</v>
      </c>
      <c r="AD279" t="s">
        <v>58</v>
      </c>
      <c r="AE279" s="1">
        <v>25000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</row>
    <row r="280" spans="1:37" hidden="1" x14ac:dyDescent="0.35">
      <c r="A280" t="str">
        <f t="shared" si="27"/>
        <v>1.1-00-2508_25618013_2539410</v>
      </c>
      <c r="B280" t="str">
        <f t="shared" si="30"/>
        <v>1.1-00-X0804002539410</v>
      </c>
      <c r="C280" t="s">
        <v>1027</v>
      </c>
      <c r="D280" t="s">
        <v>639</v>
      </c>
      <c r="E280" t="s">
        <v>643</v>
      </c>
      <c r="F280" t="s">
        <v>812</v>
      </c>
      <c r="G280" t="s">
        <v>815</v>
      </c>
      <c r="H280" t="s">
        <v>868</v>
      </c>
      <c r="I280" t="s">
        <v>870</v>
      </c>
      <c r="J280">
        <v>6</v>
      </c>
      <c r="K280" t="s">
        <v>164</v>
      </c>
      <c r="L280">
        <v>18</v>
      </c>
      <c r="M280" t="s">
        <v>165</v>
      </c>
      <c r="N280" t="s">
        <v>869</v>
      </c>
      <c r="O280" t="s">
        <v>871</v>
      </c>
      <c r="P280" t="s">
        <v>1039</v>
      </c>
      <c r="Q280" t="s">
        <v>705</v>
      </c>
      <c r="R280" t="s">
        <v>163</v>
      </c>
      <c r="S280" t="s">
        <v>1075</v>
      </c>
      <c r="T280" t="s">
        <v>706</v>
      </c>
      <c r="U280" s="5" t="s">
        <v>165</v>
      </c>
      <c r="V280" t="str">
        <f t="shared" ref="V280:V285" si="32">LEFT(W280,3)</f>
        <v>025</v>
      </c>
      <c r="W280" t="s">
        <v>707</v>
      </c>
      <c r="X280" t="s">
        <v>166</v>
      </c>
      <c r="Y280">
        <v>3000</v>
      </c>
      <c r="Z280" t="s">
        <v>56</v>
      </c>
      <c r="AA280">
        <v>3941</v>
      </c>
      <c r="AB280" t="s">
        <v>328</v>
      </c>
      <c r="AC280">
        <v>0</v>
      </c>
      <c r="AD280" t="s">
        <v>58</v>
      </c>
      <c r="AE280" s="1">
        <v>35121</v>
      </c>
      <c r="AF280" s="1">
        <v>0</v>
      </c>
      <c r="AG280" s="1">
        <v>0</v>
      </c>
      <c r="AH280" s="1">
        <v>0</v>
      </c>
      <c r="AI280" s="1">
        <v>50000</v>
      </c>
      <c r="AJ280" s="1">
        <v>0</v>
      </c>
      <c r="AK280" s="1">
        <v>0</v>
      </c>
    </row>
    <row r="281" spans="1:37" hidden="1" x14ac:dyDescent="0.35">
      <c r="A281" t="str">
        <f t="shared" si="27"/>
        <v>1.1-00-2505_25610007_2526110</v>
      </c>
      <c r="B281" t="str">
        <f t="shared" si="30"/>
        <v>1.1-00-X0502201526110</v>
      </c>
      <c r="C281" t="s">
        <v>1027</v>
      </c>
      <c r="D281" t="s">
        <v>639</v>
      </c>
      <c r="E281" t="s">
        <v>643</v>
      </c>
      <c r="F281" t="s">
        <v>812</v>
      </c>
      <c r="G281" t="s">
        <v>815</v>
      </c>
      <c r="H281" t="s">
        <v>833</v>
      </c>
      <c r="I281" t="s">
        <v>835</v>
      </c>
      <c r="J281">
        <v>6</v>
      </c>
      <c r="K281" t="s">
        <v>164</v>
      </c>
      <c r="L281">
        <v>10</v>
      </c>
      <c r="M281" t="s">
        <v>172</v>
      </c>
      <c r="N281" t="s">
        <v>834</v>
      </c>
      <c r="O281" t="s">
        <v>836</v>
      </c>
      <c r="P281" t="s">
        <v>1036</v>
      </c>
      <c r="Q281" t="s">
        <v>677</v>
      </c>
      <c r="R281" t="s">
        <v>74</v>
      </c>
      <c r="S281" t="s">
        <v>1076</v>
      </c>
      <c r="T281" t="s">
        <v>712</v>
      </c>
      <c r="U281" s="5" t="s">
        <v>172</v>
      </c>
      <c r="V281" t="str">
        <f t="shared" si="32"/>
        <v>015</v>
      </c>
      <c r="W281" t="s">
        <v>679</v>
      </c>
      <c r="X281" t="s">
        <v>75</v>
      </c>
      <c r="Y281">
        <v>2000</v>
      </c>
      <c r="Z281" t="s">
        <v>105</v>
      </c>
      <c r="AA281">
        <v>2611</v>
      </c>
      <c r="AB281" t="s">
        <v>128</v>
      </c>
      <c r="AC281">
        <v>0</v>
      </c>
      <c r="AD281" t="s">
        <v>58</v>
      </c>
      <c r="AE281" s="1">
        <v>7000000</v>
      </c>
      <c r="AF281" s="1">
        <v>6417885.9100000001</v>
      </c>
      <c r="AG281" s="1">
        <v>6417885.9100000001</v>
      </c>
      <c r="AH281" s="1">
        <v>2845071.19</v>
      </c>
      <c r="AI281" s="1">
        <v>3600000</v>
      </c>
      <c r="AJ281" s="1">
        <v>0</v>
      </c>
      <c r="AK281" s="1">
        <v>0</v>
      </c>
    </row>
    <row r="282" spans="1:37" hidden="1" x14ac:dyDescent="0.35">
      <c r="A282" t="str">
        <f t="shared" si="27"/>
        <v>1.1-00-2508_25224016_2525410</v>
      </c>
      <c r="B282" t="str">
        <f t="shared" si="30"/>
        <v>1.1-00-X0703902425410</v>
      </c>
      <c r="C282" t="s">
        <v>1027</v>
      </c>
      <c r="D282" t="s">
        <v>639</v>
      </c>
      <c r="E282" t="s">
        <v>643</v>
      </c>
      <c r="F282" t="s">
        <v>812</v>
      </c>
      <c r="G282" t="s">
        <v>815</v>
      </c>
      <c r="H282" t="s">
        <v>868</v>
      </c>
      <c r="I282" t="s">
        <v>870</v>
      </c>
      <c r="J282">
        <v>2</v>
      </c>
      <c r="K282" t="s">
        <v>148</v>
      </c>
      <c r="L282">
        <v>24</v>
      </c>
      <c r="M282" t="s">
        <v>484</v>
      </c>
      <c r="N282" t="s">
        <v>896</v>
      </c>
      <c r="O282" t="s">
        <v>897</v>
      </c>
      <c r="P282" t="s">
        <v>1037</v>
      </c>
      <c r="Q282" t="s">
        <v>684</v>
      </c>
      <c r="R282" t="s">
        <v>147</v>
      </c>
      <c r="S282" t="s">
        <v>1084</v>
      </c>
      <c r="T282" t="s">
        <v>726</v>
      </c>
      <c r="U282" s="5" t="s">
        <v>484</v>
      </c>
      <c r="V282" t="str">
        <f t="shared" si="32"/>
        <v>024</v>
      </c>
      <c r="W282" t="s">
        <v>727</v>
      </c>
      <c r="X282" t="s">
        <v>485</v>
      </c>
      <c r="Y282">
        <v>2000</v>
      </c>
      <c r="Z282" t="s">
        <v>105</v>
      </c>
      <c r="AA282">
        <v>2541</v>
      </c>
      <c r="AB282" t="s">
        <v>310</v>
      </c>
      <c r="AC282">
        <v>0</v>
      </c>
      <c r="AD282" t="s">
        <v>58</v>
      </c>
      <c r="AE282" s="1">
        <v>6082362.2999999998</v>
      </c>
      <c r="AF282" s="1">
        <v>5782693.5700000003</v>
      </c>
      <c r="AG282" s="1">
        <v>5750328.9699999997</v>
      </c>
      <c r="AH282" s="1">
        <v>7000000</v>
      </c>
      <c r="AI282" s="1">
        <v>6500000</v>
      </c>
      <c r="AJ282" s="1">
        <v>6702046.0800000001</v>
      </c>
      <c r="AK282" s="1">
        <v>5494740.6100000003</v>
      </c>
    </row>
    <row r="283" spans="1:37" hidden="1" x14ac:dyDescent="0.35">
      <c r="A283" t="str">
        <f t="shared" si="27"/>
        <v>1.1-00-2509_25129021_2525110</v>
      </c>
      <c r="B283" t="str">
        <f t="shared" si="30"/>
        <v>1.1-00-X0703602225110</v>
      </c>
      <c r="C283" t="s">
        <v>1027</v>
      </c>
      <c r="D283" t="s">
        <v>639</v>
      </c>
      <c r="E283" t="s">
        <v>643</v>
      </c>
      <c r="F283" t="s">
        <v>812</v>
      </c>
      <c r="G283" t="s">
        <v>815</v>
      </c>
      <c r="H283" t="s">
        <v>855</v>
      </c>
      <c r="I283" t="s">
        <v>857</v>
      </c>
      <c r="J283">
        <v>1</v>
      </c>
      <c r="K283" t="s">
        <v>472</v>
      </c>
      <c r="L283">
        <v>29</v>
      </c>
      <c r="M283" t="s">
        <v>473</v>
      </c>
      <c r="N283" t="s">
        <v>884</v>
      </c>
      <c r="O283" t="s">
        <v>885</v>
      </c>
      <c r="P283" t="s">
        <v>1037</v>
      </c>
      <c r="Q283" t="s">
        <v>684</v>
      </c>
      <c r="R283" t="s">
        <v>147</v>
      </c>
      <c r="S283" t="s">
        <v>1082</v>
      </c>
      <c r="T283" t="s">
        <v>722</v>
      </c>
      <c r="U283" s="5" t="s">
        <v>473</v>
      </c>
      <c r="V283" t="str">
        <f t="shared" si="32"/>
        <v>022</v>
      </c>
      <c r="W283" t="s">
        <v>723</v>
      </c>
      <c r="X283" t="s">
        <v>474</v>
      </c>
      <c r="Y283">
        <v>2000</v>
      </c>
      <c r="Z283" t="s">
        <v>105</v>
      </c>
      <c r="AA283">
        <v>2511</v>
      </c>
      <c r="AB283" t="s">
        <v>475</v>
      </c>
      <c r="AC283">
        <v>0</v>
      </c>
      <c r="AD283" t="s">
        <v>58</v>
      </c>
      <c r="AE283" s="1">
        <v>1879959.67</v>
      </c>
      <c r="AF283" s="1">
        <v>1879959.67</v>
      </c>
      <c r="AG283" s="1">
        <v>1879959.67</v>
      </c>
      <c r="AH283" s="1">
        <v>3800000</v>
      </c>
      <c r="AI283" s="1">
        <v>4500000</v>
      </c>
      <c r="AJ283" s="1">
        <v>1806665.2</v>
      </c>
      <c r="AK283" s="1">
        <v>1806665.2</v>
      </c>
    </row>
    <row r="284" spans="1:37" hidden="1" x14ac:dyDescent="0.35">
      <c r="A284" t="str">
        <f t="shared" si="27"/>
        <v>1.1-00-2508_25224016_2525610</v>
      </c>
      <c r="B284" t="str">
        <f t="shared" si="30"/>
        <v>1.1-00-X0703902425610</v>
      </c>
      <c r="C284" t="s">
        <v>1027</v>
      </c>
      <c r="D284" t="s">
        <v>639</v>
      </c>
      <c r="E284" t="s">
        <v>643</v>
      </c>
      <c r="F284" t="s">
        <v>812</v>
      </c>
      <c r="G284" t="s">
        <v>815</v>
      </c>
      <c r="H284" t="s">
        <v>868</v>
      </c>
      <c r="I284" t="s">
        <v>870</v>
      </c>
      <c r="J284">
        <v>2</v>
      </c>
      <c r="K284" t="s">
        <v>148</v>
      </c>
      <c r="L284">
        <v>24</v>
      </c>
      <c r="M284" t="s">
        <v>484</v>
      </c>
      <c r="N284" t="s">
        <v>896</v>
      </c>
      <c r="O284" t="s">
        <v>897</v>
      </c>
      <c r="P284" t="s">
        <v>1037</v>
      </c>
      <c r="Q284" t="s">
        <v>684</v>
      </c>
      <c r="R284" t="s">
        <v>147</v>
      </c>
      <c r="S284" t="s">
        <v>1084</v>
      </c>
      <c r="T284" t="s">
        <v>726</v>
      </c>
      <c r="U284" s="5" t="s">
        <v>484</v>
      </c>
      <c r="V284" t="str">
        <f t="shared" si="32"/>
        <v>024</v>
      </c>
      <c r="W284" t="s">
        <v>727</v>
      </c>
      <c r="X284" t="s">
        <v>485</v>
      </c>
      <c r="Y284">
        <v>2000</v>
      </c>
      <c r="Z284" t="s">
        <v>105</v>
      </c>
      <c r="AA284">
        <v>2561</v>
      </c>
      <c r="AB284" t="s">
        <v>376</v>
      </c>
      <c r="AC284">
        <v>0</v>
      </c>
      <c r="AD284" t="s">
        <v>58</v>
      </c>
      <c r="AE284" s="1">
        <v>5579.6</v>
      </c>
      <c r="AF284" s="1">
        <v>5579.6</v>
      </c>
      <c r="AG284" s="1">
        <v>5579.6</v>
      </c>
      <c r="AH284" s="1">
        <v>6000</v>
      </c>
      <c r="AI284" s="1">
        <v>6000</v>
      </c>
      <c r="AJ284" s="1">
        <v>0</v>
      </c>
      <c r="AK284" s="1">
        <v>0</v>
      </c>
    </row>
    <row r="285" spans="1:37" hidden="1" x14ac:dyDescent="0.35">
      <c r="A285" t="str">
        <f t="shared" si="27"/>
        <v>1.1-00-2509_25330022_2522210</v>
      </c>
      <c r="B285" t="str">
        <f t="shared" si="30"/>
        <v>1.1-00-X1705603722210</v>
      </c>
      <c r="C285" t="s">
        <v>1027</v>
      </c>
      <c r="D285" t="s">
        <v>639</v>
      </c>
      <c r="E285" t="s">
        <v>643</v>
      </c>
      <c r="F285" t="s">
        <v>812</v>
      </c>
      <c r="G285" t="s">
        <v>815</v>
      </c>
      <c r="H285" t="s">
        <v>855</v>
      </c>
      <c r="I285" t="s">
        <v>857</v>
      </c>
      <c r="J285">
        <v>3</v>
      </c>
      <c r="K285" t="s">
        <v>453</v>
      </c>
      <c r="L285">
        <v>30</v>
      </c>
      <c r="M285" t="s">
        <v>454</v>
      </c>
      <c r="N285" t="s">
        <v>882</v>
      </c>
      <c r="O285" t="s">
        <v>883</v>
      </c>
      <c r="P285" t="s">
        <v>1040</v>
      </c>
      <c r="Q285" t="s">
        <v>715</v>
      </c>
      <c r="R285" t="s">
        <v>452</v>
      </c>
      <c r="S285" t="s">
        <v>1078</v>
      </c>
      <c r="T285" t="s">
        <v>716</v>
      </c>
      <c r="U285" s="5" t="s">
        <v>454</v>
      </c>
      <c r="V285" t="str">
        <f t="shared" si="32"/>
        <v>037</v>
      </c>
      <c r="W285" t="s">
        <v>717</v>
      </c>
      <c r="X285" t="s">
        <v>455</v>
      </c>
      <c r="Y285">
        <v>2000</v>
      </c>
      <c r="Z285" t="s">
        <v>105</v>
      </c>
      <c r="AA285">
        <v>2221</v>
      </c>
      <c r="AB285" t="s">
        <v>413</v>
      </c>
      <c r="AC285">
        <v>0</v>
      </c>
      <c r="AD285" t="s">
        <v>58</v>
      </c>
      <c r="AE285" s="1">
        <v>419380</v>
      </c>
      <c r="AF285" s="1">
        <v>419380</v>
      </c>
      <c r="AG285" s="1">
        <v>419380</v>
      </c>
      <c r="AH285" s="1">
        <v>558000</v>
      </c>
      <c r="AI285" s="1">
        <v>420000</v>
      </c>
      <c r="AJ285" s="1">
        <v>307023</v>
      </c>
      <c r="AK285" s="1">
        <v>307023</v>
      </c>
    </row>
    <row r="286" spans="1:37" hidden="1" x14ac:dyDescent="0.35">
      <c r="A286" t="str">
        <f t="shared" si="27"/>
        <v>1.1-00-2509_25330022_2523510</v>
      </c>
      <c r="C286" t="s">
        <v>1027</v>
      </c>
      <c r="D286" t="s">
        <v>269</v>
      </c>
      <c r="E286" t="s">
        <v>274</v>
      </c>
      <c r="F286" t="s">
        <v>812</v>
      </c>
      <c r="G286" t="s">
        <v>815</v>
      </c>
      <c r="H286" t="s">
        <v>855</v>
      </c>
      <c r="I286" t="s">
        <v>857</v>
      </c>
      <c r="J286">
        <v>3</v>
      </c>
      <c r="K286" t="s">
        <v>453</v>
      </c>
      <c r="L286">
        <v>30</v>
      </c>
      <c r="M286" t="s">
        <v>454</v>
      </c>
      <c r="N286" t="s">
        <v>882</v>
      </c>
      <c r="O286" t="s">
        <v>883</v>
      </c>
      <c r="P286" t="s">
        <v>1040</v>
      </c>
      <c r="Q286" t="s">
        <v>447</v>
      </c>
      <c r="R286" t="s">
        <v>452</v>
      </c>
      <c r="S286" t="s">
        <v>1078</v>
      </c>
      <c r="T286" t="s">
        <v>448</v>
      </c>
      <c r="U286" s="5" t="s">
        <v>454</v>
      </c>
      <c r="V286" t="s">
        <v>1068</v>
      </c>
      <c r="W286" t="s">
        <v>449</v>
      </c>
      <c r="X286" t="s">
        <v>455</v>
      </c>
      <c r="Y286">
        <v>2000</v>
      </c>
      <c r="Z286" t="s">
        <v>105</v>
      </c>
      <c r="AA286">
        <v>2351</v>
      </c>
      <c r="AB286" t="s">
        <v>458</v>
      </c>
      <c r="AC286">
        <v>0</v>
      </c>
      <c r="AD286" t="s">
        <v>58</v>
      </c>
      <c r="AE286" s="1">
        <v>47357</v>
      </c>
      <c r="AF286" s="1">
        <v>47357</v>
      </c>
      <c r="AG286" s="1">
        <v>47357</v>
      </c>
      <c r="AH286" s="1">
        <v>0</v>
      </c>
      <c r="AI286" s="1">
        <v>0</v>
      </c>
      <c r="AJ286" s="1">
        <v>0</v>
      </c>
      <c r="AK286" s="1">
        <v>0</v>
      </c>
    </row>
    <row r="287" spans="1:37" hidden="1" x14ac:dyDescent="0.35">
      <c r="A287" t="str">
        <f t="shared" si="27"/>
        <v>1.1-00-2509_25330022_2524610</v>
      </c>
      <c r="C287" t="s">
        <v>1027</v>
      </c>
      <c r="D287" t="s">
        <v>269</v>
      </c>
      <c r="E287" t="s">
        <v>274</v>
      </c>
      <c r="F287" t="s">
        <v>812</v>
      </c>
      <c r="G287" t="s">
        <v>815</v>
      </c>
      <c r="H287" t="s">
        <v>855</v>
      </c>
      <c r="I287" t="s">
        <v>857</v>
      </c>
      <c r="J287">
        <v>3</v>
      </c>
      <c r="K287" t="s">
        <v>453</v>
      </c>
      <c r="L287">
        <v>30</v>
      </c>
      <c r="M287" t="s">
        <v>454</v>
      </c>
      <c r="N287" t="s">
        <v>882</v>
      </c>
      <c r="O287" t="s">
        <v>883</v>
      </c>
      <c r="P287" t="s">
        <v>1040</v>
      </c>
      <c r="Q287" t="s">
        <v>447</v>
      </c>
      <c r="R287" t="s">
        <v>452</v>
      </c>
      <c r="S287" t="s">
        <v>1078</v>
      </c>
      <c r="T287" t="s">
        <v>448</v>
      </c>
      <c r="U287" s="5" t="s">
        <v>454</v>
      </c>
      <c r="V287" t="s">
        <v>1068</v>
      </c>
      <c r="W287" t="s">
        <v>449</v>
      </c>
      <c r="X287" t="s">
        <v>455</v>
      </c>
      <c r="Y287">
        <v>2000</v>
      </c>
      <c r="Z287" t="s">
        <v>105</v>
      </c>
      <c r="AA287">
        <v>2461</v>
      </c>
      <c r="AB287" t="s">
        <v>372</v>
      </c>
      <c r="AC287">
        <v>0</v>
      </c>
      <c r="AD287" t="s">
        <v>58</v>
      </c>
      <c r="AE287" s="1">
        <v>3944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</row>
    <row r="288" spans="1:37" hidden="1" x14ac:dyDescent="0.35">
      <c r="A288" t="str">
        <f t="shared" si="27"/>
        <v>1.1-00-2509_25330022_2525310</v>
      </c>
      <c r="B288" t="str">
        <f t="shared" ref="B288:B300" si="33">CONCATENATE(C288,P288,S288,V288,AA288,AC288)</f>
        <v>1.1-00-X1705603725310</v>
      </c>
      <c r="C288" t="s">
        <v>1027</v>
      </c>
      <c r="D288" t="s">
        <v>639</v>
      </c>
      <c r="E288" t="s">
        <v>643</v>
      </c>
      <c r="F288" t="s">
        <v>812</v>
      </c>
      <c r="G288" t="s">
        <v>815</v>
      </c>
      <c r="H288" t="s">
        <v>855</v>
      </c>
      <c r="I288" t="s">
        <v>857</v>
      </c>
      <c r="J288">
        <v>3</v>
      </c>
      <c r="K288" t="s">
        <v>453</v>
      </c>
      <c r="L288">
        <v>30</v>
      </c>
      <c r="M288" t="s">
        <v>454</v>
      </c>
      <c r="N288" t="s">
        <v>882</v>
      </c>
      <c r="O288" t="s">
        <v>883</v>
      </c>
      <c r="P288" t="s">
        <v>1040</v>
      </c>
      <c r="Q288" t="s">
        <v>715</v>
      </c>
      <c r="R288" t="s">
        <v>452</v>
      </c>
      <c r="S288" t="s">
        <v>1078</v>
      </c>
      <c r="T288" t="s">
        <v>716</v>
      </c>
      <c r="U288" s="5" t="s">
        <v>454</v>
      </c>
      <c r="V288" t="str">
        <f t="shared" ref="V288:V300" si="34">LEFT(W288,3)</f>
        <v>037</v>
      </c>
      <c r="W288" t="s">
        <v>717</v>
      </c>
      <c r="X288" t="s">
        <v>455</v>
      </c>
      <c r="Y288">
        <v>2000</v>
      </c>
      <c r="Z288" t="s">
        <v>105</v>
      </c>
      <c r="AA288">
        <v>2531</v>
      </c>
      <c r="AB288" t="s">
        <v>444</v>
      </c>
      <c r="AC288">
        <v>0</v>
      </c>
      <c r="AD288" t="s">
        <v>58</v>
      </c>
      <c r="AE288" s="1">
        <v>874337</v>
      </c>
      <c r="AF288" s="1">
        <v>797405</v>
      </c>
      <c r="AG288" s="1">
        <v>729690</v>
      </c>
      <c r="AH288" s="1">
        <v>1153000</v>
      </c>
      <c r="AI288" s="1">
        <v>900000</v>
      </c>
      <c r="AJ288" s="1">
        <v>565211.6</v>
      </c>
      <c r="AK288" s="1">
        <v>565211.6</v>
      </c>
    </row>
    <row r="289" spans="1:37" hidden="1" x14ac:dyDescent="0.35">
      <c r="A289" t="str">
        <f t="shared" si="27"/>
        <v>1.1-00-2509_25330022_2525410</v>
      </c>
      <c r="B289" t="str">
        <f t="shared" si="33"/>
        <v>1.1-00-X1705603725410</v>
      </c>
      <c r="C289" t="s">
        <v>1027</v>
      </c>
      <c r="D289" t="s">
        <v>639</v>
      </c>
      <c r="E289" t="s">
        <v>643</v>
      </c>
      <c r="F289" t="s">
        <v>812</v>
      </c>
      <c r="G289" t="s">
        <v>815</v>
      </c>
      <c r="H289" t="s">
        <v>855</v>
      </c>
      <c r="I289" t="s">
        <v>857</v>
      </c>
      <c r="J289">
        <v>3</v>
      </c>
      <c r="K289" t="s">
        <v>453</v>
      </c>
      <c r="L289">
        <v>30</v>
      </c>
      <c r="M289" t="s">
        <v>454</v>
      </c>
      <c r="N289" t="s">
        <v>882</v>
      </c>
      <c r="O289" t="s">
        <v>883</v>
      </c>
      <c r="P289" t="s">
        <v>1040</v>
      </c>
      <c r="Q289" t="s">
        <v>715</v>
      </c>
      <c r="R289" t="s">
        <v>452</v>
      </c>
      <c r="S289" t="s">
        <v>1078</v>
      </c>
      <c r="T289" t="s">
        <v>716</v>
      </c>
      <c r="U289" s="5" t="s">
        <v>454</v>
      </c>
      <c r="V289" t="str">
        <f t="shared" si="34"/>
        <v>037</v>
      </c>
      <c r="W289" t="s">
        <v>717</v>
      </c>
      <c r="X289" t="s">
        <v>455</v>
      </c>
      <c r="Y289">
        <v>2000</v>
      </c>
      <c r="Z289" t="s">
        <v>105</v>
      </c>
      <c r="AA289">
        <v>2541</v>
      </c>
      <c r="AB289" t="s">
        <v>310</v>
      </c>
      <c r="AC289">
        <v>0</v>
      </c>
      <c r="AD289" t="s">
        <v>58</v>
      </c>
      <c r="AE289" s="1">
        <v>461042.48</v>
      </c>
      <c r="AF289" s="1">
        <v>403159.4</v>
      </c>
      <c r="AG289" s="1">
        <v>403159.4</v>
      </c>
      <c r="AH289" s="1">
        <v>553000</v>
      </c>
      <c r="AI289" s="1">
        <v>600000</v>
      </c>
      <c r="AJ289" s="1">
        <v>222621.16</v>
      </c>
      <c r="AK289" s="1">
        <v>222621.16</v>
      </c>
    </row>
    <row r="290" spans="1:37" hidden="1" x14ac:dyDescent="0.35">
      <c r="A290" t="str">
        <f t="shared" si="27"/>
        <v>1.1-00-2509_25330022_2527110</v>
      </c>
      <c r="B290" t="str">
        <f t="shared" si="33"/>
        <v>1.1-00-X1705603727110</v>
      </c>
      <c r="C290" t="s">
        <v>1027</v>
      </c>
      <c r="D290" t="s">
        <v>639</v>
      </c>
      <c r="E290" t="s">
        <v>643</v>
      </c>
      <c r="F290" t="s">
        <v>812</v>
      </c>
      <c r="G290" t="s">
        <v>815</v>
      </c>
      <c r="H290" t="s">
        <v>855</v>
      </c>
      <c r="I290" t="s">
        <v>857</v>
      </c>
      <c r="J290">
        <v>3</v>
      </c>
      <c r="K290" t="s">
        <v>453</v>
      </c>
      <c r="L290">
        <v>30</v>
      </c>
      <c r="M290" t="s">
        <v>454</v>
      </c>
      <c r="N290" t="s">
        <v>882</v>
      </c>
      <c r="O290" t="s">
        <v>883</v>
      </c>
      <c r="P290" t="s">
        <v>1040</v>
      </c>
      <c r="Q290" t="s">
        <v>715</v>
      </c>
      <c r="R290" t="s">
        <v>452</v>
      </c>
      <c r="S290" t="s">
        <v>1078</v>
      </c>
      <c r="T290" t="s">
        <v>716</v>
      </c>
      <c r="U290" s="5" t="s">
        <v>454</v>
      </c>
      <c r="V290" t="str">
        <f t="shared" si="34"/>
        <v>037</v>
      </c>
      <c r="W290" t="s">
        <v>717</v>
      </c>
      <c r="X290" t="s">
        <v>455</v>
      </c>
      <c r="Y290">
        <v>2000</v>
      </c>
      <c r="Z290" t="s">
        <v>105</v>
      </c>
      <c r="AA290">
        <v>2711</v>
      </c>
      <c r="AB290" t="s">
        <v>106</v>
      </c>
      <c r="AC290">
        <v>0</v>
      </c>
      <c r="AD290" t="s">
        <v>58</v>
      </c>
      <c r="AE290" s="1">
        <v>0</v>
      </c>
      <c r="AF290" s="1">
        <v>0</v>
      </c>
      <c r="AG290" s="1">
        <v>0</v>
      </c>
      <c r="AH290" s="1">
        <v>10500</v>
      </c>
      <c r="AI290" s="1">
        <v>0</v>
      </c>
      <c r="AJ290" s="1">
        <v>9941.2000000000007</v>
      </c>
      <c r="AK290" s="1">
        <v>9941.2000000000007</v>
      </c>
    </row>
    <row r="291" spans="1:37" hidden="1" x14ac:dyDescent="0.35">
      <c r="A291" t="str">
        <f t="shared" si="27"/>
        <v>1.1-00-2509_25330022_2529110</v>
      </c>
      <c r="B291" t="str">
        <f t="shared" si="33"/>
        <v>1.1-00-X1705603729110</v>
      </c>
      <c r="C291" t="s">
        <v>1027</v>
      </c>
      <c r="D291" t="s">
        <v>639</v>
      </c>
      <c r="E291" t="s">
        <v>643</v>
      </c>
      <c r="F291" t="s">
        <v>812</v>
      </c>
      <c r="G291" t="s">
        <v>815</v>
      </c>
      <c r="H291" t="s">
        <v>855</v>
      </c>
      <c r="I291" t="s">
        <v>857</v>
      </c>
      <c r="J291">
        <v>3</v>
      </c>
      <c r="K291" t="s">
        <v>453</v>
      </c>
      <c r="L291">
        <v>30</v>
      </c>
      <c r="M291" t="s">
        <v>454</v>
      </c>
      <c r="N291" t="s">
        <v>882</v>
      </c>
      <c r="O291" t="s">
        <v>883</v>
      </c>
      <c r="P291" t="s">
        <v>1040</v>
      </c>
      <c r="Q291" t="s">
        <v>715</v>
      </c>
      <c r="R291" t="s">
        <v>452</v>
      </c>
      <c r="S291" t="s">
        <v>1078</v>
      </c>
      <c r="T291" t="s">
        <v>716</v>
      </c>
      <c r="U291" s="5" t="s">
        <v>454</v>
      </c>
      <c r="V291" t="str">
        <f t="shared" si="34"/>
        <v>037</v>
      </c>
      <c r="W291" t="s">
        <v>717</v>
      </c>
      <c r="X291" t="s">
        <v>455</v>
      </c>
      <c r="Y291">
        <v>2000</v>
      </c>
      <c r="Z291" t="s">
        <v>105</v>
      </c>
      <c r="AA291">
        <v>2911</v>
      </c>
      <c r="AB291" t="s">
        <v>312</v>
      </c>
      <c r="AC291">
        <v>0</v>
      </c>
      <c r="AD291" t="s">
        <v>58</v>
      </c>
      <c r="AE291" s="1">
        <v>21019.33</v>
      </c>
      <c r="AF291" s="1">
        <v>21019.33</v>
      </c>
      <c r="AG291" s="1">
        <v>21019.33</v>
      </c>
      <c r="AH291" s="1">
        <v>20000</v>
      </c>
      <c r="AI291" s="1">
        <v>20000</v>
      </c>
      <c r="AJ291" s="1">
        <v>3810.6</v>
      </c>
      <c r="AK291" s="1">
        <v>3810.6</v>
      </c>
    </row>
    <row r="292" spans="1:37" hidden="1" x14ac:dyDescent="0.35">
      <c r="A292" t="str">
        <f t="shared" si="27"/>
        <v>1.1-00-2509_25330022_2529710</v>
      </c>
      <c r="B292" t="str">
        <f t="shared" si="33"/>
        <v>1.1-00-X1705603729710</v>
      </c>
      <c r="C292" t="s">
        <v>1027</v>
      </c>
      <c r="D292" t="s">
        <v>639</v>
      </c>
      <c r="E292" t="s">
        <v>643</v>
      </c>
      <c r="F292" t="s">
        <v>812</v>
      </c>
      <c r="G292" t="s">
        <v>815</v>
      </c>
      <c r="H292" t="s">
        <v>855</v>
      </c>
      <c r="I292" t="s">
        <v>857</v>
      </c>
      <c r="J292">
        <v>3</v>
      </c>
      <c r="K292" t="s">
        <v>453</v>
      </c>
      <c r="L292">
        <v>30</v>
      </c>
      <c r="M292" t="s">
        <v>454</v>
      </c>
      <c r="N292" t="s">
        <v>882</v>
      </c>
      <c r="O292" t="s">
        <v>883</v>
      </c>
      <c r="P292" t="s">
        <v>1040</v>
      </c>
      <c r="Q292" t="s">
        <v>715</v>
      </c>
      <c r="R292" t="s">
        <v>452</v>
      </c>
      <c r="S292" t="s">
        <v>1078</v>
      </c>
      <c r="T292" t="s">
        <v>716</v>
      </c>
      <c r="U292" s="5" t="s">
        <v>454</v>
      </c>
      <c r="V292" t="str">
        <f t="shared" si="34"/>
        <v>037</v>
      </c>
      <c r="W292" t="s">
        <v>717</v>
      </c>
      <c r="X292" t="s">
        <v>455</v>
      </c>
      <c r="Y292">
        <v>2000</v>
      </c>
      <c r="Z292" t="s">
        <v>105</v>
      </c>
      <c r="AA292">
        <v>2971</v>
      </c>
      <c r="AB292" t="s">
        <v>408</v>
      </c>
      <c r="AC292">
        <v>0</v>
      </c>
      <c r="AD292" t="s">
        <v>58</v>
      </c>
      <c r="AE292" s="1">
        <v>11066.4</v>
      </c>
      <c r="AF292" s="1">
        <v>11066.4</v>
      </c>
      <c r="AG292" s="1">
        <v>11066.4</v>
      </c>
      <c r="AH292" s="1">
        <v>500</v>
      </c>
      <c r="AI292" s="1">
        <v>60000</v>
      </c>
      <c r="AJ292" s="1">
        <v>0</v>
      </c>
      <c r="AK292" s="1">
        <v>0</v>
      </c>
    </row>
    <row r="293" spans="1:37" hidden="1" x14ac:dyDescent="0.35">
      <c r="A293" t="str">
        <f t="shared" si="27"/>
        <v>1.1-00-2509_25330022_2535810</v>
      </c>
      <c r="B293" t="str">
        <f t="shared" si="33"/>
        <v>1.1-00-X1705603735810</v>
      </c>
      <c r="C293" t="s">
        <v>1027</v>
      </c>
      <c r="D293" t="s">
        <v>639</v>
      </c>
      <c r="E293" t="s">
        <v>643</v>
      </c>
      <c r="F293" t="s">
        <v>812</v>
      </c>
      <c r="G293" t="s">
        <v>815</v>
      </c>
      <c r="H293" t="s">
        <v>855</v>
      </c>
      <c r="I293" t="s">
        <v>857</v>
      </c>
      <c r="J293">
        <v>3</v>
      </c>
      <c r="K293" t="s">
        <v>453</v>
      </c>
      <c r="L293">
        <v>30</v>
      </c>
      <c r="M293" t="s">
        <v>454</v>
      </c>
      <c r="N293" t="s">
        <v>882</v>
      </c>
      <c r="O293" t="s">
        <v>883</v>
      </c>
      <c r="P293" t="s">
        <v>1040</v>
      </c>
      <c r="Q293" t="s">
        <v>715</v>
      </c>
      <c r="R293" t="s">
        <v>452</v>
      </c>
      <c r="S293" t="s">
        <v>1078</v>
      </c>
      <c r="T293" t="s">
        <v>716</v>
      </c>
      <c r="U293" s="5" t="s">
        <v>454</v>
      </c>
      <c r="V293" t="str">
        <f t="shared" si="34"/>
        <v>037</v>
      </c>
      <c r="W293" t="s">
        <v>717</v>
      </c>
      <c r="X293" t="s">
        <v>455</v>
      </c>
      <c r="Y293">
        <v>3000</v>
      </c>
      <c r="Z293" t="s">
        <v>56</v>
      </c>
      <c r="AA293">
        <v>3581</v>
      </c>
      <c r="AB293" t="s">
        <v>190</v>
      </c>
      <c r="AC293">
        <v>0</v>
      </c>
      <c r="AD293" t="s">
        <v>58</v>
      </c>
      <c r="AE293" s="1">
        <v>0</v>
      </c>
      <c r="AF293" s="1">
        <v>0</v>
      </c>
      <c r="AG293" s="1">
        <v>0</v>
      </c>
      <c r="AH293" s="1">
        <v>0</v>
      </c>
      <c r="AI293" s="1">
        <v>80000</v>
      </c>
      <c r="AJ293" s="1">
        <v>0</v>
      </c>
      <c r="AK293" s="1">
        <v>0</v>
      </c>
    </row>
    <row r="294" spans="1:37" hidden="1" x14ac:dyDescent="0.35">
      <c r="A294" t="str">
        <f t="shared" si="27"/>
        <v>1.1-00-2509_25330022_2537210</v>
      </c>
      <c r="B294" t="str">
        <f t="shared" si="33"/>
        <v>1.1-00-X1705603737210</v>
      </c>
      <c r="C294" t="s">
        <v>1027</v>
      </c>
      <c r="D294" t="s">
        <v>639</v>
      </c>
      <c r="E294" t="s">
        <v>643</v>
      </c>
      <c r="F294" t="s">
        <v>812</v>
      </c>
      <c r="G294" t="s">
        <v>815</v>
      </c>
      <c r="H294" t="s">
        <v>855</v>
      </c>
      <c r="I294" t="s">
        <v>857</v>
      </c>
      <c r="J294">
        <v>3</v>
      </c>
      <c r="K294" t="s">
        <v>453</v>
      </c>
      <c r="L294">
        <v>30</v>
      </c>
      <c r="M294" t="s">
        <v>454</v>
      </c>
      <c r="N294" t="s">
        <v>882</v>
      </c>
      <c r="O294" t="s">
        <v>883</v>
      </c>
      <c r="P294" t="s">
        <v>1040</v>
      </c>
      <c r="Q294" t="s">
        <v>715</v>
      </c>
      <c r="R294" t="s">
        <v>452</v>
      </c>
      <c r="S294" t="s">
        <v>1078</v>
      </c>
      <c r="T294" t="s">
        <v>716</v>
      </c>
      <c r="U294" s="5" t="s">
        <v>454</v>
      </c>
      <c r="V294" t="str">
        <f t="shared" si="34"/>
        <v>037</v>
      </c>
      <c r="W294" t="s">
        <v>717</v>
      </c>
      <c r="X294" t="s">
        <v>455</v>
      </c>
      <c r="Y294">
        <v>3000</v>
      </c>
      <c r="Z294" t="s">
        <v>56</v>
      </c>
      <c r="AA294">
        <v>3721</v>
      </c>
      <c r="AB294" t="s">
        <v>324</v>
      </c>
      <c r="AC294">
        <v>0</v>
      </c>
      <c r="AD294" t="s">
        <v>58</v>
      </c>
      <c r="AE294" s="1">
        <v>0</v>
      </c>
      <c r="AF294" s="1">
        <v>0</v>
      </c>
      <c r="AG294" s="1">
        <v>0</v>
      </c>
      <c r="AH294" s="1">
        <v>2220</v>
      </c>
      <c r="AI294" s="1">
        <v>0</v>
      </c>
      <c r="AJ294" s="1">
        <v>2220</v>
      </c>
      <c r="AK294" s="1">
        <v>2220</v>
      </c>
    </row>
    <row r="295" spans="1:37" hidden="1" x14ac:dyDescent="0.35">
      <c r="A295" t="str">
        <f t="shared" si="27"/>
        <v>1.1-00-2509_25330022_2538210</v>
      </c>
      <c r="B295" t="str">
        <f t="shared" si="33"/>
        <v>1.1-00-X1705603738210</v>
      </c>
      <c r="C295" t="s">
        <v>1027</v>
      </c>
      <c r="D295" t="s">
        <v>639</v>
      </c>
      <c r="E295" t="s">
        <v>643</v>
      </c>
      <c r="F295" t="s">
        <v>812</v>
      </c>
      <c r="G295" t="s">
        <v>815</v>
      </c>
      <c r="H295" t="s">
        <v>855</v>
      </c>
      <c r="I295" t="s">
        <v>857</v>
      </c>
      <c r="J295">
        <v>3</v>
      </c>
      <c r="K295" t="s">
        <v>453</v>
      </c>
      <c r="L295">
        <v>30</v>
      </c>
      <c r="M295" t="s">
        <v>454</v>
      </c>
      <c r="N295" t="s">
        <v>882</v>
      </c>
      <c r="O295" t="s">
        <v>883</v>
      </c>
      <c r="P295" t="s">
        <v>1040</v>
      </c>
      <c r="Q295" t="s">
        <v>715</v>
      </c>
      <c r="R295" t="s">
        <v>452</v>
      </c>
      <c r="S295" t="s">
        <v>1078</v>
      </c>
      <c r="T295" t="s">
        <v>716</v>
      </c>
      <c r="U295" s="5" t="s">
        <v>454</v>
      </c>
      <c r="V295" t="str">
        <f t="shared" si="34"/>
        <v>037</v>
      </c>
      <c r="W295" t="s">
        <v>717</v>
      </c>
      <c r="X295" t="s">
        <v>455</v>
      </c>
      <c r="Y295">
        <v>3000</v>
      </c>
      <c r="Z295" t="s">
        <v>56</v>
      </c>
      <c r="AA295">
        <v>3821</v>
      </c>
      <c r="AB295" t="s">
        <v>228</v>
      </c>
      <c r="AC295">
        <v>0</v>
      </c>
      <c r="AD295" t="s">
        <v>58</v>
      </c>
      <c r="AE295" s="1">
        <v>56004.800000000003</v>
      </c>
      <c r="AF295" s="1">
        <v>56004.800000000003</v>
      </c>
      <c r="AG295" s="1">
        <v>0</v>
      </c>
      <c r="AH295" s="1">
        <v>174000</v>
      </c>
      <c r="AI295" s="1">
        <v>100000</v>
      </c>
      <c r="AJ295" s="1">
        <v>174000</v>
      </c>
      <c r="AK295" s="1">
        <v>174000</v>
      </c>
    </row>
    <row r="296" spans="1:37" hidden="1" x14ac:dyDescent="0.35">
      <c r="A296" t="str">
        <f t="shared" ref="A296:A359" si="35">CONCATENATE(F296,H296,J296,L296,N296,AA296,AC296)</f>
        <v>1.1-00-2509_25330022_2551910</v>
      </c>
      <c r="B296" t="str">
        <f t="shared" si="33"/>
        <v>1.1-00-X1705603751910</v>
      </c>
      <c r="C296" t="s">
        <v>1027</v>
      </c>
      <c r="D296" t="s">
        <v>639</v>
      </c>
      <c r="E296" t="s">
        <v>643</v>
      </c>
      <c r="F296" t="s">
        <v>812</v>
      </c>
      <c r="G296" t="s">
        <v>815</v>
      </c>
      <c r="H296" t="s">
        <v>855</v>
      </c>
      <c r="I296" t="s">
        <v>857</v>
      </c>
      <c r="J296">
        <v>3</v>
      </c>
      <c r="K296" t="s">
        <v>453</v>
      </c>
      <c r="L296">
        <v>30</v>
      </c>
      <c r="M296" t="s">
        <v>454</v>
      </c>
      <c r="N296" t="s">
        <v>882</v>
      </c>
      <c r="O296" t="s">
        <v>883</v>
      </c>
      <c r="P296" t="s">
        <v>1040</v>
      </c>
      <c r="Q296" t="s">
        <v>715</v>
      </c>
      <c r="R296" t="s">
        <v>452</v>
      </c>
      <c r="S296" t="s">
        <v>1078</v>
      </c>
      <c r="T296" t="s">
        <v>716</v>
      </c>
      <c r="U296" s="5" t="s">
        <v>454</v>
      </c>
      <c r="V296" t="str">
        <f t="shared" si="34"/>
        <v>037</v>
      </c>
      <c r="W296" t="s">
        <v>717</v>
      </c>
      <c r="X296" t="s">
        <v>455</v>
      </c>
      <c r="Y296">
        <v>5000</v>
      </c>
      <c r="Z296" t="s">
        <v>118</v>
      </c>
      <c r="AA296">
        <v>5191</v>
      </c>
      <c r="AB296" t="s">
        <v>121</v>
      </c>
      <c r="AC296">
        <v>0</v>
      </c>
      <c r="AD296" t="s">
        <v>58</v>
      </c>
      <c r="AE296" s="1">
        <v>0</v>
      </c>
      <c r="AF296" s="1">
        <v>0</v>
      </c>
      <c r="AG296" s="1">
        <v>0</v>
      </c>
      <c r="AH296" s="1">
        <v>32000</v>
      </c>
      <c r="AI296" s="1">
        <v>0</v>
      </c>
      <c r="AJ296" s="1">
        <v>29889.72</v>
      </c>
      <c r="AK296" s="1">
        <v>29889.72</v>
      </c>
    </row>
    <row r="297" spans="1:37" hidden="1" x14ac:dyDescent="0.35">
      <c r="A297" t="str">
        <f t="shared" si="35"/>
        <v>1.1-00-2509_25330022_2553110</v>
      </c>
      <c r="B297" t="str">
        <f t="shared" si="33"/>
        <v>1.1-00-X1705603753110</v>
      </c>
      <c r="C297" t="s">
        <v>1027</v>
      </c>
      <c r="D297" t="s">
        <v>639</v>
      </c>
      <c r="E297" t="s">
        <v>643</v>
      </c>
      <c r="F297" t="s">
        <v>812</v>
      </c>
      <c r="G297" t="s">
        <v>815</v>
      </c>
      <c r="H297" t="s">
        <v>855</v>
      </c>
      <c r="I297" t="s">
        <v>857</v>
      </c>
      <c r="J297">
        <v>3</v>
      </c>
      <c r="K297" t="s">
        <v>453</v>
      </c>
      <c r="L297">
        <v>30</v>
      </c>
      <c r="M297" t="s">
        <v>454</v>
      </c>
      <c r="N297" t="s">
        <v>882</v>
      </c>
      <c r="O297" t="s">
        <v>883</v>
      </c>
      <c r="P297" t="s">
        <v>1040</v>
      </c>
      <c r="Q297" t="s">
        <v>715</v>
      </c>
      <c r="R297" t="s">
        <v>452</v>
      </c>
      <c r="S297" t="s">
        <v>1078</v>
      </c>
      <c r="T297" t="s">
        <v>716</v>
      </c>
      <c r="U297" s="5" t="s">
        <v>454</v>
      </c>
      <c r="V297" t="str">
        <f t="shared" si="34"/>
        <v>037</v>
      </c>
      <c r="W297" t="s">
        <v>717</v>
      </c>
      <c r="X297" t="s">
        <v>455</v>
      </c>
      <c r="Y297">
        <v>5000</v>
      </c>
      <c r="Z297" t="s">
        <v>118</v>
      </c>
      <c r="AA297">
        <v>5311</v>
      </c>
      <c r="AB297" t="s">
        <v>451</v>
      </c>
      <c r="AC297">
        <v>0</v>
      </c>
      <c r="AD297" t="s">
        <v>58</v>
      </c>
      <c r="AE297" s="1">
        <v>73486</v>
      </c>
      <c r="AF297" s="1">
        <v>73486</v>
      </c>
      <c r="AG297" s="1">
        <v>73486</v>
      </c>
      <c r="AH297" s="1">
        <v>230000</v>
      </c>
      <c r="AI297" s="1">
        <v>200000</v>
      </c>
      <c r="AJ297" s="1">
        <v>224576</v>
      </c>
      <c r="AK297" s="1">
        <v>224576</v>
      </c>
    </row>
    <row r="298" spans="1:37" hidden="1" x14ac:dyDescent="0.35">
      <c r="A298" t="str">
        <f t="shared" si="35"/>
        <v>1.1-00-2509_25330022_2553210</v>
      </c>
      <c r="B298" t="str">
        <f t="shared" si="33"/>
        <v>1.1-00-X1705603753210</v>
      </c>
      <c r="C298" t="s">
        <v>1027</v>
      </c>
      <c r="D298" t="s">
        <v>639</v>
      </c>
      <c r="E298" t="s">
        <v>643</v>
      </c>
      <c r="F298" t="s">
        <v>812</v>
      </c>
      <c r="G298" t="s">
        <v>815</v>
      </c>
      <c r="H298" t="s">
        <v>855</v>
      </c>
      <c r="I298" t="s">
        <v>857</v>
      </c>
      <c r="J298">
        <v>3</v>
      </c>
      <c r="K298" t="s">
        <v>453</v>
      </c>
      <c r="L298">
        <v>30</v>
      </c>
      <c r="M298" t="s">
        <v>454</v>
      </c>
      <c r="N298" t="s">
        <v>882</v>
      </c>
      <c r="O298" t="s">
        <v>883</v>
      </c>
      <c r="P298" t="s">
        <v>1040</v>
      </c>
      <c r="Q298" t="s">
        <v>715</v>
      </c>
      <c r="R298" t="s">
        <v>452</v>
      </c>
      <c r="S298" t="s">
        <v>1078</v>
      </c>
      <c r="T298" t="s">
        <v>716</v>
      </c>
      <c r="U298" s="5" t="s">
        <v>454</v>
      </c>
      <c r="V298" t="str">
        <f t="shared" si="34"/>
        <v>037</v>
      </c>
      <c r="W298" t="s">
        <v>717</v>
      </c>
      <c r="X298" t="s">
        <v>455</v>
      </c>
      <c r="Y298">
        <v>5000</v>
      </c>
      <c r="Z298" t="s">
        <v>118</v>
      </c>
      <c r="AA298">
        <v>5321</v>
      </c>
      <c r="AB298" t="s">
        <v>456</v>
      </c>
      <c r="AC298">
        <v>0</v>
      </c>
      <c r="AD298" t="s">
        <v>58</v>
      </c>
      <c r="AE298" s="1">
        <v>3677.2</v>
      </c>
      <c r="AF298" s="1">
        <v>3677.2</v>
      </c>
      <c r="AG298" s="1">
        <v>3677.2</v>
      </c>
      <c r="AH298" s="1">
        <v>55000</v>
      </c>
      <c r="AI298" s="1">
        <v>100000</v>
      </c>
      <c r="AJ298" s="1">
        <v>7492.01</v>
      </c>
      <c r="AK298" s="1">
        <v>7492.01</v>
      </c>
    </row>
    <row r="299" spans="1:37" hidden="1" x14ac:dyDescent="0.35">
      <c r="A299" t="str">
        <f t="shared" si="35"/>
        <v>1.1-00-2509_25330022_2556110</v>
      </c>
      <c r="B299" t="str">
        <f t="shared" si="33"/>
        <v>1.1-00-X1705603756110</v>
      </c>
      <c r="C299" t="s">
        <v>1027</v>
      </c>
      <c r="D299" t="s">
        <v>639</v>
      </c>
      <c r="E299" t="s">
        <v>643</v>
      </c>
      <c r="F299" t="s">
        <v>812</v>
      </c>
      <c r="G299" t="s">
        <v>815</v>
      </c>
      <c r="H299" t="s">
        <v>855</v>
      </c>
      <c r="I299" t="s">
        <v>857</v>
      </c>
      <c r="J299">
        <v>3</v>
      </c>
      <c r="K299" t="s">
        <v>453</v>
      </c>
      <c r="L299">
        <v>30</v>
      </c>
      <c r="M299" t="s">
        <v>454</v>
      </c>
      <c r="N299" t="s">
        <v>882</v>
      </c>
      <c r="O299" t="s">
        <v>883</v>
      </c>
      <c r="P299" t="s">
        <v>1040</v>
      </c>
      <c r="Q299" t="s">
        <v>715</v>
      </c>
      <c r="R299" t="s">
        <v>452</v>
      </c>
      <c r="S299" t="s">
        <v>1078</v>
      </c>
      <c r="T299" t="s">
        <v>716</v>
      </c>
      <c r="U299" s="5" t="s">
        <v>454</v>
      </c>
      <c r="V299" t="str">
        <f t="shared" si="34"/>
        <v>037</v>
      </c>
      <c r="W299" t="s">
        <v>717</v>
      </c>
      <c r="X299" t="s">
        <v>455</v>
      </c>
      <c r="Y299">
        <v>5000</v>
      </c>
      <c r="Z299" t="s">
        <v>118</v>
      </c>
      <c r="AA299">
        <v>5611</v>
      </c>
      <c r="AB299" t="s">
        <v>403</v>
      </c>
      <c r="AC299">
        <v>0</v>
      </c>
      <c r="AD299" t="s">
        <v>58</v>
      </c>
      <c r="AE299" s="1">
        <v>0</v>
      </c>
      <c r="AF299" s="1">
        <v>0</v>
      </c>
      <c r="AG299" s="1">
        <v>0</v>
      </c>
      <c r="AH299" s="1">
        <v>13000</v>
      </c>
      <c r="AI299" s="1">
        <v>0</v>
      </c>
      <c r="AJ299" s="1">
        <v>12191.6</v>
      </c>
      <c r="AK299" s="1">
        <v>12191.6</v>
      </c>
    </row>
    <row r="300" spans="1:37" hidden="1" x14ac:dyDescent="0.35">
      <c r="A300" t="str">
        <f t="shared" si="35"/>
        <v>1.1-00-2509_25330022_2556210</v>
      </c>
      <c r="B300" t="str">
        <f t="shared" si="33"/>
        <v>1.1-00-X1705603756210</v>
      </c>
      <c r="C300" t="s">
        <v>1027</v>
      </c>
      <c r="D300" t="s">
        <v>639</v>
      </c>
      <c r="E300" t="s">
        <v>643</v>
      </c>
      <c r="F300" t="s">
        <v>812</v>
      </c>
      <c r="G300" t="s">
        <v>815</v>
      </c>
      <c r="H300" t="s">
        <v>855</v>
      </c>
      <c r="I300" t="s">
        <v>857</v>
      </c>
      <c r="J300">
        <v>3</v>
      </c>
      <c r="K300" t="s">
        <v>453</v>
      </c>
      <c r="L300">
        <v>30</v>
      </c>
      <c r="M300" t="s">
        <v>454</v>
      </c>
      <c r="N300" t="s">
        <v>882</v>
      </c>
      <c r="O300" t="s">
        <v>883</v>
      </c>
      <c r="P300" t="s">
        <v>1040</v>
      </c>
      <c r="Q300" t="s">
        <v>715</v>
      </c>
      <c r="R300" t="s">
        <v>452</v>
      </c>
      <c r="S300" t="s">
        <v>1078</v>
      </c>
      <c r="T300" t="s">
        <v>716</v>
      </c>
      <c r="U300" s="5" t="s">
        <v>454</v>
      </c>
      <c r="V300" t="str">
        <f t="shared" si="34"/>
        <v>037</v>
      </c>
      <c r="W300" t="s">
        <v>717</v>
      </c>
      <c r="X300" t="s">
        <v>455</v>
      </c>
      <c r="Y300">
        <v>5000</v>
      </c>
      <c r="Z300" t="s">
        <v>118</v>
      </c>
      <c r="AA300">
        <v>5621</v>
      </c>
      <c r="AB300" t="s">
        <v>486</v>
      </c>
      <c r="AC300">
        <v>0</v>
      </c>
      <c r="AD300" t="s">
        <v>58</v>
      </c>
      <c r="AE300" s="1">
        <v>0</v>
      </c>
      <c r="AF300" s="1">
        <v>0</v>
      </c>
      <c r="AG300" s="1">
        <v>0</v>
      </c>
      <c r="AH300" s="1">
        <v>26000</v>
      </c>
      <c r="AI300" s="1">
        <v>0</v>
      </c>
      <c r="AJ300" s="1">
        <v>25254</v>
      </c>
      <c r="AK300" s="1">
        <v>25254</v>
      </c>
    </row>
    <row r="301" spans="1:37" hidden="1" x14ac:dyDescent="0.35">
      <c r="A301" t="str">
        <f t="shared" si="35"/>
        <v>1.1-00-2509_25330022_2556710</v>
      </c>
      <c r="C301" t="s">
        <v>1027</v>
      </c>
      <c r="D301" t="s">
        <v>269</v>
      </c>
      <c r="E301" t="s">
        <v>274</v>
      </c>
      <c r="F301" t="s">
        <v>812</v>
      </c>
      <c r="G301" t="s">
        <v>815</v>
      </c>
      <c r="H301" t="s">
        <v>855</v>
      </c>
      <c r="I301" t="s">
        <v>857</v>
      </c>
      <c r="J301">
        <v>3</v>
      </c>
      <c r="K301" t="s">
        <v>453</v>
      </c>
      <c r="L301">
        <v>30</v>
      </c>
      <c r="M301" t="s">
        <v>454</v>
      </c>
      <c r="N301" t="s">
        <v>882</v>
      </c>
      <c r="O301" t="s">
        <v>883</v>
      </c>
      <c r="P301" t="s">
        <v>1040</v>
      </c>
      <c r="Q301" t="s">
        <v>447</v>
      </c>
      <c r="R301" t="s">
        <v>452</v>
      </c>
      <c r="S301" t="s">
        <v>1078</v>
      </c>
      <c r="T301" t="s">
        <v>448</v>
      </c>
      <c r="U301" s="5" t="s">
        <v>454</v>
      </c>
      <c r="V301" t="s">
        <v>1068</v>
      </c>
      <c r="W301" t="s">
        <v>449</v>
      </c>
      <c r="X301" t="s">
        <v>455</v>
      </c>
      <c r="Y301">
        <v>5000</v>
      </c>
      <c r="Z301" t="s">
        <v>118</v>
      </c>
      <c r="AA301">
        <v>5671</v>
      </c>
      <c r="AB301" t="s">
        <v>407</v>
      </c>
      <c r="AC301">
        <v>0</v>
      </c>
      <c r="AD301" t="s">
        <v>58</v>
      </c>
      <c r="AE301" s="1">
        <v>2611.6799999999998</v>
      </c>
      <c r="AF301" s="1">
        <v>2611.6799999999998</v>
      </c>
      <c r="AG301" s="1">
        <v>2611.6799999999998</v>
      </c>
      <c r="AH301" s="1">
        <v>0</v>
      </c>
      <c r="AI301" s="1">
        <v>0</v>
      </c>
      <c r="AJ301" s="1">
        <v>0</v>
      </c>
      <c r="AK301" s="1">
        <v>0</v>
      </c>
    </row>
    <row r="302" spans="1:37" hidden="1" x14ac:dyDescent="0.35">
      <c r="A302" t="str">
        <f t="shared" si="35"/>
        <v>1.1-00-2509_25330022_2556910</v>
      </c>
      <c r="B302" t="str">
        <f t="shared" ref="B302:B365" si="36">CONCATENATE(C302,P302,S302,V302,AA302,AC302)</f>
        <v>1.1-00-X1705603756910</v>
      </c>
      <c r="C302" t="s">
        <v>1027</v>
      </c>
      <c r="D302" t="s">
        <v>639</v>
      </c>
      <c r="E302" t="s">
        <v>643</v>
      </c>
      <c r="F302" t="s">
        <v>812</v>
      </c>
      <c r="G302" t="s">
        <v>815</v>
      </c>
      <c r="H302" t="s">
        <v>855</v>
      </c>
      <c r="I302" t="s">
        <v>857</v>
      </c>
      <c r="J302">
        <v>3</v>
      </c>
      <c r="K302" t="s">
        <v>453</v>
      </c>
      <c r="L302">
        <v>30</v>
      </c>
      <c r="M302" t="s">
        <v>454</v>
      </c>
      <c r="N302" t="s">
        <v>882</v>
      </c>
      <c r="O302" t="s">
        <v>883</v>
      </c>
      <c r="P302" t="s">
        <v>1040</v>
      </c>
      <c r="Q302" t="s">
        <v>715</v>
      </c>
      <c r="R302" t="s">
        <v>452</v>
      </c>
      <c r="S302" t="s">
        <v>1078</v>
      </c>
      <c r="T302" t="s">
        <v>716</v>
      </c>
      <c r="U302" s="5" t="s">
        <v>454</v>
      </c>
      <c r="V302" t="str">
        <f>LEFT(W302,3)</f>
        <v>037</v>
      </c>
      <c r="W302" t="s">
        <v>717</v>
      </c>
      <c r="X302" t="s">
        <v>455</v>
      </c>
      <c r="Y302">
        <v>5000</v>
      </c>
      <c r="Z302" t="s">
        <v>118</v>
      </c>
      <c r="AA302">
        <v>5691</v>
      </c>
      <c r="AB302" t="s">
        <v>210</v>
      </c>
      <c r="AC302">
        <v>0</v>
      </c>
      <c r="AD302" t="s">
        <v>58</v>
      </c>
      <c r="AE302" s="1">
        <v>0</v>
      </c>
      <c r="AF302" s="1">
        <v>0</v>
      </c>
      <c r="AG302" s="1">
        <v>0</v>
      </c>
      <c r="AH302" s="1">
        <v>1149000</v>
      </c>
      <c r="AI302" s="1">
        <v>1500000</v>
      </c>
      <c r="AJ302" s="1">
        <v>1148400</v>
      </c>
      <c r="AK302" s="1">
        <v>1148400</v>
      </c>
    </row>
    <row r="303" spans="1:37" hidden="1" x14ac:dyDescent="0.35">
      <c r="A303" t="str">
        <f t="shared" si="35"/>
        <v>1.1-00-2510_25041031_2521610</v>
      </c>
      <c r="B303" t="str">
        <f t="shared" si="36"/>
        <v>1.1-00-X0201601021610</v>
      </c>
      <c r="C303" t="s">
        <v>1027</v>
      </c>
      <c r="D303" t="s">
        <v>639</v>
      </c>
      <c r="E303" t="s">
        <v>643</v>
      </c>
      <c r="F303" t="s">
        <v>812</v>
      </c>
      <c r="G303" t="s">
        <v>815</v>
      </c>
      <c r="H303" t="s">
        <v>898</v>
      </c>
      <c r="I303" t="s">
        <v>900</v>
      </c>
      <c r="J303">
        <v>0</v>
      </c>
      <c r="K303" t="s">
        <v>255</v>
      </c>
      <c r="L303">
        <v>41</v>
      </c>
      <c r="M303" t="s">
        <v>925</v>
      </c>
      <c r="N303" t="s">
        <v>908</v>
      </c>
      <c r="O303" t="s">
        <v>909</v>
      </c>
      <c r="P303" t="s">
        <v>1034</v>
      </c>
      <c r="Q303" t="s">
        <v>644</v>
      </c>
      <c r="R303" t="s">
        <v>178</v>
      </c>
      <c r="S303" t="s">
        <v>1080</v>
      </c>
      <c r="T303" t="s">
        <v>720</v>
      </c>
      <c r="U303" s="5" t="s">
        <v>468</v>
      </c>
      <c r="V303" t="str">
        <f>LEFT(W303,3)</f>
        <v>010</v>
      </c>
      <c r="W303" t="s">
        <v>658</v>
      </c>
      <c r="X303" t="s">
        <v>276</v>
      </c>
      <c r="Y303">
        <v>2000</v>
      </c>
      <c r="Z303" t="s">
        <v>105</v>
      </c>
      <c r="AA303">
        <v>2161</v>
      </c>
      <c r="AB303" t="s">
        <v>367</v>
      </c>
      <c r="AC303">
        <v>0</v>
      </c>
      <c r="AD303" t="s">
        <v>58</v>
      </c>
      <c r="AE303" s="1">
        <v>168342.87</v>
      </c>
      <c r="AF303" s="1">
        <v>168342.87</v>
      </c>
      <c r="AG303" s="1">
        <v>168342.87</v>
      </c>
      <c r="AH303" s="1">
        <v>50900</v>
      </c>
      <c r="AI303" s="1">
        <v>0</v>
      </c>
      <c r="AJ303" s="1">
        <v>49822</v>
      </c>
      <c r="AK303" s="1">
        <v>49822</v>
      </c>
    </row>
    <row r="304" spans="1:37" hidden="1" x14ac:dyDescent="0.35">
      <c r="A304" t="str">
        <f t="shared" si="35"/>
        <v>1.1-00-2510_25041031_2524210</v>
      </c>
      <c r="B304" t="str">
        <f t="shared" si="36"/>
        <v>1.1-00-X0201601024210</v>
      </c>
      <c r="C304" t="s">
        <v>1027</v>
      </c>
      <c r="D304" t="s">
        <v>269</v>
      </c>
      <c r="E304" t="s">
        <v>274</v>
      </c>
      <c r="F304" t="s">
        <v>812</v>
      </c>
      <c r="G304" t="s">
        <v>815</v>
      </c>
      <c r="H304" t="s">
        <v>898</v>
      </c>
      <c r="I304" t="s">
        <v>900</v>
      </c>
      <c r="J304">
        <v>0</v>
      </c>
      <c r="K304" t="s">
        <v>255</v>
      </c>
      <c r="L304">
        <v>41</v>
      </c>
      <c r="M304" t="s">
        <v>925</v>
      </c>
      <c r="N304" t="s">
        <v>908</v>
      </c>
      <c r="O304" t="s">
        <v>909</v>
      </c>
      <c r="P304" t="s">
        <v>1034</v>
      </c>
      <c r="Q304" t="s">
        <v>175</v>
      </c>
      <c r="R304" t="s">
        <v>178</v>
      </c>
      <c r="S304" t="s">
        <v>1080</v>
      </c>
      <c r="T304" t="s">
        <v>467</v>
      </c>
      <c r="U304" s="5" t="s">
        <v>468</v>
      </c>
      <c r="V304" t="s">
        <v>1079</v>
      </c>
      <c r="W304" t="s">
        <v>273</v>
      </c>
      <c r="X304" t="s">
        <v>276</v>
      </c>
      <c r="Y304">
        <v>2000</v>
      </c>
      <c r="Z304" t="s">
        <v>105</v>
      </c>
      <c r="AA304">
        <v>2421</v>
      </c>
      <c r="AB304" t="s">
        <v>370</v>
      </c>
      <c r="AC304">
        <v>0</v>
      </c>
      <c r="AD304" t="s">
        <v>58</v>
      </c>
      <c r="AE304" s="1">
        <v>8687.18</v>
      </c>
      <c r="AF304" s="1">
        <v>8687.18</v>
      </c>
      <c r="AG304" s="1">
        <v>8687.18</v>
      </c>
      <c r="AH304" s="1">
        <v>0</v>
      </c>
      <c r="AI304" s="1">
        <v>0</v>
      </c>
      <c r="AJ304" s="1">
        <v>0</v>
      </c>
      <c r="AK304" s="1">
        <v>0</v>
      </c>
    </row>
    <row r="305" spans="1:37" hidden="1" x14ac:dyDescent="0.35">
      <c r="A305" t="str">
        <f t="shared" si="35"/>
        <v>1.1-00-2510_25041031_2524610</v>
      </c>
      <c r="B305" t="str">
        <f t="shared" si="36"/>
        <v>1.1-00-X0201601024610</v>
      </c>
      <c r="C305" t="s">
        <v>1027</v>
      </c>
      <c r="D305" t="s">
        <v>269</v>
      </c>
      <c r="E305" t="s">
        <v>274</v>
      </c>
      <c r="F305" t="s">
        <v>812</v>
      </c>
      <c r="G305" t="s">
        <v>815</v>
      </c>
      <c r="H305" t="s">
        <v>898</v>
      </c>
      <c r="I305" t="s">
        <v>900</v>
      </c>
      <c r="J305">
        <v>0</v>
      </c>
      <c r="K305" t="s">
        <v>255</v>
      </c>
      <c r="L305">
        <v>41</v>
      </c>
      <c r="M305" t="s">
        <v>925</v>
      </c>
      <c r="N305" t="s">
        <v>908</v>
      </c>
      <c r="O305" t="s">
        <v>909</v>
      </c>
      <c r="P305" t="s">
        <v>1034</v>
      </c>
      <c r="Q305" t="s">
        <v>175</v>
      </c>
      <c r="R305" t="s">
        <v>178</v>
      </c>
      <c r="S305" t="s">
        <v>1080</v>
      </c>
      <c r="T305" t="s">
        <v>467</v>
      </c>
      <c r="U305" s="5" t="s">
        <v>468</v>
      </c>
      <c r="V305" t="s">
        <v>1079</v>
      </c>
      <c r="W305" t="s">
        <v>273</v>
      </c>
      <c r="X305" t="s">
        <v>276</v>
      </c>
      <c r="Y305">
        <v>2000</v>
      </c>
      <c r="Z305" t="s">
        <v>105</v>
      </c>
      <c r="AA305">
        <v>2461</v>
      </c>
      <c r="AB305" t="s">
        <v>372</v>
      </c>
      <c r="AC305">
        <v>0</v>
      </c>
      <c r="AD305" t="s">
        <v>58</v>
      </c>
      <c r="AE305" s="1">
        <v>10592.98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</row>
    <row r="306" spans="1:37" hidden="1" x14ac:dyDescent="0.35">
      <c r="A306" t="str">
        <f t="shared" si="35"/>
        <v>1.1-00-2510_25041031_2524910</v>
      </c>
      <c r="B306" t="str">
        <f t="shared" si="36"/>
        <v>1.1-00-X0201601024910</v>
      </c>
      <c r="C306" t="s">
        <v>1027</v>
      </c>
      <c r="D306" t="s">
        <v>639</v>
      </c>
      <c r="E306" t="s">
        <v>643</v>
      </c>
      <c r="F306" t="s">
        <v>812</v>
      </c>
      <c r="G306" t="s">
        <v>815</v>
      </c>
      <c r="H306" t="s">
        <v>898</v>
      </c>
      <c r="I306" t="s">
        <v>900</v>
      </c>
      <c r="J306">
        <v>0</v>
      </c>
      <c r="K306" t="s">
        <v>255</v>
      </c>
      <c r="L306">
        <v>41</v>
      </c>
      <c r="M306" t="s">
        <v>925</v>
      </c>
      <c r="N306" t="s">
        <v>908</v>
      </c>
      <c r="O306" t="s">
        <v>909</v>
      </c>
      <c r="P306" t="s">
        <v>1034</v>
      </c>
      <c r="Q306" t="s">
        <v>644</v>
      </c>
      <c r="R306" t="s">
        <v>178</v>
      </c>
      <c r="S306" t="s">
        <v>1080</v>
      </c>
      <c r="T306" t="s">
        <v>720</v>
      </c>
      <c r="U306" s="5" t="s">
        <v>468</v>
      </c>
      <c r="V306" t="str">
        <f>LEFT(W306,3)</f>
        <v>010</v>
      </c>
      <c r="W306" t="s">
        <v>658</v>
      </c>
      <c r="X306" t="s">
        <v>276</v>
      </c>
      <c r="Y306">
        <v>2000</v>
      </c>
      <c r="Z306" t="s">
        <v>105</v>
      </c>
      <c r="AA306">
        <v>2491</v>
      </c>
      <c r="AB306" t="s">
        <v>374</v>
      </c>
      <c r="AC306">
        <v>0</v>
      </c>
      <c r="AD306" t="s">
        <v>58</v>
      </c>
      <c r="AE306" s="1">
        <v>131692.13</v>
      </c>
      <c r="AF306" s="1">
        <v>80072.13</v>
      </c>
      <c r="AG306" s="1">
        <v>80072.13</v>
      </c>
      <c r="AH306" s="1">
        <v>138448.20000000001</v>
      </c>
      <c r="AI306" s="1">
        <v>54948.2</v>
      </c>
      <c r="AJ306" s="1">
        <v>62902.97</v>
      </c>
      <c r="AK306" s="1">
        <v>21722.97</v>
      </c>
    </row>
    <row r="307" spans="1:37" hidden="1" x14ac:dyDescent="0.35">
      <c r="A307" t="str">
        <f t="shared" si="35"/>
        <v>1.1-00-2510_25041031_2527210</v>
      </c>
      <c r="B307" t="str">
        <f t="shared" si="36"/>
        <v>1.1-00-X0201601027210</v>
      </c>
      <c r="C307" t="s">
        <v>1027</v>
      </c>
      <c r="D307" t="s">
        <v>639</v>
      </c>
      <c r="E307" t="s">
        <v>643</v>
      </c>
      <c r="F307" t="s">
        <v>812</v>
      </c>
      <c r="G307" t="s">
        <v>815</v>
      </c>
      <c r="H307" t="s">
        <v>898</v>
      </c>
      <c r="I307" t="s">
        <v>900</v>
      </c>
      <c r="J307">
        <v>0</v>
      </c>
      <c r="K307" t="s">
        <v>255</v>
      </c>
      <c r="L307">
        <v>41</v>
      </c>
      <c r="M307" t="s">
        <v>925</v>
      </c>
      <c r="N307" t="s">
        <v>908</v>
      </c>
      <c r="O307" t="s">
        <v>909</v>
      </c>
      <c r="P307" t="s">
        <v>1034</v>
      </c>
      <c r="Q307" t="s">
        <v>644</v>
      </c>
      <c r="R307" t="s">
        <v>178</v>
      </c>
      <c r="S307" t="s">
        <v>1080</v>
      </c>
      <c r="T307" t="s">
        <v>720</v>
      </c>
      <c r="U307" s="5" t="s">
        <v>468</v>
      </c>
      <c r="V307" t="str">
        <f>LEFT(W307,3)</f>
        <v>010</v>
      </c>
      <c r="W307" t="s">
        <v>658</v>
      </c>
      <c r="X307" t="s">
        <v>276</v>
      </c>
      <c r="Y307">
        <v>2000</v>
      </c>
      <c r="Z307" t="s">
        <v>105</v>
      </c>
      <c r="AA307">
        <v>2721</v>
      </c>
      <c r="AB307" t="s">
        <v>377</v>
      </c>
      <c r="AC307">
        <v>0</v>
      </c>
      <c r="AD307" t="s">
        <v>58</v>
      </c>
      <c r="AE307" s="1">
        <v>39904</v>
      </c>
      <c r="AF307" s="1">
        <v>19952</v>
      </c>
      <c r="AG307" s="1">
        <v>19952</v>
      </c>
      <c r="AH307" s="1">
        <v>11000</v>
      </c>
      <c r="AI307" s="1">
        <v>50000</v>
      </c>
      <c r="AJ307" s="1">
        <v>10150</v>
      </c>
      <c r="AK307" s="1">
        <v>10150</v>
      </c>
    </row>
    <row r="308" spans="1:37" hidden="1" x14ac:dyDescent="0.35">
      <c r="A308" t="str">
        <f t="shared" si="35"/>
        <v>1.1-00-2510_25041031_2529110</v>
      </c>
      <c r="B308" t="str">
        <f t="shared" si="36"/>
        <v>1.1-00-X0201601029110</v>
      </c>
      <c r="C308" t="s">
        <v>1027</v>
      </c>
      <c r="D308" t="s">
        <v>639</v>
      </c>
      <c r="E308" t="s">
        <v>643</v>
      </c>
      <c r="F308" t="s">
        <v>812</v>
      </c>
      <c r="G308" t="s">
        <v>815</v>
      </c>
      <c r="H308" t="s">
        <v>898</v>
      </c>
      <c r="I308" t="s">
        <v>900</v>
      </c>
      <c r="J308">
        <v>0</v>
      </c>
      <c r="K308" t="s">
        <v>255</v>
      </c>
      <c r="L308">
        <v>41</v>
      </c>
      <c r="M308" t="s">
        <v>925</v>
      </c>
      <c r="N308" t="s">
        <v>908</v>
      </c>
      <c r="O308" t="s">
        <v>909</v>
      </c>
      <c r="P308" t="s">
        <v>1034</v>
      </c>
      <c r="Q308" t="s">
        <v>644</v>
      </c>
      <c r="R308" t="s">
        <v>178</v>
      </c>
      <c r="S308" t="s">
        <v>1080</v>
      </c>
      <c r="T308" t="s">
        <v>720</v>
      </c>
      <c r="U308" s="5" t="s">
        <v>468</v>
      </c>
      <c r="V308" t="str">
        <f>LEFT(W308,3)</f>
        <v>010</v>
      </c>
      <c r="W308" t="s">
        <v>658</v>
      </c>
      <c r="X308" t="s">
        <v>276</v>
      </c>
      <c r="Y308">
        <v>2000</v>
      </c>
      <c r="Z308" t="s">
        <v>105</v>
      </c>
      <c r="AA308">
        <v>2911</v>
      </c>
      <c r="AB308" t="s">
        <v>312</v>
      </c>
      <c r="AC308">
        <v>0</v>
      </c>
      <c r="AD308" t="s">
        <v>58</v>
      </c>
      <c r="AE308" s="1">
        <v>167622.94</v>
      </c>
      <c r="AF308" s="1">
        <v>157935.96</v>
      </c>
      <c r="AG308" s="1">
        <v>157935.96</v>
      </c>
      <c r="AH308" s="1">
        <v>27600</v>
      </c>
      <c r="AI308" s="1">
        <v>70000</v>
      </c>
      <c r="AJ308" s="1">
        <v>26217.68</v>
      </c>
      <c r="AK308" s="1">
        <v>26217.68</v>
      </c>
    </row>
    <row r="309" spans="1:37" hidden="1" x14ac:dyDescent="0.35">
      <c r="A309" t="str">
        <f t="shared" si="35"/>
        <v>1.1-00-2510_25041031_2533910</v>
      </c>
      <c r="B309" t="str">
        <f t="shared" si="36"/>
        <v>1.1-00-X0201601033910</v>
      </c>
      <c r="C309" t="s">
        <v>1027</v>
      </c>
      <c r="D309" t="s">
        <v>639</v>
      </c>
      <c r="E309" t="s">
        <v>643</v>
      </c>
      <c r="F309" t="s">
        <v>812</v>
      </c>
      <c r="G309" t="s">
        <v>815</v>
      </c>
      <c r="H309" t="s">
        <v>898</v>
      </c>
      <c r="I309" t="s">
        <v>900</v>
      </c>
      <c r="J309">
        <v>0</v>
      </c>
      <c r="K309" t="s">
        <v>255</v>
      </c>
      <c r="L309">
        <v>41</v>
      </c>
      <c r="M309" t="s">
        <v>925</v>
      </c>
      <c r="N309" t="s">
        <v>908</v>
      </c>
      <c r="O309" t="s">
        <v>909</v>
      </c>
      <c r="P309" t="s">
        <v>1034</v>
      </c>
      <c r="Q309" t="s">
        <v>644</v>
      </c>
      <c r="R309" t="s">
        <v>178</v>
      </c>
      <c r="S309" t="s">
        <v>1080</v>
      </c>
      <c r="T309" t="s">
        <v>720</v>
      </c>
      <c r="U309" s="5" t="s">
        <v>468</v>
      </c>
      <c r="V309" t="str">
        <f>LEFT(W309,3)</f>
        <v>010</v>
      </c>
      <c r="W309" t="s">
        <v>658</v>
      </c>
      <c r="X309" t="s">
        <v>276</v>
      </c>
      <c r="Y309">
        <v>3000</v>
      </c>
      <c r="Z309" t="s">
        <v>56</v>
      </c>
      <c r="AA309">
        <v>3391</v>
      </c>
      <c r="AB309" t="s">
        <v>129</v>
      </c>
      <c r="AC309">
        <v>0</v>
      </c>
      <c r="AD309" t="s">
        <v>58</v>
      </c>
      <c r="AE309" s="1">
        <v>0</v>
      </c>
      <c r="AF309" s="1">
        <v>0</v>
      </c>
      <c r="AG309" s="1">
        <v>0</v>
      </c>
      <c r="AH309" s="1">
        <v>77720</v>
      </c>
      <c r="AI309" s="1">
        <v>230000</v>
      </c>
      <c r="AJ309" s="1">
        <v>0</v>
      </c>
      <c r="AK309" s="1">
        <v>0</v>
      </c>
    </row>
    <row r="310" spans="1:37" hidden="1" x14ac:dyDescent="0.35">
      <c r="A310" t="str">
        <f t="shared" si="35"/>
        <v>1.1-00-2510_25041031_25441131</v>
      </c>
      <c r="B310" t="str">
        <f t="shared" si="36"/>
        <v>1.1-00-X02016010441131</v>
      </c>
      <c r="C310" t="s">
        <v>1027</v>
      </c>
      <c r="D310" t="s">
        <v>269</v>
      </c>
      <c r="E310" t="s">
        <v>274</v>
      </c>
      <c r="F310" t="s">
        <v>812</v>
      </c>
      <c r="G310" t="s">
        <v>815</v>
      </c>
      <c r="H310" t="s">
        <v>898</v>
      </c>
      <c r="I310" t="s">
        <v>900</v>
      </c>
      <c r="J310">
        <v>0</v>
      </c>
      <c r="K310" t="s">
        <v>255</v>
      </c>
      <c r="L310">
        <v>41</v>
      </c>
      <c r="M310" t="s">
        <v>925</v>
      </c>
      <c r="N310" t="s">
        <v>908</v>
      </c>
      <c r="O310" t="s">
        <v>909</v>
      </c>
      <c r="P310" t="s">
        <v>1034</v>
      </c>
      <c r="Q310" t="s">
        <v>175</v>
      </c>
      <c r="R310" t="s">
        <v>178</v>
      </c>
      <c r="S310" t="s">
        <v>1080</v>
      </c>
      <c r="T310" t="s">
        <v>467</v>
      </c>
      <c r="U310" s="5" t="s">
        <v>468</v>
      </c>
      <c r="V310" t="s">
        <v>1079</v>
      </c>
      <c r="W310" t="s">
        <v>273</v>
      </c>
      <c r="X310" t="s">
        <v>276</v>
      </c>
      <c r="Y310">
        <v>4000</v>
      </c>
      <c r="Z310" t="s">
        <v>233</v>
      </c>
      <c r="AA310">
        <v>4411</v>
      </c>
      <c r="AB310" t="s">
        <v>231</v>
      </c>
      <c r="AC310">
        <v>31</v>
      </c>
      <c r="AD310" t="s">
        <v>469</v>
      </c>
      <c r="AE310" s="1">
        <v>200000</v>
      </c>
      <c r="AF310" s="1">
        <v>200000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</row>
    <row r="311" spans="1:37" hidden="1" x14ac:dyDescent="0.35">
      <c r="A311" t="str">
        <f t="shared" si="35"/>
        <v>1.1-00-2510_25041031_2544110</v>
      </c>
      <c r="B311" t="str">
        <f t="shared" si="36"/>
        <v>1.1-00-X0201601044110</v>
      </c>
      <c r="C311" t="s">
        <v>1027</v>
      </c>
      <c r="D311" t="s">
        <v>639</v>
      </c>
      <c r="E311" t="s">
        <v>643</v>
      </c>
      <c r="F311" t="s">
        <v>812</v>
      </c>
      <c r="G311" t="s">
        <v>815</v>
      </c>
      <c r="H311" t="s">
        <v>898</v>
      </c>
      <c r="I311" t="s">
        <v>900</v>
      </c>
      <c r="J311">
        <v>0</v>
      </c>
      <c r="K311" t="s">
        <v>255</v>
      </c>
      <c r="L311">
        <v>41</v>
      </c>
      <c r="M311" t="s">
        <v>925</v>
      </c>
      <c r="N311" t="s">
        <v>908</v>
      </c>
      <c r="O311" t="s">
        <v>909</v>
      </c>
      <c r="P311" t="s">
        <v>1034</v>
      </c>
      <c r="Q311" t="s">
        <v>644</v>
      </c>
      <c r="R311" t="s">
        <v>178</v>
      </c>
      <c r="S311" t="s">
        <v>1080</v>
      </c>
      <c r="T311" t="s">
        <v>720</v>
      </c>
      <c r="U311" s="5" t="s">
        <v>468</v>
      </c>
      <c r="V311" t="str">
        <f t="shared" ref="V311:V336" si="37">LEFT(W311,3)</f>
        <v>010</v>
      </c>
      <c r="W311" t="s">
        <v>658</v>
      </c>
      <c r="X311" t="s">
        <v>276</v>
      </c>
      <c r="Y311">
        <v>4000</v>
      </c>
      <c r="Z311" t="s">
        <v>233</v>
      </c>
      <c r="AA311">
        <v>4411</v>
      </c>
      <c r="AB311" t="s">
        <v>231</v>
      </c>
      <c r="AC311">
        <v>0</v>
      </c>
      <c r="AD311" t="s">
        <v>58</v>
      </c>
      <c r="AE311" s="1">
        <v>5689448.2000000002</v>
      </c>
      <c r="AF311" s="1">
        <v>4980000</v>
      </c>
      <c r="AG311" s="1">
        <v>4980000</v>
      </c>
      <c r="AH311" s="1">
        <v>5600000</v>
      </c>
      <c r="AI311" s="1">
        <v>5600000</v>
      </c>
      <c r="AJ311" s="1">
        <v>5600000</v>
      </c>
      <c r="AK311" s="1">
        <v>5600000</v>
      </c>
    </row>
    <row r="312" spans="1:37" hidden="1" x14ac:dyDescent="0.35">
      <c r="A312" t="str">
        <f t="shared" si="35"/>
        <v>1.1-00-2510_25041031_2556510</v>
      </c>
      <c r="B312" t="str">
        <f t="shared" si="36"/>
        <v>1.1-00-X0201601056510</v>
      </c>
      <c r="C312" t="s">
        <v>1027</v>
      </c>
      <c r="D312" t="s">
        <v>639</v>
      </c>
      <c r="E312" t="s">
        <v>643</v>
      </c>
      <c r="F312" t="s">
        <v>812</v>
      </c>
      <c r="G312" t="s">
        <v>815</v>
      </c>
      <c r="H312" t="s">
        <v>898</v>
      </c>
      <c r="I312" t="s">
        <v>900</v>
      </c>
      <c r="J312">
        <v>0</v>
      </c>
      <c r="K312" t="s">
        <v>255</v>
      </c>
      <c r="L312">
        <v>41</v>
      </c>
      <c r="M312" t="s">
        <v>925</v>
      </c>
      <c r="N312" t="s">
        <v>908</v>
      </c>
      <c r="O312" t="s">
        <v>909</v>
      </c>
      <c r="P312" t="s">
        <v>1034</v>
      </c>
      <c r="Q312" t="s">
        <v>644</v>
      </c>
      <c r="R312" t="s">
        <v>178</v>
      </c>
      <c r="S312" t="s">
        <v>1080</v>
      </c>
      <c r="T312" t="s">
        <v>720</v>
      </c>
      <c r="U312" s="5" t="s">
        <v>468</v>
      </c>
      <c r="V312" t="str">
        <f t="shared" si="37"/>
        <v>010</v>
      </c>
      <c r="W312" t="s">
        <v>658</v>
      </c>
      <c r="X312" t="s">
        <v>276</v>
      </c>
      <c r="Y312">
        <v>5000</v>
      </c>
      <c r="Z312" t="s">
        <v>118</v>
      </c>
      <c r="AA312">
        <v>5651</v>
      </c>
      <c r="AB312" t="s">
        <v>442</v>
      </c>
      <c r="AC312">
        <v>0</v>
      </c>
      <c r="AD312" t="s">
        <v>58</v>
      </c>
      <c r="AE312" s="1">
        <v>0</v>
      </c>
      <c r="AF312" s="1">
        <v>0</v>
      </c>
      <c r="AG312" s="1">
        <v>0</v>
      </c>
      <c r="AH312" s="1">
        <v>10000</v>
      </c>
      <c r="AI312" s="1">
        <v>10000</v>
      </c>
      <c r="AJ312" s="1">
        <v>6960</v>
      </c>
      <c r="AK312" s="1">
        <v>6960</v>
      </c>
    </row>
    <row r="313" spans="1:37" hidden="1" x14ac:dyDescent="0.35">
      <c r="A313" t="str">
        <f t="shared" si="35"/>
        <v>1.1-00-2510_25041031_2556710</v>
      </c>
      <c r="B313" t="str">
        <f t="shared" si="36"/>
        <v>1.1-00-X0201601056710</v>
      </c>
      <c r="C313" t="s">
        <v>1027</v>
      </c>
      <c r="D313" t="s">
        <v>639</v>
      </c>
      <c r="E313" t="s">
        <v>643</v>
      </c>
      <c r="F313" t="s">
        <v>812</v>
      </c>
      <c r="G313" t="s">
        <v>815</v>
      </c>
      <c r="H313" t="s">
        <v>898</v>
      </c>
      <c r="I313" t="s">
        <v>900</v>
      </c>
      <c r="J313">
        <v>0</v>
      </c>
      <c r="K313" t="s">
        <v>255</v>
      </c>
      <c r="L313">
        <v>41</v>
      </c>
      <c r="M313" t="s">
        <v>925</v>
      </c>
      <c r="N313" t="s">
        <v>908</v>
      </c>
      <c r="O313" t="s">
        <v>909</v>
      </c>
      <c r="P313" t="s">
        <v>1034</v>
      </c>
      <c r="Q313" t="s">
        <v>644</v>
      </c>
      <c r="R313" t="s">
        <v>178</v>
      </c>
      <c r="S313" t="s">
        <v>1080</v>
      </c>
      <c r="T313" t="s">
        <v>720</v>
      </c>
      <c r="U313" s="5" t="s">
        <v>468</v>
      </c>
      <c r="V313" t="str">
        <f t="shared" si="37"/>
        <v>010</v>
      </c>
      <c r="W313" t="s">
        <v>658</v>
      </c>
      <c r="X313" t="s">
        <v>276</v>
      </c>
      <c r="Y313">
        <v>5000</v>
      </c>
      <c r="Z313" t="s">
        <v>118</v>
      </c>
      <c r="AA313">
        <v>5671</v>
      </c>
      <c r="AB313" t="s">
        <v>407</v>
      </c>
      <c r="AC313">
        <v>0</v>
      </c>
      <c r="AD313" t="s">
        <v>58</v>
      </c>
      <c r="AE313" s="1">
        <v>0</v>
      </c>
      <c r="AF313" s="1">
        <v>0</v>
      </c>
      <c r="AG313" s="1">
        <v>0</v>
      </c>
      <c r="AH313" s="1">
        <v>40000</v>
      </c>
      <c r="AI313" s="1">
        <v>70000</v>
      </c>
      <c r="AJ313" s="1">
        <v>34985.599999999999</v>
      </c>
      <c r="AK313" s="1">
        <v>34985.599999999999</v>
      </c>
    </row>
    <row r="314" spans="1:37" hidden="1" x14ac:dyDescent="0.35">
      <c r="A314" t="str">
        <f t="shared" si="35"/>
        <v>1.1-00-2510_25036028_2529210</v>
      </c>
      <c r="B314" t="str">
        <f t="shared" si="36"/>
        <v>1.1-00-X0201401029210</v>
      </c>
      <c r="C314" t="s">
        <v>1027</v>
      </c>
      <c r="D314" t="s">
        <v>639</v>
      </c>
      <c r="E314" t="s">
        <v>643</v>
      </c>
      <c r="F314" t="s">
        <v>812</v>
      </c>
      <c r="G314" t="s">
        <v>815</v>
      </c>
      <c r="H314" t="s">
        <v>898</v>
      </c>
      <c r="I314" t="s">
        <v>900</v>
      </c>
      <c r="J314">
        <v>0</v>
      </c>
      <c r="K314" t="s">
        <v>255</v>
      </c>
      <c r="L314">
        <v>36</v>
      </c>
      <c r="M314" t="s">
        <v>931</v>
      </c>
      <c r="N314" t="s">
        <v>930</v>
      </c>
      <c r="O314" t="s">
        <v>932</v>
      </c>
      <c r="P314" t="s">
        <v>1034</v>
      </c>
      <c r="Q314" t="s">
        <v>644</v>
      </c>
      <c r="R314" t="s">
        <v>178</v>
      </c>
      <c r="S314" t="s">
        <v>1055</v>
      </c>
      <c r="T314" t="s">
        <v>657</v>
      </c>
      <c r="U314" s="5" t="s">
        <v>659</v>
      </c>
      <c r="V314" t="str">
        <f t="shared" si="37"/>
        <v>010</v>
      </c>
      <c r="W314" t="s">
        <v>658</v>
      </c>
      <c r="X314" t="s">
        <v>276</v>
      </c>
      <c r="Y314">
        <v>2000</v>
      </c>
      <c r="Z314" t="s">
        <v>105</v>
      </c>
      <c r="AA314">
        <v>2921</v>
      </c>
      <c r="AB314" t="s">
        <v>378</v>
      </c>
      <c r="AC314">
        <v>0</v>
      </c>
      <c r="AD314" t="s">
        <v>58</v>
      </c>
      <c r="AE314" s="1">
        <v>0</v>
      </c>
      <c r="AF314" s="1">
        <v>0</v>
      </c>
      <c r="AG314" s="1">
        <v>0</v>
      </c>
      <c r="AH314" s="1">
        <v>0</v>
      </c>
      <c r="AI314" s="1">
        <v>50000</v>
      </c>
      <c r="AJ314" s="1">
        <v>0</v>
      </c>
      <c r="AK314" s="1">
        <v>0</v>
      </c>
    </row>
    <row r="315" spans="1:37" hidden="1" x14ac:dyDescent="0.35">
      <c r="A315" t="str">
        <f t="shared" si="35"/>
        <v>32510</v>
      </c>
      <c r="B315" t="str">
        <f t="shared" si="36"/>
        <v>1.1-00-X0201501032510</v>
      </c>
      <c r="C315" t="s">
        <v>1027</v>
      </c>
      <c r="D315" t="s">
        <v>639</v>
      </c>
      <c r="E315" t="s">
        <v>643</v>
      </c>
      <c r="P315" t="s">
        <v>1034</v>
      </c>
      <c r="Q315" t="s">
        <v>644</v>
      </c>
      <c r="R315" t="s">
        <v>178</v>
      </c>
      <c r="S315" t="s">
        <v>1056</v>
      </c>
      <c r="T315" t="s">
        <v>660</v>
      </c>
      <c r="U315" s="5" t="s">
        <v>661</v>
      </c>
      <c r="V315" t="str">
        <f t="shared" si="37"/>
        <v>010</v>
      </c>
      <c r="W315" t="s">
        <v>658</v>
      </c>
      <c r="X315" t="s">
        <v>276</v>
      </c>
      <c r="Y315">
        <v>3000</v>
      </c>
      <c r="Z315" t="s">
        <v>56</v>
      </c>
      <c r="AA315">
        <v>3251</v>
      </c>
      <c r="AB315" t="s">
        <v>137</v>
      </c>
      <c r="AC315">
        <v>0</v>
      </c>
      <c r="AD315" t="s">
        <v>58</v>
      </c>
      <c r="AE315" s="1">
        <v>0</v>
      </c>
      <c r="AF315" s="1">
        <v>0</v>
      </c>
      <c r="AG315" s="1">
        <v>0</v>
      </c>
      <c r="AH315" s="1">
        <v>0</v>
      </c>
      <c r="AI315" s="1">
        <v>100000</v>
      </c>
      <c r="AJ315" s="1">
        <v>0</v>
      </c>
      <c r="AK315" s="1">
        <v>0</v>
      </c>
    </row>
    <row r="316" spans="1:37" hidden="1" x14ac:dyDescent="0.35">
      <c r="A316" t="str">
        <f t="shared" si="35"/>
        <v>1.1-00-2510_25036028_2533810</v>
      </c>
      <c r="B316" t="str">
        <f t="shared" si="36"/>
        <v>1.1-00-X0201401033810</v>
      </c>
      <c r="C316" t="s">
        <v>1027</v>
      </c>
      <c r="D316" t="s">
        <v>639</v>
      </c>
      <c r="E316" t="s">
        <v>643</v>
      </c>
      <c r="F316" t="s">
        <v>812</v>
      </c>
      <c r="G316" t="s">
        <v>815</v>
      </c>
      <c r="H316" t="s">
        <v>898</v>
      </c>
      <c r="I316" t="s">
        <v>900</v>
      </c>
      <c r="J316">
        <v>0</v>
      </c>
      <c r="K316" t="s">
        <v>255</v>
      </c>
      <c r="L316">
        <v>36</v>
      </c>
      <c r="M316" t="s">
        <v>931</v>
      </c>
      <c r="N316" t="s">
        <v>930</v>
      </c>
      <c r="O316" t="s">
        <v>932</v>
      </c>
      <c r="P316" t="s">
        <v>1034</v>
      </c>
      <c r="Q316" t="s">
        <v>644</v>
      </c>
      <c r="R316" t="s">
        <v>178</v>
      </c>
      <c r="S316" t="s">
        <v>1055</v>
      </c>
      <c r="T316" t="s">
        <v>657</v>
      </c>
      <c r="U316" s="5" t="s">
        <v>659</v>
      </c>
      <c r="V316" t="str">
        <f t="shared" si="37"/>
        <v>010</v>
      </c>
      <c r="W316" t="s">
        <v>658</v>
      </c>
      <c r="X316" t="s">
        <v>276</v>
      </c>
      <c r="Y316">
        <v>3000</v>
      </c>
      <c r="Z316" t="s">
        <v>56</v>
      </c>
      <c r="AA316">
        <v>3381</v>
      </c>
      <c r="AB316" t="s">
        <v>478</v>
      </c>
      <c r="AC316">
        <v>0</v>
      </c>
      <c r="AD316" t="s">
        <v>58</v>
      </c>
      <c r="AE316" s="1">
        <v>0</v>
      </c>
      <c r="AF316" s="1">
        <v>0</v>
      </c>
      <c r="AG316" s="1">
        <v>0</v>
      </c>
      <c r="AH316" s="1">
        <v>5271504</v>
      </c>
      <c r="AI316" s="1">
        <v>1000000</v>
      </c>
      <c r="AJ316" s="1">
        <v>5271504</v>
      </c>
      <c r="AK316" s="1">
        <v>4366472</v>
      </c>
    </row>
    <row r="317" spans="1:37" hidden="1" x14ac:dyDescent="0.35">
      <c r="A317" t="str">
        <f t="shared" si="35"/>
        <v>1.1-00-2509_25129021_2525510</v>
      </c>
      <c r="B317" t="str">
        <f t="shared" si="36"/>
        <v>1.1-00-X0703602225510</v>
      </c>
      <c r="C317" t="s">
        <v>1027</v>
      </c>
      <c r="D317" t="s">
        <v>639</v>
      </c>
      <c r="E317" t="s">
        <v>643</v>
      </c>
      <c r="F317" t="s">
        <v>812</v>
      </c>
      <c r="G317" t="s">
        <v>815</v>
      </c>
      <c r="H317" t="s">
        <v>855</v>
      </c>
      <c r="I317" t="s">
        <v>857</v>
      </c>
      <c r="J317">
        <v>1</v>
      </c>
      <c r="K317" t="s">
        <v>472</v>
      </c>
      <c r="L317">
        <v>29</v>
      </c>
      <c r="M317" t="s">
        <v>473</v>
      </c>
      <c r="N317" t="s">
        <v>884</v>
      </c>
      <c r="O317" t="s">
        <v>885</v>
      </c>
      <c r="P317" t="s">
        <v>1037</v>
      </c>
      <c r="Q317" t="s">
        <v>684</v>
      </c>
      <c r="R317" t="s">
        <v>147</v>
      </c>
      <c r="S317" t="s">
        <v>1082</v>
      </c>
      <c r="T317" t="s">
        <v>722</v>
      </c>
      <c r="U317" s="5" t="s">
        <v>473</v>
      </c>
      <c r="V317" t="str">
        <f t="shared" si="37"/>
        <v>022</v>
      </c>
      <c r="W317" t="s">
        <v>723</v>
      </c>
      <c r="X317" t="s">
        <v>474</v>
      </c>
      <c r="Y317">
        <v>2000</v>
      </c>
      <c r="Z317" t="s">
        <v>105</v>
      </c>
      <c r="AA317">
        <v>2551</v>
      </c>
      <c r="AB317" t="s">
        <v>476</v>
      </c>
      <c r="AC317">
        <v>0</v>
      </c>
      <c r="AD317" t="s">
        <v>58</v>
      </c>
      <c r="AE317" s="1">
        <v>215444.39</v>
      </c>
      <c r="AF317" s="1">
        <v>100722.97</v>
      </c>
      <c r="AG317" s="1">
        <v>20704.84</v>
      </c>
      <c r="AH317" s="1">
        <v>470000</v>
      </c>
      <c r="AI317" s="1">
        <v>250000</v>
      </c>
      <c r="AJ317" s="1">
        <v>321664.31</v>
      </c>
      <c r="AK317" s="1">
        <v>321664.31</v>
      </c>
    </row>
    <row r="318" spans="1:37" hidden="1" x14ac:dyDescent="0.35">
      <c r="A318" t="str">
        <f t="shared" si="35"/>
        <v>1.1-00-2509_25226018_2527210</v>
      </c>
      <c r="B318" t="str">
        <f t="shared" si="36"/>
        <v>1.1-00-X0703402027210</v>
      </c>
      <c r="C318" t="s">
        <v>1027</v>
      </c>
      <c r="D318" t="s">
        <v>639</v>
      </c>
      <c r="E318" t="s">
        <v>643</v>
      </c>
      <c r="F318" t="s">
        <v>812</v>
      </c>
      <c r="G318" t="s">
        <v>815</v>
      </c>
      <c r="H318" t="s">
        <v>855</v>
      </c>
      <c r="I318" t="s">
        <v>857</v>
      </c>
      <c r="J318">
        <v>2</v>
      </c>
      <c r="K318" t="s">
        <v>148</v>
      </c>
      <c r="L318">
        <v>26</v>
      </c>
      <c r="M318" t="s">
        <v>200</v>
      </c>
      <c r="N318" t="s">
        <v>894</v>
      </c>
      <c r="O318" t="s">
        <v>201</v>
      </c>
      <c r="P318" t="s">
        <v>1037</v>
      </c>
      <c r="Q318" t="s">
        <v>684</v>
      </c>
      <c r="R318" t="s">
        <v>147</v>
      </c>
      <c r="S318" t="s">
        <v>1083</v>
      </c>
      <c r="T318" t="s">
        <v>724</v>
      </c>
      <c r="U318" s="5" t="s">
        <v>200</v>
      </c>
      <c r="V318" t="str">
        <f t="shared" si="37"/>
        <v>020</v>
      </c>
      <c r="W318" t="s">
        <v>725</v>
      </c>
      <c r="X318" t="s">
        <v>201</v>
      </c>
      <c r="Y318">
        <v>2000</v>
      </c>
      <c r="Z318" t="s">
        <v>105</v>
      </c>
      <c r="AA318">
        <v>2721</v>
      </c>
      <c r="AB318" t="s">
        <v>377</v>
      </c>
      <c r="AC318">
        <v>0</v>
      </c>
      <c r="AD318" t="s">
        <v>58</v>
      </c>
      <c r="AE318" s="1">
        <v>88525.4</v>
      </c>
      <c r="AF318" s="1">
        <v>88525.4</v>
      </c>
      <c r="AG318" s="1">
        <v>88525.4</v>
      </c>
      <c r="AH318" s="1">
        <v>96000</v>
      </c>
      <c r="AI318" s="1">
        <v>96000</v>
      </c>
      <c r="AJ318" s="1">
        <v>58549.14</v>
      </c>
      <c r="AK318" s="1">
        <v>58549.14</v>
      </c>
    </row>
    <row r="319" spans="1:37" hidden="1" x14ac:dyDescent="0.35">
      <c r="A319" t="str">
        <f t="shared" si="35"/>
        <v>1.1-00-2509_25226018_2529110</v>
      </c>
      <c r="B319" t="str">
        <f t="shared" si="36"/>
        <v>1.1-00-X0703402029110</v>
      </c>
      <c r="C319" t="s">
        <v>1027</v>
      </c>
      <c r="D319" t="s">
        <v>639</v>
      </c>
      <c r="E319" t="s">
        <v>643</v>
      </c>
      <c r="F319" t="s">
        <v>812</v>
      </c>
      <c r="G319" t="s">
        <v>815</v>
      </c>
      <c r="H319" t="s">
        <v>855</v>
      </c>
      <c r="I319" t="s">
        <v>857</v>
      </c>
      <c r="J319">
        <v>2</v>
      </c>
      <c r="K319" t="s">
        <v>148</v>
      </c>
      <c r="L319">
        <v>26</v>
      </c>
      <c r="M319" t="s">
        <v>200</v>
      </c>
      <c r="N319" t="s">
        <v>894</v>
      </c>
      <c r="O319" t="s">
        <v>201</v>
      </c>
      <c r="P319" t="s">
        <v>1037</v>
      </c>
      <c r="Q319" t="s">
        <v>684</v>
      </c>
      <c r="R319" t="s">
        <v>147</v>
      </c>
      <c r="S319" t="s">
        <v>1083</v>
      </c>
      <c r="T319" t="s">
        <v>724</v>
      </c>
      <c r="U319" s="5" t="s">
        <v>200</v>
      </c>
      <c r="V319" t="str">
        <f t="shared" si="37"/>
        <v>020</v>
      </c>
      <c r="W319" t="s">
        <v>725</v>
      </c>
      <c r="X319" t="s">
        <v>201</v>
      </c>
      <c r="Y319">
        <v>2000</v>
      </c>
      <c r="Z319" t="s">
        <v>105</v>
      </c>
      <c r="AA319">
        <v>2911</v>
      </c>
      <c r="AB319" t="s">
        <v>312</v>
      </c>
      <c r="AC319">
        <v>0</v>
      </c>
      <c r="AD319" t="s">
        <v>58</v>
      </c>
      <c r="AE319" s="1">
        <v>99012.87</v>
      </c>
      <c r="AF319" s="1">
        <v>99012.87</v>
      </c>
      <c r="AG319" s="1">
        <v>99012.87</v>
      </c>
      <c r="AH319" s="1">
        <v>150000</v>
      </c>
      <c r="AI319" s="1">
        <v>150000</v>
      </c>
      <c r="AJ319" s="1">
        <v>126287.4</v>
      </c>
      <c r="AK319" s="1">
        <v>126287.4</v>
      </c>
    </row>
    <row r="320" spans="1:37" hidden="1" x14ac:dyDescent="0.35">
      <c r="A320" t="str">
        <f t="shared" si="35"/>
        <v>1.1-00-2509_25225017_2524710</v>
      </c>
      <c r="B320" t="str">
        <f t="shared" si="36"/>
        <v>1.1-00-X0703301924710</v>
      </c>
      <c r="C320" t="s">
        <v>1027</v>
      </c>
      <c r="D320" t="s">
        <v>639</v>
      </c>
      <c r="E320" t="s">
        <v>643</v>
      </c>
      <c r="F320" t="s">
        <v>812</v>
      </c>
      <c r="G320" t="s">
        <v>815</v>
      </c>
      <c r="H320" t="s">
        <v>855</v>
      </c>
      <c r="I320" t="s">
        <v>857</v>
      </c>
      <c r="J320">
        <v>2</v>
      </c>
      <c r="K320" t="s">
        <v>148</v>
      </c>
      <c r="L320">
        <v>25</v>
      </c>
      <c r="M320" t="s">
        <v>404</v>
      </c>
      <c r="N320" t="s">
        <v>856</v>
      </c>
      <c r="O320" t="s">
        <v>858</v>
      </c>
      <c r="P320" t="s">
        <v>1037</v>
      </c>
      <c r="Q320" t="s">
        <v>684</v>
      </c>
      <c r="R320" t="s">
        <v>147</v>
      </c>
      <c r="S320" t="s">
        <v>1064</v>
      </c>
      <c r="T320" t="s">
        <v>685</v>
      </c>
      <c r="U320" s="5" t="s">
        <v>404</v>
      </c>
      <c r="V320" t="str">
        <f t="shared" si="37"/>
        <v>019</v>
      </c>
      <c r="W320" t="s">
        <v>686</v>
      </c>
      <c r="X320" t="s">
        <v>405</v>
      </c>
      <c r="Y320">
        <v>2000</v>
      </c>
      <c r="Z320" t="s">
        <v>105</v>
      </c>
      <c r="AA320">
        <v>2471</v>
      </c>
      <c r="AB320" t="s">
        <v>373</v>
      </c>
      <c r="AC320">
        <v>0</v>
      </c>
      <c r="AD320" t="s">
        <v>58</v>
      </c>
      <c r="AE320" s="1">
        <v>632370.68000000005</v>
      </c>
      <c r="AF320" s="1">
        <v>632370.68000000005</v>
      </c>
      <c r="AG320" s="1">
        <v>632370.68000000005</v>
      </c>
      <c r="AH320" s="1">
        <v>586933.61</v>
      </c>
      <c r="AI320" s="1">
        <v>575211.68000000005</v>
      </c>
      <c r="AJ320" s="1">
        <v>518511.01</v>
      </c>
      <c r="AK320" s="1">
        <v>518511.01</v>
      </c>
    </row>
    <row r="321" spans="1:37" hidden="1" x14ac:dyDescent="0.35">
      <c r="A321" t="str">
        <f t="shared" si="35"/>
        <v>1.1-00-2509_25227019_2521610</v>
      </c>
      <c r="B321" t="str">
        <f t="shared" si="36"/>
        <v>1.1-00-X0703502121610</v>
      </c>
      <c r="C321" t="s">
        <v>1027</v>
      </c>
      <c r="D321" t="s">
        <v>639</v>
      </c>
      <c r="E321" t="s">
        <v>643</v>
      </c>
      <c r="F321" t="s">
        <v>812</v>
      </c>
      <c r="G321" t="s">
        <v>815</v>
      </c>
      <c r="H321" t="s">
        <v>855</v>
      </c>
      <c r="I321" t="s">
        <v>857</v>
      </c>
      <c r="J321">
        <v>2</v>
      </c>
      <c r="K321" t="s">
        <v>148</v>
      </c>
      <c r="L321">
        <v>27</v>
      </c>
      <c r="M321" t="s">
        <v>881</v>
      </c>
      <c r="N321" t="s">
        <v>880</v>
      </c>
      <c r="O321" t="s">
        <v>192</v>
      </c>
      <c r="P321" t="s">
        <v>1037</v>
      </c>
      <c r="Q321" t="s">
        <v>684</v>
      </c>
      <c r="R321" t="s">
        <v>147</v>
      </c>
      <c r="S321" t="s">
        <v>1077</v>
      </c>
      <c r="T321" t="s">
        <v>713</v>
      </c>
      <c r="U321" s="5" t="s">
        <v>191</v>
      </c>
      <c r="V321" t="str">
        <f t="shared" si="37"/>
        <v>021</v>
      </c>
      <c r="W321" t="s">
        <v>714</v>
      </c>
      <c r="X321" t="s">
        <v>192</v>
      </c>
      <c r="Y321">
        <v>2000</v>
      </c>
      <c r="Z321" t="s">
        <v>105</v>
      </c>
      <c r="AA321">
        <v>2161</v>
      </c>
      <c r="AB321" t="s">
        <v>367</v>
      </c>
      <c r="AC321">
        <v>0</v>
      </c>
      <c r="AD321" t="s">
        <v>58</v>
      </c>
      <c r="AE321" s="1">
        <v>167264.17000000001</v>
      </c>
      <c r="AF321" s="1">
        <v>167264.17000000001</v>
      </c>
      <c r="AG321" s="1">
        <v>167264.17000000001</v>
      </c>
      <c r="AH321" s="1">
        <v>175000</v>
      </c>
      <c r="AI321" s="1">
        <v>175000</v>
      </c>
      <c r="AJ321" s="1">
        <v>122811.52</v>
      </c>
      <c r="AK321" s="1">
        <v>122811.52</v>
      </c>
    </row>
    <row r="322" spans="1:37" hidden="1" x14ac:dyDescent="0.35">
      <c r="A322" t="str">
        <f t="shared" si="35"/>
        <v>1.1-00-2509_25227019_2527210</v>
      </c>
      <c r="B322" t="str">
        <f t="shared" si="36"/>
        <v>1.1-00-X0703502127210</v>
      </c>
      <c r="C322" t="s">
        <v>1027</v>
      </c>
      <c r="D322" t="s">
        <v>639</v>
      </c>
      <c r="E322" t="s">
        <v>643</v>
      </c>
      <c r="F322" t="s">
        <v>812</v>
      </c>
      <c r="G322" t="s">
        <v>815</v>
      </c>
      <c r="H322" t="s">
        <v>855</v>
      </c>
      <c r="I322" t="s">
        <v>857</v>
      </c>
      <c r="J322">
        <v>2</v>
      </c>
      <c r="K322" t="s">
        <v>148</v>
      </c>
      <c r="L322">
        <v>27</v>
      </c>
      <c r="M322" t="s">
        <v>881</v>
      </c>
      <c r="N322" t="s">
        <v>880</v>
      </c>
      <c r="O322" t="s">
        <v>192</v>
      </c>
      <c r="P322" t="s">
        <v>1037</v>
      </c>
      <c r="Q322" t="s">
        <v>684</v>
      </c>
      <c r="R322" t="s">
        <v>147</v>
      </c>
      <c r="S322" t="s">
        <v>1077</v>
      </c>
      <c r="T322" t="s">
        <v>713</v>
      </c>
      <c r="U322" s="5" t="s">
        <v>191</v>
      </c>
      <c r="V322" t="str">
        <f t="shared" si="37"/>
        <v>021</v>
      </c>
      <c r="W322" t="s">
        <v>714</v>
      </c>
      <c r="X322" t="s">
        <v>192</v>
      </c>
      <c r="Y322">
        <v>2000</v>
      </c>
      <c r="Z322" t="s">
        <v>105</v>
      </c>
      <c r="AA322">
        <v>2721</v>
      </c>
      <c r="AB322" t="s">
        <v>377</v>
      </c>
      <c r="AC322">
        <v>0</v>
      </c>
      <c r="AD322" t="s">
        <v>58</v>
      </c>
      <c r="AE322" s="1">
        <v>119808.4</v>
      </c>
      <c r="AF322" s="1">
        <v>119808.4</v>
      </c>
      <c r="AG322" s="1">
        <v>119808.4</v>
      </c>
      <c r="AH322" s="1">
        <v>180000</v>
      </c>
      <c r="AI322" s="1">
        <v>180000</v>
      </c>
      <c r="AJ322" s="1">
        <v>78661.919999999998</v>
      </c>
      <c r="AK322" s="1">
        <v>78661.919999999998</v>
      </c>
    </row>
    <row r="323" spans="1:37" hidden="1" x14ac:dyDescent="0.35">
      <c r="A323" t="str">
        <f t="shared" si="35"/>
        <v>1.1-00-2508_25224016_2527110</v>
      </c>
      <c r="B323" t="str">
        <f t="shared" si="36"/>
        <v>1.1-00-X0703902427110</v>
      </c>
      <c r="C323" t="s">
        <v>1027</v>
      </c>
      <c r="D323" t="s">
        <v>639</v>
      </c>
      <c r="E323" t="s">
        <v>643</v>
      </c>
      <c r="F323" t="s">
        <v>812</v>
      </c>
      <c r="G323" t="s">
        <v>815</v>
      </c>
      <c r="H323" t="s">
        <v>868</v>
      </c>
      <c r="I323" t="s">
        <v>870</v>
      </c>
      <c r="J323">
        <v>2</v>
      </c>
      <c r="K323" t="s">
        <v>148</v>
      </c>
      <c r="L323">
        <v>24</v>
      </c>
      <c r="M323" t="s">
        <v>484</v>
      </c>
      <c r="N323" t="s">
        <v>896</v>
      </c>
      <c r="O323" t="s">
        <v>897</v>
      </c>
      <c r="P323" t="s">
        <v>1037</v>
      </c>
      <c r="Q323" t="s">
        <v>684</v>
      </c>
      <c r="R323" t="s">
        <v>147</v>
      </c>
      <c r="S323" t="s">
        <v>1084</v>
      </c>
      <c r="T323" t="s">
        <v>726</v>
      </c>
      <c r="U323" s="5" t="s">
        <v>484</v>
      </c>
      <c r="V323" t="str">
        <f t="shared" si="37"/>
        <v>024</v>
      </c>
      <c r="W323" t="s">
        <v>727</v>
      </c>
      <c r="X323" t="s">
        <v>485</v>
      </c>
      <c r="Y323">
        <v>2000</v>
      </c>
      <c r="Z323" t="s">
        <v>105</v>
      </c>
      <c r="AA323">
        <v>2711</v>
      </c>
      <c r="AB323" t="s">
        <v>106</v>
      </c>
      <c r="AC323">
        <v>0</v>
      </c>
      <c r="AD323" t="s">
        <v>58</v>
      </c>
      <c r="AE323" s="1">
        <v>1195892.72</v>
      </c>
      <c r="AF323" s="1">
        <v>1195892.72</v>
      </c>
      <c r="AG323" s="1">
        <v>951624.56</v>
      </c>
      <c r="AH323" s="1">
        <v>1187100</v>
      </c>
      <c r="AI323" s="1">
        <v>1187100</v>
      </c>
      <c r="AJ323" s="1">
        <v>1147483.6000000001</v>
      </c>
      <c r="AK323" s="1">
        <v>1147483.6000000001</v>
      </c>
    </row>
    <row r="324" spans="1:37" hidden="1" x14ac:dyDescent="0.35">
      <c r="A324" t="str">
        <f t="shared" si="35"/>
        <v>1.1-00-2508_25224016_2527210</v>
      </c>
      <c r="B324" t="str">
        <f t="shared" si="36"/>
        <v>1.1-00-X0703902427210</v>
      </c>
      <c r="C324" t="s">
        <v>1027</v>
      </c>
      <c r="D324" t="s">
        <v>639</v>
      </c>
      <c r="E324" t="s">
        <v>643</v>
      </c>
      <c r="F324" t="s">
        <v>812</v>
      </c>
      <c r="G324" t="s">
        <v>815</v>
      </c>
      <c r="H324" t="s">
        <v>868</v>
      </c>
      <c r="I324" t="s">
        <v>870</v>
      </c>
      <c r="J324">
        <v>2</v>
      </c>
      <c r="K324" t="s">
        <v>148</v>
      </c>
      <c r="L324">
        <v>24</v>
      </c>
      <c r="M324" t="s">
        <v>484</v>
      </c>
      <c r="N324" t="s">
        <v>896</v>
      </c>
      <c r="O324" t="s">
        <v>897</v>
      </c>
      <c r="P324" t="s">
        <v>1037</v>
      </c>
      <c r="Q324" t="s">
        <v>684</v>
      </c>
      <c r="R324" t="s">
        <v>147</v>
      </c>
      <c r="S324" t="s">
        <v>1084</v>
      </c>
      <c r="T324" t="s">
        <v>726</v>
      </c>
      <c r="U324" s="5" t="s">
        <v>484</v>
      </c>
      <c r="V324" t="str">
        <f t="shared" si="37"/>
        <v>024</v>
      </c>
      <c r="W324" t="s">
        <v>727</v>
      </c>
      <c r="X324" t="s">
        <v>485</v>
      </c>
      <c r="Y324">
        <v>2000</v>
      </c>
      <c r="Z324" t="s">
        <v>105</v>
      </c>
      <c r="AA324">
        <v>2721</v>
      </c>
      <c r="AB324" t="s">
        <v>377</v>
      </c>
      <c r="AC324">
        <v>0</v>
      </c>
      <c r="AD324" t="s">
        <v>58</v>
      </c>
      <c r="AE324" s="1">
        <v>434847.5</v>
      </c>
      <c r="AF324" s="1">
        <v>423247.5</v>
      </c>
      <c r="AG324" s="1">
        <v>418155.1</v>
      </c>
      <c r="AH324" s="1">
        <v>292200</v>
      </c>
      <c r="AI324" s="1">
        <v>442200</v>
      </c>
      <c r="AJ324" s="1">
        <v>241618.72</v>
      </c>
      <c r="AK324" s="1">
        <v>241618.72</v>
      </c>
    </row>
    <row r="325" spans="1:37" hidden="1" x14ac:dyDescent="0.35">
      <c r="A325" t="str">
        <f t="shared" si="35"/>
        <v>1.1-00-2509_25129021_2525610</v>
      </c>
      <c r="B325" t="str">
        <f t="shared" si="36"/>
        <v>1.1-00-X0703602225610</v>
      </c>
      <c r="C325" t="s">
        <v>1027</v>
      </c>
      <c r="D325" t="s">
        <v>639</v>
      </c>
      <c r="E325" t="s">
        <v>643</v>
      </c>
      <c r="F325" t="s">
        <v>812</v>
      </c>
      <c r="G325" t="s">
        <v>815</v>
      </c>
      <c r="H325" t="s">
        <v>855</v>
      </c>
      <c r="I325" t="s">
        <v>857</v>
      </c>
      <c r="J325">
        <v>1</v>
      </c>
      <c r="K325" t="s">
        <v>472</v>
      </c>
      <c r="L325">
        <v>29</v>
      </c>
      <c r="M325" t="s">
        <v>473</v>
      </c>
      <c r="N325" t="s">
        <v>884</v>
      </c>
      <c r="O325" t="s">
        <v>885</v>
      </c>
      <c r="P325" t="s">
        <v>1037</v>
      </c>
      <c r="Q325" t="s">
        <v>684</v>
      </c>
      <c r="R325" t="s">
        <v>147</v>
      </c>
      <c r="S325" t="s">
        <v>1082</v>
      </c>
      <c r="T325" t="s">
        <v>722</v>
      </c>
      <c r="U325" s="5" t="s">
        <v>473</v>
      </c>
      <c r="V325" t="str">
        <f t="shared" si="37"/>
        <v>022</v>
      </c>
      <c r="W325" t="s">
        <v>723</v>
      </c>
      <c r="X325" t="s">
        <v>474</v>
      </c>
      <c r="Y325">
        <v>2000</v>
      </c>
      <c r="Z325" t="s">
        <v>105</v>
      </c>
      <c r="AA325">
        <v>2561</v>
      </c>
      <c r="AB325" t="s">
        <v>376</v>
      </c>
      <c r="AC325">
        <v>0</v>
      </c>
      <c r="AD325" t="s">
        <v>58</v>
      </c>
      <c r="AE325" s="1">
        <v>2656348.5699999998</v>
      </c>
      <c r="AF325" s="1">
        <v>2656348.12</v>
      </c>
      <c r="AG325" s="1">
        <v>2656348.12</v>
      </c>
      <c r="AH325" s="1">
        <v>2750000</v>
      </c>
      <c r="AI325" s="1">
        <v>2750000</v>
      </c>
      <c r="AJ325" s="1">
        <v>2245861.83</v>
      </c>
      <c r="AK325" s="1">
        <v>2245861.83</v>
      </c>
    </row>
    <row r="326" spans="1:37" hidden="1" x14ac:dyDescent="0.35">
      <c r="A326" t="str">
        <f t="shared" si="35"/>
        <v>1.1-00-2509_25129021_2527210</v>
      </c>
      <c r="B326" t="str">
        <f t="shared" si="36"/>
        <v>1.1-00-X0703602227210</v>
      </c>
      <c r="C326" t="s">
        <v>1027</v>
      </c>
      <c r="D326" t="s">
        <v>639</v>
      </c>
      <c r="E326" t="s">
        <v>643</v>
      </c>
      <c r="F326" t="s">
        <v>812</v>
      </c>
      <c r="G326" t="s">
        <v>815</v>
      </c>
      <c r="H326" t="s">
        <v>855</v>
      </c>
      <c r="I326" t="s">
        <v>857</v>
      </c>
      <c r="J326">
        <v>1</v>
      </c>
      <c r="K326" t="s">
        <v>472</v>
      </c>
      <c r="L326">
        <v>29</v>
      </c>
      <c r="M326" t="s">
        <v>473</v>
      </c>
      <c r="N326" t="s">
        <v>884</v>
      </c>
      <c r="O326" t="s">
        <v>885</v>
      </c>
      <c r="P326" t="s">
        <v>1037</v>
      </c>
      <c r="Q326" t="s">
        <v>684</v>
      </c>
      <c r="R326" t="s">
        <v>147</v>
      </c>
      <c r="S326" t="s">
        <v>1082</v>
      </c>
      <c r="T326" t="s">
        <v>722</v>
      </c>
      <c r="U326" s="5" t="s">
        <v>473</v>
      </c>
      <c r="V326" t="str">
        <f t="shared" si="37"/>
        <v>022</v>
      </c>
      <c r="W326" t="s">
        <v>723</v>
      </c>
      <c r="X326" t="s">
        <v>474</v>
      </c>
      <c r="Y326">
        <v>2000</v>
      </c>
      <c r="Z326" t="s">
        <v>105</v>
      </c>
      <c r="AA326">
        <v>2721</v>
      </c>
      <c r="AB326" t="s">
        <v>377</v>
      </c>
      <c r="AC326">
        <v>0</v>
      </c>
      <c r="AD326" t="s">
        <v>58</v>
      </c>
      <c r="AE326" s="1">
        <v>334663.40999999997</v>
      </c>
      <c r="AF326" s="1">
        <v>334663.40999999997</v>
      </c>
      <c r="AG326" s="1">
        <v>334663.40999999997</v>
      </c>
      <c r="AH326" s="1">
        <v>480000</v>
      </c>
      <c r="AI326" s="1">
        <v>480000</v>
      </c>
      <c r="AJ326" s="1">
        <v>353079.7</v>
      </c>
      <c r="AK326" s="1">
        <v>353079.7</v>
      </c>
    </row>
    <row r="327" spans="1:37" hidden="1" x14ac:dyDescent="0.35">
      <c r="A327" t="str">
        <f t="shared" si="35"/>
        <v>1.1-00-2509_25225017_2524910</v>
      </c>
      <c r="B327" t="str">
        <f t="shared" si="36"/>
        <v>1.1-00-X0703301924910</v>
      </c>
      <c r="C327" t="s">
        <v>1027</v>
      </c>
      <c r="D327" t="s">
        <v>639</v>
      </c>
      <c r="E327" t="s">
        <v>643</v>
      </c>
      <c r="F327" t="s">
        <v>812</v>
      </c>
      <c r="G327" t="s">
        <v>815</v>
      </c>
      <c r="H327" t="s">
        <v>855</v>
      </c>
      <c r="I327" t="s">
        <v>857</v>
      </c>
      <c r="J327">
        <v>2</v>
      </c>
      <c r="K327" t="s">
        <v>148</v>
      </c>
      <c r="L327">
        <v>25</v>
      </c>
      <c r="M327" t="s">
        <v>404</v>
      </c>
      <c r="N327" t="s">
        <v>856</v>
      </c>
      <c r="O327" t="s">
        <v>858</v>
      </c>
      <c r="P327" t="s">
        <v>1037</v>
      </c>
      <c r="Q327" t="s">
        <v>684</v>
      </c>
      <c r="R327" t="s">
        <v>147</v>
      </c>
      <c r="S327" t="s">
        <v>1064</v>
      </c>
      <c r="T327" t="s">
        <v>685</v>
      </c>
      <c r="U327" s="5" t="s">
        <v>404</v>
      </c>
      <c r="V327" t="str">
        <f t="shared" si="37"/>
        <v>019</v>
      </c>
      <c r="W327" t="s">
        <v>686</v>
      </c>
      <c r="X327" t="s">
        <v>405</v>
      </c>
      <c r="Y327">
        <v>2000</v>
      </c>
      <c r="Z327" t="s">
        <v>105</v>
      </c>
      <c r="AA327">
        <v>2491</v>
      </c>
      <c r="AB327" t="s">
        <v>374</v>
      </c>
      <c r="AC327">
        <v>0</v>
      </c>
      <c r="AD327" t="s">
        <v>58</v>
      </c>
      <c r="AE327" s="1">
        <v>4676068.96</v>
      </c>
      <c r="AF327" s="1">
        <v>4676068.96</v>
      </c>
      <c r="AG327" s="1">
        <v>4676068.96</v>
      </c>
      <c r="AH327" s="1">
        <v>5922175.5</v>
      </c>
      <c r="AI327" s="1">
        <v>4862000</v>
      </c>
      <c r="AJ327" s="1">
        <v>4623981.7</v>
      </c>
      <c r="AK327" s="1">
        <v>4623981.7</v>
      </c>
    </row>
    <row r="328" spans="1:37" hidden="1" x14ac:dyDescent="0.35">
      <c r="A328" t="str">
        <f t="shared" si="35"/>
        <v>1.1-00-2508_25224016_2529110</v>
      </c>
      <c r="B328" t="str">
        <f t="shared" si="36"/>
        <v>1.1-00-X0703902429110</v>
      </c>
      <c r="C328" t="s">
        <v>1027</v>
      </c>
      <c r="D328" t="s">
        <v>639</v>
      </c>
      <c r="E328" t="s">
        <v>643</v>
      </c>
      <c r="F328" t="s">
        <v>812</v>
      </c>
      <c r="G328" t="s">
        <v>815</v>
      </c>
      <c r="H328" t="s">
        <v>868</v>
      </c>
      <c r="I328" t="s">
        <v>870</v>
      </c>
      <c r="J328">
        <v>2</v>
      </c>
      <c r="K328" t="s">
        <v>148</v>
      </c>
      <c r="L328">
        <v>24</v>
      </c>
      <c r="M328" t="s">
        <v>484</v>
      </c>
      <c r="N328" t="s">
        <v>896</v>
      </c>
      <c r="O328" t="s">
        <v>897</v>
      </c>
      <c r="P328" t="s">
        <v>1037</v>
      </c>
      <c r="Q328" t="s">
        <v>684</v>
      </c>
      <c r="R328" t="s">
        <v>147</v>
      </c>
      <c r="S328" t="s">
        <v>1084</v>
      </c>
      <c r="T328" t="s">
        <v>726</v>
      </c>
      <c r="U328" s="5" t="s">
        <v>484</v>
      </c>
      <c r="V328" t="str">
        <f t="shared" si="37"/>
        <v>024</v>
      </c>
      <c r="W328" t="s">
        <v>727</v>
      </c>
      <c r="X328" t="s">
        <v>485</v>
      </c>
      <c r="Y328">
        <v>2000</v>
      </c>
      <c r="Z328" t="s">
        <v>105</v>
      </c>
      <c r="AA328">
        <v>2911</v>
      </c>
      <c r="AB328" t="s">
        <v>312</v>
      </c>
      <c r="AC328">
        <v>0</v>
      </c>
      <c r="AD328" t="s">
        <v>58</v>
      </c>
      <c r="AE328" s="1">
        <v>179634.79</v>
      </c>
      <c r="AF328" s="1">
        <v>166096.24</v>
      </c>
      <c r="AG328" s="1">
        <v>148799.01</v>
      </c>
      <c r="AH328" s="1">
        <v>200000</v>
      </c>
      <c r="AI328" s="1">
        <v>300000</v>
      </c>
      <c r="AJ328" s="1">
        <v>172317.13</v>
      </c>
      <c r="AK328" s="1">
        <v>172317.13</v>
      </c>
    </row>
    <row r="329" spans="1:37" hidden="1" x14ac:dyDescent="0.35">
      <c r="A329" t="str">
        <f t="shared" si="35"/>
        <v>1.1-00-2508_25224016_2533910</v>
      </c>
      <c r="B329" t="str">
        <f t="shared" si="36"/>
        <v>1.1-00-X0703902433910</v>
      </c>
      <c r="C329" t="s">
        <v>1027</v>
      </c>
      <c r="D329" t="s">
        <v>639</v>
      </c>
      <c r="E329" t="s">
        <v>643</v>
      </c>
      <c r="F329" t="s">
        <v>812</v>
      </c>
      <c r="G329" t="s">
        <v>815</v>
      </c>
      <c r="H329" t="s">
        <v>868</v>
      </c>
      <c r="I329" t="s">
        <v>870</v>
      </c>
      <c r="J329">
        <v>2</v>
      </c>
      <c r="K329" t="s">
        <v>148</v>
      </c>
      <c r="L329">
        <v>24</v>
      </c>
      <c r="M329" t="s">
        <v>484</v>
      </c>
      <c r="N329" t="s">
        <v>896</v>
      </c>
      <c r="O329" t="s">
        <v>897</v>
      </c>
      <c r="P329" t="s">
        <v>1037</v>
      </c>
      <c r="Q329" t="s">
        <v>684</v>
      </c>
      <c r="R329" t="s">
        <v>147</v>
      </c>
      <c r="S329" t="s">
        <v>1084</v>
      </c>
      <c r="T329" t="s">
        <v>726</v>
      </c>
      <c r="U329" s="5" t="s">
        <v>484</v>
      </c>
      <c r="V329" t="str">
        <f t="shared" si="37"/>
        <v>024</v>
      </c>
      <c r="W329" t="s">
        <v>727</v>
      </c>
      <c r="X329" t="s">
        <v>485</v>
      </c>
      <c r="Y329">
        <v>3000</v>
      </c>
      <c r="Z329" t="s">
        <v>56</v>
      </c>
      <c r="AA329">
        <v>3391</v>
      </c>
      <c r="AB329" t="s">
        <v>129</v>
      </c>
      <c r="AC329">
        <v>0</v>
      </c>
      <c r="AD329" t="s">
        <v>58</v>
      </c>
      <c r="AE329" s="1">
        <v>10788552.82</v>
      </c>
      <c r="AF329" s="1">
        <v>10570692.279999999</v>
      </c>
      <c r="AG329" s="1">
        <v>10570692.289999999</v>
      </c>
      <c r="AH329" s="1">
        <v>9689450.6899999995</v>
      </c>
      <c r="AI329" s="1">
        <v>4000000</v>
      </c>
      <c r="AJ329" s="1">
        <v>9630196.0899999999</v>
      </c>
      <c r="AK329" s="1">
        <v>8504358.7400000002</v>
      </c>
    </row>
    <row r="330" spans="1:37" hidden="1" x14ac:dyDescent="0.35">
      <c r="A330" t="str">
        <f t="shared" si="35"/>
        <v>1.1-00-2508_25224016_2535410</v>
      </c>
      <c r="B330" t="str">
        <f t="shared" si="36"/>
        <v>1.1-00-X0703902435410</v>
      </c>
      <c r="C330" t="s">
        <v>1027</v>
      </c>
      <c r="D330" t="s">
        <v>639</v>
      </c>
      <c r="E330" t="s">
        <v>643</v>
      </c>
      <c r="F330" t="s">
        <v>812</v>
      </c>
      <c r="G330" t="s">
        <v>815</v>
      </c>
      <c r="H330" t="s">
        <v>868</v>
      </c>
      <c r="I330" t="s">
        <v>870</v>
      </c>
      <c r="J330">
        <v>2</v>
      </c>
      <c r="K330" t="s">
        <v>148</v>
      </c>
      <c r="L330">
        <v>24</v>
      </c>
      <c r="M330" t="s">
        <v>484</v>
      </c>
      <c r="N330" t="s">
        <v>896</v>
      </c>
      <c r="O330" t="s">
        <v>897</v>
      </c>
      <c r="P330" t="s">
        <v>1037</v>
      </c>
      <c r="Q330" t="s">
        <v>684</v>
      </c>
      <c r="R330" t="s">
        <v>147</v>
      </c>
      <c r="S330" t="s">
        <v>1084</v>
      </c>
      <c r="T330" t="s">
        <v>726</v>
      </c>
      <c r="U330" s="5" t="s">
        <v>484</v>
      </c>
      <c r="V330" t="str">
        <f t="shared" si="37"/>
        <v>024</v>
      </c>
      <c r="W330" t="s">
        <v>727</v>
      </c>
      <c r="X330" t="s">
        <v>485</v>
      </c>
      <c r="Y330">
        <v>3000</v>
      </c>
      <c r="Z330" t="s">
        <v>56</v>
      </c>
      <c r="AA330">
        <v>3541</v>
      </c>
      <c r="AB330" t="s">
        <v>489</v>
      </c>
      <c r="AC330">
        <v>0</v>
      </c>
      <c r="AD330" t="s">
        <v>58</v>
      </c>
      <c r="AE330" s="1">
        <v>626843.77</v>
      </c>
      <c r="AF330" s="1">
        <v>625973.76000000001</v>
      </c>
      <c r="AG330" s="1">
        <v>573881.78</v>
      </c>
      <c r="AH330" s="1">
        <v>468827.83</v>
      </c>
      <c r="AI330" s="1">
        <v>650000</v>
      </c>
      <c r="AJ330" s="1">
        <v>468827.82</v>
      </c>
      <c r="AK330" s="1">
        <v>364643.86</v>
      </c>
    </row>
    <row r="331" spans="1:37" hidden="1" x14ac:dyDescent="0.35">
      <c r="A331" t="str">
        <f t="shared" si="35"/>
        <v>1.1-00-2509_25225017_2527210</v>
      </c>
      <c r="B331" t="str">
        <f t="shared" si="36"/>
        <v>1.1-00-X0703301927210</v>
      </c>
      <c r="C331" t="s">
        <v>1027</v>
      </c>
      <c r="D331" t="s">
        <v>639</v>
      </c>
      <c r="E331" t="s">
        <v>643</v>
      </c>
      <c r="F331" t="s">
        <v>812</v>
      </c>
      <c r="G331" t="s">
        <v>815</v>
      </c>
      <c r="H331" t="s">
        <v>855</v>
      </c>
      <c r="I331" t="s">
        <v>857</v>
      </c>
      <c r="J331">
        <v>2</v>
      </c>
      <c r="K331" t="s">
        <v>148</v>
      </c>
      <c r="L331">
        <v>25</v>
      </c>
      <c r="M331" t="s">
        <v>404</v>
      </c>
      <c r="N331" t="s">
        <v>856</v>
      </c>
      <c r="O331" t="s">
        <v>858</v>
      </c>
      <c r="P331" t="s">
        <v>1037</v>
      </c>
      <c r="Q331" t="s">
        <v>684</v>
      </c>
      <c r="R331" t="s">
        <v>147</v>
      </c>
      <c r="S331" t="s">
        <v>1064</v>
      </c>
      <c r="T331" t="s">
        <v>685</v>
      </c>
      <c r="U331" s="5" t="s">
        <v>404</v>
      </c>
      <c r="V331" t="str">
        <f t="shared" si="37"/>
        <v>019</v>
      </c>
      <c r="W331" t="s">
        <v>686</v>
      </c>
      <c r="X331" t="s">
        <v>405</v>
      </c>
      <c r="Y331">
        <v>2000</v>
      </c>
      <c r="Z331" t="s">
        <v>105</v>
      </c>
      <c r="AA331">
        <v>2721</v>
      </c>
      <c r="AB331" t="s">
        <v>377</v>
      </c>
      <c r="AC331">
        <v>0</v>
      </c>
      <c r="AD331" t="s">
        <v>58</v>
      </c>
      <c r="AE331" s="1">
        <v>366490.4</v>
      </c>
      <c r="AF331" s="1">
        <v>346190.4</v>
      </c>
      <c r="AG331" s="1">
        <v>346190.4</v>
      </c>
      <c r="AH331" s="1">
        <v>235317.6</v>
      </c>
      <c r="AI331" s="1">
        <v>366490.4</v>
      </c>
      <c r="AJ331" s="1">
        <v>235317.6</v>
      </c>
      <c r="AK331" s="1">
        <v>235317.6</v>
      </c>
    </row>
    <row r="332" spans="1:37" hidden="1" x14ac:dyDescent="0.35">
      <c r="A332" t="str">
        <f t="shared" si="35"/>
        <v>1.1-00-2508_25224016_2535610</v>
      </c>
      <c r="B332" t="str">
        <f t="shared" si="36"/>
        <v>1.1-00-X0703902435610</v>
      </c>
      <c r="C332" t="s">
        <v>1027</v>
      </c>
      <c r="D332" t="s">
        <v>639</v>
      </c>
      <c r="E332" t="s">
        <v>643</v>
      </c>
      <c r="F332" t="s">
        <v>812</v>
      </c>
      <c r="G332" t="s">
        <v>815</v>
      </c>
      <c r="H332" t="s">
        <v>868</v>
      </c>
      <c r="I332" t="s">
        <v>870</v>
      </c>
      <c r="J332">
        <v>2</v>
      </c>
      <c r="K332" t="s">
        <v>148</v>
      </c>
      <c r="L332">
        <v>24</v>
      </c>
      <c r="M332" t="s">
        <v>484</v>
      </c>
      <c r="N332" t="s">
        <v>896</v>
      </c>
      <c r="O332" t="s">
        <v>897</v>
      </c>
      <c r="P332" t="s">
        <v>1037</v>
      </c>
      <c r="Q332" t="s">
        <v>684</v>
      </c>
      <c r="R332" t="s">
        <v>147</v>
      </c>
      <c r="S332" t="s">
        <v>1084</v>
      </c>
      <c r="T332" t="s">
        <v>726</v>
      </c>
      <c r="U332" s="5" t="s">
        <v>484</v>
      </c>
      <c r="V332" t="str">
        <f t="shared" si="37"/>
        <v>024</v>
      </c>
      <c r="W332" t="s">
        <v>727</v>
      </c>
      <c r="X332" t="s">
        <v>485</v>
      </c>
      <c r="Y332">
        <v>3000</v>
      </c>
      <c r="Z332" t="s">
        <v>56</v>
      </c>
      <c r="AA332">
        <v>3561</v>
      </c>
      <c r="AB332" t="s">
        <v>490</v>
      </c>
      <c r="AC332">
        <v>0</v>
      </c>
      <c r="AD332" t="s">
        <v>58</v>
      </c>
      <c r="AE332" s="1">
        <v>13058.12</v>
      </c>
      <c r="AF332" s="1">
        <v>13058.12</v>
      </c>
      <c r="AG332" s="1">
        <v>13058.12</v>
      </c>
      <c r="AH332" s="1">
        <v>11109.32</v>
      </c>
      <c r="AI332" s="1">
        <v>30000</v>
      </c>
      <c r="AJ332" s="1">
        <v>8209.32</v>
      </c>
      <c r="AK332" s="1">
        <v>0</v>
      </c>
    </row>
    <row r="333" spans="1:37" hidden="1" x14ac:dyDescent="0.35">
      <c r="A333" t="str">
        <f t="shared" si="35"/>
        <v>1.1-00-2509_25225017_2529110</v>
      </c>
      <c r="B333" t="str">
        <f t="shared" si="36"/>
        <v>1.1-00-X0703301929110</v>
      </c>
      <c r="C333" t="s">
        <v>1027</v>
      </c>
      <c r="D333" t="s">
        <v>639</v>
      </c>
      <c r="E333" t="s">
        <v>643</v>
      </c>
      <c r="F333" t="s">
        <v>812</v>
      </c>
      <c r="G333" t="s">
        <v>815</v>
      </c>
      <c r="H333" t="s">
        <v>855</v>
      </c>
      <c r="I333" t="s">
        <v>857</v>
      </c>
      <c r="J333">
        <v>2</v>
      </c>
      <c r="K333" t="s">
        <v>148</v>
      </c>
      <c r="L333">
        <v>25</v>
      </c>
      <c r="M333" t="s">
        <v>404</v>
      </c>
      <c r="N333" t="s">
        <v>856</v>
      </c>
      <c r="O333" t="s">
        <v>858</v>
      </c>
      <c r="P333" t="s">
        <v>1037</v>
      </c>
      <c r="Q333" t="s">
        <v>684</v>
      </c>
      <c r="R333" t="s">
        <v>147</v>
      </c>
      <c r="S333" t="s">
        <v>1064</v>
      </c>
      <c r="T333" t="s">
        <v>685</v>
      </c>
      <c r="U333" s="5" t="s">
        <v>404</v>
      </c>
      <c r="V333" t="str">
        <f t="shared" si="37"/>
        <v>019</v>
      </c>
      <c r="W333" t="s">
        <v>686</v>
      </c>
      <c r="X333" t="s">
        <v>405</v>
      </c>
      <c r="Y333">
        <v>2000</v>
      </c>
      <c r="Z333" t="s">
        <v>105</v>
      </c>
      <c r="AA333">
        <v>2911</v>
      </c>
      <c r="AB333" t="s">
        <v>312</v>
      </c>
      <c r="AC333">
        <v>0</v>
      </c>
      <c r="AD333" t="s">
        <v>58</v>
      </c>
      <c r="AE333" s="1">
        <v>996230</v>
      </c>
      <c r="AF333" s="1">
        <v>378958.6</v>
      </c>
      <c r="AG333" s="1">
        <v>378958.6</v>
      </c>
      <c r="AH333" s="1">
        <v>885374.88</v>
      </c>
      <c r="AI333" s="1">
        <v>921350</v>
      </c>
      <c r="AJ333" s="1">
        <v>563512.49</v>
      </c>
      <c r="AK333" s="1">
        <v>560648.22</v>
      </c>
    </row>
    <row r="334" spans="1:37" hidden="1" x14ac:dyDescent="0.35">
      <c r="A334" t="str">
        <f t="shared" si="35"/>
        <v>1.1-00-2509_25129021_2529110</v>
      </c>
      <c r="B334" t="str">
        <f t="shared" si="36"/>
        <v>1.1-00-X0703602229110</v>
      </c>
      <c r="C334" t="s">
        <v>1027</v>
      </c>
      <c r="D334" t="s">
        <v>639</v>
      </c>
      <c r="E334" t="s">
        <v>643</v>
      </c>
      <c r="F334" t="s">
        <v>812</v>
      </c>
      <c r="G334" t="s">
        <v>815</v>
      </c>
      <c r="H334" t="s">
        <v>855</v>
      </c>
      <c r="I334" t="s">
        <v>857</v>
      </c>
      <c r="J334">
        <v>1</v>
      </c>
      <c r="K334" t="s">
        <v>472</v>
      </c>
      <c r="L334">
        <v>29</v>
      </c>
      <c r="M334" t="s">
        <v>473</v>
      </c>
      <c r="N334" t="s">
        <v>884</v>
      </c>
      <c r="O334" t="s">
        <v>885</v>
      </c>
      <c r="P334" t="s">
        <v>1037</v>
      </c>
      <c r="Q334" t="s">
        <v>684</v>
      </c>
      <c r="R334" t="s">
        <v>147</v>
      </c>
      <c r="S334" t="s">
        <v>1082</v>
      </c>
      <c r="T334" t="s">
        <v>722</v>
      </c>
      <c r="U334" s="5" t="s">
        <v>473</v>
      </c>
      <c r="V334" t="str">
        <f t="shared" si="37"/>
        <v>022</v>
      </c>
      <c r="W334" t="s">
        <v>723</v>
      </c>
      <c r="X334" t="s">
        <v>474</v>
      </c>
      <c r="Y334">
        <v>2000</v>
      </c>
      <c r="Z334" t="s">
        <v>105</v>
      </c>
      <c r="AA334">
        <v>2911</v>
      </c>
      <c r="AB334" t="s">
        <v>312</v>
      </c>
      <c r="AC334">
        <v>0</v>
      </c>
      <c r="AD334" t="s">
        <v>58</v>
      </c>
      <c r="AE334" s="1">
        <v>1690149.83</v>
      </c>
      <c r="AF334" s="1">
        <v>1568349.83</v>
      </c>
      <c r="AG334" s="1">
        <v>1568349.83</v>
      </c>
      <c r="AH334" s="1">
        <v>5472017.1500000004</v>
      </c>
      <c r="AI334" s="1">
        <v>1650000</v>
      </c>
      <c r="AJ334" s="1">
        <v>5472017.1299999999</v>
      </c>
      <c r="AK334" s="1">
        <v>5472017.1299999999</v>
      </c>
    </row>
    <row r="335" spans="1:37" hidden="1" x14ac:dyDescent="0.35">
      <c r="A335" t="str">
        <f t="shared" si="35"/>
        <v>1.1-00-2509_25129021_2529810</v>
      </c>
      <c r="B335" t="str">
        <f t="shared" si="36"/>
        <v>1.1-00-X0703602229810</v>
      </c>
      <c r="C335" t="s">
        <v>1027</v>
      </c>
      <c r="D335" t="s">
        <v>639</v>
      </c>
      <c r="E335" t="s">
        <v>643</v>
      </c>
      <c r="F335" t="s">
        <v>812</v>
      </c>
      <c r="G335" t="s">
        <v>815</v>
      </c>
      <c r="H335" t="s">
        <v>855</v>
      </c>
      <c r="I335" t="s">
        <v>857</v>
      </c>
      <c r="J335">
        <v>1</v>
      </c>
      <c r="K335" t="s">
        <v>472</v>
      </c>
      <c r="L335">
        <v>29</v>
      </c>
      <c r="M335" t="s">
        <v>473</v>
      </c>
      <c r="N335" t="s">
        <v>884</v>
      </c>
      <c r="O335" t="s">
        <v>885</v>
      </c>
      <c r="P335" t="s">
        <v>1037</v>
      </c>
      <c r="Q335" t="s">
        <v>684</v>
      </c>
      <c r="R335" t="s">
        <v>147</v>
      </c>
      <c r="S335" t="s">
        <v>1082</v>
      </c>
      <c r="T335" t="s">
        <v>722</v>
      </c>
      <c r="U335" s="5" t="s">
        <v>473</v>
      </c>
      <c r="V335" t="str">
        <f t="shared" si="37"/>
        <v>022</v>
      </c>
      <c r="W335" t="s">
        <v>723</v>
      </c>
      <c r="X335" t="s">
        <v>474</v>
      </c>
      <c r="Y335">
        <v>2000</v>
      </c>
      <c r="Z335" t="s">
        <v>105</v>
      </c>
      <c r="AA335">
        <v>2981</v>
      </c>
      <c r="AB335" t="s">
        <v>380</v>
      </c>
      <c r="AC335">
        <v>0</v>
      </c>
      <c r="AD335" t="s">
        <v>58</v>
      </c>
      <c r="AE335" s="1">
        <v>87672.8</v>
      </c>
      <c r="AF335" s="1">
        <v>87672.8</v>
      </c>
      <c r="AG335" s="1">
        <v>87672.8</v>
      </c>
      <c r="AH335" s="1">
        <v>200000</v>
      </c>
      <c r="AI335" s="1">
        <v>200000</v>
      </c>
      <c r="AJ335" s="1">
        <v>0</v>
      </c>
      <c r="AK335" s="1">
        <v>0</v>
      </c>
    </row>
    <row r="336" spans="1:37" hidden="1" x14ac:dyDescent="0.35">
      <c r="A336" t="str">
        <f t="shared" si="35"/>
        <v>1.1-00-2508_25224016_2535810</v>
      </c>
      <c r="B336" t="str">
        <f t="shared" si="36"/>
        <v>1.1-00-X0703902435810</v>
      </c>
      <c r="C336" t="s">
        <v>1027</v>
      </c>
      <c r="D336" t="s">
        <v>639</v>
      </c>
      <c r="E336" t="s">
        <v>643</v>
      </c>
      <c r="F336" t="s">
        <v>812</v>
      </c>
      <c r="G336" t="s">
        <v>815</v>
      </c>
      <c r="H336" t="s">
        <v>868</v>
      </c>
      <c r="I336" t="s">
        <v>870</v>
      </c>
      <c r="J336">
        <v>2</v>
      </c>
      <c r="K336" t="s">
        <v>148</v>
      </c>
      <c r="L336">
        <v>24</v>
      </c>
      <c r="M336" t="s">
        <v>484</v>
      </c>
      <c r="N336" t="s">
        <v>896</v>
      </c>
      <c r="O336" t="s">
        <v>897</v>
      </c>
      <c r="P336" t="s">
        <v>1037</v>
      </c>
      <c r="Q336" t="s">
        <v>684</v>
      </c>
      <c r="R336" t="s">
        <v>147</v>
      </c>
      <c r="S336" t="s">
        <v>1084</v>
      </c>
      <c r="T336" t="s">
        <v>726</v>
      </c>
      <c r="U336" s="5" t="s">
        <v>484</v>
      </c>
      <c r="V336" t="str">
        <f t="shared" si="37"/>
        <v>024</v>
      </c>
      <c r="W336" t="s">
        <v>727</v>
      </c>
      <c r="X336" t="s">
        <v>485</v>
      </c>
      <c r="Y336">
        <v>3000</v>
      </c>
      <c r="Z336" t="s">
        <v>56</v>
      </c>
      <c r="AA336">
        <v>3581</v>
      </c>
      <c r="AB336" t="s">
        <v>190</v>
      </c>
      <c r="AC336">
        <v>0</v>
      </c>
      <c r="AD336" t="s">
        <v>58</v>
      </c>
      <c r="AE336" s="1">
        <v>994604.12</v>
      </c>
      <c r="AF336" s="1">
        <v>744924.39</v>
      </c>
      <c r="AG336" s="1">
        <v>737906.39</v>
      </c>
      <c r="AH336" s="1">
        <v>1310921.07</v>
      </c>
      <c r="AI336" s="1">
        <v>1000000</v>
      </c>
      <c r="AJ336" s="1">
        <v>686973.56</v>
      </c>
      <c r="AK336" s="1">
        <v>559254.92000000004</v>
      </c>
    </row>
    <row r="337" spans="1:37" hidden="1" x14ac:dyDescent="0.35">
      <c r="A337" t="str">
        <f t="shared" si="35"/>
        <v>1.1-00-2508_25224016_2551110</v>
      </c>
      <c r="B337" t="str">
        <f t="shared" si="36"/>
        <v>1.1-00-X0703902451110</v>
      </c>
      <c r="C337" t="s">
        <v>1027</v>
      </c>
      <c r="D337" t="s">
        <v>269</v>
      </c>
      <c r="E337" t="s">
        <v>274</v>
      </c>
      <c r="F337" t="s">
        <v>812</v>
      </c>
      <c r="G337" t="s">
        <v>815</v>
      </c>
      <c r="H337" t="s">
        <v>868</v>
      </c>
      <c r="I337" t="s">
        <v>870</v>
      </c>
      <c r="J337">
        <v>2</v>
      </c>
      <c r="K337" t="s">
        <v>148</v>
      </c>
      <c r="L337">
        <v>24</v>
      </c>
      <c r="M337" t="s">
        <v>484</v>
      </c>
      <c r="N337" t="s">
        <v>896</v>
      </c>
      <c r="O337" t="s">
        <v>897</v>
      </c>
      <c r="P337" t="s">
        <v>1037</v>
      </c>
      <c r="Q337" t="s">
        <v>140</v>
      </c>
      <c r="R337" t="s">
        <v>147</v>
      </c>
      <c r="S337" t="s">
        <v>1084</v>
      </c>
      <c r="T337" t="s">
        <v>482</v>
      </c>
      <c r="U337" s="5" t="s">
        <v>484</v>
      </c>
      <c r="V337" t="s">
        <v>1063</v>
      </c>
      <c r="W337" t="s">
        <v>483</v>
      </c>
      <c r="X337" t="s">
        <v>485</v>
      </c>
      <c r="Y337">
        <v>5000</v>
      </c>
      <c r="Z337" t="s">
        <v>118</v>
      </c>
      <c r="AA337">
        <v>5111</v>
      </c>
      <c r="AB337" t="s">
        <v>119</v>
      </c>
      <c r="AC337">
        <v>0</v>
      </c>
      <c r="AD337" t="s">
        <v>58</v>
      </c>
      <c r="AE337" s="1">
        <v>162539.20000000001</v>
      </c>
      <c r="AF337" s="1">
        <v>162539.20000000001</v>
      </c>
      <c r="AG337" s="1">
        <v>162539.20000000001</v>
      </c>
      <c r="AH337" s="1">
        <v>0</v>
      </c>
      <c r="AI337" s="1">
        <v>0</v>
      </c>
      <c r="AJ337" s="1">
        <v>0</v>
      </c>
      <c r="AK337" s="1">
        <v>0</v>
      </c>
    </row>
    <row r="338" spans="1:37" hidden="1" x14ac:dyDescent="0.35">
      <c r="A338" t="str">
        <f t="shared" si="35"/>
        <v>1.1-00-2509_25225017_2529810</v>
      </c>
      <c r="B338" t="str">
        <f t="shared" si="36"/>
        <v>1.1-00-X0703301929810</v>
      </c>
      <c r="C338" t="s">
        <v>1027</v>
      </c>
      <c r="D338" t="s">
        <v>639</v>
      </c>
      <c r="E338" t="s">
        <v>643</v>
      </c>
      <c r="F338" t="s">
        <v>812</v>
      </c>
      <c r="G338" t="s">
        <v>815</v>
      </c>
      <c r="H338" t="s">
        <v>855</v>
      </c>
      <c r="I338" t="s">
        <v>857</v>
      </c>
      <c r="J338">
        <v>2</v>
      </c>
      <c r="K338" t="s">
        <v>148</v>
      </c>
      <c r="L338">
        <v>25</v>
      </c>
      <c r="M338" t="s">
        <v>404</v>
      </c>
      <c r="N338" t="s">
        <v>856</v>
      </c>
      <c r="O338" t="s">
        <v>858</v>
      </c>
      <c r="P338" t="s">
        <v>1037</v>
      </c>
      <c r="Q338" t="s">
        <v>684</v>
      </c>
      <c r="R338" t="s">
        <v>147</v>
      </c>
      <c r="S338" t="s">
        <v>1064</v>
      </c>
      <c r="T338" t="s">
        <v>685</v>
      </c>
      <c r="U338" s="5" t="s">
        <v>404</v>
      </c>
      <c r="V338" t="str">
        <f t="shared" ref="V338:V343" si="38">LEFT(W338,3)</f>
        <v>019</v>
      </c>
      <c r="W338" t="s">
        <v>686</v>
      </c>
      <c r="X338" t="s">
        <v>405</v>
      </c>
      <c r="Y338">
        <v>2000</v>
      </c>
      <c r="Z338" t="s">
        <v>105</v>
      </c>
      <c r="AA338">
        <v>2981</v>
      </c>
      <c r="AB338" t="s">
        <v>380</v>
      </c>
      <c r="AC338">
        <v>0</v>
      </c>
      <c r="AD338" t="s">
        <v>58</v>
      </c>
      <c r="AE338" s="1">
        <v>0</v>
      </c>
      <c r="AF338" s="1">
        <v>0</v>
      </c>
      <c r="AG338" s="1">
        <v>0</v>
      </c>
      <c r="AH338" s="1">
        <v>107890.42</v>
      </c>
      <c r="AI338" s="1">
        <v>0</v>
      </c>
      <c r="AJ338" s="1">
        <v>1344.42</v>
      </c>
      <c r="AK338" s="1">
        <v>1344.42</v>
      </c>
    </row>
    <row r="339" spans="1:37" hidden="1" x14ac:dyDescent="0.35">
      <c r="A339" t="str">
        <f t="shared" si="35"/>
        <v>1.1-00-2508_25224016_2553110</v>
      </c>
      <c r="B339" t="str">
        <f t="shared" si="36"/>
        <v>1.1-00-X0703902453110</v>
      </c>
      <c r="C339" t="s">
        <v>1027</v>
      </c>
      <c r="D339" t="s">
        <v>639</v>
      </c>
      <c r="E339" t="s">
        <v>643</v>
      </c>
      <c r="F339" t="s">
        <v>812</v>
      </c>
      <c r="G339" t="s">
        <v>815</v>
      </c>
      <c r="H339" t="s">
        <v>868</v>
      </c>
      <c r="I339" t="s">
        <v>870</v>
      </c>
      <c r="J339">
        <v>2</v>
      </c>
      <c r="K339" t="s">
        <v>148</v>
      </c>
      <c r="L339">
        <v>24</v>
      </c>
      <c r="M339" t="s">
        <v>484</v>
      </c>
      <c r="N339" t="s">
        <v>896</v>
      </c>
      <c r="O339" t="s">
        <v>897</v>
      </c>
      <c r="P339" t="s">
        <v>1037</v>
      </c>
      <c r="Q339" t="s">
        <v>684</v>
      </c>
      <c r="R339" t="s">
        <v>147</v>
      </c>
      <c r="S339" t="s">
        <v>1084</v>
      </c>
      <c r="T339" t="s">
        <v>726</v>
      </c>
      <c r="U339" s="5" t="s">
        <v>484</v>
      </c>
      <c r="V339" t="str">
        <f t="shared" si="38"/>
        <v>024</v>
      </c>
      <c r="W339" t="s">
        <v>727</v>
      </c>
      <c r="X339" t="s">
        <v>485</v>
      </c>
      <c r="Y339">
        <v>5000</v>
      </c>
      <c r="Z339" t="s">
        <v>118</v>
      </c>
      <c r="AA339">
        <v>5311</v>
      </c>
      <c r="AB339" t="s">
        <v>451</v>
      </c>
      <c r="AC339">
        <v>0</v>
      </c>
      <c r="AD339" t="s">
        <v>58</v>
      </c>
      <c r="AE339" s="1">
        <v>3780301.57</v>
      </c>
      <c r="AF339" s="1">
        <v>3746086.21</v>
      </c>
      <c r="AG339" s="1">
        <v>2586666.21</v>
      </c>
      <c r="AH339" s="1">
        <v>4923129</v>
      </c>
      <c r="AI339" s="1">
        <v>2000000</v>
      </c>
      <c r="AJ339" s="1">
        <v>1889385.38</v>
      </c>
      <c r="AK339" s="1">
        <v>1871992.34</v>
      </c>
    </row>
    <row r="340" spans="1:37" s="2" customFormat="1" hidden="1" x14ac:dyDescent="0.35">
      <c r="A340" t="str">
        <f t="shared" si="35"/>
        <v>1.1-00-2509_25129021_2531110</v>
      </c>
      <c r="B340" t="str">
        <f t="shared" si="36"/>
        <v>1.5-01-X0703602231110</v>
      </c>
      <c r="C340" t="s">
        <v>1109</v>
      </c>
      <c r="D340" t="s">
        <v>774</v>
      </c>
      <c r="E340" s="2" t="s">
        <v>775</v>
      </c>
      <c r="F340" t="s">
        <v>812</v>
      </c>
      <c r="G340" t="s">
        <v>815</v>
      </c>
      <c r="H340" t="s">
        <v>855</v>
      </c>
      <c r="I340" t="s">
        <v>857</v>
      </c>
      <c r="J340">
        <v>1</v>
      </c>
      <c r="K340" t="s">
        <v>472</v>
      </c>
      <c r="L340">
        <v>29</v>
      </c>
      <c r="M340" t="s">
        <v>473</v>
      </c>
      <c r="N340" t="s">
        <v>884</v>
      </c>
      <c r="O340" t="s">
        <v>885</v>
      </c>
      <c r="P340" t="s">
        <v>1037</v>
      </c>
      <c r="Q340" t="s">
        <v>684</v>
      </c>
      <c r="R340" s="2" t="s">
        <v>147</v>
      </c>
      <c r="S340" t="s">
        <v>1082</v>
      </c>
      <c r="T340" s="2" t="s">
        <v>722</v>
      </c>
      <c r="U340" s="15" t="s">
        <v>473</v>
      </c>
      <c r="V340" t="str">
        <f t="shared" si="38"/>
        <v>022</v>
      </c>
      <c r="W340" s="2" t="s">
        <v>723</v>
      </c>
      <c r="X340" s="2" t="s">
        <v>474</v>
      </c>
      <c r="Y340" s="2">
        <v>3000</v>
      </c>
      <c r="Z340" s="2" t="s">
        <v>56</v>
      </c>
      <c r="AA340" s="2">
        <v>3111</v>
      </c>
      <c r="AB340" s="2" t="s">
        <v>199</v>
      </c>
      <c r="AC340" s="2">
        <v>0</v>
      </c>
      <c r="AD340" s="2" t="s">
        <v>58</v>
      </c>
      <c r="AE340" s="6">
        <v>0</v>
      </c>
      <c r="AF340" s="6">
        <v>0</v>
      </c>
      <c r="AG340" s="6">
        <v>0</v>
      </c>
      <c r="AH340" s="6">
        <v>109487946.76000001</v>
      </c>
      <c r="AI340" s="6">
        <v>0</v>
      </c>
      <c r="AJ340" s="6">
        <v>109487946.76000001</v>
      </c>
      <c r="AK340" s="6">
        <v>109487946.76000001</v>
      </c>
    </row>
    <row r="341" spans="1:37" hidden="1" x14ac:dyDescent="0.35">
      <c r="A341" t="str">
        <f t="shared" si="35"/>
        <v>1.1-00-2509_25129021_2531110</v>
      </c>
      <c r="B341" t="str">
        <f t="shared" si="36"/>
        <v>1.6-01-X0703602231110</v>
      </c>
      <c r="C341" t="s">
        <v>1108</v>
      </c>
      <c r="D341" t="s">
        <v>789</v>
      </c>
      <c r="E341" t="s">
        <v>790</v>
      </c>
      <c r="F341" t="s">
        <v>812</v>
      </c>
      <c r="G341" t="s">
        <v>815</v>
      </c>
      <c r="H341" t="s">
        <v>855</v>
      </c>
      <c r="I341" t="s">
        <v>857</v>
      </c>
      <c r="J341">
        <v>1</v>
      </c>
      <c r="K341" t="s">
        <v>472</v>
      </c>
      <c r="L341">
        <v>29</v>
      </c>
      <c r="M341" t="s">
        <v>473</v>
      </c>
      <c r="N341" t="s">
        <v>884</v>
      </c>
      <c r="O341" t="s">
        <v>885</v>
      </c>
      <c r="P341" t="s">
        <v>1037</v>
      </c>
      <c r="Q341" t="s">
        <v>684</v>
      </c>
      <c r="R341" t="s">
        <v>147</v>
      </c>
      <c r="S341" t="s">
        <v>1082</v>
      </c>
      <c r="T341" t="s">
        <v>722</v>
      </c>
      <c r="U341" s="5" t="s">
        <v>473</v>
      </c>
      <c r="V341" t="str">
        <f t="shared" si="38"/>
        <v>022</v>
      </c>
      <c r="W341" t="s">
        <v>723</v>
      </c>
      <c r="X341" t="s">
        <v>474</v>
      </c>
      <c r="Y341">
        <v>3000</v>
      </c>
      <c r="Z341" t="s">
        <v>56</v>
      </c>
      <c r="AA341">
        <v>3111</v>
      </c>
      <c r="AB341" t="s">
        <v>199</v>
      </c>
      <c r="AC341">
        <v>0</v>
      </c>
      <c r="AD341" t="s">
        <v>58</v>
      </c>
      <c r="AE341" s="1">
        <v>0</v>
      </c>
      <c r="AF341" s="1">
        <v>0</v>
      </c>
      <c r="AG341" s="1">
        <v>0</v>
      </c>
      <c r="AH341" s="1">
        <v>9560796.4399999995</v>
      </c>
      <c r="AI341" s="1">
        <v>0</v>
      </c>
      <c r="AJ341" s="1">
        <v>9556472.2799999993</v>
      </c>
      <c r="AK341" s="1">
        <v>9556472.2799999993</v>
      </c>
    </row>
    <row r="342" spans="1:37" hidden="1" x14ac:dyDescent="0.35">
      <c r="A342" t="str">
        <f t="shared" si="35"/>
        <v>1.1-00-2509_25225017_2532610</v>
      </c>
      <c r="B342" t="str">
        <f t="shared" si="36"/>
        <v>1.1-00-X0703301932610</v>
      </c>
      <c r="C342" t="s">
        <v>1027</v>
      </c>
      <c r="D342" t="s">
        <v>639</v>
      </c>
      <c r="E342" t="s">
        <v>643</v>
      </c>
      <c r="F342" t="s">
        <v>812</v>
      </c>
      <c r="G342" t="s">
        <v>815</v>
      </c>
      <c r="H342" t="s">
        <v>855</v>
      </c>
      <c r="I342" t="s">
        <v>857</v>
      </c>
      <c r="J342">
        <v>2</v>
      </c>
      <c r="K342" t="s">
        <v>148</v>
      </c>
      <c r="L342">
        <v>25</v>
      </c>
      <c r="M342" t="s">
        <v>404</v>
      </c>
      <c r="N342" t="s">
        <v>856</v>
      </c>
      <c r="O342" t="s">
        <v>858</v>
      </c>
      <c r="P342" t="s">
        <v>1037</v>
      </c>
      <c r="Q342" t="s">
        <v>684</v>
      </c>
      <c r="R342" t="s">
        <v>147</v>
      </c>
      <c r="S342" t="s">
        <v>1064</v>
      </c>
      <c r="T342" t="s">
        <v>685</v>
      </c>
      <c r="U342" s="5" t="s">
        <v>404</v>
      </c>
      <c r="V342" t="str">
        <f t="shared" si="38"/>
        <v>019</v>
      </c>
      <c r="W342" t="s">
        <v>686</v>
      </c>
      <c r="X342" t="s">
        <v>405</v>
      </c>
      <c r="Y342">
        <v>3000</v>
      </c>
      <c r="Z342" t="s">
        <v>56</v>
      </c>
      <c r="AA342">
        <v>3261</v>
      </c>
      <c r="AB342" t="s">
        <v>409</v>
      </c>
      <c r="AC342">
        <v>0</v>
      </c>
      <c r="AD342" t="s">
        <v>58</v>
      </c>
      <c r="AE342" s="1">
        <v>17015992.559999999</v>
      </c>
      <c r="AF342" s="1">
        <v>14523230.16</v>
      </c>
      <c r="AG342" s="1">
        <v>14523230.16</v>
      </c>
      <c r="AH342" s="1">
        <v>25271817.420000002</v>
      </c>
      <c r="AI342" s="1">
        <v>5000000</v>
      </c>
      <c r="AJ342" s="1">
        <v>22306710.800000001</v>
      </c>
      <c r="AK342" s="1">
        <v>21364790.800000001</v>
      </c>
    </row>
    <row r="343" spans="1:37" hidden="1" x14ac:dyDescent="0.35">
      <c r="A343" t="str">
        <f t="shared" si="35"/>
        <v>1.1-00-2509_25129021_2531110</v>
      </c>
      <c r="B343" t="str">
        <f t="shared" si="36"/>
        <v>1.1-00-X0703602231110</v>
      </c>
      <c r="C343" t="s">
        <v>1027</v>
      </c>
      <c r="D343" t="s">
        <v>639</v>
      </c>
      <c r="E343" t="s">
        <v>643</v>
      </c>
      <c r="F343" t="s">
        <v>812</v>
      </c>
      <c r="G343" t="s">
        <v>815</v>
      </c>
      <c r="H343" t="s">
        <v>855</v>
      </c>
      <c r="I343" t="s">
        <v>857</v>
      </c>
      <c r="J343">
        <v>1</v>
      </c>
      <c r="K343" t="s">
        <v>472</v>
      </c>
      <c r="L343">
        <v>29</v>
      </c>
      <c r="M343" t="s">
        <v>473</v>
      </c>
      <c r="N343" t="s">
        <v>884</v>
      </c>
      <c r="O343" t="s">
        <v>885</v>
      </c>
      <c r="P343" t="s">
        <v>1037</v>
      </c>
      <c r="Q343" t="s">
        <v>684</v>
      </c>
      <c r="R343" t="s">
        <v>147</v>
      </c>
      <c r="S343" t="s">
        <v>1082</v>
      </c>
      <c r="T343" t="s">
        <v>722</v>
      </c>
      <c r="U343" s="5" t="s">
        <v>473</v>
      </c>
      <c r="V343" t="str">
        <f t="shared" si="38"/>
        <v>022</v>
      </c>
      <c r="W343" t="s">
        <v>723</v>
      </c>
      <c r="X343" t="s">
        <v>474</v>
      </c>
      <c r="Y343">
        <v>3000</v>
      </c>
      <c r="Z343" t="s">
        <v>56</v>
      </c>
      <c r="AA343">
        <v>3111</v>
      </c>
      <c r="AB343" t="s">
        <v>199</v>
      </c>
      <c r="AC343">
        <v>0</v>
      </c>
      <c r="AD343" t="s">
        <v>58</v>
      </c>
      <c r="AE343" s="1">
        <v>206935575.06999999</v>
      </c>
      <c r="AF343" s="1">
        <v>206935575.06999999</v>
      </c>
      <c r="AG343" s="1">
        <v>206935575.06999999</v>
      </c>
      <c r="AH343" s="1">
        <v>128545439.56</v>
      </c>
      <c r="AI343" s="1">
        <v>180000000</v>
      </c>
      <c r="AJ343" s="1">
        <v>127785037.56</v>
      </c>
      <c r="AK343" s="1">
        <v>127785037.56</v>
      </c>
    </row>
    <row r="344" spans="1:37" hidden="1" x14ac:dyDescent="0.35">
      <c r="A344" t="str">
        <f t="shared" si="35"/>
        <v>1.1-00-2509_25129021_25311171</v>
      </c>
      <c r="B344" t="str">
        <f t="shared" si="36"/>
        <v>1.1-00-X07036022311171</v>
      </c>
      <c r="C344" t="s">
        <v>1027</v>
      </c>
      <c r="D344" t="s">
        <v>269</v>
      </c>
      <c r="E344" t="s">
        <v>274</v>
      </c>
      <c r="F344" t="s">
        <v>812</v>
      </c>
      <c r="G344" t="s">
        <v>815</v>
      </c>
      <c r="H344" t="s">
        <v>855</v>
      </c>
      <c r="I344" t="s">
        <v>857</v>
      </c>
      <c r="J344">
        <v>1</v>
      </c>
      <c r="K344" t="s">
        <v>472</v>
      </c>
      <c r="L344">
        <v>29</v>
      </c>
      <c r="M344" t="s">
        <v>473</v>
      </c>
      <c r="N344" t="s">
        <v>884</v>
      </c>
      <c r="O344" t="s">
        <v>885</v>
      </c>
      <c r="P344" t="s">
        <v>1037</v>
      </c>
      <c r="Q344" t="s">
        <v>140</v>
      </c>
      <c r="R344" t="s">
        <v>147</v>
      </c>
      <c r="S344" t="s">
        <v>1082</v>
      </c>
      <c r="T344" t="s">
        <v>470</v>
      </c>
      <c r="U344" s="5" t="s">
        <v>473</v>
      </c>
      <c r="V344" t="s">
        <v>1076</v>
      </c>
      <c r="W344" t="s">
        <v>471</v>
      </c>
      <c r="X344" t="s">
        <v>474</v>
      </c>
      <c r="Y344">
        <v>3000</v>
      </c>
      <c r="Z344" t="s">
        <v>56</v>
      </c>
      <c r="AA344">
        <v>3111</v>
      </c>
      <c r="AB344" t="s">
        <v>199</v>
      </c>
      <c r="AC344">
        <v>71</v>
      </c>
      <c r="AD344" t="s">
        <v>477</v>
      </c>
      <c r="AE344" s="1">
        <v>20127627</v>
      </c>
      <c r="AF344" s="1">
        <v>20127627</v>
      </c>
      <c r="AG344" s="1">
        <v>20127627</v>
      </c>
      <c r="AH344" s="1">
        <v>0</v>
      </c>
      <c r="AI344" s="1">
        <v>0</v>
      </c>
      <c r="AJ344" s="1">
        <v>0</v>
      </c>
      <c r="AK344" s="1">
        <v>0</v>
      </c>
    </row>
    <row r="345" spans="1:37" hidden="1" x14ac:dyDescent="0.35">
      <c r="A345" t="str">
        <f t="shared" si="35"/>
        <v>1.1-00-2509_25129021_2532610</v>
      </c>
      <c r="B345" t="str">
        <f t="shared" si="36"/>
        <v>1.1-00-X0703602232610</v>
      </c>
      <c r="C345" t="s">
        <v>1027</v>
      </c>
      <c r="D345" t="s">
        <v>639</v>
      </c>
      <c r="E345" t="s">
        <v>643</v>
      </c>
      <c r="F345" t="s">
        <v>812</v>
      </c>
      <c r="G345" t="s">
        <v>815</v>
      </c>
      <c r="H345" t="s">
        <v>855</v>
      </c>
      <c r="I345" t="s">
        <v>857</v>
      </c>
      <c r="J345">
        <v>1</v>
      </c>
      <c r="K345" t="s">
        <v>472</v>
      </c>
      <c r="L345">
        <v>29</v>
      </c>
      <c r="M345" t="s">
        <v>473</v>
      </c>
      <c r="N345" t="s">
        <v>884</v>
      </c>
      <c r="O345" t="s">
        <v>885</v>
      </c>
      <c r="P345" t="s">
        <v>1037</v>
      </c>
      <c r="Q345" t="s">
        <v>684</v>
      </c>
      <c r="R345" t="s">
        <v>147</v>
      </c>
      <c r="S345" t="s">
        <v>1082</v>
      </c>
      <c r="T345" t="s">
        <v>722</v>
      </c>
      <c r="U345" s="5" t="s">
        <v>473</v>
      </c>
      <c r="V345" t="str">
        <f t="shared" ref="V345:V372" si="39">LEFT(W345,3)</f>
        <v>022</v>
      </c>
      <c r="W345" t="s">
        <v>723</v>
      </c>
      <c r="X345" t="s">
        <v>474</v>
      </c>
      <c r="Y345">
        <v>3000</v>
      </c>
      <c r="Z345" t="s">
        <v>56</v>
      </c>
      <c r="AA345">
        <v>3261</v>
      </c>
      <c r="AB345" t="s">
        <v>409</v>
      </c>
      <c r="AC345">
        <v>0</v>
      </c>
      <c r="AD345" t="s">
        <v>58</v>
      </c>
      <c r="AE345" s="1">
        <v>63236455.759999998</v>
      </c>
      <c r="AF345" s="1">
        <v>62932118.159999996</v>
      </c>
      <c r="AG345" s="1">
        <v>62861961.359999999</v>
      </c>
      <c r="AH345" s="1">
        <v>94280000</v>
      </c>
      <c r="AI345" s="1">
        <v>65000000</v>
      </c>
      <c r="AJ345" s="1">
        <v>90225873</v>
      </c>
      <c r="AK345" s="1">
        <v>79322512.159999996</v>
      </c>
    </row>
    <row r="346" spans="1:37" hidden="1" x14ac:dyDescent="0.35">
      <c r="A346" t="str">
        <f t="shared" si="35"/>
        <v>1.1-00-2511_25249033_25613133</v>
      </c>
      <c r="B346" t="str">
        <f t="shared" si="36"/>
        <v>1.1-00-X07037023613133</v>
      </c>
      <c r="C346" t="s">
        <v>1027</v>
      </c>
      <c r="D346" t="s">
        <v>639</v>
      </c>
      <c r="E346" t="s">
        <v>643</v>
      </c>
      <c r="F346" t="s">
        <v>812</v>
      </c>
      <c r="G346" t="s">
        <v>815</v>
      </c>
      <c r="H346" t="s">
        <v>822</v>
      </c>
      <c r="I346" t="s">
        <v>824</v>
      </c>
      <c r="J346">
        <v>2</v>
      </c>
      <c r="K346" t="s">
        <v>148</v>
      </c>
      <c r="L346">
        <v>49</v>
      </c>
      <c r="M346" t="s">
        <v>149</v>
      </c>
      <c r="N346" t="s">
        <v>823</v>
      </c>
      <c r="O346" t="s">
        <v>825</v>
      </c>
      <c r="P346" t="s">
        <v>1037</v>
      </c>
      <c r="Q346" t="s">
        <v>684</v>
      </c>
      <c r="R346" t="s">
        <v>147</v>
      </c>
      <c r="S346" t="s">
        <v>1068</v>
      </c>
      <c r="T346" t="s">
        <v>694</v>
      </c>
      <c r="U346" s="5" t="s">
        <v>149</v>
      </c>
      <c r="V346" t="str">
        <f t="shared" si="39"/>
        <v>023</v>
      </c>
      <c r="W346" t="s">
        <v>695</v>
      </c>
      <c r="X346" t="s">
        <v>150</v>
      </c>
      <c r="Y346">
        <v>6000</v>
      </c>
      <c r="Z346" t="s">
        <v>146</v>
      </c>
      <c r="AA346">
        <v>6131</v>
      </c>
      <c r="AB346" t="s">
        <v>152</v>
      </c>
      <c r="AC346">
        <v>33</v>
      </c>
      <c r="AD346" t="s">
        <v>696</v>
      </c>
      <c r="AE346" s="1">
        <v>0</v>
      </c>
      <c r="AF346" s="1">
        <v>0</v>
      </c>
      <c r="AG346" s="1">
        <v>0</v>
      </c>
      <c r="AH346" s="1">
        <v>52691398.899999999</v>
      </c>
      <c r="AI346" s="1">
        <v>0</v>
      </c>
      <c r="AJ346" s="1">
        <v>52691398.880000003</v>
      </c>
      <c r="AK346" s="1">
        <v>48212528.43</v>
      </c>
    </row>
    <row r="347" spans="1:37" hidden="1" x14ac:dyDescent="0.35">
      <c r="A347" t="str">
        <f t="shared" si="35"/>
        <v>1.1-00-2508_25224016_2553210</v>
      </c>
      <c r="B347" t="str">
        <f t="shared" si="36"/>
        <v>1.1-00-X0703902453210</v>
      </c>
      <c r="C347" t="s">
        <v>1027</v>
      </c>
      <c r="D347" t="s">
        <v>639</v>
      </c>
      <c r="E347" t="s">
        <v>643</v>
      </c>
      <c r="F347" t="s">
        <v>812</v>
      </c>
      <c r="G347" t="s">
        <v>815</v>
      </c>
      <c r="H347" t="s">
        <v>868</v>
      </c>
      <c r="I347" t="s">
        <v>870</v>
      </c>
      <c r="J347">
        <v>2</v>
      </c>
      <c r="K347" t="s">
        <v>148</v>
      </c>
      <c r="L347">
        <v>24</v>
      </c>
      <c r="M347" t="s">
        <v>484</v>
      </c>
      <c r="N347" t="s">
        <v>896</v>
      </c>
      <c r="O347" t="s">
        <v>897</v>
      </c>
      <c r="P347" t="s">
        <v>1037</v>
      </c>
      <c r="Q347" t="s">
        <v>684</v>
      </c>
      <c r="R347" t="s">
        <v>147</v>
      </c>
      <c r="S347" t="s">
        <v>1084</v>
      </c>
      <c r="T347" t="s">
        <v>726</v>
      </c>
      <c r="U347" s="5" t="s">
        <v>484</v>
      </c>
      <c r="V347" t="str">
        <f t="shared" si="39"/>
        <v>024</v>
      </c>
      <c r="W347" t="s">
        <v>727</v>
      </c>
      <c r="X347" t="s">
        <v>485</v>
      </c>
      <c r="Y347">
        <v>5000</v>
      </c>
      <c r="Z347" t="s">
        <v>118</v>
      </c>
      <c r="AA347">
        <v>5321</v>
      </c>
      <c r="AB347" t="s">
        <v>456</v>
      </c>
      <c r="AC347">
        <v>0</v>
      </c>
      <c r="AD347" t="s">
        <v>58</v>
      </c>
      <c r="AE347" s="1">
        <v>990060.77</v>
      </c>
      <c r="AF347" s="1">
        <v>656038.77</v>
      </c>
      <c r="AG347" s="1">
        <v>656038.77</v>
      </c>
      <c r="AH347" s="1">
        <v>975112</v>
      </c>
      <c r="AI347" s="1">
        <v>1005112</v>
      </c>
      <c r="AJ347" s="1">
        <v>830851.16</v>
      </c>
      <c r="AK347" s="1">
        <v>830851.16</v>
      </c>
    </row>
    <row r="348" spans="1:37" hidden="1" x14ac:dyDescent="0.35">
      <c r="A348" t="str">
        <f t="shared" si="35"/>
        <v>1.1-00-2511_25248033_2561310</v>
      </c>
      <c r="B348" t="str">
        <f t="shared" si="36"/>
        <v>1.1-00-X0703802361310</v>
      </c>
      <c r="C348" t="s">
        <v>1027</v>
      </c>
      <c r="D348" t="s">
        <v>639</v>
      </c>
      <c r="E348" t="s">
        <v>643</v>
      </c>
      <c r="F348" t="s">
        <v>812</v>
      </c>
      <c r="G348" t="s">
        <v>815</v>
      </c>
      <c r="H348" t="s">
        <v>822</v>
      </c>
      <c r="I348" t="s">
        <v>824</v>
      </c>
      <c r="J348">
        <v>2</v>
      </c>
      <c r="K348" t="s">
        <v>148</v>
      </c>
      <c r="L348">
        <v>48</v>
      </c>
      <c r="M348" t="s">
        <v>419</v>
      </c>
      <c r="N348" t="s">
        <v>823</v>
      </c>
      <c r="O348" t="s">
        <v>825</v>
      </c>
      <c r="P348" t="s">
        <v>1037</v>
      </c>
      <c r="Q348" t="s">
        <v>684</v>
      </c>
      <c r="R348" t="s">
        <v>147</v>
      </c>
      <c r="S348" t="s">
        <v>1069</v>
      </c>
      <c r="T348" t="s">
        <v>697</v>
      </c>
      <c r="U348" s="5" t="s">
        <v>419</v>
      </c>
      <c r="V348" t="str">
        <f t="shared" si="39"/>
        <v>023</v>
      </c>
      <c r="W348" t="s">
        <v>695</v>
      </c>
      <c r="X348" t="s">
        <v>150</v>
      </c>
      <c r="Y348">
        <v>6000</v>
      </c>
      <c r="Z348" t="s">
        <v>146</v>
      </c>
      <c r="AA348">
        <v>6131</v>
      </c>
      <c r="AB348" t="s">
        <v>152</v>
      </c>
      <c r="AC348">
        <v>0</v>
      </c>
      <c r="AD348" t="s">
        <v>58</v>
      </c>
      <c r="AE348" s="1">
        <v>0</v>
      </c>
      <c r="AF348" s="1">
        <v>0</v>
      </c>
      <c r="AG348" s="1">
        <v>0</v>
      </c>
      <c r="AH348" s="1">
        <v>9165607.3699999992</v>
      </c>
      <c r="AI348" s="1">
        <v>0</v>
      </c>
      <c r="AJ348" s="1">
        <v>6892547.2300000004</v>
      </c>
      <c r="AK348" s="1">
        <v>3089669.74</v>
      </c>
    </row>
    <row r="349" spans="1:37" hidden="1" x14ac:dyDescent="0.35">
      <c r="A349" t="str">
        <f t="shared" si="35"/>
        <v>1.1-00-2511_25249033_2561310</v>
      </c>
      <c r="B349" t="str">
        <f t="shared" si="36"/>
        <v>1.1-01-X0703702361310</v>
      </c>
      <c r="C349" t="s">
        <v>1120</v>
      </c>
      <c r="D349" t="s">
        <v>797</v>
      </c>
      <c r="E349" t="s">
        <v>798</v>
      </c>
      <c r="F349" t="s">
        <v>812</v>
      </c>
      <c r="G349" t="s">
        <v>815</v>
      </c>
      <c r="H349" t="s">
        <v>822</v>
      </c>
      <c r="I349" t="s">
        <v>824</v>
      </c>
      <c r="J349">
        <v>2</v>
      </c>
      <c r="K349" t="s">
        <v>148</v>
      </c>
      <c r="L349">
        <v>49</v>
      </c>
      <c r="M349" t="s">
        <v>149</v>
      </c>
      <c r="N349" t="s">
        <v>823</v>
      </c>
      <c r="O349" t="s">
        <v>825</v>
      </c>
      <c r="P349" t="s">
        <v>1037</v>
      </c>
      <c r="Q349" t="s">
        <v>684</v>
      </c>
      <c r="R349" t="s">
        <v>147</v>
      </c>
      <c r="S349" t="s">
        <v>1068</v>
      </c>
      <c r="T349" t="s">
        <v>694</v>
      </c>
      <c r="U349" s="5" t="s">
        <v>149</v>
      </c>
      <c r="V349" t="str">
        <f t="shared" si="39"/>
        <v>023</v>
      </c>
      <c r="W349" t="s">
        <v>695</v>
      </c>
      <c r="X349" t="s">
        <v>150</v>
      </c>
      <c r="Y349">
        <v>6000</v>
      </c>
      <c r="Z349" t="s">
        <v>146</v>
      </c>
      <c r="AA349">
        <v>6131</v>
      </c>
      <c r="AB349" t="s">
        <v>152</v>
      </c>
      <c r="AC349">
        <v>0</v>
      </c>
      <c r="AD349" t="s">
        <v>58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</row>
    <row r="350" spans="1:37" hidden="1" x14ac:dyDescent="0.35">
      <c r="A350" t="str">
        <f t="shared" si="35"/>
        <v>1.1-00-2508_25224016_2556210</v>
      </c>
      <c r="B350" t="str">
        <f t="shared" si="36"/>
        <v>1.1-00-X0703902456210</v>
      </c>
      <c r="C350" t="s">
        <v>1027</v>
      </c>
      <c r="D350" t="s">
        <v>639</v>
      </c>
      <c r="E350" t="s">
        <v>643</v>
      </c>
      <c r="F350" t="s">
        <v>812</v>
      </c>
      <c r="G350" t="s">
        <v>815</v>
      </c>
      <c r="H350" t="s">
        <v>868</v>
      </c>
      <c r="I350" t="s">
        <v>870</v>
      </c>
      <c r="J350">
        <v>2</v>
      </c>
      <c r="K350" t="s">
        <v>148</v>
      </c>
      <c r="L350">
        <v>24</v>
      </c>
      <c r="M350" t="s">
        <v>484</v>
      </c>
      <c r="N350" t="s">
        <v>896</v>
      </c>
      <c r="O350" t="s">
        <v>897</v>
      </c>
      <c r="P350" t="s">
        <v>1037</v>
      </c>
      <c r="Q350" t="s">
        <v>684</v>
      </c>
      <c r="R350" t="s">
        <v>147</v>
      </c>
      <c r="S350" t="s">
        <v>1084</v>
      </c>
      <c r="T350" t="s">
        <v>726</v>
      </c>
      <c r="U350" s="5" t="s">
        <v>484</v>
      </c>
      <c r="V350" t="str">
        <f t="shared" si="39"/>
        <v>024</v>
      </c>
      <c r="W350" t="s">
        <v>727</v>
      </c>
      <c r="X350" t="s">
        <v>485</v>
      </c>
      <c r="Y350">
        <v>5000</v>
      </c>
      <c r="Z350" t="s">
        <v>118</v>
      </c>
      <c r="AA350">
        <v>5621</v>
      </c>
      <c r="AB350" t="s">
        <v>486</v>
      </c>
      <c r="AC350">
        <v>0</v>
      </c>
      <c r="AD350" t="s">
        <v>58</v>
      </c>
      <c r="AE350" s="1">
        <v>0</v>
      </c>
      <c r="AF350" s="1">
        <v>0</v>
      </c>
      <c r="AG350" s="1">
        <v>0</v>
      </c>
      <c r="AH350" s="1">
        <v>40000</v>
      </c>
      <c r="AI350" s="1">
        <v>90000</v>
      </c>
      <c r="AJ350" s="1">
        <v>0</v>
      </c>
      <c r="AK350" s="1">
        <v>0</v>
      </c>
    </row>
    <row r="351" spans="1:37" hidden="1" x14ac:dyDescent="0.35">
      <c r="A351" t="str">
        <f t="shared" si="35"/>
        <v>1.1-00-2509_25225017_2533710</v>
      </c>
      <c r="B351" t="str">
        <f t="shared" si="36"/>
        <v>1.1-00-X0703301933710</v>
      </c>
      <c r="C351" t="s">
        <v>1027</v>
      </c>
      <c r="D351" t="s">
        <v>639</v>
      </c>
      <c r="E351" t="s">
        <v>643</v>
      </c>
      <c r="F351" t="s">
        <v>812</v>
      </c>
      <c r="G351" t="s">
        <v>815</v>
      </c>
      <c r="H351" t="s">
        <v>855</v>
      </c>
      <c r="I351" t="s">
        <v>857</v>
      </c>
      <c r="J351">
        <v>2</v>
      </c>
      <c r="K351" t="s">
        <v>148</v>
      </c>
      <c r="L351">
        <v>25</v>
      </c>
      <c r="M351" t="s">
        <v>404</v>
      </c>
      <c r="N351" t="s">
        <v>856</v>
      </c>
      <c r="O351" t="s">
        <v>858</v>
      </c>
      <c r="P351" t="s">
        <v>1037</v>
      </c>
      <c r="Q351" t="s">
        <v>684</v>
      </c>
      <c r="R351" t="s">
        <v>147</v>
      </c>
      <c r="S351" t="s">
        <v>1064</v>
      </c>
      <c r="T351" t="s">
        <v>685</v>
      </c>
      <c r="U351" s="5" t="s">
        <v>404</v>
      </c>
      <c r="V351" t="str">
        <f t="shared" si="39"/>
        <v>019</v>
      </c>
      <c r="W351" t="s">
        <v>686</v>
      </c>
      <c r="X351" t="s">
        <v>405</v>
      </c>
      <c r="Y351">
        <v>3000</v>
      </c>
      <c r="Z351" t="s">
        <v>56</v>
      </c>
      <c r="AA351">
        <v>3371</v>
      </c>
      <c r="AB351" t="s">
        <v>387</v>
      </c>
      <c r="AC351">
        <v>0</v>
      </c>
      <c r="AD351" t="s">
        <v>58</v>
      </c>
      <c r="AE351" s="1">
        <v>5005632</v>
      </c>
      <c r="AF351" s="1">
        <v>5005632</v>
      </c>
      <c r="AG351" s="1">
        <v>5005632</v>
      </c>
      <c r="AH351" s="1">
        <v>6034289.3899999997</v>
      </c>
      <c r="AI351" s="1">
        <v>5006935</v>
      </c>
      <c r="AJ351" s="1">
        <v>5200017.4000000004</v>
      </c>
      <c r="AK351" s="1">
        <v>4326868.32</v>
      </c>
    </row>
    <row r="352" spans="1:37" hidden="1" x14ac:dyDescent="0.35">
      <c r="A352" t="str">
        <f t="shared" si="35"/>
        <v>1.1-00-2509_25225017_2556110</v>
      </c>
      <c r="B352" t="str">
        <f t="shared" si="36"/>
        <v>1.1-00-X0703301956110</v>
      </c>
      <c r="C352" t="s">
        <v>1027</v>
      </c>
      <c r="D352" t="s">
        <v>639</v>
      </c>
      <c r="E352" t="s">
        <v>643</v>
      </c>
      <c r="F352" t="s">
        <v>812</v>
      </c>
      <c r="G352" t="s">
        <v>815</v>
      </c>
      <c r="H352" t="s">
        <v>855</v>
      </c>
      <c r="I352" t="s">
        <v>857</v>
      </c>
      <c r="J352">
        <v>2</v>
      </c>
      <c r="K352" t="s">
        <v>148</v>
      </c>
      <c r="L352">
        <v>25</v>
      </c>
      <c r="M352" t="s">
        <v>404</v>
      </c>
      <c r="N352" t="s">
        <v>856</v>
      </c>
      <c r="O352" t="s">
        <v>858</v>
      </c>
      <c r="P352" t="s">
        <v>1037</v>
      </c>
      <c r="Q352" t="s">
        <v>684</v>
      </c>
      <c r="R352" t="s">
        <v>147</v>
      </c>
      <c r="S352" t="s">
        <v>1064</v>
      </c>
      <c r="T352" t="s">
        <v>685</v>
      </c>
      <c r="U352" s="5" t="s">
        <v>404</v>
      </c>
      <c r="V352" t="str">
        <f t="shared" si="39"/>
        <v>019</v>
      </c>
      <c r="W352" t="s">
        <v>686</v>
      </c>
      <c r="X352" t="s">
        <v>405</v>
      </c>
      <c r="Y352">
        <v>5000</v>
      </c>
      <c r="Z352" t="s">
        <v>118</v>
      </c>
      <c r="AA352">
        <v>5611</v>
      </c>
      <c r="AB352" t="s">
        <v>403</v>
      </c>
      <c r="AC352">
        <v>0</v>
      </c>
      <c r="AD352" t="s">
        <v>58</v>
      </c>
      <c r="AE352" s="1">
        <v>102605.1</v>
      </c>
      <c r="AF352" s="1">
        <v>102605.1</v>
      </c>
      <c r="AG352" s="1">
        <v>102605.1</v>
      </c>
      <c r="AH352" s="1">
        <v>34442.42</v>
      </c>
      <c r="AI352" s="1">
        <v>70064.399999999994</v>
      </c>
      <c r="AJ352" s="1">
        <v>34442.42</v>
      </c>
      <c r="AK352" s="1">
        <v>34442.42</v>
      </c>
    </row>
    <row r="353" spans="1:37" hidden="1" x14ac:dyDescent="0.35">
      <c r="A353" t="str">
        <f t="shared" si="35"/>
        <v>1.1-00-2508_25224016_2556410</v>
      </c>
      <c r="B353" t="str">
        <f t="shared" si="36"/>
        <v>1.1-00-X0703902456410</v>
      </c>
      <c r="C353" t="s">
        <v>1027</v>
      </c>
      <c r="D353" t="s">
        <v>639</v>
      </c>
      <c r="E353" t="s">
        <v>643</v>
      </c>
      <c r="F353" t="s">
        <v>812</v>
      </c>
      <c r="G353" t="s">
        <v>815</v>
      </c>
      <c r="H353" t="s">
        <v>868</v>
      </c>
      <c r="I353" t="s">
        <v>870</v>
      </c>
      <c r="J353">
        <v>2</v>
      </c>
      <c r="K353" t="s">
        <v>148</v>
      </c>
      <c r="L353">
        <v>24</v>
      </c>
      <c r="M353" t="s">
        <v>484</v>
      </c>
      <c r="N353" t="s">
        <v>896</v>
      </c>
      <c r="O353" t="s">
        <v>897</v>
      </c>
      <c r="P353" t="s">
        <v>1037</v>
      </c>
      <c r="Q353" t="s">
        <v>684</v>
      </c>
      <c r="R353" t="s">
        <v>147</v>
      </c>
      <c r="S353" t="s">
        <v>1084</v>
      </c>
      <c r="T353" t="s">
        <v>726</v>
      </c>
      <c r="U353" s="5" t="s">
        <v>484</v>
      </c>
      <c r="V353" t="str">
        <f t="shared" si="39"/>
        <v>024</v>
      </c>
      <c r="W353" t="s">
        <v>727</v>
      </c>
      <c r="X353" t="s">
        <v>485</v>
      </c>
      <c r="Y353">
        <v>5000</v>
      </c>
      <c r="Z353" t="s">
        <v>118</v>
      </c>
      <c r="AA353">
        <v>5641</v>
      </c>
      <c r="AB353" t="s">
        <v>244</v>
      </c>
      <c r="AC353">
        <v>0</v>
      </c>
      <c r="AD353" t="s">
        <v>58</v>
      </c>
      <c r="AE353" s="1">
        <v>190820</v>
      </c>
      <c r="AF353" s="1">
        <v>176842</v>
      </c>
      <c r="AG353" s="1">
        <v>176842</v>
      </c>
      <c r="AH353" s="1">
        <v>30000</v>
      </c>
      <c r="AI353" s="1">
        <v>400000</v>
      </c>
      <c r="AJ353" s="1">
        <v>26448</v>
      </c>
      <c r="AK353" s="1">
        <v>26448</v>
      </c>
    </row>
    <row r="354" spans="1:37" hidden="1" x14ac:dyDescent="0.35">
      <c r="A354" t="str">
        <f t="shared" si="35"/>
        <v>1.1-00-2509_25129021_2533110</v>
      </c>
      <c r="B354" t="str">
        <f t="shared" si="36"/>
        <v>1.1-00-X0703602233110</v>
      </c>
      <c r="C354" t="s">
        <v>1027</v>
      </c>
      <c r="D354" t="s">
        <v>639</v>
      </c>
      <c r="E354" t="s">
        <v>643</v>
      </c>
      <c r="F354" t="s">
        <v>812</v>
      </c>
      <c r="G354" t="s">
        <v>815</v>
      </c>
      <c r="H354" t="s">
        <v>855</v>
      </c>
      <c r="I354" t="s">
        <v>857</v>
      </c>
      <c r="J354">
        <v>1</v>
      </c>
      <c r="K354" t="s">
        <v>472</v>
      </c>
      <c r="L354">
        <v>29</v>
      </c>
      <c r="M354" t="s">
        <v>473</v>
      </c>
      <c r="N354" t="s">
        <v>884</v>
      </c>
      <c r="O354" t="s">
        <v>885</v>
      </c>
      <c r="P354" t="s">
        <v>1037</v>
      </c>
      <c r="Q354" t="s">
        <v>684</v>
      </c>
      <c r="R354" t="s">
        <v>147</v>
      </c>
      <c r="S354" t="s">
        <v>1082</v>
      </c>
      <c r="T354" t="s">
        <v>722</v>
      </c>
      <c r="U354" s="5" t="s">
        <v>473</v>
      </c>
      <c r="V354" t="str">
        <f t="shared" si="39"/>
        <v>022</v>
      </c>
      <c r="W354" t="s">
        <v>723</v>
      </c>
      <c r="X354" t="s">
        <v>474</v>
      </c>
      <c r="Y354">
        <v>3000</v>
      </c>
      <c r="Z354" t="s">
        <v>56</v>
      </c>
      <c r="AA354">
        <v>3311</v>
      </c>
      <c r="AB354" t="s">
        <v>316</v>
      </c>
      <c r="AC354">
        <v>0</v>
      </c>
      <c r="AD354" t="s">
        <v>58</v>
      </c>
      <c r="AE354" s="1">
        <v>3480000</v>
      </c>
      <c r="AF354" s="1">
        <v>3132000</v>
      </c>
      <c r="AG354" s="1">
        <v>3132000</v>
      </c>
      <c r="AH354" s="1">
        <v>2958000</v>
      </c>
      <c r="AI354" s="1">
        <v>1500000</v>
      </c>
      <c r="AJ354" s="1">
        <v>2958000</v>
      </c>
      <c r="AK354" s="1">
        <v>2958000</v>
      </c>
    </row>
    <row r="355" spans="1:37" hidden="1" x14ac:dyDescent="0.35">
      <c r="A355" t="str">
        <f t="shared" si="35"/>
        <v>1.1-00-2511_25249033_2561310</v>
      </c>
      <c r="B355" t="str">
        <f t="shared" si="36"/>
        <v>1.1-15-X0703702361310</v>
      </c>
      <c r="C355" t="s">
        <v>1124</v>
      </c>
      <c r="D355" t="s">
        <v>801</v>
      </c>
      <c r="E355" t="s">
        <v>802</v>
      </c>
      <c r="F355" t="s">
        <v>812</v>
      </c>
      <c r="G355" t="s">
        <v>815</v>
      </c>
      <c r="H355" t="s">
        <v>822</v>
      </c>
      <c r="I355" t="s">
        <v>824</v>
      </c>
      <c r="J355">
        <v>2</v>
      </c>
      <c r="K355" t="s">
        <v>148</v>
      </c>
      <c r="L355">
        <v>49</v>
      </c>
      <c r="M355" t="s">
        <v>149</v>
      </c>
      <c r="N355" t="s">
        <v>823</v>
      </c>
      <c r="O355" t="s">
        <v>825</v>
      </c>
      <c r="P355" t="s">
        <v>1037</v>
      </c>
      <c r="Q355" t="s">
        <v>684</v>
      </c>
      <c r="R355" t="s">
        <v>147</v>
      </c>
      <c r="S355" t="s">
        <v>1068</v>
      </c>
      <c r="T355" t="s">
        <v>694</v>
      </c>
      <c r="U355" s="5" t="s">
        <v>149</v>
      </c>
      <c r="V355" t="str">
        <f t="shared" si="39"/>
        <v>023</v>
      </c>
      <c r="W355" t="s">
        <v>695</v>
      </c>
      <c r="X355" t="s">
        <v>150</v>
      </c>
      <c r="Y355">
        <v>6000</v>
      </c>
      <c r="Z355" t="s">
        <v>146</v>
      </c>
      <c r="AA355">
        <v>6131</v>
      </c>
      <c r="AB355" t="s">
        <v>152</v>
      </c>
      <c r="AC355">
        <v>0</v>
      </c>
      <c r="AD355" t="s">
        <v>58</v>
      </c>
      <c r="AE355" s="1">
        <v>0</v>
      </c>
      <c r="AF355" s="1">
        <v>0</v>
      </c>
      <c r="AG355" s="1">
        <v>0</v>
      </c>
      <c r="AH355" s="1">
        <v>6997427.8099999996</v>
      </c>
      <c r="AI355" s="1">
        <v>0</v>
      </c>
      <c r="AJ355" s="1">
        <v>0</v>
      </c>
      <c r="AK355" s="1">
        <v>0</v>
      </c>
    </row>
    <row r="356" spans="1:37" hidden="1" x14ac:dyDescent="0.35">
      <c r="A356" t="str">
        <f t="shared" si="35"/>
        <v>1.1-00-2511_25249033_25613139</v>
      </c>
      <c r="B356" t="str">
        <f t="shared" si="36"/>
        <v>2.5-01-X07037023613139</v>
      </c>
      <c r="C356" t="s">
        <v>1030</v>
      </c>
      <c r="D356" t="s">
        <v>795</v>
      </c>
      <c r="E356" t="s">
        <v>796</v>
      </c>
      <c r="F356" t="s">
        <v>812</v>
      </c>
      <c r="G356" t="s">
        <v>815</v>
      </c>
      <c r="H356" t="s">
        <v>822</v>
      </c>
      <c r="I356" t="s">
        <v>824</v>
      </c>
      <c r="J356">
        <v>2</v>
      </c>
      <c r="K356" t="s">
        <v>148</v>
      </c>
      <c r="L356">
        <v>49</v>
      </c>
      <c r="M356" t="s">
        <v>149</v>
      </c>
      <c r="N356" t="s">
        <v>823</v>
      </c>
      <c r="O356" t="s">
        <v>825</v>
      </c>
      <c r="P356" t="s">
        <v>1037</v>
      </c>
      <c r="Q356" t="s">
        <v>684</v>
      </c>
      <c r="R356" t="s">
        <v>147</v>
      </c>
      <c r="S356" t="s">
        <v>1068</v>
      </c>
      <c r="T356" t="s">
        <v>694</v>
      </c>
      <c r="U356" s="5" t="s">
        <v>149</v>
      </c>
      <c r="V356" t="str">
        <f t="shared" si="39"/>
        <v>023</v>
      </c>
      <c r="W356" t="s">
        <v>695</v>
      </c>
      <c r="X356" t="s">
        <v>150</v>
      </c>
      <c r="Y356">
        <v>6000</v>
      </c>
      <c r="Z356" t="s">
        <v>146</v>
      </c>
      <c r="AA356">
        <v>6131</v>
      </c>
      <c r="AB356" t="s">
        <v>152</v>
      </c>
      <c r="AC356">
        <v>39</v>
      </c>
      <c r="AD356" t="s">
        <v>617</v>
      </c>
      <c r="AE356" s="1">
        <v>4000000</v>
      </c>
      <c r="AF356" s="1">
        <v>3999303.73</v>
      </c>
      <c r="AG356" s="1">
        <v>0</v>
      </c>
      <c r="AH356" s="1">
        <v>2248650</v>
      </c>
      <c r="AI356" s="1">
        <v>0</v>
      </c>
      <c r="AJ356" s="1">
        <v>0</v>
      </c>
      <c r="AK356" s="1">
        <v>0</v>
      </c>
    </row>
    <row r="357" spans="1:37" hidden="1" x14ac:dyDescent="0.35">
      <c r="A357" t="str">
        <f t="shared" si="35"/>
        <v>1.1-00-2511_25249033_2561310</v>
      </c>
      <c r="B357" t="str">
        <f t="shared" si="36"/>
        <v>1.5-03-X0703702361310</v>
      </c>
      <c r="C357" t="s">
        <v>1122</v>
      </c>
      <c r="D357" t="s">
        <v>799</v>
      </c>
      <c r="E357" t="s">
        <v>800</v>
      </c>
      <c r="F357" t="s">
        <v>812</v>
      </c>
      <c r="G357" t="s">
        <v>815</v>
      </c>
      <c r="H357" t="s">
        <v>822</v>
      </c>
      <c r="I357" t="s">
        <v>824</v>
      </c>
      <c r="J357">
        <v>2</v>
      </c>
      <c r="K357" t="s">
        <v>148</v>
      </c>
      <c r="L357">
        <v>49</v>
      </c>
      <c r="M357" t="s">
        <v>149</v>
      </c>
      <c r="N357" t="s">
        <v>823</v>
      </c>
      <c r="O357" t="s">
        <v>825</v>
      </c>
      <c r="P357" t="s">
        <v>1037</v>
      </c>
      <c r="Q357" t="s">
        <v>684</v>
      </c>
      <c r="R357" t="s">
        <v>147</v>
      </c>
      <c r="S357" t="s">
        <v>1068</v>
      </c>
      <c r="T357" t="s">
        <v>694</v>
      </c>
      <c r="U357" s="5" t="s">
        <v>149</v>
      </c>
      <c r="V357" t="str">
        <f t="shared" si="39"/>
        <v>023</v>
      </c>
      <c r="W357" t="s">
        <v>695</v>
      </c>
      <c r="X357" t="s">
        <v>150</v>
      </c>
      <c r="Y357">
        <v>6000</v>
      </c>
      <c r="Z357" t="s">
        <v>146</v>
      </c>
      <c r="AA357">
        <v>6131</v>
      </c>
      <c r="AB357" t="s">
        <v>152</v>
      </c>
      <c r="AC357">
        <v>0</v>
      </c>
      <c r="AD357" t="s">
        <v>58</v>
      </c>
      <c r="AE357" s="1">
        <v>8000000</v>
      </c>
      <c r="AF357" s="1">
        <v>7993453.2999999998</v>
      </c>
      <c r="AG357" s="1">
        <v>4796071.9800000004</v>
      </c>
      <c r="AH357" s="1">
        <v>9100000</v>
      </c>
      <c r="AI357" s="1">
        <v>0</v>
      </c>
      <c r="AJ357" s="1">
        <v>0</v>
      </c>
      <c r="AK357" s="1">
        <v>0</v>
      </c>
    </row>
    <row r="358" spans="1:37" hidden="1" x14ac:dyDescent="0.35">
      <c r="A358" t="str">
        <f t="shared" si="35"/>
        <v>1.1-00-2509_25129021_2533210</v>
      </c>
      <c r="B358" t="str">
        <f t="shared" si="36"/>
        <v>1.1-00-X0703602233210</v>
      </c>
      <c r="C358" t="s">
        <v>1027</v>
      </c>
      <c r="D358" t="s">
        <v>639</v>
      </c>
      <c r="E358" t="s">
        <v>643</v>
      </c>
      <c r="F358" t="s">
        <v>812</v>
      </c>
      <c r="G358" t="s">
        <v>815</v>
      </c>
      <c r="H358" t="s">
        <v>855</v>
      </c>
      <c r="I358" t="s">
        <v>857</v>
      </c>
      <c r="J358">
        <v>1</v>
      </c>
      <c r="K358" t="s">
        <v>472</v>
      </c>
      <c r="L358">
        <v>29</v>
      </c>
      <c r="M358" t="s">
        <v>473</v>
      </c>
      <c r="N358" t="s">
        <v>884</v>
      </c>
      <c r="O358" t="s">
        <v>885</v>
      </c>
      <c r="P358" t="s">
        <v>1037</v>
      </c>
      <c r="Q358" t="s">
        <v>684</v>
      </c>
      <c r="R358" t="s">
        <v>147</v>
      </c>
      <c r="S358" t="s">
        <v>1082</v>
      </c>
      <c r="T358" t="s">
        <v>722</v>
      </c>
      <c r="U358" s="5" t="s">
        <v>473</v>
      </c>
      <c r="V358" t="str">
        <f t="shared" si="39"/>
        <v>022</v>
      </c>
      <c r="W358" t="s">
        <v>723</v>
      </c>
      <c r="X358" t="s">
        <v>474</v>
      </c>
      <c r="Y358">
        <v>3000</v>
      </c>
      <c r="Z358" t="s">
        <v>56</v>
      </c>
      <c r="AA358">
        <v>3321</v>
      </c>
      <c r="AB358" t="s">
        <v>245</v>
      </c>
      <c r="AC358">
        <v>0</v>
      </c>
      <c r="AD358" t="s">
        <v>58</v>
      </c>
      <c r="AE358" s="1">
        <v>6327644.5599999996</v>
      </c>
      <c r="AF358" s="1">
        <v>6327644.5599999996</v>
      </c>
      <c r="AG358" s="1">
        <v>6327644.5599999996</v>
      </c>
      <c r="AH358" s="1">
        <v>5315963.32</v>
      </c>
      <c r="AI358" s="1">
        <v>2500000</v>
      </c>
      <c r="AJ358" s="1">
        <v>5315963.32</v>
      </c>
      <c r="AK358" s="1">
        <v>5315963.32</v>
      </c>
    </row>
    <row r="359" spans="1:37" hidden="1" x14ac:dyDescent="0.35">
      <c r="A359" t="str">
        <f t="shared" si="35"/>
        <v>1.1-00-2509_25226018_2531110</v>
      </c>
      <c r="B359" t="str">
        <f t="shared" si="36"/>
        <v>1.1-00-X0703402031110</v>
      </c>
      <c r="C359" t="s">
        <v>1027</v>
      </c>
      <c r="D359" t="s">
        <v>639</v>
      </c>
      <c r="E359" t="s">
        <v>643</v>
      </c>
      <c r="F359" t="s">
        <v>812</v>
      </c>
      <c r="G359" t="s">
        <v>815</v>
      </c>
      <c r="H359" t="s">
        <v>855</v>
      </c>
      <c r="I359" t="s">
        <v>857</v>
      </c>
      <c r="J359">
        <v>2</v>
      </c>
      <c r="K359" t="s">
        <v>148</v>
      </c>
      <c r="L359">
        <v>26</v>
      </c>
      <c r="M359" t="s">
        <v>200</v>
      </c>
      <c r="N359" t="s">
        <v>894</v>
      </c>
      <c r="O359" t="s">
        <v>201</v>
      </c>
      <c r="P359" t="s">
        <v>1037</v>
      </c>
      <c r="Q359" t="s">
        <v>684</v>
      </c>
      <c r="R359" t="s">
        <v>147</v>
      </c>
      <c r="S359" t="s">
        <v>1083</v>
      </c>
      <c r="T359" t="s">
        <v>724</v>
      </c>
      <c r="U359" s="5" t="s">
        <v>200</v>
      </c>
      <c r="V359" t="str">
        <f t="shared" si="39"/>
        <v>020</v>
      </c>
      <c r="W359" t="s">
        <v>725</v>
      </c>
      <c r="X359" t="s">
        <v>201</v>
      </c>
      <c r="Y359">
        <v>3000</v>
      </c>
      <c r="Z359" t="s">
        <v>56</v>
      </c>
      <c r="AA359">
        <v>3111</v>
      </c>
      <c r="AB359" t="s">
        <v>199</v>
      </c>
      <c r="AC359">
        <v>0</v>
      </c>
      <c r="AD359" t="s">
        <v>58</v>
      </c>
      <c r="AE359" s="1">
        <v>16500159.109999999</v>
      </c>
      <c r="AF359" s="1">
        <v>16500159.109999999</v>
      </c>
      <c r="AG359" s="1">
        <v>16500159.109999999</v>
      </c>
      <c r="AH359" s="1">
        <v>8336495</v>
      </c>
      <c r="AI359" s="1">
        <v>8000000</v>
      </c>
      <c r="AJ359" s="1">
        <v>8336495</v>
      </c>
      <c r="AK359" s="1">
        <v>8336495</v>
      </c>
    </row>
    <row r="360" spans="1:37" hidden="1" x14ac:dyDescent="0.35">
      <c r="A360" t="str">
        <f t="shared" ref="A360:A423" si="40">CONCATENATE(F360,H360,J360,L360,N360,AA360,AC360)</f>
        <v>1.1-00-2511_25249033_2561310</v>
      </c>
      <c r="B360" t="str">
        <f t="shared" si="36"/>
        <v>2.5-03-X0703702361310</v>
      </c>
      <c r="C360" t="s">
        <v>1123</v>
      </c>
      <c r="D360" t="s">
        <v>803</v>
      </c>
      <c r="E360" t="s">
        <v>804</v>
      </c>
      <c r="F360" t="s">
        <v>812</v>
      </c>
      <c r="G360" t="s">
        <v>815</v>
      </c>
      <c r="H360" t="s">
        <v>822</v>
      </c>
      <c r="I360" t="s">
        <v>824</v>
      </c>
      <c r="J360">
        <v>2</v>
      </c>
      <c r="K360" t="s">
        <v>148</v>
      </c>
      <c r="L360">
        <v>49</v>
      </c>
      <c r="M360" t="s">
        <v>149</v>
      </c>
      <c r="N360" t="s">
        <v>823</v>
      </c>
      <c r="O360" t="s">
        <v>825</v>
      </c>
      <c r="P360" t="s">
        <v>1037</v>
      </c>
      <c r="Q360" t="s">
        <v>684</v>
      </c>
      <c r="R360" t="s">
        <v>147</v>
      </c>
      <c r="S360" t="s">
        <v>1068</v>
      </c>
      <c r="T360" t="s">
        <v>694</v>
      </c>
      <c r="U360" s="5" t="s">
        <v>149</v>
      </c>
      <c r="V360" t="str">
        <f t="shared" si="39"/>
        <v>023</v>
      </c>
      <c r="W360" t="s">
        <v>695</v>
      </c>
      <c r="X360" t="s">
        <v>150</v>
      </c>
      <c r="Y360">
        <v>6000</v>
      </c>
      <c r="Z360" t="s">
        <v>146</v>
      </c>
      <c r="AA360">
        <v>6131</v>
      </c>
      <c r="AB360" t="s">
        <v>152</v>
      </c>
      <c r="AC360">
        <v>0</v>
      </c>
      <c r="AD360" t="s">
        <v>58</v>
      </c>
      <c r="AE360" s="1">
        <v>8000000</v>
      </c>
      <c r="AF360" s="1">
        <v>7993453.2999999998</v>
      </c>
      <c r="AG360" s="1">
        <v>0</v>
      </c>
      <c r="AH360" s="1">
        <v>9100000</v>
      </c>
      <c r="AI360" s="1">
        <v>0</v>
      </c>
      <c r="AJ360" s="1">
        <v>0</v>
      </c>
      <c r="AK360" s="1">
        <v>0</v>
      </c>
    </row>
    <row r="361" spans="1:37" hidden="1" x14ac:dyDescent="0.35">
      <c r="A361" t="str">
        <f t="shared" si="40"/>
        <v>1.1-00-2508_25224016_2556610</v>
      </c>
      <c r="B361" t="str">
        <f t="shared" si="36"/>
        <v>1.1-00-X0703902456610</v>
      </c>
      <c r="C361" t="s">
        <v>1027</v>
      </c>
      <c r="D361" t="s">
        <v>639</v>
      </c>
      <c r="E361" t="s">
        <v>643</v>
      </c>
      <c r="F361" t="s">
        <v>812</v>
      </c>
      <c r="G361" t="s">
        <v>815</v>
      </c>
      <c r="H361" t="s">
        <v>868</v>
      </c>
      <c r="I361" t="s">
        <v>870</v>
      </c>
      <c r="J361">
        <v>2</v>
      </c>
      <c r="K361" t="s">
        <v>148</v>
      </c>
      <c r="L361">
        <v>24</v>
      </c>
      <c r="M361" t="s">
        <v>484</v>
      </c>
      <c r="N361" t="s">
        <v>896</v>
      </c>
      <c r="O361" t="s">
        <v>897</v>
      </c>
      <c r="P361" t="s">
        <v>1037</v>
      </c>
      <c r="Q361" t="s">
        <v>684</v>
      </c>
      <c r="R361" t="s">
        <v>147</v>
      </c>
      <c r="S361" t="s">
        <v>1084</v>
      </c>
      <c r="T361" t="s">
        <v>726</v>
      </c>
      <c r="U361" s="5" t="s">
        <v>484</v>
      </c>
      <c r="V361" t="str">
        <f t="shared" si="39"/>
        <v>024</v>
      </c>
      <c r="W361" t="s">
        <v>727</v>
      </c>
      <c r="X361" t="s">
        <v>485</v>
      </c>
      <c r="Y361">
        <v>5000</v>
      </c>
      <c r="Z361" t="s">
        <v>118</v>
      </c>
      <c r="AA361">
        <v>5661</v>
      </c>
      <c r="AB361" t="s">
        <v>487</v>
      </c>
      <c r="AC361">
        <v>0</v>
      </c>
      <c r="AD361" t="s">
        <v>58</v>
      </c>
      <c r="AE361" s="1">
        <v>27747.200000000001</v>
      </c>
      <c r="AF361" s="1">
        <v>27747.200000000001</v>
      </c>
      <c r="AG361" s="1">
        <v>27747.200000000001</v>
      </c>
      <c r="AH361" s="1">
        <v>111805</v>
      </c>
      <c r="AI361" s="1">
        <v>81805</v>
      </c>
      <c r="AJ361" s="1">
        <v>100630</v>
      </c>
      <c r="AK361" s="1">
        <v>100630</v>
      </c>
    </row>
    <row r="362" spans="1:37" hidden="1" x14ac:dyDescent="0.35">
      <c r="A362" t="str">
        <f t="shared" si="40"/>
        <v>1.1-00-2509_25225017_2556310</v>
      </c>
      <c r="B362" t="str">
        <f t="shared" si="36"/>
        <v>1.1-00-X0703301956310</v>
      </c>
      <c r="C362" t="s">
        <v>1027</v>
      </c>
      <c r="D362" t="s">
        <v>639</v>
      </c>
      <c r="E362" t="s">
        <v>643</v>
      </c>
      <c r="F362" t="s">
        <v>812</v>
      </c>
      <c r="G362" t="s">
        <v>815</v>
      </c>
      <c r="H362" t="s">
        <v>855</v>
      </c>
      <c r="I362" t="s">
        <v>857</v>
      </c>
      <c r="J362">
        <v>2</v>
      </c>
      <c r="K362" t="s">
        <v>148</v>
      </c>
      <c r="L362">
        <v>25</v>
      </c>
      <c r="M362" t="s">
        <v>404</v>
      </c>
      <c r="N362" t="s">
        <v>856</v>
      </c>
      <c r="O362" t="s">
        <v>858</v>
      </c>
      <c r="P362" t="s">
        <v>1037</v>
      </c>
      <c r="Q362" t="s">
        <v>684</v>
      </c>
      <c r="R362" t="s">
        <v>147</v>
      </c>
      <c r="S362" t="s">
        <v>1064</v>
      </c>
      <c r="T362" t="s">
        <v>685</v>
      </c>
      <c r="U362" s="5" t="s">
        <v>404</v>
      </c>
      <c r="V362" t="str">
        <f t="shared" si="39"/>
        <v>019</v>
      </c>
      <c r="W362" t="s">
        <v>686</v>
      </c>
      <c r="X362" t="s">
        <v>405</v>
      </c>
      <c r="Y362">
        <v>5000</v>
      </c>
      <c r="Z362" t="s">
        <v>118</v>
      </c>
      <c r="AA362">
        <v>5631</v>
      </c>
      <c r="AB362" t="s">
        <v>406</v>
      </c>
      <c r="AC362">
        <v>0</v>
      </c>
      <c r="AD362" t="s">
        <v>58</v>
      </c>
      <c r="AE362" s="1">
        <v>41050</v>
      </c>
      <c r="AF362" s="1">
        <v>41050</v>
      </c>
      <c r="AG362" s="1">
        <v>41050</v>
      </c>
      <c r="AH362" s="1">
        <v>0</v>
      </c>
      <c r="AI362" s="1">
        <v>45765</v>
      </c>
      <c r="AJ362" s="1">
        <v>0</v>
      </c>
      <c r="AK362" s="1">
        <v>0</v>
      </c>
    </row>
    <row r="363" spans="1:37" hidden="1" x14ac:dyDescent="0.35">
      <c r="A363" t="str">
        <f t="shared" si="40"/>
        <v>1.1-00-2511_25249033_2561310</v>
      </c>
      <c r="B363" t="str">
        <f t="shared" si="36"/>
        <v>1.1-00-X0703702361310</v>
      </c>
      <c r="C363" t="s">
        <v>1027</v>
      </c>
      <c r="D363" t="s">
        <v>639</v>
      </c>
      <c r="E363" t="s">
        <v>643</v>
      </c>
      <c r="F363" t="s">
        <v>812</v>
      </c>
      <c r="G363" t="s">
        <v>815</v>
      </c>
      <c r="H363" t="s">
        <v>822</v>
      </c>
      <c r="I363" t="s">
        <v>824</v>
      </c>
      <c r="J363">
        <v>2</v>
      </c>
      <c r="K363" t="s">
        <v>148</v>
      </c>
      <c r="L363">
        <v>49</v>
      </c>
      <c r="M363" t="s">
        <v>149</v>
      </c>
      <c r="N363" t="s">
        <v>823</v>
      </c>
      <c r="O363" t="s">
        <v>825</v>
      </c>
      <c r="P363" t="s">
        <v>1037</v>
      </c>
      <c r="Q363" t="s">
        <v>684</v>
      </c>
      <c r="R363" t="s">
        <v>147</v>
      </c>
      <c r="S363" t="s">
        <v>1068</v>
      </c>
      <c r="T363" t="s">
        <v>694</v>
      </c>
      <c r="U363" s="5" t="s">
        <v>149</v>
      </c>
      <c r="V363" t="str">
        <f t="shared" si="39"/>
        <v>023</v>
      </c>
      <c r="W363" t="s">
        <v>695</v>
      </c>
      <c r="X363" t="s">
        <v>150</v>
      </c>
      <c r="Y363">
        <v>6000</v>
      </c>
      <c r="Z363" t="s">
        <v>146</v>
      </c>
      <c r="AA363">
        <v>6131</v>
      </c>
      <c r="AB363" t="s">
        <v>152</v>
      </c>
      <c r="AC363">
        <v>0</v>
      </c>
      <c r="AD363" t="s">
        <v>58</v>
      </c>
      <c r="AE363" s="1">
        <v>17550875.18</v>
      </c>
      <c r="AF363" s="1">
        <v>17500470.329999998</v>
      </c>
      <c r="AG363" s="1">
        <v>10014721.289999999</v>
      </c>
      <c r="AH363" s="1">
        <v>110838931.16</v>
      </c>
      <c r="AI363" s="1">
        <v>0</v>
      </c>
      <c r="AJ363" s="1">
        <v>108333447.42</v>
      </c>
      <c r="AK363" s="1">
        <v>42974590.649999999</v>
      </c>
    </row>
    <row r="364" spans="1:37" hidden="1" x14ac:dyDescent="0.35">
      <c r="A364" t="str">
        <f t="shared" si="40"/>
        <v>1.1-00-2510_25037029_2524910</v>
      </c>
      <c r="B364" t="str">
        <f t="shared" si="36"/>
        <v>1.1-00-X0602901724910</v>
      </c>
      <c r="C364" t="s">
        <v>1027</v>
      </c>
      <c r="D364" t="s">
        <v>639</v>
      </c>
      <c r="E364" t="s">
        <v>643</v>
      </c>
      <c r="F364" t="s">
        <v>812</v>
      </c>
      <c r="G364" t="s">
        <v>815</v>
      </c>
      <c r="H364" t="s">
        <v>898</v>
      </c>
      <c r="I364" t="s">
        <v>900</v>
      </c>
      <c r="J364">
        <v>0</v>
      </c>
      <c r="K364" t="s">
        <v>255</v>
      </c>
      <c r="L364">
        <v>37</v>
      </c>
      <c r="M364" t="s">
        <v>496</v>
      </c>
      <c r="N364" t="s">
        <v>899</v>
      </c>
      <c r="O364" t="s">
        <v>901</v>
      </c>
      <c r="P364" t="s">
        <v>1041</v>
      </c>
      <c r="Q364" t="s">
        <v>728</v>
      </c>
      <c r="R364" t="s">
        <v>223</v>
      </c>
      <c r="S364" t="s">
        <v>1085</v>
      </c>
      <c r="T364" t="s">
        <v>729</v>
      </c>
      <c r="U364" s="5" t="s">
        <v>496</v>
      </c>
      <c r="V364" t="str">
        <f t="shared" si="39"/>
        <v>017</v>
      </c>
      <c r="W364" t="s">
        <v>730</v>
      </c>
      <c r="X364" t="s">
        <v>497</v>
      </c>
      <c r="Y364">
        <v>2000</v>
      </c>
      <c r="Z364" t="s">
        <v>105</v>
      </c>
      <c r="AA364">
        <v>2491</v>
      </c>
      <c r="AB364" t="s">
        <v>374</v>
      </c>
      <c r="AC364">
        <v>0</v>
      </c>
      <c r="AD364" t="s">
        <v>58</v>
      </c>
      <c r="AE364" s="1">
        <v>0</v>
      </c>
      <c r="AF364" s="1">
        <v>0</v>
      </c>
      <c r="AG364" s="1">
        <v>0</v>
      </c>
      <c r="AH364" s="1">
        <v>0</v>
      </c>
      <c r="AI364" s="1">
        <v>150000</v>
      </c>
      <c r="AJ364" s="1">
        <v>0</v>
      </c>
      <c r="AK364" s="1">
        <v>0</v>
      </c>
    </row>
    <row r="365" spans="1:37" hidden="1" x14ac:dyDescent="0.35">
      <c r="A365" t="str">
        <f t="shared" si="40"/>
        <v>1.1-00-2510_25037029_2525410</v>
      </c>
      <c r="B365" t="str">
        <f t="shared" si="36"/>
        <v>1.1-00-X0602901725410</v>
      </c>
      <c r="C365" t="s">
        <v>1027</v>
      </c>
      <c r="D365" t="s">
        <v>639</v>
      </c>
      <c r="E365" t="s">
        <v>643</v>
      </c>
      <c r="F365" t="s">
        <v>812</v>
      </c>
      <c r="G365" t="s">
        <v>815</v>
      </c>
      <c r="H365" t="s">
        <v>898</v>
      </c>
      <c r="I365" t="s">
        <v>900</v>
      </c>
      <c r="J365">
        <v>0</v>
      </c>
      <c r="K365" t="s">
        <v>255</v>
      </c>
      <c r="L365">
        <v>37</v>
      </c>
      <c r="M365" t="s">
        <v>496</v>
      </c>
      <c r="N365" t="s">
        <v>899</v>
      </c>
      <c r="O365" t="s">
        <v>901</v>
      </c>
      <c r="P365" t="s">
        <v>1041</v>
      </c>
      <c r="Q365" t="s">
        <v>728</v>
      </c>
      <c r="R365" t="s">
        <v>223</v>
      </c>
      <c r="S365" t="s">
        <v>1085</v>
      </c>
      <c r="T365" t="s">
        <v>729</v>
      </c>
      <c r="U365" s="5" t="s">
        <v>496</v>
      </c>
      <c r="V365" t="str">
        <f t="shared" si="39"/>
        <v>017</v>
      </c>
      <c r="W365" t="s">
        <v>730</v>
      </c>
      <c r="X365" t="s">
        <v>497</v>
      </c>
      <c r="Y365">
        <v>2000</v>
      </c>
      <c r="Z365" t="s">
        <v>105</v>
      </c>
      <c r="AA365">
        <v>2541</v>
      </c>
      <c r="AB365" t="s">
        <v>310</v>
      </c>
      <c r="AC365">
        <v>0</v>
      </c>
      <c r="AD365" t="s">
        <v>58</v>
      </c>
      <c r="AE365" s="1">
        <v>2169.1999999999998</v>
      </c>
      <c r="AF365" s="1">
        <v>2169.1999999999998</v>
      </c>
      <c r="AG365" s="1">
        <v>2169.1999999999998</v>
      </c>
      <c r="AH365" s="1">
        <v>2500</v>
      </c>
      <c r="AI365" s="1">
        <v>2500</v>
      </c>
      <c r="AJ365" s="1">
        <v>2312.75</v>
      </c>
      <c r="AK365" s="1">
        <v>2312.75</v>
      </c>
    </row>
    <row r="366" spans="1:37" hidden="1" x14ac:dyDescent="0.35">
      <c r="A366" t="str">
        <f t="shared" si="40"/>
        <v>1.1-00-2510_25037029_2529110</v>
      </c>
      <c r="B366" t="str">
        <f t="shared" ref="B366:B429" si="41">CONCATENATE(C366,P366,S366,V366,AA366,AC366)</f>
        <v>1.1-00-X0602901729110</v>
      </c>
      <c r="C366" t="s">
        <v>1027</v>
      </c>
      <c r="D366" t="s">
        <v>639</v>
      </c>
      <c r="E366" t="s">
        <v>643</v>
      </c>
      <c r="F366" t="s">
        <v>812</v>
      </c>
      <c r="G366" t="s">
        <v>815</v>
      </c>
      <c r="H366" t="s">
        <v>898</v>
      </c>
      <c r="I366" t="s">
        <v>900</v>
      </c>
      <c r="J366">
        <v>0</v>
      </c>
      <c r="K366" t="s">
        <v>255</v>
      </c>
      <c r="L366">
        <v>37</v>
      </c>
      <c r="M366" t="s">
        <v>496</v>
      </c>
      <c r="N366" t="s">
        <v>899</v>
      </c>
      <c r="O366" t="s">
        <v>901</v>
      </c>
      <c r="P366" t="s">
        <v>1041</v>
      </c>
      <c r="Q366" t="s">
        <v>728</v>
      </c>
      <c r="R366" t="s">
        <v>223</v>
      </c>
      <c r="S366" t="s">
        <v>1085</v>
      </c>
      <c r="T366" t="s">
        <v>729</v>
      </c>
      <c r="U366" s="5" t="s">
        <v>496</v>
      </c>
      <c r="V366" t="str">
        <f t="shared" si="39"/>
        <v>017</v>
      </c>
      <c r="W366" t="s">
        <v>730</v>
      </c>
      <c r="X366" t="s">
        <v>497</v>
      </c>
      <c r="Y366">
        <v>2000</v>
      </c>
      <c r="Z366" t="s">
        <v>105</v>
      </c>
      <c r="AA366">
        <v>2911</v>
      </c>
      <c r="AB366" t="s">
        <v>312</v>
      </c>
      <c r="AC366">
        <v>0</v>
      </c>
      <c r="AD366" t="s">
        <v>58</v>
      </c>
      <c r="AE366" s="1">
        <v>3263.13</v>
      </c>
      <c r="AF366" s="1">
        <v>3263.13</v>
      </c>
      <c r="AG366" s="1">
        <v>3263.13</v>
      </c>
      <c r="AH366" s="1">
        <v>3500</v>
      </c>
      <c r="AI366" s="1">
        <v>3500</v>
      </c>
      <c r="AJ366" s="1">
        <v>0</v>
      </c>
      <c r="AK366" s="1">
        <v>0</v>
      </c>
    </row>
    <row r="367" spans="1:37" hidden="1" x14ac:dyDescent="0.35">
      <c r="A367" t="str">
        <f t="shared" si="40"/>
        <v>1.1-00-2510_25037029_2532210</v>
      </c>
      <c r="B367" t="str">
        <f t="shared" si="41"/>
        <v>1.1-00-X0602901732210</v>
      </c>
      <c r="C367" t="s">
        <v>1027</v>
      </c>
      <c r="D367" t="s">
        <v>639</v>
      </c>
      <c r="E367" t="s">
        <v>643</v>
      </c>
      <c r="F367" t="s">
        <v>812</v>
      </c>
      <c r="G367" t="s">
        <v>815</v>
      </c>
      <c r="H367" t="s">
        <v>898</v>
      </c>
      <c r="I367" t="s">
        <v>900</v>
      </c>
      <c r="J367">
        <v>0</v>
      </c>
      <c r="K367" t="s">
        <v>255</v>
      </c>
      <c r="L367">
        <v>37</v>
      </c>
      <c r="M367" t="s">
        <v>496</v>
      </c>
      <c r="N367" t="s">
        <v>899</v>
      </c>
      <c r="O367" t="s">
        <v>901</v>
      </c>
      <c r="P367" t="s">
        <v>1041</v>
      </c>
      <c r="Q367" t="s">
        <v>728</v>
      </c>
      <c r="R367" t="s">
        <v>223</v>
      </c>
      <c r="S367" t="s">
        <v>1085</v>
      </c>
      <c r="T367" t="s">
        <v>729</v>
      </c>
      <c r="U367" s="5" t="s">
        <v>496</v>
      </c>
      <c r="V367" t="str">
        <f t="shared" si="39"/>
        <v>017</v>
      </c>
      <c r="W367" t="s">
        <v>730</v>
      </c>
      <c r="X367" t="s">
        <v>497</v>
      </c>
      <c r="Y367">
        <v>3000</v>
      </c>
      <c r="Z367" t="s">
        <v>56</v>
      </c>
      <c r="AA367">
        <v>3221</v>
      </c>
      <c r="AB367" t="s">
        <v>382</v>
      </c>
      <c r="AC367">
        <v>0</v>
      </c>
      <c r="AD367" t="s">
        <v>58</v>
      </c>
      <c r="AE367" s="1">
        <v>0</v>
      </c>
      <c r="AF367" s="1">
        <v>0</v>
      </c>
      <c r="AG367" s="1">
        <v>0</v>
      </c>
      <c r="AH367" s="1">
        <v>0</v>
      </c>
      <c r="AI367" s="1">
        <v>348000</v>
      </c>
      <c r="AJ367" s="1">
        <v>0</v>
      </c>
      <c r="AK367" s="1">
        <v>0</v>
      </c>
    </row>
    <row r="368" spans="1:37" hidden="1" x14ac:dyDescent="0.35">
      <c r="A368" t="str">
        <f t="shared" si="40"/>
        <v>1.1-00-2510_25037029_2538210</v>
      </c>
      <c r="B368" t="str">
        <f t="shared" si="41"/>
        <v>1.1-00-X0602901738210</v>
      </c>
      <c r="C368" t="s">
        <v>1027</v>
      </c>
      <c r="D368" t="s">
        <v>639</v>
      </c>
      <c r="E368" t="s">
        <v>643</v>
      </c>
      <c r="F368" t="s">
        <v>812</v>
      </c>
      <c r="G368" t="s">
        <v>815</v>
      </c>
      <c r="H368" t="s">
        <v>898</v>
      </c>
      <c r="I368" t="s">
        <v>900</v>
      </c>
      <c r="J368">
        <v>0</v>
      </c>
      <c r="K368" t="s">
        <v>255</v>
      </c>
      <c r="L368">
        <v>37</v>
      </c>
      <c r="M368" t="s">
        <v>496</v>
      </c>
      <c r="N368" t="s">
        <v>899</v>
      </c>
      <c r="O368" t="s">
        <v>901</v>
      </c>
      <c r="P368" t="s">
        <v>1041</v>
      </c>
      <c r="Q368" t="s">
        <v>728</v>
      </c>
      <c r="R368" t="s">
        <v>223</v>
      </c>
      <c r="S368" t="s">
        <v>1085</v>
      </c>
      <c r="T368" t="s">
        <v>729</v>
      </c>
      <c r="U368" s="5" t="s">
        <v>496</v>
      </c>
      <c r="V368" t="str">
        <f t="shared" si="39"/>
        <v>017</v>
      </c>
      <c r="W368" t="s">
        <v>730</v>
      </c>
      <c r="X368" t="s">
        <v>497</v>
      </c>
      <c r="Y368">
        <v>3000</v>
      </c>
      <c r="Z368" t="s">
        <v>56</v>
      </c>
      <c r="AA368">
        <v>3821</v>
      </c>
      <c r="AB368" t="s">
        <v>228</v>
      </c>
      <c r="AC368">
        <v>0</v>
      </c>
      <c r="AD368" t="s">
        <v>58</v>
      </c>
      <c r="AE368" s="1">
        <v>1246600</v>
      </c>
      <c r="AF368" s="1">
        <v>1171600</v>
      </c>
      <c r="AG368" s="1">
        <v>1171600</v>
      </c>
      <c r="AH368" s="1">
        <v>93171.199999999997</v>
      </c>
      <c r="AI368" s="1">
        <v>400000</v>
      </c>
      <c r="AJ368" s="1">
        <v>74611.199999999997</v>
      </c>
      <c r="AK368" s="1">
        <v>74611.199999999997</v>
      </c>
    </row>
    <row r="369" spans="1:37" hidden="1" x14ac:dyDescent="0.35">
      <c r="A369" t="str">
        <f t="shared" si="40"/>
        <v>1.1-00-2510_25037029_25382115</v>
      </c>
      <c r="B369" t="str">
        <f t="shared" si="41"/>
        <v>1.1-00-X06029017382115</v>
      </c>
      <c r="C369" t="s">
        <v>1027</v>
      </c>
      <c r="D369" t="s">
        <v>639</v>
      </c>
      <c r="E369" t="s">
        <v>643</v>
      </c>
      <c r="F369" t="s">
        <v>812</v>
      </c>
      <c r="G369" t="s">
        <v>815</v>
      </c>
      <c r="H369" t="s">
        <v>898</v>
      </c>
      <c r="I369" t="s">
        <v>900</v>
      </c>
      <c r="J369">
        <v>0</v>
      </c>
      <c r="K369" t="s">
        <v>255</v>
      </c>
      <c r="L369">
        <v>37</v>
      </c>
      <c r="M369" t="s">
        <v>496</v>
      </c>
      <c r="N369" t="s">
        <v>899</v>
      </c>
      <c r="O369" t="s">
        <v>901</v>
      </c>
      <c r="P369" t="s">
        <v>1041</v>
      </c>
      <c r="Q369" t="s">
        <v>728</v>
      </c>
      <c r="R369" t="s">
        <v>223</v>
      </c>
      <c r="S369" t="s">
        <v>1085</v>
      </c>
      <c r="T369" t="s">
        <v>729</v>
      </c>
      <c r="U369" s="5" t="s">
        <v>496</v>
      </c>
      <c r="V369" t="str">
        <f t="shared" si="39"/>
        <v>017</v>
      </c>
      <c r="W369" t="s">
        <v>730</v>
      </c>
      <c r="X369" t="s">
        <v>497</v>
      </c>
      <c r="Y369">
        <v>3000</v>
      </c>
      <c r="Z369" t="s">
        <v>56</v>
      </c>
      <c r="AA369">
        <v>3821</v>
      </c>
      <c r="AB369" t="s">
        <v>228</v>
      </c>
      <c r="AC369">
        <v>15</v>
      </c>
      <c r="AD369" t="s">
        <v>498</v>
      </c>
      <c r="AE369" s="1">
        <v>0</v>
      </c>
      <c r="AF369" s="1">
        <v>0</v>
      </c>
      <c r="AG369" s="1">
        <v>0</v>
      </c>
      <c r="AH369" s="1">
        <v>1492920</v>
      </c>
      <c r="AI369" s="1">
        <v>1500000</v>
      </c>
      <c r="AJ369" s="1">
        <v>1492920</v>
      </c>
      <c r="AK369" s="1">
        <v>1492920</v>
      </c>
    </row>
    <row r="370" spans="1:37" hidden="1" x14ac:dyDescent="0.35">
      <c r="A370" t="str">
        <f t="shared" si="40"/>
        <v>1.1-00-2510_25037029_25382116</v>
      </c>
      <c r="B370" t="str">
        <f t="shared" si="41"/>
        <v>1.1-00-X06029017382116</v>
      </c>
      <c r="C370" t="s">
        <v>1027</v>
      </c>
      <c r="D370" t="s">
        <v>639</v>
      </c>
      <c r="E370" t="s">
        <v>643</v>
      </c>
      <c r="F370" t="s">
        <v>812</v>
      </c>
      <c r="G370" t="s">
        <v>815</v>
      </c>
      <c r="H370" t="s">
        <v>898</v>
      </c>
      <c r="I370" t="s">
        <v>900</v>
      </c>
      <c r="J370">
        <v>0</v>
      </c>
      <c r="K370" t="s">
        <v>255</v>
      </c>
      <c r="L370">
        <v>37</v>
      </c>
      <c r="M370" t="s">
        <v>496</v>
      </c>
      <c r="N370" t="s">
        <v>899</v>
      </c>
      <c r="O370" t="s">
        <v>901</v>
      </c>
      <c r="P370" t="s">
        <v>1041</v>
      </c>
      <c r="Q370" t="s">
        <v>728</v>
      </c>
      <c r="R370" t="s">
        <v>223</v>
      </c>
      <c r="S370" t="s">
        <v>1085</v>
      </c>
      <c r="T370" t="s">
        <v>729</v>
      </c>
      <c r="U370" s="5" t="s">
        <v>496</v>
      </c>
      <c r="V370" t="str">
        <f t="shared" si="39"/>
        <v>017</v>
      </c>
      <c r="W370" t="s">
        <v>730</v>
      </c>
      <c r="X370" t="s">
        <v>497</v>
      </c>
      <c r="Y370">
        <v>3000</v>
      </c>
      <c r="Z370" t="s">
        <v>56</v>
      </c>
      <c r="AA370">
        <v>3821</v>
      </c>
      <c r="AB370" t="s">
        <v>228</v>
      </c>
      <c r="AC370">
        <v>16</v>
      </c>
      <c r="AD370" t="s">
        <v>499</v>
      </c>
      <c r="AE370" s="1">
        <v>1996400</v>
      </c>
      <c r="AF370" s="1">
        <v>1496400</v>
      </c>
      <c r="AG370" s="1">
        <v>1496400</v>
      </c>
      <c r="AH370" s="1">
        <v>589860</v>
      </c>
      <c r="AI370" s="1">
        <v>600000</v>
      </c>
      <c r="AJ370" s="1">
        <v>589860</v>
      </c>
      <c r="AK370" s="1">
        <v>589860</v>
      </c>
    </row>
    <row r="371" spans="1:37" x14ac:dyDescent="0.35">
      <c r="A371" t="str">
        <f t="shared" si="40"/>
        <v>1.1-00-2516_25459041_2542110</v>
      </c>
      <c r="B371" t="str">
        <f t="shared" si="41"/>
        <v>1.1-00-X1605503642110</v>
      </c>
      <c r="C371" t="s">
        <v>1027</v>
      </c>
      <c r="D371" t="s">
        <v>639</v>
      </c>
      <c r="E371" t="s">
        <v>643</v>
      </c>
      <c r="F371" t="s">
        <v>812</v>
      </c>
      <c r="G371" t="s">
        <v>815</v>
      </c>
      <c r="H371" t="s">
        <v>903</v>
      </c>
      <c r="I371" t="s">
        <v>905</v>
      </c>
      <c r="J371">
        <v>4</v>
      </c>
      <c r="K371" t="s">
        <v>224</v>
      </c>
      <c r="L371">
        <v>59</v>
      </c>
      <c r="M371" t="s">
        <v>507</v>
      </c>
      <c r="N371" t="s">
        <v>904</v>
      </c>
      <c r="O371" t="s">
        <v>905</v>
      </c>
      <c r="P371" t="s">
        <v>1042</v>
      </c>
      <c r="Q371" t="s">
        <v>731</v>
      </c>
      <c r="R371" t="s">
        <v>506</v>
      </c>
      <c r="S371" t="s">
        <v>1086</v>
      </c>
      <c r="T371" t="s">
        <v>732</v>
      </c>
      <c r="U371" t="s">
        <v>507</v>
      </c>
      <c r="V371" t="str">
        <f t="shared" si="39"/>
        <v>036</v>
      </c>
      <c r="W371" t="s">
        <v>733</v>
      </c>
      <c r="X371" t="s">
        <v>506</v>
      </c>
      <c r="Y371">
        <v>4000</v>
      </c>
      <c r="Z371" t="s">
        <v>233</v>
      </c>
      <c r="AA371">
        <v>4211</v>
      </c>
      <c r="AB371" t="s">
        <v>291</v>
      </c>
      <c r="AC371">
        <v>0</v>
      </c>
      <c r="AD371" t="s">
        <v>58</v>
      </c>
      <c r="AE371" s="1">
        <v>16510000</v>
      </c>
      <c r="AF371" s="1">
        <v>16510000</v>
      </c>
      <c r="AG371" s="1">
        <v>16510000</v>
      </c>
      <c r="AH371" s="1">
        <v>17127649.879999999</v>
      </c>
      <c r="AI371" s="1">
        <v>17059649.879999999</v>
      </c>
      <c r="AJ371" s="1">
        <v>17127649.879999999</v>
      </c>
      <c r="AK371" s="1">
        <v>17127649.879999999</v>
      </c>
    </row>
    <row r="372" spans="1:37" hidden="1" x14ac:dyDescent="0.35">
      <c r="A372" t="str">
        <f t="shared" si="40"/>
        <v>1.1-00-2510_25040031_2524910</v>
      </c>
      <c r="B372" t="str">
        <f t="shared" si="41"/>
        <v>1.1-00-X0602501624910</v>
      </c>
      <c r="C372" t="s">
        <v>1027</v>
      </c>
      <c r="D372" t="s">
        <v>639</v>
      </c>
      <c r="E372" t="s">
        <v>643</v>
      </c>
      <c r="F372" t="s">
        <v>812</v>
      </c>
      <c r="G372" t="s">
        <v>815</v>
      </c>
      <c r="H372" t="s">
        <v>898</v>
      </c>
      <c r="I372" t="s">
        <v>900</v>
      </c>
      <c r="J372">
        <v>0</v>
      </c>
      <c r="K372" t="s">
        <v>255</v>
      </c>
      <c r="L372">
        <v>40</v>
      </c>
      <c r="M372" t="s">
        <v>225</v>
      </c>
      <c r="N372" t="s">
        <v>908</v>
      </c>
      <c r="O372" t="s">
        <v>909</v>
      </c>
      <c r="P372" t="s">
        <v>1041</v>
      </c>
      <c r="Q372" t="s">
        <v>728</v>
      </c>
      <c r="R372" t="s">
        <v>223</v>
      </c>
      <c r="S372" t="s">
        <v>1087</v>
      </c>
      <c r="T372" t="s">
        <v>734</v>
      </c>
      <c r="U372" s="5" t="s">
        <v>225</v>
      </c>
      <c r="V372" t="str">
        <f t="shared" si="39"/>
        <v>016</v>
      </c>
      <c r="W372" t="s">
        <v>735</v>
      </c>
      <c r="X372" t="s">
        <v>226</v>
      </c>
      <c r="Y372">
        <v>2000</v>
      </c>
      <c r="Z372" t="s">
        <v>105</v>
      </c>
      <c r="AA372">
        <v>2491</v>
      </c>
      <c r="AB372" t="s">
        <v>374</v>
      </c>
      <c r="AC372">
        <v>0</v>
      </c>
      <c r="AD372" t="s">
        <v>58</v>
      </c>
      <c r="AE372" s="1">
        <v>247774.89</v>
      </c>
      <c r="AF372" s="1">
        <v>0</v>
      </c>
      <c r="AG372" s="1">
        <v>0</v>
      </c>
      <c r="AH372" s="1">
        <v>0</v>
      </c>
      <c r="AI372" s="1">
        <v>250000</v>
      </c>
      <c r="AJ372" s="1">
        <v>0</v>
      </c>
      <c r="AK372" s="1">
        <v>0</v>
      </c>
    </row>
    <row r="373" spans="1:37" hidden="1" x14ac:dyDescent="0.35">
      <c r="A373" t="str">
        <f t="shared" si="40"/>
        <v>1.1-00-2510_25040031_2527310</v>
      </c>
      <c r="B373" t="str">
        <f t="shared" si="41"/>
        <v>2.6-15-X0602501627310</v>
      </c>
      <c r="C373" t="s">
        <v>1113</v>
      </c>
      <c r="D373" t="s">
        <v>214</v>
      </c>
      <c r="E373" t="s">
        <v>215</v>
      </c>
      <c r="F373" t="s">
        <v>812</v>
      </c>
      <c r="G373" t="s">
        <v>815</v>
      </c>
      <c r="H373" t="s">
        <v>898</v>
      </c>
      <c r="I373" t="s">
        <v>900</v>
      </c>
      <c r="J373">
        <v>0</v>
      </c>
      <c r="K373" t="s">
        <v>255</v>
      </c>
      <c r="L373">
        <v>40</v>
      </c>
      <c r="M373" t="s">
        <v>225</v>
      </c>
      <c r="N373" t="s">
        <v>908</v>
      </c>
      <c r="O373" t="s">
        <v>909</v>
      </c>
      <c r="P373" t="s">
        <v>1041</v>
      </c>
      <c r="Q373" t="s">
        <v>219</v>
      </c>
      <c r="R373" t="s">
        <v>223</v>
      </c>
      <c r="S373" t="s">
        <v>1087</v>
      </c>
      <c r="T373" t="s">
        <v>220</v>
      </c>
      <c r="U373" s="5" t="s">
        <v>225</v>
      </c>
      <c r="V373" t="s">
        <v>1080</v>
      </c>
      <c r="W373" t="s">
        <v>221</v>
      </c>
      <c r="X373" t="s">
        <v>226</v>
      </c>
      <c r="Y373">
        <v>2000</v>
      </c>
      <c r="Z373" t="s">
        <v>105</v>
      </c>
      <c r="AA373">
        <v>2731</v>
      </c>
      <c r="AB373" t="s">
        <v>222</v>
      </c>
      <c r="AC373">
        <v>0</v>
      </c>
      <c r="AD373" t="s">
        <v>58</v>
      </c>
      <c r="AE373" s="1">
        <v>9860</v>
      </c>
      <c r="AF373" s="1">
        <v>9860</v>
      </c>
      <c r="AG373" s="1">
        <v>9860</v>
      </c>
      <c r="AH373" s="1">
        <v>0</v>
      </c>
      <c r="AI373" s="1">
        <v>0</v>
      </c>
      <c r="AJ373" s="1">
        <v>0</v>
      </c>
      <c r="AK373" s="1">
        <v>0</v>
      </c>
    </row>
    <row r="374" spans="1:37" hidden="1" x14ac:dyDescent="0.35">
      <c r="A374" t="str">
        <f t="shared" si="40"/>
        <v>1.1-00-2510_25038030_25351143</v>
      </c>
      <c r="B374" t="str">
        <f t="shared" si="41"/>
        <v>1.1-00-X06026016351143</v>
      </c>
      <c r="C374" t="s">
        <v>1027</v>
      </c>
      <c r="D374" t="s">
        <v>639</v>
      </c>
      <c r="E374" t="s">
        <v>643</v>
      </c>
      <c r="F374" t="s">
        <v>812</v>
      </c>
      <c r="G374" t="s">
        <v>815</v>
      </c>
      <c r="H374" t="s">
        <v>898</v>
      </c>
      <c r="I374" t="s">
        <v>900</v>
      </c>
      <c r="J374">
        <v>0</v>
      </c>
      <c r="K374" t="s">
        <v>255</v>
      </c>
      <c r="L374">
        <v>38</v>
      </c>
      <c r="M374" t="s">
        <v>539</v>
      </c>
      <c r="N374" t="s">
        <v>933</v>
      </c>
      <c r="O374" t="s">
        <v>934</v>
      </c>
      <c r="P374" t="s">
        <v>1041</v>
      </c>
      <c r="Q374" t="s">
        <v>728</v>
      </c>
      <c r="R374" t="s">
        <v>223</v>
      </c>
      <c r="S374" t="s">
        <v>1093</v>
      </c>
      <c r="T374" t="s">
        <v>750</v>
      </c>
      <c r="U374" s="5" t="s">
        <v>539</v>
      </c>
      <c r="V374" t="str">
        <f>LEFT(W374,3)</f>
        <v>016</v>
      </c>
      <c r="W374" t="s">
        <v>735</v>
      </c>
      <c r="X374" t="s">
        <v>226</v>
      </c>
      <c r="Y374">
        <v>3000</v>
      </c>
      <c r="Z374" t="s">
        <v>56</v>
      </c>
      <c r="AA374">
        <v>3511</v>
      </c>
      <c r="AB374" t="s">
        <v>323</v>
      </c>
      <c r="AC374">
        <v>43</v>
      </c>
      <c r="AD374" t="s">
        <v>58</v>
      </c>
      <c r="AE374" s="1">
        <v>0</v>
      </c>
      <c r="AF374" s="1">
        <v>0</v>
      </c>
      <c r="AG374" s="1">
        <v>0</v>
      </c>
      <c r="AH374" s="1">
        <v>5037680</v>
      </c>
      <c r="AI374" s="1">
        <v>0</v>
      </c>
      <c r="AJ374" s="1">
        <v>3915000</v>
      </c>
      <c r="AK374" s="1">
        <v>0</v>
      </c>
    </row>
    <row r="375" spans="1:37" hidden="1" x14ac:dyDescent="0.35">
      <c r="A375" t="str">
        <f t="shared" si="40"/>
        <v>1.1-00-2510_25038030_2538210</v>
      </c>
      <c r="B375" t="str">
        <f t="shared" si="41"/>
        <v>1.1-00-X0602601638210</v>
      </c>
      <c r="C375" t="s">
        <v>1027</v>
      </c>
      <c r="D375" t="s">
        <v>639</v>
      </c>
      <c r="E375" t="s">
        <v>643</v>
      </c>
      <c r="F375" t="s">
        <v>812</v>
      </c>
      <c r="G375" t="s">
        <v>815</v>
      </c>
      <c r="H375" t="s">
        <v>898</v>
      </c>
      <c r="I375" t="s">
        <v>900</v>
      </c>
      <c r="J375">
        <v>0</v>
      </c>
      <c r="K375" t="s">
        <v>255</v>
      </c>
      <c r="L375">
        <v>38</v>
      </c>
      <c r="M375" t="s">
        <v>539</v>
      </c>
      <c r="N375" t="s">
        <v>933</v>
      </c>
      <c r="O375" t="s">
        <v>934</v>
      </c>
      <c r="P375" t="s">
        <v>1041</v>
      </c>
      <c r="Q375" t="s">
        <v>728</v>
      </c>
      <c r="R375" t="s">
        <v>223</v>
      </c>
      <c r="S375" t="s">
        <v>1093</v>
      </c>
      <c r="T375" t="s">
        <v>750</v>
      </c>
      <c r="U375" s="5" t="s">
        <v>539</v>
      </c>
      <c r="V375" t="str">
        <f>LEFT(W375,3)</f>
        <v>016</v>
      </c>
      <c r="W375" t="s">
        <v>735</v>
      </c>
      <c r="X375" t="s">
        <v>226</v>
      </c>
      <c r="Y375">
        <v>3000</v>
      </c>
      <c r="Z375" t="s">
        <v>56</v>
      </c>
      <c r="AA375">
        <v>3821</v>
      </c>
      <c r="AB375" t="s">
        <v>228</v>
      </c>
      <c r="AC375">
        <v>0</v>
      </c>
      <c r="AD375" t="s">
        <v>58</v>
      </c>
      <c r="AE375" s="1">
        <v>4000000</v>
      </c>
      <c r="AF375" s="1">
        <v>3943600</v>
      </c>
      <c r="AG375" s="1">
        <v>3943600</v>
      </c>
      <c r="AH375" s="1">
        <v>4000000</v>
      </c>
      <c r="AI375" s="1">
        <v>4000000</v>
      </c>
      <c r="AJ375" s="1">
        <v>3942260</v>
      </c>
      <c r="AK375" s="1">
        <v>3942260</v>
      </c>
    </row>
    <row r="376" spans="1:37" hidden="1" x14ac:dyDescent="0.35">
      <c r="A376" t="str">
        <f t="shared" si="40"/>
        <v>1.1-00-2510_25040031_2538210</v>
      </c>
      <c r="B376" t="str">
        <f t="shared" si="41"/>
        <v>2.6-15-X0602501638210</v>
      </c>
      <c r="C376" t="s">
        <v>1113</v>
      </c>
      <c r="D376" t="s">
        <v>214</v>
      </c>
      <c r="E376" t="s">
        <v>215</v>
      </c>
      <c r="F376" t="s">
        <v>812</v>
      </c>
      <c r="G376" t="s">
        <v>815</v>
      </c>
      <c r="H376" t="s">
        <v>898</v>
      </c>
      <c r="I376" t="s">
        <v>900</v>
      </c>
      <c r="J376">
        <v>0</v>
      </c>
      <c r="K376" t="s">
        <v>255</v>
      </c>
      <c r="L376">
        <v>40</v>
      </c>
      <c r="M376" t="s">
        <v>225</v>
      </c>
      <c r="N376" t="s">
        <v>908</v>
      </c>
      <c r="O376" t="s">
        <v>909</v>
      </c>
      <c r="P376" t="s">
        <v>1041</v>
      </c>
      <c r="Q376" t="s">
        <v>219</v>
      </c>
      <c r="R376" t="s">
        <v>223</v>
      </c>
      <c r="S376" t="s">
        <v>1087</v>
      </c>
      <c r="T376" t="s">
        <v>220</v>
      </c>
      <c r="U376" s="5" t="s">
        <v>225</v>
      </c>
      <c r="V376" t="s">
        <v>1080</v>
      </c>
      <c r="W376" t="s">
        <v>221</v>
      </c>
      <c r="X376" t="s">
        <v>226</v>
      </c>
      <c r="Y376">
        <v>3000</v>
      </c>
      <c r="Z376" t="s">
        <v>56</v>
      </c>
      <c r="AA376">
        <v>3821</v>
      </c>
      <c r="AB376" t="s">
        <v>228</v>
      </c>
      <c r="AC376">
        <v>0</v>
      </c>
      <c r="AD376" t="s">
        <v>58</v>
      </c>
      <c r="AE376" s="1">
        <v>240990</v>
      </c>
      <c r="AF376" s="1">
        <v>240990</v>
      </c>
      <c r="AG376" s="1">
        <v>240990</v>
      </c>
      <c r="AH376" s="1">
        <v>0</v>
      </c>
      <c r="AI376" s="1">
        <v>0</v>
      </c>
      <c r="AJ376" s="1">
        <v>0</v>
      </c>
      <c r="AK376" s="1">
        <v>0</v>
      </c>
    </row>
    <row r="377" spans="1:37" hidden="1" x14ac:dyDescent="0.35">
      <c r="A377" t="str">
        <f t="shared" si="40"/>
        <v>1.1-00-2510_25040031_2544110</v>
      </c>
      <c r="B377" t="str">
        <f t="shared" si="41"/>
        <v>1.1-00-X0602501644110</v>
      </c>
      <c r="C377" t="s">
        <v>1027</v>
      </c>
      <c r="D377" t="s">
        <v>639</v>
      </c>
      <c r="E377" t="s">
        <v>643</v>
      </c>
      <c r="F377" t="s">
        <v>812</v>
      </c>
      <c r="G377" t="s">
        <v>815</v>
      </c>
      <c r="H377" t="s">
        <v>898</v>
      </c>
      <c r="I377" t="s">
        <v>900</v>
      </c>
      <c r="J377">
        <v>0</v>
      </c>
      <c r="K377" t="s">
        <v>255</v>
      </c>
      <c r="L377">
        <v>40</v>
      </c>
      <c r="M377" t="s">
        <v>225</v>
      </c>
      <c r="N377" t="s">
        <v>908</v>
      </c>
      <c r="O377" t="s">
        <v>909</v>
      </c>
      <c r="P377" t="s">
        <v>1041</v>
      </c>
      <c r="Q377" t="s">
        <v>728</v>
      </c>
      <c r="R377" t="s">
        <v>223</v>
      </c>
      <c r="S377" t="s">
        <v>1087</v>
      </c>
      <c r="T377" t="s">
        <v>734</v>
      </c>
      <c r="U377" s="5" t="s">
        <v>225</v>
      </c>
      <c r="V377" t="str">
        <f t="shared" ref="V377:V382" si="42">LEFT(W377,3)</f>
        <v>016</v>
      </c>
      <c r="W377" t="s">
        <v>735</v>
      </c>
      <c r="X377" t="s">
        <v>226</v>
      </c>
      <c r="Y377">
        <v>4000</v>
      </c>
      <c r="Z377" t="s">
        <v>233</v>
      </c>
      <c r="AA377">
        <v>4411</v>
      </c>
      <c r="AB377" t="s">
        <v>231</v>
      </c>
      <c r="AC377">
        <v>0</v>
      </c>
      <c r="AD377" t="s">
        <v>58</v>
      </c>
      <c r="AE377" s="1">
        <v>0</v>
      </c>
      <c r="AF377" s="1">
        <v>0</v>
      </c>
      <c r="AG377" s="1">
        <v>0</v>
      </c>
      <c r="AH377" s="1">
        <v>100000</v>
      </c>
      <c r="AI377" s="1">
        <v>100000</v>
      </c>
      <c r="AJ377" s="1">
        <v>100000</v>
      </c>
      <c r="AK377" s="1">
        <v>100000</v>
      </c>
    </row>
    <row r="378" spans="1:37" x14ac:dyDescent="0.35">
      <c r="A378" t="str">
        <f t="shared" si="40"/>
        <v>1.1-00-2518_25061043_2542110</v>
      </c>
      <c r="B378" t="str">
        <f t="shared" si="41"/>
        <v>1.1-00-X1305203342110</v>
      </c>
      <c r="C378" t="s">
        <v>1027</v>
      </c>
      <c r="D378" t="s">
        <v>639</v>
      </c>
      <c r="E378" t="s">
        <v>643</v>
      </c>
      <c r="F378" t="s">
        <v>812</v>
      </c>
      <c r="G378" t="s">
        <v>815</v>
      </c>
      <c r="H378" t="s">
        <v>914</v>
      </c>
      <c r="I378" t="s">
        <v>916</v>
      </c>
      <c r="J378">
        <v>0</v>
      </c>
      <c r="K378" t="s">
        <v>255</v>
      </c>
      <c r="L378">
        <v>61</v>
      </c>
      <c r="M378" t="s">
        <v>520</v>
      </c>
      <c r="N378" t="s">
        <v>915</v>
      </c>
      <c r="O378" t="s">
        <v>521</v>
      </c>
      <c r="P378" t="s">
        <v>1043</v>
      </c>
      <c r="Q378" t="s">
        <v>738</v>
      </c>
      <c r="R378" t="s">
        <v>519</v>
      </c>
      <c r="S378" t="s">
        <v>1089</v>
      </c>
      <c r="T378" t="s">
        <v>739</v>
      </c>
      <c r="U378" t="s">
        <v>520</v>
      </c>
      <c r="V378" t="str">
        <f t="shared" si="42"/>
        <v>033</v>
      </c>
      <c r="W378" t="s">
        <v>740</v>
      </c>
      <c r="X378" t="s">
        <v>521</v>
      </c>
      <c r="Y378">
        <v>4000</v>
      </c>
      <c r="Z378" t="s">
        <v>233</v>
      </c>
      <c r="AA378">
        <v>4211</v>
      </c>
      <c r="AB378" t="s">
        <v>291</v>
      </c>
      <c r="AC378">
        <v>0</v>
      </c>
      <c r="AD378" t="s">
        <v>58</v>
      </c>
      <c r="AE378" s="1">
        <v>5910000</v>
      </c>
      <c r="AF378" s="1">
        <v>5910000</v>
      </c>
      <c r="AG378" s="1">
        <v>5910000</v>
      </c>
      <c r="AH378" s="1">
        <v>6135546.4699999997</v>
      </c>
      <c r="AI378" s="1">
        <v>6135546.4699999997</v>
      </c>
      <c r="AJ378" s="1">
        <v>6135546.4699999997</v>
      </c>
      <c r="AK378" s="1">
        <v>6135546.4699999997</v>
      </c>
    </row>
    <row r="379" spans="1:37" x14ac:dyDescent="0.35">
      <c r="A379" t="str">
        <f t="shared" si="40"/>
        <v>1.1-00-2515_25058040_2542110</v>
      </c>
      <c r="B379" t="str">
        <f t="shared" si="41"/>
        <v>1.1-00-X1405303442110</v>
      </c>
      <c r="C379" t="s">
        <v>1027</v>
      </c>
      <c r="D379" t="s">
        <v>639</v>
      </c>
      <c r="E379" t="s">
        <v>643</v>
      </c>
      <c r="F379" t="s">
        <v>812</v>
      </c>
      <c r="G379" t="s">
        <v>815</v>
      </c>
      <c r="H379" t="s">
        <v>912</v>
      </c>
      <c r="I379" t="s">
        <v>292</v>
      </c>
      <c r="J379">
        <v>0</v>
      </c>
      <c r="K379" t="s">
        <v>255</v>
      </c>
      <c r="L379">
        <v>58</v>
      </c>
      <c r="M379" t="s">
        <v>293</v>
      </c>
      <c r="N379" t="s">
        <v>913</v>
      </c>
      <c r="O379" t="s">
        <v>294</v>
      </c>
      <c r="P379" t="s">
        <v>1044</v>
      </c>
      <c r="Q379" t="s">
        <v>741</v>
      </c>
      <c r="R379" t="s">
        <v>292</v>
      </c>
      <c r="S379" t="s">
        <v>1090</v>
      </c>
      <c r="T379" t="s">
        <v>742</v>
      </c>
      <c r="U379" t="s">
        <v>293</v>
      </c>
      <c r="V379" t="str">
        <f t="shared" si="42"/>
        <v>034</v>
      </c>
      <c r="W379" t="s">
        <v>743</v>
      </c>
      <c r="X379" t="s">
        <v>294</v>
      </c>
      <c r="Y379">
        <v>4000</v>
      </c>
      <c r="Z379" t="s">
        <v>233</v>
      </c>
      <c r="AA379">
        <v>4211</v>
      </c>
      <c r="AB379" t="s">
        <v>291</v>
      </c>
      <c r="AC379">
        <v>0</v>
      </c>
      <c r="AD379" t="s">
        <v>58</v>
      </c>
      <c r="AE379" s="1">
        <v>10000000</v>
      </c>
      <c r="AF379" s="1">
        <v>10000000</v>
      </c>
      <c r="AG379" s="1">
        <v>10000000</v>
      </c>
      <c r="AH379" s="1">
        <v>13523208.92</v>
      </c>
      <c r="AI379" s="1">
        <v>10523208.92</v>
      </c>
      <c r="AJ379" s="1">
        <v>13523208.92</v>
      </c>
      <c r="AK379" s="1">
        <v>13523208.92</v>
      </c>
    </row>
    <row r="380" spans="1:37" x14ac:dyDescent="0.35">
      <c r="A380" t="str">
        <f t="shared" si="40"/>
        <v>1.1-00-2519_25062044_2542110</v>
      </c>
      <c r="B380" t="str">
        <f t="shared" si="41"/>
        <v>1.1-00-X1205103242110</v>
      </c>
      <c r="C380" t="s">
        <v>1027</v>
      </c>
      <c r="D380" t="s">
        <v>639</v>
      </c>
      <c r="E380" t="s">
        <v>643</v>
      </c>
      <c r="F380" t="s">
        <v>812</v>
      </c>
      <c r="G380" t="s">
        <v>815</v>
      </c>
      <c r="H380" t="s">
        <v>918</v>
      </c>
      <c r="I380" t="s">
        <v>920</v>
      </c>
      <c r="J380">
        <v>0</v>
      </c>
      <c r="K380" t="s">
        <v>255</v>
      </c>
      <c r="L380">
        <v>62</v>
      </c>
      <c r="M380" t="s">
        <v>528</v>
      </c>
      <c r="N380" t="s">
        <v>919</v>
      </c>
      <c r="O380" t="s">
        <v>529</v>
      </c>
      <c r="P380" t="s">
        <v>1045</v>
      </c>
      <c r="Q380" t="s">
        <v>744</v>
      </c>
      <c r="R380" t="s">
        <v>527</v>
      </c>
      <c r="S380" t="s">
        <v>1091</v>
      </c>
      <c r="T380" t="s">
        <v>745</v>
      </c>
      <c r="U380" t="s">
        <v>528</v>
      </c>
      <c r="V380" t="str">
        <f t="shared" si="42"/>
        <v>032</v>
      </c>
      <c r="W380" t="s">
        <v>746</v>
      </c>
      <c r="X380" t="s">
        <v>529</v>
      </c>
      <c r="Y380">
        <v>4000</v>
      </c>
      <c r="Z380" t="s">
        <v>233</v>
      </c>
      <c r="AA380">
        <v>4211</v>
      </c>
      <c r="AB380" t="s">
        <v>291</v>
      </c>
      <c r="AC380">
        <v>0</v>
      </c>
      <c r="AD380" t="s">
        <v>58</v>
      </c>
      <c r="AE380" s="1">
        <v>66533232.560000002</v>
      </c>
      <c r="AF380" s="1">
        <v>66533232.560000002</v>
      </c>
      <c r="AG380" s="1">
        <v>66533232.560000002</v>
      </c>
      <c r="AH380" s="1">
        <v>70858967.379999995</v>
      </c>
      <c r="AI380" s="1">
        <v>68471532.379999995</v>
      </c>
      <c r="AJ380" s="1">
        <v>70858967.379999995</v>
      </c>
      <c r="AK380" s="1">
        <v>70858967.379999995</v>
      </c>
    </row>
    <row r="381" spans="1:37" x14ac:dyDescent="0.35">
      <c r="A381" t="str">
        <f t="shared" si="40"/>
        <v>1.1-00-2517_25460042_2542110</v>
      </c>
      <c r="B381" t="str">
        <f t="shared" si="41"/>
        <v>1.1-00-X1505403542110</v>
      </c>
      <c r="C381" t="s">
        <v>1027</v>
      </c>
      <c r="D381" t="s">
        <v>639</v>
      </c>
      <c r="E381" t="s">
        <v>643</v>
      </c>
      <c r="F381" t="s">
        <v>812</v>
      </c>
      <c r="G381" t="s">
        <v>815</v>
      </c>
      <c r="H381" t="s">
        <v>922</v>
      </c>
      <c r="I381" t="s">
        <v>924</v>
      </c>
      <c r="J381">
        <v>4</v>
      </c>
      <c r="K381" t="s">
        <v>224</v>
      </c>
      <c r="L381">
        <v>60</v>
      </c>
      <c r="M381" t="s">
        <v>536</v>
      </c>
      <c r="N381" t="s">
        <v>923</v>
      </c>
      <c r="O381" t="s">
        <v>537</v>
      </c>
      <c r="P381" t="s">
        <v>1046</v>
      </c>
      <c r="Q381" t="s">
        <v>747</v>
      </c>
      <c r="R381" t="s">
        <v>535</v>
      </c>
      <c r="S381" t="s">
        <v>1092</v>
      </c>
      <c r="T381" t="s">
        <v>748</v>
      </c>
      <c r="U381" t="s">
        <v>536</v>
      </c>
      <c r="V381" t="str">
        <f t="shared" si="42"/>
        <v>035</v>
      </c>
      <c r="W381" t="s">
        <v>749</v>
      </c>
      <c r="X381" t="s">
        <v>537</v>
      </c>
      <c r="Y381">
        <v>4000</v>
      </c>
      <c r="Z381" t="s">
        <v>233</v>
      </c>
      <c r="AA381">
        <v>4211</v>
      </c>
      <c r="AB381" t="s">
        <v>291</v>
      </c>
      <c r="AC381">
        <v>0</v>
      </c>
      <c r="AD381" t="s">
        <v>58</v>
      </c>
      <c r="AE381" s="1">
        <v>14625430</v>
      </c>
      <c r="AF381" s="1">
        <v>14625430</v>
      </c>
      <c r="AG381" s="1">
        <v>14625430</v>
      </c>
      <c r="AH381" s="1">
        <v>12391003.16</v>
      </c>
      <c r="AI381" s="1">
        <v>12778438.16</v>
      </c>
      <c r="AJ381" s="1">
        <v>12391003.16</v>
      </c>
      <c r="AK381" s="1">
        <v>12391003.16</v>
      </c>
    </row>
    <row r="382" spans="1:37" hidden="1" x14ac:dyDescent="0.35">
      <c r="A382" t="str">
        <f t="shared" si="40"/>
        <v>44110</v>
      </c>
      <c r="B382" t="str">
        <f t="shared" si="41"/>
        <v>1.1-00-X0602701644110</v>
      </c>
      <c r="C382" t="s">
        <v>1027</v>
      </c>
      <c r="D382" t="s">
        <v>639</v>
      </c>
      <c r="E382" t="s">
        <v>643</v>
      </c>
      <c r="P382" t="s">
        <v>1041</v>
      </c>
      <c r="Q382" t="s">
        <v>728</v>
      </c>
      <c r="R382" t="s">
        <v>223</v>
      </c>
      <c r="S382" t="s">
        <v>1094</v>
      </c>
      <c r="T382" t="s">
        <v>751</v>
      </c>
      <c r="U382" s="5" t="s">
        <v>542</v>
      </c>
      <c r="V382" t="str">
        <f t="shared" si="42"/>
        <v>016</v>
      </c>
      <c r="W382" t="s">
        <v>735</v>
      </c>
      <c r="X382" t="s">
        <v>226</v>
      </c>
      <c r="Y382">
        <v>4000</v>
      </c>
      <c r="Z382" t="s">
        <v>233</v>
      </c>
      <c r="AA382">
        <v>4411</v>
      </c>
      <c r="AB382" t="s">
        <v>231</v>
      </c>
      <c r="AC382">
        <v>0</v>
      </c>
      <c r="AD382" t="s">
        <v>58</v>
      </c>
      <c r="AE382" s="1">
        <v>1000000</v>
      </c>
      <c r="AF382" s="1">
        <v>974380.22</v>
      </c>
      <c r="AG382" s="1">
        <v>689880.22</v>
      </c>
      <c r="AH382" s="1">
        <v>1000000</v>
      </c>
      <c r="AI382" s="1">
        <v>1000000</v>
      </c>
      <c r="AJ382" s="1">
        <v>921341.03</v>
      </c>
      <c r="AK382" s="1">
        <v>921341.03</v>
      </c>
    </row>
    <row r="383" spans="1:37" hidden="1" x14ac:dyDescent="0.35">
      <c r="A383" t="str">
        <f t="shared" si="40"/>
        <v>1.1-00-2510_25040031_25441160</v>
      </c>
      <c r="B383" t="str">
        <f t="shared" si="41"/>
        <v>2.6-15-X06025016441160</v>
      </c>
      <c r="C383" t="s">
        <v>1113</v>
      </c>
      <c r="D383" t="s">
        <v>214</v>
      </c>
      <c r="E383" t="s">
        <v>215</v>
      </c>
      <c r="F383" t="s">
        <v>812</v>
      </c>
      <c r="G383" t="s">
        <v>815</v>
      </c>
      <c r="H383" t="s">
        <v>898</v>
      </c>
      <c r="I383" t="s">
        <v>900</v>
      </c>
      <c r="J383">
        <v>0</v>
      </c>
      <c r="K383" t="s">
        <v>255</v>
      </c>
      <c r="L383">
        <v>40</v>
      </c>
      <c r="M383" t="s">
        <v>225</v>
      </c>
      <c r="N383" t="s">
        <v>908</v>
      </c>
      <c r="O383" t="s">
        <v>909</v>
      </c>
      <c r="P383" t="s">
        <v>1041</v>
      </c>
      <c r="Q383" t="s">
        <v>219</v>
      </c>
      <c r="R383" t="s">
        <v>223</v>
      </c>
      <c r="S383" t="s">
        <v>1087</v>
      </c>
      <c r="T383" t="s">
        <v>220</v>
      </c>
      <c r="U383" s="5" t="s">
        <v>225</v>
      </c>
      <c r="V383" t="s">
        <v>1080</v>
      </c>
      <c r="W383" t="s">
        <v>221</v>
      </c>
      <c r="X383" t="s">
        <v>226</v>
      </c>
      <c r="Y383">
        <v>4000</v>
      </c>
      <c r="Z383" t="s">
        <v>233</v>
      </c>
      <c r="AA383">
        <v>4411</v>
      </c>
      <c r="AB383" t="s">
        <v>231</v>
      </c>
      <c r="AC383">
        <v>60</v>
      </c>
      <c r="AD383" t="s">
        <v>232</v>
      </c>
      <c r="AE383" s="1">
        <v>57072</v>
      </c>
      <c r="AF383" s="1">
        <v>57072</v>
      </c>
      <c r="AG383" s="1">
        <v>57072</v>
      </c>
      <c r="AH383" s="1">
        <v>0</v>
      </c>
      <c r="AI383" s="1">
        <v>0</v>
      </c>
      <c r="AJ383" s="1">
        <v>0</v>
      </c>
      <c r="AK383" s="1">
        <v>0</v>
      </c>
    </row>
    <row r="384" spans="1:37" hidden="1" x14ac:dyDescent="0.35">
      <c r="A384" t="str">
        <f t="shared" si="40"/>
        <v>1.1-00-2510_25042031_2544210</v>
      </c>
      <c r="B384" t="str">
        <f t="shared" si="41"/>
        <v>1.1-00-X0602801644210</v>
      </c>
      <c r="C384" t="s">
        <v>1027</v>
      </c>
      <c r="D384" t="s">
        <v>639</v>
      </c>
      <c r="E384" t="s">
        <v>643</v>
      </c>
      <c r="F384" t="s">
        <v>812</v>
      </c>
      <c r="G384" t="s">
        <v>815</v>
      </c>
      <c r="H384" t="s">
        <v>898</v>
      </c>
      <c r="I384" t="s">
        <v>900</v>
      </c>
      <c r="J384">
        <v>0</v>
      </c>
      <c r="K384" t="s">
        <v>255</v>
      </c>
      <c r="L384">
        <v>42</v>
      </c>
      <c r="M384" t="s">
        <v>512</v>
      </c>
      <c r="N384" t="s">
        <v>908</v>
      </c>
      <c r="O384" t="s">
        <v>909</v>
      </c>
      <c r="P384" t="s">
        <v>1041</v>
      </c>
      <c r="Q384" t="s">
        <v>728</v>
      </c>
      <c r="R384" t="s">
        <v>223</v>
      </c>
      <c r="S384" t="s">
        <v>1088</v>
      </c>
      <c r="T384" t="s">
        <v>737</v>
      </c>
      <c r="U384" s="5" t="s">
        <v>512</v>
      </c>
      <c r="V384" t="str">
        <f t="shared" ref="V384:V412" si="43">LEFT(W384,3)</f>
        <v>016</v>
      </c>
      <c r="W384" t="s">
        <v>735</v>
      </c>
      <c r="X384" t="s">
        <v>226</v>
      </c>
      <c r="Y384">
        <v>4000</v>
      </c>
      <c r="Z384" t="s">
        <v>233</v>
      </c>
      <c r="AA384">
        <v>4421</v>
      </c>
      <c r="AB384" t="s">
        <v>511</v>
      </c>
      <c r="AC384">
        <v>0</v>
      </c>
      <c r="AD384" t="s">
        <v>58</v>
      </c>
      <c r="AE384" s="1">
        <v>200000</v>
      </c>
      <c r="AF384" s="1">
        <v>200000</v>
      </c>
      <c r="AG384" s="1">
        <v>200000</v>
      </c>
      <c r="AH384" s="1">
        <v>200000</v>
      </c>
      <c r="AI384" s="1">
        <v>200000</v>
      </c>
      <c r="AJ384" s="1">
        <v>199400</v>
      </c>
      <c r="AK384" s="1">
        <v>199400</v>
      </c>
    </row>
    <row r="385" spans="1:37" hidden="1" x14ac:dyDescent="0.35">
      <c r="A385" t="str">
        <f t="shared" si="40"/>
        <v>1.1-00-2510_25040031_2544310</v>
      </c>
      <c r="B385" t="str">
        <f t="shared" si="41"/>
        <v>1.1-00-X0602501644310</v>
      </c>
      <c r="C385" t="s">
        <v>1027</v>
      </c>
      <c r="D385" t="s">
        <v>639</v>
      </c>
      <c r="E385" t="s">
        <v>643</v>
      </c>
      <c r="F385" t="s">
        <v>812</v>
      </c>
      <c r="G385" t="s">
        <v>815</v>
      </c>
      <c r="H385" t="s">
        <v>898</v>
      </c>
      <c r="I385" t="s">
        <v>900</v>
      </c>
      <c r="J385">
        <v>0</v>
      </c>
      <c r="K385" t="s">
        <v>255</v>
      </c>
      <c r="L385">
        <v>40</v>
      </c>
      <c r="M385" t="s">
        <v>225</v>
      </c>
      <c r="N385" t="s">
        <v>908</v>
      </c>
      <c r="O385" t="s">
        <v>909</v>
      </c>
      <c r="P385" t="s">
        <v>1041</v>
      </c>
      <c r="Q385" t="s">
        <v>728</v>
      </c>
      <c r="R385" t="s">
        <v>223</v>
      </c>
      <c r="S385" t="s">
        <v>1087</v>
      </c>
      <c r="T385" t="s">
        <v>734</v>
      </c>
      <c r="U385" s="5" t="s">
        <v>225</v>
      </c>
      <c r="V385" t="str">
        <f t="shared" si="43"/>
        <v>016</v>
      </c>
      <c r="W385" t="s">
        <v>735</v>
      </c>
      <c r="X385" t="s">
        <v>226</v>
      </c>
      <c r="Y385">
        <v>4000</v>
      </c>
      <c r="Z385" t="s">
        <v>233</v>
      </c>
      <c r="AA385">
        <v>4431</v>
      </c>
      <c r="AB385" t="s">
        <v>508</v>
      </c>
      <c r="AC385">
        <v>0</v>
      </c>
      <c r="AD385" t="s">
        <v>58</v>
      </c>
      <c r="AE385" s="1">
        <v>3853743.78</v>
      </c>
      <c r="AF385" s="1">
        <v>3489091</v>
      </c>
      <c r="AG385" s="1">
        <v>3489091</v>
      </c>
      <c r="AH385" s="1">
        <v>3900000</v>
      </c>
      <c r="AI385" s="1">
        <v>3900000</v>
      </c>
      <c r="AJ385" s="1">
        <v>3875827</v>
      </c>
      <c r="AK385" s="1">
        <v>3875827</v>
      </c>
    </row>
    <row r="386" spans="1:37" hidden="1" x14ac:dyDescent="0.35">
      <c r="A386" t="str">
        <f t="shared" si="40"/>
        <v>1.1-00-2510_25043031_2533510</v>
      </c>
      <c r="B386" t="str">
        <f t="shared" si="41"/>
        <v>1.1-00-X0603001833510</v>
      </c>
      <c r="C386" t="s">
        <v>1027</v>
      </c>
      <c r="D386" t="s">
        <v>639</v>
      </c>
      <c r="E386" t="s">
        <v>643</v>
      </c>
      <c r="F386" t="s">
        <v>812</v>
      </c>
      <c r="G386" t="s">
        <v>815</v>
      </c>
      <c r="H386" t="s">
        <v>898</v>
      </c>
      <c r="I386" t="s">
        <v>900</v>
      </c>
      <c r="J386">
        <v>0</v>
      </c>
      <c r="K386" t="s">
        <v>255</v>
      </c>
      <c r="L386">
        <v>43</v>
      </c>
      <c r="M386" t="s">
        <v>926</v>
      </c>
      <c r="N386" t="s">
        <v>908</v>
      </c>
      <c r="O386" t="s">
        <v>909</v>
      </c>
      <c r="P386" t="s">
        <v>1041</v>
      </c>
      <c r="Q386" t="s">
        <v>728</v>
      </c>
      <c r="R386" t="s">
        <v>223</v>
      </c>
      <c r="S386" t="s">
        <v>1095</v>
      </c>
      <c r="T386" t="s">
        <v>752</v>
      </c>
      <c r="U386" s="5" t="s">
        <v>546</v>
      </c>
      <c r="V386" t="str">
        <f t="shared" si="43"/>
        <v>018</v>
      </c>
      <c r="W386" t="s">
        <v>753</v>
      </c>
      <c r="X386" t="s">
        <v>547</v>
      </c>
      <c r="Y386">
        <v>3000</v>
      </c>
      <c r="Z386" t="s">
        <v>56</v>
      </c>
      <c r="AA386">
        <v>3351</v>
      </c>
      <c r="AB386" t="s">
        <v>545</v>
      </c>
      <c r="AC386">
        <v>0</v>
      </c>
      <c r="AD386" t="s">
        <v>58</v>
      </c>
      <c r="AE386" s="1">
        <v>462979.2</v>
      </c>
      <c r="AF386" s="1">
        <v>462979.2</v>
      </c>
      <c r="AG386" s="1">
        <v>462979.2</v>
      </c>
      <c r="AH386" s="1">
        <v>516780</v>
      </c>
      <c r="AI386" s="1">
        <v>470000</v>
      </c>
      <c r="AJ386" s="1">
        <v>513115.56</v>
      </c>
      <c r="AK386" s="1">
        <v>513115.56</v>
      </c>
    </row>
    <row r="387" spans="1:37" hidden="1" x14ac:dyDescent="0.35">
      <c r="A387" t="str">
        <f t="shared" si="40"/>
        <v>1.1-00-2510_25043031_2538210</v>
      </c>
      <c r="B387" t="str">
        <f t="shared" si="41"/>
        <v>1.1-00-X0603001838210</v>
      </c>
      <c r="C387" t="s">
        <v>1027</v>
      </c>
      <c r="D387" t="s">
        <v>639</v>
      </c>
      <c r="E387" t="s">
        <v>643</v>
      </c>
      <c r="F387" t="s">
        <v>812</v>
      </c>
      <c r="G387" t="s">
        <v>815</v>
      </c>
      <c r="H387" t="s">
        <v>898</v>
      </c>
      <c r="I387" t="s">
        <v>900</v>
      </c>
      <c r="J387">
        <v>0</v>
      </c>
      <c r="K387" t="s">
        <v>255</v>
      </c>
      <c r="L387">
        <v>43</v>
      </c>
      <c r="M387" t="s">
        <v>926</v>
      </c>
      <c r="N387" t="s">
        <v>908</v>
      </c>
      <c r="O387" t="s">
        <v>909</v>
      </c>
      <c r="P387" t="s">
        <v>1041</v>
      </c>
      <c r="Q387" t="s">
        <v>728</v>
      </c>
      <c r="R387" t="s">
        <v>223</v>
      </c>
      <c r="S387" t="s">
        <v>1095</v>
      </c>
      <c r="T387" t="s">
        <v>752</v>
      </c>
      <c r="U387" s="5" t="s">
        <v>546</v>
      </c>
      <c r="V387" t="str">
        <f t="shared" si="43"/>
        <v>018</v>
      </c>
      <c r="W387" t="s">
        <v>753</v>
      </c>
      <c r="X387" t="s">
        <v>547</v>
      </c>
      <c r="Y387">
        <v>3000</v>
      </c>
      <c r="Z387" t="s">
        <v>56</v>
      </c>
      <c r="AA387">
        <v>3821</v>
      </c>
      <c r="AB387" t="s">
        <v>228</v>
      </c>
      <c r="AC387">
        <v>0</v>
      </c>
      <c r="AD387" t="s">
        <v>58</v>
      </c>
      <c r="AE387" s="1">
        <v>74530</v>
      </c>
      <c r="AF387" s="1">
        <v>74530</v>
      </c>
      <c r="AG387" s="1">
        <v>74530</v>
      </c>
      <c r="AH387" s="1">
        <v>0</v>
      </c>
      <c r="AI387" s="1">
        <v>74530</v>
      </c>
      <c r="AJ387" s="1">
        <v>0</v>
      </c>
      <c r="AK387" s="1">
        <v>0</v>
      </c>
    </row>
    <row r="388" spans="1:37" hidden="1" x14ac:dyDescent="0.35">
      <c r="A388" t="str">
        <f t="shared" si="40"/>
        <v>1.1-00-2510_25043031_2544110</v>
      </c>
      <c r="B388" t="str">
        <f t="shared" si="41"/>
        <v>1.1-00-X0603001844110</v>
      </c>
      <c r="C388" t="s">
        <v>1027</v>
      </c>
      <c r="D388" t="s">
        <v>639</v>
      </c>
      <c r="E388" t="s">
        <v>643</v>
      </c>
      <c r="F388" t="s">
        <v>812</v>
      </c>
      <c r="G388" t="s">
        <v>815</v>
      </c>
      <c r="H388" t="s">
        <v>898</v>
      </c>
      <c r="I388" t="s">
        <v>900</v>
      </c>
      <c r="J388">
        <v>0</v>
      </c>
      <c r="K388" t="s">
        <v>255</v>
      </c>
      <c r="L388">
        <v>43</v>
      </c>
      <c r="M388" t="s">
        <v>926</v>
      </c>
      <c r="N388" t="s">
        <v>908</v>
      </c>
      <c r="O388" t="s">
        <v>909</v>
      </c>
      <c r="P388" t="s">
        <v>1041</v>
      </c>
      <c r="Q388" t="s">
        <v>728</v>
      </c>
      <c r="R388" t="s">
        <v>223</v>
      </c>
      <c r="S388" t="s">
        <v>1095</v>
      </c>
      <c r="T388" t="s">
        <v>752</v>
      </c>
      <c r="U388" s="5" t="s">
        <v>546</v>
      </c>
      <c r="V388" t="str">
        <f t="shared" si="43"/>
        <v>018</v>
      </c>
      <c r="W388" t="s">
        <v>753</v>
      </c>
      <c r="X388" t="s">
        <v>547</v>
      </c>
      <c r="Y388">
        <v>4000</v>
      </c>
      <c r="Z388" t="s">
        <v>233</v>
      </c>
      <c r="AA388">
        <v>4411</v>
      </c>
      <c r="AB388" t="s">
        <v>231</v>
      </c>
      <c r="AC388">
        <v>0</v>
      </c>
      <c r="AD388" t="s">
        <v>58</v>
      </c>
      <c r="AE388" s="1">
        <v>10090000</v>
      </c>
      <c r="AF388" s="1">
        <v>10090000</v>
      </c>
      <c r="AG388" s="1">
        <v>10090000</v>
      </c>
      <c r="AH388" s="1">
        <v>12000000</v>
      </c>
      <c r="AI388" s="1">
        <v>12000000</v>
      </c>
      <c r="AJ388" s="1">
        <v>11964000</v>
      </c>
      <c r="AK388" s="1">
        <v>11964000</v>
      </c>
    </row>
    <row r="389" spans="1:37" hidden="1" x14ac:dyDescent="0.35">
      <c r="A389" t="str">
        <f t="shared" si="40"/>
        <v>1.1-00-2510_25044031_2544110</v>
      </c>
      <c r="B389" t="str">
        <f t="shared" si="41"/>
        <v>1.1-00-X0603101844110</v>
      </c>
      <c r="C389" t="s">
        <v>1027</v>
      </c>
      <c r="D389" t="s">
        <v>639</v>
      </c>
      <c r="E389" t="s">
        <v>643</v>
      </c>
      <c r="F389" t="s">
        <v>812</v>
      </c>
      <c r="G389" t="s">
        <v>815</v>
      </c>
      <c r="H389" t="s">
        <v>898</v>
      </c>
      <c r="I389" t="s">
        <v>900</v>
      </c>
      <c r="J389">
        <v>0</v>
      </c>
      <c r="K389" t="s">
        <v>255</v>
      </c>
      <c r="L389">
        <v>44</v>
      </c>
      <c r="M389" t="s">
        <v>928</v>
      </c>
      <c r="N389" t="s">
        <v>908</v>
      </c>
      <c r="O389" t="s">
        <v>909</v>
      </c>
      <c r="P389" t="s">
        <v>1041</v>
      </c>
      <c r="Q389" t="s">
        <v>728</v>
      </c>
      <c r="R389" t="s">
        <v>223</v>
      </c>
      <c r="S389" t="s">
        <v>1096</v>
      </c>
      <c r="T389" t="s">
        <v>754</v>
      </c>
      <c r="U389" s="5" t="s">
        <v>549</v>
      </c>
      <c r="V389" t="str">
        <f t="shared" si="43"/>
        <v>018</v>
      </c>
      <c r="W389" t="s">
        <v>753</v>
      </c>
      <c r="X389" t="s">
        <v>547</v>
      </c>
      <c r="Y389">
        <v>4000</v>
      </c>
      <c r="Z389" t="s">
        <v>233</v>
      </c>
      <c r="AA389">
        <v>4411</v>
      </c>
      <c r="AB389" t="s">
        <v>231</v>
      </c>
      <c r="AC389">
        <v>0</v>
      </c>
      <c r="AD389" t="s">
        <v>58</v>
      </c>
      <c r="AE389" s="1">
        <v>55156794.43</v>
      </c>
      <c r="AF389" s="1">
        <v>55046596.689999998</v>
      </c>
      <c r="AG389" s="1">
        <v>55046596.689999998</v>
      </c>
      <c r="AH389" s="1">
        <v>72216447.640000001</v>
      </c>
      <c r="AI389" s="1">
        <v>54793475.799999997</v>
      </c>
      <c r="AJ389" s="1">
        <v>71500163.719999999</v>
      </c>
      <c r="AK389" s="1">
        <v>52216447.640000001</v>
      </c>
    </row>
    <row r="390" spans="1:37" hidden="1" x14ac:dyDescent="0.35">
      <c r="A390" t="str">
        <f t="shared" si="40"/>
        <v>1.1-00-2510_25044031_2544110</v>
      </c>
      <c r="B390" t="str">
        <f t="shared" si="41"/>
        <v>1.1-00-X0603201844110</v>
      </c>
      <c r="C390" t="s">
        <v>1027</v>
      </c>
      <c r="D390" t="s">
        <v>639</v>
      </c>
      <c r="E390" t="s">
        <v>643</v>
      </c>
      <c r="F390" t="s">
        <v>812</v>
      </c>
      <c r="G390" t="s">
        <v>815</v>
      </c>
      <c r="H390" t="s">
        <v>898</v>
      </c>
      <c r="I390" t="s">
        <v>900</v>
      </c>
      <c r="J390">
        <v>0</v>
      </c>
      <c r="K390" t="s">
        <v>255</v>
      </c>
      <c r="L390">
        <v>44</v>
      </c>
      <c r="M390" t="s">
        <v>928</v>
      </c>
      <c r="N390" t="s">
        <v>908</v>
      </c>
      <c r="O390" t="s">
        <v>909</v>
      </c>
      <c r="P390" t="s">
        <v>1041</v>
      </c>
      <c r="Q390" t="s">
        <v>728</v>
      </c>
      <c r="R390" t="s">
        <v>223</v>
      </c>
      <c r="S390" t="s">
        <v>1097</v>
      </c>
      <c r="T390" t="s">
        <v>755</v>
      </c>
      <c r="U390" s="5" t="s">
        <v>551</v>
      </c>
      <c r="V390" t="str">
        <f t="shared" si="43"/>
        <v>018</v>
      </c>
      <c r="W390" t="s">
        <v>753</v>
      </c>
      <c r="X390" t="s">
        <v>547</v>
      </c>
      <c r="Y390">
        <v>4000</v>
      </c>
      <c r="Z390" t="s">
        <v>233</v>
      </c>
      <c r="AA390">
        <v>4411</v>
      </c>
      <c r="AB390" t="s">
        <v>231</v>
      </c>
      <c r="AC390">
        <v>0</v>
      </c>
      <c r="AD390" t="s">
        <v>58</v>
      </c>
      <c r="AE390" s="1">
        <v>14162986.199999999</v>
      </c>
      <c r="AF390" s="1">
        <v>14162986.199999999</v>
      </c>
      <c r="AG390" s="1">
        <v>14162986.199999999</v>
      </c>
      <c r="AH390" s="1">
        <v>17662452.359999999</v>
      </c>
      <c r="AI390" s="1">
        <v>15085424.199999999</v>
      </c>
      <c r="AJ390" s="1">
        <v>17603613.140000001</v>
      </c>
      <c r="AK390" s="1">
        <v>17603613.140000001</v>
      </c>
    </row>
    <row r="391" spans="1:37" hidden="1" x14ac:dyDescent="0.35">
      <c r="A391" t="str">
        <f t="shared" si="40"/>
        <v>21710</v>
      </c>
      <c r="B391" t="str">
        <f t="shared" si="41"/>
        <v>1.1-00-X1004803021710</v>
      </c>
      <c r="C391" t="s">
        <v>1027</v>
      </c>
      <c r="D391" t="s">
        <v>639</v>
      </c>
      <c r="E391" t="s">
        <v>643</v>
      </c>
      <c r="P391" t="s">
        <v>1047</v>
      </c>
      <c r="Q391" t="s">
        <v>756</v>
      </c>
      <c r="R391" t="s">
        <v>555</v>
      </c>
      <c r="S391" t="s">
        <v>1098</v>
      </c>
      <c r="T391" t="s">
        <v>757</v>
      </c>
      <c r="U391" s="5" t="s">
        <v>556</v>
      </c>
      <c r="V391" t="str">
        <f t="shared" si="43"/>
        <v>030</v>
      </c>
      <c r="W391" t="s">
        <v>758</v>
      </c>
      <c r="X391" s="5" t="s">
        <v>557</v>
      </c>
      <c r="Y391">
        <v>2000</v>
      </c>
      <c r="Z391" t="s">
        <v>105</v>
      </c>
      <c r="AA391">
        <v>2171</v>
      </c>
      <c r="AB391" t="s">
        <v>127</v>
      </c>
      <c r="AC391">
        <v>0</v>
      </c>
      <c r="AD391" t="s">
        <v>58</v>
      </c>
      <c r="AE391" s="1">
        <v>0</v>
      </c>
      <c r="AF391" s="1">
        <v>0</v>
      </c>
      <c r="AG391" s="1">
        <v>0</v>
      </c>
      <c r="AH391" s="1">
        <v>30000</v>
      </c>
      <c r="AI391" s="1">
        <v>30000</v>
      </c>
      <c r="AJ391" s="1">
        <v>0</v>
      </c>
      <c r="AK391" s="1">
        <v>0</v>
      </c>
    </row>
    <row r="392" spans="1:37" hidden="1" x14ac:dyDescent="0.35">
      <c r="A392" t="str">
        <f t="shared" si="40"/>
        <v>22110</v>
      </c>
      <c r="B392" t="str">
        <f t="shared" si="41"/>
        <v>1.1-00-X1004803022110</v>
      </c>
      <c r="C392" t="s">
        <v>1027</v>
      </c>
      <c r="D392" t="s">
        <v>639</v>
      </c>
      <c r="E392" t="s">
        <v>643</v>
      </c>
      <c r="P392" t="s">
        <v>1047</v>
      </c>
      <c r="Q392" t="s">
        <v>756</v>
      </c>
      <c r="R392" t="s">
        <v>555</v>
      </c>
      <c r="S392" t="s">
        <v>1098</v>
      </c>
      <c r="T392" t="s">
        <v>757</v>
      </c>
      <c r="U392" s="5" t="s">
        <v>556</v>
      </c>
      <c r="V392" t="str">
        <f t="shared" si="43"/>
        <v>030</v>
      </c>
      <c r="W392" t="s">
        <v>758</v>
      </c>
      <c r="X392" s="5" t="s">
        <v>557</v>
      </c>
      <c r="Y392">
        <v>2000</v>
      </c>
      <c r="Z392" t="s">
        <v>105</v>
      </c>
      <c r="AA392">
        <v>2211</v>
      </c>
      <c r="AB392" t="s">
        <v>307</v>
      </c>
      <c r="AC392">
        <v>0</v>
      </c>
      <c r="AD392" t="s">
        <v>58</v>
      </c>
      <c r="AE392" s="1">
        <v>0</v>
      </c>
      <c r="AF392" s="1">
        <v>0</v>
      </c>
      <c r="AG392" s="1">
        <v>0</v>
      </c>
      <c r="AH392" s="1">
        <v>600000</v>
      </c>
      <c r="AI392" s="1">
        <v>0</v>
      </c>
      <c r="AJ392" s="1">
        <v>599986.80000000005</v>
      </c>
      <c r="AK392" s="1">
        <v>599986.80000000005</v>
      </c>
    </row>
    <row r="393" spans="1:37" hidden="1" x14ac:dyDescent="0.35">
      <c r="A393" t="str">
        <f t="shared" si="40"/>
        <v>22210</v>
      </c>
      <c r="B393" t="str">
        <f t="shared" si="41"/>
        <v>1.1-00-X1004803022210</v>
      </c>
      <c r="C393" t="s">
        <v>1027</v>
      </c>
      <c r="D393" t="s">
        <v>639</v>
      </c>
      <c r="E393" t="s">
        <v>643</v>
      </c>
      <c r="P393" t="s">
        <v>1047</v>
      </c>
      <c r="Q393" t="s">
        <v>756</v>
      </c>
      <c r="R393" t="s">
        <v>555</v>
      </c>
      <c r="S393" t="s">
        <v>1098</v>
      </c>
      <c r="T393" t="s">
        <v>757</v>
      </c>
      <c r="U393" s="5" t="s">
        <v>556</v>
      </c>
      <c r="V393" t="str">
        <f t="shared" si="43"/>
        <v>030</v>
      </c>
      <c r="W393" t="s">
        <v>758</v>
      </c>
      <c r="X393" s="5" t="s">
        <v>557</v>
      </c>
      <c r="Y393">
        <v>2000</v>
      </c>
      <c r="Z393" t="s">
        <v>105</v>
      </c>
      <c r="AA393">
        <v>2221</v>
      </c>
      <c r="AB393" t="s">
        <v>413</v>
      </c>
      <c r="AC393">
        <v>0</v>
      </c>
      <c r="AD393" t="s">
        <v>58</v>
      </c>
      <c r="AE393" s="1">
        <v>20000</v>
      </c>
      <c r="AF393" s="1">
        <v>0</v>
      </c>
      <c r="AG393" s="1">
        <v>0</v>
      </c>
      <c r="AH393" s="1">
        <v>40000</v>
      </c>
      <c r="AI393" s="1">
        <v>40000</v>
      </c>
      <c r="AJ393" s="1">
        <v>0</v>
      </c>
      <c r="AK393" s="1">
        <v>0</v>
      </c>
    </row>
    <row r="394" spans="1:37" hidden="1" x14ac:dyDescent="0.35">
      <c r="A394" t="str">
        <f t="shared" si="40"/>
        <v>25210</v>
      </c>
      <c r="B394" t="str">
        <f t="shared" si="41"/>
        <v>1.1-00-X1004803025210</v>
      </c>
      <c r="C394" t="s">
        <v>1027</v>
      </c>
      <c r="D394" t="s">
        <v>639</v>
      </c>
      <c r="E394" t="s">
        <v>643</v>
      </c>
      <c r="P394" t="s">
        <v>1047</v>
      </c>
      <c r="Q394" t="s">
        <v>756</v>
      </c>
      <c r="R394" t="s">
        <v>555</v>
      </c>
      <c r="S394" t="s">
        <v>1098</v>
      </c>
      <c r="T394" t="s">
        <v>757</v>
      </c>
      <c r="U394" s="5" t="s">
        <v>556</v>
      </c>
      <c r="V394" t="str">
        <f t="shared" si="43"/>
        <v>030</v>
      </c>
      <c r="W394" t="s">
        <v>758</v>
      </c>
      <c r="X394" s="5" t="s">
        <v>557</v>
      </c>
      <c r="Y394">
        <v>2000</v>
      </c>
      <c r="Z394" t="s">
        <v>105</v>
      </c>
      <c r="AA394">
        <v>2521</v>
      </c>
      <c r="AB394" t="s">
        <v>375</v>
      </c>
      <c r="AC394">
        <v>0</v>
      </c>
      <c r="AD394" t="s">
        <v>58</v>
      </c>
      <c r="AE394" s="1">
        <v>0</v>
      </c>
      <c r="AF394" s="1">
        <v>0</v>
      </c>
      <c r="AG394" s="1">
        <v>0</v>
      </c>
      <c r="AH394" s="1">
        <v>50000</v>
      </c>
      <c r="AI394" s="1">
        <v>50000</v>
      </c>
      <c r="AJ394" s="1">
        <v>0</v>
      </c>
      <c r="AK394" s="1">
        <v>0</v>
      </c>
    </row>
    <row r="395" spans="1:37" hidden="1" x14ac:dyDescent="0.35">
      <c r="A395" t="str">
        <f t="shared" si="40"/>
        <v>25910</v>
      </c>
      <c r="B395" t="str">
        <f t="shared" si="41"/>
        <v>1.1-00-X1004803025910</v>
      </c>
      <c r="C395" t="s">
        <v>1027</v>
      </c>
      <c r="D395" t="s">
        <v>639</v>
      </c>
      <c r="E395" t="s">
        <v>643</v>
      </c>
      <c r="P395" t="s">
        <v>1047</v>
      </c>
      <c r="Q395" t="s">
        <v>756</v>
      </c>
      <c r="R395" t="s">
        <v>555</v>
      </c>
      <c r="S395" t="s">
        <v>1098</v>
      </c>
      <c r="T395" t="s">
        <v>757</v>
      </c>
      <c r="U395" s="5" t="s">
        <v>556</v>
      </c>
      <c r="V395" t="str">
        <f t="shared" si="43"/>
        <v>030</v>
      </c>
      <c r="W395" t="s">
        <v>758</v>
      </c>
      <c r="X395" s="5" t="s">
        <v>557</v>
      </c>
      <c r="Y395">
        <v>2000</v>
      </c>
      <c r="Z395" t="s">
        <v>105</v>
      </c>
      <c r="AA395">
        <v>2591</v>
      </c>
      <c r="AB395" t="s">
        <v>560</v>
      </c>
      <c r="AC395">
        <v>0</v>
      </c>
      <c r="AD395" t="s">
        <v>58</v>
      </c>
      <c r="AE395" s="1">
        <v>3757792.84</v>
      </c>
      <c r="AF395" s="1">
        <v>3757792.84</v>
      </c>
      <c r="AG395" s="1">
        <v>3757792.84</v>
      </c>
      <c r="AH395" s="1">
        <v>4385376.84</v>
      </c>
      <c r="AI395" s="1">
        <v>3775271.34</v>
      </c>
      <c r="AJ395" s="1">
        <v>4385088.84</v>
      </c>
      <c r="AK395" s="1">
        <v>4385088.84</v>
      </c>
    </row>
    <row r="396" spans="1:37" hidden="1" x14ac:dyDescent="0.35">
      <c r="A396" t="str">
        <f t="shared" si="40"/>
        <v>33910</v>
      </c>
      <c r="B396" t="str">
        <f t="shared" si="41"/>
        <v>1.1-00-X1004803033910</v>
      </c>
      <c r="C396" t="s">
        <v>1027</v>
      </c>
      <c r="D396" t="s">
        <v>639</v>
      </c>
      <c r="E396" t="s">
        <v>643</v>
      </c>
      <c r="P396" t="s">
        <v>1047</v>
      </c>
      <c r="Q396" t="s">
        <v>756</v>
      </c>
      <c r="R396" t="s">
        <v>555</v>
      </c>
      <c r="S396" t="s">
        <v>1098</v>
      </c>
      <c r="T396" t="s">
        <v>757</v>
      </c>
      <c r="U396" s="5" t="s">
        <v>556</v>
      </c>
      <c r="V396" t="str">
        <f t="shared" si="43"/>
        <v>030</v>
      </c>
      <c r="W396" t="s">
        <v>758</v>
      </c>
      <c r="X396" s="5" t="s">
        <v>557</v>
      </c>
      <c r="Y396">
        <v>3000</v>
      </c>
      <c r="Z396" t="s">
        <v>56</v>
      </c>
      <c r="AA396">
        <v>3391</v>
      </c>
      <c r="AB396" t="s">
        <v>129</v>
      </c>
      <c r="AC396">
        <v>0</v>
      </c>
      <c r="AD396" t="s">
        <v>58</v>
      </c>
      <c r="AE396" s="1">
        <v>0</v>
      </c>
      <c r="AF396" s="1">
        <v>0</v>
      </c>
      <c r="AG396" s="1">
        <v>0</v>
      </c>
      <c r="AH396" s="1">
        <v>0</v>
      </c>
      <c r="AI396" s="1">
        <v>600000</v>
      </c>
      <c r="AJ396" s="1">
        <v>0</v>
      </c>
      <c r="AK396" s="1">
        <v>0</v>
      </c>
    </row>
    <row r="397" spans="1:37" hidden="1" x14ac:dyDescent="0.35">
      <c r="A397" t="str">
        <f t="shared" si="40"/>
        <v>38210</v>
      </c>
      <c r="B397" t="str">
        <f t="shared" si="41"/>
        <v>1.1-00-X1004803038210</v>
      </c>
      <c r="C397" t="s">
        <v>1027</v>
      </c>
      <c r="D397" t="s">
        <v>639</v>
      </c>
      <c r="E397" t="s">
        <v>643</v>
      </c>
      <c r="P397" t="s">
        <v>1047</v>
      </c>
      <c r="Q397" t="s">
        <v>756</v>
      </c>
      <c r="R397" t="s">
        <v>555</v>
      </c>
      <c r="S397" t="s">
        <v>1098</v>
      </c>
      <c r="T397" t="s">
        <v>757</v>
      </c>
      <c r="U397" s="5" t="s">
        <v>556</v>
      </c>
      <c r="V397" t="str">
        <f t="shared" si="43"/>
        <v>030</v>
      </c>
      <c r="W397" t="s">
        <v>758</v>
      </c>
      <c r="X397" s="5" t="s">
        <v>557</v>
      </c>
      <c r="Y397">
        <v>3000</v>
      </c>
      <c r="Z397" t="s">
        <v>56</v>
      </c>
      <c r="AA397">
        <v>3821</v>
      </c>
      <c r="AB397" t="s">
        <v>228</v>
      </c>
      <c r="AC397">
        <v>0</v>
      </c>
      <c r="AD397" t="s">
        <v>58</v>
      </c>
      <c r="AE397" s="1">
        <v>619981</v>
      </c>
      <c r="AF397" s="1">
        <v>619981</v>
      </c>
      <c r="AG397" s="1">
        <v>619981</v>
      </c>
      <c r="AH397" s="1">
        <v>0</v>
      </c>
      <c r="AI397" s="1">
        <v>619981</v>
      </c>
      <c r="AJ397" s="1">
        <v>0</v>
      </c>
      <c r="AK397" s="1">
        <v>0</v>
      </c>
    </row>
    <row r="398" spans="1:37" hidden="1" x14ac:dyDescent="0.35">
      <c r="A398" t="str">
        <f t="shared" si="40"/>
        <v>42110</v>
      </c>
      <c r="B398" t="str">
        <f t="shared" si="41"/>
        <v>1.1-00-X1004803042110</v>
      </c>
      <c r="C398" t="s">
        <v>1027</v>
      </c>
      <c r="D398" t="s">
        <v>639</v>
      </c>
      <c r="E398" t="s">
        <v>643</v>
      </c>
      <c r="P398" t="s">
        <v>1047</v>
      </c>
      <c r="Q398" t="s">
        <v>756</v>
      </c>
      <c r="R398" t="s">
        <v>555</v>
      </c>
      <c r="S398" t="s">
        <v>1098</v>
      </c>
      <c r="T398" t="s">
        <v>757</v>
      </c>
      <c r="U398" s="5" t="s">
        <v>556</v>
      </c>
      <c r="V398" t="str">
        <f t="shared" si="43"/>
        <v>030</v>
      </c>
      <c r="W398" t="s">
        <v>758</v>
      </c>
      <c r="X398" s="5" t="s">
        <v>557</v>
      </c>
      <c r="Y398">
        <v>4000</v>
      </c>
      <c r="Z398" t="s">
        <v>233</v>
      </c>
      <c r="AA398">
        <v>4211</v>
      </c>
      <c r="AB398" t="s">
        <v>291</v>
      </c>
      <c r="AC398">
        <v>0</v>
      </c>
      <c r="AD398" t="s">
        <v>58</v>
      </c>
      <c r="AE398" s="1">
        <v>398400</v>
      </c>
      <c r="AF398" s="1">
        <v>398400</v>
      </c>
      <c r="AG398" s="1">
        <v>398400</v>
      </c>
      <c r="AH398" s="1">
        <v>199200</v>
      </c>
      <c r="AI398" s="1">
        <v>199200</v>
      </c>
      <c r="AJ398" s="1">
        <v>199200</v>
      </c>
      <c r="AK398" s="1">
        <v>199200</v>
      </c>
    </row>
    <row r="399" spans="1:37" hidden="1" x14ac:dyDescent="0.35">
      <c r="A399" t="str">
        <f t="shared" si="40"/>
        <v>441132</v>
      </c>
      <c r="B399" t="str">
        <f t="shared" si="41"/>
        <v>1.1-00-X10048030441132</v>
      </c>
      <c r="C399" t="s">
        <v>1027</v>
      </c>
      <c r="D399" t="s">
        <v>269</v>
      </c>
      <c r="E399" t="s">
        <v>274</v>
      </c>
      <c r="P399" t="str">
        <f>LEFT(Q399,2)</f>
        <v>10</v>
      </c>
      <c r="Q399" t="s">
        <v>552</v>
      </c>
      <c r="R399" t="s">
        <v>555</v>
      </c>
      <c r="S399" t="str">
        <f>LEFT(T399,3)</f>
        <v>048</v>
      </c>
      <c r="T399" t="s">
        <v>553</v>
      </c>
      <c r="U399" s="5" t="s">
        <v>556</v>
      </c>
      <c r="V399" t="str">
        <f t="shared" si="43"/>
        <v>030</v>
      </c>
      <c r="W399" t="s">
        <v>554</v>
      </c>
      <c r="X399" s="5" t="s">
        <v>557</v>
      </c>
      <c r="Y399">
        <v>4000</v>
      </c>
      <c r="Z399" t="s">
        <v>233</v>
      </c>
      <c r="AA399">
        <v>4411</v>
      </c>
      <c r="AB399" t="s">
        <v>231</v>
      </c>
      <c r="AC399">
        <v>32</v>
      </c>
      <c r="AD399" t="s">
        <v>561</v>
      </c>
      <c r="AE399" s="1">
        <v>361439.79</v>
      </c>
      <c r="AF399" s="1">
        <v>166298.76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</row>
    <row r="400" spans="1:37" hidden="1" x14ac:dyDescent="0.35">
      <c r="A400" t="str">
        <f t="shared" si="40"/>
        <v>441130</v>
      </c>
      <c r="B400" t="str">
        <f t="shared" si="41"/>
        <v>1.1-00-X10048030441130</v>
      </c>
      <c r="C400" t="s">
        <v>1027</v>
      </c>
      <c r="D400" t="s">
        <v>639</v>
      </c>
      <c r="E400" t="s">
        <v>643</v>
      </c>
      <c r="P400" t="s">
        <v>1047</v>
      </c>
      <c r="Q400" t="s">
        <v>756</v>
      </c>
      <c r="R400" t="s">
        <v>555</v>
      </c>
      <c r="S400" t="s">
        <v>1098</v>
      </c>
      <c r="T400" t="s">
        <v>757</v>
      </c>
      <c r="U400" s="5" t="s">
        <v>556</v>
      </c>
      <c r="V400" t="str">
        <f t="shared" si="43"/>
        <v>030</v>
      </c>
      <c r="W400" t="s">
        <v>758</v>
      </c>
      <c r="X400" s="5" t="s">
        <v>557</v>
      </c>
      <c r="Y400">
        <v>4000</v>
      </c>
      <c r="Z400" t="s">
        <v>233</v>
      </c>
      <c r="AA400">
        <v>4411</v>
      </c>
      <c r="AB400" t="s">
        <v>231</v>
      </c>
      <c r="AC400">
        <v>30</v>
      </c>
      <c r="AD400" t="s">
        <v>561</v>
      </c>
      <c r="AE400" s="1">
        <v>0</v>
      </c>
      <c r="AF400" s="1">
        <v>0</v>
      </c>
      <c r="AG400" s="1">
        <v>0</v>
      </c>
      <c r="AH400" s="1">
        <v>450000</v>
      </c>
      <c r="AI400" s="1">
        <v>450000</v>
      </c>
      <c r="AJ400" s="1">
        <v>287797.15999999997</v>
      </c>
      <c r="AK400" s="1">
        <v>287797.15999999997</v>
      </c>
    </row>
    <row r="401" spans="1:37" hidden="1" x14ac:dyDescent="0.35">
      <c r="A401" t="str">
        <f t="shared" si="40"/>
        <v>56710</v>
      </c>
      <c r="B401" t="str">
        <f t="shared" si="41"/>
        <v>1.1-00-X1004803056710</v>
      </c>
      <c r="C401" t="s">
        <v>1027</v>
      </c>
      <c r="D401" t="s">
        <v>639</v>
      </c>
      <c r="E401" t="s">
        <v>643</v>
      </c>
      <c r="P401" t="s">
        <v>1047</v>
      </c>
      <c r="Q401" t="s">
        <v>756</v>
      </c>
      <c r="R401" t="s">
        <v>555</v>
      </c>
      <c r="S401" t="s">
        <v>1098</v>
      </c>
      <c r="T401" t="s">
        <v>757</v>
      </c>
      <c r="U401" s="5" t="s">
        <v>556</v>
      </c>
      <c r="V401" t="str">
        <f t="shared" si="43"/>
        <v>030</v>
      </c>
      <c r="W401" t="s">
        <v>758</v>
      </c>
      <c r="X401" s="5" t="s">
        <v>557</v>
      </c>
      <c r="Y401">
        <v>5000</v>
      </c>
      <c r="Z401" t="s">
        <v>118</v>
      </c>
      <c r="AA401">
        <v>5671</v>
      </c>
      <c r="AB401" t="s">
        <v>407</v>
      </c>
      <c r="AC401">
        <v>0</v>
      </c>
      <c r="AD401" t="s">
        <v>58</v>
      </c>
      <c r="AE401" s="1">
        <v>0</v>
      </c>
      <c r="AF401" s="1">
        <v>0</v>
      </c>
      <c r="AG401" s="1">
        <v>0</v>
      </c>
      <c r="AH401" s="1">
        <v>100000</v>
      </c>
      <c r="AI401" s="1">
        <v>100000</v>
      </c>
      <c r="AJ401" s="1">
        <v>0</v>
      </c>
      <c r="AK401" s="1">
        <v>0</v>
      </c>
    </row>
    <row r="402" spans="1:37" hidden="1" x14ac:dyDescent="0.35">
      <c r="A402" t="str">
        <f t="shared" si="40"/>
        <v>57810</v>
      </c>
      <c r="B402" t="str">
        <f t="shared" si="41"/>
        <v>1.1-00-X1004803057810</v>
      </c>
      <c r="C402" t="s">
        <v>1027</v>
      </c>
      <c r="D402" t="s">
        <v>639</v>
      </c>
      <c r="E402" t="s">
        <v>643</v>
      </c>
      <c r="P402" t="s">
        <v>1047</v>
      </c>
      <c r="Q402" t="s">
        <v>756</v>
      </c>
      <c r="R402" t="s">
        <v>555</v>
      </c>
      <c r="S402" t="s">
        <v>1098</v>
      </c>
      <c r="T402" t="s">
        <v>757</v>
      </c>
      <c r="U402" s="5" t="s">
        <v>556</v>
      </c>
      <c r="V402" t="str">
        <f t="shared" si="43"/>
        <v>030</v>
      </c>
      <c r="W402" t="s">
        <v>758</v>
      </c>
      <c r="X402" s="5" t="s">
        <v>557</v>
      </c>
      <c r="Y402">
        <v>5000</v>
      </c>
      <c r="Z402" t="s">
        <v>118</v>
      </c>
      <c r="AA402">
        <v>5781</v>
      </c>
      <c r="AB402" t="s">
        <v>559</v>
      </c>
      <c r="AC402">
        <v>0</v>
      </c>
      <c r="AD402" t="s">
        <v>58</v>
      </c>
      <c r="AE402" s="1">
        <v>0</v>
      </c>
      <c r="AF402" s="1">
        <v>0</v>
      </c>
      <c r="AG402" s="1">
        <v>0</v>
      </c>
      <c r="AH402" s="1">
        <v>50000</v>
      </c>
      <c r="AI402" s="1">
        <v>50000</v>
      </c>
      <c r="AJ402" s="1">
        <v>0</v>
      </c>
      <c r="AK402" s="1">
        <v>0</v>
      </c>
    </row>
    <row r="403" spans="1:37" hidden="1" x14ac:dyDescent="0.35">
      <c r="A403" t="str">
        <f t="shared" si="40"/>
        <v>1.1-00-2512_25751035_2543110</v>
      </c>
      <c r="B403" t="str">
        <f t="shared" si="41"/>
        <v>1.1-00-X0904502843110</v>
      </c>
      <c r="C403" t="s">
        <v>1027</v>
      </c>
      <c r="D403" t="s">
        <v>639</v>
      </c>
      <c r="E403" t="s">
        <v>643</v>
      </c>
      <c r="F403" t="s">
        <v>812</v>
      </c>
      <c r="G403" t="s">
        <v>815</v>
      </c>
      <c r="H403" t="s">
        <v>946</v>
      </c>
      <c r="I403" t="s">
        <v>948</v>
      </c>
      <c r="J403">
        <v>7</v>
      </c>
      <c r="K403" t="s">
        <v>567</v>
      </c>
      <c r="L403">
        <v>51</v>
      </c>
      <c r="M403" t="s">
        <v>962</v>
      </c>
      <c r="N403" t="s">
        <v>961</v>
      </c>
      <c r="O403" t="s">
        <v>963</v>
      </c>
      <c r="P403" t="s">
        <v>1038</v>
      </c>
      <c r="Q403" t="s">
        <v>687</v>
      </c>
      <c r="R403" t="s">
        <v>414</v>
      </c>
      <c r="S403" t="s">
        <v>1099</v>
      </c>
      <c r="T403" t="s">
        <v>759</v>
      </c>
      <c r="U403" s="5" t="s">
        <v>568</v>
      </c>
      <c r="V403" t="str">
        <f t="shared" si="43"/>
        <v>028</v>
      </c>
      <c r="W403" t="s">
        <v>760</v>
      </c>
      <c r="X403" t="s">
        <v>569</v>
      </c>
      <c r="Y403">
        <v>4000</v>
      </c>
      <c r="Z403" t="s">
        <v>233</v>
      </c>
      <c r="AA403">
        <v>4311</v>
      </c>
      <c r="AB403" t="s">
        <v>340</v>
      </c>
      <c r="AC403">
        <v>0</v>
      </c>
      <c r="AD403" t="s">
        <v>58</v>
      </c>
      <c r="AE403" s="1">
        <v>1950000</v>
      </c>
      <c r="AF403" s="1">
        <v>1950000</v>
      </c>
      <c r="AG403" s="1">
        <v>1950000</v>
      </c>
      <c r="AH403" s="1">
        <v>3000000</v>
      </c>
      <c r="AI403" s="1">
        <v>3000000</v>
      </c>
      <c r="AJ403" s="1">
        <v>2978400</v>
      </c>
      <c r="AK403" s="1">
        <v>2978400</v>
      </c>
    </row>
    <row r="404" spans="1:37" hidden="1" x14ac:dyDescent="0.35">
      <c r="A404" t="str">
        <f t="shared" si="40"/>
        <v>1.1-00-2512_25751035_2543110</v>
      </c>
      <c r="B404" t="str">
        <f t="shared" si="41"/>
        <v>1.1-00-X0904602843110</v>
      </c>
      <c r="C404" t="s">
        <v>1027</v>
      </c>
      <c r="D404" t="s">
        <v>639</v>
      </c>
      <c r="E404" t="s">
        <v>643</v>
      </c>
      <c r="F404" t="s">
        <v>812</v>
      </c>
      <c r="G404" t="s">
        <v>815</v>
      </c>
      <c r="H404" t="s">
        <v>946</v>
      </c>
      <c r="I404" t="s">
        <v>948</v>
      </c>
      <c r="J404">
        <v>7</v>
      </c>
      <c r="K404" t="s">
        <v>567</v>
      </c>
      <c r="L404">
        <v>51</v>
      </c>
      <c r="M404" t="s">
        <v>962</v>
      </c>
      <c r="N404" t="s">
        <v>961</v>
      </c>
      <c r="O404" t="s">
        <v>963</v>
      </c>
      <c r="P404" t="s">
        <v>1038</v>
      </c>
      <c r="Q404" t="s">
        <v>687</v>
      </c>
      <c r="R404" t="s">
        <v>414</v>
      </c>
      <c r="S404" t="s">
        <v>1100</v>
      </c>
      <c r="T404" t="s">
        <v>761</v>
      </c>
      <c r="U404" s="5" t="s">
        <v>571</v>
      </c>
      <c r="V404" t="str">
        <f t="shared" si="43"/>
        <v>028</v>
      </c>
      <c r="W404" t="s">
        <v>760</v>
      </c>
      <c r="X404" t="s">
        <v>569</v>
      </c>
      <c r="Y404">
        <v>4000</v>
      </c>
      <c r="Z404" t="s">
        <v>233</v>
      </c>
      <c r="AA404">
        <v>4311</v>
      </c>
      <c r="AB404" t="s">
        <v>340</v>
      </c>
      <c r="AC404">
        <v>0</v>
      </c>
      <c r="AD404" t="s">
        <v>58</v>
      </c>
      <c r="AE404" s="1">
        <v>300000</v>
      </c>
      <c r="AF404" s="1">
        <v>295000</v>
      </c>
      <c r="AG404" s="1">
        <v>292500</v>
      </c>
      <c r="AH404" s="1">
        <v>400000</v>
      </c>
      <c r="AI404" s="1">
        <v>400000</v>
      </c>
      <c r="AJ404" s="1">
        <v>381000</v>
      </c>
      <c r="AK404" s="1">
        <v>381000</v>
      </c>
    </row>
    <row r="405" spans="1:37" hidden="1" x14ac:dyDescent="0.35">
      <c r="A405" t="str">
        <f t="shared" si="40"/>
        <v>1.1-00-2512_25750034_2522210</v>
      </c>
      <c r="B405" t="str">
        <f t="shared" si="41"/>
        <v>1.1-00-X0904202622210</v>
      </c>
      <c r="C405" t="s">
        <v>1027</v>
      </c>
      <c r="D405" t="s">
        <v>639</v>
      </c>
      <c r="E405" t="s">
        <v>643</v>
      </c>
      <c r="F405" t="s">
        <v>812</v>
      </c>
      <c r="G405" t="s">
        <v>815</v>
      </c>
      <c r="H405" t="s">
        <v>946</v>
      </c>
      <c r="I405" t="s">
        <v>948</v>
      </c>
      <c r="J405">
        <v>7</v>
      </c>
      <c r="K405" t="s">
        <v>567</v>
      </c>
      <c r="L405">
        <v>50</v>
      </c>
      <c r="M405" t="s">
        <v>949</v>
      </c>
      <c r="N405" t="s">
        <v>947</v>
      </c>
      <c r="O405" t="s">
        <v>879</v>
      </c>
      <c r="P405" t="s">
        <v>1038</v>
      </c>
      <c r="Q405" t="s">
        <v>687</v>
      </c>
      <c r="R405" t="s">
        <v>414</v>
      </c>
      <c r="S405" t="s">
        <v>1101</v>
      </c>
      <c r="T405" t="s">
        <v>762</v>
      </c>
      <c r="U405" s="5" t="s">
        <v>574</v>
      </c>
      <c r="V405" t="str">
        <f t="shared" si="43"/>
        <v>026</v>
      </c>
      <c r="W405" t="s">
        <v>763</v>
      </c>
      <c r="X405" t="s">
        <v>575</v>
      </c>
      <c r="Y405">
        <v>2000</v>
      </c>
      <c r="Z405" t="s">
        <v>105</v>
      </c>
      <c r="AA405">
        <v>2221</v>
      </c>
      <c r="AB405" t="s">
        <v>413</v>
      </c>
      <c r="AC405">
        <v>0</v>
      </c>
      <c r="AD405" t="s">
        <v>58</v>
      </c>
      <c r="AE405" s="1">
        <v>95999.4</v>
      </c>
      <c r="AF405" s="1">
        <v>95999.4</v>
      </c>
      <c r="AG405" s="1">
        <v>95999.4</v>
      </c>
      <c r="AH405" s="1">
        <v>94500</v>
      </c>
      <c r="AI405" s="1">
        <v>96000</v>
      </c>
      <c r="AJ405" s="1">
        <v>94500</v>
      </c>
      <c r="AK405" s="1">
        <v>94500</v>
      </c>
    </row>
    <row r="406" spans="1:37" hidden="1" x14ac:dyDescent="0.35">
      <c r="A406" t="str">
        <f t="shared" si="40"/>
        <v>1.1-00-2512_25750034_2523510</v>
      </c>
      <c r="B406" t="str">
        <f t="shared" si="41"/>
        <v>1.1-00-X0904202623510</v>
      </c>
      <c r="C406" t="s">
        <v>1027</v>
      </c>
      <c r="D406" t="s">
        <v>639</v>
      </c>
      <c r="E406" t="s">
        <v>643</v>
      </c>
      <c r="F406" t="s">
        <v>812</v>
      </c>
      <c r="G406" t="s">
        <v>815</v>
      </c>
      <c r="H406" t="s">
        <v>946</v>
      </c>
      <c r="I406" t="s">
        <v>948</v>
      </c>
      <c r="J406">
        <v>7</v>
      </c>
      <c r="K406" t="s">
        <v>567</v>
      </c>
      <c r="L406">
        <v>50</v>
      </c>
      <c r="M406" t="s">
        <v>949</v>
      </c>
      <c r="N406" t="s">
        <v>947</v>
      </c>
      <c r="O406" t="s">
        <v>879</v>
      </c>
      <c r="P406" t="s">
        <v>1038</v>
      </c>
      <c r="Q406" t="s">
        <v>687</v>
      </c>
      <c r="R406" t="s">
        <v>414</v>
      </c>
      <c r="S406" t="s">
        <v>1101</v>
      </c>
      <c r="T406" t="s">
        <v>762</v>
      </c>
      <c r="U406" s="5" t="s">
        <v>574</v>
      </c>
      <c r="V406" t="str">
        <f t="shared" si="43"/>
        <v>026</v>
      </c>
      <c r="W406" t="s">
        <v>763</v>
      </c>
      <c r="X406" t="s">
        <v>575</v>
      </c>
      <c r="Y406">
        <v>2000</v>
      </c>
      <c r="Z406" t="s">
        <v>105</v>
      </c>
      <c r="AA406">
        <v>2351</v>
      </c>
      <c r="AB406" t="s">
        <v>458</v>
      </c>
      <c r="AC406">
        <v>0</v>
      </c>
      <c r="AD406" t="s">
        <v>58</v>
      </c>
      <c r="AE406" s="1">
        <v>1070362.99</v>
      </c>
      <c r="AF406" s="1">
        <v>833215.08</v>
      </c>
      <c r="AG406" s="1">
        <v>833215.08</v>
      </c>
      <c r="AH406" s="1">
        <v>583287.44999999995</v>
      </c>
      <c r="AI406" s="1">
        <v>500000</v>
      </c>
      <c r="AJ406" s="1">
        <v>583067.44999999995</v>
      </c>
      <c r="AK406" s="1">
        <v>583067.44999999995</v>
      </c>
    </row>
    <row r="407" spans="1:37" hidden="1" x14ac:dyDescent="0.35">
      <c r="A407" t="str">
        <f t="shared" si="40"/>
        <v>1.1-00-2512_25750034_2523910</v>
      </c>
      <c r="B407" t="str">
        <f t="shared" si="41"/>
        <v>1.1-00-X0904202623910</v>
      </c>
      <c r="C407" t="s">
        <v>1027</v>
      </c>
      <c r="D407" t="s">
        <v>639</v>
      </c>
      <c r="E407" t="s">
        <v>643</v>
      </c>
      <c r="F407" t="s">
        <v>812</v>
      </c>
      <c r="G407" t="s">
        <v>815</v>
      </c>
      <c r="H407" t="s">
        <v>946</v>
      </c>
      <c r="I407" t="s">
        <v>948</v>
      </c>
      <c r="J407">
        <v>7</v>
      </c>
      <c r="K407" t="s">
        <v>567</v>
      </c>
      <c r="L407">
        <v>50</v>
      </c>
      <c r="M407" t="s">
        <v>949</v>
      </c>
      <c r="N407" t="s">
        <v>947</v>
      </c>
      <c r="O407" t="s">
        <v>879</v>
      </c>
      <c r="P407" t="s">
        <v>1038</v>
      </c>
      <c r="Q407" t="s">
        <v>687</v>
      </c>
      <c r="R407" t="s">
        <v>414</v>
      </c>
      <c r="S407" t="s">
        <v>1101</v>
      </c>
      <c r="T407" t="s">
        <v>762</v>
      </c>
      <c r="U407" s="5" t="s">
        <v>574</v>
      </c>
      <c r="V407" t="str">
        <f t="shared" si="43"/>
        <v>026</v>
      </c>
      <c r="W407" t="s">
        <v>763</v>
      </c>
      <c r="X407" t="s">
        <v>575</v>
      </c>
      <c r="Y407">
        <v>2000</v>
      </c>
      <c r="Z407" t="s">
        <v>105</v>
      </c>
      <c r="AA407">
        <v>2391</v>
      </c>
      <c r="AB407" t="s">
        <v>577</v>
      </c>
      <c r="AC407">
        <v>0</v>
      </c>
      <c r="AD407" t="s">
        <v>58</v>
      </c>
      <c r="AE407" s="1">
        <v>625500</v>
      </c>
      <c r="AF407" s="1">
        <v>625500</v>
      </c>
      <c r="AG407" s="1">
        <v>625500</v>
      </c>
      <c r="AH407" s="1">
        <v>1322875</v>
      </c>
      <c r="AI407" s="1">
        <v>700000</v>
      </c>
      <c r="AJ407" s="1">
        <v>1322875</v>
      </c>
      <c r="AK407" s="1">
        <v>1322875</v>
      </c>
    </row>
    <row r="408" spans="1:37" hidden="1" x14ac:dyDescent="0.35">
      <c r="A408" t="str">
        <f t="shared" si="40"/>
        <v>1.1-00-2512_25750034_2524310</v>
      </c>
      <c r="B408" t="str">
        <f t="shared" si="41"/>
        <v>1.1-00-X0904202624310</v>
      </c>
      <c r="C408" t="s">
        <v>1027</v>
      </c>
      <c r="D408" t="s">
        <v>639</v>
      </c>
      <c r="E408" t="s">
        <v>643</v>
      </c>
      <c r="F408" t="s">
        <v>812</v>
      </c>
      <c r="G408" t="s">
        <v>815</v>
      </c>
      <c r="H408" t="s">
        <v>946</v>
      </c>
      <c r="I408" t="s">
        <v>948</v>
      </c>
      <c r="J408">
        <v>7</v>
      </c>
      <c r="K408" t="s">
        <v>567</v>
      </c>
      <c r="L408">
        <v>50</v>
      </c>
      <c r="M408" t="s">
        <v>949</v>
      </c>
      <c r="N408" t="s">
        <v>947</v>
      </c>
      <c r="O408" t="s">
        <v>879</v>
      </c>
      <c r="P408" t="s">
        <v>1038</v>
      </c>
      <c r="Q408" t="s">
        <v>687</v>
      </c>
      <c r="R408" t="s">
        <v>414</v>
      </c>
      <c r="S408" t="s">
        <v>1101</v>
      </c>
      <c r="T408" t="s">
        <v>762</v>
      </c>
      <c r="U408" s="5" t="s">
        <v>574</v>
      </c>
      <c r="V408" t="str">
        <f t="shared" si="43"/>
        <v>026</v>
      </c>
      <c r="W408" t="s">
        <v>763</v>
      </c>
      <c r="X408" t="s">
        <v>575</v>
      </c>
      <c r="Y408">
        <v>2000</v>
      </c>
      <c r="Z408" t="s">
        <v>105</v>
      </c>
      <c r="AA408">
        <v>2431</v>
      </c>
      <c r="AB408" t="s">
        <v>578</v>
      </c>
      <c r="AC408">
        <v>0</v>
      </c>
      <c r="AD408" t="s">
        <v>58</v>
      </c>
      <c r="AE408" s="1">
        <v>9164</v>
      </c>
      <c r="AF408" s="1">
        <v>9164</v>
      </c>
      <c r="AG408" s="1">
        <v>0</v>
      </c>
      <c r="AH408" s="1">
        <v>0</v>
      </c>
      <c r="AI408" s="1">
        <v>50000</v>
      </c>
      <c r="AJ408" s="1">
        <v>0</v>
      </c>
      <c r="AK408" s="1">
        <v>0</v>
      </c>
    </row>
    <row r="409" spans="1:37" hidden="1" x14ac:dyDescent="0.35">
      <c r="A409" t="str">
        <f t="shared" si="40"/>
        <v>1.1-00-2512_25750034_2524510</v>
      </c>
      <c r="B409" t="str">
        <f t="shared" si="41"/>
        <v>1.1-00-X0904202624510</v>
      </c>
      <c r="C409" t="s">
        <v>1027</v>
      </c>
      <c r="D409" t="s">
        <v>639</v>
      </c>
      <c r="E409" t="s">
        <v>643</v>
      </c>
      <c r="F409" t="s">
        <v>812</v>
      </c>
      <c r="G409" t="s">
        <v>815</v>
      </c>
      <c r="H409" t="s">
        <v>946</v>
      </c>
      <c r="I409" t="s">
        <v>948</v>
      </c>
      <c r="J409">
        <v>7</v>
      </c>
      <c r="K409" t="s">
        <v>567</v>
      </c>
      <c r="L409">
        <v>50</v>
      </c>
      <c r="M409" t="s">
        <v>949</v>
      </c>
      <c r="N409" t="s">
        <v>947</v>
      </c>
      <c r="O409" t="s">
        <v>879</v>
      </c>
      <c r="P409" t="s">
        <v>1038</v>
      </c>
      <c r="Q409" t="s">
        <v>687</v>
      </c>
      <c r="R409" t="s">
        <v>414</v>
      </c>
      <c r="S409" t="s">
        <v>1101</v>
      </c>
      <c r="T409" t="s">
        <v>762</v>
      </c>
      <c r="U409" s="5" t="s">
        <v>574</v>
      </c>
      <c r="V409" t="str">
        <f t="shared" si="43"/>
        <v>026</v>
      </c>
      <c r="W409" t="s">
        <v>763</v>
      </c>
      <c r="X409" t="s">
        <v>575</v>
      </c>
      <c r="Y409">
        <v>2000</v>
      </c>
      <c r="Z409" t="s">
        <v>105</v>
      </c>
      <c r="AA409">
        <v>2451</v>
      </c>
      <c r="AB409" t="s">
        <v>371</v>
      </c>
      <c r="AC409">
        <v>0</v>
      </c>
      <c r="AD409" t="s">
        <v>58</v>
      </c>
      <c r="AE409" s="1">
        <v>0</v>
      </c>
      <c r="AF409" s="1">
        <v>0</v>
      </c>
      <c r="AG409" s="1">
        <v>0</v>
      </c>
      <c r="AH409" s="1">
        <v>0</v>
      </c>
      <c r="AI409" s="1">
        <v>500000</v>
      </c>
      <c r="AJ409" s="1">
        <v>0</v>
      </c>
      <c r="AK409" s="1">
        <v>0</v>
      </c>
    </row>
    <row r="410" spans="1:37" hidden="1" x14ac:dyDescent="0.35">
      <c r="A410" t="str">
        <f t="shared" si="40"/>
        <v>1.1-00-2512_25750034_2527210</v>
      </c>
      <c r="B410" t="str">
        <f t="shared" si="41"/>
        <v>1.1-00-X0904202627210</v>
      </c>
      <c r="C410" t="s">
        <v>1027</v>
      </c>
      <c r="D410" t="s">
        <v>639</v>
      </c>
      <c r="E410" t="s">
        <v>643</v>
      </c>
      <c r="F410" t="s">
        <v>812</v>
      </c>
      <c r="G410" t="s">
        <v>815</v>
      </c>
      <c r="H410" t="s">
        <v>946</v>
      </c>
      <c r="I410" t="s">
        <v>948</v>
      </c>
      <c r="J410">
        <v>7</v>
      </c>
      <c r="K410" t="s">
        <v>567</v>
      </c>
      <c r="L410">
        <v>50</v>
      </c>
      <c r="M410" t="s">
        <v>949</v>
      </c>
      <c r="N410" t="s">
        <v>947</v>
      </c>
      <c r="O410" t="s">
        <v>879</v>
      </c>
      <c r="P410" t="s">
        <v>1038</v>
      </c>
      <c r="Q410" t="s">
        <v>687</v>
      </c>
      <c r="R410" t="s">
        <v>414</v>
      </c>
      <c r="S410" t="s">
        <v>1101</v>
      </c>
      <c r="T410" t="s">
        <v>762</v>
      </c>
      <c r="U410" s="5" t="s">
        <v>574</v>
      </c>
      <c r="V410" t="str">
        <f t="shared" si="43"/>
        <v>026</v>
      </c>
      <c r="W410" t="s">
        <v>763</v>
      </c>
      <c r="X410" t="s">
        <v>575</v>
      </c>
      <c r="Y410">
        <v>2000</v>
      </c>
      <c r="Z410" t="s">
        <v>105</v>
      </c>
      <c r="AA410">
        <v>2721</v>
      </c>
      <c r="AB410" t="s">
        <v>377</v>
      </c>
      <c r="AC410">
        <v>0</v>
      </c>
      <c r="AD410" t="s">
        <v>58</v>
      </c>
      <c r="AE410" s="1">
        <v>158350.57</v>
      </c>
      <c r="AF410" s="1">
        <v>151288.75</v>
      </c>
      <c r="AG410" s="1">
        <v>139048.43</v>
      </c>
      <c r="AH410" s="1">
        <v>87000</v>
      </c>
      <c r="AI410" s="1">
        <v>200000</v>
      </c>
      <c r="AJ410" s="1">
        <v>45442.55</v>
      </c>
      <c r="AK410" s="1">
        <v>15023.79</v>
      </c>
    </row>
    <row r="411" spans="1:37" hidden="1" x14ac:dyDescent="0.35">
      <c r="A411" t="str">
        <f t="shared" si="40"/>
        <v>1.1-00-2512_25750034_2529110</v>
      </c>
      <c r="B411" t="str">
        <f t="shared" si="41"/>
        <v>1.1-00-X0904202629110</v>
      </c>
      <c r="C411" t="s">
        <v>1027</v>
      </c>
      <c r="D411" t="s">
        <v>639</v>
      </c>
      <c r="E411" t="s">
        <v>643</v>
      </c>
      <c r="F411" t="s">
        <v>812</v>
      </c>
      <c r="G411" t="s">
        <v>815</v>
      </c>
      <c r="H411" t="s">
        <v>946</v>
      </c>
      <c r="I411" t="s">
        <v>948</v>
      </c>
      <c r="J411">
        <v>7</v>
      </c>
      <c r="K411" t="s">
        <v>567</v>
      </c>
      <c r="L411">
        <v>50</v>
      </c>
      <c r="M411" t="s">
        <v>949</v>
      </c>
      <c r="N411" t="s">
        <v>947</v>
      </c>
      <c r="O411" t="s">
        <v>879</v>
      </c>
      <c r="P411" t="s">
        <v>1038</v>
      </c>
      <c r="Q411" t="s">
        <v>687</v>
      </c>
      <c r="R411" t="s">
        <v>414</v>
      </c>
      <c r="S411" t="s">
        <v>1101</v>
      </c>
      <c r="T411" t="s">
        <v>762</v>
      </c>
      <c r="U411" s="5" t="s">
        <v>574</v>
      </c>
      <c r="V411" t="str">
        <f t="shared" si="43"/>
        <v>026</v>
      </c>
      <c r="W411" t="s">
        <v>763</v>
      </c>
      <c r="X411" t="s">
        <v>575</v>
      </c>
      <c r="Y411">
        <v>2000</v>
      </c>
      <c r="Z411" t="s">
        <v>105</v>
      </c>
      <c r="AA411">
        <v>2911</v>
      </c>
      <c r="AB411" t="s">
        <v>312</v>
      </c>
      <c r="AC411">
        <v>0</v>
      </c>
      <c r="AD411" t="s">
        <v>58</v>
      </c>
      <c r="AE411" s="1">
        <v>160491.48000000001</v>
      </c>
      <c r="AF411" s="1">
        <v>160491.48000000001</v>
      </c>
      <c r="AG411" s="1">
        <v>160491.48000000001</v>
      </c>
      <c r="AH411" s="1">
        <v>0</v>
      </c>
      <c r="AI411" s="1">
        <v>150000</v>
      </c>
      <c r="AJ411" s="1">
        <v>0</v>
      </c>
      <c r="AK411" s="1">
        <v>0</v>
      </c>
    </row>
    <row r="412" spans="1:37" hidden="1" x14ac:dyDescent="0.35">
      <c r="A412" t="str">
        <f t="shared" si="40"/>
        <v>1.1-00-2512_25750034_25326121</v>
      </c>
      <c r="B412" t="str">
        <f t="shared" si="41"/>
        <v>1.1-00-X09042026326121</v>
      </c>
      <c r="C412" t="s">
        <v>1027</v>
      </c>
      <c r="D412" t="s">
        <v>639</v>
      </c>
      <c r="E412" t="s">
        <v>643</v>
      </c>
      <c r="F412" t="s">
        <v>812</v>
      </c>
      <c r="G412" t="s">
        <v>815</v>
      </c>
      <c r="H412" t="s">
        <v>946</v>
      </c>
      <c r="I412" t="s">
        <v>948</v>
      </c>
      <c r="J412">
        <v>7</v>
      </c>
      <c r="K412" t="s">
        <v>567</v>
      </c>
      <c r="L412">
        <v>50</v>
      </c>
      <c r="M412" t="s">
        <v>949</v>
      </c>
      <c r="N412" t="s">
        <v>947</v>
      </c>
      <c r="O412" t="s">
        <v>879</v>
      </c>
      <c r="P412" t="s">
        <v>1038</v>
      </c>
      <c r="Q412" t="s">
        <v>687</v>
      </c>
      <c r="R412" t="s">
        <v>414</v>
      </c>
      <c r="S412" t="s">
        <v>1101</v>
      </c>
      <c r="T412" t="s">
        <v>762</v>
      </c>
      <c r="U412" s="5" t="s">
        <v>574</v>
      </c>
      <c r="V412" t="str">
        <f t="shared" si="43"/>
        <v>026</v>
      </c>
      <c r="W412" t="s">
        <v>763</v>
      </c>
      <c r="X412" t="s">
        <v>575</v>
      </c>
      <c r="Y412">
        <v>3000</v>
      </c>
      <c r="Z412" t="s">
        <v>56</v>
      </c>
      <c r="AA412">
        <v>3261</v>
      </c>
      <c r="AB412" t="s">
        <v>409</v>
      </c>
      <c r="AC412">
        <v>21</v>
      </c>
      <c r="AD412" t="s">
        <v>580</v>
      </c>
      <c r="AE412" s="1">
        <v>0</v>
      </c>
      <c r="AF412" s="1">
        <v>0</v>
      </c>
      <c r="AG412" s="1">
        <v>0</v>
      </c>
      <c r="AH412" s="1">
        <v>586960</v>
      </c>
      <c r="AI412" s="1">
        <v>800000</v>
      </c>
      <c r="AJ412" s="1">
        <v>586960</v>
      </c>
      <c r="AK412" s="1">
        <v>586960</v>
      </c>
    </row>
    <row r="413" spans="1:37" hidden="1" x14ac:dyDescent="0.35">
      <c r="A413" t="str">
        <f t="shared" si="40"/>
        <v>1.1-00-2512_25750034_25326118</v>
      </c>
      <c r="B413" t="str">
        <f t="shared" si="41"/>
        <v>1.1-00-X09042026326118</v>
      </c>
      <c r="C413" t="s">
        <v>1027</v>
      </c>
      <c r="D413" t="s">
        <v>269</v>
      </c>
      <c r="E413" t="s">
        <v>274</v>
      </c>
      <c r="F413" t="s">
        <v>812</v>
      </c>
      <c r="G413" t="s">
        <v>815</v>
      </c>
      <c r="H413" t="s">
        <v>946</v>
      </c>
      <c r="I413" t="s">
        <v>948</v>
      </c>
      <c r="J413">
        <v>7</v>
      </c>
      <c r="K413" t="s">
        <v>567</v>
      </c>
      <c r="L413">
        <v>50</v>
      </c>
      <c r="M413" t="s">
        <v>949</v>
      </c>
      <c r="N413" t="s">
        <v>947</v>
      </c>
      <c r="O413" t="s">
        <v>879</v>
      </c>
      <c r="P413" t="s">
        <v>1038</v>
      </c>
      <c r="Q413" t="s">
        <v>410</v>
      </c>
      <c r="R413" t="s">
        <v>414</v>
      </c>
      <c r="S413" t="s">
        <v>1101</v>
      </c>
      <c r="T413" t="s">
        <v>572</v>
      </c>
      <c r="U413" s="5" t="s">
        <v>574</v>
      </c>
      <c r="V413" t="s">
        <v>1093</v>
      </c>
      <c r="W413" t="s">
        <v>573</v>
      </c>
      <c r="X413" t="s">
        <v>575</v>
      </c>
      <c r="Y413">
        <v>3000</v>
      </c>
      <c r="Z413" t="s">
        <v>56</v>
      </c>
      <c r="AA413">
        <v>3261</v>
      </c>
      <c r="AB413" t="s">
        <v>409</v>
      </c>
      <c r="AC413">
        <v>18</v>
      </c>
      <c r="AD413" t="s">
        <v>580</v>
      </c>
      <c r="AE413" s="1">
        <v>495088</v>
      </c>
      <c r="AF413" s="1">
        <v>495088</v>
      </c>
      <c r="AG413" s="1">
        <v>495088</v>
      </c>
      <c r="AH413" s="1">
        <v>0</v>
      </c>
      <c r="AI413" s="1">
        <v>0</v>
      </c>
      <c r="AJ413" s="1">
        <v>0</v>
      </c>
      <c r="AK413" s="1">
        <v>0</v>
      </c>
    </row>
    <row r="414" spans="1:37" hidden="1" x14ac:dyDescent="0.35">
      <c r="A414" t="str">
        <f t="shared" si="40"/>
        <v>1.1-00-2512_25750034_2532910</v>
      </c>
      <c r="B414" t="str">
        <f t="shared" si="41"/>
        <v>1.1-00-X0904202632910</v>
      </c>
      <c r="C414" t="s">
        <v>1027</v>
      </c>
      <c r="D414" t="s">
        <v>639</v>
      </c>
      <c r="E414" t="s">
        <v>643</v>
      </c>
      <c r="F414" t="s">
        <v>812</v>
      </c>
      <c r="G414" t="s">
        <v>815</v>
      </c>
      <c r="H414" t="s">
        <v>946</v>
      </c>
      <c r="I414" t="s">
        <v>948</v>
      </c>
      <c r="J414">
        <v>7</v>
      </c>
      <c r="K414" t="s">
        <v>567</v>
      </c>
      <c r="L414">
        <v>50</v>
      </c>
      <c r="M414" t="s">
        <v>949</v>
      </c>
      <c r="N414" t="s">
        <v>947</v>
      </c>
      <c r="O414" t="s">
        <v>879</v>
      </c>
      <c r="P414" t="s">
        <v>1038</v>
      </c>
      <c r="Q414" t="s">
        <v>687</v>
      </c>
      <c r="R414" t="s">
        <v>414</v>
      </c>
      <c r="S414" t="s">
        <v>1101</v>
      </c>
      <c r="T414" t="s">
        <v>762</v>
      </c>
      <c r="U414" s="5" t="s">
        <v>574</v>
      </c>
      <c r="V414" t="str">
        <f>LEFT(W414,3)</f>
        <v>026</v>
      </c>
      <c r="W414" t="s">
        <v>763</v>
      </c>
      <c r="X414" t="s">
        <v>575</v>
      </c>
      <c r="Y414">
        <v>3000</v>
      </c>
      <c r="Z414" t="s">
        <v>56</v>
      </c>
      <c r="AA414">
        <v>3291</v>
      </c>
      <c r="AB414" t="s">
        <v>315</v>
      </c>
      <c r="AC414">
        <v>0</v>
      </c>
      <c r="AD414" t="s">
        <v>58</v>
      </c>
      <c r="AE414" s="1">
        <v>0</v>
      </c>
      <c r="AF414" s="1">
        <v>0</v>
      </c>
      <c r="AG414" s="1">
        <v>0</v>
      </c>
      <c r="AH414" s="1">
        <v>0</v>
      </c>
      <c r="AI414" s="1">
        <v>42000</v>
      </c>
      <c r="AJ414" s="1">
        <v>0</v>
      </c>
      <c r="AK414" s="1">
        <v>0</v>
      </c>
    </row>
    <row r="415" spans="1:37" hidden="1" x14ac:dyDescent="0.35">
      <c r="A415" t="str">
        <f t="shared" si="40"/>
        <v>1.1-00-2512_25750034_2533910</v>
      </c>
      <c r="B415" t="str">
        <f t="shared" si="41"/>
        <v>1.1-00-X0904202633910</v>
      </c>
      <c r="C415" t="s">
        <v>1027</v>
      </c>
      <c r="D415" t="s">
        <v>269</v>
      </c>
      <c r="E415" t="s">
        <v>274</v>
      </c>
      <c r="F415" t="s">
        <v>812</v>
      </c>
      <c r="G415" t="s">
        <v>815</v>
      </c>
      <c r="H415" t="s">
        <v>946</v>
      </c>
      <c r="I415" t="s">
        <v>948</v>
      </c>
      <c r="J415">
        <v>7</v>
      </c>
      <c r="K415" t="s">
        <v>567</v>
      </c>
      <c r="L415">
        <v>50</v>
      </c>
      <c r="M415" t="s">
        <v>949</v>
      </c>
      <c r="N415" t="s">
        <v>947</v>
      </c>
      <c r="O415" t="s">
        <v>879</v>
      </c>
      <c r="P415" t="s">
        <v>1038</v>
      </c>
      <c r="Q415" t="s">
        <v>410</v>
      </c>
      <c r="R415" t="s">
        <v>414</v>
      </c>
      <c r="S415" t="s">
        <v>1101</v>
      </c>
      <c r="T415" t="s">
        <v>572</v>
      </c>
      <c r="U415" s="5" t="s">
        <v>574</v>
      </c>
      <c r="V415" t="s">
        <v>1093</v>
      </c>
      <c r="W415" t="s">
        <v>573</v>
      </c>
      <c r="X415" t="s">
        <v>575</v>
      </c>
      <c r="Y415">
        <v>3000</v>
      </c>
      <c r="Z415" t="s">
        <v>56</v>
      </c>
      <c r="AA415">
        <v>3391</v>
      </c>
      <c r="AB415" t="s">
        <v>129</v>
      </c>
      <c r="AC415">
        <v>0</v>
      </c>
      <c r="AD415" t="s">
        <v>58</v>
      </c>
      <c r="AE415" s="1">
        <v>41064</v>
      </c>
      <c r="AF415" s="1">
        <v>41064</v>
      </c>
      <c r="AG415" s="1">
        <v>41064</v>
      </c>
      <c r="AH415" s="1">
        <v>0</v>
      </c>
      <c r="AI415" s="1">
        <v>0</v>
      </c>
      <c r="AJ415" s="1">
        <v>0</v>
      </c>
      <c r="AK415" s="1">
        <v>0</v>
      </c>
    </row>
    <row r="416" spans="1:37" hidden="1" x14ac:dyDescent="0.35">
      <c r="A416" t="str">
        <f t="shared" si="40"/>
        <v>1.1-00-2512_25750034_2538210</v>
      </c>
      <c r="B416" t="str">
        <f t="shared" si="41"/>
        <v>1.1-00-X0904202638210</v>
      </c>
      <c r="C416" t="s">
        <v>1027</v>
      </c>
      <c r="D416" t="s">
        <v>639</v>
      </c>
      <c r="E416" t="s">
        <v>643</v>
      </c>
      <c r="F416" t="s">
        <v>812</v>
      </c>
      <c r="G416" t="s">
        <v>815</v>
      </c>
      <c r="H416" t="s">
        <v>946</v>
      </c>
      <c r="I416" t="s">
        <v>948</v>
      </c>
      <c r="J416">
        <v>7</v>
      </c>
      <c r="K416" t="s">
        <v>567</v>
      </c>
      <c r="L416">
        <v>50</v>
      </c>
      <c r="M416" t="s">
        <v>949</v>
      </c>
      <c r="N416" t="s">
        <v>947</v>
      </c>
      <c r="O416" t="s">
        <v>879</v>
      </c>
      <c r="P416" t="s">
        <v>1038</v>
      </c>
      <c r="Q416" t="s">
        <v>687</v>
      </c>
      <c r="R416" t="s">
        <v>414</v>
      </c>
      <c r="S416" t="s">
        <v>1101</v>
      </c>
      <c r="T416" t="s">
        <v>762</v>
      </c>
      <c r="U416" s="5" t="s">
        <v>574</v>
      </c>
      <c r="V416" t="str">
        <f t="shared" ref="V416:V422" si="44">LEFT(W416,3)</f>
        <v>026</v>
      </c>
      <c r="W416" t="s">
        <v>763</v>
      </c>
      <c r="X416" t="s">
        <v>575</v>
      </c>
      <c r="Y416">
        <v>3000</v>
      </c>
      <c r="Z416" t="s">
        <v>56</v>
      </c>
      <c r="AA416">
        <v>3821</v>
      </c>
      <c r="AB416" t="s">
        <v>228</v>
      </c>
      <c r="AC416">
        <v>0</v>
      </c>
      <c r="AD416" t="s">
        <v>58</v>
      </c>
      <c r="AE416" s="1">
        <v>1154680</v>
      </c>
      <c r="AF416" s="1">
        <v>1102480</v>
      </c>
      <c r="AG416" s="1">
        <v>1013160</v>
      </c>
      <c r="AH416" s="1">
        <v>3723692</v>
      </c>
      <c r="AI416" s="1">
        <v>500000</v>
      </c>
      <c r="AJ416" s="1">
        <v>3573692</v>
      </c>
      <c r="AK416" s="1">
        <v>3573692</v>
      </c>
    </row>
    <row r="417" spans="1:37" hidden="1" x14ac:dyDescent="0.35">
      <c r="A417" t="str">
        <f t="shared" si="40"/>
        <v>1.1-00-2512_25750034_25382123</v>
      </c>
      <c r="B417" t="str">
        <f t="shared" si="41"/>
        <v>1.1-00-X09042026382123</v>
      </c>
      <c r="C417" t="s">
        <v>1027</v>
      </c>
      <c r="D417" t="s">
        <v>639</v>
      </c>
      <c r="E417" t="s">
        <v>643</v>
      </c>
      <c r="F417" t="s">
        <v>812</v>
      </c>
      <c r="G417" t="s">
        <v>815</v>
      </c>
      <c r="H417" t="s">
        <v>946</v>
      </c>
      <c r="I417" t="s">
        <v>948</v>
      </c>
      <c r="J417">
        <v>7</v>
      </c>
      <c r="K417" t="s">
        <v>567</v>
      </c>
      <c r="L417">
        <v>50</v>
      </c>
      <c r="M417" t="s">
        <v>949</v>
      </c>
      <c r="N417" t="s">
        <v>947</v>
      </c>
      <c r="O417" t="s">
        <v>879</v>
      </c>
      <c r="P417" t="s">
        <v>1038</v>
      </c>
      <c r="Q417" t="s">
        <v>687</v>
      </c>
      <c r="R417" t="s">
        <v>414</v>
      </c>
      <c r="S417" t="s">
        <v>1101</v>
      </c>
      <c r="T417" t="s">
        <v>762</v>
      </c>
      <c r="U417" s="5" t="s">
        <v>574</v>
      </c>
      <c r="V417" t="str">
        <f t="shared" si="44"/>
        <v>026</v>
      </c>
      <c r="W417" t="s">
        <v>763</v>
      </c>
      <c r="X417" t="s">
        <v>575</v>
      </c>
      <c r="Y417">
        <v>3000</v>
      </c>
      <c r="Z417" t="s">
        <v>56</v>
      </c>
      <c r="AA417">
        <v>3821</v>
      </c>
      <c r="AB417" t="s">
        <v>228</v>
      </c>
      <c r="AC417">
        <v>23</v>
      </c>
      <c r="AD417" t="s">
        <v>581</v>
      </c>
      <c r="AE417" s="1">
        <v>449500</v>
      </c>
      <c r="AF417" s="1">
        <v>440800</v>
      </c>
      <c r="AG417" s="1">
        <v>440800</v>
      </c>
      <c r="AH417" s="1">
        <v>740080</v>
      </c>
      <c r="AI417" s="1">
        <v>500000</v>
      </c>
      <c r="AJ417" s="1">
        <v>740080</v>
      </c>
      <c r="AK417" s="1">
        <v>740080</v>
      </c>
    </row>
    <row r="418" spans="1:37" hidden="1" x14ac:dyDescent="0.35">
      <c r="A418" t="str">
        <f t="shared" si="40"/>
        <v>1.1-00-2512_25750034_25382124</v>
      </c>
      <c r="B418" t="str">
        <f t="shared" si="41"/>
        <v>1.1-00-X09042026382124</v>
      </c>
      <c r="C418" t="s">
        <v>1027</v>
      </c>
      <c r="D418" t="s">
        <v>639</v>
      </c>
      <c r="E418" t="s">
        <v>643</v>
      </c>
      <c r="F418" t="s">
        <v>812</v>
      </c>
      <c r="G418" t="s">
        <v>815</v>
      </c>
      <c r="H418" t="s">
        <v>946</v>
      </c>
      <c r="I418" t="s">
        <v>948</v>
      </c>
      <c r="J418">
        <v>7</v>
      </c>
      <c r="K418" t="s">
        <v>567</v>
      </c>
      <c r="L418">
        <v>50</v>
      </c>
      <c r="M418" t="s">
        <v>949</v>
      </c>
      <c r="N418" t="s">
        <v>947</v>
      </c>
      <c r="O418" t="s">
        <v>879</v>
      </c>
      <c r="P418" t="s">
        <v>1038</v>
      </c>
      <c r="Q418" t="s">
        <v>687</v>
      </c>
      <c r="R418" t="s">
        <v>414</v>
      </c>
      <c r="S418" t="s">
        <v>1101</v>
      </c>
      <c r="T418" t="s">
        <v>762</v>
      </c>
      <c r="U418" s="5" t="s">
        <v>574</v>
      </c>
      <c r="V418" t="str">
        <f t="shared" si="44"/>
        <v>026</v>
      </c>
      <c r="W418" t="s">
        <v>763</v>
      </c>
      <c r="X418" t="s">
        <v>575</v>
      </c>
      <c r="Y418">
        <v>3000</v>
      </c>
      <c r="Z418" t="s">
        <v>56</v>
      </c>
      <c r="AA418">
        <v>3821</v>
      </c>
      <c r="AB418" t="s">
        <v>228</v>
      </c>
      <c r="AC418">
        <v>24</v>
      </c>
      <c r="AD418" t="s">
        <v>582</v>
      </c>
      <c r="AE418" s="1">
        <v>0</v>
      </c>
      <c r="AF418" s="1">
        <v>0</v>
      </c>
      <c r="AG418" s="1">
        <v>0</v>
      </c>
      <c r="AH418" s="1">
        <v>640000</v>
      </c>
      <c r="AI418" s="1">
        <v>500000</v>
      </c>
      <c r="AJ418" s="1">
        <v>640000</v>
      </c>
      <c r="AK418" s="1">
        <v>640000</v>
      </c>
    </row>
    <row r="419" spans="1:37" hidden="1" x14ac:dyDescent="0.35">
      <c r="A419" t="str">
        <f t="shared" si="40"/>
        <v>1.1-00-2512_25750034_25382125</v>
      </c>
      <c r="B419" t="str">
        <f t="shared" si="41"/>
        <v>1.1-00-X09042026382125</v>
      </c>
      <c r="C419" t="s">
        <v>1027</v>
      </c>
      <c r="D419" t="s">
        <v>639</v>
      </c>
      <c r="E419" t="s">
        <v>643</v>
      </c>
      <c r="F419" t="s">
        <v>812</v>
      </c>
      <c r="G419" t="s">
        <v>815</v>
      </c>
      <c r="H419" t="s">
        <v>946</v>
      </c>
      <c r="I419" t="s">
        <v>948</v>
      </c>
      <c r="J419">
        <v>7</v>
      </c>
      <c r="K419" t="s">
        <v>567</v>
      </c>
      <c r="L419">
        <v>50</v>
      </c>
      <c r="M419" t="s">
        <v>949</v>
      </c>
      <c r="N419" t="s">
        <v>947</v>
      </c>
      <c r="O419" t="s">
        <v>879</v>
      </c>
      <c r="P419" t="s">
        <v>1038</v>
      </c>
      <c r="Q419" t="s">
        <v>687</v>
      </c>
      <c r="R419" t="s">
        <v>414</v>
      </c>
      <c r="S419" t="s">
        <v>1101</v>
      </c>
      <c r="T419" t="s">
        <v>762</v>
      </c>
      <c r="U419" s="5" t="s">
        <v>574</v>
      </c>
      <c r="V419" t="str">
        <f t="shared" si="44"/>
        <v>026</v>
      </c>
      <c r="W419" t="s">
        <v>763</v>
      </c>
      <c r="X419" t="s">
        <v>575</v>
      </c>
      <c r="Y419">
        <v>3000</v>
      </c>
      <c r="Z419" t="s">
        <v>56</v>
      </c>
      <c r="AA419">
        <v>3821</v>
      </c>
      <c r="AB419" t="s">
        <v>228</v>
      </c>
      <c r="AC419">
        <v>25</v>
      </c>
      <c r="AD419" t="s">
        <v>583</v>
      </c>
      <c r="AE419" s="1">
        <v>0</v>
      </c>
      <c r="AF419" s="1">
        <v>0</v>
      </c>
      <c r="AG419" s="1">
        <v>0</v>
      </c>
      <c r="AH419" s="1">
        <v>1287600</v>
      </c>
      <c r="AI419" s="1">
        <v>615000</v>
      </c>
      <c r="AJ419" s="1">
        <v>1287600</v>
      </c>
      <c r="AK419" s="1">
        <v>1287600</v>
      </c>
    </row>
    <row r="420" spans="1:37" hidden="1" x14ac:dyDescent="0.35">
      <c r="A420" t="str">
        <f t="shared" si="40"/>
        <v>1.1-00-2512_25750034_25382126</v>
      </c>
      <c r="B420" t="str">
        <f t="shared" si="41"/>
        <v>1.1-00-X09042026382126</v>
      </c>
      <c r="C420" t="s">
        <v>1027</v>
      </c>
      <c r="D420" t="s">
        <v>639</v>
      </c>
      <c r="E420" t="s">
        <v>643</v>
      </c>
      <c r="F420" t="s">
        <v>812</v>
      </c>
      <c r="G420" t="s">
        <v>815</v>
      </c>
      <c r="H420" t="s">
        <v>946</v>
      </c>
      <c r="I420" t="s">
        <v>948</v>
      </c>
      <c r="J420">
        <v>7</v>
      </c>
      <c r="K420" t="s">
        <v>567</v>
      </c>
      <c r="L420">
        <v>50</v>
      </c>
      <c r="M420" t="s">
        <v>949</v>
      </c>
      <c r="N420" t="s">
        <v>947</v>
      </c>
      <c r="O420" t="s">
        <v>879</v>
      </c>
      <c r="P420" t="s">
        <v>1038</v>
      </c>
      <c r="Q420" t="s">
        <v>687</v>
      </c>
      <c r="R420" t="s">
        <v>414</v>
      </c>
      <c r="S420" t="s">
        <v>1101</v>
      </c>
      <c r="T420" t="s">
        <v>762</v>
      </c>
      <c r="U420" s="5" t="s">
        <v>574</v>
      </c>
      <c r="V420" t="str">
        <f t="shared" si="44"/>
        <v>026</v>
      </c>
      <c r="W420" t="s">
        <v>763</v>
      </c>
      <c r="X420" t="s">
        <v>575</v>
      </c>
      <c r="Y420">
        <v>3000</v>
      </c>
      <c r="Z420" t="s">
        <v>56</v>
      </c>
      <c r="AA420">
        <v>3821</v>
      </c>
      <c r="AB420" t="s">
        <v>228</v>
      </c>
      <c r="AC420">
        <v>26</v>
      </c>
      <c r="AD420" t="s">
        <v>584</v>
      </c>
      <c r="AE420" s="1">
        <v>0</v>
      </c>
      <c r="AF420" s="1">
        <v>0</v>
      </c>
      <c r="AG420" s="1">
        <v>0</v>
      </c>
      <c r="AH420" s="1">
        <v>694492.6</v>
      </c>
      <c r="AI420" s="1">
        <v>735000</v>
      </c>
      <c r="AJ420" s="1">
        <v>694492</v>
      </c>
      <c r="AK420" s="1">
        <v>0</v>
      </c>
    </row>
    <row r="421" spans="1:37" hidden="1" x14ac:dyDescent="0.35">
      <c r="A421" t="str">
        <f t="shared" si="40"/>
        <v>1.1-00-2512_25750034_25382127</v>
      </c>
      <c r="B421" t="str">
        <f t="shared" si="41"/>
        <v>1.1-00-X09042026382127</v>
      </c>
      <c r="C421" t="s">
        <v>1027</v>
      </c>
      <c r="D421" t="s">
        <v>639</v>
      </c>
      <c r="E421" t="s">
        <v>643</v>
      </c>
      <c r="F421" t="s">
        <v>812</v>
      </c>
      <c r="G421" t="s">
        <v>815</v>
      </c>
      <c r="H421" t="s">
        <v>946</v>
      </c>
      <c r="I421" t="s">
        <v>948</v>
      </c>
      <c r="J421">
        <v>7</v>
      </c>
      <c r="K421" t="s">
        <v>567</v>
      </c>
      <c r="L421">
        <v>50</v>
      </c>
      <c r="M421" t="s">
        <v>949</v>
      </c>
      <c r="N421" t="s">
        <v>947</v>
      </c>
      <c r="O421" t="s">
        <v>879</v>
      </c>
      <c r="P421" t="s">
        <v>1038</v>
      </c>
      <c r="Q421" t="s">
        <v>687</v>
      </c>
      <c r="R421" t="s">
        <v>414</v>
      </c>
      <c r="S421" t="s">
        <v>1101</v>
      </c>
      <c r="T421" t="s">
        <v>762</v>
      </c>
      <c r="U421" s="5" t="s">
        <v>574</v>
      </c>
      <c r="V421" t="str">
        <f t="shared" si="44"/>
        <v>026</v>
      </c>
      <c r="W421" t="s">
        <v>763</v>
      </c>
      <c r="X421" t="s">
        <v>575</v>
      </c>
      <c r="Y421">
        <v>3000</v>
      </c>
      <c r="Z421" t="s">
        <v>56</v>
      </c>
      <c r="AA421">
        <v>3821</v>
      </c>
      <c r="AB421" t="s">
        <v>228</v>
      </c>
      <c r="AC421">
        <v>27</v>
      </c>
      <c r="AD421" t="s">
        <v>585</v>
      </c>
      <c r="AE421" s="1">
        <v>0</v>
      </c>
      <c r="AF421" s="1">
        <v>0</v>
      </c>
      <c r="AG421" s="1">
        <v>0</v>
      </c>
      <c r="AH421" s="1">
        <v>0</v>
      </c>
      <c r="AI421" s="1">
        <v>450000</v>
      </c>
      <c r="AJ421" s="1">
        <v>0</v>
      </c>
      <c r="AK421" s="1">
        <v>0</v>
      </c>
    </row>
    <row r="422" spans="1:37" hidden="1" x14ac:dyDescent="0.35">
      <c r="A422" t="str">
        <f t="shared" si="40"/>
        <v>1.1-00-2512_25750034_25382128</v>
      </c>
      <c r="B422" t="str">
        <f t="shared" si="41"/>
        <v>1.1-00-X09042026382128</v>
      </c>
      <c r="C422" t="s">
        <v>1027</v>
      </c>
      <c r="D422" t="s">
        <v>639</v>
      </c>
      <c r="E422" t="s">
        <v>643</v>
      </c>
      <c r="F422" t="s">
        <v>812</v>
      </c>
      <c r="G422" t="s">
        <v>815</v>
      </c>
      <c r="H422" t="s">
        <v>946</v>
      </c>
      <c r="I422" t="s">
        <v>948</v>
      </c>
      <c r="J422">
        <v>7</v>
      </c>
      <c r="K422" t="s">
        <v>567</v>
      </c>
      <c r="L422">
        <v>50</v>
      </c>
      <c r="M422" t="s">
        <v>949</v>
      </c>
      <c r="N422" t="s">
        <v>947</v>
      </c>
      <c r="O422" t="s">
        <v>879</v>
      </c>
      <c r="P422" t="s">
        <v>1038</v>
      </c>
      <c r="Q422" t="s">
        <v>687</v>
      </c>
      <c r="R422" t="s">
        <v>414</v>
      </c>
      <c r="S422" t="s">
        <v>1101</v>
      </c>
      <c r="T422" t="s">
        <v>762</v>
      </c>
      <c r="U422" s="5" t="s">
        <v>574</v>
      </c>
      <c r="V422" t="str">
        <f t="shared" si="44"/>
        <v>026</v>
      </c>
      <c r="W422" t="s">
        <v>763</v>
      </c>
      <c r="X422" t="s">
        <v>575</v>
      </c>
      <c r="Y422">
        <v>3000</v>
      </c>
      <c r="Z422" t="s">
        <v>56</v>
      </c>
      <c r="AA422">
        <v>3821</v>
      </c>
      <c r="AB422" t="s">
        <v>228</v>
      </c>
      <c r="AC422">
        <v>28</v>
      </c>
      <c r="AD422" t="s">
        <v>588</v>
      </c>
      <c r="AE422" s="1">
        <v>0</v>
      </c>
      <c r="AF422" s="1">
        <v>0</v>
      </c>
      <c r="AG422" s="1">
        <v>0</v>
      </c>
      <c r="AH422" s="1">
        <v>200000</v>
      </c>
      <c r="AI422" s="1">
        <v>200000</v>
      </c>
      <c r="AJ422" s="1">
        <v>200000</v>
      </c>
      <c r="AK422" s="1">
        <v>200000</v>
      </c>
    </row>
    <row r="423" spans="1:37" hidden="1" x14ac:dyDescent="0.35">
      <c r="A423" t="str">
        <f t="shared" si="40"/>
        <v>1.1-00-2512_25750034_25382119</v>
      </c>
      <c r="B423" t="str">
        <f t="shared" si="41"/>
        <v>1.1-00-X09042026382119</v>
      </c>
      <c r="C423" t="s">
        <v>1027</v>
      </c>
      <c r="D423" t="s">
        <v>269</v>
      </c>
      <c r="E423" t="s">
        <v>274</v>
      </c>
      <c r="F423" t="s">
        <v>812</v>
      </c>
      <c r="G423" t="s">
        <v>815</v>
      </c>
      <c r="H423" t="s">
        <v>946</v>
      </c>
      <c r="I423" t="s">
        <v>948</v>
      </c>
      <c r="J423">
        <v>7</v>
      </c>
      <c r="K423" t="s">
        <v>567</v>
      </c>
      <c r="L423">
        <v>50</v>
      </c>
      <c r="M423" t="s">
        <v>949</v>
      </c>
      <c r="N423" t="s">
        <v>947</v>
      </c>
      <c r="O423" t="s">
        <v>879</v>
      </c>
      <c r="P423" t="s">
        <v>1038</v>
      </c>
      <c r="Q423" t="s">
        <v>410</v>
      </c>
      <c r="R423" t="s">
        <v>414</v>
      </c>
      <c r="S423" t="s">
        <v>1101</v>
      </c>
      <c r="T423" t="s">
        <v>572</v>
      </c>
      <c r="U423" s="5" t="s">
        <v>574</v>
      </c>
      <c r="V423" t="s">
        <v>1093</v>
      </c>
      <c r="W423" t="s">
        <v>573</v>
      </c>
      <c r="X423" t="s">
        <v>575</v>
      </c>
      <c r="Y423">
        <v>3000</v>
      </c>
      <c r="Z423" t="s">
        <v>56</v>
      </c>
      <c r="AA423">
        <v>3821</v>
      </c>
      <c r="AB423" t="s">
        <v>228</v>
      </c>
      <c r="AC423">
        <v>19</v>
      </c>
      <c r="AD423" t="s">
        <v>581</v>
      </c>
      <c r="AE423" s="1">
        <v>445000</v>
      </c>
      <c r="AF423" s="1">
        <v>445000</v>
      </c>
      <c r="AG423" s="1">
        <v>445000</v>
      </c>
      <c r="AH423" s="1">
        <v>0</v>
      </c>
      <c r="AI423" s="1">
        <v>0</v>
      </c>
      <c r="AJ423" s="1">
        <v>0</v>
      </c>
      <c r="AK423" s="1">
        <v>0</v>
      </c>
    </row>
    <row r="424" spans="1:37" hidden="1" x14ac:dyDescent="0.35">
      <c r="A424" t="str">
        <f t="shared" ref="A424:A487" si="45">CONCATENATE(F424,H424,J424,L424,N424,AA424,AC424)</f>
        <v>1.1-00-2512_25750034_25382120</v>
      </c>
      <c r="B424" t="str">
        <f t="shared" si="41"/>
        <v>1.1-00-X09042026382120</v>
      </c>
      <c r="C424" t="s">
        <v>1027</v>
      </c>
      <c r="D424" t="s">
        <v>269</v>
      </c>
      <c r="E424" t="s">
        <v>274</v>
      </c>
      <c r="F424" t="s">
        <v>812</v>
      </c>
      <c r="G424" t="s">
        <v>815</v>
      </c>
      <c r="H424" t="s">
        <v>946</v>
      </c>
      <c r="I424" t="s">
        <v>948</v>
      </c>
      <c r="J424">
        <v>7</v>
      </c>
      <c r="K424" t="s">
        <v>567</v>
      </c>
      <c r="L424">
        <v>50</v>
      </c>
      <c r="M424" t="s">
        <v>949</v>
      </c>
      <c r="N424" t="s">
        <v>947</v>
      </c>
      <c r="O424" t="s">
        <v>879</v>
      </c>
      <c r="P424" t="s">
        <v>1038</v>
      </c>
      <c r="Q424" t="s">
        <v>410</v>
      </c>
      <c r="R424" t="s">
        <v>414</v>
      </c>
      <c r="S424" t="s">
        <v>1101</v>
      </c>
      <c r="T424" t="s">
        <v>572</v>
      </c>
      <c r="U424" s="5" t="s">
        <v>574</v>
      </c>
      <c r="V424" t="s">
        <v>1093</v>
      </c>
      <c r="W424" t="s">
        <v>573</v>
      </c>
      <c r="X424" t="s">
        <v>575</v>
      </c>
      <c r="Y424">
        <v>3000</v>
      </c>
      <c r="Z424" t="s">
        <v>56</v>
      </c>
      <c r="AA424">
        <v>3821</v>
      </c>
      <c r="AB424" t="s">
        <v>228</v>
      </c>
      <c r="AC424">
        <v>20</v>
      </c>
      <c r="AD424" t="s">
        <v>582</v>
      </c>
      <c r="AE424" s="1">
        <v>448000</v>
      </c>
      <c r="AF424" s="1">
        <v>448000</v>
      </c>
      <c r="AG424" s="1">
        <v>448000</v>
      </c>
      <c r="AH424" s="1">
        <v>0</v>
      </c>
      <c r="AI424" s="1">
        <v>0</v>
      </c>
      <c r="AJ424" s="1">
        <v>0</v>
      </c>
      <c r="AK424" s="1">
        <v>0</v>
      </c>
    </row>
    <row r="425" spans="1:37" hidden="1" x14ac:dyDescent="0.35">
      <c r="A425" t="str">
        <f t="shared" si="45"/>
        <v>1.1-00-2512_25751035_2525210</v>
      </c>
      <c r="B425" t="str">
        <f t="shared" si="41"/>
        <v>1.1-00-X0904402825210</v>
      </c>
      <c r="C425" t="s">
        <v>1027</v>
      </c>
      <c r="D425" t="s">
        <v>639</v>
      </c>
      <c r="E425" t="s">
        <v>643</v>
      </c>
      <c r="F425" t="s">
        <v>812</v>
      </c>
      <c r="G425" t="s">
        <v>815</v>
      </c>
      <c r="H425" t="s">
        <v>946</v>
      </c>
      <c r="I425" t="s">
        <v>948</v>
      </c>
      <c r="J425">
        <v>7</v>
      </c>
      <c r="K425" t="s">
        <v>567</v>
      </c>
      <c r="L425">
        <v>51</v>
      </c>
      <c r="M425" t="s">
        <v>962</v>
      </c>
      <c r="N425" t="s">
        <v>961</v>
      </c>
      <c r="O425" t="s">
        <v>963</v>
      </c>
      <c r="P425" t="s">
        <v>1038</v>
      </c>
      <c r="Q425" t="s">
        <v>687</v>
      </c>
      <c r="R425" t="s">
        <v>414</v>
      </c>
      <c r="S425" t="s">
        <v>1102</v>
      </c>
      <c r="T425" t="s">
        <v>764</v>
      </c>
      <c r="U425" s="5" t="s">
        <v>590</v>
      </c>
      <c r="V425" t="str">
        <f t="shared" ref="V425:V431" si="46">LEFT(W425,3)</f>
        <v>028</v>
      </c>
      <c r="W425" t="s">
        <v>760</v>
      </c>
      <c r="X425" t="s">
        <v>569</v>
      </c>
      <c r="Y425">
        <v>2000</v>
      </c>
      <c r="Z425" t="s">
        <v>105</v>
      </c>
      <c r="AA425">
        <v>2521</v>
      </c>
      <c r="AB425" t="s">
        <v>375</v>
      </c>
      <c r="AC425">
        <v>0</v>
      </c>
      <c r="AD425" t="s">
        <v>58</v>
      </c>
      <c r="AE425" s="1">
        <v>429988.8</v>
      </c>
      <c r="AF425" s="1">
        <v>429988.8</v>
      </c>
      <c r="AG425" s="1">
        <v>429988.8</v>
      </c>
      <c r="AH425" s="1">
        <v>0</v>
      </c>
      <c r="AI425" s="1">
        <v>500000</v>
      </c>
      <c r="AJ425" s="1">
        <v>0</v>
      </c>
      <c r="AK425" s="1">
        <v>0</v>
      </c>
    </row>
    <row r="426" spans="1:37" hidden="1" x14ac:dyDescent="0.35">
      <c r="A426" t="str">
        <f t="shared" si="45"/>
        <v>1.1-00-2512_25751035_2543110</v>
      </c>
      <c r="B426" t="str">
        <f t="shared" si="41"/>
        <v>1.1-00-X0904402843110</v>
      </c>
      <c r="C426" t="s">
        <v>1027</v>
      </c>
      <c r="D426" t="s">
        <v>639</v>
      </c>
      <c r="E426" t="s">
        <v>643</v>
      </c>
      <c r="F426" t="s">
        <v>812</v>
      </c>
      <c r="G426" t="s">
        <v>815</v>
      </c>
      <c r="H426" t="s">
        <v>946</v>
      </c>
      <c r="I426" t="s">
        <v>948</v>
      </c>
      <c r="J426">
        <v>7</v>
      </c>
      <c r="K426" t="s">
        <v>567</v>
      </c>
      <c r="L426">
        <v>51</v>
      </c>
      <c r="M426" t="s">
        <v>962</v>
      </c>
      <c r="N426" t="s">
        <v>961</v>
      </c>
      <c r="O426" t="s">
        <v>963</v>
      </c>
      <c r="P426" t="s">
        <v>1038</v>
      </c>
      <c r="Q426" t="s">
        <v>687</v>
      </c>
      <c r="R426" t="s">
        <v>414</v>
      </c>
      <c r="S426" t="s">
        <v>1102</v>
      </c>
      <c r="T426" t="s">
        <v>764</v>
      </c>
      <c r="U426" s="5" t="s">
        <v>590</v>
      </c>
      <c r="V426" t="str">
        <f t="shared" si="46"/>
        <v>028</v>
      </c>
      <c r="W426" t="s">
        <v>760</v>
      </c>
      <c r="X426" t="s">
        <v>569</v>
      </c>
      <c r="Y426">
        <v>4000</v>
      </c>
      <c r="Z426" t="s">
        <v>233</v>
      </c>
      <c r="AA426">
        <v>4311</v>
      </c>
      <c r="AB426" t="s">
        <v>340</v>
      </c>
      <c r="AC426">
        <v>0</v>
      </c>
      <c r="AD426" t="s">
        <v>58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</row>
    <row r="427" spans="1:37" hidden="1" x14ac:dyDescent="0.35">
      <c r="A427" t="str">
        <f t="shared" si="45"/>
        <v>1.1-00-2512_25753037_2522110</v>
      </c>
      <c r="B427" t="str">
        <f t="shared" si="41"/>
        <v>1.1-00-X0904702922110</v>
      </c>
      <c r="C427" t="s">
        <v>1027</v>
      </c>
      <c r="D427" t="s">
        <v>639</v>
      </c>
      <c r="E427" t="s">
        <v>643</v>
      </c>
      <c r="F427" t="s">
        <v>812</v>
      </c>
      <c r="G427" t="s">
        <v>815</v>
      </c>
      <c r="H427" t="s">
        <v>946</v>
      </c>
      <c r="I427" t="s">
        <v>948</v>
      </c>
      <c r="J427">
        <v>7</v>
      </c>
      <c r="K427" t="s">
        <v>567</v>
      </c>
      <c r="L427">
        <v>53</v>
      </c>
      <c r="M427" t="s">
        <v>970</v>
      </c>
      <c r="N427" t="s">
        <v>969</v>
      </c>
      <c r="O427" t="s">
        <v>971</v>
      </c>
      <c r="P427" t="s">
        <v>1038</v>
      </c>
      <c r="Q427" t="s">
        <v>687</v>
      </c>
      <c r="R427" t="s">
        <v>414</v>
      </c>
      <c r="S427" t="s">
        <v>1103</v>
      </c>
      <c r="T427" t="s">
        <v>765</v>
      </c>
      <c r="U427" s="5" t="s">
        <v>596</v>
      </c>
      <c r="V427" t="str">
        <f t="shared" si="46"/>
        <v>029</v>
      </c>
      <c r="W427" t="s">
        <v>766</v>
      </c>
      <c r="X427" t="s">
        <v>597</v>
      </c>
      <c r="Y427">
        <v>2000</v>
      </c>
      <c r="Z427" t="s">
        <v>105</v>
      </c>
      <c r="AA427">
        <v>2211</v>
      </c>
      <c r="AB427" t="s">
        <v>307</v>
      </c>
      <c r="AC427">
        <v>0</v>
      </c>
      <c r="AD427" t="s">
        <v>58</v>
      </c>
      <c r="AE427" s="1">
        <v>0</v>
      </c>
      <c r="AF427" s="1">
        <v>0</v>
      </c>
      <c r="AG427" s="1">
        <v>0</v>
      </c>
      <c r="AH427" s="1">
        <v>600000</v>
      </c>
      <c r="AI427" s="1">
        <v>0</v>
      </c>
      <c r="AJ427" s="1">
        <v>0</v>
      </c>
      <c r="AK427" s="1">
        <v>0</v>
      </c>
    </row>
    <row r="428" spans="1:37" hidden="1" x14ac:dyDescent="0.35">
      <c r="A428" t="str">
        <f t="shared" si="45"/>
        <v>1.1-00-2512_25753037_2537110</v>
      </c>
      <c r="B428" t="str">
        <f t="shared" si="41"/>
        <v>1.1-00-X0904702937110</v>
      </c>
      <c r="C428" t="s">
        <v>1027</v>
      </c>
      <c r="D428" t="s">
        <v>639</v>
      </c>
      <c r="E428" t="s">
        <v>643</v>
      </c>
      <c r="F428" t="s">
        <v>812</v>
      </c>
      <c r="G428" t="s">
        <v>815</v>
      </c>
      <c r="H428" t="s">
        <v>946</v>
      </c>
      <c r="I428" t="s">
        <v>948</v>
      </c>
      <c r="J428">
        <v>7</v>
      </c>
      <c r="K428" t="s">
        <v>567</v>
      </c>
      <c r="L428">
        <v>53</v>
      </c>
      <c r="M428" t="s">
        <v>970</v>
      </c>
      <c r="N428" t="s">
        <v>969</v>
      </c>
      <c r="O428" t="s">
        <v>971</v>
      </c>
      <c r="P428" t="s">
        <v>1038</v>
      </c>
      <c r="Q428" t="s">
        <v>687</v>
      </c>
      <c r="R428" t="s">
        <v>414</v>
      </c>
      <c r="S428" t="s">
        <v>1103</v>
      </c>
      <c r="T428" t="s">
        <v>765</v>
      </c>
      <c r="U428" s="5" t="s">
        <v>596</v>
      </c>
      <c r="V428" t="str">
        <f t="shared" si="46"/>
        <v>029</v>
      </c>
      <c r="W428" t="s">
        <v>766</v>
      </c>
      <c r="X428" t="s">
        <v>597</v>
      </c>
      <c r="Y428">
        <v>3000</v>
      </c>
      <c r="Z428" t="s">
        <v>56</v>
      </c>
      <c r="AA428">
        <v>3711</v>
      </c>
      <c r="AB428" t="s">
        <v>278</v>
      </c>
      <c r="AC428">
        <v>0</v>
      </c>
      <c r="AD428" t="s">
        <v>58</v>
      </c>
      <c r="AE428" s="1">
        <v>0</v>
      </c>
      <c r="AF428" s="1">
        <v>0</v>
      </c>
      <c r="AG428" s="1">
        <v>0</v>
      </c>
      <c r="AH428" s="1">
        <v>6000</v>
      </c>
      <c r="AI428" s="1">
        <v>0</v>
      </c>
      <c r="AJ428" s="1">
        <v>0</v>
      </c>
      <c r="AK428" s="1">
        <v>0</v>
      </c>
    </row>
    <row r="429" spans="1:37" hidden="1" x14ac:dyDescent="0.35">
      <c r="A429" t="str">
        <f t="shared" si="45"/>
        <v>1.1-00-2512_25753037_2537510</v>
      </c>
      <c r="B429" t="str">
        <f t="shared" si="41"/>
        <v>1.1-00-X0904702937510</v>
      </c>
      <c r="C429" t="s">
        <v>1027</v>
      </c>
      <c r="D429" t="s">
        <v>639</v>
      </c>
      <c r="E429" t="s">
        <v>643</v>
      </c>
      <c r="F429" t="s">
        <v>812</v>
      </c>
      <c r="G429" t="s">
        <v>815</v>
      </c>
      <c r="H429" t="s">
        <v>946</v>
      </c>
      <c r="I429" t="s">
        <v>948</v>
      </c>
      <c r="J429">
        <v>7</v>
      </c>
      <c r="K429" t="s">
        <v>567</v>
      </c>
      <c r="L429">
        <v>53</v>
      </c>
      <c r="M429" t="s">
        <v>970</v>
      </c>
      <c r="N429" t="s">
        <v>969</v>
      </c>
      <c r="O429" t="s">
        <v>971</v>
      </c>
      <c r="P429" t="s">
        <v>1038</v>
      </c>
      <c r="Q429" t="s">
        <v>687</v>
      </c>
      <c r="R429" t="s">
        <v>414</v>
      </c>
      <c r="S429" t="s">
        <v>1103</v>
      </c>
      <c r="T429" t="s">
        <v>765</v>
      </c>
      <c r="U429" s="5" t="s">
        <v>596</v>
      </c>
      <c r="V429" t="str">
        <f t="shared" si="46"/>
        <v>029</v>
      </c>
      <c r="W429" t="s">
        <v>766</v>
      </c>
      <c r="X429" t="s">
        <v>597</v>
      </c>
      <c r="Y429">
        <v>3000</v>
      </c>
      <c r="Z429" t="s">
        <v>56</v>
      </c>
      <c r="AA429">
        <v>3751</v>
      </c>
      <c r="AB429" t="s">
        <v>279</v>
      </c>
      <c r="AC429">
        <v>0</v>
      </c>
      <c r="AD429" t="s">
        <v>58</v>
      </c>
      <c r="AE429" s="1">
        <v>0</v>
      </c>
      <c r="AF429" s="1">
        <v>0</v>
      </c>
      <c r="AG429" s="1">
        <v>0</v>
      </c>
      <c r="AH429" s="1">
        <v>12000</v>
      </c>
      <c r="AI429" s="1">
        <v>0</v>
      </c>
      <c r="AJ429" s="1">
        <v>0</v>
      </c>
      <c r="AK429" s="1">
        <v>0</v>
      </c>
    </row>
    <row r="430" spans="1:37" hidden="1" x14ac:dyDescent="0.35">
      <c r="A430" t="str">
        <f t="shared" si="45"/>
        <v>1.1-00-2512_25753037_2538210</v>
      </c>
      <c r="B430" t="str">
        <f t="shared" ref="B430:B493" si="47">CONCATENATE(C430,P430,S430,V430,AA430,AC430)</f>
        <v>1.1-00-X0904702938210</v>
      </c>
      <c r="C430" t="s">
        <v>1027</v>
      </c>
      <c r="D430" t="s">
        <v>639</v>
      </c>
      <c r="E430" t="s">
        <v>643</v>
      </c>
      <c r="F430" t="s">
        <v>812</v>
      </c>
      <c r="G430" t="s">
        <v>815</v>
      </c>
      <c r="H430" t="s">
        <v>946</v>
      </c>
      <c r="I430" t="s">
        <v>948</v>
      </c>
      <c r="J430">
        <v>7</v>
      </c>
      <c r="K430" t="s">
        <v>567</v>
      </c>
      <c r="L430">
        <v>53</v>
      </c>
      <c r="M430" t="s">
        <v>970</v>
      </c>
      <c r="N430" t="s">
        <v>969</v>
      </c>
      <c r="O430" t="s">
        <v>971</v>
      </c>
      <c r="P430" t="s">
        <v>1038</v>
      </c>
      <c r="Q430" t="s">
        <v>687</v>
      </c>
      <c r="R430" t="s">
        <v>414</v>
      </c>
      <c r="S430" t="s">
        <v>1103</v>
      </c>
      <c r="T430" t="s">
        <v>765</v>
      </c>
      <c r="U430" s="5" t="s">
        <v>596</v>
      </c>
      <c r="V430" t="str">
        <f t="shared" si="46"/>
        <v>029</v>
      </c>
      <c r="W430" t="s">
        <v>766</v>
      </c>
      <c r="X430" t="s">
        <v>597</v>
      </c>
      <c r="Y430">
        <v>3000</v>
      </c>
      <c r="Z430" t="s">
        <v>56</v>
      </c>
      <c r="AA430">
        <v>3821</v>
      </c>
      <c r="AB430" t="s">
        <v>228</v>
      </c>
      <c r="AC430">
        <v>0</v>
      </c>
      <c r="AD430" t="s">
        <v>58</v>
      </c>
      <c r="AE430" s="1">
        <v>0</v>
      </c>
      <c r="AF430" s="1">
        <v>0</v>
      </c>
      <c r="AG430" s="1">
        <v>0</v>
      </c>
      <c r="AH430" s="1">
        <v>657870.80000000005</v>
      </c>
      <c r="AI430" s="1">
        <v>0</v>
      </c>
      <c r="AJ430" s="1">
        <v>602699.19999999995</v>
      </c>
      <c r="AK430" s="1">
        <v>0</v>
      </c>
    </row>
    <row r="431" spans="1:37" hidden="1" x14ac:dyDescent="0.35">
      <c r="A431" t="str">
        <f t="shared" si="45"/>
        <v>1.1-00-2512_25753037_25382122</v>
      </c>
      <c r="B431" t="str">
        <f t="shared" si="47"/>
        <v>1.1-00-X09047029382122</v>
      </c>
      <c r="C431" t="s">
        <v>1027</v>
      </c>
      <c r="D431" t="s">
        <v>639</v>
      </c>
      <c r="E431" t="s">
        <v>643</v>
      </c>
      <c r="F431" t="s">
        <v>812</v>
      </c>
      <c r="G431" t="s">
        <v>815</v>
      </c>
      <c r="H431" t="s">
        <v>946</v>
      </c>
      <c r="I431" t="s">
        <v>948</v>
      </c>
      <c r="J431">
        <v>7</v>
      </c>
      <c r="K431" t="s">
        <v>567</v>
      </c>
      <c r="L431">
        <v>53</v>
      </c>
      <c r="M431" t="s">
        <v>970</v>
      </c>
      <c r="N431" t="s">
        <v>969</v>
      </c>
      <c r="O431" t="s">
        <v>971</v>
      </c>
      <c r="P431" t="s">
        <v>1038</v>
      </c>
      <c r="Q431" t="s">
        <v>687</v>
      </c>
      <c r="R431" t="s">
        <v>414</v>
      </c>
      <c r="S431" t="s">
        <v>1103</v>
      </c>
      <c r="T431" t="s">
        <v>765</v>
      </c>
      <c r="U431" s="5" t="s">
        <v>596</v>
      </c>
      <c r="V431" t="str">
        <f t="shared" si="46"/>
        <v>029</v>
      </c>
      <c r="W431" t="s">
        <v>766</v>
      </c>
      <c r="X431" t="s">
        <v>597</v>
      </c>
      <c r="Y431">
        <v>3000</v>
      </c>
      <c r="Z431" t="s">
        <v>56</v>
      </c>
      <c r="AA431">
        <v>3821</v>
      </c>
      <c r="AB431" t="s">
        <v>228</v>
      </c>
      <c r="AC431">
        <v>22</v>
      </c>
      <c r="AD431" t="s">
        <v>595</v>
      </c>
      <c r="AE431" s="1">
        <v>0</v>
      </c>
      <c r="AF431" s="1">
        <v>0</v>
      </c>
      <c r="AG431" s="1">
        <v>0</v>
      </c>
      <c r="AH431" s="1">
        <v>0</v>
      </c>
      <c r="AI431" s="1">
        <v>700000</v>
      </c>
      <c r="AJ431" s="1">
        <v>0</v>
      </c>
      <c r="AK431" s="1">
        <v>0</v>
      </c>
    </row>
    <row r="432" spans="1:37" hidden="1" x14ac:dyDescent="0.35">
      <c r="A432" t="str">
        <f t="shared" si="45"/>
        <v>1.1-00-2512_25753037_25382126</v>
      </c>
      <c r="B432" t="str">
        <f t="shared" si="47"/>
        <v>1.1-00-X09047029382126</v>
      </c>
      <c r="C432" t="s">
        <v>1027</v>
      </c>
      <c r="D432" t="s">
        <v>269</v>
      </c>
      <c r="E432" t="s">
        <v>274</v>
      </c>
      <c r="F432" t="s">
        <v>812</v>
      </c>
      <c r="G432" t="s">
        <v>815</v>
      </c>
      <c r="H432" t="s">
        <v>946</v>
      </c>
      <c r="I432" t="s">
        <v>948</v>
      </c>
      <c r="J432">
        <v>7</v>
      </c>
      <c r="K432" t="s">
        <v>567</v>
      </c>
      <c r="L432">
        <v>53</v>
      </c>
      <c r="M432" t="s">
        <v>970</v>
      </c>
      <c r="N432" t="s">
        <v>969</v>
      </c>
      <c r="O432" t="s">
        <v>971</v>
      </c>
      <c r="P432" t="s">
        <v>1038</v>
      </c>
      <c r="Q432" t="s">
        <v>410</v>
      </c>
      <c r="R432" t="s">
        <v>414</v>
      </c>
      <c r="S432" t="s">
        <v>1103</v>
      </c>
      <c r="T432" t="s">
        <v>593</v>
      </c>
      <c r="U432" s="5" t="s">
        <v>596</v>
      </c>
      <c r="V432" t="s">
        <v>1085</v>
      </c>
      <c r="W432" t="s">
        <v>594</v>
      </c>
      <c r="X432" t="s">
        <v>597</v>
      </c>
      <c r="Y432">
        <v>3000</v>
      </c>
      <c r="Z432" t="s">
        <v>56</v>
      </c>
      <c r="AA432">
        <v>3821</v>
      </c>
      <c r="AB432" t="s">
        <v>228</v>
      </c>
      <c r="AC432">
        <v>26</v>
      </c>
      <c r="AD432" t="s">
        <v>595</v>
      </c>
      <c r="AE432" s="1">
        <v>591600</v>
      </c>
      <c r="AF432" s="1">
        <v>591600</v>
      </c>
      <c r="AG432" s="1">
        <v>591600</v>
      </c>
      <c r="AH432" s="1">
        <v>0</v>
      </c>
      <c r="AI432" s="1">
        <v>0</v>
      </c>
      <c r="AJ432" s="1">
        <v>0</v>
      </c>
      <c r="AK432" s="1">
        <v>0</v>
      </c>
    </row>
    <row r="433" spans="1:37" hidden="1" x14ac:dyDescent="0.35">
      <c r="A433" t="str">
        <f t="shared" si="45"/>
        <v>1.1-00-2514_25555039_2521410</v>
      </c>
      <c r="B433" t="str">
        <f t="shared" si="47"/>
        <v>1.1-00-X1104903121410</v>
      </c>
      <c r="C433" t="s">
        <v>1027</v>
      </c>
      <c r="D433" t="s">
        <v>639</v>
      </c>
      <c r="E433" t="s">
        <v>643</v>
      </c>
      <c r="F433" t="s">
        <v>812</v>
      </c>
      <c r="G433" t="s">
        <v>815</v>
      </c>
      <c r="H433" t="s">
        <v>982</v>
      </c>
      <c r="I433" t="s">
        <v>984</v>
      </c>
      <c r="J433">
        <v>5</v>
      </c>
      <c r="K433" t="s">
        <v>810</v>
      </c>
      <c r="L433">
        <v>55</v>
      </c>
      <c r="M433" t="s">
        <v>601</v>
      </c>
      <c r="N433" t="s">
        <v>983</v>
      </c>
      <c r="O433" t="s">
        <v>985</v>
      </c>
      <c r="P433" t="s">
        <v>1048</v>
      </c>
      <c r="Q433" t="s">
        <v>767</v>
      </c>
      <c r="R433" t="s">
        <v>211</v>
      </c>
      <c r="S433" t="s">
        <v>1104</v>
      </c>
      <c r="T433" t="s">
        <v>768</v>
      </c>
      <c r="U433" s="5" t="s">
        <v>601</v>
      </c>
      <c r="V433" t="str">
        <f>LEFT(W433,3)</f>
        <v>031</v>
      </c>
      <c r="W433" t="s">
        <v>769</v>
      </c>
      <c r="X433" t="s">
        <v>213</v>
      </c>
      <c r="Y433">
        <v>2000</v>
      </c>
      <c r="Z433" t="s">
        <v>105</v>
      </c>
      <c r="AA433">
        <v>2141</v>
      </c>
      <c r="AB433" t="s">
        <v>126</v>
      </c>
      <c r="AC433">
        <v>0</v>
      </c>
      <c r="AD433" t="s">
        <v>58</v>
      </c>
      <c r="AE433" s="1">
        <v>173659.26</v>
      </c>
      <c r="AF433" s="1">
        <v>74859.27</v>
      </c>
      <c r="AG433" s="1">
        <v>74859.27</v>
      </c>
      <c r="AH433" s="1">
        <v>169000</v>
      </c>
      <c r="AI433" s="1">
        <v>0</v>
      </c>
      <c r="AJ433" s="1">
        <v>25705.48</v>
      </c>
      <c r="AK433" s="1">
        <v>25705.48</v>
      </c>
    </row>
    <row r="434" spans="1:37" hidden="1" x14ac:dyDescent="0.35">
      <c r="A434" t="str">
        <f t="shared" si="45"/>
        <v>1.1-00-2514_25555039_2524410</v>
      </c>
      <c r="B434" t="str">
        <f t="shared" si="47"/>
        <v>1.1-00-X1104903124410</v>
      </c>
      <c r="C434" t="s">
        <v>1027</v>
      </c>
      <c r="D434" t="s">
        <v>639</v>
      </c>
      <c r="E434" t="s">
        <v>643</v>
      </c>
      <c r="F434" t="s">
        <v>812</v>
      </c>
      <c r="G434" t="s">
        <v>815</v>
      </c>
      <c r="H434" t="s">
        <v>982</v>
      </c>
      <c r="I434" t="s">
        <v>984</v>
      </c>
      <c r="J434">
        <v>5</v>
      </c>
      <c r="K434" t="s">
        <v>810</v>
      </c>
      <c r="L434">
        <v>55</v>
      </c>
      <c r="M434" t="s">
        <v>601</v>
      </c>
      <c r="N434" t="s">
        <v>983</v>
      </c>
      <c r="O434" t="s">
        <v>985</v>
      </c>
      <c r="P434" t="s">
        <v>1048</v>
      </c>
      <c r="Q434" t="s">
        <v>767</v>
      </c>
      <c r="R434" t="s">
        <v>211</v>
      </c>
      <c r="S434" t="s">
        <v>1104</v>
      </c>
      <c r="T434" t="s">
        <v>768</v>
      </c>
      <c r="U434" s="5" t="s">
        <v>601</v>
      </c>
      <c r="V434" t="str">
        <f>LEFT(W434,3)</f>
        <v>031</v>
      </c>
      <c r="W434" t="s">
        <v>769</v>
      </c>
      <c r="X434" t="s">
        <v>213</v>
      </c>
      <c r="Y434">
        <v>2000</v>
      </c>
      <c r="Z434" t="s">
        <v>105</v>
      </c>
      <c r="AA434">
        <v>2441</v>
      </c>
      <c r="AB434" t="s">
        <v>662</v>
      </c>
      <c r="AC434">
        <v>0</v>
      </c>
      <c r="AD434" t="s">
        <v>58</v>
      </c>
      <c r="AE434" s="1">
        <v>0</v>
      </c>
      <c r="AF434" s="1">
        <v>0</v>
      </c>
      <c r="AG434" s="1">
        <v>0</v>
      </c>
      <c r="AH434" s="1">
        <v>19426.16</v>
      </c>
      <c r="AI434" s="1">
        <v>0</v>
      </c>
      <c r="AJ434" s="1">
        <v>9426.16</v>
      </c>
      <c r="AK434" s="1">
        <v>9426.16</v>
      </c>
    </row>
    <row r="435" spans="1:37" hidden="1" x14ac:dyDescent="0.35">
      <c r="A435" t="str">
        <f t="shared" si="45"/>
        <v>1.1-00-2514_25555039_2524610</v>
      </c>
      <c r="B435" t="str">
        <f t="shared" si="47"/>
        <v>1.1-00-X1104903124610</v>
      </c>
      <c r="C435" t="s">
        <v>1027</v>
      </c>
      <c r="D435" t="s">
        <v>639</v>
      </c>
      <c r="E435" t="s">
        <v>643</v>
      </c>
      <c r="F435" t="s">
        <v>812</v>
      </c>
      <c r="G435" t="s">
        <v>815</v>
      </c>
      <c r="H435" t="s">
        <v>982</v>
      </c>
      <c r="I435" t="s">
        <v>984</v>
      </c>
      <c r="J435">
        <v>5</v>
      </c>
      <c r="K435" t="s">
        <v>810</v>
      </c>
      <c r="L435">
        <v>55</v>
      </c>
      <c r="M435" t="s">
        <v>601</v>
      </c>
      <c r="N435" t="s">
        <v>983</v>
      </c>
      <c r="O435" t="s">
        <v>985</v>
      </c>
      <c r="P435" t="s">
        <v>1048</v>
      </c>
      <c r="Q435" t="s">
        <v>767</v>
      </c>
      <c r="R435" t="s">
        <v>211</v>
      </c>
      <c r="S435" t="s">
        <v>1104</v>
      </c>
      <c r="T435" t="s">
        <v>768</v>
      </c>
      <c r="U435" s="5" t="s">
        <v>601</v>
      </c>
      <c r="V435" t="str">
        <f>LEFT(W435,3)</f>
        <v>031</v>
      </c>
      <c r="W435" t="s">
        <v>769</v>
      </c>
      <c r="X435" t="s">
        <v>213</v>
      </c>
      <c r="Y435">
        <v>2000</v>
      </c>
      <c r="Z435" t="s">
        <v>105</v>
      </c>
      <c r="AA435">
        <v>2461</v>
      </c>
      <c r="AB435" t="s">
        <v>372</v>
      </c>
      <c r="AC435">
        <v>0</v>
      </c>
      <c r="AD435" t="s">
        <v>58</v>
      </c>
      <c r="AE435" s="1">
        <v>142558.35999999999</v>
      </c>
      <c r="AF435" s="1">
        <v>142558.35999999999</v>
      </c>
      <c r="AG435" s="1">
        <v>142558.35999999999</v>
      </c>
      <c r="AH435" s="1">
        <v>120906.84</v>
      </c>
      <c r="AI435" s="1">
        <v>501333</v>
      </c>
      <c r="AJ435" s="1">
        <v>14929.2</v>
      </c>
      <c r="AK435" s="1">
        <v>14929.2</v>
      </c>
    </row>
    <row r="436" spans="1:37" hidden="1" x14ac:dyDescent="0.35">
      <c r="A436" t="str">
        <f t="shared" si="45"/>
        <v>1.1-00-2514_25555039_2524710</v>
      </c>
      <c r="B436" t="str">
        <f t="shared" si="47"/>
        <v>1.1-00-X1104903124710</v>
      </c>
      <c r="C436" t="s">
        <v>1027</v>
      </c>
      <c r="D436" t="s">
        <v>639</v>
      </c>
      <c r="E436" t="s">
        <v>643</v>
      </c>
      <c r="F436" t="s">
        <v>812</v>
      </c>
      <c r="G436" t="s">
        <v>815</v>
      </c>
      <c r="H436" t="s">
        <v>982</v>
      </c>
      <c r="I436" t="s">
        <v>984</v>
      </c>
      <c r="J436">
        <v>5</v>
      </c>
      <c r="K436" t="s">
        <v>810</v>
      </c>
      <c r="L436">
        <v>55</v>
      </c>
      <c r="M436" t="s">
        <v>601</v>
      </c>
      <c r="N436" t="s">
        <v>983</v>
      </c>
      <c r="O436" t="s">
        <v>985</v>
      </c>
      <c r="P436" t="s">
        <v>1048</v>
      </c>
      <c r="Q436" t="s">
        <v>767</v>
      </c>
      <c r="R436" t="s">
        <v>211</v>
      </c>
      <c r="S436" t="s">
        <v>1104</v>
      </c>
      <c r="T436" t="s">
        <v>768</v>
      </c>
      <c r="U436" s="5" t="s">
        <v>601</v>
      </c>
      <c r="V436" t="str">
        <f>LEFT(W436,3)</f>
        <v>031</v>
      </c>
      <c r="W436" t="s">
        <v>769</v>
      </c>
      <c r="X436" t="s">
        <v>213</v>
      </c>
      <c r="Y436">
        <v>2000</v>
      </c>
      <c r="Z436" t="s">
        <v>105</v>
      </c>
      <c r="AA436">
        <v>2471</v>
      </c>
      <c r="AB436" t="s">
        <v>373</v>
      </c>
      <c r="AC436">
        <v>0</v>
      </c>
      <c r="AD436" t="s">
        <v>58</v>
      </c>
      <c r="AE436" s="1">
        <v>301.60000000000002</v>
      </c>
      <c r="AF436" s="1">
        <v>301.60000000000002</v>
      </c>
      <c r="AG436" s="1">
        <v>301.60000000000002</v>
      </c>
      <c r="AH436" s="1">
        <v>1414</v>
      </c>
      <c r="AI436" s="1">
        <v>1414</v>
      </c>
      <c r="AJ436" s="1">
        <v>0</v>
      </c>
      <c r="AK436" s="1">
        <v>0</v>
      </c>
    </row>
    <row r="437" spans="1:37" hidden="1" x14ac:dyDescent="0.35">
      <c r="A437" t="str">
        <f t="shared" si="45"/>
        <v>1.1-00-2514_25555039_2524910</v>
      </c>
      <c r="B437" t="str">
        <f t="shared" si="47"/>
        <v>1.1-00-X1104903124910</v>
      </c>
      <c r="C437" t="s">
        <v>1027</v>
      </c>
      <c r="D437" t="s">
        <v>639</v>
      </c>
      <c r="E437" t="s">
        <v>643</v>
      </c>
      <c r="F437" t="s">
        <v>812</v>
      </c>
      <c r="G437" t="s">
        <v>815</v>
      </c>
      <c r="H437" t="s">
        <v>982</v>
      </c>
      <c r="I437" t="s">
        <v>984</v>
      </c>
      <c r="J437">
        <v>5</v>
      </c>
      <c r="K437" t="s">
        <v>810</v>
      </c>
      <c r="L437">
        <v>55</v>
      </c>
      <c r="M437" t="s">
        <v>601</v>
      </c>
      <c r="N437" t="s">
        <v>983</v>
      </c>
      <c r="O437" t="s">
        <v>985</v>
      </c>
      <c r="P437" t="s">
        <v>1048</v>
      </c>
      <c r="Q437" t="s">
        <v>767</v>
      </c>
      <c r="R437" t="s">
        <v>211</v>
      </c>
      <c r="S437" t="s">
        <v>1104</v>
      </c>
      <c r="T437" t="s">
        <v>768</v>
      </c>
      <c r="U437" s="5" t="s">
        <v>601</v>
      </c>
      <c r="V437" t="str">
        <f>LEFT(W437,3)</f>
        <v>031</v>
      </c>
      <c r="W437" t="s">
        <v>769</v>
      </c>
      <c r="X437" t="s">
        <v>213</v>
      </c>
      <c r="Y437">
        <v>2000</v>
      </c>
      <c r="Z437" t="s">
        <v>105</v>
      </c>
      <c r="AA437">
        <v>2491</v>
      </c>
      <c r="AB437" t="s">
        <v>374</v>
      </c>
      <c r="AC437">
        <v>0</v>
      </c>
      <c r="AD437" t="s">
        <v>58</v>
      </c>
      <c r="AE437" s="1">
        <v>849.7</v>
      </c>
      <c r="AF437" s="1">
        <v>849.7</v>
      </c>
      <c r="AG437" s="1">
        <v>849.7</v>
      </c>
      <c r="AH437" s="1">
        <v>2000</v>
      </c>
      <c r="AI437" s="1">
        <v>2000</v>
      </c>
      <c r="AJ437" s="1">
        <v>0</v>
      </c>
      <c r="AK437" s="1">
        <v>0</v>
      </c>
    </row>
    <row r="438" spans="1:37" hidden="1" x14ac:dyDescent="0.35">
      <c r="A438" t="str">
        <f t="shared" si="45"/>
        <v>1.1-00-2514_25555039_2525610</v>
      </c>
      <c r="B438" t="str">
        <f t="shared" si="47"/>
        <v>1.1-00-X1104903125610</v>
      </c>
      <c r="C438" t="s">
        <v>1027</v>
      </c>
      <c r="D438" t="s">
        <v>269</v>
      </c>
      <c r="E438" t="s">
        <v>274</v>
      </c>
      <c r="F438" t="s">
        <v>812</v>
      </c>
      <c r="G438" t="s">
        <v>815</v>
      </c>
      <c r="H438" t="s">
        <v>982</v>
      </c>
      <c r="I438" t="s">
        <v>984</v>
      </c>
      <c r="J438">
        <v>5</v>
      </c>
      <c r="K438" t="s">
        <v>810</v>
      </c>
      <c r="L438">
        <v>55</v>
      </c>
      <c r="M438" t="s">
        <v>601</v>
      </c>
      <c r="N438" t="s">
        <v>983</v>
      </c>
      <c r="O438" t="s">
        <v>985</v>
      </c>
      <c r="P438" t="s">
        <v>1048</v>
      </c>
      <c r="Q438" t="s">
        <v>206</v>
      </c>
      <c r="R438" t="s">
        <v>211</v>
      </c>
      <c r="S438" t="s">
        <v>1104</v>
      </c>
      <c r="T438" t="s">
        <v>599</v>
      </c>
      <c r="U438" s="5" t="s">
        <v>601</v>
      </c>
      <c r="V438" t="s">
        <v>1096</v>
      </c>
      <c r="W438" t="s">
        <v>208</v>
      </c>
      <c r="X438" t="s">
        <v>213</v>
      </c>
      <c r="Y438">
        <v>2000</v>
      </c>
      <c r="Z438" t="s">
        <v>105</v>
      </c>
      <c r="AA438">
        <v>2561</v>
      </c>
      <c r="AB438" t="s">
        <v>376</v>
      </c>
      <c r="AC438">
        <v>0</v>
      </c>
      <c r="AD438" t="s">
        <v>58</v>
      </c>
      <c r="AE438" s="1">
        <v>20893.919999999998</v>
      </c>
      <c r="AF438" s="1">
        <v>20893.919999999998</v>
      </c>
      <c r="AG438" s="1">
        <v>20893.919999999998</v>
      </c>
      <c r="AH438" s="1">
        <v>0</v>
      </c>
      <c r="AI438" s="1">
        <v>0</v>
      </c>
      <c r="AJ438" s="1">
        <v>0</v>
      </c>
      <c r="AK438" s="1">
        <v>0</v>
      </c>
    </row>
    <row r="439" spans="1:37" hidden="1" x14ac:dyDescent="0.35">
      <c r="A439" t="str">
        <f t="shared" si="45"/>
        <v>1.1-00-2514_25555039_2527210</v>
      </c>
      <c r="B439" t="str">
        <f t="shared" si="47"/>
        <v>1.1-00-X1104903127210</v>
      </c>
      <c r="C439" t="s">
        <v>1027</v>
      </c>
      <c r="D439" t="s">
        <v>639</v>
      </c>
      <c r="E439" t="s">
        <v>643</v>
      </c>
      <c r="F439" t="s">
        <v>812</v>
      </c>
      <c r="G439" t="s">
        <v>815</v>
      </c>
      <c r="H439" t="s">
        <v>982</v>
      </c>
      <c r="I439" t="s">
        <v>984</v>
      </c>
      <c r="J439">
        <v>5</v>
      </c>
      <c r="K439" t="s">
        <v>810</v>
      </c>
      <c r="L439">
        <v>55</v>
      </c>
      <c r="M439" t="s">
        <v>601</v>
      </c>
      <c r="N439" t="s">
        <v>983</v>
      </c>
      <c r="O439" t="s">
        <v>985</v>
      </c>
      <c r="P439" t="s">
        <v>1048</v>
      </c>
      <c r="Q439" t="s">
        <v>767</v>
      </c>
      <c r="R439" t="s">
        <v>211</v>
      </c>
      <c r="S439" t="s">
        <v>1104</v>
      </c>
      <c r="T439" t="s">
        <v>768</v>
      </c>
      <c r="U439" s="5" t="s">
        <v>601</v>
      </c>
      <c r="V439" t="str">
        <f t="shared" ref="V439:V453" si="48">LEFT(W439,3)</f>
        <v>031</v>
      </c>
      <c r="W439" t="s">
        <v>769</v>
      </c>
      <c r="X439" t="s">
        <v>213</v>
      </c>
      <c r="Y439">
        <v>2000</v>
      </c>
      <c r="Z439" t="s">
        <v>105</v>
      </c>
      <c r="AA439">
        <v>2721</v>
      </c>
      <c r="AB439" t="s">
        <v>377</v>
      </c>
      <c r="AC439">
        <v>0</v>
      </c>
      <c r="AD439" t="s">
        <v>58</v>
      </c>
      <c r="AE439" s="1">
        <v>15973.7</v>
      </c>
      <c r="AF439" s="1">
        <v>973.7</v>
      </c>
      <c r="AG439" s="1">
        <v>973.7</v>
      </c>
      <c r="AH439" s="1">
        <v>6780</v>
      </c>
      <c r="AI439" s="1">
        <v>6780</v>
      </c>
      <c r="AJ439" s="1">
        <v>0</v>
      </c>
      <c r="AK439" s="1">
        <v>0</v>
      </c>
    </row>
    <row r="440" spans="1:37" hidden="1" x14ac:dyDescent="0.35">
      <c r="A440" t="str">
        <f t="shared" si="45"/>
        <v>1.1-00-2514_25555039_2529110</v>
      </c>
      <c r="B440" t="str">
        <f t="shared" si="47"/>
        <v>1.1-00-X1104903129110</v>
      </c>
      <c r="C440" t="s">
        <v>1027</v>
      </c>
      <c r="D440" t="s">
        <v>639</v>
      </c>
      <c r="E440" t="s">
        <v>643</v>
      </c>
      <c r="F440" t="s">
        <v>812</v>
      </c>
      <c r="G440" t="s">
        <v>815</v>
      </c>
      <c r="H440" t="s">
        <v>982</v>
      </c>
      <c r="I440" t="s">
        <v>984</v>
      </c>
      <c r="J440">
        <v>5</v>
      </c>
      <c r="K440" t="s">
        <v>810</v>
      </c>
      <c r="L440">
        <v>55</v>
      </c>
      <c r="M440" t="s">
        <v>601</v>
      </c>
      <c r="N440" t="s">
        <v>983</v>
      </c>
      <c r="O440" t="s">
        <v>985</v>
      </c>
      <c r="P440" t="s">
        <v>1048</v>
      </c>
      <c r="Q440" t="s">
        <v>767</v>
      </c>
      <c r="R440" t="s">
        <v>211</v>
      </c>
      <c r="S440" t="s">
        <v>1104</v>
      </c>
      <c r="T440" t="s">
        <v>768</v>
      </c>
      <c r="U440" s="5" t="s">
        <v>601</v>
      </c>
      <c r="V440" t="str">
        <f t="shared" si="48"/>
        <v>031</v>
      </c>
      <c r="W440" t="s">
        <v>769</v>
      </c>
      <c r="X440" t="s">
        <v>213</v>
      </c>
      <c r="Y440">
        <v>2000</v>
      </c>
      <c r="Z440" t="s">
        <v>105</v>
      </c>
      <c r="AA440">
        <v>2911</v>
      </c>
      <c r="AB440" t="s">
        <v>312</v>
      </c>
      <c r="AC440">
        <v>0</v>
      </c>
      <c r="AD440" t="s">
        <v>58</v>
      </c>
      <c r="AE440" s="1">
        <v>36627.620000000003</v>
      </c>
      <c r="AF440" s="1">
        <v>36627.620000000003</v>
      </c>
      <c r="AG440" s="1">
        <v>36627.620000000003</v>
      </c>
      <c r="AH440" s="1">
        <v>72519</v>
      </c>
      <c r="AI440" s="1">
        <v>44519</v>
      </c>
      <c r="AJ440" s="1">
        <v>47681.919999999998</v>
      </c>
      <c r="AK440" s="1">
        <v>47681.919999999998</v>
      </c>
    </row>
    <row r="441" spans="1:37" hidden="1" x14ac:dyDescent="0.35">
      <c r="A441" t="str">
        <f t="shared" si="45"/>
        <v>1.1-00-2514_25555039_2529410</v>
      </c>
      <c r="B441" t="str">
        <f t="shared" si="47"/>
        <v>1.1-00-X1104903129410</v>
      </c>
      <c r="C441" t="s">
        <v>1027</v>
      </c>
      <c r="D441" t="s">
        <v>639</v>
      </c>
      <c r="E441" t="s">
        <v>643</v>
      </c>
      <c r="F441" t="s">
        <v>812</v>
      </c>
      <c r="G441" t="s">
        <v>815</v>
      </c>
      <c r="H441" t="s">
        <v>982</v>
      </c>
      <c r="I441" t="s">
        <v>984</v>
      </c>
      <c r="J441">
        <v>5</v>
      </c>
      <c r="K441" t="s">
        <v>810</v>
      </c>
      <c r="L441">
        <v>55</v>
      </c>
      <c r="M441" t="s">
        <v>601</v>
      </c>
      <c r="N441" t="s">
        <v>983</v>
      </c>
      <c r="O441" t="s">
        <v>985</v>
      </c>
      <c r="P441" t="s">
        <v>1048</v>
      </c>
      <c r="Q441" t="s">
        <v>767</v>
      </c>
      <c r="R441" t="s">
        <v>211</v>
      </c>
      <c r="S441" t="s">
        <v>1104</v>
      </c>
      <c r="T441" t="s">
        <v>768</v>
      </c>
      <c r="U441" s="5" t="s">
        <v>601</v>
      </c>
      <c r="V441" t="str">
        <f t="shared" si="48"/>
        <v>031</v>
      </c>
      <c r="W441" t="s">
        <v>769</v>
      </c>
      <c r="X441" t="s">
        <v>213</v>
      </c>
      <c r="Y441">
        <v>2000</v>
      </c>
      <c r="Z441" t="s">
        <v>105</v>
      </c>
      <c r="AA441">
        <v>2941</v>
      </c>
      <c r="AB441" t="s">
        <v>313</v>
      </c>
      <c r="AC441">
        <v>0</v>
      </c>
      <c r="AD441" t="s">
        <v>58</v>
      </c>
      <c r="AE441" s="1">
        <v>227120.72</v>
      </c>
      <c r="AF441" s="1">
        <v>224196.77</v>
      </c>
      <c r="AG441" s="1">
        <v>224196.77</v>
      </c>
      <c r="AH441" s="1">
        <v>1099000</v>
      </c>
      <c r="AI441" s="1">
        <v>1137000</v>
      </c>
      <c r="AJ441" s="1">
        <v>1030548.59</v>
      </c>
      <c r="AK441" s="1">
        <v>1002307</v>
      </c>
    </row>
    <row r="442" spans="1:37" hidden="1" x14ac:dyDescent="0.35">
      <c r="A442" t="str">
        <f t="shared" si="45"/>
        <v>1.1-00-2514_25555039_2529910</v>
      </c>
      <c r="B442" t="str">
        <f t="shared" si="47"/>
        <v>1.1-00-X1104903129910</v>
      </c>
      <c r="C442" t="s">
        <v>1027</v>
      </c>
      <c r="D442" t="s">
        <v>639</v>
      </c>
      <c r="E442" t="s">
        <v>643</v>
      </c>
      <c r="F442" t="s">
        <v>812</v>
      </c>
      <c r="G442" t="s">
        <v>815</v>
      </c>
      <c r="H442" t="s">
        <v>982</v>
      </c>
      <c r="I442" t="s">
        <v>984</v>
      </c>
      <c r="J442">
        <v>5</v>
      </c>
      <c r="K442" t="s">
        <v>810</v>
      </c>
      <c r="L442">
        <v>55</v>
      </c>
      <c r="M442" t="s">
        <v>601</v>
      </c>
      <c r="N442" t="s">
        <v>983</v>
      </c>
      <c r="O442" t="s">
        <v>985</v>
      </c>
      <c r="P442" t="s">
        <v>1048</v>
      </c>
      <c r="Q442" t="s">
        <v>767</v>
      </c>
      <c r="R442" t="s">
        <v>211</v>
      </c>
      <c r="S442" t="s">
        <v>1104</v>
      </c>
      <c r="T442" t="s">
        <v>768</v>
      </c>
      <c r="U442" s="5" t="s">
        <v>601</v>
      </c>
      <c r="V442" t="str">
        <f t="shared" si="48"/>
        <v>031</v>
      </c>
      <c r="W442" t="s">
        <v>769</v>
      </c>
      <c r="X442" t="s">
        <v>213</v>
      </c>
      <c r="Y442">
        <v>2000</v>
      </c>
      <c r="Z442" t="s">
        <v>105</v>
      </c>
      <c r="AA442">
        <v>2991</v>
      </c>
      <c r="AB442" t="s">
        <v>311</v>
      </c>
      <c r="AC442">
        <v>0</v>
      </c>
      <c r="AD442" t="s">
        <v>58</v>
      </c>
      <c r="AE442" s="1">
        <v>1624</v>
      </c>
      <c r="AF442" s="1">
        <v>0</v>
      </c>
      <c r="AG442" s="1">
        <v>0</v>
      </c>
      <c r="AH442" s="1">
        <v>21624</v>
      </c>
      <c r="AI442" s="1">
        <v>1624</v>
      </c>
      <c r="AJ442" s="1">
        <v>3542.35</v>
      </c>
      <c r="AK442" s="1">
        <v>3542.35</v>
      </c>
    </row>
    <row r="443" spans="1:37" hidden="1" x14ac:dyDescent="0.35">
      <c r="A443" t="str">
        <f t="shared" si="45"/>
        <v>1.1-00-2514_25555039_2531410</v>
      </c>
      <c r="B443" t="str">
        <f t="shared" si="47"/>
        <v>1.1-00-X1104903131410</v>
      </c>
      <c r="C443" t="s">
        <v>1027</v>
      </c>
      <c r="D443" t="s">
        <v>639</v>
      </c>
      <c r="E443" t="s">
        <v>643</v>
      </c>
      <c r="F443" t="s">
        <v>812</v>
      </c>
      <c r="G443" t="s">
        <v>815</v>
      </c>
      <c r="H443" t="s">
        <v>982</v>
      </c>
      <c r="I443" t="s">
        <v>984</v>
      </c>
      <c r="J443">
        <v>5</v>
      </c>
      <c r="K443" t="s">
        <v>810</v>
      </c>
      <c r="L443">
        <v>55</v>
      </c>
      <c r="M443" t="s">
        <v>601</v>
      </c>
      <c r="N443" t="s">
        <v>983</v>
      </c>
      <c r="O443" t="s">
        <v>985</v>
      </c>
      <c r="P443" t="s">
        <v>1048</v>
      </c>
      <c r="Q443" t="s">
        <v>767</v>
      </c>
      <c r="R443" t="s">
        <v>211</v>
      </c>
      <c r="S443" t="s">
        <v>1104</v>
      </c>
      <c r="T443" t="s">
        <v>768</v>
      </c>
      <c r="U443" s="5" t="s">
        <v>601</v>
      </c>
      <c r="V443" t="str">
        <f t="shared" si="48"/>
        <v>031</v>
      </c>
      <c r="W443" t="s">
        <v>769</v>
      </c>
      <c r="X443" t="s">
        <v>213</v>
      </c>
      <c r="Y443">
        <v>3000</v>
      </c>
      <c r="Z443" t="s">
        <v>56</v>
      </c>
      <c r="AA443">
        <v>3141</v>
      </c>
      <c r="AB443" t="s">
        <v>381</v>
      </c>
      <c r="AC443">
        <v>0</v>
      </c>
      <c r="AD443" t="s">
        <v>58</v>
      </c>
      <c r="AE443" s="1">
        <v>1741466.24</v>
      </c>
      <c r="AF443" s="1">
        <v>1741466.24</v>
      </c>
      <c r="AG443" s="1">
        <v>1593192.72</v>
      </c>
      <c r="AH443" s="1">
        <v>1617810.24</v>
      </c>
      <c r="AI443" s="1">
        <v>1000000</v>
      </c>
      <c r="AJ443" s="1">
        <v>1617810.24</v>
      </c>
      <c r="AK443" s="1">
        <v>1249897.68</v>
      </c>
    </row>
    <row r="444" spans="1:37" hidden="1" x14ac:dyDescent="0.35">
      <c r="A444" t="str">
        <f t="shared" si="45"/>
        <v>1.1-00-2514_25555039_2531510</v>
      </c>
      <c r="B444" t="str">
        <f t="shared" si="47"/>
        <v>1.1-00-X1104903131510</v>
      </c>
      <c r="C444" t="s">
        <v>1027</v>
      </c>
      <c r="D444" t="s">
        <v>639</v>
      </c>
      <c r="E444" t="s">
        <v>643</v>
      </c>
      <c r="F444" t="s">
        <v>812</v>
      </c>
      <c r="G444" t="s">
        <v>815</v>
      </c>
      <c r="H444" t="s">
        <v>982</v>
      </c>
      <c r="I444" t="s">
        <v>984</v>
      </c>
      <c r="J444">
        <v>5</v>
      </c>
      <c r="K444" t="s">
        <v>810</v>
      </c>
      <c r="L444">
        <v>55</v>
      </c>
      <c r="M444" t="s">
        <v>601</v>
      </c>
      <c r="N444" t="s">
        <v>983</v>
      </c>
      <c r="O444" t="s">
        <v>985</v>
      </c>
      <c r="P444" t="s">
        <v>1048</v>
      </c>
      <c r="Q444" t="s">
        <v>767</v>
      </c>
      <c r="R444" t="s">
        <v>211</v>
      </c>
      <c r="S444" t="s">
        <v>1104</v>
      </c>
      <c r="T444" t="s">
        <v>768</v>
      </c>
      <c r="U444" s="5" t="s">
        <v>601</v>
      </c>
      <c r="V444" t="str">
        <f t="shared" si="48"/>
        <v>031</v>
      </c>
      <c r="W444" t="s">
        <v>769</v>
      </c>
      <c r="X444" t="s">
        <v>213</v>
      </c>
      <c r="Y444">
        <v>3000</v>
      </c>
      <c r="Z444" t="s">
        <v>56</v>
      </c>
      <c r="AA444">
        <v>3151</v>
      </c>
      <c r="AB444" t="s">
        <v>771</v>
      </c>
      <c r="AC444">
        <v>0</v>
      </c>
      <c r="AD444" t="s">
        <v>58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</row>
    <row r="445" spans="1:37" hidden="1" x14ac:dyDescent="0.35">
      <c r="A445" t="str">
        <f t="shared" si="45"/>
        <v>1.1-00-2514_25555039_2531610</v>
      </c>
      <c r="B445" t="str">
        <f t="shared" si="47"/>
        <v>1.1-00-X1104903131610</v>
      </c>
      <c r="C445" t="s">
        <v>1027</v>
      </c>
      <c r="D445" t="s">
        <v>639</v>
      </c>
      <c r="E445" t="s">
        <v>643</v>
      </c>
      <c r="F445" t="s">
        <v>812</v>
      </c>
      <c r="G445" t="s">
        <v>815</v>
      </c>
      <c r="H445" t="s">
        <v>982</v>
      </c>
      <c r="I445" t="s">
        <v>984</v>
      </c>
      <c r="J445">
        <v>5</v>
      </c>
      <c r="K445" t="s">
        <v>810</v>
      </c>
      <c r="L445">
        <v>55</v>
      </c>
      <c r="M445" t="s">
        <v>601</v>
      </c>
      <c r="N445" t="s">
        <v>983</v>
      </c>
      <c r="O445" t="s">
        <v>985</v>
      </c>
      <c r="P445" t="s">
        <v>1048</v>
      </c>
      <c r="Q445" t="s">
        <v>767</v>
      </c>
      <c r="R445" t="s">
        <v>211</v>
      </c>
      <c r="S445" t="s">
        <v>1104</v>
      </c>
      <c r="T445" t="s">
        <v>768</v>
      </c>
      <c r="U445" s="5" t="s">
        <v>601</v>
      </c>
      <c r="V445" t="str">
        <f t="shared" si="48"/>
        <v>031</v>
      </c>
      <c r="W445" t="s">
        <v>769</v>
      </c>
      <c r="X445" t="s">
        <v>213</v>
      </c>
      <c r="Y445">
        <v>3000</v>
      </c>
      <c r="Z445" t="s">
        <v>56</v>
      </c>
      <c r="AA445">
        <v>3161</v>
      </c>
      <c r="AB445" t="s">
        <v>247</v>
      </c>
      <c r="AC445">
        <v>0</v>
      </c>
      <c r="AD445" t="s">
        <v>58</v>
      </c>
      <c r="AE445" s="1">
        <v>97022.399999999994</v>
      </c>
      <c r="AF445" s="1">
        <v>27422.400000000001</v>
      </c>
      <c r="AG445" s="1">
        <v>24680.16</v>
      </c>
      <c r="AH445" s="1">
        <v>127601.60000000001</v>
      </c>
      <c r="AI445" s="1">
        <v>1000000</v>
      </c>
      <c r="AJ445" s="1">
        <v>99607.92</v>
      </c>
      <c r="AK445" s="1">
        <v>88007.92</v>
      </c>
    </row>
    <row r="446" spans="1:37" hidden="1" x14ac:dyDescent="0.35">
      <c r="A446" t="str">
        <f t="shared" si="45"/>
        <v>1.1-00-2514_25555039_2531710</v>
      </c>
      <c r="B446" t="str">
        <f t="shared" si="47"/>
        <v>1.1-00-X1104903131710</v>
      </c>
      <c r="C446" t="s">
        <v>1027</v>
      </c>
      <c r="D446" t="s">
        <v>639</v>
      </c>
      <c r="E446" t="s">
        <v>643</v>
      </c>
      <c r="F446" t="s">
        <v>812</v>
      </c>
      <c r="G446" t="s">
        <v>815</v>
      </c>
      <c r="H446" t="s">
        <v>982</v>
      </c>
      <c r="I446" t="s">
        <v>984</v>
      </c>
      <c r="J446">
        <v>5</v>
      </c>
      <c r="K446" t="s">
        <v>810</v>
      </c>
      <c r="L446">
        <v>55</v>
      </c>
      <c r="M446" t="s">
        <v>601</v>
      </c>
      <c r="N446" t="s">
        <v>983</v>
      </c>
      <c r="O446" t="s">
        <v>985</v>
      </c>
      <c r="P446" t="s">
        <v>1048</v>
      </c>
      <c r="Q446" t="s">
        <v>767</v>
      </c>
      <c r="R446" t="s">
        <v>211</v>
      </c>
      <c r="S446" t="s">
        <v>1104</v>
      </c>
      <c r="T446" t="s">
        <v>768</v>
      </c>
      <c r="U446" s="5" t="s">
        <v>601</v>
      </c>
      <c r="V446" t="str">
        <f t="shared" si="48"/>
        <v>031</v>
      </c>
      <c r="W446" t="s">
        <v>769</v>
      </c>
      <c r="X446" t="s">
        <v>213</v>
      </c>
      <c r="Y446">
        <v>3000</v>
      </c>
      <c r="Z446" t="s">
        <v>56</v>
      </c>
      <c r="AA446">
        <v>3171</v>
      </c>
      <c r="AB446" t="s">
        <v>772</v>
      </c>
      <c r="AC446">
        <v>0</v>
      </c>
      <c r="AD446" t="s">
        <v>58</v>
      </c>
      <c r="AE446" s="1">
        <v>0</v>
      </c>
      <c r="AF446" s="1">
        <v>0</v>
      </c>
      <c r="AG446" s="1">
        <v>0</v>
      </c>
      <c r="AH446" s="1">
        <v>16008</v>
      </c>
      <c r="AI446" s="1">
        <v>0</v>
      </c>
      <c r="AJ446" s="1">
        <v>16008</v>
      </c>
      <c r="AK446" s="1">
        <v>16008</v>
      </c>
    </row>
    <row r="447" spans="1:37" hidden="1" x14ac:dyDescent="0.35">
      <c r="A447" t="str">
        <f t="shared" si="45"/>
        <v>1.1-00-2514_25555039_2531810</v>
      </c>
      <c r="B447" t="str">
        <f t="shared" si="47"/>
        <v>1.1-00-X1104903131810</v>
      </c>
      <c r="C447" t="s">
        <v>1027</v>
      </c>
      <c r="D447" t="s">
        <v>639</v>
      </c>
      <c r="E447" t="s">
        <v>643</v>
      </c>
      <c r="F447" t="s">
        <v>812</v>
      </c>
      <c r="G447" t="s">
        <v>815</v>
      </c>
      <c r="H447" t="s">
        <v>982</v>
      </c>
      <c r="I447" t="s">
        <v>984</v>
      </c>
      <c r="J447">
        <v>5</v>
      </c>
      <c r="K447" t="s">
        <v>810</v>
      </c>
      <c r="L447">
        <v>55</v>
      </c>
      <c r="M447" t="s">
        <v>601</v>
      </c>
      <c r="N447" t="s">
        <v>983</v>
      </c>
      <c r="O447" t="s">
        <v>985</v>
      </c>
      <c r="P447" t="s">
        <v>1048</v>
      </c>
      <c r="Q447" t="s">
        <v>767</v>
      </c>
      <c r="R447" t="s">
        <v>211</v>
      </c>
      <c r="S447" t="s">
        <v>1104</v>
      </c>
      <c r="T447" t="s">
        <v>768</v>
      </c>
      <c r="U447" s="5" t="s">
        <v>601</v>
      </c>
      <c r="V447" t="str">
        <f t="shared" si="48"/>
        <v>031</v>
      </c>
      <c r="W447" t="s">
        <v>769</v>
      </c>
      <c r="X447" t="s">
        <v>213</v>
      </c>
      <c r="Y447">
        <v>3000</v>
      </c>
      <c r="Z447" t="s">
        <v>56</v>
      </c>
      <c r="AA447">
        <v>3181</v>
      </c>
      <c r="AB447" t="s">
        <v>314</v>
      </c>
      <c r="AC447">
        <v>0</v>
      </c>
      <c r="AD447" t="s">
        <v>58</v>
      </c>
      <c r="AE447" s="1">
        <v>1779.43</v>
      </c>
      <c r="AF447" s="1">
        <v>1779.43</v>
      </c>
      <c r="AG447" s="1">
        <v>1779.43</v>
      </c>
      <c r="AH447" s="1">
        <v>1158.31</v>
      </c>
      <c r="AI447" s="1">
        <v>0</v>
      </c>
      <c r="AJ447" s="1">
        <v>1158.31</v>
      </c>
      <c r="AK447" s="1">
        <v>1158.31</v>
      </c>
    </row>
    <row r="448" spans="1:37" s="2" customFormat="1" hidden="1" x14ac:dyDescent="0.35">
      <c r="A448" t="str">
        <f t="shared" si="45"/>
        <v>1.1-00-2514_25555039_2533110</v>
      </c>
      <c r="B448" t="str">
        <f t="shared" si="47"/>
        <v>1.1-00-X1104903133110</v>
      </c>
      <c r="C448" t="s">
        <v>1027</v>
      </c>
      <c r="D448" t="s">
        <v>639</v>
      </c>
      <c r="E448" s="2" t="s">
        <v>643</v>
      </c>
      <c r="F448" t="s">
        <v>812</v>
      </c>
      <c r="G448" t="s">
        <v>815</v>
      </c>
      <c r="H448" t="s">
        <v>982</v>
      </c>
      <c r="I448" t="s">
        <v>984</v>
      </c>
      <c r="J448">
        <v>5</v>
      </c>
      <c r="K448" t="s">
        <v>810</v>
      </c>
      <c r="L448">
        <v>55</v>
      </c>
      <c r="M448" t="s">
        <v>601</v>
      </c>
      <c r="N448" t="s">
        <v>983</v>
      </c>
      <c r="O448" t="s">
        <v>985</v>
      </c>
      <c r="P448" t="s">
        <v>1048</v>
      </c>
      <c r="Q448" t="s">
        <v>767</v>
      </c>
      <c r="R448" s="2" t="s">
        <v>211</v>
      </c>
      <c r="S448" t="s">
        <v>1104</v>
      </c>
      <c r="T448" s="2" t="s">
        <v>768</v>
      </c>
      <c r="U448" s="15" t="s">
        <v>601</v>
      </c>
      <c r="V448" t="str">
        <f t="shared" si="48"/>
        <v>031</v>
      </c>
      <c r="W448" s="2" t="s">
        <v>769</v>
      </c>
      <c r="X448" s="2" t="s">
        <v>213</v>
      </c>
      <c r="Y448" s="2">
        <v>3000</v>
      </c>
      <c r="Z448" s="2" t="s">
        <v>56</v>
      </c>
      <c r="AA448" s="2">
        <v>3311</v>
      </c>
      <c r="AB448" s="2" t="s">
        <v>316</v>
      </c>
      <c r="AC448" s="2">
        <v>0</v>
      </c>
      <c r="AD448" s="2" t="s">
        <v>58</v>
      </c>
      <c r="AE448" s="6">
        <v>0</v>
      </c>
      <c r="AF448" s="6">
        <v>0</v>
      </c>
      <c r="AG448" s="6">
        <v>0</v>
      </c>
      <c r="AH448" s="6">
        <v>13070</v>
      </c>
      <c r="AI448" s="6">
        <v>0</v>
      </c>
      <c r="AJ448" s="6">
        <v>0</v>
      </c>
      <c r="AK448" s="6">
        <v>0</v>
      </c>
    </row>
    <row r="449" spans="1:37" hidden="1" x14ac:dyDescent="0.35">
      <c r="A449" t="str">
        <f t="shared" si="45"/>
        <v>1.1-00-2514_25555039_2534710</v>
      </c>
      <c r="B449" t="str">
        <f t="shared" si="47"/>
        <v>1.1-00-X1104903134710</v>
      </c>
      <c r="C449" t="s">
        <v>1027</v>
      </c>
      <c r="D449" t="s">
        <v>639</v>
      </c>
      <c r="E449" t="s">
        <v>643</v>
      </c>
      <c r="F449" t="s">
        <v>812</v>
      </c>
      <c r="G449" t="s">
        <v>815</v>
      </c>
      <c r="H449" t="s">
        <v>982</v>
      </c>
      <c r="I449" t="s">
        <v>984</v>
      </c>
      <c r="J449">
        <v>5</v>
      </c>
      <c r="K449" t="s">
        <v>810</v>
      </c>
      <c r="L449">
        <v>55</v>
      </c>
      <c r="M449" t="s">
        <v>601</v>
      </c>
      <c r="N449" t="s">
        <v>983</v>
      </c>
      <c r="O449" t="s">
        <v>985</v>
      </c>
      <c r="P449" t="s">
        <v>1048</v>
      </c>
      <c r="Q449" t="s">
        <v>767</v>
      </c>
      <c r="R449" t="s">
        <v>211</v>
      </c>
      <c r="S449" t="s">
        <v>1104</v>
      </c>
      <c r="T449" t="s">
        <v>768</v>
      </c>
      <c r="U449" s="5" t="s">
        <v>601</v>
      </c>
      <c r="V449" t="str">
        <f t="shared" si="48"/>
        <v>031</v>
      </c>
      <c r="W449" t="s">
        <v>769</v>
      </c>
      <c r="X449" t="s">
        <v>213</v>
      </c>
      <c r="Y449">
        <v>3000</v>
      </c>
      <c r="Z449" t="s">
        <v>56</v>
      </c>
      <c r="AA449">
        <v>3471</v>
      </c>
      <c r="AB449" t="s">
        <v>603</v>
      </c>
      <c r="AC449">
        <v>0</v>
      </c>
      <c r="AD449" t="s">
        <v>58</v>
      </c>
      <c r="AE449" s="1">
        <v>6960</v>
      </c>
      <c r="AF449" s="1">
        <v>6960</v>
      </c>
      <c r="AG449" s="1">
        <v>6960</v>
      </c>
      <c r="AH449" s="1">
        <v>0</v>
      </c>
      <c r="AI449" s="1">
        <v>400000</v>
      </c>
      <c r="AJ449" s="1">
        <v>0</v>
      </c>
      <c r="AK449" s="1">
        <v>0</v>
      </c>
    </row>
    <row r="450" spans="1:37" hidden="1" x14ac:dyDescent="0.35">
      <c r="A450" t="str">
        <f t="shared" si="45"/>
        <v>1.1-00-2514_25555039_2535210</v>
      </c>
      <c r="B450" t="str">
        <f t="shared" si="47"/>
        <v>1.1-00-X1104903135210</v>
      </c>
      <c r="C450" t="s">
        <v>1027</v>
      </c>
      <c r="D450" t="s">
        <v>639</v>
      </c>
      <c r="E450" t="s">
        <v>643</v>
      </c>
      <c r="F450" t="s">
        <v>812</v>
      </c>
      <c r="G450" t="s">
        <v>815</v>
      </c>
      <c r="H450" t="s">
        <v>982</v>
      </c>
      <c r="I450" t="s">
        <v>984</v>
      </c>
      <c r="J450">
        <v>5</v>
      </c>
      <c r="K450" t="s">
        <v>810</v>
      </c>
      <c r="L450">
        <v>55</v>
      </c>
      <c r="M450" t="s">
        <v>601</v>
      </c>
      <c r="N450" t="s">
        <v>983</v>
      </c>
      <c r="O450" t="s">
        <v>985</v>
      </c>
      <c r="P450" t="s">
        <v>1048</v>
      </c>
      <c r="Q450" t="s">
        <v>767</v>
      </c>
      <c r="R450" t="s">
        <v>211</v>
      </c>
      <c r="S450" t="s">
        <v>1104</v>
      </c>
      <c r="T450" t="s">
        <v>768</v>
      </c>
      <c r="U450" s="5" t="s">
        <v>601</v>
      </c>
      <c r="V450" t="str">
        <f t="shared" si="48"/>
        <v>031</v>
      </c>
      <c r="W450" t="s">
        <v>769</v>
      </c>
      <c r="X450" t="s">
        <v>213</v>
      </c>
      <c r="Y450">
        <v>3000</v>
      </c>
      <c r="Z450" t="s">
        <v>56</v>
      </c>
      <c r="AA450">
        <v>3521</v>
      </c>
      <c r="AB450" t="s">
        <v>391</v>
      </c>
      <c r="AC450">
        <v>0</v>
      </c>
      <c r="AD450" t="s">
        <v>58</v>
      </c>
      <c r="AE450" s="1">
        <v>4988</v>
      </c>
      <c r="AF450" s="1">
        <v>4988</v>
      </c>
      <c r="AG450" s="1">
        <v>4988</v>
      </c>
      <c r="AH450" s="1">
        <v>44684</v>
      </c>
      <c r="AI450" s="1">
        <v>25000</v>
      </c>
      <c r="AJ450" s="1">
        <v>44684</v>
      </c>
      <c r="AK450" s="1">
        <v>44684</v>
      </c>
    </row>
    <row r="451" spans="1:37" hidden="1" x14ac:dyDescent="0.35">
      <c r="A451" t="str">
        <f t="shared" si="45"/>
        <v>1.1-00-2514_25555039_2535310</v>
      </c>
      <c r="B451" t="str">
        <f t="shared" si="47"/>
        <v>1.1-00-X1104903135310</v>
      </c>
      <c r="C451" t="s">
        <v>1027</v>
      </c>
      <c r="D451" t="s">
        <v>639</v>
      </c>
      <c r="E451" t="s">
        <v>643</v>
      </c>
      <c r="F451" t="s">
        <v>812</v>
      </c>
      <c r="G451" t="s">
        <v>815</v>
      </c>
      <c r="H451" t="s">
        <v>982</v>
      </c>
      <c r="I451" t="s">
        <v>984</v>
      </c>
      <c r="J451">
        <v>5</v>
      </c>
      <c r="K451" t="s">
        <v>810</v>
      </c>
      <c r="L451">
        <v>55</v>
      </c>
      <c r="M451" t="s">
        <v>601</v>
      </c>
      <c r="N451" t="s">
        <v>983</v>
      </c>
      <c r="O451" t="s">
        <v>985</v>
      </c>
      <c r="P451" t="s">
        <v>1048</v>
      </c>
      <c r="Q451" t="s">
        <v>767</v>
      </c>
      <c r="R451" t="s">
        <v>211</v>
      </c>
      <c r="S451" t="s">
        <v>1104</v>
      </c>
      <c r="T451" t="s">
        <v>768</v>
      </c>
      <c r="U451" s="5" t="s">
        <v>601</v>
      </c>
      <c r="V451" t="str">
        <f t="shared" si="48"/>
        <v>031</v>
      </c>
      <c r="W451" t="s">
        <v>769</v>
      </c>
      <c r="X451" t="s">
        <v>213</v>
      </c>
      <c r="Y451">
        <v>3000</v>
      </c>
      <c r="Z451" t="s">
        <v>56</v>
      </c>
      <c r="AA451">
        <v>3531</v>
      </c>
      <c r="AB451" t="s">
        <v>604</v>
      </c>
      <c r="AC451">
        <v>0</v>
      </c>
      <c r="AD451" t="s">
        <v>58</v>
      </c>
      <c r="AE451" s="1">
        <v>128155.02</v>
      </c>
      <c r="AF451" s="1">
        <v>105169.62</v>
      </c>
      <c r="AG451" s="1">
        <v>2995.12</v>
      </c>
      <c r="AH451" s="1">
        <v>594574.73</v>
      </c>
      <c r="AI451" s="1">
        <v>129193</v>
      </c>
      <c r="AJ451" s="1">
        <v>593814.73</v>
      </c>
      <c r="AK451" s="1">
        <v>593814.73</v>
      </c>
    </row>
    <row r="452" spans="1:37" hidden="1" x14ac:dyDescent="0.35">
      <c r="A452" t="str">
        <f t="shared" si="45"/>
        <v>1.1-00-2514_25555039_2537110</v>
      </c>
      <c r="B452" t="str">
        <f t="shared" si="47"/>
        <v>1.1-00-X1104903137110</v>
      </c>
      <c r="C452" t="s">
        <v>1027</v>
      </c>
      <c r="D452" t="s">
        <v>639</v>
      </c>
      <c r="E452" t="s">
        <v>643</v>
      </c>
      <c r="F452" t="s">
        <v>812</v>
      </c>
      <c r="G452" t="s">
        <v>815</v>
      </c>
      <c r="H452" t="s">
        <v>982</v>
      </c>
      <c r="I452" t="s">
        <v>984</v>
      </c>
      <c r="J452">
        <v>5</v>
      </c>
      <c r="K452" t="s">
        <v>810</v>
      </c>
      <c r="L452">
        <v>55</v>
      </c>
      <c r="M452" t="s">
        <v>601</v>
      </c>
      <c r="N452" t="s">
        <v>983</v>
      </c>
      <c r="O452" t="s">
        <v>985</v>
      </c>
      <c r="P452" t="s">
        <v>1048</v>
      </c>
      <c r="Q452" t="s">
        <v>767</v>
      </c>
      <c r="R452" t="s">
        <v>211</v>
      </c>
      <c r="S452" t="s">
        <v>1104</v>
      </c>
      <c r="T452" t="s">
        <v>768</v>
      </c>
      <c r="U452" s="5" t="s">
        <v>601</v>
      </c>
      <c r="V452" t="str">
        <f t="shared" si="48"/>
        <v>031</v>
      </c>
      <c r="W452" t="s">
        <v>769</v>
      </c>
      <c r="X452" t="s">
        <v>213</v>
      </c>
      <c r="Y452">
        <v>3000</v>
      </c>
      <c r="Z452" t="s">
        <v>56</v>
      </c>
      <c r="AA452">
        <v>3711</v>
      </c>
      <c r="AB452" t="s">
        <v>278</v>
      </c>
      <c r="AC452">
        <v>0</v>
      </c>
      <c r="AD452" t="s">
        <v>58</v>
      </c>
      <c r="AE452" s="1">
        <v>2839.3</v>
      </c>
      <c r="AF452" s="1">
        <v>2839.3</v>
      </c>
      <c r="AG452" s="1">
        <v>2839.3</v>
      </c>
      <c r="AH452" s="1">
        <v>40000</v>
      </c>
      <c r="AI452" s="1">
        <v>0</v>
      </c>
      <c r="AJ452" s="1">
        <v>37829</v>
      </c>
      <c r="AK452" s="1">
        <v>37829</v>
      </c>
    </row>
    <row r="453" spans="1:37" hidden="1" x14ac:dyDescent="0.35">
      <c r="A453" t="str">
        <f t="shared" si="45"/>
        <v>1.1-00-2514_25555039_2537510</v>
      </c>
      <c r="B453" t="str">
        <f t="shared" si="47"/>
        <v>1.1-00-X1104903137510</v>
      </c>
      <c r="C453" t="s">
        <v>1027</v>
      </c>
      <c r="D453" t="s">
        <v>639</v>
      </c>
      <c r="E453" t="s">
        <v>643</v>
      </c>
      <c r="F453" t="s">
        <v>812</v>
      </c>
      <c r="G453" t="s">
        <v>815</v>
      </c>
      <c r="H453" t="s">
        <v>982</v>
      </c>
      <c r="I453" t="s">
        <v>984</v>
      </c>
      <c r="J453">
        <v>5</v>
      </c>
      <c r="K453" t="s">
        <v>810</v>
      </c>
      <c r="L453">
        <v>55</v>
      </c>
      <c r="M453" t="s">
        <v>601</v>
      </c>
      <c r="N453" t="s">
        <v>983</v>
      </c>
      <c r="O453" t="s">
        <v>985</v>
      </c>
      <c r="P453" t="s">
        <v>1048</v>
      </c>
      <c r="Q453" t="s">
        <v>767</v>
      </c>
      <c r="R453" t="s">
        <v>211</v>
      </c>
      <c r="S453" t="s">
        <v>1104</v>
      </c>
      <c r="T453" t="s">
        <v>768</v>
      </c>
      <c r="U453" s="5" t="s">
        <v>601</v>
      </c>
      <c r="V453" t="str">
        <f t="shared" si="48"/>
        <v>031</v>
      </c>
      <c r="W453" t="s">
        <v>769</v>
      </c>
      <c r="X453" t="s">
        <v>213</v>
      </c>
      <c r="Y453">
        <v>3000</v>
      </c>
      <c r="Z453" t="s">
        <v>56</v>
      </c>
      <c r="AA453">
        <v>3751</v>
      </c>
      <c r="AB453" t="s">
        <v>279</v>
      </c>
      <c r="AC453">
        <v>0</v>
      </c>
      <c r="AD453" t="s">
        <v>58</v>
      </c>
      <c r="AE453" s="1">
        <v>2192.4</v>
      </c>
      <c r="AF453" s="1">
        <v>2192.4</v>
      </c>
      <c r="AG453" s="1">
        <v>2192.4</v>
      </c>
      <c r="AH453" s="1">
        <v>18006</v>
      </c>
      <c r="AI453" s="1">
        <v>0</v>
      </c>
      <c r="AJ453" s="1">
        <v>16118.18</v>
      </c>
      <c r="AK453" s="1">
        <v>16118.18</v>
      </c>
    </row>
    <row r="454" spans="1:37" hidden="1" x14ac:dyDescent="0.35">
      <c r="A454" t="str">
        <f t="shared" si="45"/>
        <v>1.1-00-2514_25555039_2551310</v>
      </c>
      <c r="B454" t="str">
        <f t="shared" si="47"/>
        <v>1.1-00-X1104903151310</v>
      </c>
      <c r="C454" t="s">
        <v>1027</v>
      </c>
      <c r="D454" t="s">
        <v>269</v>
      </c>
      <c r="E454" t="s">
        <v>274</v>
      </c>
      <c r="F454" t="s">
        <v>812</v>
      </c>
      <c r="G454" t="s">
        <v>815</v>
      </c>
      <c r="H454" t="s">
        <v>982</v>
      </c>
      <c r="I454" t="s">
        <v>984</v>
      </c>
      <c r="J454">
        <v>5</v>
      </c>
      <c r="K454" t="s">
        <v>810</v>
      </c>
      <c r="L454">
        <v>55</v>
      </c>
      <c r="M454" t="s">
        <v>601</v>
      </c>
      <c r="N454" t="s">
        <v>983</v>
      </c>
      <c r="O454" t="s">
        <v>985</v>
      </c>
      <c r="P454" t="s">
        <v>1048</v>
      </c>
      <c r="Q454" t="s">
        <v>206</v>
      </c>
      <c r="R454" t="s">
        <v>211</v>
      </c>
      <c r="S454" t="s">
        <v>1104</v>
      </c>
      <c r="T454" t="s">
        <v>599</v>
      </c>
      <c r="U454" s="5" t="s">
        <v>601</v>
      </c>
      <c r="V454" t="s">
        <v>1096</v>
      </c>
      <c r="W454" t="s">
        <v>208</v>
      </c>
      <c r="X454" t="s">
        <v>213</v>
      </c>
      <c r="Y454">
        <v>5000</v>
      </c>
      <c r="Z454" t="s">
        <v>118</v>
      </c>
      <c r="AA454">
        <v>5131</v>
      </c>
      <c r="AB454" t="s">
        <v>600</v>
      </c>
      <c r="AC454">
        <v>0</v>
      </c>
      <c r="AD454" t="s">
        <v>58</v>
      </c>
      <c r="AE454" s="1">
        <v>20893.919999999998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</row>
    <row r="455" spans="1:37" hidden="1" x14ac:dyDescent="0.35">
      <c r="A455" t="str">
        <f t="shared" si="45"/>
        <v>1.1-00-2514_25555039_2551510</v>
      </c>
      <c r="B455" t="str">
        <f t="shared" si="47"/>
        <v>1.1-00-X1104903151510</v>
      </c>
      <c r="C455" t="s">
        <v>1027</v>
      </c>
      <c r="D455" t="s">
        <v>639</v>
      </c>
      <c r="E455" t="s">
        <v>643</v>
      </c>
      <c r="F455" t="s">
        <v>812</v>
      </c>
      <c r="G455" t="s">
        <v>815</v>
      </c>
      <c r="H455" t="s">
        <v>982</v>
      </c>
      <c r="I455" t="s">
        <v>984</v>
      </c>
      <c r="J455">
        <v>5</v>
      </c>
      <c r="K455" t="s">
        <v>810</v>
      </c>
      <c r="L455">
        <v>55</v>
      </c>
      <c r="M455" t="s">
        <v>601</v>
      </c>
      <c r="N455" t="s">
        <v>983</v>
      </c>
      <c r="O455" t="s">
        <v>985</v>
      </c>
      <c r="P455" t="s">
        <v>1048</v>
      </c>
      <c r="Q455" t="s">
        <v>767</v>
      </c>
      <c r="R455" t="s">
        <v>211</v>
      </c>
      <c r="S455" t="s">
        <v>1104</v>
      </c>
      <c r="T455" t="s">
        <v>768</v>
      </c>
      <c r="U455" s="5" t="s">
        <v>601</v>
      </c>
      <c r="V455" t="str">
        <f>LEFT(W455,3)</f>
        <v>031</v>
      </c>
      <c r="W455" t="s">
        <v>769</v>
      </c>
      <c r="X455" t="s">
        <v>213</v>
      </c>
      <c r="Y455">
        <v>5000</v>
      </c>
      <c r="Z455" t="s">
        <v>118</v>
      </c>
      <c r="AA455">
        <v>5151</v>
      </c>
      <c r="AB455" t="s">
        <v>326</v>
      </c>
      <c r="AC455">
        <v>0</v>
      </c>
      <c r="AD455" t="s">
        <v>58</v>
      </c>
      <c r="AE455" s="1">
        <v>1063572.75</v>
      </c>
      <c r="AF455" s="1">
        <v>1025113.22</v>
      </c>
      <c r="AG455" s="1">
        <v>969471.41</v>
      </c>
      <c r="AH455" s="1">
        <v>869388.94</v>
      </c>
      <c r="AI455" s="1">
        <v>645000</v>
      </c>
      <c r="AJ455" s="1">
        <v>869388.94</v>
      </c>
      <c r="AK455" s="1">
        <v>869388.94</v>
      </c>
    </row>
    <row r="456" spans="1:37" hidden="1" x14ac:dyDescent="0.35">
      <c r="A456" t="str">
        <f t="shared" si="45"/>
        <v>1.1-00-2514_25555039_25515137</v>
      </c>
      <c r="B456" t="str">
        <f t="shared" si="47"/>
        <v>1.1-00-X11049031515137</v>
      </c>
      <c r="C456" t="s">
        <v>1027</v>
      </c>
      <c r="D456" t="s">
        <v>269</v>
      </c>
      <c r="E456" t="s">
        <v>274</v>
      </c>
      <c r="F456" t="s">
        <v>812</v>
      </c>
      <c r="G456" t="s">
        <v>815</v>
      </c>
      <c r="H456" t="s">
        <v>982</v>
      </c>
      <c r="I456" t="s">
        <v>984</v>
      </c>
      <c r="J456">
        <v>5</v>
      </c>
      <c r="K456" t="s">
        <v>810</v>
      </c>
      <c r="L456">
        <v>55</v>
      </c>
      <c r="M456" t="s">
        <v>601</v>
      </c>
      <c r="N456" t="s">
        <v>983</v>
      </c>
      <c r="O456" t="s">
        <v>985</v>
      </c>
      <c r="P456" t="s">
        <v>1048</v>
      </c>
      <c r="Q456" t="s">
        <v>206</v>
      </c>
      <c r="R456" t="s">
        <v>211</v>
      </c>
      <c r="S456" t="s">
        <v>1104</v>
      </c>
      <c r="T456" t="s">
        <v>599</v>
      </c>
      <c r="U456" s="5" t="s">
        <v>601</v>
      </c>
      <c r="V456" t="s">
        <v>1096</v>
      </c>
      <c r="W456" t="s">
        <v>208</v>
      </c>
      <c r="X456" t="s">
        <v>213</v>
      </c>
      <c r="Y456">
        <v>5000</v>
      </c>
      <c r="Z456" t="s">
        <v>118</v>
      </c>
      <c r="AA456">
        <v>5151</v>
      </c>
      <c r="AB456" t="s">
        <v>326</v>
      </c>
      <c r="AC456">
        <v>37</v>
      </c>
      <c r="AD456" t="s">
        <v>605</v>
      </c>
      <c r="AE456" s="1">
        <v>165489.07999999999</v>
      </c>
      <c r="AF456" s="1">
        <v>165489.07999999999</v>
      </c>
      <c r="AG456" s="1">
        <v>165489.07999999999</v>
      </c>
      <c r="AH456" s="1">
        <v>0</v>
      </c>
      <c r="AI456" s="1">
        <v>0</v>
      </c>
      <c r="AJ456" s="1">
        <v>0</v>
      </c>
      <c r="AK456" s="1">
        <v>0</v>
      </c>
    </row>
    <row r="457" spans="1:37" hidden="1" x14ac:dyDescent="0.35">
      <c r="A457" t="str">
        <f t="shared" si="45"/>
        <v>1.1-00-2514_25555039_25519131</v>
      </c>
      <c r="B457" t="str">
        <f t="shared" si="47"/>
        <v>1.1-00-X11049031519131</v>
      </c>
      <c r="C457" t="s">
        <v>1027</v>
      </c>
      <c r="D457" t="s">
        <v>639</v>
      </c>
      <c r="E457" t="s">
        <v>643</v>
      </c>
      <c r="F457" t="s">
        <v>812</v>
      </c>
      <c r="G457" t="s">
        <v>815</v>
      </c>
      <c r="H457" t="s">
        <v>982</v>
      </c>
      <c r="I457" t="s">
        <v>984</v>
      </c>
      <c r="J457">
        <v>5</v>
      </c>
      <c r="K457" t="s">
        <v>810</v>
      </c>
      <c r="L457">
        <v>55</v>
      </c>
      <c r="M457" t="s">
        <v>601</v>
      </c>
      <c r="N457" t="s">
        <v>983</v>
      </c>
      <c r="O457" t="s">
        <v>985</v>
      </c>
      <c r="P457" t="s">
        <v>1048</v>
      </c>
      <c r="Q457" t="s">
        <v>767</v>
      </c>
      <c r="R457" t="s">
        <v>211</v>
      </c>
      <c r="S457" t="s">
        <v>1104</v>
      </c>
      <c r="T457" t="s">
        <v>768</v>
      </c>
      <c r="U457" s="5" t="s">
        <v>601</v>
      </c>
      <c r="V457" t="str">
        <f>LEFT(W457,3)</f>
        <v>031</v>
      </c>
      <c r="W457" t="s">
        <v>769</v>
      </c>
      <c r="X457" t="s">
        <v>213</v>
      </c>
      <c r="Y457">
        <v>5000</v>
      </c>
      <c r="Z457" t="s">
        <v>118</v>
      </c>
      <c r="AA457">
        <v>5191</v>
      </c>
      <c r="AB457" t="s">
        <v>121</v>
      </c>
      <c r="AC457">
        <v>31</v>
      </c>
      <c r="AD457" t="s">
        <v>770</v>
      </c>
      <c r="AE457" s="1">
        <v>0</v>
      </c>
      <c r="AF457" s="1">
        <v>0</v>
      </c>
      <c r="AG457" s="1">
        <v>0</v>
      </c>
      <c r="AH457" s="1">
        <v>249342</v>
      </c>
      <c r="AI457" s="1">
        <v>1135081</v>
      </c>
      <c r="AJ457" s="1">
        <v>240584</v>
      </c>
      <c r="AK457" s="1">
        <v>240584</v>
      </c>
    </row>
    <row r="458" spans="1:37" hidden="1" x14ac:dyDescent="0.35">
      <c r="A458" t="str">
        <f t="shared" si="45"/>
        <v>1.1-00-2514_25555039_2551910</v>
      </c>
      <c r="B458" t="str">
        <f t="shared" si="47"/>
        <v>1.1-00-X1104903151910</v>
      </c>
      <c r="C458" t="s">
        <v>1027</v>
      </c>
      <c r="D458" t="s">
        <v>269</v>
      </c>
      <c r="E458" t="s">
        <v>274</v>
      </c>
      <c r="F458" t="s">
        <v>812</v>
      </c>
      <c r="G458" t="s">
        <v>815</v>
      </c>
      <c r="H458" t="s">
        <v>982</v>
      </c>
      <c r="I458" t="s">
        <v>984</v>
      </c>
      <c r="J458">
        <v>5</v>
      </c>
      <c r="K458" t="s">
        <v>810</v>
      </c>
      <c r="L458">
        <v>55</v>
      </c>
      <c r="M458" t="s">
        <v>601</v>
      </c>
      <c r="N458" t="s">
        <v>983</v>
      </c>
      <c r="O458" t="s">
        <v>985</v>
      </c>
      <c r="P458" t="s">
        <v>1048</v>
      </c>
      <c r="Q458" t="s">
        <v>206</v>
      </c>
      <c r="R458" t="s">
        <v>211</v>
      </c>
      <c r="S458" t="s">
        <v>1104</v>
      </c>
      <c r="T458" t="s">
        <v>599</v>
      </c>
      <c r="U458" s="5" t="s">
        <v>601</v>
      </c>
      <c r="V458" t="s">
        <v>1096</v>
      </c>
      <c r="W458" t="s">
        <v>208</v>
      </c>
      <c r="X458" t="s">
        <v>213</v>
      </c>
      <c r="Y458">
        <v>5000</v>
      </c>
      <c r="Z458" t="s">
        <v>118</v>
      </c>
      <c r="AA458">
        <v>5191</v>
      </c>
      <c r="AB458" t="s">
        <v>121</v>
      </c>
      <c r="AC458">
        <v>0</v>
      </c>
      <c r="AD458" t="s">
        <v>58</v>
      </c>
      <c r="AE458" s="1">
        <v>13618.4</v>
      </c>
      <c r="AF458" s="1">
        <v>13618.4</v>
      </c>
      <c r="AG458" s="1">
        <v>13618.4</v>
      </c>
      <c r="AH458" s="1">
        <v>0</v>
      </c>
      <c r="AI458" s="1">
        <v>0</v>
      </c>
      <c r="AJ458" s="1">
        <v>0</v>
      </c>
      <c r="AK458" s="1">
        <v>0</v>
      </c>
    </row>
    <row r="459" spans="1:37" hidden="1" x14ac:dyDescent="0.35">
      <c r="A459" t="str">
        <f t="shared" si="45"/>
        <v>1.1-00-2514_25556039_2532310</v>
      </c>
      <c r="B459" t="str">
        <f t="shared" si="47"/>
        <v>1.1-00-X1105003132310</v>
      </c>
      <c r="C459" t="s">
        <v>1027</v>
      </c>
      <c r="D459" t="s">
        <v>639</v>
      </c>
      <c r="E459" t="s">
        <v>643</v>
      </c>
      <c r="F459" t="s">
        <v>812</v>
      </c>
      <c r="G459" t="s">
        <v>815</v>
      </c>
      <c r="H459" t="s">
        <v>982</v>
      </c>
      <c r="I459" t="s">
        <v>984</v>
      </c>
      <c r="J459">
        <v>5</v>
      </c>
      <c r="K459" t="s">
        <v>810</v>
      </c>
      <c r="L459">
        <v>56</v>
      </c>
      <c r="M459" t="s">
        <v>212</v>
      </c>
      <c r="N459" t="s">
        <v>983</v>
      </c>
      <c r="O459" t="s">
        <v>985</v>
      </c>
      <c r="P459" t="s">
        <v>1048</v>
      </c>
      <c r="Q459" t="s">
        <v>767</v>
      </c>
      <c r="R459" t="s">
        <v>211</v>
      </c>
      <c r="S459" t="s">
        <v>1105</v>
      </c>
      <c r="T459" t="s">
        <v>773</v>
      </c>
      <c r="U459" s="5" t="s">
        <v>212</v>
      </c>
      <c r="V459" t="str">
        <f t="shared" ref="V459:V466" si="49">LEFT(W459,3)</f>
        <v>031</v>
      </c>
      <c r="W459" t="s">
        <v>769</v>
      </c>
      <c r="X459" t="s">
        <v>213</v>
      </c>
      <c r="Y459">
        <v>3000</v>
      </c>
      <c r="Z459" t="s">
        <v>56</v>
      </c>
      <c r="AA459">
        <v>3231</v>
      </c>
      <c r="AB459" t="s">
        <v>383</v>
      </c>
      <c r="AC459">
        <v>0</v>
      </c>
      <c r="AD459" t="s">
        <v>58</v>
      </c>
      <c r="AE459" s="1">
        <v>5445182.6299999999</v>
      </c>
      <c r="AF459" s="1">
        <v>5432424.96</v>
      </c>
      <c r="AG459" s="1">
        <v>5370608.5599999996</v>
      </c>
      <c r="AH459" s="1">
        <v>6803749.3300000001</v>
      </c>
      <c r="AI459" s="1">
        <v>1000000</v>
      </c>
      <c r="AJ459" s="1">
        <v>5164496.97</v>
      </c>
      <c r="AK459" s="1">
        <v>4092973.01</v>
      </c>
    </row>
    <row r="460" spans="1:37" hidden="1" x14ac:dyDescent="0.35">
      <c r="A460" t="str">
        <f t="shared" si="45"/>
        <v>1.1-00-2514_25556039_2533310</v>
      </c>
      <c r="B460" t="str">
        <f t="shared" si="47"/>
        <v>1.1-00-X1105003133310</v>
      </c>
      <c r="C460" t="s">
        <v>1027</v>
      </c>
      <c r="D460" t="s">
        <v>639</v>
      </c>
      <c r="E460" t="s">
        <v>643</v>
      </c>
      <c r="F460" t="s">
        <v>812</v>
      </c>
      <c r="G460" t="s">
        <v>815</v>
      </c>
      <c r="H460" t="s">
        <v>982</v>
      </c>
      <c r="I460" t="s">
        <v>984</v>
      </c>
      <c r="J460">
        <v>5</v>
      </c>
      <c r="K460" t="s">
        <v>810</v>
      </c>
      <c r="L460">
        <v>56</v>
      </c>
      <c r="M460" t="s">
        <v>212</v>
      </c>
      <c r="N460" t="s">
        <v>983</v>
      </c>
      <c r="O460" t="s">
        <v>985</v>
      </c>
      <c r="P460" t="s">
        <v>1048</v>
      </c>
      <c r="Q460" t="s">
        <v>767</v>
      </c>
      <c r="R460" t="s">
        <v>211</v>
      </c>
      <c r="S460" t="s">
        <v>1105</v>
      </c>
      <c r="T460" t="s">
        <v>773</v>
      </c>
      <c r="U460" s="5" t="s">
        <v>212</v>
      </c>
      <c r="V460" t="str">
        <f t="shared" si="49"/>
        <v>031</v>
      </c>
      <c r="W460" t="s">
        <v>769</v>
      </c>
      <c r="X460" t="s">
        <v>213</v>
      </c>
      <c r="Y460">
        <v>3000</v>
      </c>
      <c r="Z460" t="s">
        <v>56</v>
      </c>
      <c r="AA460">
        <v>3331</v>
      </c>
      <c r="AB460" t="s">
        <v>317</v>
      </c>
      <c r="AC460">
        <v>0</v>
      </c>
      <c r="AD460" t="s">
        <v>58</v>
      </c>
      <c r="AE460" s="1">
        <v>10493919.99</v>
      </c>
      <c r="AF460" s="1">
        <v>8966919.9900000002</v>
      </c>
      <c r="AG460" s="1">
        <v>8457370</v>
      </c>
      <c r="AH460" s="1">
        <v>4503029.4000000004</v>
      </c>
      <c r="AI460" s="1">
        <v>500000</v>
      </c>
      <c r="AJ460" s="1">
        <v>4461029.6900000004</v>
      </c>
      <c r="AK460" s="1">
        <v>2907354.4</v>
      </c>
    </row>
    <row r="461" spans="1:37" hidden="1" x14ac:dyDescent="0.35">
      <c r="A461" t="str">
        <f t="shared" si="45"/>
        <v>1.1-00-2514_25556039_2533610</v>
      </c>
      <c r="B461" t="str">
        <f t="shared" si="47"/>
        <v>1.1-00-X1105003133610</v>
      </c>
      <c r="C461" t="s">
        <v>1027</v>
      </c>
      <c r="D461" t="s">
        <v>639</v>
      </c>
      <c r="E461" t="s">
        <v>643</v>
      </c>
      <c r="F461" t="s">
        <v>812</v>
      </c>
      <c r="G461" t="s">
        <v>815</v>
      </c>
      <c r="H461" t="s">
        <v>982</v>
      </c>
      <c r="I461" t="s">
        <v>984</v>
      </c>
      <c r="J461">
        <v>5</v>
      </c>
      <c r="K461" t="s">
        <v>810</v>
      </c>
      <c r="L461">
        <v>56</v>
      </c>
      <c r="M461" t="s">
        <v>212</v>
      </c>
      <c r="N461" t="s">
        <v>983</v>
      </c>
      <c r="O461" t="s">
        <v>985</v>
      </c>
      <c r="P461" t="s">
        <v>1048</v>
      </c>
      <c r="Q461" t="s">
        <v>767</v>
      </c>
      <c r="R461" t="s">
        <v>211</v>
      </c>
      <c r="S461" t="s">
        <v>1105</v>
      </c>
      <c r="T461" t="s">
        <v>773</v>
      </c>
      <c r="U461" s="5" t="s">
        <v>212</v>
      </c>
      <c r="V461" t="str">
        <f t="shared" si="49"/>
        <v>031</v>
      </c>
      <c r="W461" t="s">
        <v>769</v>
      </c>
      <c r="X461" t="s">
        <v>213</v>
      </c>
      <c r="Y461">
        <v>3000</v>
      </c>
      <c r="Z461" t="s">
        <v>56</v>
      </c>
      <c r="AA461">
        <v>3361</v>
      </c>
      <c r="AB461" t="s">
        <v>114</v>
      </c>
      <c r="AC461">
        <v>0</v>
      </c>
      <c r="AD461" t="s">
        <v>58</v>
      </c>
      <c r="AE461" s="1">
        <v>0</v>
      </c>
      <c r="AF461" s="1">
        <v>0</v>
      </c>
      <c r="AG461" s="1">
        <v>0</v>
      </c>
      <c r="AH461" s="1">
        <v>15080000</v>
      </c>
      <c r="AI461" s="1">
        <v>0</v>
      </c>
      <c r="AJ461" s="1">
        <v>14783672.779999999</v>
      </c>
      <c r="AK461" s="1">
        <v>8117940.4199999999</v>
      </c>
    </row>
    <row r="462" spans="1:37" hidden="1" x14ac:dyDescent="0.35">
      <c r="A462" t="str">
        <f t="shared" si="45"/>
        <v>1.1-00-2514_25556039_2533910</v>
      </c>
      <c r="B462" t="str">
        <f t="shared" si="47"/>
        <v>1.1-00-X1105003133910</v>
      </c>
      <c r="C462" t="s">
        <v>1027</v>
      </c>
      <c r="D462" t="s">
        <v>639</v>
      </c>
      <c r="E462" t="s">
        <v>643</v>
      </c>
      <c r="F462" t="s">
        <v>812</v>
      </c>
      <c r="G462" t="s">
        <v>815</v>
      </c>
      <c r="H462" t="s">
        <v>982</v>
      </c>
      <c r="I462" t="s">
        <v>984</v>
      </c>
      <c r="J462">
        <v>5</v>
      </c>
      <c r="K462" t="s">
        <v>810</v>
      </c>
      <c r="L462">
        <v>56</v>
      </c>
      <c r="M462" t="s">
        <v>212</v>
      </c>
      <c r="N462" t="s">
        <v>983</v>
      </c>
      <c r="O462" t="s">
        <v>985</v>
      </c>
      <c r="P462" t="s">
        <v>1048</v>
      </c>
      <c r="Q462" t="s">
        <v>767</v>
      </c>
      <c r="R462" t="s">
        <v>211</v>
      </c>
      <c r="S462" t="s">
        <v>1105</v>
      </c>
      <c r="T462" t="s">
        <v>773</v>
      </c>
      <c r="U462" s="5" t="s">
        <v>212</v>
      </c>
      <c r="V462" t="str">
        <f t="shared" si="49"/>
        <v>031</v>
      </c>
      <c r="W462" t="s">
        <v>769</v>
      </c>
      <c r="X462" t="s">
        <v>213</v>
      </c>
      <c r="Y462">
        <v>3000</v>
      </c>
      <c r="Z462" t="s">
        <v>56</v>
      </c>
      <c r="AA462">
        <v>3391</v>
      </c>
      <c r="AB462" t="s">
        <v>129</v>
      </c>
      <c r="AC462">
        <v>0</v>
      </c>
      <c r="AD462" t="s">
        <v>58</v>
      </c>
      <c r="AE462" s="1">
        <v>487200</v>
      </c>
      <c r="AF462" s="1">
        <v>487200</v>
      </c>
      <c r="AG462" s="1">
        <v>0</v>
      </c>
      <c r="AH462" s="1">
        <v>599140</v>
      </c>
      <c r="AI462" s="1">
        <v>600000</v>
      </c>
      <c r="AJ462" s="1">
        <v>599140</v>
      </c>
      <c r="AK462" s="1">
        <v>0</v>
      </c>
    </row>
    <row r="463" spans="1:37" hidden="1" x14ac:dyDescent="0.35">
      <c r="A463" t="str">
        <f t="shared" si="45"/>
        <v>1.1-00-2514_25556039_2556510</v>
      </c>
      <c r="B463" t="str">
        <f t="shared" si="47"/>
        <v>1.1-00-X1105003156510</v>
      </c>
      <c r="C463" t="s">
        <v>1027</v>
      </c>
      <c r="D463" t="s">
        <v>639</v>
      </c>
      <c r="E463" t="s">
        <v>643</v>
      </c>
      <c r="F463" t="s">
        <v>812</v>
      </c>
      <c r="G463" t="s">
        <v>815</v>
      </c>
      <c r="H463" t="s">
        <v>982</v>
      </c>
      <c r="I463" t="s">
        <v>984</v>
      </c>
      <c r="J463">
        <v>5</v>
      </c>
      <c r="K463" t="s">
        <v>810</v>
      </c>
      <c r="L463">
        <v>56</v>
      </c>
      <c r="M463" t="s">
        <v>212</v>
      </c>
      <c r="N463" t="s">
        <v>983</v>
      </c>
      <c r="O463" t="s">
        <v>985</v>
      </c>
      <c r="P463" t="s">
        <v>1048</v>
      </c>
      <c r="Q463" t="s">
        <v>767</v>
      </c>
      <c r="R463" t="s">
        <v>211</v>
      </c>
      <c r="S463" t="s">
        <v>1105</v>
      </c>
      <c r="T463" t="s">
        <v>773</v>
      </c>
      <c r="U463" s="5" t="s">
        <v>212</v>
      </c>
      <c r="V463" t="str">
        <f t="shared" si="49"/>
        <v>031</v>
      </c>
      <c r="W463" t="s">
        <v>769</v>
      </c>
      <c r="X463" t="s">
        <v>213</v>
      </c>
      <c r="Y463">
        <v>5000</v>
      </c>
      <c r="Z463" t="s">
        <v>118</v>
      </c>
      <c r="AA463">
        <v>5651</v>
      </c>
      <c r="AB463" t="s">
        <v>442</v>
      </c>
      <c r="AC463">
        <v>0</v>
      </c>
      <c r="AD463" t="s">
        <v>58</v>
      </c>
      <c r="AE463" s="1">
        <v>0</v>
      </c>
      <c r="AF463" s="1">
        <v>0</v>
      </c>
      <c r="AG463" s="1">
        <v>0</v>
      </c>
      <c r="AH463" s="1">
        <v>5050680.95</v>
      </c>
      <c r="AI463" s="1">
        <v>1500000</v>
      </c>
      <c r="AJ463" s="1">
        <v>3845338.24</v>
      </c>
      <c r="AK463" s="1">
        <v>3845338.24</v>
      </c>
    </row>
    <row r="464" spans="1:37" hidden="1" x14ac:dyDescent="0.35">
      <c r="A464" t="str">
        <f t="shared" si="45"/>
        <v>1.1-00-2514_25556039_2556910</v>
      </c>
      <c r="B464" t="str">
        <f t="shared" si="47"/>
        <v>1.1-00-X1105003156910</v>
      </c>
      <c r="C464" t="s">
        <v>1027</v>
      </c>
      <c r="D464" t="s">
        <v>639</v>
      </c>
      <c r="E464" t="s">
        <v>643</v>
      </c>
      <c r="F464" t="s">
        <v>812</v>
      </c>
      <c r="G464" t="s">
        <v>815</v>
      </c>
      <c r="H464" t="s">
        <v>982</v>
      </c>
      <c r="I464" t="s">
        <v>984</v>
      </c>
      <c r="J464">
        <v>5</v>
      </c>
      <c r="K464" t="s">
        <v>810</v>
      </c>
      <c r="L464">
        <v>56</v>
      </c>
      <c r="M464" t="s">
        <v>212</v>
      </c>
      <c r="N464" t="s">
        <v>983</v>
      </c>
      <c r="O464" t="s">
        <v>985</v>
      </c>
      <c r="P464" t="s">
        <v>1048</v>
      </c>
      <c r="Q464" t="s">
        <v>767</v>
      </c>
      <c r="R464" t="s">
        <v>211</v>
      </c>
      <c r="S464" t="s">
        <v>1105</v>
      </c>
      <c r="T464" t="s">
        <v>773</v>
      </c>
      <c r="U464" s="5" t="s">
        <v>212</v>
      </c>
      <c r="V464" t="str">
        <f t="shared" si="49"/>
        <v>031</v>
      </c>
      <c r="W464" t="s">
        <v>769</v>
      </c>
      <c r="X464" t="s">
        <v>213</v>
      </c>
      <c r="Y464">
        <v>5000</v>
      </c>
      <c r="Z464" t="s">
        <v>118</v>
      </c>
      <c r="AA464">
        <v>5691</v>
      </c>
      <c r="AB464" t="s">
        <v>210</v>
      </c>
      <c r="AC464">
        <v>0</v>
      </c>
      <c r="AD464" t="s">
        <v>58</v>
      </c>
      <c r="AE464" s="1">
        <v>0</v>
      </c>
      <c r="AF464" s="1">
        <v>0</v>
      </c>
      <c r="AG464" s="1">
        <v>0</v>
      </c>
      <c r="AH464" s="1">
        <v>4378873.0999999996</v>
      </c>
      <c r="AI464" s="1">
        <v>0</v>
      </c>
      <c r="AJ464" s="1">
        <v>4378860.8</v>
      </c>
      <c r="AK464" s="1">
        <v>0</v>
      </c>
    </row>
    <row r="465" spans="1:37" hidden="1" x14ac:dyDescent="0.35">
      <c r="A465" t="str">
        <f t="shared" si="45"/>
        <v>1.1-00-2514_25556039_2559110</v>
      </c>
      <c r="B465" t="str">
        <f t="shared" si="47"/>
        <v>1.1-00-X1105003159110</v>
      </c>
      <c r="C465" t="s">
        <v>1027</v>
      </c>
      <c r="D465" t="s">
        <v>639</v>
      </c>
      <c r="E465" t="s">
        <v>643</v>
      </c>
      <c r="F465" t="s">
        <v>812</v>
      </c>
      <c r="G465" t="s">
        <v>815</v>
      </c>
      <c r="H465" t="s">
        <v>982</v>
      </c>
      <c r="I465" t="s">
        <v>984</v>
      </c>
      <c r="J465">
        <v>5</v>
      </c>
      <c r="K465" t="s">
        <v>810</v>
      </c>
      <c r="L465">
        <v>56</v>
      </c>
      <c r="M465" t="s">
        <v>212</v>
      </c>
      <c r="N465" t="s">
        <v>983</v>
      </c>
      <c r="O465" t="s">
        <v>985</v>
      </c>
      <c r="P465" t="s">
        <v>1048</v>
      </c>
      <c r="Q465" t="s">
        <v>767</v>
      </c>
      <c r="R465" t="s">
        <v>211</v>
      </c>
      <c r="S465" t="s">
        <v>1105</v>
      </c>
      <c r="T465" t="s">
        <v>773</v>
      </c>
      <c r="U465" s="5" t="s">
        <v>212</v>
      </c>
      <c r="V465" t="str">
        <f t="shared" si="49"/>
        <v>031</v>
      </c>
      <c r="W465" t="s">
        <v>769</v>
      </c>
      <c r="X465" t="s">
        <v>213</v>
      </c>
      <c r="Y465">
        <v>5000</v>
      </c>
      <c r="Z465" t="s">
        <v>118</v>
      </c>
      <c r="AA465">
        <v>5911</v>
      </c>
      <c r="AB465" t="s">
        <v>300</v>
      </c>
      <c r="AC465">
        <v>0</v>
      </c>
      <c r="AD465" t="s">
        <v>58</v>
      </c>
      <c r="AE465" s="1">
        <v>6020779.5999999996</v>
      </c>
      <c r="AF465" s="1">
        <v>6020779.5599999996</v>
      </c>
      <c r="AG465" s="1">
        <v>5409079.9299999997</v>
      </c>
      <c r="AH465" s="1">
        <v>9216264.6999999993</v>
      </c>
      <c r="AI465" s="1">
        <v>4000000</v>
      </c>
      <c r="AJ465" s="1">
        <v>8515264.6699999999</v>
      </c>
      <c r="AK465" s="1">
        <v>8515264.6699999999</v>
      </c>
    </row>
    <row r="466" spans="1:37" hidden="1" x14ac:dyDescent="0.35">
      <c r="A466" t="str">
        <f t="shared" si="45"/>
        <v>1.1-00-2514_25556039_2559710</v>
      </c>
      <c r="B466" t="str">
        <f t="shared" si="47"/>
        <v>1.1-00-X1105003159710</v>
      </c>
      <c r="C466" t="s">
        <v>1027</v>
      </c>
      <c r="D466" t="s">
        <v>639</v>
      </c>
      <c r="E466" t="s">
        <v>643</v>
      </c>
      <c r="F466" t="s">
        <v>812</v>
      </c>
      <c r="G466" t="s">
        <v>815</v>
      </c>
      <c r="H466" t="s">
        <v>982</v>
      </c>
      <c r="I466" t="s">
        <v>984</v>
      </c>
      <c r="J466">
        <v>5</v>
      </c>
      <c r="K466" t="s">
        <v>810</v>
      </c>
      <c r="L466">
        <v>56</v>
      </c>
      <c r="M466" t="s">
        <v>212</v>
      </c>
      <c r="N466" t="s">
        <v>983</v>
      </c>
      <c r="O466" t="s">
        <v>985</v>
      </c>
      <c r="P466" t="s">
        <v>1048</v>
      </c>
      <c r="Q466" t="s">
        <v>767</v>
      </c>
      <c r="R466" t="s">
        <v>211</v>
      </c>
      <c r="S466" t="s">
        <v>1105</v>
      </c>
      <c r="T466" t="s">
        <v>773</v>
      </c>
      <c r="U466" s="5" t="s">
        <v>212</v>
      </c>
      <c r="V466" t="str">
        <f t="shared" si="49"/>
        <v>031</v>
      </c>
      <c r="W466" t="s">
        <v>769</v>
      </c>
      <c r="X466" t="s">
        <v>213</v>
      </c>
      <c r="Y466">
        <v>5000</v>
      </c>
      <c r="Z466" t="s">
        <v>118</v>
      </c>
      <c r="AA466">
        <v>5971</v>
      </c>
      <c r="AB466" t="s">
        <v>606</v>
      </c>
      <c r="AC466">
        <v>0</v>
      </c>
      <c r="AD466" t="s">
        <v>58</v>
      </c>
      <c r="AE466" s="1">
        <v>8047461.0199999996</v>
      </c>
      <c r="AF466" s="1">
        <v>8047461.0199999996</v>
      </c>
      <c r="AG466" s="1">
        <v>8003439.0199999996</v>
      </c>
      <c r="AH466" s="1">
        <v>13212168.699999999</v>
      </c>
      <c r="AI466" s="1">
        <v>3000000</v>
      </c>
      <c r="AJ466" s="1">
        <v>13147786.93</v>
      </c>
      <c r="AK466" s="1">
        <v>13147786.93</v>
      </c>
    </row>
    <row r="467" spans="1:37" hidden="1" x14ac:dyDescent="0.35">
      <c r="A467" t="str">
        <f t="shared" si="45"/>
        <v>1.1-00-2504_2557005_2539210</v>
      </c>
      <c r="B467" t="str">
        <f t="shared" si="47"/>
        <v>2.5-03-X0401901339210</v>
      </c>
      <c r="C467" t="s">
        <v>1123</v>
      </c>
      <c r="D467" t="s">
        <v>607</v>
      </c>
      <c r="E467" t="s">
        <v>608</v>
      </c>
      <c r="F467" t="s">
        <v>812</v>
      </c>
      <c r="G467" t="s">
        <v>815</v>
      </c>
      <c r="H467" t="s">
        <v>808</v>
      </c>
      <c r="I467" t="s">
        <v>60</v>
      </c>
      <c r="J467">
        <v>5</v>
      </c>
      <c r="K467" t="s">
        <v>810</v>
      </c>
      <c r="L467">
        <v>7</v>
      </c>
      <c r="M467" t="s">
        <v>61</v>
      </c>
      <c r="N467" t="s">
        <v>809</v>
      </c>
      <c r="O467" t="s">
        <v>811</v>
      </c>
      <c r="P467" t="s">
        <v>1032</v>
      </c>
      <c r="Q467" t="s">
        <v>51</v>
      </c>
      <c r="R467" t="s">
        <v>60</v>
      </c>
      <c r="S467" t="s">
        <v>1050</v>
      </c>
      <c r="T467" t="s">
        <v>52</v>
      </c>
      <c r="U467" s="5" t="s">
        <v>61</v>
      </c>
      <c r="V467" t="s">
        <v>1106</v>
      </c>
      <c r="W467" t="s">
        <v>53</v>
      </c>
      <c r="X467" t="s">
        <v>62</v>
      </c>
      <c r="Y467">
        <v>3000</v>
      </c>
      <c r="Z467" t="s">
        <v>56</v>
      </c>
      <c r="AA467">
        <v>3921</v>
      </c>
      <c r="AB467" t="s">
        <v>57</v>
      </c>
      <c r="AC467">
        <v>0</v>
      </c>
      <c r="AD467" t="s">
        <v>58</v>
      </c>
      <c r="AE467" s="1">
        <v>56476.45</v>
      </c>
      <c r="AF467" s="1">
        <v>56476.45</v>
      </c>
      <c r="AG467" s="1">
        <v>56476.45</v>
      </c>
      <c r="AH467" s="1">
        <v>0</v>
      </c>
      <c r="AI467" s="1">
        <v>0</v>
      </c>
      <c r="AJ467" s="1">
        <v>0</v>
      </c>
      <c r="AK467" s="1">
        <v>0</v>
      </c>
    </row>
    <row r="468" spans="1:37" hidden="1" x14ac:dyDescent="0.35">
      <c r="A468" t="str">
        <f t="shared" si="45"/>
        <v>1.1-00-2504_2557005_2539210</v>
      </c>
      <c r="B468" t="str">
        <f t="shared" si="47"/>
        <v>2.6-10-X0401901339210</v>
      </c>
      <c r="C468" t="s">
        <v>1129</v>
      </c>
      <c r="D468" t="s">
        <v>613</v>
      </c>
      <c r="E468" t="s">
        <v>614</v>
      </c>
      <c r="F468" t="s">
        <v>812</v>
      </c>
      <c r="G468" t="s">
        <v>815</v>
      </c>
      <c r="H468" t="s">
        <v>808</v>
      </c>
      <c r="I468" t="s">
        <v>60</v>
      </c>
      <c r="J468">
        <v>5</v>
      </c>
      <c r="K468" t="s">
        <v>810</v>
      </c>
      <c r="L468">
        <v>7</v>
      </c>
      <c r="M468" t="s">
        <v>61</v>
      </c>
      <c r="N468" t="s">
        <v>809</v>
      </c>
      <c r="O468" t="s">
        <v>811</v>
      </c>
      <c r="P468" t="s">
        <v>1032</v>
      </c>
      <c r="Q468" t="s">
        <v>51</v>
      </c>
      <c r="R468" t="s">
        <v>60</v>
      </c>
      <c r="S468" t="s">
        <v>1050</v>
      </c>
      <c r="T468" t="s">
        <v>52</v>
      </c>
      <c r="U468" s="5" t="s">
        <v>61</v>
      </c>
      <c r="V468" t="s">
        <v>1106</v>
      </c>
      <c r="W468" t="s">
        <v>53</v>
      </c>
      <c r="X468" t="s">
        <v>62</v>
      </c>
      <c r="Y468">
        <v>3000</v>
      </c>
      <c r="Z468" t="s">
        <v>56</v>
      </c>
      <c r="AA468">
        <v>3921</v>
      </c>
      <c r="AB468" t="s">
        <v>57</v>
      </c>
      <c r="AC468">
        <v>0</v>
      </c>
      <c r="AD468" t="s">
        <v>58</v>
      </c>
      <c r="AE468" s="1">
        <v>88245.29</v>
      </c>
      <c r="AF468" s="1">
        <v>88245.29</v>
      </c>
      <c r="AG468" s="1">
        <v>88245.29</v>
      </c>
      <c r="AH468" s="1">
        <v>0</v>
      </c>
      <c r="AI468" s="1">
        <v>0</v>
      </c>
      <c r="AJ468" s="1">
        <v>0</v>
      </c>
      <c r="AK468" s="1">
        <v>0</v>
      </c>
    </row>
    <row r="469" spans="1:37" hidden="1" x14ac:dyDescent="0.35">
      <c r="A469" t="str">
        <f t="shared" si="45"/>
        <v>1.1-00-2504_2557005_2539210</v>
      </c>
      <c r="B469" t="str">
        <f t="shared" si="47"/>
        <v>2.6-01-X0401901339210</v>
      </c>
      <c r="C469" t="s">
        <v>1127</v>
      </c>
      <c r="D469" t="s">
        <v>611</v>
      </c>
      <c r="E469" t="s">
        <v>612</v>
      </c>
      <c r="F469" t="s">
        <v>812</v>
      </c>
      <c r="G469" t="s">
        <v>815</v>
      </c>
      <c r="H469" t="s">
        <v>808</v>
      </c>
      <c r="I469" t="s">
        <v>60</v>
      </c>
      <c r="J469">
        <v>5</v>
      </c>
      <c r="K469" t="s">
        <v>810</v>
      </c>
      <c r="L469">
        <v>7</v>
      </c>
      <c r="M469" t="s">
        <v>61</v>
      </c>
      <c r="N469" t="s">
        <v>809</v>
      </c>
      <c r="O469" t="s">
        <v>811</v>
      </c>
      <c r="P469" t="s">
        <v>1032</v>
      </c>
      <c r="Q469" t="s">
        <v>51</v>
      </c>
      <c r="R469" t="s">
        <v>60</v>
      </c>
      <c r="S469" t="s">
        <v>1050</v>
      </c>
      <c r="T469" t="s">
        <v>52</v>
      </c>
      <c r="U469" s="5" t="s">
        <v>61</v>
      </c>
      <c r="V469" t="s">
        <v>1106</v>
      </c>
      <c r="W469" t="s">
        <v>53</v>
      </c>
      <c r="X469" t="s">
        <v>62</v>
      </c>
      <c r="Y469">
        <v>3000</v>
      </c>
      <c r="Z469" t="s">
        <v>56</v>
      </c>
      <c r="AA469">
        <v>3921</v>
      </c>
      <c r="AB469" t="s">
        <v>57</v>
      </c>
      <c r="AC469">
        <v>0</v>
      </c>
      <c r="AD469" t="s">
        <v>58</v>
      </c>
      <c r="AE469" s="1">
        <v>688354.49</v>
      </c>
      <c r="AF469" s="1">
        <v>688354.49</v>
      </c>
      <c r="AG469" s="1">
        <v>688354.49</v>
      </c>
      <c r="AH469" s="1">
        <v>0</v>
      </c>
      <c r="AI469" s="1">
        <v>0</v>
      </c>
      <c r="AJ469" s="1">
        <v>0</v>
      </c>
      <c r="AK469" s="1">
        <v>0</v>
      </c>
    </row>
    <row r="470" spans="1:37" hidden="1" x14ac:dyDescent="0.35">
      <c r="A470" t="str">
        <f t="shared" si="45"/>
        <v>1.1-00-2505_2559007_25142113</v>
      </c>
      <c r="B470" t="str">
        <f t="shared" si="47"/>
        <v>1.5-01-X05021015142113</v>
      </c>
      <c r="C470" t="s">
        <v>1109</v>
      </c>
      <c r="D470" t="s">
        <v>774</v>
      </c>
      <c r="E470" t="s">
        <v>775</v>
      </c>
      <c r="F470" t="s">
        <v>812</v>
      </c>
      <c r="G470" t="s">
        <v>815</v>
      </c>
      <c r="H470" t="s">
        <v>833</v>
      </c>
      <c r="I470" t="s">
        <v>835</v>
      </c>
      <c r="J470">
        <v>5</v>
      </c>
      <c r="K470" t="s">
        <v>810</v>
      </c>
      <c r="L470">
        <v>9</v>
      </c>
      <c r="M470" t="s">
        <v>120</v>
      </c>
      <c r="N470" t="s">
        <v>834</v>
      </c>
      <c r="O470" t="s">
        <v>836</v>
      </c>
      <c r="P470" t="s">
        <v>1036</v>
      </c>
      <c r="Q470" t="s">
        <v>677</v>
      </c>
      <c r="R470" t="s">
        <v>74</v>
      </c>
      <c r="S470" t="s">
        <v>1062</v>
      </c>
      <c r="T470" t="s">
        <v>678</v>
      </c>
      <c r="U470" s="5" t="s">
        <v>120</v>
      </c>
      <c r="V470" t="str">
        <f t="shared" ref="V470:V499" si="50">LEFT(W470,3)</f>
        <v>015</v>
      </c>
      <c r="W470" t="s">
        <v>679</v>
      </c>
      <c r="X470" t="s">
        <v>75</v>
      </c>
      <c r="Y470">
        <v>1000</v>
      </c>
      <c r="Z470" t="s">
        <v>71</v>
      </c>
      <c r="AA470">
        <v>1421</v>
      </c>
      <c r="AB470" t="s">
        <v>96</v>
      </c>
      <c r="AC470">
        <v>13</v>
      </c>
      <c r="AD470" t="s">
        <v>682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</row>
    <row r="471" spans="1:37" hidden="1" x14ac:dyDescent="0.35">
      <c r="A471" t="str">
        <f t="shared" si="45"/>
        <v>1.1-00-2505_2559007_25143213</v>
      </c>
      <c r="B471" t="str">
        <f t="shared" si="47"/>
        <v>1.5-01-X05021015143213</v>
      </c>
      <c r="C471" t="s">
        <v>1109</v>
      </c>
      <c r="D471" t="s">
        <v>774</v>
      </c>
      <c r="E471" t="s">
        <v>775</v>
      </c>
      <c r="F471" t="s">
        <v>812</v>
      </c>
      <c r="G471" t="s">
        <v>815</v>
      </c>
      <c r="H471" t="s">
        <v>833</v>
      </c>
      <c r="I471" t="s">
        <v>835</v>
      </c>
      <c r="J471">
        <v>5</v>
      </c>
      <c r="K471" t="s">
        <v>810</v>
      </c>
      <c r="L471">
        <v>9</v>
      </c>
      <c r="M471" t="s">
        <v>120</v>
      </c>
      <c r="N471" t="s">
        <v>834</v>
      </c>
      <c r="O471" t="s">
        <v>836</v>
      </c>
      <c r="P471" t="s">
        <v>1036</v>
      </c>
      <c r="Q471" t="s">
        <v>677</v>
      </c>
      <c r="R471" t="s">
        <v>74</v>
      </c>
      <c r="S471" t="s">
        <v>1062</v>
      </c>
      <c r="T471" t="s">
        <v>678</v>
      </c>
      <c r="U471" s="5" t="s">
        <v>120</v>
      </c>
      <c r="V471" t="str">
        <f t="shared" si="50"/>
        <v>015</v>
      </c>
      <c r="W471" t="s">
        <v>679</v>
      </c>
      <c r="X471" t="s">
        <v>75</v>
      </c>
      <c r="Y471">
        <v>1000</v>
      </c>
      <c r="Z471" t="s">
        <v>71</v>
      </c>
      <c r="AA471">
        <v>1432</v>
      </c>
      <c r="AB471" t="s">
        <v>98</v>
      </c>
      <c r="AC471">
        <v>13</v>
      </c>
      <c r="AD471" t="s">
        <v>682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</row>
    <row r="472" spans="1:37" hidden="1" x14ac:dyDescent="0.35">
      <c r="A472" t="str">
        <f t="shared" si="45"/>
        <v>1.1-00-2505_2559007_2515910</v>
      </c>
      <c r="B472" t="str">
        <f t="shared" si="47"/>
        <v>1.5-01-X0502101515910</v>
      </c>
      <c r="C472" t="s">
        <v>1109</v>
      </c>
      <c r="D472" t="s">
        <v>774</v>
      </c>
      <c r="E472" t="s">
        <v>775</v>
      </c>
      <c r="F472" t="s">
        <v>812</v>
      </c>
      <c r="G472" t="s">
        <v>815</v>
      </c>
      <c r="H472" t="s">
        <v>833</v>
      </c>
      <c r="I472" t="s">
        <v>835</v>
      </c>
      <c r="J472">
        <v>5</v>
      </c>
      <c r="K472" t="s">
        <v>810</v>
      </c>
      <c r="L472">
        <v>9</v>
      </c>
      <c r="M472" t="s">
        <v>120</v>
      </c>
      <c r="N472" t="s">
        <v>834</v>
      </c>
      <c r="O472" t="s">
        <v>836</v>
      </c>
      <c r="P472" t="s">
        <v>1036</v>
      </c>
      <c r="Q472" t="s">
        <v>677</v>
      </c>
      <c r="R472" t="s">
        <v>74</v>
      </c>
      <c r="S472" t="s">
        <v>1062</v>
      </c>
      <c r="T472" t="s">
        <v>678</v>
      </c>
      <c r="U472" s="5" t="s">
        <v>120</v>
      </c>
      <c r="V472" t="str">
        <f t="shared" si="50"/>
        <v>015</v>
      </c>
      <c r="W472" t="s">
        <v>679</v>
      </c>
      <c r="X472" t="s">
        <v>75</v>
      </c>
      <c r="Y472">
        <v>1000</v>
      </c>
      <c r="Z472" t="s">
        <v>71</v>
      </c>
      <c r="AA472">
        <v>1591</v>
      </c>
      <c r="AB472" t="s">
        <v>79</v>
      </c>
      <c r="AC472">
        <v>0</v>
      </c>
      <c r="AD472" t="s">
        <v>58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</row>
    <row r="473" spans="1:37" hidden="1" x14ac:dyDescent="0.35">
      <c r="A473" t="str">
        <f t="shared" si="45"/>
        <v>1.1-00-2505_25512007_2511110</v>
      </c>
      <c r="B473" t="str">
        <f t="shared" si="47"/>
        <v>1.5-01-X0502401511110</v>
      </c>
      <c r="C473" t="s">
        <v>1109</v>
      </c>
      <c r="D473" t="s">
        <v>774</v>
      </c>
      <c r="E473" t="s">
        <v>775</v>
      </c>
      <c r="F473" t="s">
        <v>812</v>
      </c>
      <c r="G473" t="s">
        <v>815</v>
      </c>
      <c r="H473" t="s">
        <v>833</v>
      </c>
      <c r="I473" t="s">
        <v>835</v>
      </c>
      <c r="J473">
        <v>5</v>
      </c>
      <c r="K473" t="s">
        <v>810</v>
      </c>
      <c r="L473">
        <v>12</v>
      </c>
      <c r="M473" t="s">
        <v>71</v>
      </c>
      <c r="N473" t="s">
        <v>834</v>
      </c>
      <c r="O473" t="s">
        <v>836</v>
      </c>
      <c r="P473" t="s">
        <v>1036</v>
      </c>
      <c r="Q473" t="s">
        <v>677</v>
      </c>
      <c r="R473" t="s">
        <v>74</v>
      </c>
      <c r="S473" t="s">
        <v>1063</v>
      </c>
      <c r="T473" t="s">
        <v>681</v>
      </c>
      <c r="U473" s="5" t="s">
        <v>71</v>
      </c>
      <c r="V473" t="str">
        <f t="shared" si="50"/>
        <v>015</v>
      </c>
      <c r="W473" t="s">
        <v>679</v>
      </c>
      <c r="X473" t="s">
        <v>75</v>
      </c>
      <c r="Y473">
        <v>1000</v>
      </c>
      <c r="Z473" t="s">
        <v>71</v>
      </c>
      <c r="AA473">
        <v>1111</v>
      </c>
      <c r="AB473" t="s">
        <v>72</v>
      </c>
      <c r="AC473">
        <v>0</v>
      </c>
      <c r="AD473" t="s">
        <v>58</v>
      </c>
      <c r="AE473" s="1">
        <v>0</v>
      </c>
      <c r="AF473" s="1">
        <v>0</v>
      </c>
      <c r="AG473" s="1">
        <v>0</v>
      </c>
      <c r="AH473" s="1">
        <v>5995403.9299999997</v>
      </c>
      <c r="AI473" s="1">
        <v>0</v>
      </c>
      <c r="AJ473" s="1">
        <v>5995403.9299999997</v>
      </c>
      <c r="AK473" s="1">
        <v>5995403.9299999997</v>
      </c>
    </row>
    <row r="474" spans="1:37" hidden="1" x14ac:dyDescent="0.35">
      <c r="A474" t="str">
        <f t="shared" si="45"/>
        <v>1.1-00-2505_25512007_25113113</v>
      </c>
      <c r="B474" t="str">
        <f t="shared" si="47"/>
        <v>1.5-01-X05024015113113</v>
      </c>
      <c r="C474" t="s">
        <v>1109</v>
      </c>
      <c r="D474" t="s">
        <v>774</v>
      </c>
      <c r="E474" t="s">
        <v>775</v>
      </c>
      <c r="F474" t="s">
        <v>812</v>
      </c>
      <c r="G474" t="s">
        <v>815</v>
      </c>
      <c r="H474" t="s">
        <v>833</v>
      </c>
      <c r="I474" t="s">
        <v>835</v>
      </c>
      <c r="J474">
        <v>5</v>
      </c>
      <c r="K474" t="s">
        <v>810</v>
      </c>
      <c r="L474">
        <v>12</v>
      </c>
      <c r="M474" t="s">
        <v>71</v>
      </c>
      <c r="N474" t="s">
        <v>834</v>
      </c>
      <c r="O474" t="s">
        <v>836</v>
      </c>
      <c r="P474" t="s">
        <v>1036</v>
      </c>
      <c r="Q474" t="s">
        <v>677</v>
      </c>
      <c r="R474" t="s">
        <v>74</v>
      </c>
      <c r="S474" t="s">
        <v>1063</v>
      </c>
      <c r="T474" t="s">
        <v>681</v>
      </c>
      <c r="U474" s="5" t="s">
        <v>71</v>
      </c>
      <c r="V474" t="str">
        <f t="shared" si="50"/>
        <v>015</v>
      </c>
      <c r="W474" t="s">
        <v>679</v>
      </c>
      <c r="X474" t="s">
        <v>75</v>
      </c>
      <c r="Y474">
        <v>1000</v>
      </c>
      <c r="Z474" t="s">
        <v>71</v>
      </c>
      <c r="AA474">
        <v>1131</v>
      </c>
      <c r="AB474" t="s">
        <v>89</v>
      </c>
      <c r="AC474">
        <v>13</v>
      </c>
      <c r="AD474" t="s">
        <v>682</v>
      </c>
      <c r="AE474" s="1">
        <v>1033493932.5400001</v>
      </c>
      <c r="AF474" s="1">
        <v>1007747860.7500001</v>
      </c>
      <c r="AG474" s="1">
        <v>1007747860.7500001</v>
      </c>
      <c r="AH474" s="1">
        <v>622141009.33000004</v>
      </c>
      <c r="AI474" s="1">
        <v>677552010.19000006</v>
      </c>
      <c r="AJ474" s="1">
        <v>622141009.33000004</v>
      </c>
      <c r="AK474" s="1">
        <v>622141009.33000004</v>
      </c>
    </row>
    <row r="475" spans="1:37" hidden="1" x14ac:dyDescent="0.35">
      <c r="A475" t="str">
        <f t="shared" si="45"/>
        <v>1.1-00-2505_25512007_25122114</v>
      </c>
      <c r="B475" t="str">
        <f t="shared" si="47"/>
        <v>1.5-01-X05024015122114</v>
      </c>
      <c r="C475" t="s">
        <v>1109</v>
      </c>
      <c r="D475" t="s">
        <v>774</v>
      </c>
      <c r="E475" t="s">
        <v>775</v>
      </c>
      <c r="F475" t="s">
        <v>812</v>
      </c>
      <c r="G475" t="s">
        <v>815</v>
      </c>
      <c r="H475" t="s">
        <v>833</v>
      </c>
      <c r="I475" t="s">
        <v>835</v>
      </c>
      <c r="J475">
        <v>5</v>
      </c>
      <c r="K475" t="s">
        <v>810</v>
      </c>
      <c r="L475">
        <v>12</v>
      </c>
      <c r="M475" t="s">
        <v>71</v>
      </c>
      <c r="N475" t="s">
        <v>834</v>
      </c>
      <c r="O475" t="s">
        <v>836</v>
      </c>
      <c r="P475" t="s">
        <v>1036</v>
      </c>
      <c r="Q475" t="s">
        <v>677</v>
      </c>
      <c r="R475" t="s">
        <v>74</v>
      </c>
      <c r="S475" t="s">
        <v>1063</v>
      </c>
      <c r="T475" t="s">
        <v>681</v>
      </c>
      <c r="U475" s="5" t="s">
        <v>71</v>
      </c>
      <c r="V475" t="str">
        <f t="shared" si="50"/>
        <v>015</v>
      </c>
      <c r="W475" t="s">
        <v>679</v>
      </c>
      <c r="X475" t="s">
        <v>75</v>
      </c>
      <c r="Y475">
        <v>1000</v>
      </c>
      <c r="Z475" t="s">
        <v>71</v>
      </c>
      <c r="AA475">
        <v>1221</v>
      </c>
      <c r="AB475" t="s">
        <v>77</v>
      </c>
      <c r="AC475">
        <v>14</v>
      </c>
      <c r="AD475" t="s">
        <v>683</v>
      </c>
      <c r="AE475" s="1">
        <v>0</v>
      </c>
      <c r="AF475" s="1">
        <v>0</v>
      </c>
      <c r="AG475" s="1">
        <v>0</v>
      </c>
      <c r="AH475" s="1">
        <v>11620039.550000001</v>
      </c>
      <c r="AI475" s="1">
        <v>0</v>
      </c>
      <c r="AJ475" s="1">
        <v>11620039.550000001</v>
      </c>
      <c r="AK475" s="1">
        <v>11620039.550000001</v>
      </c>
    </row>
    <row r="476" spans="1:37" hidden="1" x14ac:dyDescent="0.35">
      <c r="A476" t="str">
        <f t="shared" si="45"/>
        <v>1.1-00-2505_25512007_2512310</v>
      </c>
      <c r="B476" t="str">
        <f t="shared" si="47"/>
        <v>1.5-01-X0502401512310</v>
      </c>
      <c r="C476" t="s">
        <v>1109</v>
      </c>
      <c r="D476" t="s">
        <v>774</v>
      </c>
      <c r="E476" t="s">
        <v>775</v>
      </c>
      <c r="F476" t="s">
        <v>812</v>
      </c>
      <c r="G476" t="s">
        <v>815</v>
      </c>
      <c r="H476" t="s">
        <v>833</v>
      </c>
      <c r="I476" t="s">
        <v>835</v>
      </c>
      <c r="J476">
        <v>5</v>
      </c>
      <c r="K476" t="s">
        <v>810</v>
      </c>
      <c r="L476">
        <v>12</v>
      </c>
      <c r="M476" t="s">
        <v>71</v>
      </c>
      <c r="N476" t="s">
        <v>834</v>
      </c>
      <c r="O476" t="s">
        <v>836</v>
      </c>
      <c r="P476" t="s">
        <v>1036</v>
      </c>
      <c r="Q476" t="s">
        <v>677</v>
      </c>
      <c r="R476" t="s">
        <v>74</v>
      </c>
      <c r="S476" t="s">
        <v>1063</v>
      </c>
      <c r="T476" t="s">
        <v>681</v>
      </c>
      <c r="U476" s="5" t="s">
        <v>71</v>
      </c>
      <c r="V476" t="str">
        <f t="shared" si="50"/>
        <v>015</v>
      </c>
      <c r="W476" t="s">
        <v>679</v>
      </c>
      <c r="X476" t="s">
        <v>75</v>
      </c>
      <c r="Y476">
        <v>1000</v>
      </c>
      <c r="Z476" t="s">
        <v>71</v>
      </c>
      <c r="AA476">
        <v>1231</v>
      </c>
      <c r="AB476" t="s">
        <v>397</v>
      </c>
      <c r="AC476">
        <v>0</v>
      </c>
      <c r="AD476" t="s">
        <v>58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</row>
    <row r="477" spans="1:37" hidden="1" x14ac:dyDescent="0.35">
      <c r="A477" t="str">
        <f t="shared" si="45"/>
        <v>1.1-00-2505_25512007_25132113</v>
      </c>
      <c r="B477" t="str">
        <f t="shared" si="47"/>
        <v>1.5-01-X05024015132113</v>
      </c>
      <c r="C477" t="s">
        <v>1109</v>
      </c>
      <c r="D477" t="s">
        <v>774</v>
      </c>
      <c r="E477" t="s">
        <v>775</v>
      </c>
      <c r="F477" t="s">
        <v>812</v>
      </c>
      <c r="G477" t="s">
        <v>815</v>
      </c>
      <c r="H477" t="s">
        <v>833</v>
      </c>
      <c r="I477" t="s">
        <v>835</v>
      </c>
      <c r="J477">
        <v>5</v>
      </c>
      <c r="K477" t="s">
        <v>810</v>
      </c>
      <c r="L477">
        <v>12</v>
      </c>
      <c r="M477" t="s">
        <v>71</v>
      </c>
      <c r="N477" t="s">
        <v>834</v>
      </c>
      <c r="O477" t="s">
        <v>836</v>
      </c>
      <c r="P477" t="s">
        <v>1036</v>
      </c>
      <c r="Q477" t="s">
        <v>677</v>
      </c>
      <c r="R477" t="s">
        <v>74</v>
      </c>
      <c r="S477" t="s">
        <v>1063</v>
      </c>
      <c r="T477" t="s">
        <v>681</v>
      </c>
      <c r="U477" s="5" t="s">
        <v>71</v>
      </c>
      <c r="V477" t="str">
        <f t="shared" si="50"/>
        <v>015</v>
      </c>
      <c r="W477" t="s">
        <v>679</v>
      </c>
      <c r="X477" t="s">
        <v>75</v>
      </c>
      <c r="Y477">
        <v>1000</v>
      </c>
      <c r="Z477" t="s">
        <v>71</v>
      </c>
      <c r="AA477">
        <v>1321</v>
      </c>
      <c r="AB477" t="s">
        <v>91</v>
      </c>
      <c r="AC477">
        <v>13</v>
      </c>
      <c r="AD477" t="s">
        <v>682</v>
      </c>
      <c r="AE477" s="1">
        <v>0</v>
      </c>
      <c r="AF477" s="1">
        <v>0</v>
      </c>
      <c r="AG477" s="1">
        <v>0</v>
      </c>
      <c r="AH477" s="1">
        <v>11289886.939999999</v>
      </c>
      <c r="AI477" s="1">
        <v>0</v>
      </c>
      <c r="AJ477" s="1">
        <v>11285991.449999999</v>
      </c>
      <c r="AK477" s="1">
        <v>11232835.949999999</v>
      </c>
    </row>
    <row r="478" spans="1:37" hidden="1" x14ac:dyDescent="0.35">
      <c r="A478" t="str">
        <f t="shared" si="45"/>
        <v>1.1-00-2505_25512007_25132114</v>
      </c>
      <c r="B478" t="str">
        <f t="shared" si="47"/>
        <v>1.5-01-X05024015132114</v>
      </c>
      <c r="C478" t="s">
        <v>1109</v>
      </c>
      <c r="D478" t="s">
        <v>774</v>
      </c>
      <c r="E478" t="s">
        <v>775</v>
      </c>
      <c r="F478" t="s">
        <v>812</v>
      </c>
      <c r="G478" t="s">
        <v>815</v>
      </c>
      <c r="H478" t="s">
        <v>833</v>
      </c>
      <c r="I478" t="s">
        <v>835</v>
      </c>
      <c r="J478">
        <v>5</v>
      </c>
      <c r="K478" t="s">
        <v>810</v>
      </c>
      <c r="L478">
        <v>12</v>
      </c>
      <c r="M478" t="s">
        <v>71</v>
      </c>
      <c r="N478" t="s">
        <v>834</v>
      </c>
      <c r="O478" t="s">
        <v>836</v>
      </c>
      <c r="P478" t="s">
        <v>1036</v>
      </c>
      <c r="Q478" t="s">
        <v>677</v>
      </c>
      <c r="R478" t="s">
        <v>74</v>
      </c>
      <c r="S478" t="s">
        <v>1063</v>
      </c>
      <c r="T478" t="s">
        <v>681</v>
      </c>
      <c r="U478" s="5" t="s">
        <v>71</v>
      </c>
      <c r="V478" t="str">
        <f t="shared" si="50"/>
        <v>015</v>
      </c>
      <c r="W478" t="s">
        <v>679</v>
      </c>
      <c r="X478" t="s">
        <v>75</v>
      </c>
      <c r="Y478">
        <v>1000</v>
      </c>
      <c r="Z478" t="s">
        <v>71</v>
      </c>
      <c r="AA478">
        <v>1321</v>
      </c>
      <c r="AB478" t="s">
        <v>91</v>
      </c>
      <c r="AC478">
        <v>14</v>
      </c>
      <c r="AD478" t="s">
        <v>683</v>
      </c>
      <c r="AE478" s="1">
        <v>0</v>
      </c>
      <c r="AF478" s="1">
        <v>0</v>
      </c>
      <c r="AG478" s="1">
        <v>0</v>
      </c>
      <c r="AH478" s="1">
        <v>1472993</v>
      </c>
      <c r="AI478" s="1">
        <v>0</v>
      </c>
      <c r="AJ478" s="1">
        <v>1472993</v>
      </c>
      <c r="AK478" s="1">
        <v>1472993</v>
      </c>
    </row>
    <row r="479" spans="1:37" hidden="1" x14ac:dyDescent="0.35">
      <c r="A479" t="str">
        <f t="shared" si="45"/>
        <v>1.1-00-2505_25512007_25132213</v>
      </c>
      <c r="B479" t="str">
        <f t="shared" si="47"/>
        <v>1.5-01-X05024015132213</v>
      </c>
      <c r="C479" t="s">
        <v>1109</v>
      </c>
      <c r="D479" t="s">
        <v>774</v>
      </c>
      <c r="E479" t="s">
        <v>775</v>
      </c>
      <c r="F479" t="s">
        <v>812</v>
      </c>
      <c r="G479" t="s">
        <v>815</v>
      </c>
      <c r="H479" t="s">
        <v>833</v>
      </c>
      <c r="I479" t="s">
        <v>835</v>
      </c>
      <c r="J479">
        <v>5</v>
      </c>
      <c r="K479" t="s">
        <v>810</v>
      </c>
      <c r="L479">
        <v>12</v>
      </c>
      <c r="M479" t="s">
        <v>71</v>
      </c>
      <c r="N479" t="s">
        <v>834</v>
      </c>
      <c r="O479" t="s">
        <v>836</v>
      </c>
      <c r="P479" t="s">
        <v>1036</v>
      </c>
      <c r="Q479" t="s">
        <v>677</v>
      </c>
      <c r="R479" t="s">
        <v>74</v>
      </c>
      <c r="S479" t="s">
        <v>1063</v>
      </c>
      <c r="T479" t="s">
        <v>681</v>
      </c>
      <c r="U479" s="5" t="s">
        <v>71</v>
      </c>
      <c r="V479" t="str">
        <f t="shared" si="50"/>
        <v>015</v>
      </c>
      <c r="W479" t="s">
        <v>679</v>
      </c>
      <c r="X479" t="s">
        <v>75</v>
      </c>
      <c r="Y479">
        <v>1000</v>
      </c>
      <c r="Z479" t="s">
        <v>71</v>
      </c>
      <c r="AA479">
        <v>1322</v>
      </c>
      <c r="AB479" t="s">
        <v>92</v>
      </c>
      <c r="AC479">
        <v>13</v>
      </c>
      <c r="AD479" t="s">
        <v>682</v>
      </c>
      <c r="AE479" s="1">
        <v>0</v>
      </c>
      <c r="AF479" s="1">
        <v>0</v>
      </c>
      <c r="AG479" s="1">
        <v>0</v>
      </c>
      <c r="AH479" s="1">
        <v>112996137.01000001</v>
      </c>
      <c r="AI479" s="1">
        <v>0</v>
      </c>
      <c r="AJ479" s="1">
        <v>112996137.01000001</v>
      </c>
      <c r="AK479" s="1">
        <v>112383738.81</v>
      </c>
    </row>
    <row r="480" spans="1:37" hidden="1" x14ac:dyDescent="0.35">
      <c r="A480" t="str">
        <f t="shared" si="45"/>
        <v>1.1-00-2505_25512007_25132214</v>
      </c>
      <c r="B480" t="str">
        <f t="shared" si="47"/>
        <v>1.5-01-X05024015132214</v>
      </c>
      <c r="C480" t="s">
        <v>1109</v>
      </c>
      <c r="D480" t="s">
        <v>774</v>
      </c>
      <c r="E480" t="s">
        <v>775</v>
      </c>
      <c r="F480" t="s">
        <v>812</v>
      </c>
      <c r="G480" t="s">
        <v>815</v>
      </c>
      <c r="H480" t="s">
        <v>833</v>
      </c>
      <c r="I480" t="s">
        <v>835</v>
      </c>
      <c r="J480">
        <v>5</v>
      </c>
      <c r="K480" t="s">
        <v>810</v>
      </c>
      <c r="L480">
        <v>12</v>
      </c>
      <c r="M480" t="s">
        <v>71</v>
      </c>
      <c r="N480" t="s">
        <v>834</v>
      </c>
      <c r="O480" t="s">
        <v>836</v>
      </c>
      <c r="P480" t="s">
        <v>1036</v>
      </c>
      <c r="Q480" t="s">
        <v>677</v>
      </c>
      <c r="R480" t="s">
        <v>74</v>
      </c>
      <c r="S480" t="s">
        <v>1063</v>
      </c>
      <c r="T480" t="s">
        <v>681</v>
      </c>
      <c r="U480" s="5" t="s">
        <v>71</v>
      </c>
      <c r="V480" t="str">
        <f t="shared" si="50"/>
        <v>015</v>
      </c>
      <c r="W480" t="s">
        <v>679</v>
      </c>
      <c r="X480" t="s">
        <v>75</v>
      </c>
      <c r="Y480">
        <v>1000</v>
      </c>
      <c r="Z480" t="s">
        <v>71</v>
      </c>
      <c r="AA480">
        <v>1322</v>
      </c>
      <c r="AB480" t="s">
        <v>92</v>
      </c>
      <c r="AC480">
        <v>14</v>
      </c>
      <c r="AD480" t="s">
        <v>683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</row>
    <row r="481" spans="1:37" hidden="1" x14ac:dyDescent="0.35">
      <c r="A481" t="str">
        <f t="shared" si="45"/>
        <v>1.1-00-2505_25512007_2513310</v>
      </c>
      <c r="B481" t="str">
        <f t="shared" si="47"/>
        <v>1.5-01-X0502401513310</v>
      </c>
      <c r="C481" t="s">
        <v>1109</v>
      </c>
      <c r="D481" t="s">
        <v>774</v>
      </c>
      <c r="E481" t="s">
        <v>775</v>
      </c>
      <c r="F481" t="s">
        <v>812</v>
      </c>
      <c r="G481" t="s">
        <v>815</v>
      </c>
      <c r="H481" t="s">
        <v>833</v>
      </c>
      <c r="I481" t="s">
        <v>835</v>
      </c>
      <c r="J481">
        <v>5</v>
      </c>
      <c r="K481" t="s">
        <v>810</v>
      </c>
      <c r="L481">
        <v>12</v>
      </c>
      <c r="M481" t="s">
        <v>71</v>
      </c>
      <c r="N481" t="s">
        <v>834</v>
      </c>
      <c r="O481" t="s">
        <v>836</v>
      </c>
      <c r="P481" t="s">
        <v>1036</v>
      </c>
      <c r="Q481" t="s">
        <v>677</v>
      </c>
      <c r="R481" t="s">
        <v>74</v>
      </c>
      <c r="S481" t="s">
        <v>1063</v>
      </c>
      <c r="T481" t="s">
        <v>681</v>
      </c>
      <c r="U481" s="5" t="s">
        <v>71</v>
      </c>
      <c r="V481" t="str">
        <f t="shared" si="50"/>
        <v>015</v>
      </c>
      <c r="W481" t="s">
        <v>679</v>
      </c>
      <c r="X481" t="s">
        <v>75</v>
      </c>
      <c r="Y481">
        <v>1000</v>
      </c>
      <c r="Z481" t="s">
        <v>71</v>
      </c>
      <c r="AA481">
        <v>1331</v>
      </c>
      <c r="AB481" t="s">
        <v>398</v>
      </c>
      <c r="AC481">
        <v>0</v>
      </c>
      <c r="AD481" t="s">
        <v>58</v>
      </c>
      <c r="AE481" s="1">
        <v>0</v>
      </c>
      <c r="AF481" s="1">
        <v>0</v>
      </c>
      <c r="AG481" s="1">
        <v>0</v>
      </c>
      <c r="AH481" s="1">
        <v>28206.54</v>
      </c>
      <c r="AI481" s="1">
        <v>0</v>
      </c>
      <c r="AJ481" s="1">
        <v>28206.54</v>
      </c>
      <c r="AK481" s="1">
        <v>28206.54</v>
      </c>
    </row>
    <row r="482" spans="1:37" hidden="1" x14ac:dyDescent="0.35">
      <c r="A482" t="str">
        <f t="shared" si="45"/>
        <v>1.1-00-2505_25512007_2513410</v>
      </c>
      <c r="B482" t="str">
        <f t="shared" si="47"/>
        <v>1.5-01-X0502401513410</v>
      </c>
      <c r="C482" t="s">
        <v>1109</v>
      </c>
      <c r="D482" t="s">
        <v>774</v>
      </c>
      <c r="E482" t="s">
        <v>775</v>
      </c>
      <c r="F482" t="s">
        <v>812</v>
      </c>
      <c r="G482" t="s">
        <v>815</v>
      </c>
      <c r="H482" t="s">
        <v>833</v>
      </c>
      <c r="I482" t="s">
        <v>835</v>
      </c>
      <c r="J482">
        <v>5</v>
      </c>
      <c r="K482" t="s">
        <v>810</v>
      </c>
      <c r="L482">
        <v>12</v>
      </c>
      <c r="M482" t="s">
        <v>71</v>
      </c>
      <c r="N482" t="s">
        <v>834</v>
      </c>
      <c r="O482" t="s">
        <v>836</v>
      </c>
      <c r="P482" t="s">
        <v>1036</v>
      </c>
      <c r="Q482" t="s">
        <v>677</v>
      </c>
      <c r="R482" t="s">
        <v>74</v>
      </c>
      <c r="S482" t="s">
        <v>1063</v>
      </c>
      <c r="T482" t="s">
        <v>681</v>
      </c>
      <c r="U482" s="5" t="s">
        <v>71</v>
      </c>
      <c r="V482" t="str">
        <f t="shared" si="50"/>
        <v>015</v>
      </c>
      <c r="W482" t="s">
        <v>679</v>
      </c>
      <c r="X482" t="s">
        <v>75</v>
      </c>
      <c r="Y482">
        <v>1000</v>
      </c>
      <c r="Z482" t="s">
        <v>71</v>
      </c>
      <c r="AA482">
        <v>1341</v>
      </c>
      <c r="AB482" t="s">
        <v>399</v>
      </c>
      <c r="AC482">
        <v>0</v>
      </c>
      <c r="AD482" t="s">
        <v>58</v>
      </c>
      <c r="AE482" s="1">
        <v>0</v>
      </c>
      <c r="AF482" s="1">
        <v>0</v>
      </c>
      <c r="AG482" s="1">
        <v>0</v>
      </c>
      <c r="AH482" s="1">
        <v>649166</v>
      </c>
      <c r="AI482" s="1">
        <v>0</v>
      </c>
      <c r="AJ482" s="1">
        <v>649166</v>
      </c>
      <c r="AK482" s="1">
        <v>649166</v>
      </c>
    </row>
    <row r="483" spans="1:37" hidden="1" x14ac:dyDescent="0.35">
      <c r="A483" t="str">
        <f t="shared" si="45"/>
        <v>1.1-00-2505_25512007_25141113</v>
      </c>
      <c r="B483" t="str">
        <f t="shared" si="47"/>
        <v>1.5-01-X05024015141113</v>
      </c>
      <c r="C483" t="s">
        <v>1109</v>
      </c>
      <c r="D483" t="s">
        <v>774</v>
      </c>
      <c r="E483" t="s">
        <v>775</v>
      </c>
      <c r="F483" t="s">
        <v>812</v>
      </c>
      <c r="G483" t="s">
        <v>815</v>
      </c>
      <c r="H483" t="s">
        <v>833</v>
      </c>
      <c r="I483" t="s">
        <v>835</v>
      </c>
      <c r="J483">
        <v>5</v>
      </c>
      <c r="K483" t="s">
        <v>810</v>
      </c>
      <c r="L483">
        <v>12</v>
      </c>
      <c r="M483" t="s">
        <v>71</v>
      </c>
      <c r="N483" t="s">
        <v>834</v>
      </c>
      <c r="O483" t="s">
        <v>836</v>
      </c>
      <c r="P483" t="s">
        <v>1036</v>
      </c>
      <c r="Q483" t="s">
        <v>677</v>
      </c>
      <c r="R483" t="s">
        <v>74</v>
      </c>
      <c r="S483" t="s">
        <v>1063</v>
      </c>
      <c r="T483" t="s">
        <v>681</v>
      </c>
      <c r="U483" s="5" t="s">
        <v>71</v>
      </c>
      <c r="V483" t="str">
        <f t="shared" si="50"/>
        <v>015</v>
      </c>
      <c r="W483" t="s">
        <v>679</v>
      </c>
      <c r="X483" t="s">
        <v>75</v>
      </c>
      <c r="Y483">
        <v>1000</v>
      </c>
      <c r="Z483" t="s">
        <v>71</v>
      </c>
      <c r="AA483">
        <v>1411</v>
      </c>
      <c r="AB483" t="s">
        <v>94</v>
      </c>
      <c r="AC483">
        <v>13</v>
      </c>
      <c r="AD483" t="s">
        <v>682</v>
      </c>
      <c r="AE483" s="1">
        <v>0</v>
      </c>
      <c r="AF483" s="1">
        <v>0</v>
      </c>
      <c r="AG483" s="1">
        <v>0</v>
      </c>
      <c r="AH483" s="1">
        <v>36953475.609999999</v>
      </c>
      <c r="AI483" s="1">
        <v>0</v>
      </c>
      <c r="AJ483" s="1">
        <v>36887121.829999998</v>
      </c>
      <c r="AK483" s="1">
        <v>36887121.829999998</v>
      </c>
    </row>
    <row r="484" spans="1:37" hidden="1" x14ac:dyDescent="0.35">
      <c r="A484" t="str">
        <f t="shared" si="45"/>
        <v>1.1-00-2505_25512007_25141114</v>
      </c>
      <c r="B484" t="str">
        <f t="shared" si="47"/>
        <v>1.5-01-X05024015141114</v>
      </c>
      <c r="C484" t="s">
        <v>1109</v>
      </c>
      <c r="D484" t="s">
        <v>774</v>
      </c>
      <c r="E484" t="s">
        <v>775</v>
      </c>
      <c r="F484" t="s">
        <v>812</v>
      </c>
      <c r="G484" t="s">
        <v>815</v>
      </c>
      <c r="H484" t="s">
        <v>833</v>
      </c>
      <c r="I484" t="s">
        <v>835</v>
      </c>
      <c r="J484">
        <v>5</v>
      </c>
      <c r="K484" t="s">
        <v>810</v>
      </c>
      <c r="L484">
        <v>12</v>
      </c>
      <c r="M484" t="s">
        <v>71</v>
      </c>
      <c r="N484" t="s">
        <v>834</v>
      </c>
      <c r="O484" t="s">
        <v>836</v>
      </c>
      <c r="P484" t="s">
        <v>1036</v>
      </c>
      <c r="Q484" t="s">
        <v>677</v>
      </c>
      <c r="R484" t="s">
        <v>74</v>
      </c>
      <c r="S484" t="s">
        <v>1063</v>
      </c>
      <c r="T484" t="s">
        <v>681</v>
      </c>
      <c r="U484" s="5" t="s">
        <v>71</v>
      </c>
      <c r="V484" t="str">
        <f t="shared" si="50"/>
        <v>015</v>
      </c>
      <c r="W484" t="s">
        <v>679</v>
      </c>
      <c r="X484" t="s">
        <v>75</v>
      </c>
      <c r="Y484">
        <v>1000</v>
      </c>
      <c r="Z484" t="s">
        <v>71</v>
      </c>
      <c r="AA484">
        <v>1411</v>
      </c>
      <c r="AB484" t="s">
        <v>94</v>
      </c>
      <c r="AC484">
        <v>14</v>
      </c>
      <c r="AD484" t="s">
        <v>683</v>
      </c>
      <c r="AE484" s="1">
        <v>0</v>
      </c>
      <c r="AF484" s="1">
        <v>0</v>
      </c>
      <c r="AG484" s="1">
        <v>0</v>
      </c>
      <c r="AH484" s="1">
        <v>1959014.55</v>
      </c>
      <c r="AI484" s="1">
        <v>0</v>
      </c>
      <c r="AJ484" s="1">
        <v>1959014.55</v>
      </c>
      <c r="AK484" s="1">
        <v>1959014.55</v>
      </c>
    </row>
    <row r="485" spans="1:37" hidden="1" x14ac:dyDescent="0.35">
      <c r="A485" t="str">
        <f t="shared" si="45"/>
        <v>1.1-00-2505_25512007_25142113</v>
      </c>
      <c r="B485" t="str">
        <f t="shared" si="47"/>
        <v>1.5-01-X05024015142113</v>
      </c>
      <c r="C485" t="s">
        <v>1109</v>
      </c>
      <c r="D485" t="s">
        <v>774</v>
      </c>
      <c r="E485" t="s">
        <v>775</v>
      </c>
      <c r="F485" t="s">
        <v>812</v>
      </c>
      <c r="G485" t="s">
        <v>815</v>
      </c>
      <c r="H485" t="s">
        <v>833</v>
      </c>
      <c r="I485" t="s">
        <v>835</v>
      </c>
      <c r="J485">
        <v>5</v>
      </c>
      <c r="K485" t="s">
        <v>810</v>
      </c>
      <c r="L485">
        <v>12</v>
      </c>
      <c r="M485" t="s">
        <v>71</v>
      </c>
      <c r="N485" t="s">
        <v>834</v>
      </c>
      <c r="O485" t="s">
        <v>836</v>
      </c>
      <c r="P485" t="s">
        <v>1036</v>
      </c>
      <c r="Q485" t="s">
        <v>677</v>
      </c>
      <c r="R485" t="s">
        <v>74</v>
      </c>
      <c r="S485" t="s">
        <v>1063</v>
      </c>
      <c r="T485" t="s">
        <v>681</v>
      </c>
      <c r="U485" s="5" t="s">
        <v>71</v>
      </c>
      <c r="V485" t="str">
        <f t="shared" si="50"/>
        <v>015</v>
      </c>
      <c r="W485" t="s">
        <v>679</v>
      </c>
      <c r="X485" t="s">
        <v>75</v>
      </c>
      <c r="Y485">
        <v>1000</v>
      </c>
      <c r="Z485" t="s">
        <v>71</v>
      </c>
      <c r="AA485">
        <v>1421</v>
      </c>
      <c r="AB485" t="s">
        <v>96</v>
      </c>
      <c r="AC485">
        <v>13</v>
      </c>
      <c r="AD485" t="s">
        <v>682</v>
      </c>
      <c r="AE485" s="1">
        <v>0</v>
      </c>
      <c r="AF485" s="1">
        <v>0</v>
      </c>
      <c r="AG485" s="1">
        <v>0</v>
      </c>
      <c r="AH485" s="1">
        <v>19154925.760000002</v>
      </c>
      <c r="AI485" s="1">
        <v>0</v>
      </c>
      <c r="AJ485" s="1">
        <v>19154925.760000002</v>
      </c>
      <c r="AK485" s="1">
        <v>19154925.760000002</v>
      </c>
    </row>
    <row r="486" spans="1:37" hidden="1" x14ac:dyDescent="0.35">
      <c r="A486" t="str">
        <f t="shared" si="45"/>
        <v>1.1-00-2505_25512007_25142114</v>
      </c>
      <c r="B486" t="str">
        <f t="shared" si="47"/>
        <v>1.5-01-X05024015142114</v>
      </c>
      <c r="C486" t="s">
        <v>1109</v>
      </c>
      <c r="D486" t="s">
        <v>774</v>
      </c>
      <c r="E486" t="s">
        <v>775</v>
      </c>
      <c r="F486" t="s">
        <v>812</v>
      </c>
      <c r="G486" t="s">
        <v>815</v>
      </c>
      <c r="H486" t="s">
        <v>833</v>
      </c>
      <c r="I486" t="s">
        <v>835</v>
      </c>
      <c r="J486">
        <v>5</v>
      </c>
      <c r="K486" t="s">
        <v>810</v>
      </c>
      <c r="L486">
        <v>12</v>
      </c>
      <c r="M486" t="s">
        <v>71</v>
      </c>
      <c r="N486" t="s">
        <v>834</v>
      </c>
      <c r="O486" t="s">
        <v>836</v>
      </c>
      <c r="P486" t="s">
        <v>1036</v>
      </c>
      <c r="Q486" t="s">
        <v>677</v>
      </c>
      <c r="R486" t="s">
        <v>74</v>
      </c>
      <c r="S486" t="s">
        <v>1063</v>
      </c>
      <c r="T486" t="s">
        <v>681</v>
      </c>
      <c r="U486" s="5" t="s">
        <v>71</v>
      </c>
      <c r="V486" t="str">
        <f t="shared" si="50"/>
        <v>015</v>
      </c>
      <c r="W486" t="s">
        <v>679</v>
      </c>
      <c r="X486" t="s">
        <v>75</v>
      </c>
      <c r="Y486">
        <v>1000</v>
      </c>
      <c r="Z486" t="s">
        <v>71</v>
      </c>
      <c r="AA486">
        <v>1421</v>
      </c>
      <c r="AB486" t="s">
        <v>96</v>
      </c>
      <c r="AC486">
        <v>14</v>
      </c>
      <c r="AD486" t="s">
        <v>683</v>
      </c>
      <c r="AE486" s="1">
        <v>0</v>
      </c>
      <c r="AF486" s="1">
        <v>0</v>
      </c>
      <c r="AG486" s="1">
        <v>0</v>
      </c>
      <c r="AH486" s="1">
        <v>119808.96000000001</v>
      </c>
      <c r="AI486" s="1">
        <v>0</v>
      </c>
      <c r="AJ486" s="1">
        <v>119808.96000000001</v>
      </c>
      <c r="AK486" s="1">
        <v>119808.96000000001</v>
      </c>
    </row>
    <row r="487" spans="1:37" hidden="1" x14ac:dyDescent="0.35">
      <c r="A487" t="str">
        <f t="shared" si="45"/>
        <v>1.1-00-2505_25512007_25143113</v>
      </c>
      <c r="B487" t="str">
        <f t="shared" si="47"/>
        <v>1.5-01-X05024015143113</v>
      </c>
      <c r="C487" t="s">
        <v>1109</v>
      </c>
      <c r="D487" t="s">
        <v>774</v>
      </c>
      <c r="E487" t="s">
        <v>775</v>
      </c>
      <c r="F487" t="s">
        <v>812</v>
      </c>
      <c r="G487" t="s">
        <v>815</v>
      </c>
      <c r="H487" t="s">
        <v>833</v>
      </c>
      <c r="I487" t="s">
        <v>835</v>
      </c>
      <c r="J487">
        <v>5</v>
      </c>
      <c r="K487" t="s">
        <v>810</v>
      </c>
      <c r="L487">
        <v>12</v>
      </c>
      <c r="M487" t="s">
        <v>71</v>
      </c>
      <c r="N487" t="s">
        <v>834</v>
      </c>
      <c r="O487" t="s">
        <v>836</v>
      </c>
      <c r="P487" t="s">
        <v>1036</v>
      </c>
      <c r="Q487" t="s">
        <v>677</v>
      </c>
      <c r="R487" t="s">
        <v>74</v>
      </c>
      <c r="S487" t="s">
        <v>1063</v>
      </c>
      <c r="T487" t="s">
        <v>681</v>
      </c>
      <c r="U487" s="5" t="s">
        <v>71</v>
      </c>
      <c r="V487" t="str">
        <f t="shared" si="50"/>
        <v>015</v>
      </c>
      <c r="W487" t="s">
        <v>679</v>
      </c>
      <c r="X487" t="s">
        <v>75</v>
      </c>
      <c r="Y487">
        <v>1000</v>
      </c>
      <c r="Z487" t="s">
        <v>71</v>
      </c>
      <c r="AA487">
        <v>1431</v>
      </c>
      <c r="AB487" t="s">
        <v>97</v>
      </c>
      <c r="AC487">
        <v>13</v>
      </c>
      <c r="AD487" t="s">
        <v>682</v>
      </c>
      <c r="AE487" s="1">
        <v>0</v>
      </c>
      <c r="AF487" s="1">
        <v>0</v>
      </c>
      <c r="AG487" s="1">
        <v>0</v>
      </c>
      <c r="AH487" s="1">
        <v>12109191.789999999</v>
      </c>
      <c r="AI487" s="1">
        <v>0</v>
      </c>
      <c r="AJ487" s="1">
        <v>12109191.789999999</v>
      </c>
      <c r="AK487" s="1">
        <v>12109191.789999999</v>
      </c>
    </row>
    <row r="488" spans="1:37" hidden="1" x14ac:dyDescent="0.35">
      <c r="A488" t="str">
        <f t="shared" ref="A488:A551" si="51">CONCATENATE(F488,H488,J488,L488,N488,AA488,AC488)</f>
        <v>1.1-00-2505_25512007_25143114</v>
      </c>
      <c r="B488" t="str">
        <f t="shared" si="47"/>
        <v>1.5-01-X05024015143114</v>
      </c>
      <c r="C488" t="s">
        <v>1109</v>
      </c>
      <c r="D488" t="s">
        <v>774</v>
      </c>
      <c r="E488" t="s">
        <v>775</v>
      </c>
      <c r="F488" t="s">
        <v>812</v>
      </c>
      <c r="G488" t="s">
        <v>815</v>
      </c>
      <c r="H488" t="s">
        <v>833</v>
      </c>
      <c r="I488" t="s">
        <v>835</v>
      </c>
      <c r="J488">
        <v>5</v>
      </c>
      <c r="K488" t="s">
        <v>810</v>
      </c>
      <c r="L488">
        <v>12</v>
      </c>
      <c r="M488" t="s">
        <v>71</v>
      </c>
      <c r="N488" t="s">
        <v>834</v>
      </c>
      <c r="O488" t="s">
        <v>836</v>
      </c>
      <c r="P488" t="s">
        <v>1036</v>
      </c>
      <c r="Q488" t="s">
        <v>677</v>
      </c>
      <c r="R488" t="s">
        <v>74</v>
      </c>
      <c r="S488" t="s">
        <v>1063</v>
      </c>
      <c r="T488" t="s">
        <v>681</v>
      </c>
      <c r="U488" s="5" t="s">
        <v>71</v>
      </c>
      <c r="V488" t="str">
        <f t="shared" si="50"/>
        <v>015</v>
      </c>
      <c r="W488" t="s">
        <v>679</v>
      </c>
      <c r="X488" t="s">
        <v>75</v>
      </c>
      <c r="Y488">
        <v>1000</v>
      </c>
      <c r="Z488" t="s">
        <v>71</v>
      </c>
      <c r="AA488">
        <v>1431</v>
      </c>
      <c r="AB488" t="s">
        <v>97</v>
      </c>
      <c r="AC488">
        <v>14</v>
      </c>
      <c r="AD488" t="s">
        <v>683</v>
      </c>
      <c r="AE488" s="1">
        <v>0</v>
      </c>
      <c r="AF488" s="1">
        <v>0</v>
      </c>
      <c r="AG488" s="1">
        <v>0</v>
      </c>
      <c r="AH488" s="1">
        <v>697726.57</v>
      </c>
      <c r="AI488" s="1">
        <v>0</v>
      </c>
      <c r="AJ488" s="1">
        <v>697726.57</v>
      </c>
      <c r="AK488" s="1">
        <v>697726.57</v>
      </c>
    </row>
    <row r="489" spans="1:37" hidden="1" x14ac:dyDescent="0.35">
      <c r="A489" t="str">
        <f t="shared" si="51"/>
        <v>1.1-00-2505_25512007_25143213</v>
      </c>
      <c r="B489" t="str">
        <f t="shared" si="47"/>
        <v>1.5-01-X05024015143213</v>
      </c>
      <c r="C489" t="s">
        <v>1109</v>
      </c>
      <c r="D489" t="s">
        <v>774</v>
      </c>
      <c r="E489" t="s">
        <v>775</v>
      </c>
      <c r="F489" t="s">
        <v>812</v>
      </c>
      <c r="G489" t="s">
        <v>815</v>
      </c>
      <c r="H489" t="s">
        <v>833</v>
      </c>
      <c r="I489" t="s">
        <v>835</v>
      </c>
      <c r="J489">
        <v>5</v>
      </c>
      <c r="K489" t="s">
        <v>810</v>
      </c>
      <c r="L489">
        <v>12</v>
      </c>
      <c r="M489" t="s">
        <v>71</v>
      </c>
      <c r="N489" t="s">
        <v>834</v>
      </c>
      <c r="O489" t="s">
        <v>836</v>
      </c>
      <c r="P489" t="s">
        <v>1036</v>
      </c>
      <c r="Q489" t="s">
        <v>677</v>
      </c>
      <c r="R489" t="s">
        <v>74</v>
      </c>
      <c r="S489" t="s">
        <v>1063</v>
      </c>
      <c r="T489" t="s">
        <v>681</v>
      </c>
      <c r="U489" s="5" t="s">
        <v>71</v>
      </c>
      <c r="V489" t="str">
        <f t="shared" si="50"/>
        <v>015</v>
      </c>
      <c r="W489" t="s">
        <v>679</v>
      </c>
      <c r="X489" t="s">
        <v>75</v>
      </c>
      <c r="Y489">
        <v>1000</v>
      </c>
      <c r="Z489" t="s">
        <v>71</v>
      </c>
      <c r="AA489">
        <v>1432</v>
      </c>
      <c r="AB489" t="s">
        <v>98</v>
      </c>
      <c r="AC489">
        <v>13</v>
      </c>
      <c r="AD489" t="s">
        <v>682</v>
      </c>
      <c r="AE489" s="1">
        <v>0</v>
      </c>
      <c r="AF489" s="1">
        <v>0</v>
      </c>
      <c r="AG489" s="1">
        <v>0</v>
      </c>
      <c r="AH489" s="1">
        <v>113073922.12</v>
      </c>
      <c r="AI489" s="1">
        <v>0</v>
      </c>
      <c r="AJ489" s="1">
        <v>113073922.12</v>
      </c>
      <c r="AK489" s="1">
        <v>113073922.12</v>
      </c>
    </row>
    <row r="490" spans="1:37" hidden="1" x14ac:dyDescent="0.35">
      <c r="A490" t="str">
        <f t="shared" si="51"/>
        <v>1.1-00-2505_25512007_25143214</v>
      </c>
      <c r="B490" t="str">
        <f t="shared" si="47"/>
        <v>1.5-01-X05024015143214</v>
      </c>
      <c r="C490" t="s">
        <v>1109</v>
      </c>
      <c r="D490" t="s">
        <v>774</v>
      </c>
      <c r="E490" t="s">
        <v>775</v>
      </c>
      <c r="F490" t="s">
        <v>812</v>
      </c>
      <c r="G490" t="s">
        <v>815</v>
      </c>
      <c r="H490" t="s">
        <v>833</v>
      </c>
      <c r="I490" t="s">
        <v>835</v>
      </c>
      <c r="J490">
        <v>5</v>
      </c>
      <c r="K490" t="s">
        <v>810</v>
      </c>
      <c r="L490">
        <v>12</v>
      </c>
      <c r="M490" t="s">
        <v>71</v>
      </c>
      <c r="N490" t="s">
        <v>834</v>
      </c>
      <c r="O490" t="s">
        <v>836</v>
      </c>
      <c r="P490" t="s">
        <v>1036</v>
      </c>
      <c r="Q490" t="s">
        <v>677</v>
      </c>
      <c r="R490" t="s">
        <v>74</v>
      </c>
      <c r="S490" t="s">
        <v>1063</v>
      </c>
      <c r="T490" t="s">
        <v>681</v>
      </c>
      <c r="U490" s="5" t="s">
        <v>71</v>
      </c>
      <c r="V490" t="str">
        <f t="shared" si="50"/>
        <v>015</v>
      </c>
      <c r="W490" t="s">
        <v>679</v>
      </c>
      <c r="X490" t="s">
        <v>75</v>
      </c>
      <c r="Y490">
        <v>1000</v>
      </c>
      <c r="Z490" t="s">
        <v>71</v>
      </c>
      <c r="AA490">
        <v>1432</v>
      </c>
      <c r="AB490" t="s">
        <v>98</v>
      </c>
      <c r="AC490">
        <v>14</v>
      </c>
      <c r="AD490" t="s">
        <v>683</v>
      </c>
      <c r="AE490" s="1">
        <v>0</v>
      </c>
      <c r="AF490" s="1">
        <v>0</v>
      </c>
      <c r="AG490" s="1">
        <v>0</v>
      </c>
      <c r="AH490" s="1">
        <v>2426773.4500000002</v>
      </c>
      <c r="AI490" s="1">
        <v>0</v>
      </c>
      <c r="AJ490" s="1">
        <v>2426773.4500000002</v>
      </c>
      <c r="AK490" s="1">
        <v>2426773.4500000002</v>
      </c>
    </row>
    <row r="491" spans="1:37" hidden="1" x14ac:dyDescent="0.35">
      <c r="A491" t="str">
        <f t="shared" si="51"/>
        <v>1.1-00-2505_25512007_2514410</v>
      </c>
      <c r="B491" t="str">
        <f t="shared" si="47"/>
        <v>1.5-01-X0502401514410</v>
      </c>
      <c r="C491" t="s">
        <v>1109</v>
      </c>
      <c r="D491" t="s">
        <v>774</v>
      </c>
      <c r="E491" t="s">
        <v>775</v>
      </c>
      <c r="F491" t="s">
        <v>812</v>
      </c>
      <c r="G491" t="s">
        <v>815</v>
      </c>
      <c r="H491" t="s">
        <v>833</v>
      </c>
      <c r="I491" t="s">
        <v>835</v>
      </c>
      <c r="J491">
        <v>5</v>
      </c>
      <c r="K491" t="s">
        <v>810</v>
      </c>
      <c r="L491">
        <v>12</v>
      </c>
      <c r="M491" t="s">
        <v>71</v>
      </c>
      <c r="N491" t="s">
        <v>834</v>
      </c>
      <c r="O491" t="s">
        <v>836</v>
      </c>
      <c r="P491" t="s">
        <v>1036</v>
      </c>
      <c r="Q491" t="s">
        <v>677</v>
      </c>
      <c r="R491" t="s">
        <v>74</v>
      </c>
      <c r="S491" t="s">
        <v>1063</v>
      </c>
      <c r="T491" t="s">
        <v>681</v>
      </c>
      <c r="U491" s="5" t="s">
        <v>71</v>
      </c>
      <c r="V491" t="str">
        <f t="shared" si="50"/>
        <v>015</v>
      </c>
      <c r="W491" t="s">
        <v>679</v>
      </c>
      <c r="X491" t="s">
        <v>75</v>
      </c>
      <c r="Y491">
        <v>1000</v>
      </c>
      <c r="Z491" t="s">
        <v>71</v>
      </c>
      <c r="AA491">
        <v>1441</v>
      </c>
      <c r="AB491" t="s">
        <v>99</v>
      </c>
      <c r="AC491">
        <v>0</v>
      </c>
      <c r="AD491" t="s">
        <v>58</v>
      </c>
      <c r="AE491" s="1">
        <v>0</v>
      </c>
      <c r="AF491" s="1">
        <v>0</v>
      </c>
      <c r="AG491" s="1">
        <v>0</v>
      </c>
      <c r="AH491" s="1">
        <v>2954254.92</v>
      </c>
      <c r="AI491" s="1">
        <v>0</v>
      </c>
      <c r="AJ491" s="1">
        <v>2954254.92</v>
      </c>
      <c r="AK491" s="1">
        <v>2954254.92</v>
      </c>
    </row>
    <row r="492" spans="1:37" hidden="1" x14ac:dyDescent="0.35">
      <c r="A492" t="str">
        <f t="shared" si="51"/>
        <v>1.1-00-2505_25512007_2515210</v>
      </c>
      <c r="B492" t="str">
        <f t="shared" si="47"/>
        <v>1.5-01-X0502401515210</v>
      </c>
      <c r="C492" t="s">
        <v>1109</v>
      </c>
      <c r="D492" t="s">
        <v>774</v>
      </c>
      <c r="E492" t="s">
        <v>775</v>
      </c>
      <c r="F492" t="s">
        <v>812</v>
      </c>
      <c r="G492" t="s">
        <v>815</v>
      </c>
      <c r="H492" t="s">
        <v>833</v>
      </c>
      <c r="I492" t="s">
        <v>835</v>
      </c>
      <c r="J492">
        <v>5</v>
      </c>
      <c r="K492" t="s">
        <v>810</v>
      </c>
      <c r="L492">
        <v>12</v>
      </c>
      <c r="M492" t="s">
        <v>71</v>
      </c>
      <c r="N492" t="s">
        <v>834</v>
      </c>
      <c r="O492" t="s">
        <v>836</v>
      </c>
      <c r="P492" t="s">
        <v>1036</v>
      </c>
      <c r="Q492" t="s">
        <v>677</v>
      </c>
      <c r="R492" t="s">
        <v>74</v>
      </c>
      <c r="S492" t="s">
        <v>1063</v>
      </c>
      <c r="T492" t="s">
        <v>681</v>
      </c>
      <c r="U492" s="5" t="s">
        <v>71</v>
      </c>
      <c r="V492" t="str">
        <f t="shared" si="50"/>
        <v>015</v>
      </c>
      <c r="W492" t="s">
        <v>679</v>
      </c>
      <c r="X492" t="s">
        <v>75</v>
      </c>
      <c r="Y492">
        <v>1000</v>
      </c>
      <c r="Z492" t="s">
        <v>71</v>
      </c>
      <c r="AA492">
        <v>1521</v>
      </c>
      <c r="AB492" t="s">
        <v>400</v>
      </c>
      <c r="AC492">
        <v>0</v>
      </c>
      <c r="AD492" t="s">
        <v>58</v>
      </c>
      <c r="AE492" s="1">
        <v>0</v>
      </c>
      <c r="AF492" s="1">
        <v>0</v>
      </c>
      <c r="AG492" s="1">
        <v>0</v>
      </c>
      <c r="AH492" s="1">
        <v>711790.9</v>
      </c>
      <c r="AI492" s="1">
        <v>0</v>
      </c>
      <c r="AJ492" s="1">
        <v>711790.9</v>
      </c>
      <c r="AK492" s="1">
        <v>711790.9</v>
      </c>
    </row>
    <row r="493" spans="1:37" hidden="1" x14ac:dyDescent="0.35">
      <c r="A493" t="str">
        <f t="shared" si="51"/>
        <v>1.1-00-2505_25512007_2515910</v>
      </c>
      <c r="B493" t="str">
        <f t="shared" si="47"/>
        <v>1.5-01-X0502401515910</v>
      </c>
      <c r="C493" t="s">
        <v>1109</v>
      </c>
      <c r="D493" t="s">
        <v>774</v>
      </c>
      <c r="E493" t="s">
        <v>775</v>
      </c>
      <c r="F493" t="s">
        <v>812</v>
      </c>
      <c r="G493" t="s">
        <v>815</v>
      </c>
      <c r="H493" t="s">
        <v>833</v>
      </c>
      <c r="I493" t="s">
        <v>835</v>
      </c>
      <c r="J493">
        <v>5</v>
      </c>
      <c r="K493" t="s">
        <v>810</v>
      </c>
      <c r="L493">
        <v>12</v>
      </c>
      <c r="M493" t="s">
        <v>71</v>
      </c>
      <c r="N493" t="s">
        <v>834</v>
      </c>
      <c r="O493" t="s">
        <v>836</v>
      </c>
      <c r="P493" t="s">
        <v>1036</v>
      </c>
      <c r="Q493" t="s">
        <v>677</v>
      </c>
      <c r="R493" t="s">
        <v>74</v>
      </c>
      <c r="S493" t="s">
        <v>1063</v>
      </c>
      <c r="T493" t="s">
        <v>681</v>
      </c>
      <c r="U493" s="5" t="s">
        <v>71</v>
      </c>
      <c r="V493" t="str">
        <f t="shared" si="50"/>
        <v>015</v>
      </c>
      <c r="W493" t="s">
        <v>679</v>
      </c>
      <c r="X493" t="s">
        <v>75</v>
      </c>
      <c r="Y493">
        <v>1000</v>
      </c>
      <c r="Z493" t="s">
        <v>71</v>
      </c>
      <c r="AA493">
        <v>1591</v>
      </c>
      <c r="AB493" t="s">
        <v>79</v>
      </c>
      <c r="AC493">
        <v>0</v>
      </c>
      <c r="AD493" t="s">
        <v>58</v>
      </c>
      <c r="AE493" s="1">
        <v>0</v>
      </c>
      <c r="AF493" s="1">
        <v>0</v>
      </c>
      <c r="AG493" s="1">
        <v>0</v>
      </c>
      <c r="AH493" s="1">
        <v>41397573.32</v>
      </c>
      <c r="AI493" s="1">
        <v>0</v>
      </c>
      <c r="AJ493" s="1">
        <v>41307479.460000001</v>
      </c>
      <c r="AK493" s="1">
        <v>35409393.130000003</v>
      </c>
    </row>
    <row r="494" spans="1:37" hidden="1" x14ac:dyDescent="0.35">
      <c r="A494" t="str">
        <f t="shared" si="51"/>
        <v>1.1-00-2509_25226018_2531110</v>
      </c>
      <c r="B494" t="str">
        <f t="shared" ref="B494:B557" si="52">CONCATENATE(C494,P494,S494,V494,AA494,AC494)</f>
        <v>2.5-02-X0703402031110</v>
      </c>
      <c r="C494" t="s">
        <v>1028</v>
      </c>
      <c r="D494" t="s">
        <v>778</v>
      </c>
      <c r="E494" t="s">
        <v>779</v>
      </c>
      <c r="F494" t="s">
        <v>812</v>
      </c>
      <c r="G494" t="s">
        <v>815</v>
      </c>
      <c r="H494" t="s">
        <v>855</v>
      </c>
      <c r="I494" t="s">
        <v>857</v>
      </c>
      <c r="J494">
        <v>2</v>
      </c>
      <c r="K494" t="s">
        <v>148</v>
      </c>
      <c r="L494">
        <v>26</v>
      </c>
      <c r="M494" t="s">
        <v>200</v>
      </c>
      <c r="N494" t="s">
        <v>894</v>
      </c>
      <c r="O494" t="s">
        <v>201</v>
      </c>
      <c r="P494" t="s">
        <v>1037</v>
      </c>
      <c r="Q494" t="s">
        <v>684</v>
      </c>
      <c r="R494" t="s">
        <v>147</v>
      </c>
      <c r="S494" t="s">
        <v>1083</v>
      </c>
      <c r="T494" t="s">
        <v>724</v>
      </c>
      <c r="U494" s="5" t="s">
        <v>200</v>
      </c>
      <c r="V494" t="str">
        <f t="shared" si="50"/>
        <v>020</v>
      </c>
      <c r="W494" t="s">
        <v>725</v>
      </c>
      <c r="X494" t="s">
        <v>201</v>
      </c>
      <c r="Y494">
        <v>3000</v>
      </c>
      <c r="Z494" t="s">
        <v>56</v>
      </c>
      <c r="AA494">
        <v>3111</v>
      </c>
      <c r="AB494" t="s">
        <v>199</v>
      </c>
      <c r="AC494">
        <v>0</v>
      </c>
      <c r="AD494" t="s">
        <v>58</v>
      </c>
      <c r="AE494" s="1">
        <v>80155711.950000003</v>
      </c>
      <c r="AF494" s="1">
        <v>80155711.950000003</v>
      </c>
      <c r="AG494" s="1">
        <v>80155711.950000003</v>
      </c>
      <c r="AH494" s="1">
        <v>91297557</v>
      </c>
      <c r="AI494" s="1">
        <v>75088733.549999997</v>
      </c>
      <c r="AJ494" s="1">
        <v>90715574</v>
      </c>
      <c r="AK494" s="1">
        <v>90715574</v>
      </c>
    </row>
    <row r="495" spans="1:37" hidden="1" x14ac:dyDescent="0.35">
      <c r="A495" t="str">
        <f t="shared" si="51"/>
        <v>1.1-00-2505_25512007_2517110</v>
      </c>
      <c r="B495" t="str">
        <f t="shared" si="52"/>
        <v>2.6-01-X0502401517110</v>
      </c>
      <c r="C495" t="s">
        <v>1127</v>
      </c>
      <c r="D495" t="s">
        <v>776</v>
      </c>
      <c r="E495" t="s">
        <v>777</v>
      </c>
      <c r="F495" t="s">
        <v>812</v>
      </c>
      <c r="G495" t="s">
        <v>815</v>
      </c>
      <c r="H495" t="s">
        <v>833</v>
      </c>
      <c r="I495" t="s">
        <v>835</v>
      </c>
      <c r="J495">
        <v>5</v>
      </c>
      <c r="K495" t="s">
        <v>810</v>
      </c>
      <c r="L495">
        <v>12</v>
      </c>
      <c r="M495" t="s">
        <v>71</v>
      </c>
      <c r="N495" t="s">
        <v>834</v>
      </c>
      <c r="O495" t="s">
        <v>836</v>
      </c>
      <c r="P495" t="s">
        <v>1036</v>
      </c>
      <c r="Q495" t="s">
        <v>677</v>
      </c>
      <c r="R495" t="s">
        <v>74</v>
      </c>
      <c r="S495" t="s">
        <v>1063</v>
      </c>
      <c r="T495" t="s">
        <v>681</v>
      </c>
      <c r="U495" s="5" t="s">
        <v>71</v>
      </c>
      <c r="V495" t="str">
        <f t="shared" si="50"/>
        <v>015</v>
      </c>
      <c r="W495" t="s">
        <v>679</v>
      </c>
      <c r="X495" t="s">
        <v>75</v>
      </c>
      <c r="Y495">
        <v>1000</v>
      </c>
      <c r="Z495" t="s">
        <v>71</v>
      </c>
      <c r="AA495">
        <v>1711</v>
      </c>
      <c r="AB495" t="s">
        <v>132</v>
      </c>
      <c r="AC495">
        <v>0</v>
      </c>
      <c r="AD495" t="s">
        <v>58</v>
      </c>
      <c r="AE495" s="1">
        <v>21998038.91</v>
      </c>
      <c r="AF495" s="1">
        <v>21998038.91</v>
      </c>
      <c r="AG495" s="1">
        <v>21998038.91</v>
      </c>
      <c r="AH495" s="1">
        <v>22000000</v>
      </c>
      <c r="AI495" s="1">
        <v>0</v>
      </c>
      <c r="AJ495" s="1">
        <v>21589080.469999999</v>
      </c>
      <c r="AK495" s="1">
        <v>21589080.469999999</v>
      </c>
    </row>
    <row r="496" spans="1:37" hidden="1" x14ac:dyDescent="0.35">
      <c r="A496" t="str">
        <f t="shared" si="51"/>
        <v>1.1-00-2505_2559007_2539620</v>
      </c>
      <c r="B496" t="str">
        <f t="shared" si="52"/>
        <v>1.1-00-X0502101539620</v>
      </c>
      <c r="C496" t="s">
        <v>1027</v>
      </c>
      <c r="D496" t="s">
        <v>639</v>
      </c>
      <c r="E496" t="s">
        <v>643</v>
      </c>
      <c r="F496" t="s">
        <v>812</v>
      </c>
      <c r="G496" t="s">
        <v>815</v>
      </c>
      <c r="H496" t="s">
        <v>833</v>
      </c>
      <c r="I496" t="s">
        <v>835</v>
      </c>
      <c r="J496">
        <v>5</v>
      </c>
      <c r="K496" t="s">
        <v>810</v>
      </c>
      <c r="L496">
        <v>9</v>
      </c>
      <c r="M496" t="s">
        <v>120</v>
      </c>
      <c r="N496" t="s">
        <v>834</v>
      </c>
      <c r="O496" t="s">
        <v>836</v>
      </c>
      <c r="P496" t="s">
        <v>1036</v>
      </c>
      <c r="Q496" t="s">
        <v>677</v>
      </c>
      <c r="R496" t="s">
        <v>74</v>
      </c>
      <c r="S496" t="s">
        <v>1062</v>
      </c>
      <c r="T496" t="s">
        <v>678</v>
      </c>
      <c r="U496" s="5" t="s">
        <v>120</v>
      </c>
      <c r="V496" t="str">
        <f t="shared" si="50"/>
        <v>015</v>
      </c>
      <c r="W496" t="s">
        <v>679</v>
      </c>
      <c r="X496" t="s">
        <v>75</v>
      </c>
      <c r="Y496">
        <v>3000</v>
      </c>
      <c r="Z496" t="s">
        <v>56</v>
      </c>
      <c r="AA496">
        <v>3962</v>
      </c>
      <c r="AB496" t="s">
        <v>395</v>
      </c>
      <c r="AC496">
        <v>0</v>
      </c>
      <c r="AD496" t="s">
        <v>58</v>
      </c>
      <c r="AE496" s="1">
        <v>11698</v>
      </c>
      <c r="AF496" s="1">
        <v>11697</v>
      </c>
      <c r="AG496" s="1">
        <v>11697</v>
      </c>
      <c r="AH496" s="1">
        <v>83080.800000000003</v>
      </c>
      <c r="AI496" s="1">
        <v>100000</v>
      </c>
      <c r="AJ496" s="1">
        <v>83080.800000000003</v>
      </c>
      <c r="AK496" s="1">
        <v>83080.800000000003</v>
      </c>
    </row>
    <row r="497" spans="1:37" hidden="1" x14ac:dyDescent="0.35">
      <c r="A497" t="str">
        <f t="shared" si="51"/>
        <v>1.1-00-2509_25225017_2556710</v>
      </c>
      <c r="B497" t="str">
        <f t="shared" si="52"/>
        <v>1.1-00-X0703301956710</v>
      </c>
      <c r="C497" t="s">
        <v>1027</v>
      </c>
      <c r="D497" t="s">
        <v>639</v>
      </c>
      <c r="E497" t="s">
        <v>643</v>
      </c>
      <c r="F497" t="s">
        <v>812</v>
      </c>
      <c r="G497" t="s">
        <v>815</v>
      </c>
      <c r="H497" t="s">
        <v>855</v>
      </c>
      <c r="I497" t="s">
        <v>857</v>
      </c>
      <c r="J497">
        <v>2</v>
      </c>
      <c r="K497" t="s">
        <v>148</v>
      </c>
      <c r="L497">
        <v>25</v>
      </c>
      <c r="M497" t="s">
        <v>404</v>
      </c>
      <c r="N497" t="s">
        <v>856</v>
      </c>
      <c r="O497" t="s">
        <v>858</v>
      </c>
      <c r="P497" t="s">
        <v>1037</v>
      </c>
      <c r="Q497" t="s">
        <v>684</v>
      </c>
      <c r="R497" t="s">
        <v>147</v>
      </c>
      <c r="S497" t="s">
        <v>1064</v>
      </c>
      <c r="T497" t="s">
        <v>685</v>
      </c>
      <c r="U497" s="5" t="s">
        <v>404</v>
      </c>
      <c r="V497" t="str">
        <f t="shared" si="50"/>
        <v>019</v>
      </c>
      <c r="W497" t="s">
        <v>686</v>
      </c>
      <c r="X497" t="s">
        <v>405</v>
      </c>
      <c r="Y497">
        <v>5000</v>
      </c>
      <c r="Z497" t="s">
        <v>118</v>
      </c>
      <c r="AA497">
        <v>5671</v>
      </c>
      <c r="AB497" t="s">
        <v>407</v>
      </c>
      <c r="AC497">
        <v>0</v>
      </c>
      <c r="AD497" t="s">
        <v>58</v>
      </c>
      <c r="AE497" s="1">
        <v>1890309.48</v>
      </c>
      <c r="AF497" s="1">
        <v>1890309.48</v>
      </c>
      <c r="AG497" s="1">
        <v>1890309.48</v>
      </c>
      <c r="AH497" s="1">
        <v>883586.88</v>
      </c>
      <c r="AI497" s="1">
        <v>1000000</v>
      </c>
      <c r="AJ497" s="1">
        <v>883586.88</v>
      </c>
      <c r="AK497" s="1">
        <v>883586.88</v>
      </c>
    </row>
    <row r="498" spans="1:37" hidden="1" x14ac:dyDescent="0.35">
      <c r="A498" t="str">
        <f t="shared" si="51"/>
        <v>1.1-00-2511_25249033_2561310</v>
      </c>
      <c r="B498" t="str">
        <f t="shared" si="52"/>
        <v>2.5-02-X0703702361310</v>
      </c>
      <c r="C498" t="s">
        <v>1028</v>
      </c>
      <c r="D498" t="s">
        <v>778</v>
      </c>
      <c r="E498" t="s">
        <v>779</v>
      </c>
      <c r="F498" t="s">
        <v>812</v>
      </c>
      <c r="G498" t="s">
        <v>815</v>
      </c>
      <c r="H498" t="s">
        <v>822</v>
      </c>
      <c r="I498" t="s">
        <v>824</v>
      </c>
      <c r="J498">
        <v>2</v>
      </c>
      <c r="K498" t="s">
        <v>148</v>
      </c>
      <c r="L498">
        <v>49</v>
      </c>
      <c r="M498" t="s">
        <v>149</v>
      </c>
      <c r="N498" t="s">
        <v>823</v>
      </c>
      <c r="O498" t="s">
        <v>825</v>
      </c>
      <c r="P498" t="s">
        <v>1037</v>
      </c>
      <c r="Q498" t="s">
        <v>684</v>
      </c>
      <c r="R498" t="s">
        <v>147</v>
      </c>
      <c r="S498" t="s">
        <v>1068</v>
      </c>
      <c r="T498" t="s">
        <v>694</v>
      </c>
      <c r="U498" s="5" t="s">
        <v>149</v>
      </c>
      <c r="V498" t="str">
        <f t="shared" si="50"/>
        <v>023</v>
      </c>
      <c r="W498" t="s">
        <v>695</v>
      </c>
      <c r="X498" t="s">
        <v>150</v>
      </c>
      <c r="Y498">
        <v>6000</v>
      </c>
      <c r="Z498" t="s">
        <v>146</v>
      </c>
      <c r="AA498">
        <v>6131</v>
      </c>
      <c r="AB498" t="s">
        <v>152</v>
      </c>
      <c r="AC498">
        <v>0</v>
      </c>
      <c r="AD498" t="s">
        <v>58</v>
      </c>
      <c r="AE498" s="1">
        <v>65612734.740000002</v>
      </c>
      <c r="AF498" s="1">
        <v>65612734.740000002</v>
      </c>
      <c r="AG498" s="1">
        <v>55378473.460000001</v>
      </c>
      <c r="AH498" s="1">
        <v>78856369.670000002</v>
      </c>
      <c r="AI498" s="1">
        <v>9999999.0500000007</v>
      </c>
      <c r="AJ498" s="1">
        <v>78436712.909999996</v>
      </c>
      <c r="AK498" s="1">
        <v>76227445.569999993</v>
      </c>
    </row>
    <row r="499" spans="1:37" hidden="1" x14ac:dyDescent="0.35">
      <c r="A499" t="str">
        <f t="shared" si="51"/>
        <v>1.1-00-2511_25249033_2561310</v>
      </c>
      <c r="B499" t="str">
        <f t="shared" si="52"/>
        <v>2.5-01-X0703702361310</v>
      </c>
      <c r="C499" t="s">
        <v>1030</v>
      </c>
      <c r="D499" t="s">
        <v>795</v>
      </c>
      <c r="E499" t="s">
        <v>796</v>
      </c>
      <c r="F499" t="s">
        <v>812</v>
      </c>
      <c r="G499" t="s">
        <v>815</v>
      </c>
      <c r="H499" t="s">
        <v>822</v>
      </c>
      <c r="I499" t="s">
        <v>824</v>
      </c>
      <c r="J499">
        <v>2</v>
      </c>
      <c r="K499" t="s">
        <v>148</v>
      </c>
      <c r="L499">
        <v>49</v>
      </c>
      <c r="M499" t="s">
        <v>149</v>
      </c>
      <c r="N499" t="s">
        <v>823</v>
      </c>
      <c r="O499" t="s">
        <v>825</v>
      </c>
      <c r="P499" t="s">
        <v>1037</v>
      </c>
      <c r="Q499" t="s">
        <v>684</v>
      </c>
      <c r="R499" t="s">
        <v>147</v>
      </c>
      <c r="S499" t="s">
        <v>1068</v>
      </c>
      <c r="T499" t="s">
        <v>694</v>
      </c>
      <c r="U499" s="5" t="s">
        <v>149</v>
      </c>
      <c r="V499" t="str">
        <f t="shared" si="50"/>
        <v>023</v>
      </c>
      <c r="W499" t="s">
        <v>695</v>
      </c>
      <c r="X499" t="s">
        <v>150</v>
      </c>
      <c r="Y499">
        <v>6000</v>
      </c>
      <c r="Z499" t="s">
        <v>146</v>
      </c>
      <c r="AA499">
        <v>6131</v>
      </c>
      <c r="AB499" t="s">
        <v>152</v>
      </c>
      <c r="AC499">
        <v>0</v>
      </c>
      <c r="AD499" t="s">
        <v>58</v>
      </c>
      <c r="AE499" s="1">
        <v>67705780.079999998</v>
      </c>
      <c r="AF499" s="1">
        <v>67705780.049999997</v>
      </c>
      <c r="AG499" s="1">
        <v>33860961.43</v>
      </c>
      <c r="AH499" s="1">
        <v>111063039</v>
      </c>
      <c r="AI499" s="1">
        <v>31103392</v>
      </c>
      <c r="AJ499" s="1">
        <v>104107584.54000001</v>
      </c>
      <c r="AK499" s="1">
        <v>98659123.859999999</v>
      </c>
    </row>
    <row r="500" spans="1:37" hidden="1" x14ac:dyDescent="0.35">
      <c r="A500" t="str">
        <f t="shared" si="51"/>
        <v>1.1-00-2511_25249033_2561310</v>
      </c>
      <c r="B500" t="str">
        <f t="shared" si="52"/>
        <v>2.6-14-X0703702361310</v>
      </c>
      <c r="C500" t="s">
        <v>1118</v>
      </c>
      <c r="D500" t="s">
        <v>630</v>
      </c>
      <c r="E500" t="s">
        <v>631</v>
      </c>
      <c r="F500" t="s">
        <v>812</v>
      </c>
      <c r="G500" t="s">
        <v>815</v>
      </c>
      <c r="H500" t="s">
        <v>822</v>
      </c>
      <c r="I500" t="s">
        <v>824</v>
      </c>
      <c r="J500">
        <v>2</v>
      </c>
      <c r="K500" t="s">
        <v>148</v>
      </c>
      <c r="L500">
        <v>49</v>
      </c>
      <c r="M500" t="s">
        <v>149</v>
      </c>
      <c r="N500" t="s">
        <v>823</v>
      </c>
      <c r="O500" t="s">
        <v>825</v>
      </c>
      <c r="P500" t="s">
        <v>1037</v>
      </c>
      <c r="Q500" t="s">
        <v>140</v>
      </c>
      <c r="R500" t="s">
        <v>147</v>
      </c>
      <c r="S500" t="s">
        <v>1068</v>
      </c>
      <c r="T500" t="s">
        <v>141</v>
      </c>
      <c r="U500" s="5" t="s">
        <v>149</v>
      </c>
      <c r="V500" t="s">
        <v>1073</v>
      </c>
      <c r="W500" t="s">
        <v>142</v>
      </c>
      <c r="X500" t="s">
        <v>150</v>
      </c>
      <c r="Y500">
        <v>6000</v>
      </c>
      <c r="Z500" t="s">
        <v>146</v>
      </c>
      <c r="AA500">
        <v>6131</v>
      </c>
      <c r="AB500" t="s">
        <v>152</v>
      </c>
      <c r="AC500">
        <v>0</v>
      </c>
      <c r="AD500" t="s">
        <v>58</v>
      </c>
      <c r="AE500" s="1">
        <v>15000000</v>
      </c>
      <c r="AF500" s="1">
        <v>14999964.390000001</v>
      </c>
      <c r="AG500" s="1">
        <v>3521366.1</v>
      </c>
      <c r="AH500" s="1">
        <v>0</v>
      </c>
      <c r="AI500" s="1">
        <v>0</v>
      </c>
      <c r="AJ500" s="1">
        <v>0</v>
      </c>
      <c r="AK500" s="1">
        <v>0</v>
      </c>
    </row>
    <row r="501" spans="1:37" hidden="1" x14ac:dyDescent="0.35">
      <c r="A501" t="str">
        <f t="shared" si="51"/>
        <v>33910</v>
      </c>
      <c r="B501" t="str">
        <f t="shared" si="52"/>
        <v>1.1-00-X0201501033910</v>
      </c>
      <c r="C501" t="s">
        <v>1027</v>
      </c>
      <c r="D501" t="s">
        <v>639</v>
      </c>
      <c r="E501" t="s">
        <v>643</v>
      </c>
      <c r="P501" t="s">
        <v>1034</v>
      </c>
      <c r="Q501" t="s">
        <v>644</v>
      </c>
      <c r="R501" t="s">
        <v>178</v>
      </c>
      <c r="S501" t="s">
        <v>1056</v>
      </c>
      <c r="T501" t="s">
        <v>660</v>
      </c>
      <c r="U501" s="5" t="s">
        <v>661</v>
      </c>
      <c r="V501" t="str">
        <f t="shared" ref="V501:V507" si="53">LEFT(W501,3)</f>
        <v>010</v>
      </c>
      <c r="W501" t="s">
        <v>658</v>
      </c>
      <c r="X501" t="s">
        <v>276</v>
      </c>
      <c r="Y501">
        <v>3000</v>
      </c>
      <c r="Z501" t="s">
        <v>56</v>
      </c>
      <c r="AA501">
        <v>3391</v>
      </c>
      <c r="AB501" t="s">
        <v>129</v>
      </c>
      <c r="AC501">
        <v>0</v>
      </c>
      <c r="AD501" t="s">
        <v>58</v>
      </c>
      <c r="AE501" s="1">
        <v>1070960</v>
      </c>
      <c r="AF501" s="1">
        <v>1050960</v>
      </c>
      <c r="AG501" s="1">
        <v>0</v>
      </c>
      <c r="AH501" s="1">
        <v>584640</v>
      </c>
      <c r="AI501" s="1">
        <v>500000</v>
      </c>
      <c r="AJ501" s="1">
        <v>584640</v>
      </c>
      <c r="AK501" s="1">
        <v>584640</v>
      </c>
    </row>
    <row r="502" spans="1:37" hidden="1" x14ac:dyDescent="0.35">
      <c r="A502" t="str">
        <f t="shared" si="51"/>
        <v>1.1-00-2508_25618013_2521110</v>
      </c>
      <c r="B502" t="str">
        <f t="shared" si="52"/>
        <v>2.5-02-X0804102521110</v>
      </c>
      <c r="C502" t="s">
        <v>1028</v>
      </c>
      <c r="D502" t="s">
        <v>778</v>
      </c>
      <c r="E502" t="s">
        <v>779</v>
      </c>
      <c r="F502" t="s">
        <v>812</v>
      </c>
      <c r="G502" t="s">
        <v>815</v>
      </c>
      <c r="H502" t="s">
        <v>868</v>
      </c>
      <c r="I502" t="s">
        <v>870</v>
      </c>
      <c r="J502">
        <v>6</v>
      </c>
      <c r="K502" t="s">
        <v>164</v>
      </c>
      <c r="L502">
        <v>18</v>
      </c>
      <c r="M502" t="s">
        <v>165</v>
      </c>
      <c r="N502" t="s">
        <v>869</v>
      </c>
      <c r="O502" t="s">
        <v>871</v>
      </c>
      <c r="P502" t="s">
        <v>1039</v>
      </c>
      <c r="Q502" t="s">
        <v>705</v>
      </c>
      <c r="R502" t="s">
        <v>163</v>
      </c>
      <c r="S502" t="s">
        <v>1074</v>
      </c>
      <c r="T502" t="s">
        <v>708</v>
      </c>
      <c r="U502" s="5" t="s">
        <v>168</v>
      </c>
      <c r="V502" t="str">
        <f t="shared" si="53"/>
        <v>025</v>
      </c>
      <c r="W502" t="s">
        <v>707</v>
      </c>
      <c r="X502" t="s">
        <v>166</v>
      </c>
      <c r="Y502">
        <v>2000</v>
      </c>
      <c r="Z502" t="s">
        <v>105</v>
      </c>
      <c r="AA502">
        <v>2111</v>
      </c>
      <c r="AB502" t="s">
        <v>124</v>
      </c>
      <c r="AC502">
        <v>0</v>
      </c>
      <c r="AD502" t="s">
        <v>58</v>
      </c>
      <c r="AE502" s="1">
        <v>20300</v>
      </c>
      <c r="AF502" s="1">
        <v>20300</v>
      </c>
      <c r="AG502" s="1">
        <v>20300</v>
      </c>
      <c r="AH502" s="1">
        <v>0</v>
      </c>
      <c r="AI502" s="1">
        <v>0</v>
      </c>
      <c r="AJ502" s="1">
        <v>0</v>
      </c>
      <c r="AK502" s="1">
        <v>0</v>
      </c>
    </row>
    <row r="503" spans="1:37" hidden="1" x14ac:dyDescent="0.35">
      <c r="A503" t="str">
        <f t="shared" si="51"/>
        <v>1.1-00-2508_25618013_2528310</v>
      </c>
      <c r="B503" t="str">
        <f t="shared" si="52"/>
        <v>2.5-02-X0804102528310</v>
      </c>
      <c r="C503" t="s">
        <v>1028</v>
      </c>
      <c r="D503" t="s">
        <v>778</v>
      </c>
      <c r="E503" t="s">
        <v>779</v>
      </c>
      <c r="F503" t="s">
        <v>812</v>
      </c>
      <c r="G503" t="s">
        <v>815</v>
      </c>
      <c r="H503" t="s">
        <v>868</v>
      </c>
      <c r="I503" t="s">
        <v>870</v>
      </c>
      <c r="J503">
        <v>6</v>
      </c>
      <c r="K503" t="s">
        <v>164</v>
      </c>
      <c r="L503">
        <v>18</v>
      </c>
      <c r="M503" t="s">
        <v>165</v>
      </c>
      <c r="N503" t="s">
        <v>869</v>
      </c>
      <c r="O503" t="s">
        <v>871</v>
      </c>
      <c r="P503" t="s">
        <v>1039</v>
      </c>
      <c r="Q503" t="s">
        <v>705</v>
      </c>
      <c r="R503" t="s">
        <v>163</v>
      </c>
      <c r="S503" t="s">
        <v>1074</v>
      </c>
      <c r="T503" t="s">
        <v>708</v>
      </c>
      <c r="U503" s="5" t="s">
        <v>168</v>
      </c>
      <c r="V503" t="str">
        <f t="shared" si="53"/>
        <v>025</v>
      </c>
      <c r="W503" t="s">
        <v>707</v>
      </c>
      <c r="X503" t="s">
        <v>166</v>
      </c>
      <c r="Y503">
        <v>2000</v>
      </c>
      <c r="Z503" t="s">
        <v>105</v>
      </c>
      <c r="AA503">
        <v>2831</v>
      </c>
      <c r="AB503" t="s">
        <v>170</v>
      </c>
      <c r="AC503">
        <v>0</v>
      </c>
      <c r="AD503" t="s">
        <v>58</v>
      </c>
      <c r="AE503" s="1">
        <v>3031060.3</v>
      </c>
      <c r="AF503" s="1">
        <v>3031060.3</v>
      </c>
      <c r="AG503" s="1">
        <v>2929792.28</v>
      </c>
      <c r="AH503" s="1">
        <v>3063560</v>
      </c>
      <c r="AI503" s="1">
        <v>3100000</v>
      </c>
      <c r="AJ503" s="1">
        <v>3063560</v>
      </c>
      <c r="AK503" s="1">
        <v>2890720</v>
      </c>
    </row>
    <row r="504" spans="1:37" hidden="1" x14ac:dyDescent="0.35">
      <c r="A504" t="str">
        <f t="shared" si="51"/>
        <v>1.1-00-2508_25618013_2533410</v>
      </c>
      <c r="B504" t="str">
        <f t="shared" si="52"/>
        <v>2.5-02-X0804002533410</v>
      </c>
      <c r="C504" t="s">
        <v>1028</v>
      </c>
      <c r="D504" t="s">
        <v>778</v>
      </c>
      <c r="E504" t="s">
        <v>779</v>
      </c>
      <c r="F504" t="s">
        <v>812</v>
      </c>
      <c r="G504" t="s">
        <v>815</v>
      </c>
      <c r="H504" t="s">
        <v>868</v>
      </c>
      <c r="I504" t="s">
        <v>870</v>
      </c>
      <c r="J504">
        <v>6</v>
      </c>
      <c r="K504" t="s">
        <v>164</v>
      </c>
      <c r="L504">
        <v>18</v>
      </c>
      <c r="M504" t="s">
        <v>165</v>
      </c>
      <c r="N504" t="s">
        <v>869</v>
      </c>
      <c r="O504" t="s">
        <v>871</v>
      </c>
      <c r="P504" t="s">
        <v>1039</v>
      </c>
      <c r="Q504" t="s">
        <v>705</v>
      </c>
      <c r="R504" t="s">
        <v>163</v>
      </c>
      <c r="S504" t="s">
        <v>1075</v>
      </c>
      <c r="T504" t="s">
        <v>706</v>
      </c>
      <c r="U504" s="5" t="s">
        <v>165</v>
      </c>
      <c r="V504" t="str">
        <f t="shared" si="53"/>
        <v>025</v>
      </c>
      <c r="W504" t="s">
        <v>707</v>
      </c>
      <c r="X504" t="s">
        <v>166</v>
      </c>
      <c r="Y504">
        <v>3000</v>
      </c>
      <c r="Z504" t="s">
        <v>56</v>
      </c>
      <c r="AA504">
        <v>3341</v>
      </c>
      <c r="AB504" t="s">
        <v>162</v>
      </c>
      <c r="AC504">
        <v>0</v>
      </c>
      <c r="AD504" t="s">
        <v>58</v>
      </c>
      <c r="AE504" s="1">
        <v>2963000</v>
      </c>
      <c r="AF504" s="1">
        <v>2963000</v>
      </c>
      <c r="AG504" s="1">
        <v>2963000</v>
      </c>
      <c r="AH504" s="1">
        <v>2973000</v>
      </c>
      <c r="AI504" s="1">
        <v>3000000</v>
      </c>
      <c r="AJ504" s="1">
        <v>2973000</v>
      </c>
      <c r="AK504" s="1">
        <v>1787000</v>
      </c>
    </row>
    <row r="505" spans="1:37" hidden="1" x14ac:dyDescent="0.35">
      <c r="A505" t="str">
        <f t="shared" si="51"/>
        <v>1.1-00-2508_25618013_2533610</v>
      </c>
      <c r="B505" t="str">
        <f t="shared" si="52"/>
        <v>2.5-02-X0804102533610</v>
      </c>
      <c r="C505" t="s">
        <v>1028</v>
      </c>
      <c r="D505" t="s">
        <v>778</v>
      </c>
      <c r="E505" t="s">
        <v>779</v>
      </c>
      <c r="F505" t="s">
        <v>812</v>
      </c>
      <c r="G505" t="s">
        <v>815</v>
      </c>
      <c r="H505" t="s">
        <v>868</v>
      </c>
      <c r="I505" t="s">
        <v>870</v>
      </c>
      <c r="J505">
        <v>6</v>
      </c>
      <c r="K505" t="s">
        <v>164</v>
      </c>
      <c r="L505">
        <v>18</v>
      </c>
      <c r="M505" t="s">
        <v>165</v>
      </c>
      <c r="N505" t="s">
        <v>869</v>
      </c>
      <c r="O505" t="s">
        <v>871</v>
      </c>
      <c r="P505" t="s">
        <v>1039</v>
      </c>
      <c r="Q505" t="s">
        <v>705</v>
      </c>
      <c r="R505" t="s">
        <v>163</v>
      </c>
      <c r="S505" t="s">
        <v>1074</v>
      </c>
      <c r="T505" t="s">
        <v>708</v>
      </c>
      <c r="U505" s="5" t="s">
        <v>168</v>
      </c>
      <c r="V505" t="str">
        <f t="shared" si="53"/>
        <v>025</v>
      </c>
      <c r="W505" t="s">
        <v>707</v>
      </c>
      <c r="X505" t="s">
        <v>166</v>
      </c>
      <c r="Y505">
        <v>3000</v>
      </c>
      <c r="Z505" t="s">
        <v>56</v>
      </c>
      <c r="AA505">
        <v>3361</v>
      </c>
      <c r="AB505" t="s">
        <v>114</v>
      </c>
      <c r="AC505">
        <v>0</v>
      </c>
      <c r="AD505" t="s">
        <v>58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</row>
    <row r="506" spans="1:37" hidden="1" x14ac:dyDescent="0.35">
      <c r="A506" t="str">
        <f t="shared" si="51"/>
        <v>1.1-00-2505_25610007_2526110</v>
      </c>
      <c r="B506" t="str">
        <f t="shared" si="52"/>
        <v>2.5-02-X0502201526110</v>
      </c>
      <c r="C506" t="s">
        <v>1028</v>
      </c>
      <c r="D506" t="s">
        <v>778</v>
      </c>
      <c r="E506" t="s">
        <v>779</v>
      </c>
      <c r="F506" t="s">
        <v>812</v>
      </c>
      <c r="G506" t="s">
        <v>815</v>
      </c>
      <c r="H506" t="s">
        <v>833</v>
      </c>
      <c r="I506" t="s">
        <v>835</v>
      </c>
      <c r="J506">
        <v>6</v>
      </c>
      <c r="K506" t="s">
        <v>164</v>
      </c>
      <c r="L506">
        <v>10</v>
      </c>
      <c r="M506" t="s">
        <v>172</v>
      </c>
      <c r="N506" t="s">
        <v>834</v>
      </c>
      <c r="O506" t="s">
        <v>836</v>
      </c>
      <c r="P506" t="s">
        <v>1036</v>
      </c>
      <c r="Q506" t="s">
        <v>677</v>
      </c>
      <c r="R506" t="s">
        <v>74</v>
      </c>
      <c r="S506" t="s">
        <v>1076</v>
      </c>
      <c r="T506" t="s">
        <v>712</v>
      </c>
      <c r="U506" s="5" t="s">
        <v>172</v>
      </c>
      <c r="V506" t="str">
        <f t="shared" si="53"/>
        <v>015</v>
      </c>
      <c r="W506" t="s">
        <v>679</v>
      </c>
      <c r="X506" t="s">
        <v>75</v>
      </c>
      <c r="Y506">
        <v>2000</v>
      </c>
      <c r="Z506" t="s">
        <v>105</v>
      </c>
      <c r="AA506">
        <v>2611</v>
      </c>
      <c r="AB506" t="s">
        <v>128</v>
      </c>
      <c r="AC506">
        <v>0</v>
      </c>
      <c r="AD506" t="s">
        <v>58</v>
      </c>
      <c r="AE506" s="1">
        <v>27125463.920000002</v>
      </c>
      <c r="AF506" s="1">
        <v>27125463.920000002</v>
      </c>
      <c r="AG506" s="1">
        <v>27125463.920000002</v>
      </c>
      <c r="AH506" s="1">
        <v>28009336.109999999</v>
      </c>
      <c r="AI506" s="1">
        <v>28000000</v>
      </c>
      <c r="AJ506" s="1">
        <v>28009336.109999999</v>
      </c>
      <c r="AK506" s="1">
        <v>26234792.699999999</v>
      </c>
    </row>
    <row r="507" spans="1:37" hidden="1" x14ac:dyDescent="0.35">
      <c r="A507" t="str">
        <f t="shared" si="51"/>
        <v>1.1-00-2505_25611007_2526110</v>
      </c>
      <c r="B507" t="str">
        <f t="shared" si="52"/>
        <v>2.5-02-X0502301526110</v>
      </c>
      <c r="C507" t="s">
        <v>1028</v>
      </c>
      <c r="D507" t="s">
        <v>778</v>
      </c>
      <c r="E507" t="s">
        <v>779</v>
      </c>
      <c r="F507" t="s">
        <v>812</v>
      </c>
      <c r="G507" t="s">
        <v>815</v>
      </c>
      <c r="H507" t="s">
        <v>833</v>
      </c>
      <c r="I507" t="s">
        <v>835</v>
      </c>
      <c r="J507">
        <v>6</v>
      </c>
      <c r="K507" t="s">
        <v>164</v>
      </c>
      <c r="L507">
        <v>11</v>
      </c>
      <c r="M507" t="s">
        <v>182</v>
      </c>
      <c r="N507" t="s">
        <v>834</v>
      </c>
      <c r="O507" t="s">
        <v>836</v>
      </c>
      <c r="P507" t="s">
        <v>1036</v>
      </c>
      <c r="Q507" t="s">
        <v>677</v>
      </c>
      <c r="R507" t="s">
        <v>74</v>
      </c>
      <c r="S507" s="7" t="s">
        <v>1073</v>
      </c>
      <c r="T507" t="s">
        <v>704</v>
      </c>
      <c r="U507" s="5" t="s">
        <v>182</v>
      </c>
      <c r="V507" t="str">
        <f t="shared" si="53"/>
        <v>015</v>
      </c>
      <c r="W507" t="s">
        <v>679</v>
      </c>
      <c r="X507" t="s">
        <v>75</v>
      </c>
      <c r="Y507">
        <v>2000</v>
      </c>
      <c r="Z507" t="s">
        <v>105</v>
      </c>
      <c r="AA507">
        <v>2611</v>
      </c>
      <c r="AB507" t="s">
        <v>128</v>
      </c>
      <c r="AC507">
        <v>0</v>
      </c>
      <c r="AD507" t="s">
        <v>58</v>
      </c>
      <c r="AE507" s="1">
        <v>6574917.4900000002</v>
      </c>
      <c r="AF507" s="1">
        <v>6574917.4900000002</v>
      </c>
      <c r="AG507" s="1">
        <v>6574917.4900000002</v>
      </c>
      <c r="AH507" s="1">
        <v>0</v>
      </c>
      <c r="AI507" s="1">
        <v>0</v>
      </c>
      <c r="AJ507" s="1">
        <v>0</v>
      </c>
      <c r="AK507" s="1">
        <v>0</v>
      </c>
    </row>
    <row r="508" spans="1:37" hidden="1" x14ac:dyDescent="0.35">
      <c r="A508" t="str">
        <f t="shared" si="51"/>
        <v>1.1-00-2511_25249033_25613128</v>
      </c>
      <c r="B508" t="str">
        <f t="shared" si="52"/>
        <v>1.1-00-X07037023613128</v>
      </c>
      <c r="C508" t="s">
        <v>1027</v>
      </c>
      <c r="D508" t="s">
        <v>269</v>
      </c>
      <c r="E508" t="s">
        <v>274</v>
      </c>
      <c r="F508" t="s">
        <v>812</v>
      </c>
      <c r="G508" t="s">
        <v>815</v>
      </c>
      <c r="H508" t="s">
        <v>822</v>
      </c>
      <c r="I508" t="s">
        <v>824</v>
      </c>
      <c r="J508">
        <v>2</v>
      </c>
      <c r="K508" t="s">
        <v>148</v>
      </c>
      <c r="L508">
        <v>49</v>
      </c>
      <c r="M508" t="s">
        <v>149</v>
      </c>
      <c r="N508" t="s">
        <v>823</v>
      </c>
      <c r="O508" t="s">
        <v>825</v>
      </c>
      <c r="P508" t="s">
        <v>1037</v>
      </c>
      <c r="Q508" t="s">
        <v>140</v>
      </c>
      <c r="R508" t="s">
        <v>147</v>
      </c>
      <c r="S508" t="s">
        <v>1068</v>
      </c>
      <c r="T508" t="s">
        <v>141</v>
      </c>
      <c r="U508" s="5" t="s">
        <v>149</v>
      </c>
      <c r="V508" t="s">
        <v>1073</v>
      </c>
      <c r="W508" t="s">
        <v>142</v>
      </c>
      <c r="X508" t="s">
        <v>150</v>
      </c>
      <c r="Y508">
        <v>6000</v>
      </c>
      <c r="Z508" t="s">
        <v>146</v>
      </c>
      <c r="AA508">
        <v>6131</v>
      </c>
      <c r="AB508" t="s">
        <v>152</v>
      </c>
      <c r="AC508">
        <v>28</v>
      </c>
      <c r="AD508" t="s">
        <v>417</v>
      </c>
      <c r="AE508" s="1">
        <v>70368847.269999996</v>
      </c>
      <c r="AF508" s="1">
        <v>70368847.260000005</v>
      </c>
      <c r="AG508" s="1">
        <v>41316364.780000001</v>
      </c>
      <c r="AH508" s="1">
        <v>0</v>
      </c>
      <c r="AI508" s="1">
        <v>0</v>
      </c>
      <c r="AJ508" s="1">
        <v>0</v>
      </c>
      <c r="AK508" s="1">
        <v>0</v>
      </c>
    </row>
    <row r="509" spans="1:37" hidden="1" x14ac:dyDescent="0.35">
      <c r="A509" t="str">
        <f t="shared" si="51"/>
        <v>1.1-00-2511_25249033_25615133</v>
      </c>
      <c r="B509" t="str">
        <f t="shared" si="52"/>
        <v>1.1-00-X07037023615133</v>
      </c>
      <c r="C509" t="s">
        <v>1027</v>
      </c>
      <c r="D509" t="s">
        <v>639</v>
      </c>
      <c r="E509" t="s">
        <v>643</v>
      </c>
      <c r="F509" t="s">
        <v>812</v>
      </c>
      <c r="G509" t="s">
        <v>815</v>
      </c>
      <c r="H509" t="s">
        <v>822</v>
      </c>
      <c r="I509" t="s">
        <v>824</v>
      </c>
      <c r="J509">
        <v>2</v>
      </c>
      <c r="K509" t="s">
        <v>148</v>
      </c>
      <c r="L509">
        <v>49</v>
      </c>
      <c r="M509" t="s">
        <v>149</v>
      </c>
      <c r="N509" t="s">
        <v>823</v>
      </c>
      <c r="O509" t="s">
        <v>825</v>
      </c>
      <c r="P509" t="s">
        <v>1037</v>
      </c>
      <c r="Q509" t="s">
        <v>684</v>
      </c>
      <c r="R509" t="s">
        <v>147</v>
      </c>
      <c r="S509" t="s">
        <v>1068</v>
      </c>
      <c r="T509" t="s">
        <v>694</v>
      </c>
      <c r="U509" s="5" t="s">
        <v>149</v>
      </c>
      <c r="V509" t="str">
        <f t="shared" ref="V509:V519" si="54">LEFT(W509,3)</f>
        <v>023</v>
      </c>
      <c r="W509" t="s">
        <v>695</v>
      </c>
      <c r="X509" t="s">
        <v>150</v>
      </c>
      <c r="Y509">
        <v>6000</v>
      </c>
      <c r="Z509" t="s">
        <v>146</v>
      </c>
      <c r="AA509">
        <v>6151</v>
      </c>
      <c r="AB509" t="s">
        <v>153</v>
      </c>
      <c r="AC509">
        <v>33</v>
      </c>
      <c r="AD509" t="s">
        <v>696</v>
      </c>
      <c r="AE509" s="1">
        <v>0</v>
      </c>
      <c r="AF509" s="1">
        <v>0</v>
      </c>
      <c r="AG509" s="1">
        <v>0</v>
      </c>
      <c r="AH509" s="1">
        <v>34265600</v>
      </c>
      <c r="AI509" s="1">
        <v>0</v>
      </c>
      <c r="AJ509" s="1">
        <v>31084043.68</v>
      </c>
      <c r="AK509" s="1">
        <v>26269191.57</v>
      </c>
    </row>
    <row r="510" spans="1:37" hidden="1" x14ac:dyDescent="0.35">
      <c r="A510" t="str">
        <f t="shared" si="51"/>
        <v>1.1-00-2514_25556039_2556910</v>
      </c>
      <c r="B510" t="str">
        <f t="shared" si="52"/>
        <v>2.5-02-X1105003156910</v>
      </c>
      <c r="C510" t="s">
        <v>1028</v>
      </c>
      <c r="D510" t="s">
        <v>778</v>
      </c>
      <c r="E510" t="s">
        <v>779</v>
      </c>
      <c r="F510" t="s">
        <v>812</v>
      </c>
      <c r="G510" t="s">
        <v>815</v>
      </c>
      <c r="H510" t="s">
        <v>982</v>
      </c>
      <c r="I510" t="s">
        <v>984</v>
      </c>
      <c r="J510">
        <v>5</v>
      </c>
      <c r="K510" t="s">
        <v>810</v>
      </c>
      <c r="L510">
        <v>56</v>
      </c>
      <c r="M510" t="s">
        <v>212</v>
      </c>
      <c r="N510" t="s">
        <v>983</v>
      </c>
      <c r="O510" t="s">
        <v>985</v>
      </c>
      <c r="P510" t="s">
        <v>1048</v>
      </c>
      <c r="Q510" t="s">
        <v>767</v>
      </c>
      <c r="R510" t="s">
        <v>211</v>
      </c>
      <c r="S510" t="s">
        <v>1105</v>
      </c>
      <c r="T510" t="s">
        <v>773</v>
      </c>
      <c r="U510" s="5" t="s">
        <v>212</v>
      </c>
      <c r="V510" t="str">
        <f t="shared" si="54"/>
        <v>031</v>
      </c>
      <c r="W510" t="s">
        <v>769</v>
      </c>
      <c r="X510" t="s">
        <v>213</v>
      </c>
      <c r="Y510">
        <v>5000</v>
      </c>
      <c r="Z510" t="s">
        <v>118</v>
      </c>
      <c r="AA510">
        <v>5691</v>
      </c>
      <c r="AB510" t="s">
        <v>210</v>
      </c>
      <c r="AC510">
        <v>0</v>
      </c>
      <c r="AD510" t="s">
        <v>58</v>
      </c>
      <c r="AE510" s="1">
        <v>70723059.019999996</v>
      </c>
      <c r="AF510" s="1">
        <v>70723059.019999996</v>
      </c>
      <c r="AG510" s="1">
        <v>70723059.019999996</v>
      </c>
      <c r="AH510" s="1">
        <v>70723059.019999996</v>
      </c>
      <c r="AI510" s="1">
        <v>70724000</v>
      </c>
      <c r="AJ510" s="1">
        <v>70723059.019999996</v>
      </c>
      <c r="AK510" s="1">
        <v>70723059.019999996</v>
      </c>
    </row>
    <row r="511" spans="1:37" hidden="1" x14ac:dyDescent="0.35">
      <c r="A511" t="str">
        <f t="shared" si="51"/>
        <v>1.1-00-2504_2557005_2539210</v>
      </c>
      <c r="B511" t="str">
        <f t="shared" si="52"/>
        <v>2.6-06-X0401901339210</v>
      </c>
      <c r="C511" t="s">
        <v>1110</v>
      </c>
      <c r="D511" t="s">
        <v>100</v>
      </c>
      <c r="E511" t="s">
        <v>108</v>
      </c>
      <c r="F511" t="s">
        <v>812</v>
      </c>
      <c r="G511" t="s">
        <v>815</v>
      </c>
      <c r="H511" t="s">
        <v>808</v>
      </c>
      <c r="I511" t="s">
        <v>60</v>
      </c>
      <c r="J511">
        <v>5</v>
      </c>
      <c r="K511" t="s">
        <v>810</v>
      </c>
      <c r="L511">
        <v>7</v>
      </c>
      <c r="M511" t="s">
        <v>61</v>
      </c>
      <c r="N511" t="s">
        <v>809</v>
      </c>
      <c r="O511" t="s">
        <v>811</v>
      </c>
      <c r="P511" t="s">
        <v>1032</v>
      </c>
      <c r="Q511" t="s">
        <v>636</v>
      </c>
      <c r="R511" t="s">
        <v>60</v>
      </c>
      <c r="S511" t="s">
        <v>1050</v>
      </c>
      <c r="T511" t="s">
        <v>637</v>
      </c>
      <c r="U511" s="5" t="s">
        <v>61</v>
      </c>
      <c r="V511" t="str">
        <f t="shared" si="54"/>
        <v>013</v>
      </c>
      <c r="W511" t="s">
        <v>638</v>
      </c>
      <c r="X511" t="s">
        <v>62</v>
      </c>
      <c r="Y511">
        <v>3000</v>
      </c>
      <c r="Z511" t="s">
        <v>56</v>
      </c>
      <c r="AA511">
        <v>3921</v>
      </c>
      <c r="AB511" t="s">
        <v>57</v>
      </c>
      <c r="AC511">
        <v>0</v>
      </c>
      <c r="AD511" t="s">
        <v>58</v>
      </c>
      <c r="AE511" s="1">
        <v>0</v>
      </c>
      <c r="AF511" s="1">
        <v>0</v>
      </c>
      <c r="AG511" s="1">
        <v>0</v>
      </c>
      <c r="AH511" s="1">
        <v>167669.15</v>
      </c>
      <c r="AI511" s="1">
        <v>0</v>
      </c>
      <c r="AJ511" s="1">
        <v>167669.15</v>
      </c>
      <c r="AK511" s="1">
        <v>167669.15</v>
      </c>
    </row>
    <row r="512" spans="1:37" hidden="1" x14ac:dyDescent="0.35">
      <c r="A512" t="str">
        <f t="shared" si="51"/>
        <v>1.1-00-2506_25514009_2537510</v>
      </c>
      <c r="B512" t="str">
        <f t="shared" si="52"/>
        <v>1.1-00-X0100300337510</v>
      </c>
      <c r="C512" t="s">
        <v>1027</v>
      </c>
      <c r="D512" t="s">
        <v>639</v>
      </c>
      <c r="E512" t="s">
        <v>643</v>
      </c>
      <c r="F512" t="s">
        <v>812</v>
      </c>
      <c r="G512" t="s">
        <v>815</v>
      </c>
      <c r="H512" t="s">
        <v>839</v>
      </c>
      <c r="I512" t="s">
        <v>111</v>
      </c>
      <c r="J512">
        <v>5</v>
      </c>
      <c r="K512" t="s">
        <v>810</v>
      </c>
      <c r="L512">
        <v>14</v>
      </c>
      <c r="M512" t="s">
        <v>843</v>
      </c>
      <c r="N512" t="s">
        <v>842</v>
      </c>
      <c r="O512" t="s">
        <v>110</v>
      </c>
      <c r="P512" t="s">
        <v>1035</v>
      </c>
      <c r="Q512" t="s">
        <v>663</v>
      </c>
      <c r="R512" t="s">
        <v>109</v>
      </c>
      <c r="S512" t="s">
        <v>1060</v>
      </c>
      <c r="T512" t="s">
        <v>673</v>
      </c>
      <c r="U512" t="s">
        <v>110</v>
      </c>
      <c r="V512" t="str">
        <f t="shared" si="54"/>
        <v>003</v>
      </c>
      <c r="W512" t="s">
        <v>674</v>
      </c>
      <c r="X512" t="s">
        <v>111</v>
      </c>
      <c r="Y512">
        <v>3000</v>
      </c>
      <c r="Z512" t="s">
        <v>56</v>
      </c>
      <c r="AA512">
        <v>3751</v>
      </c>
      <c r="AB512" t="s">
        <v>279</v>
      </c>
      <c r="AC512">
        <v>0</v>
      </c>
      <c r="AD512" t="s">
        <v>58</v>
      </c>
      <c r="AE512" s="1">
        <v>12309.98</v>
      </c>
      <c r="AF512" s="1">
        <v>12309.98</v>
      </c>
      <c r="AG512" s="1">
        <v>12309.98</v>
      </c>
      <c r="AH512" s="1">
        <v>11397.95</v>
      </c>
      <c r="AI512" s="1">
        <v>11397.95</v>
      </c>
      <c r="AJ512" s="1">
        <v>4332.16</v>
      </c>
      <c r="AK512" s="1">
        <v>4332.16</v>
      </c>
    </row>
    <row r="513" spans="1:51" hidden="1" x14ac:dyDescent="0.35">
      <c r="A513" t="str">
        <f t="shared" si="51"/>
        <v>1.1-00-2505_2559007_2551110</v>
      </c>
      <c r="B513" t="str">
        <f t="shared" si="52"/>
        <v>1.1-00-X0502101551110</v>
      </c>
      <c r="C513" t="s">
        <v>1027</v>
      </c>
      <c r="D513" t="s">
        <v>639</v>
      </c>
      <c r="E513" t="s">
        <v>643</v>
      </c>
      <c r="F513" t="s">
        <v>812</v>
      </c>
      <c r="G513" t="s">
        <v>815</v>
      </c>
      <c r="H513" t="s">
        <v>833</v>
      </c>
      <c r="I513" t="s">
        <v>835</v>
      </c>
      <c r="J513">
        <v>5</v>
      </c>
      <c r="K513" t="s">
        <v>810</v>
      </c>
      <c r="L513">
        <v>9</v>
      </c>
      <c r="M513" t="s">
        <v>120</v>
      </c>
      <c r="N513" t="s">
        <v>834</v>
      </c>
      <c r="O513" t="s">
        <v>836</v>
      </c>
      <c r="P513" t="s">
        <v>1036</v>
      </c>
      <c r="Q513" t="s">
        <v>677</v>
      </c>
      <c r="R513" t="s">
        <v>74</v>
      </c>
      <c r="S513" t="s">
        <v>1062</v>
      </c>
      <c r="T513" t="s">
        <v>678</v>
      </c>
      <c r="U513" s="5" t="s">
        <v>120</v>
      </c>
      <c r="V513" t="str">
        <f t="shared" si="54"/>
        <v>015</v>
      </c>
      <c r="W513" t="s">
        <v>679</v>
      </c>
      <c r="X513" t="s">
        <v>75</v>
      </c>
      <c r="Y513">
        <v>5000</v>
      </c>
      <c r="Z513" t="s">
        <v>118</v>
      </c>
      <c r="AA513">
        <v>5111</v>
      </c>
      <c r="AB513" t="s">
        <v>119</v>
      </c>
      <c r="AC513">
        <v>0</v>
      </c>
      <c r="AD513" t="s">
        <v>58</v>
      </c>
      <c r="AE513" s="1">
        <v>621837.72</v>
      </c>
      <c r="AF513" s="1">
        <v>621837.72</v>
      </c>
      <c r="AG513" s="1">
        <v>621837.72</v>
      </c>
      <c r="AH513" s="1">
        <v>637615.25</v>
      </c>
      <c r="AI513" s="1">
        <v>1185000</v>
      </c>
      <c r="AJ513" s="1">
        <v>432826.51</v>
      </c>
      <c r="AK513" s="1">
        <v>432826.51</v>
      </c>
    </row>
    <row r="514" spans="1:51" hidden="1" x14ac:dyDescent="0.35">
      <c r="A514" t="str">
        <f t="shared" si="51"/>
        <v>1.1-00-2505_2559007_2551210</v>
      </c>
      <c r="B514" t="str">
        <f t="shared" si="52"/>
        <v>1.1-00-X0502101551210</v>
      </c>
      <c r="C514" t="s">
        <v>1027</v>
      </c>
      <c r="D514" t="s">
        <v>639</v>
      </c>
      <c r="E514" t="s">
        <v>643</v>
      </c>
      <c r="F514" t="s">
        <v>812</v>
      </c>
      <c r="G514" t="s">
        <v>815</v>
      </c>
      <c r="H514" t="s">
        <v>833</v>
      </c>
      <c r="I514" t="s">
        <v>835</v>
      </c>
      <c r="J514">
        <v>5</v>
      </c>
      <c r="K514" t="s">
        <v>810</v>
      </c>
      <c r="L514">
        <v>9</v>
      </c>
      <c r="M514" t="s">
        <v>120</v>
      </c>
      <c r="N514" t="s">
        <v>834</v>
      </c>
      <c r="O514" t="s">
        <v>836</v>
      </c>
      <c r="P514" t="s">
        <v>1036</v>
      </c>
      <c r="Q514" t="s">
        <v>677</v>
      </c>
      <c r="R514" t="s">
        <v>74</v>
      </c>
      <c r="S514" t="s">
        <v>1062</v>
      </c>
      <c r="T514" t="s">
        <v>678</v>
      </c>
      <c r="U514" s="5" t="s">
        <v>120</v>
      </c>
      <c r="V514" t="str">
        <f t="shared" si="54"/>
        <v>015</v>
      </c>
      <c r="W514" t="s">
        <v>679</v>
      </c>
      <c r="X514" t="s">
        <v>75</v>
      </c>
      <c r="Y514">
        <v>5000</v>
      </c>
      <c r="Z514" t="s">
        <v>118</v>
      </c>
      <c r="AA514">
        <v>5121</v>
      </c>
      <c r="AB514" t="s">
        <v>680</v>
      </c>
      <c r="AC514">
        <v>0</v>
      </c>
      <c r="AD514" t="s">
        <v>58</v>
      </c>
      <c r="AE514" s="1">
        <v>0</v>
      </c>
      <c r="AF514" s="1">
        <v>0</v>
      </c>
      <c r="AG514" s="1">
        <v>0</v>
      </c>
      <c r="AH514" s="1">
        <v>264480</v>
      </c>
      <c r="AI514" s="1">
        <v>0</v>
      </c>
      <c r="AJ514" s="1">
        <v>264480</v>
      </c>
      <c r="AK514" s="1">
        <v>264480</v>
      </c>
    </row>
    <row r="515" spans="1:51" hidden="1" x14ac:dyDescent="0.35">
      <c r="A515" t="str">
        <f t="shared" si="51"/>
        <v>1.1-00-2508_25618013_2533610</v>
      </c>
      <c r="B515" t="str">
        <f t="shared" si="52"/>
        <v>2.6-05-X0804102533610</v>
      </c>
      <c r="C515" t="s">
        <v>1111</v>
      </c>
      <c r="D515" t="s">
        <v>781</v>
      </c>
      <c r="E515" t="s">
        <v>782</v>
      </c>
      <c r="F515" t="s">
        <v>812</v>
      </c>
      <c r="G515" t="s">
        <v>815</v>
      </c>
      <c r="H515" t="s">
        <v>868</v>
      </c>
      <c r="I515" t="s">
        <v>870</v>
      </c>
      <c r="J515">
        <v>6</v>
      </c>
      <c r="K515" t="s">
        <v>164</v>
      </c>
      <c r="L515">
        <v>18</v>
      </c>
      <c r="M515" t="s">
        <v>165</v>
      </c>
      <c r="N515" t="s">
        <v>869</v>
      </c>
      <c r="O515" t="s">
        <v>871</v>
      </c>
      <c r="P515" t="s">
        <v>1039</v>
      </c>
      <c r="Q515" t="s">
        <v>705</v>
      </c>
      <c r="R515" t="s">
        <v>163</v>
      </c>
      <c r="S515" t="s">
        <v>1074</v>
      </c>
      <c r="T515" t="s">
        <v>708</v>
      </c>
      <c r="U515" s="5" t="s">
        <v>168</v>
      </c>
      <c r="V515" t="str">
        <f t="shared" si="54"/>
        <v>025</v>
      </c>
      <c r="W515" t="s">
        <v>707</v>
      </c>
      <c r="X515" t="s">
        <v>166</v>
      </c>
      <c r="Y515">
        <v>3000</v>
      </c>
      <c r="Z515" t="s">
        <v>56</v>
      </c>
      <c r="AA515">
        <v>3361</v>
      </c>
      <c r="AB515" t="s">
        <v>114</v>
      </c>
      <c r="AC515">
        <v>0</v>
      </c>
      <c r="AD515" t="s">
        <v>58</v>
      </c>
      <c r="AE515" s="1">
        <v>0</v>
      </c>
      <c r="AF515" s="1">
        <v>0</v>
      </c>
      <c r="AG515" s="1">
        <v>0</v>
      </c>
      <c r="AH515" s="1">
        <v>52000</v>
      </c>
      <c r="AI515" s="1">
        <v>0</v>
      </c>
      <c r="AJ515" s="1">
        <v>35806.879999999997</v>
      </c>
      <c r="AK515" s="1">
        <v>35806.879999999997</v>
      </c>
    </row>
    <row r="516" spans="1:51" hidden="1" x14ac:dyDescent="0.35">
      <c r="A516" t="str">
        <f t="shared" si="51"/>
        <v>1.1-00-2514_25555039_2552110</v>
      </c>
      <c r="B516" t="str">
        <f t="shared" si="52"/>
        <v>1.1-00-X1104903152110</v>
      </c>
      <c r="C516" t="s">
        <v>1027</v>
      </c>
      <c r="D516" t="s">
        <v>639</v>
      </c>
      <c r="E516" t="s">
        <v>643</v>
      </c>
      <c r="F516" t="s">
        <v>812</v>
      </c>
      <c r="G516" t="s">
        <v>815</v>
      </c>
      <c r="H516" t="s">
        <v>982</v>
      </c>
      <c r="I516" t="s">
        <v>984</v>
      </c>
      <c r="J516">
        <v>5</v>
      </c>
      <c r="K516" t="s">
        <v>810</v>
      </c>
      <c r="L516">
        <v>55</v>
      </c>
      <c r="M516" t="s">
        <v>601</v>
      </c>
      <c r="N516" t="s">
        <v>983</v>
      </c>
      <c r="O516" t="s">
        <v>985</v>
      </c>
      <c r="P516" t="s">
        <v>1048</v>
      </c>
      <c r="Q516" t="s">
        <v>767</v>
      </c>
      <c r="R516" t="s">
        <v>211</v>
      </c>
      <c r="S516" t="s">
        <v>1104</v>
      </c>
      <c r="T516" t="s">
        <v>768</v>
      </c>
      <c r="U516" s="5" t="s">
        <v>601</v>
      </c>
      <c r="V516" t="str">
        <f t="shared" si="54"/>
        <v>031</v>
      </c>
      <c r="W516" t="s">
        <v>769</v>
      </c>
      <c r="X516" t="s">
        <v>213</v>
      </c>
      <c r="Y516">
        <v>5000</v>
      </c>
      <c r="Z516" t="s">
        <v>118</v>
      </c>
      <c r="AA516">
        <v>5211</v>
      </c>
      <c r="AB516" t="s">
        <v>365</v>
      </c>
      <c r="AC516">
        <v>0</v>
      </c>
      <c r="AD516" t="s">
        <v>58</v>
      </c>
      <c r="AE516" s="1">
        <v>28433.919999999998</v>
      </c>
      <c r="AF516" s="1">
        <v>22065.52</v>
      </c>
      <c r="AG516" s="1">
        <v>22065.52</v>
      </c>
      <c r="AH516" s="1">
        <v>14704.71</v>
      </c>
      <c r="AI516" s="1">
        <v>0</v>
      </c>
      <c r="AJ516" s="1">
        <v>14704.7</v>
      </c>
      <c r="AK516" s="1">
        <v>14704.7</v>
      </c>
      <c r="AL516" s="1">
        <v>700000</v>
      </c>
      <c r="AM516" s="1">
        <v>1000000</v>
      </c>
      <c r="AN516" s="1">
        <v>689152.93</v>
      </c>
      <c r="AO516" s="1">
        <v>689152.93</v>
      </c>
      <c r="AP516" s="1">
        <v>689152.93</v>
      </c>
      <c r="AQ516">
        <v>0</v>
      </c>
      <c r="AR516">
        <v>0</v>
      </c>
      <c r="AS516" s="1">
        <v>10847.07</v>
      </c>
      <c r="AT516" s="1">
        <v>700000</v>
      </c>
      <c r="AU516">
        <v>0</v>
      </c>
      <c r="AV516">
        <v>0</v>
      </c>
      <c r="AW516">
        <v>0</v>
      </c>
      <c r="AX516" s="1">
        <v>300000</v>
      </c>
      <c r="AY516" s="1">
        <v>-300000</v>
      </c>
    </row>
    <row r="517" spans="1:51" hidden="1" x14ac:dyDescent="0.35">
      <c r="A517" t="str">
        <f t="shared" si="51"/>
        <v>1.1-00-2514_25555039_2552310</v>
      </c>
      <c r="B517" t="str">
        <f t="shared" si="52"/>
        <v>1.1-00-X1104903152310</v>
      </c>
      <c r="C517" t="s">
        <v>1027</v>
      </c>
      <c r="D517" t="s">
        <v>639</v>
      </c>
      <c r="E517" t="s">
        <v>643</v>
      </c>
      <c r="F517" t="s">
        <v>812</v>
      </c>
      <c r="G517" t="s">
        <v>815</v>
      </c>
      <c r="H517" t="s">
        <v>982</v>
      </c>
      <c r="I517" t="s">
        <v>984</v>
      </c>
      <c r="J517">
        <v>5</v>
      </c>
      <c r="K517" t="s">
        <v>810</v>
      </c>
      <c r="L517">
        <v>55</v>
      </c>
      <c r="M517" t="s">
        <v>601</v>
      </c>
      <c r="N517" t="s">
        <v>983</v>
      </c>
      <c r="O517" t="s">
        <v>985</v>
      </c>
      <c r="P517" t="s">
        <v>1048</v>
      </c>
      <c r="Q517" t="s">
        <v>767</v>
      </c>
      <c r="R517" t="s">
        <v>211</v>
      </c>
      <c r="S517" t="s">
        <v>1104</v>
      </c>
      <c r="T517" t="s">
        <v>768</v>
      </c>
      <c r="U517" s="5" t="s">
        <v>601</v>
      </c>
      <c r="V517" t="str">
        <f t="shared" si="54"/>
        <v>031</v>
      </c>
      <c r="W517" t="s">
        <v>769</v>
      </c>
      <c r="X517" t="s">
        <v>213</v>
      </c>
      <c r="Y517">
        <v>5000</v>
      </c>
      <c r="Z517" t="s">
        <v>118</v>
      </c>
      <c r="AA517">
        <v>5231</v>
      </c>
      <c r="AB517" t="s">
        <v>602</v>
      </c>
      <c r="AC517">
        <v>0</v>
      </c>
      <c r="AD517" t="s">
        <v>58</v>
      </c>
      <c r="AE517" s="1">
        <v>237054.45</v>
      </c>
      <c r="AF517" s="1">
        <v>237054.44</v>
      </c>
      <c r="AG517" s="1">
        <v>237054.44</v>
      </c>
      <c r="AH517" s="1">
        <v>1269.28</v>
      </c>
      <c r="AI517" s="1">
        <v>147400</v>
      </c>
      <c r="AJ517" s="1">
        <v>1269.28</v>
      </c>
      <c r="AK517" s="1">
        <v>1269.28</v>
      </c>
    </row>
    <row r="518" spans="1:51" hidden="1" x14ac:dyDescent="0.35">
      <c r="A518" t="str">
        <f t="shared" si="51"/>
        <v>1.1-00-2514_25555039_2556510</v>
      </c>
      <c r="B518" t="str">
        <f t="shared" si="52"/>
        <v>1.1-00-X1104903156510</v>
      </c>
      <c r="C518" t="s">
        <v>1027</v>
      </c>
      <c r="D518" t="s">
        <v>639</v>
      </c>
      <c r="E518" t="s">
        <v>643</v>
      </c>
      <c r="F518" t="s">
        <v>812</v>
      </c>
      <c r="G518" t="s">
        <v>815</v>
      </c>
      <c r="H518" t="s">
        <v>982</v>
      </c>
      <c r="I518" t="s">
        <v>984</v>
      </c>
      <c r="J518">
        <v>5</v>
      </c>
      <c r="K518" t="s">
        <v>810</v>
      </c>
      <c r="L518">
        <v>55</v>
      </c>
      <c r="M518" t="s">
        <v>601</v>
      </c>
      <c r="N518" t="s">
        <v>983</v>
      </c>
      <c r="O518" t="s">
        <v>985</v>
      </c>
      <c r="P518" t="s">
        <v>1048</v>
      </c>
      <c r="Q518" t="s">
        <v>767</v>
      </c>
      <c r="R518" t="s">
        <v>211</v>
      </c>
      <c r="S518" t="s">
        <v>1104</v>
      </c>
      <c r="T518" t="s">
        <v>768</v>
      </c>
      <c r="U518" s="5" t="s">
        <v>601</v>
      </c>
      <c r="V518" t="str">
        <f t="shared" si="54"/>
        <v>031</v>
      </c>
      <c r="W518" t="s">
        <v>769</v>
      </c>
      <c r="X518" t="s">
        <v>213</v>
      </c>
      <c r="Y518">
        <v>5000</v>
      </c>
      <c r="Z518" t="s">
        <v>118</v>
      </c>
      <c r="AA518">
        <v>5651</v>
      </c>
      <c r="AB518" t="s">
        <v>442</v>
      </c>
      <c r="AC518">
        <v>0</v>
      </c>
      <c r="AD518" t="s">
        <v>58</v>
      </c>
      <c r="AE518" s="1">
        <v>3239497.2</v>
      </c>
      <c r="AF518" s="1">
        <v>3239497.2</v>
      </c>
      <c r="AG518" s="1">
        <v>1814701.68</v>
      </c>
      <c r="AH518" s="1">
        <v>171000</v>
      </c>
      <c r="AI518" s="1">
        <v>0</v>
      </c>
      <c r="AJ518" s="1">
        <v>160729.99</v>
      </c>
      <c r="AK518" s="1">
        <v>0</v>
      </c>
    </row>
    <row r="519" spans="1:51" hidden="1" x14ac:dyDescent="0.35">
      <c r="A519" t="str">
        <f t="shared" si="51"/>
        <v>1.1-00-2514_25555039_2556710</v>
      </c>
      <c r="B519" t="str">
        <f t="shared" si="52"/>
        <v>1.1-00-X1104903156710</v>
      </c>
      <c r="C519" t="s">
        <v>1027</v>
      </c>
      <c r="D519" t="s">
        <v>639</v>
      </c>
      <c r="E519" t="s">
        <v>643</v>
      </c>
      <c r="F519" t="s">
        <v>812</v>
      </c>
      <c r="G519" t="s">
        <v>815</v>
      </c>
      <c r="H519" t="s">
        <v>982</v>
      </c>
      <c r="I519" t="s">
        <v>984</v>
      </c>
      <c r="J519">
        <v>5</v>
      </c>
      <c r="K519" t="s">
        <v>810</v>
      </c>
      <c r="L519">
        <v>55</v>
      </c>
      <c r="M519" t="s">
        <v>601</v>
      </c>
      <c r="N519" t="s">
        <v>983</v>
      </c>
      <c r="O519" t="s">
        <v>985</v>
      </c>
      <c r="P519" t="s">
        <v>1048</v>
      </c>
      <c r="Q519" t="s">
        <v>767</v>
      </c>
      <c r="R519" t="s">
        <v>211</v>
      </c>
      <c r="S519" t="s">
        <v>1104</v>
      </c>
      <c r="T519" t="s">
        <v>768</v>
      </c>
      <c r="U519" s="5" t="s">
        <v>601</v>
      </c>
      <c r="V519" t="str">
        <f t="shared" si="54"/>
        <v>031</v>
      </c>
      <c r="W519" t="s">
        <v>769</v>
      </c>
      <c r="X519" t="s">
        <v>213</v>
      </c>
      <c r="Y519">
        <v>5000</v>
      </c>
      <c r="Z519" t="s">
        <v>118</v>
      </c>
      <c r="AA519">
        <v>5671</v>
      </c>
      <c r="AB519" t="s">
        <v>407</v>
      </c>
      <c r="AC519">
        <v>0</v>
      </c>
      <c r="AD519" t="s">
        <v>58</v>
      </c>
      <c r="AE519" s="1">
        <v>0</v>
      </c>
      <c r="AF519" s="1">
        <v>0</v>
      </c>
      <c r="AG519" s="1">
        <v>0</v>
      </c>
      <c r="AH519" s="1">
        <v>0</v>
      </c>
      <c r="AI519" s="1">
        <v>600000</v>
      </c>
      <c r="AJ519" s="1">
        <v>0</v>
      </c>
      <c r="AK519" s="1">
        <v>0</v>
      </c>
    </row>
    <row r="520" spans="1:51" hidden="1" x14ac:dyDescent="0.35">
      <c r="A520" t="str">
        <f t="shared" si="51"/>
        <v>1.1-00-2514_25556039_2556910</v>
      </c>
      <c r="B520" t="str">
        <f t="shared" si="52"/>
        <v>1.6-07-X1105003156910</v>
      </c>
      <c r="C520" t="s">
        <v>1116</v>
      </c>
      <c r="D520" t="s">
        <v>622</v>
      </c>
      <c r="E520" t="s">
        <v>623</v>
      </c>
      <c r="F520" t="s">
        <v>812</v>
      </c>
      <c r="G520" t="s">
        <v>815</v>
      </c>
      <c r="H520" t="s">
        <v>982</v>
      </c>
      <c r="I520" t="s">
        <v>984</v>
      </c>
      <c r="J520">
        <v>5</v>
      </c>
      <c r="K520" t="s">
        <v>810</v>
      </c>
      <c r="L520">
        <v>56</v>
      </c>
      <c r="M520" t="s">
        <v>212</v>
      </c>
      <c r="N520" t="s">
        <v>983</v>
      </c>
      <c r="O520" t="s">
        <v>985</v>
      </c>
      <c r="P520" t="s">
        <v>1048</v>
      </c>
      <c r="Q520" t="s">
        <v>206</v>
      </c>
      <c r="R520" t="s">
        <v>211</v>
      </c>
      <c r="S520" t="s">
        <v>1105</v>
      </c>
      <c r="T520" t="s">
        <v>207</v>
      </c>
      <c r="U520" s="5" t="s">
        <v>212</v>
      </c>
      <c r="V520" t="s">
        <v>1096</v>
      </c>
      <c r="W520" t="s">
        <v>208</v>
      </c>
      <c r="X520" t="s">
        <v>213</v>
      </c>
      <c r="Y520">
        <v>5000</v>
      </c>
      <c r="Z520" t="s">
        <v>118</v>
      </c>
      <c r="AA520">
        <v>5691</v>
      </c>
      <c r="AB520" t="s">
        <v>210</v>
      </c>
      <c r="AC520">
        <v>0</v>
      </c>
      <c r="AD520" t="s">
        <v>58</v>
      </c>
      <c r="AE520" s="1">
        <v>500000</v>
      </c>
      <c r="AF520" s="1">
        <v>499299.99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</row>
    <row r="521" spans="1:51" hidden="1" x14ac:dyDescent="0.35">
      <c r="A521" t="str">
        <f t="shared" si="51"/>
        <v>1.1-00-2514_25556039_2556910</v>
      </c>
      <c r="B521" t="str">
        <f t="shared" si="52"/>
        <v>2.6-11-X1105003156910</v>
      </c>
      <c r="C521" t="s">
        <v>1117</v>
      </c>
      <c r="D521" t="s">
        <v>624</v>
      </c>
      <c r="E521" t="s">
        <v>625</v>
      </c>
      <c r="F521" t="s">
        <v>812</v>
      </c>
      <c r="G521" t="s">
        <v>815</v>
      </c>
      <c r="H521" t="s">
        <v>982</v>
      </c>
      <c r="I521" t="s">
        <v>984</v>
      </c>
      <c r="J521">
        <v>5</v>
      </c>
      <c r="K521" t="s">
        <v>810</v>
      </c>
      <c r="L521">
        <v>56</v>
      </c>
      <c r="M521" t="s">
        <v>212</v>
      </c>
      <c r="N521" t="s">
        <v>983</v>
      </c>
      <c r="O521" t="s">
        <v>985</v>
      </c>
      <c r="P521" t="s">
        <v>1048</v>
      </c>
      <c r="Q521" t="s">
        <v>206</v>
      </c>
      <c r="R521" t="s">
        <v>211</v>
      </c>
      <c r="S521" t="s">
        <v>1105</v>
      </c>
      <c r="T521" t="s">
        <v>207</v>
      </c>
      <c r="U521" s="5" t="s">
        <v>212</v>
      </c>
      <c r="V521" t="s">
        <v>1096</v>
      </c>
      <c r="W521" t="s">
        <v>208</v>
      </c>
      <c r="X521" t="s">
        <v>213</v>
      </c>
      <c r="Y521">
        <v>5000</v>
      </c>
      <c r="Z521" t="s">
        <v>118</v>
      </c>
      <c r="AA521">
        <v>5691</v>
      </c>
      <c r="AB521" t="s">
        <v>210</v>
      </c>
      <c r="AC521">
        <v>0</v>
      </c>
      <c r="AD521" t="s">
        <v>58</v>
      </c>
      <c r="AE521" s="1">
        <v>500000</v>
      </c>
      <c r="AF521" s="1">
        <v>499299.99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</row>
    <row r="522" spans="1:51" hidden="1" x14ac:dyDescent="0.35">
      <c r="A522" t="str">
        <f t="shared" si="51"/>
        <v>1.1-00-2514_25555039_2556510</v>
      </c>
      <c r="B522" t="str">
        <f t="shared" si="52"/>
        <v>2.6-05-X1104903156510</v>
      </c>
      <c r="C522" t="s">
        <v>1111</v>
      </c>
      <c r="D522" t="s">
        <v>781</v>
      </c>
      <c r="E522" t="s">
        <v>782</v>
      </c>
      <c r="F522" t="s">
        <v>812</v>
      </c>
      <c r="G522" t="s">
        <v>815</v>
      </c>
      <c r="H522" t="s">
        <v>982</v>
      </c>
      <c r="I522" t="s">
        <v>984</v>
      </c>
      <c r="J522">
        <v>5</v>
      </c>
      <c r="K522" t="s">
        <v>810</v>
      </c>
      <c r="L522">
        <v>55</v>
      </c>
      <c r="M522" t="s">
        <v>601</v>
      </c>
      <c r="N522" t="s">
        <v>983</v>
      </c>
      <c r="O522" t="s">
        <v>985</v>
      </c>
      <c r="P522" t="s">
        <v>1048</v>
      </c>
      <c r="Q522" t="s">
        <v>767</v>
      </c>
      <c r="R522" t="s">
        <v>211</v>
      </c>
      <c r="S522" t="s">
        <v>1104</v>
      </c>
      <c r="T522" t="s">
        <v>768</v>
      </c>
      <c r="U522" s="5" t="s">
        <v>601</v>
      </c>
      <c r="V522" t="str">
        <f>LEFT(W522,3)</f>
        <v>031</v>
      </c>
      <c r="W522" t="s">
        <v>769</v>
      </c>
      <c r="X522" t="s">
        <v>213</v>
      </c>
      <c r="Y522">
        <v>5000</v>
      </c>
      <c r="Z522" t="s">
        <v>118</v>
      </c>
      <c r="AA522">
        <v>5651</v>
      </c>
      <c r="AB522" t="s">
        <v>442</v>
      </c>
      <c r="AC522">
        <v>0</v>
      </c>
      <c r="AD522" t="s">
        <v>58</v>
      </c>
      <c r="AE522" s="1">
        <v>0</v>
      </c>
      <c r="AF522" s="1">
        <v>0</v>
      </c>
      <c r="AG522" s="1">
        <v>0</v>
      </c>
      <c r="AH522" s="1">
        <v>50000</v>
      </c>
      <c r="AI522" s="1">
        <v>0</v>
      </c>
      <c r="AJ522" s="1">
        <v>46479.23</v>
      </c>
      <c r="AK522" s="1">
        <v>46479.23</v>
      </c>
    </row>
    <row r="523" spans="1:51" hidden="1" x14ac:dyDescent="0.35">
      <c r="A523" t="str">
        <f t="shared" si="51"/>
        <v>1.1-00-2504_2555004_2535110</v>
      </c>
      <c r="B523" t="str">
        <f t="shared" si="52"/>
        <v>1.1-00-X0401801235110</v>
      </c>
      <c r="C523" t="s">
        <v>1027</v>
      </c>
      <c r="D523" t="s">
        <v>639</v>
      </c>
      <c r="E523" t="s">
        <v>643</v>
      </c>
      <c r="F523" t="s">
        <v>812</v>
      </c>
      <c r="G523" t="s">
        <v>815</v>
      </c>
      <c r="H523" t="s">
        <v>808</v>
      </c>
      <c r="I523" t="s">
        <v>60</v>
      </c>
      <c r="J523">
        <v>5</v>
      </c>
      <c r="K523" t="s">
        <v>810</v>
      </c>
      <c r="L523">
        <v>5</v>
      </c>
      <c r="M523" t="s">
        <v>297</v>
      </c>
      <c r="N523" t="s">
        <v>817</v>
      </c>
      <c r="O523" t="s">
        <v>298</v>
      </c>
      <c r="P523" t="s">
        <v>1032</v>
      </c>
      <c r="Q523" t="s">
        <v>636</v>
      </c>
      <c r="R523" t="s">
        <v>60</v>
      </c>
      <c r="S523" t="s">
        <v>1053</v>
      </c>
      <c r="T523" t="s">
        <v>647</v>
      </c>
      <c r="U523" s="5" t="s">
        <v>297</v>
      </c>
      <c r="V523" t="str">
        <f>LEFT(W523,3)</f>
        <v>012</v>
      </c>
      <c r="W523" t="s">
        <v>648</v>
      </c>
      <c r="X523" t="s">
        <v>298</v>
      </c>
      <c r="Y523">
        <v>3000</v>
      </c>
      <c r="Z523" t="s">
        <v>56</v>
      </c>
      <c r="AA523">
        <v>3511</v>
      </c>
      <c r="AB523" t="s">
        <v>323</v>
      </c>
      <c r="AC523">
        <v>0</v>
      </c>
      <c r="AD523" t="s">
        <v>58</v>
      </c>
      <c r="AE523" s="1">
        <v>17977837.739999998</v>
      </c>
      <c r="AF523" s="1">
        <v>17977837.739999998</v>
      </c>
      <c r="AG523" s="1">
        <v>17977837.739999998</v>
      </c>
      <c r="AH523" s="1">
        <v>21370861</v>
      </c>
      <c r="AI523" s="1">
        <v>18000000</v>
      </c>
      <c r="AJ523" s="1">
        <v>18976257.59</v>
      </c>
      <c r="AK523" s="1">
        <v>18976257.59</v>
      </c>
    </row>
    <row r="524" spans="1:51" hidden="1" x14ac:dyDescent="0.35">
      <c r="A524" t="str">
        <f t="shared" si="51"/>
        <v>1.1-00-2504_2557005_2539210</v>
      </c>
      <c r="B524" t="str">
        <f t="shared" si="52"/>
        <v>2.5-01-X0401901339210</v>
      </c>
      <c r="C524" t="s">
        <v>1030</v>
      </c>
      <c r="D524" t="s">
        <v>263</v>
      </c>
      <c r="E524" t="s">
        <v>264</v>
      </c>
      <c r="F524" t="s">
        <v>812</v>
      </c>
      <c r="G524" t="s">
        <v>815</v>
      </c>
      <c r="H524" t="s">
        <v>808</v>
      </c>
      <c r="I524" t="s">
        <v>60</v>
      </c>
      <c r="J524">
        <v>5</v>
      </c>
      <c r="K524" t="s">
        <v>810</v>
      </c>
      <c r="L524">
        <v>7</v>
      </c>
      <c r="M524" t="s">
        <v>61</v>
      </c>
      <c r="N524" t="s">
        <v>809</v>
      </c>
      <c r="O524" t="s">
        <v>811</v>
      </c>
      <c r="P524" t="s">
        <v>1032</v>
      </c>
      <c r="Q524" t="s">
        <v>51</v>
      </c>
      <c r="R524" t="s">
        <v>60</v>
      </c>
      <c r="S524" t="s">
        <v>1050</v>
      </c>
      <c r="T524" t="s">
        <v>52</v>
      </c>
      <c r="U524" s="5" t="s">
        <v>61</v>
      </c>
      <c r="V524" t="s">
        <v>1106</v>
      </c>
      <c r="W524" t="s">
        <v>53</v>
      </c>
      <c r="X524" t="s">
        <v>62</v>
      </c>
      <c r="Y524">
        <v>3000</v>
      </c>
      <c r="Z524" t="s">
        <v>56</v>
      </c>
      <c r="AA524">
        <v>3921</v>
      </c>
      <c r="AB524" t="s">
        <v>57</v>
      </c>
      <c r="AC524">
        <v>0</v>
      </c>
      <c r="AD524" t="s">
        <v>58</v>
      </c>
      <c r="AE524" s="1">
        <v>1144594.82</v>
      </c>
      <c r="AF524" s="1">
        <v>1144594.82</v>
      </c>
      <c r="AG524" s="1">
        <v>1144594.82</v>
      </c>
      <c r="AH524" s="1">
        <v>0</v>
      </c>
      <c r="AI524" s="1">
        <v>0</v>
      </c>
      <c r="AJ524" s="1">
        <v>0</v>
      </c>
      <c r="AK524" s="1">
        <v>0</v>
      </c>
    </row>
    <row r="525" spans="1:51" hidden="1" x14ac:dyDescent="0.35">
      <c r="A525" t="str">
        <f t="shared" si="51"/>
        <v>1.1-00-2504_2555004_2535210</v>
      </c>
      <c r="B525" t="str">
        <f t="shared" si="52"/>
        <v>1.1-00-X0401801235210</v>
      </c>
      <c r="C525" t="s">
        <v>1027</v>
      </c>
      <c r="D525" t="s">
        <v>639</v>
      </c>
      <c r="E525" t="s">
        <v>643</v>
      </c>
      <c r="F525" t="s">
        <v>812</v>
      </c>
      <c r="G525" t="s">
        <v>815</v>
      </c>
      <c r="H525" t="s">
        <v>808</v>
      </c>
      <c r="I525" t="s">
        <v>60</v>
      </c>
      <c r="J525">
        <v>5</v>
      </c>
      <c r="K525" t="s">
        <v>810</v>
      </c>
      <c r="L525">
        <v>5</v>
      </c>
      <c r="M525" t="s">
        <v>297</v>
      </c>
      <c r="N525" t="s">
        <v>817</v>
      </c>
      <c r="O525" t="s">
        <v>298</v>
      </c>
      <c r="P525" t="s">
        <v>1032</v>
      </c>
      <c r="Q525" t="s">
        <v>636</v>
      </c>
      <c r="R525" t="s">
        <v>60</v>
      </c>
      <c r="S525" t="s">
        <v>1053</v>
      </c>
      <c r="T525" t="s">
        <v>647</v>
      </c>
      <c r="U525" s="5" t="s">
        <v>297</v>
      </c>
      <c r="V525" t="str">
        <f>LEFT(W525,3)</f>
        <v>012</v>
      </c>
      <c r="W525" t="s">
        <v>648</v>
      </c>
      <c r="X525" t="s">
        <v>298</v>
      </c>
      <c r="Y525">
        <v>3000</v>
      </c>
      <c r="Z525" t="s">
        <v>56</v>
      </c>
      <c r="AA525">
        <v>3521</v>
      </c>
      <c r="AB525" t="s">
        <v>391</v>
      </c>
      <c r="AC525">
        <v>0</v>
      </c>
      <c r="AD525" t="s">
        <v>58</v>
      </c>
      <c r="AE525" s="1">
        <v>0</v>
      </c>
      <c r="AF525" s="1">
        <v>0</v>
      </c>
      <c r="AG525" s="1">
        <v>0</v>
      </c>
      <c r="AH525" s="1">
        <v>348</v>
      </c>
      <c r="AI525" s="1">
        <v>0</v>
      </c>
      <c r="AJ525" s="1">
        <v>348</v>
      </c>
      <c r="AK525" s="1">
        <v>348</v>
      </c>
    </row>
    <row r="526" spans="1:51" hidden="1" x14ac:dyDescent="0.35">
      <c r="A526" t="str">
        <f t="shared" si="51"/>
        <v>1.1-00-2504_2555004_2537110</v>
      </c>
      <c r="B526" t="str">
        <f t="shared" si="52"/>
        <v>1.1-00-X0401801237110</v>
      </c>
      <c r="C526" t="s">
        <v>1027</v>
      </c>
      <c r="D526" t="s">
        <v>639</v>
      </c>
      <c r="E526" t="s">
        <v>643</v>
      </c>
      <c r="F526" t="s">
        <v>812</v>
      </c>
      <c r="G526" t="s">
        <v>815</v>
      </c>
      <c r="H526" t="s">
        <v>808</v>
      </c>
      <c r="I526" t="s">
        <v>60</v>
      </c>
      <c r="J526">
        <v>5</v>
      </c>
      <c r="K526" t="s">
        <v>810</v>
      </c>
      <c r="L526">
        <v>5</v>
      </c>
      <c r="M526" t="s">
        <v>297</v>
      </c>
      <c r="N526" t="s">
        <v>817</v>
      </c>
      <c r="O526" t="s">
        <v>298</v>
      </c>
      <c r="P526" t="s">
        <v>1032</v>
      </c>
      <c r="Q526" t="s">
        <v>636</v>
      </c>
      <c r="R526" t="s">
        <v>60</v>
      </c>
      <c r="S526" t="s">
        <v>1053</v>
      </c>
      <c r="T526" t="s">
        <v>647</v>
      </c>
      <c r="U526" s="5" t="s">
        <v>297</v>
      </c>
      <c r="V526" t="str">
        <f>LEFT(W526,3)</f>
        <v>012</v>
      </c>
      <c r="W526" t="s">
        <v>648</v>
      </c>
      <c r="X526" t="s">
        <v>298</v>
      </c>
      <c r="Y526">
        <v>3000</v>
      </c>
      <c r="Z526" t="s">
        <v>56</v>
      </c>
      <c r="AA526">
        <v>3711</v>
      </c>
      <c r="AB526" t="s">
        <v>278</v>
      </c>
      <c r="AC526">
        <v>0</v>
      </c>
      <c r="AD526" t="s">
        <v>58</v>
      </c>
      <c r="AE526" s="1">
        <v>27083.9</v>
      </c>
      <c r="AF526" s="1">
        <v>27069.9</v>
      </c>
      <c r="AG526" s="1">
        <v>27069.9</v>
      </c>
      <c r="AH526" s="1">
        <v>8960</v>
      </c>
      <c r="AI526" s="1">
        <v>8960</v>
      </c>
      <c r="AJ526" s="1">
        <v>0</v>
      </c>
      <c r="AK526" s="1">
        <v>0</v>
      </c>
    </row>
    <row r="527" spans="1:51" hidden="1" x14ac:dyDescent="0.35">
      <c r="A527" t="str">
        <f t="shared" si="51"/>
        <v>1.1-00-2504_2555004_2537210</v>
      </c>
      <c r="B527" t="str">
        <f t="shared" si="52"/>
        <v>1.1-00-X0401801237210</v>
      </c>
      <c r="C527" t="s">
        <v>1027</v>
      </c>
      <c r="D527" t="s">
        <v>639</v>
      </c>
      <c r="E527" t="s">
        <v>643</v>
      </c>
      <c r="F527" t="s">
        <v>812</v>
      </c>
      <c r="G527" t="s">
        <v>815</v>
      </c>
      <c r="H527" t="s">
        <v>808</v>
      </c>
      <c r="I527" t="s">
        <v>60</v>
      </c>
      <c r="J527">
        <v>5</v>
      </c>
      <c r="K527" t="s">
        <v>810</v>
      </c>
      <c r="L527">
        <v>5</v>
      </c>
      <c r="M527" t="s">
        <v>297</v>
      </c>
      <c r="N527" t="s">
        <v>817</v>
      </c>
      <c r="O527" t="s">
        <v>298</v>
      </c>
      <c r="P527" t="s">
        <v>1032</v>
      </c>
      <c r="Q527" t="s">
        <v>636</v>
      </c>
      <c r="R527" t="s">
        <v>60</v>
      </c>
      <c r="S527" t="s">
        <v>1053</v>
      </c>
      <c r="T527" t="s">
        <v>647</v>
      </c>
      <c r="U527" s="5" t="s">
        <v>297</v>
      </c>
      <c r="V527" t="str">
        <f>LEFT(W527,3)</f>
        <v>012</v>
      </c>
      <c r="W527" t="s">
        <v>648</v>
      </c>
      <c r="X527" t="s">
        <v>298</v>
      </c>
      <c r="Y527">
        <v>3000</v>
      </c>
      <c r="Z527" t="s">
        <v>56</v>
      </c>
      <c r="AA527">
        <v>3721</v>
      </c>
      <c r="AB527" t="s">
        <v>324</v>
      </c>
      <c r="AC527">
        <v>0</v>
      </c>
      <c r="AD527" t="s">
        <v>58</v>
      </c>
      <c r="AE527" s="1">
        <v>0</v>
      </c>
      <c r="AF527" s="1">
        <v>0</v>
      </c>
      <c r="AG527" s="1">
        <v>0</v>
      </c>
      <c r="AH527" s="1">
        <v>0</v>
      </c>
      <c r="AI527" s="1">
        <v>2480</v>
      </c>
      <c r="AJ527" s="1">
        <v>0</v>
      </c>
      <c r="AK527" s="1">
        <v>0</v>
      </c>
    </row>
    <row r="528" spans="1:51" hidden="1" x14ac:dyDescent="0.35">
      <c r="A528" t="str">
        <f t="shared" si="51"/>
        <v>1.1-00-2504_2558006_2539420</v>
      </c>
      <c r="B528" t="str">
        <f t="shared" si="52"/>
        <v>1.1-00-X0402001439420</v>
      </c>
      <c r="C528" t="s">
        <v>1027</v>
      </c>
      <c r="D528" t="s">
        <v>639</v>
      </c>
      <c r="E528" t="s">
        <v>643</v>
      </c>
      <c r="F528" t="s">
        <v>812</v>
      </c>
      <c r="G528" t="s">
        <v>815</v>
      </c>
      <c r="H528" t="s">
        <v>808</v>
      </c>
      <c r="I528" t="s">
        <v>60</v>
      </c>
      <c r="J528">
        <v>5</v>
      </c>
      <c r="K528" t="s">
        <v>810</v>
      </c>
      <c r="L528">
        <v>8</v>
      </c>
      <c r="M528" t="s">
        <v>333</v>
      </c>
      <c r="N528" t="s">
        <v>820</v>
      </c>
      <c r="O528" t="s">
        <v>821</v>
      </c>
      <c r="P528" t="s">
        <v>1032</v>
      </c>
      <c r="Q528" t="s">
        <v>636</v>
      </c>
      <c r="R528" t="s">
        <v>60</v>
      </c>
      <c r="S528" t="s">
        <v>1054</v>
      </c>
      <c r="T528" t="s">
        <v>655</v>
      </c>
      <c r="U528" s="5" t="s">
        <v>333</v>
      </c>
      <c r="V528" t="str">
        <f>LEFT(W528,3)</f>
        <v>014</v>
      </c>
      <c r="W528" t="s">
        <v>656</v>
      </c>
      <c r="X528" t="s">
        <v>334</v>
      </c>
      <c r="Y528">
        <v>3000</v>
      </c>
      <c r="Z528" t="s">
        <v>56</v>
      </c>
      <c r="AA528">
        <v>3942</v>
      </c>
      <c r="AB528" t="s">
        <v>335</v>
      </c>
      <c r="AC528">
        <v>0</v>
      </c>
      <c r="AD528" t="s">
        <v>58</v>
      </c>
      <c r="AE528" s="1">
        <v>679879.74</v>
      </c>
      <c r="AF528" s="1">
        <v>679800.39</v>
      </c>
      <c r="AG528" s="1">
        <v>679574.82</v>
      </c>
      <c r="AH528" s="1">
        <v>277897.46999999997</v>
      </c>
      <c r="AI528" s="1">
        <v>450000</v>
      </c>
      <c r="AJ528" s="1">
        <v>276939.45</v>
      </c>
      <c r="AK528" s="1">
        <v>260897.47</v>
      </c>
    </row>
    <row r="529" spans="1:37" hidden="1" x14ac:dyDescent="0.35">
      <c r="A529" t="str">
        <f t="shared" si="51"/>
        <v>1.1-00-2504_2557005_2539210</v>
      </c>
      <c r="B529" t="str">
        <f t="shared" si="52"/>
        <v>2.5-02-X0401901339210</v>
      </c>
      <c r="C529" t="s">
        <v>1028</v>
      </c>
      <c r="D529" t="s">
        <v>267</v>
      </c>
      <c r="E529" t="s">
        <v>268</v>
      </c>
      <c r="F529" t="s">
        <v>812</v>
      </c>
      <c r="G529" t="s">
        <v>815</v>
      </c>
      <c r="H529" t="s">
        <v>808</v>
      </c>
      <c r="I529" t="s">
        <v>60</v>
      </c>
      <c r="J529">
        <v>5</v>
      </c>
      <c r="K529" t="s">
        <v>810</v>
      </c>
      <c r="L529">
        <v>7</v>
      </c>
      <c r="M529" t="s">
        <v>61</v>
      </c>
      <c r="N529" t="s">
        <v>809</v>
      </c>
      <c r="O529" t="s">
        <v>811</v>
      </c>
      <c r="P529" t="s">
        <v>1032</v>
      </c>
      <c r="Q529" t="s">
        <v>51</v>
      </c>
      <c r="R529" t="s">
        <v>60</v>
      </c>
      <c r="S529" t="s">
        <v>1050</v>
      </c>
      <c r="T529" t="s">
        <v>52</v>
      </c>
      <c r="U529" s="5" t="s">
        <v>61</v>
      </c>
      <c r="V529" t="s">
        <v>1106</v>
      </c>
      <c r="W529" t="s">
        <v>53</v>
      </c>
      <c r="X529" t="s">
        <v>62</v>
      </c>
      <c r="Y529">
        <v>3000</v>
      </c>
      <c r="Z529" t="s">
        <v>56</v>
      </c>
      <c r="AA529">
        <v>3921</v>
      </c>
      <c r="AB529" t="s">
        <v>57</v>
      </c>
      <c r="AC529">
        <v>0</v>
      </c>
      <c r="AD529" t="s">
        <v>58</v>
      </c>
      <c r="AE529" s="1">
        <v>1487966.99</v>
      </c>
      <c r="AF529" s="1">
        <v>1487966.99</v>
      </c>
      <c r="AG529" s="1">
        <v>1487966.99</v>
      </c>
      <c r="AH529" s="1">
        <v>0</v>
      </c>
      <c r="AI529" s="1">
        <v>0</v>
      </c>
      <c r="AJ529" s="1">
        <v>0</v>
      </c>
      <c r="AK529" s="1">
        <v>0</v>
      </c>
    </row>
    <row r="530" spans="1:37" hidden="1" x14ac:dyDescent="0.35">
      <c r="A530" t="str">
        <f t="shared" si="51"/>
        <v>1.1-00-2505_2559007_25122114</v>
      </c>
      <c r="B530" t="str">
        <f t="shared" si="52"/>
        <v>1.6-01-X05021015122114</v>
      </c>
      <c r="C530" t="s">
        <v>1108</v>
      </c>
      <c r="D530" t="s">
        <v>789</v>
      </c>
      <c r="E530" t="s">
        <v>790</v>
      </c>
      <c r="F530" t="s">
        <v>812</v>
      </c>
      <c r="G530" t="s">
        <v>815</v>
      </c>
      <c r="H530" t="s">
        <v>833</v>
      </c>
      <c r="I530" t="s">
        <v>835</v>
      </c>
      <c r="J530">
        <v>5</v>
      </c>
      <c r="K530" t="s">
        <v>810</v>
      </c>
      <c r="L530">
        <v>9</v>
      </c>
      <c r="M530" t="s">
        <v>120</v>
      </c>
      <c r="N530" t="s">
        <v>834</v>
      </c>
      <c r="O530" t="s">
        <v>836</v>
      </c>
      <c r="P530" t="s">
        <v>1036</v>
      </c>
      <c r="Q530" t="s">
        <v>677</v>
      </c>
      <c r="R530" t="s">
        <v>74</v>
      </c>
      <c r="S530" t="s">
        <v>1062</v>
      </c>
      <c r="T530" t="s">
        <v>678</v>
      </c>
      <c r="U530" s="5" t="s">
        <v>120</v>
      </c>
      <c r="V530" t="str">
        <f t="shared" ref="V530:V549" si="55">LEFT(W530,3)</f>
        <v>015</v>
      </c>
      <c r="W530" t="s">
        <v>679</v>
      </c>
      <c r="X530" t="s">
        <v>75</v>
      </c>
      <c r="Y530">
        <v>1000</v>
      </c>
      <c r="Z530" t="s">
        <v>71</v>
      </c>
      <c r="AA530">
        <v>1221</v>
      </c>
      <c r="AB530" t="s">
        <v>77</v>
      </c>
      <c r="AC530">
        <v>14</v>
      </c>
      <c r="AD530" t="s">
        <v>683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</row>
    <row r="531" spans="1:37" hidden="1" x14ac:dyDescent="0.35">
      <c r="A531" t="str">
        <f t="shared" si="51"/>
        <v>1.1-00-2505_2559007_25142114</v>
      </c>
      <c r="B531" t="str">
        <f t="shared" si="52"/>
        <v>1.6-01-X05021015142114</v>
      </c>
      <c r="C531" t="s">
        <v>1108</v>
      </c>
      <c r="D531" t="s">
        <v>789</v>
      </c>
      <c r="E531" t="s">
        <v>790</v>
      </c>
      <c r="F531" t="s">
        <v>812</v>
      </c>
      <c r="G531" t="s">
        <v>815</v>
      </c>
      <c r="H531" t="s">
        <v>833</v>
      </c>
      <c r="I531" t="s">
        <v>835</v>
      </c>
      <c r="J531">
        <v>5</v>
      </c>
      <c r="K531" t="s">
        <v>810</v>
      </c>
      <c r="L531">
        <v>9</v>
      </c>
      <c r="M531" t="s">
        <v>120</v>
      </c>
      <c r="N531" t="s">
        <v>834</v>
      </c>
      <c r="O531" t="s">
        <v>836</v>
      </c>
      <c r="P531" t="s">
        <v>1036</v>
      </c>
      <c r="Q531" t="s">
        <v>677</v>
      </c>
      <c r="R531" t="s">
        <v>74</v>
      </c>
      <c r="S531" t="s">
        <v>1062</v>
      </c>
      <c r="T531" t="s">
        <v>678</v>
      </c>
      <c r="U531" s="5" t="s">
        <v>120</v>
      </c>
      <c r="V531" t="str">
        <f t="shared" si="55"/>
        <v>015</v>
      </c>
      <c r="W531" t="s">
        <v>679</v>
      </c>
      <c r="X531" t="s">
        <v>75</v>
      </c>
      <c r="Y531">
        <v>1000</v>
      </c>
      <c r="Z531" t="s">
        <v>71</v>
      </c>
      <c r="AA531">
        <v>1421</v>
      </c>
      <c r="AB531" t="s">
        <v>96</v>
      </c>
      <c r="AC531">
        <v>14</v>
      </c>
      <c r="AD531" t="s">
        <v>683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</row>
    <row r="532" spans="1:37" hidden="1" x14ac:dyDescent="0.35">
      <c r="A532" t="str">
        <f t="shared" si="51"/>
        <v>1.1-00-2505_2559007_25143214</v>
      </c>
      <c r="B532" t="str">
        <f t="shared" si="52"/>
        <v>1.6-01-X05021015143214</v>
      </c>
      <c r="C532" t="s">
        <v>1108</v>
      </c>
      <c r="D532" t="s">
        <v>789</v>
      </c>
      <c r="E532" t="s">
        <v>790</v>
      </c>
      <c r="F532" t="s">
        <v>812</v>
      </c>
      <c r="G532" t="s">
        <v>815</v>
      </c>
      <c r="H532" t="s">
        <v>833</v>
      </c>
      <c r="I532" t="s">
        <v>835</v>
      </c>
      <c r="J532">
        <v>5</v>
      </c>
      <c r="K532" t="s">
        <v>810</v>
      </c>
      <c r="L532">
        <v>9</v>
      </c>
      <c r="M532" t="s">
        <v>120</v>
      </c>
      <c r="N532" t="s">
        <v>834</v>
      </c>
      <c r="O532" t="s">
        <v>836</v>
      </c>
      <c r="P532" t="s">
        <v>1036</v>
      </c>
      <c r="Q532" t="s">
        <v>677</v>
      </c>
      <c r="R532" t="s">
        <v>74</v>
      </c>
      <c r="S532" t="s">
        <v>1062</v>
      </c>
      <c r="T532" t="s">
        <v>678</v>
      </c>
      <c r="U532" s="5" t="s">
        <v>120</v>
      </c>
      <c r="V532" t="str">
        <f t="shared" si="55"/>
        <v>015</v>
      </c>
      <c r="W532" t="s">
        <v>679</v>
      </c>
      <c r="X532" t="s">
        <v>75</v>
      </c>
      <c r="Y532">
        <v>1000</v>
      </c>
      <c r="Z532" t="s">
        <v>71</v>
      </c>
      <c r="AA532">
        <v>1432</v>
      </c>
      <c r="AB532" t="s">
        <v>98</v>
      </c>
      <c r="AC532">
        <v>14</v>
      </c>
      <c r="AD532" t="s">
        <v>683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</row>
    <row r="533" spans="1:37" hidden="1" x14ac:dyDescent="0.35">
      <c r="A533" t="str">
        <f t="shared" si="51"/>
        <v>1.1-00-2505_25512007_2511110</v>
      </c>
      <c r="B533" t="str">
        <f t="shared" si="52"/>
        <v>1.6-01-X0502401511110</v>
      </c>
      <c r="C533" t="s">
        <v>1108</v>
      </c>
      <c r="D533" t="s">
        <v>789</v>
      </c>
      <c r="E533" t="s">
        <v>790</v>
      </c>
      <c r="F533" t="s">
        <v>812</v>
      </c>
      <c r="G533" t="s">
        <v>815</v>
      </c>
      <c r="H533" t="s">
        <v>833</v>
      </c>
      <c r="I533" t="s">
        <v>835</v>
      </c>
      <c r="J533">
        <v>5</v>
      </c>
      <c r="K533" t="s">
        <v>810</v>
      </c>
      <c r="L533">
        <v>12</v>
      </c>
      <c r="M533" t="s">
        <v>71</v>
      </c>
      <c r="N533" t="s">
        <v>834</v>
      </c>
      <c r="O533" t="s">
        <v>836</v>
      </c>
      <c r="P533" t="s">
        <v>1036</v>
      </c>
      <c r="Q533" t="s">
        <v>677</v>
      </c>
      <c r="R533" t="s">
        <v>74</v>
      </c>
      <c r="S533" t="s">
        <v>1063</v>
      </c>
      <c r="T533" t="s">
        <v>681</v>
      </c>
      <c r="U533" s="5" t="s">
        <v>71</v>
      </c>
      <c r="V533" t="str">
        <f t="shared" si="55"/>
        <v>015</v>
      </c>
      <c r="W533" t="s">
        <v>679</v>
      </c>
      <c r="X533" t="s">
        <v>75</v>
      </c>
      <c r="Y533">
        <v>1000</v>
      </c>
      <c r="Z533" t="s">
        <v>71</v>
      </c>
      <c r="AA533">
        <v>1111</v>
      </c>
      <c r="AB533" t="s">
        <v>72</v>
      </c>
      <c r="AC533">
        <v>0</v>
      </c>
      <c r="AD533" t="s">
        <v>58</v>
      </c>
      <c r="AE533" s="1">
        <v>0</v>
      </c>
      <c r="AF533" s="1">
        <v>0</v>
      </c>
      <c r="AG533" s="1">
        <v>0</v>
      </c>
      <c r="AH533" s="1">
        <v>3992620.44</v>
      </c>
      <c r="AI533" s="1">
        <v>0</v>
      </c>
      <c r="AJ533" s="1">
        <v>3992620.44</v>
      </c>
      <c r="AK533" s="1">
        <v>3992620.44</v>
      </c>
    </row>
    <row r="534" spans="1:37" hidden="1" x14ac:dyDescent="0.35">
      <c r="A534" t="str">
        <f t="shared" si="51"/>
        <v>1.1-00-2505_25512007_25122114</v>
      </c>
      <c r="B534" t="str">
        <f t="shared" si="52"/>
        <v>1.6-01-X05024015122114</v>
      </c>
      <c r="C534" t="s">
        <v>1108</v>
      </c>
      <c r="D534" t="s">
        <v>789</v>
      </c>
      <c r="E534" t="s">
        <v>790</v>
      </c>
      <c r="F534" t="s">
        <v>812</v>
      </c>
      <c r="G534" t="s">
        <v>815</v>
      </c>
      <c r="H534" t="s">
        <v>833</v>
      </c>
      <c r="I534" t="s">
        <v>835</v>
      </c>
      <c r="J534">
        <v>5</v>
      </c>
      <c r="K534" t="s">
        <v>810</v>
      </c>
      <c r="L534">
        <v>12</v>
      </c>
      <c r="M534" t="s">
        <v>71</v>
      </c>
      <c r="N534" t="s">
        <v>834</v>
      </c>
      <c r="O534" t="s">
        <v>836</v>
      </c>
      <c r="P534" t="s">
        <v>1036</v>
      </c>
      <c r="Q534" t="s">
        <v>677</v>
      </c>
      <c r="R534" t="s">
        <v>74</v>
      </c>
      <c r="S534" t="s">
        <v>1063</v>
      </c>
      <c r="T534" t="s">
        <v>681</v>
      </c>
      <c r="U534" s="5" t="s">
        <v>71</v>
      </c>
      <c r="V534" t="str">
        <f t="shared" si="55"/>
        <v>015</v>
      </c>
      <c r="W534" t="s">
        <v>679</v>
      </c>
      <c r="X534" t="s">
        <v>75</v>
      </c>
      <c r="Y534">
        <v>1000</v>
      </c>
      <c r="Z534" t="s">
        <v>71</v>
      </c>
      <c r="AA534">
        <v>1221</v>
      </c>
      <c r="AB534" t="s">
        <v>77</v>
      </c>
      <c r="AC534">
        <v>14</v>
      </c>
      <c r="AD534" t="s">
        <v>683</v>
      </c>
      <c r="AE534" s="1">
        <v>113625761.84</v>
      </c>
      <c r="AF534" s="1">
        <v>108809696.02</v>
      </c>
      <c r="AG534" s="1">
        <v>108809696.02</v>
      </c>
      <c r="AH534" s="1">
        <v>100835879.36</v>
      </c>
      <c r="AI534" s="1">
        <v>67987848.969999999</v>
      </c>
      <c r="AJ534" s="1">
        <v>100819599.36</v>
      </c>
      <c r="AK534" s="1">
        <v>100639301.56</v>
      </c>
    </row>
    <row r="535" spans="1:37" hidden="1" x14ac:dyDescent="0.35">
      <c r="A535" t="str">
        <f t="shared" si="51"/>
        <v>1.1-00-2505_25512007_25132114</v>
      </c>
      <c r="B535" t="str">
        <f t="shared" si="52"/>
        <v>1.6-01-X05024015132114</v>
      </c>
      <c r="C535" t="s">
        <v>1108</v>
      </c>
      <c r="D535" t="s">
        <v>789</v>
      </c>
      <c r="E535" t="s">
        <v>790</v>
      </c>
      <c r="F535" t="s">
        <v>812</v>
      </c>
      <c r="G535" t="s">
        <v>815</v>
      </c>
      <c r="H535" t="s">
        <v>833</v>
      </c>
      <c r="I535" t="s">
        <v>835</v>
      </c>
      <c r="J535">
        <v>5</v>
      </c>
      <c r="K535" t="s">
        <v>810</v>
      </c>
      <c r="L535">
        <v>12</v>
      </c>
      <c r="M535" t="s">
        <v>71</v>
      </c>
      <c r="N535" t="s">
        <v>834</v>
      </c>
      <c r="O535" t="s">
        <v>836</v>
      </c>
      <c r="P535" t="s">
        <v>1036</v>
      </c>
      <c r="Q535" t="s">
        <v>677</v>
      </c>
      <c r="R535" t="s">
        <v>74</v>
      </c>
      <c r="S535" t="s">
        <v>1063</v>
      </c>
      <c r="T535" t="s">
        <v>681</v>
      </c>
      <c r="U535" s="5" t="s">
        <v>71</v>
      </c>
      <c r="V535" t="str">
        <f t="shared" si="55"/>
        <v>015</v>
      </c>
      <c r="W535" t="s">
        <v>679</v>
      </c>
      <c r="X535" t="s">
        <v>75</v>
      </c>
      <c r="Y535">
        <v>1000</v>
      </c>
      <c r="Z535" t="s">
        <v>71</v>
      </c>
      <c r="AA535">
        <v>1321</v>
      </c>
      <c r="AB535" t="s">
        <v>91</v>
      </c>
      <c r="AC535">
        <v>14</v>
      </c>
      <c r="AD535" t="s">
        <v>683</v>
      </c>
      <c r="AE535" s="1">
        <v>0</v>
      </c>
      <c r="AF535" s="1">
        <v>0</v>
      </c>
      <c r="AG535" s="1">
        <v>0</v>
      </c>
      <c r="AH535" s="1">
        <v>980258.89</v>
      </c>
      <c r="AI535" s="1">
        <v>0</v>
      </c>
      <c r="AJ535" s="1">
        <v>977319.45</v>
      </c>
      <c r="AK535" s="1">
        <v>946644.79</v>
      </c>
    </row>
    <row r="536" spans="1:37" hidden="1" x14ac:dyDescent="0.35">
      <c r="A536" t="str">
        <f t="shared" si="51"/>
        <v>1.1-00-2505_25512007_25132213</v>
      </c>
      <c r="B536" t="str">
        <f t="shared" si="52"/>
        <v>1.6-01-X05024015132213</v>
      </c>
      <c r="C536" t="s">
        <v>1108</v>
      </c>
      <c r="D536" t="s">
        <v>789</v>
      </c>
      <c r="E536" t="s">
        <v>790</v>
      </c>
      <c r="F536" t="s">
        <v>812</v>
      </c>
      <c r="G536" t="s">
        <v>815</v>
      </c>
      <c r="H536" t="s">
        <v>833</v>
      </c>
      <c r="I536" t="s">
        <v>835</v>
      </c>
      <c r="J536">
        <v>5</v>
      </c>
      <c r="K536" t="s">
        <v>810</v>
      </c>
      <c r="L536">
        <v>12</v>
      </c>
      <c r="M536" t="s">
        <v>71</v>
      </c>
      <c r="N536" t="s">
        <v>834</v>
      </c>
      <c r="O536" t="s">
        <v>836</v>
      </c>
      <c r="P536" t="s">
        <v>1036</v>
      </c>
      <c r="Q536" t="s">
        <v>677</v>
      </c>
      <c r="R536" t="s">
        <v>74</v>
      </c>
      <c r="S536" t="s">
        <v>1063</v>
      </c>
      <c r="T536" t="s">
        <v>681</v>
      </c>
      <c r="U536" s="5" t="s">
        <v>71</v>
      </c>
      <c r="V536" t="str">
        <f t="shared" si="55"/>
        <v>015</v>
      </c>
      <c r="W536" t="s">
        <v>679</v>
      </c>
      <c r="X536" t="s">
        <v>75</v>
      </c>
      <c r="Y536">
        <v>1000</v>
      </c>
      <c r="Z536" t="s">
        <v>71</v>
      </c>
      <c r="AA536">
        <v>1322</v>
      </c>
      <c r="AB536" t="s">
        <v>92</v>
      </c>
      <c r="AC536">
        <v>13</v>
      </c>
      <c r="AD536" t="s">
        <v>682</v>
      </c>
      <c r="AE536" s="1">
        <v>0</v>
      </c>
      <c r="AF536" s="1">
        <v>0</v>
      </c>
      <c r="AG536" s="1">
        <v>0</v>
      </c>
      <c r="AH536" s="1">
        <v>68823.240000000005</v>
      </c>
      <c r="AI536" s="1">
        <v>0</v>
      </c>
      <c r="AJ536" s="1">
        <v>14885.74</v>
      </c>
      <c r="AK536" s="1">
        <v>0</v>
      </c>
    </row>
    <row r="537" spans="1:37" hidden="1" x14ac:dyDescent="0.35">
      <c r="A537" t="str">
        <f t="shared" si="51"/>
        <v>1.1-00-2505_25512007_25132214</v>
      </c>
      <c r="B537" t="str">
        <f t="shared" si="52"/>
        <v>1.6-01-X05024015132214</v>
      </c>
      <c r="C537" t="s">
        <v>1108</v>
      </c>
      <c r="D537" t="s">
        <v>789</v>
      </c>
      <c r="E537" t="s">
        <v>790</v>
      </c>
      <c r="F537" t="s">
        <v>812</v>
      </c>
      <c r="G537" t="s">
        <v>815</v>
      </c>
      <c r="H537" t="s">
        <v>833</v>
      </c>
      <c r="I537" t="s">
        <v>835</v>
      </c>
      <c r="J537">
        <v>5</v>
      </c>
      <c r="K537" t="s">
        <v>810</v>
      </c>
      <c r="L537">
        <v>12</v>
      </c>
      <c r="M537" t="s">
        <v>71</v>
      </c>
      <c r="N537" t="s">
        <v>834</v>
      </c>
      <c r="O537" t="s">
        <v>836</v>
      </c>
      <c r="P537" t="s">
        <v>1036</v>
      </c>
      <c r="Q537" t="s">
        <v>677</v>
      </c>
      <c r="R537" t="s">
        <v>74</v>
      </c>
      <c r="S537" t="s">
        <v>1063</v>
      </c>
      <c r="T537" t="s">
        <v>681</v>
      </c>
      <c r="U537" s="5" t="s">
        <v>71</v>
      </c>
      <c r="V537" t="str">
        <f t="shared" si="55"/>
        <v>015</v>
      </c>
      <c r="W537" t="s">
        <v>679</v>
      </c>
      <c r="X537" t="s">
        <v>75</v>
      </c>
      <c r="Y537">
        <v>1000</v>
      </c>
      <c r="Z537" t="s">
        <v>71</v>
      </c>
      <c r="AA537">
        <v>1322</v>
      </c>
      <c r="AB537" t="s">
        <v>92</v>
      </c>
      <c r="AC537">
        <v>14</v>
      </c>
      <c r="AD537" t="s">
        <v>683</v>
      </c>
      <c r="AE537" s="1">
        <v>0</v>
      </c>
      <c r="AF537" s="1">
        <v>0</v>
      </c>
      <c r="AG537" s="1">
        <v>0</v>
      </c>
      <c r="AH537" s="1">
        <v>15681220.6</v>
      </c>
      <c r="AI537" s="1">
        <v>0</v>
      </c>
      <c r="AJ537" s="1">
        <v>15648811.34</v>
      </c>
      <c r="AK537" s="1">
        <v>15269847.58</v>
      </c>
    </row>
    <row r="538" spans="1:37" hidden="1" x14ac:dyDescent="0.35">
      <c r="A538" t="str">
        <f t="shared" si="51"/>
        <v>1.1-00-2505_25512007_2513310</v>
      </c>
      <c r="B538" t="str">
        <f t="shared" si="52"/>
        <v>1.6-01-X0502401513310</v>
      </c>
      <c r="C538" t="s">
        <v>1108</v>
      </c>
      <c r="D538" t="s">
        <v>789</v>
      </c>
      <c r="E538" t="s">
        <v>790</v>
      </c>
      <c r="F538" t="s">
        <v>812</v>
      </c>
      <c r="G538" t="s">
        <v>815</v>
      </c>
      <c r="H538" t="s">
        <v>833</v>
      </c>
      <c r="I538" t="s">
        <v>835</v>
      </c>
      <c r="J538">
        <v>5</v>
      </c>
      <c r="K538" t="s">
        <v>810</v>
      </c>
      <c r="L538">
        <v>12</v>
      </c>
      <c r="M538" t="s">
        <v>71</v>
      </c>
      <c r="N538" t="s">
        <v>834</v>
      </c>
      <c r="O538" t="s">
        <v>836</v>
      </c>
      <c r="P538" t="s">
        <v>1036</v>
      </c>
      <c r="Q538" t="s">
        <v>677</v>
      </c>
      <c r="R538" t="s">
        <v>74</v>
      </c>
      <c r="S538" t="s">
        <v>1063</v>
      </c>
      <c r="T538" t="s">
        <v>681</v>
      </c>
      <c r="U538" s="5" t="s">
        <v>71</v>
      </c>
      <c r="V538" t="str">
        <f t="shared" si="55"/>
        <v>015</v>
      </c>
      <c r="W538" t="s">
        <v>679</v>
      </c>
      <c r="X538" t="s">
        <v>75</v>
      </c>
      <c r="Y538">
        <v>1000</v>
      </c>
      <c r="Z538" t="s">
        <v>71</v>
      </c>
      <c r="AA538">
        <v>1331</v>
      </c>
      <c r="AB538" t="s">
        <v>398</v>
      </c>
      <c r="AC538">
        <v>0</v>
      </c>
      <c r="AD538" t="s">
        <v>58</v>
      </c>
      <c r="AE538" s="1">
        <v>0</v>
      </c>
      <c r="AF538" s="1">
        <v>0</v>
      </c>
      <c r="AG538" s="1">
        <v>0</v>
      </c>
      <c r="AH538" s="1">
        <v>261160.7</v>
      </c>
      <c r="AI538" s="1">
        <v>0</v>
      </c>
      <c r="AJ538" s="1">
        <v>261160.7</v>
      </c>
      <c r="AK538" s="1">
        <v>261160.7</v>
      </c>
    </row>
    <row r="539" spans="1:37" hidden="1" x14ac:dyDescent="0.35">
      <c r="A539" t="str">
        <f t="shared" si="51"/>
        <v>1.1-00-2505_25512007_2513410</v>
      </c>
      <c r="B539" t="str">
        <f t="shared" si="52"/>
        <v>1.6-01-X0502401513410</v>
      </c>
      <c r="C539" t="s">
        <v>1108</v>
      </c>
      <c r="D539" t="s">
        <v>789</v>
      </c>
      <c r="E539" t="s">
        <v>790</v>
      </c>
      <c r="F539" t="s">
        <v>812</v>
      </c>
      <c r="G539" t="s">
        <v>815</v>
      </c>
      <c r="H539" t="s">
        <v>833</v>
      </c>
      <c r="I539" t="s">
        <v>835</v>
      </c>
      <c r="J539">
        <v>5</v>
      </c>
      <c r="K539" t="s">
        <v>810</v>
      </c>
      <c r="L539">
        <v>12</v>
      </c>
      <c r="M539" t="s">
        <v>71</v>
      </c>
      <c r="N539" t="s">
        <v>834</v>
      </c>
      <c r="O539" t="s">
        <v>836</v>
      </c>
      <c r="P539" t="s">
        <v>1036</v>
      </c>
      <c r="Q539" t="s">
        <v>677</v>
      </c>
      <c r="R539" t="s">
        <v>74</v>
      </c>
      <c r="S539" t="s">
        <v>1063</v>
      </c>
      <c r="T539" t="s">
        <v>681</v>
      </c>
      <c r="U539" s="5" t="s">
        <v>71</v>
      </c>
      <c r="V539" t="str">
        <f t="shared" si="55"/>
        <v>015</v>
      </c>
      <c r="W539" t="s">
        <v>679</v>
      </c>
      <c r="X539" t="s">
        <v>75</v>
      </c>
      <c r="Y539">
        <v>1000</v>
      </c>
      <c r="Z539" t="s">
        <v>71</v>
      </c>
      <c r="AA539">
        <v>1341</v>
      </c>
      <c r="AB539" t="s">
        <v>399</v>
      </c>
      <c r="AC539">
        <v>0</v>
      </c>
      <c r="AD539" t="s">
        <v>58</v>
      </c>
      <c r="AE539" s="1">
        <v>0</v>
      </c>
      <c r="AF539" s="1">
        <v>0</v>
      </c>
      <c r="AG539" s="1">
        <v>0</v>
      </c>
      <c r="AH539" s="1">
        <v>455245</v>
      </c>
      <c r="AI539" s="1">
        <v>0</v>
      </c>
      <c r="AJ539" s="1">
        <v>455245</v>
      </c>
      <c r="AK539" s="1">
        <v>455245</v>
      </c>
    </row>
    <row r="540" spans="1:37" hidden="1" x14ac:dyDescent="0.35">
      <c r="A540" t="str">
        <f t="shared" si="51"/>
        <v>1.1-00-2505_25512007_25141114</v>
      </c>
      <c r="B540" t="str">
        <f t="shared" si="52"/>
        <v>1.6-01-X05024015141114</v>
      </c>
      <c r="C540" t="s">
        <v>1108</v>
      </c>
      <c r="D540" t="s">
        <v>789</v>
      </c>
      <c r="E540" t="s">
        <v>790</v>
      </c>
      <c r="F540" t="s">
        <v>812</v>
      </c>
      <c r="G540" t="s">
        <v>815</v>
      </c>
      <c r="H540" t="s">
        <v>833</v>
      </c>
      <c r="I540" t="s">
        <v>835</v>
      </c>
      <c r="J540">
        <v>5</v>
      </c>
      <c r="K540" t="s">
        <v>810</v>
      </c>
      <c r="L540">
        <v>12</v>
      </c>
      <c r="M540" t="s">
        <v>71</v>
      </c>
      <c r="N540" t="s">
        <v>834</v>
      </c>
      <c r="O540" t="s">
        <v>836</v>
      </c>
      <c r="P540" t="s">
        <v>1036</v>
      </c>
      <c r="Q540" t="s">
        <v>677</v>
      </c>
      <c r="R540" t="s">
        <v>74</v>
      </c>
      <c r="S540" t="s">
        <v>1063</v>
      </c>
      <c r="T540" t="s">
        <v>681</v>
      </c>
      <c r="U540" s="5" t="s">
        <v>71</v>
      </c>
      <c r="V540" t="str">
        <f t="shared" si="55"/>
        <v>015</v>
      </c>
      <c r="W540" t="s">
        <v>679</v>
      </c>
      <c r="X540" t="s">
        <v>75</v>
      </c>
      <c r="Y540">
        <v>1000</v>
      </c>
      <c r="Z540" t="s">
        <v>71</v>
      </c>
      <c r="AA540">
        <v>1411</v>
      </c>
      <c r="AB540" t="s">
        <v>94</v>
      </c>
      <c r="AC540">
        <v>14</v>
      </c>
      <c r="AD540" t="s">
        <v>683</v>
      </c>
      <c r="AE540" s="1">
        <v>0</v>
      </c>
      <c r="AF540" s="1">
        <v>0</v>
      </c>
      <c r="AG540" s="1">
        <v>0</v>
      </c>
      <c r="AH540" s="1">
        <v>4626249.53</v>
      </c>
      <c r="AI540" s="1">
        <v>0</v>
      </c>
      <c r="AJ540" s="1">
        <v>4626249.53</v>
      </c>
      <c r="AK540" s="1">
        <v>4626249.53</v>
      </c>
    </row>
    <row r="541" spans="1:37" hidden="1" x14ac:dyDescent="0.35">
      <c r="A541" t="str">
        <f t="shared" si="51"/>
        <v>1.1-00-2505_25512007_25142114</v>
      </c>
      <c r="B541" t="str">
        <f t="shared" si="52"/>
        <v>1.6-01-X05024015142114</v>
      </c>
      <c r="C541" t="s">
        <v>1108</v>
      </c>
      <c r="D541" t="s">
        <v>789</v>
      </c>
      <c r="E541" t="s">
        <v>790</v>
      </c>
      <c r="F541" t="s">
        <v>812</v>
      </c>
      <c r="G541" t="s">
        <v>815</v>
      </c>
      <c r="H541" t="s">
        <v>833</v>
      </c>
      <c r="I541" t="s">
        <v>835</v>
      </c>
      <c r="J541">
        <v>5</v>
      </c>
      <c r="K541" t="s">
        <v>810</v>
      </c>
      <c r="L541">
        <v>12</v>
      </c>
      <c r="M541" t="s">
        <v>71</v>
      </c>
      <c r="N541" t="s">
        <v>834</v>
      </c>
      <c r="O541" t="s">
        <v>836</v>
      </c>
      <c r="P541" t="s">
        <v>1036</v>
      </c>
      <c r="Q541" t="s">
        <v>677</v>
      </c>
      <c r="R541" t="s">
        <v>74</v>
      </c>
      <c r="S541" t="s">
        <v>1063</v>
      </c>
      <c r="T541" t="s">
        <v>681</v>
      </c>
      <c r="U541" s="5" t="s">
        <v>71</v>
      </c>
      <c r="V541" t="str">
        <f t="shared" si="55"/>
        <v>015</v>
      </c>
      <c r="W541" t="s">
        <v>679</v>
      </c>
      <c r="X541" t="s">
        <v>75</v>
      </c>
      <c r="Y541">
        <v>1000</v>
      </c>
      <c r="Z541" t="s">
        <v>71</v>
      </c>
      <c r="AA541">
        <v>1421</v>
      </c>
      <c r="AB541" t="s">
        <v>96</v>
      </c>
      <c r="AC541">
        <v>14</v>
      </c>
      <c r="AD541" t="s">
        <v>683</v>
      </c>
      <c r="AE541" s="1">
        <v>0</v>
      </c>
      <c r="AF541" s="1">
        <v>0</v>
      </c>
      <c r="AG541" s="1">
        <v>0</v>
      </c>
      <c r="AH541" s="1">
        <v>3282784.78</v>
      </c>
      <c r="AI541" s="1">
        <v>0</v>
      </c>
      <c r="AJ541" s="1">
        <v>3282784.78</v>
      </c>
      <c r="AK541" s="1">
        <v>3282784.78</v>
      </c>
    </row>
    <row r="542" spans="1:37" hidden="1" x14ac:dyDescent="0.35">
      <c r="A542" t="str">
        <f t="shared" si="51"/>
        <v>1.1-00-2505_25512007_25143114</v>
      </c>
      <c r="B542" t="str">
        <f t="shared" si="52"/>
        <v>1.6-01-X05024015143114</v>
      </c>
      <c r="C542" t="s">
        <v>1108</v>
      </c>
      <c r="D542" t="s">
        <v>789</v>
      </c>
      <c r="E542" t="s">
        <v>790</v>
      </c>
      <c r="F542" t="s">
        <v>812</v>
      </c>
      <c r="G542" t="s">
        <v>815</v>
      </c>
      <c r="H542" t="s">
        <v>833</v>
      </c>
      <c r="I542" t="s">
        <v>835</v>
      </c>
      <c r="J542">
        <v>5</v>
      </c>
      <c r="K542" t="s">
        <v>810</v>
      </c>
      <c r="L542">
        <v>12</v>
      </c>
      <c r="M542" t="s">
        <v>71</v>
      </c>
      <c r="N542" t="s">
        <v>834</v>
      </c>
      <c r="O542" t="s">
        <v>836</v>
      </c>
      <c r="P542" t="s">
        <v>1036</v>
      </c>
      <c r="Q542" t="s">
        <v>677</v>
      </c>
      <c r="R542" t="s">
        <v>74</v>
      </c>
      <c r="S542" t="s">
        <v>1063</v>
      </c>
      <c r="T542" t="s">
        <v>681</v>
      </c>
      <c r="U542" s="5" t="s">
        <v>71</v>
      </c>
      <c r="V542" t="str">
        <f t="shared" si="55"/>
        <v>015</v>
      </c>
      <c r="W542" t="s">
        <v>679</v>
      </c>
      <c r="X542" t="s">
        <v>75</v>
      </c>
      <c r="Y542">
        <v>1000</v>
      </c>
      <c r="Z542" t="s">
        <v>71</v>
      </c>
      <c r="AA542">
        <v>1431</v>
      </c>
      <c r="AB542" t="s">
        <v>97</v>
      </c>
      <c r="AC542">
        <v>14</v>
      </c>
      <c r="AD542" t="s">
        <v>683</v>
      </c>
      <c r="AE542" s="1">
        <v>0</v>
      </c>
      <c r="AF542" s="1">
        <v>0</v>
      </c>
      <c r="AG542" s="1">
        <v>0</v>
      </c>
      <c r="AH542" s="1">
        <v>1283043.58</v>
      </c>
      <c r="AI542" s="1">
        <v>0</v>
      </c>
      <c r="AJ542" s="1">
        <v>1283043.58</v>
      </c>
      <c r="AK542" s="1">
        <v>1283043.58</v>
      </c>
    </row>
    <row r="543" spans="1:37" hidden="1" x14ac:dyDescent="0.35">
      <c r="A543" t="str">
        <f t="shared" si="51"/>
        <v>1.1-00-2505_25512007_25143214</v>
      </c>
      <c r="B543" t="str">
        <f t="shared" si="52"/>
        <v>1.6-01-X05024015143214</v>
      </c>
      <c r="C543" t="s">
        <v>1108</v>
      </c>
      <c r="D543" t="s">
        <v>789</v>
      </c>
      <c r="E543" t="s">
        <v>790</v>
      </c>
      <c r="F543" t="s">
        <v>812</v>
      </c>
      <c r="G543" t="s">
        <v>815</v>
      </c>
      <c r="H543" t="s">
        <v>833</v>
      </c>
      <c r="I543" t="s">
        <v>835</v>
      </c>
      <c r="J543">
        <v>5</v>
      </c>
      <c r="K543" t="s">
        <v>810</v>
      </c>
      <c r="L543">
        <v>12</v>
      </c>
      <c r="M543" t="s">
        <v>71</v>
      </c>
      <c r="N543" t="s">
        <v>834</v>
      </c>
      <c r="O543" t="s">
        <v>836</v>
      </c>
      <c r="P543" t="s">
        <v>1036</v>
      </c>
      <c r="Q543" t="s">
        <v>677</v>
      </c>
      <c r="R543" t="s">
        <v>74</v>
      </c>
      <c r="S543" t="s">
        <v>1063</v>
      </c>
      <c r="T543" t="s">
        <v>681</v>
      </c>
      <c r="U543" s="5" t="s">
        <v>71</v>
      </c>
      <c r="V543" t="str">
        <f t="shared" si="55"/>
        <v>015</v>
      </c>
      <c r="W543" t="s">
        <v>679</v>
      </c>
      <c r="X543" t="s">
        <v>75</v>
      </c>
      <c r="Y543">
        <v>1000</v>
      </c>
      <c r="Z543" t="s">
        <v>71</v>
      </c>
      <c r="AA543">
        <v>1432</v>
      </c>
      <c r="AB543" t="s">
        <v>98</v>
      </c>
      <c r="AC543">
        <v>14</v>
      </c>
      <c r="AD543" t="s">
        <v>683</v>
      </c>
      <c r="AE543" s="1">
        <v>0</v>
      </c>
      <c r="AF543" s="1">
        <v>0</v>
      </c>
      <c r="AG543" s="1">
        <v>0</v>
      </c>
      <c r="AH543" s="1">
        <v>17761053.969999999</v>
      </c>
      <c r="AI543" s="1">
        <v>0</v>
      </c>
      <c r="AJ543" s="1">
        <v>17761053.969999999</v>
      </c>
      <c r="AK543" s="1">
        <v>17761053.969999999</v>
      </c>
    </row>
    <row r="544" spans="1:37" hidden="1" x14ac:dyDescent="0.35">
      <c r="A544" t="str">
        <f t="shared" si="51"/>
        <v>1.1-00-2505_25512007_25121142</v>
      </c>
      <c r="B544" t="str">
        <f t="shared" si="52"/>
        <v>2.6-06-X05024015121142</v>
      </c>
      <c r="C544" t="s">
        <v>1110</v>
      </c>
      <c r="D544" t="s">
        <v>100</v>
      </c>
      <c r="E544" t="s">
        <v>108</v>
      </c>
      <c r="F544" t="s">
        <v>812</v>
      </c>
      <c r="G544" t="s">
        <v>815</v>
      </c>
      <c r="H544" t="s">
        <v>833</v>
      </c>
      <c r="I544" t="s">
        <v>835</v>
      </c>
      <c r="J544">
        <v>5</v>
      </c>
      <c r="K544" t="s">
        <v>810</v>
      </c>
      <c r="L544">
        <v>12</v>
      </c>
      <c r="M544" t="s">
        <v>71</v>
      </c>
      <c r="N544" t="s">
        <v>834</v>
      </c>
      <c r="O544" t="s">
        <v>836</v>
      </c>
      <c r="P544" t="str">
        <f>LEFT(Q544,2)</f>
        <v>05</v>
      </c>
      <c r="Q544" t="s">
        <v>67</v>
      </c>
      <c r="R544" t="s">
        <v>74</v>
      </c>
      <c r="S544" t="s">
        <v>1063</v>
      </c>
      <c r="T544" t="s">
        <v>681</v>
      </c>
      <c r="U544" s="5" t="s">
        <v>71</v>
      </c>
      <c r="V544" t="str">
        <f t="shared" si="55"/>
        <v>015</v>
      </c>
      <c r="W544" t="s">
        <v>679</v>
      </c>
      <c r="X544" t="s">
        <v>75</v>
      </c>
      <c r="Y544">
        <v>1000</v>
      </c>
      <c r="Z544" t="s">
        <v>71</v>
      </c>
      <c r="AA544">
        <v>1211</v>
      </c>
      <c r="AB544" t="s">
        <v>122</v>
      </c>
      <c r="AC544">
        <v>42</v>
      </c>
      <c r="AD544" t="s">
        <v>107</v>
      </c>
      <c r="AE544" s="1">
        <v>480000</v>
      </c>
      <c r="AF544" s="1">
        <v>330000</v>
      </c>
      <c r="AG544" s="1">
        <v>330000</v>
      </c>
      <c r="AH544" s="1">
        <v>0</v>
      </c>
      <c r="AI544" s="1">
        <v>0</v>
      </c>
      <c r="AJ544" s="1">
        <v>0</v>
      </c>
      <c r="AK544" s="1">
        <v>0</v>
      </c>
    </row>
    <row r="545" spans="1:37" hidden="1" x14ac:dyDescent="0.35">
      <c r="A545" t="str">
        <f t="shared" si="51"/>
        <v>1.1-00-2505_25512007_25121151</v>
      </c>
      <c r="B545" t="str">
        <f t="shared" si="52"/>
        <v>2.6-06-X05024015121151</v>
      </c>
      <c r="C545" t="s">
        <v>1110</v>
      </c>
      <c r="D545" t="s">
        <v>100</v>
      </c>
      <c r="E545" t="s">
        <v>108</v>
      </c>
      <c r="F545" t="s">
        <v>812</v>
      </c>
      <c r="G545" t="s">
        <v>815</v>
      </c>
      <c r="H545" t="s">
        <v>833</v>
      </c>
      <c r="I545" t="s">
        <v>835</v>
      </c>
      <c r="J545">
        <v>5</v>
      </c>
      <c r="K545" t="s">
        <v>810</v>
      </c>
      <c r="L545">
        <v>12</v>
      </c>
      <c r="M545" t="s">
        <v>71</v>
      </c>
      <c r="N545" t="s">
        <v>834</v>
      </c>
      <c r="O545" t="s">
        <v>836</v>
      </c>
      <c r="P545" t="str">
        <f>LEFT(Q545,2)</f>
        <v>05</v>
      </c>
      <c r="Q545" t="s">
        <v>67</v>
      </c>
      <c r="R545" t="s">
        <v>74</v>
      </c>
      <c r="S545" t="s">
        <v>1063</v>
      </c>
      <c r="T545" t="s">
        <v>681</v>
      </c>
      <c r="U545" s="5" t="s">
        <v>71</v>
      </c>
      <c r="V545" t="str">
        <f t="shared" si="55"/>
        <v>015</v>
      </c>
      <c r="W545" t="s">
        <v>679</v>
      </c>
      <c r="X545" t="s">
        <v>75</v>
      </c>
      <c r="Y545">
        <v>1000</v>
      </c>
      <c r="Z545" t="s">
        <v>71</v>
      </c>
      <c r="AA545">
        <v>1211</v>
      </c>
      <c r="AB545" t="s">
        <v>122</v>
      </c>
      <c r="AC545">
        <v>51</v>
      </c>
      <c r="AD545" t="s">
        <v>112</v>
      </c>
      <c r="AE545" s="1">
        <v>480000</v>
      </c>
      <c r="AF545" s="1">
        <v>480000</v>
      </c>
      <c r="AG545" s="1">
        <v>480000</v>
      </c>
      <c r="AH545" s="1">
        <v>0</v>
      </c>
      <c r="AI545" s="1">
        <v>0</v>
      </c>
      <c r="AJ545" s="1">
        <v>0</v>
      </c>
      <c r="AK545" s="1">
        <v>0</v>
      </c>
    </row>
    <row r="546" spans="1:37" hidden="1" x14ac:dyDescent="0.35">
      <c r="A546" t="str">
        <f t="shared" si="51"/>
        <v>1.1-00-2505_25512007_2515910</v>
      </c>
      <c r="B546" t="str">
        <f t="shared" si="52"/>
        <v>1.6-01-X0502401515910</v>
      </c>
      <c r="C546" t="s">
        <v>1108</v>
      </c>
      <c r="D546" t="s">
        <v>789</v>
      </c>
      <c r="E546" t="s">
        <v>790</v>
      </c>
      <c r="F546" t="s">
        <v>812</v>
      </c>
      <c r="G546" t="s">
        <v>815</v>
      </c>
      <c r="H546" t="s">
        <v>833</v>
      </c>
      <c r="I546" t="s">
        <v>835</v>
      </c>
      <c r="J546">
        <v>5</v>
      </c>
      <c r="K546" t="s">
        <v>810</v>
      </c>
      <c r="L546">
        <v>12</v>
      </c>
      <c r="M546" t="s">
        <v>71</v>
      </c>
      <c r="N546" t="s">
        <v>834</v>
      </c>
      <c r="O546" t="s">
        <v>836</v>
      </c>
      <c r="P546" t="s">
        <v>1036</v>
      </c>
      <c r="Q546" t="s">
        <v>677</v>
      </c>
      <c r="R546" t="s">
        <v>74</v>
      </c>
      <c r="S546" t="s">
        <v>1063</v>
      </c>
      <c r="T546" t="s">
        <v>681</v>
      </c>
      <c r="U546" s="5" t="s">
        <v>71</v>
      </c>
      <c r="V546" t="str">
        <f t="shared" si="55"/>
        <v>015</v>
      </c>
      <c r="W546" t="s">
        <v>679</v>
      </c>
      <c r="X546" t="s">
        <v>75</v>
      </c>
      <c r="Y546">
        <v>1000</v>
      </c>
      <c r="Z546" t="s">
        <v>71</v>
      </c>
      <c r="AA546">
        <v>1591</v>
      </c>
      <c r="AB546" t="s">
        <v>79</v>
      </c>
      <c r="AC546">
        <v>0</v>
      </c>
      <c r="AD546" t="s">
        <v>58</v>
      </c>
      <c r="AE546" s="1">
        <v>106413993.95999999</v>
      </c>
      <c r="AF546" s="1">
        <v>103095827.09999999</v>
      </c>
      <c r="AG546" s="1">
        <v>97330036.959999993</v>
      </c>
      <c r="AH546" s="1">
        <v>58147452.990000002</v>
      </c>
      <c r="AI546" s="1">
        <v>73756599.450000003</v>
      </c>
      <c r="AJ546" s="1">
        <v>57516973.130000003</v>
      </c>
      <c r="AK546" s="1">
        <v>57242203.770000003</v>
      </c>
    </row>
    <row r="547" spans="1:37" hidden="1" x14ac:dyDescent="0.35">
      <c r="A547" t="str">
        <f t="shared" si="51"/>
        <v>1.1-00-2509_25129021_2533810</v>
      </c>
      <c r="B547" t="str">
        <f t="shared" si="52"/>
        <v>1.1-00-X0703602233810</v>
      </c>
      <c r="C547" t="s">
        <v>1027</v>
      </c>
      <c r="D547" t="s">
        <v>639</v>
      </c>
      <c r="E547" t="s">
        <v>643</v>
      </c>
      <c r="F547" t="s">
        <v>812</v>
      </c>
      <c r="G547" t="s">
        <v>815</v>
      </c>
      <c r="H547" t="s">
        <v>855</v>
      </c>
      <c r="I547" t="s">
        <v>857</v>
      </c>
      <c r="J547">
        <v>1</v>
      </c>
      <c r="K547" t="s">
        <v>472</v>
      </c>
      <c r="L547">
        <v>29</v>
      </c>
      <c r="M547" t="s">
        <v>473</v>
      </c>
      <c r="N547" t="s">
        <v>884</v>
      </c>
      <c r="O547" t="s">
        <v>885</v>
      </c>
      <c r="P547" t="s">
        <v>1037</v>
      </c>
      <c r="Q547" t="s">
        <v>684</v>
      </c>
      <c r="R547" t="s">
        <v>147</v>
      </c>
      <c r="S547" t="s">
        <v>1082</v>
      </c>
      <c r="T547" t="s">
        <v>722</v>
      </c>
      <c r="U547" s="5" t="s">
        <v>473</v>
      </c>
      <c r="V547" t="str">
        <f t="shared" si="55"/>
        <v>022</v>
      </c>
      <c r="W547" t="s">
        <v>723</v>
      </c>
      <c r="X547" t="s">
        <v>474</v>
      </c>
      <c r="Y547">
        <v>3000</v>
      </c>
      <c r="Z547" t="s">
        <v>56</v>
      </c>
      <c r="AA547">
        <v>3381</v>
      </c>
      <c r="AB547" t="s">
        <v>478</v>
      </c>
      <c r="AC547">
        <v>0</v>
      </c>
      <c r="AD547" t="s">
        <v>58</v>
      </c>
      <c r="AE547" s="1">
        <v>44932600</v>
      </c>
      <c r="AF547" s="1">
        <v>44932600</v>
      </c>
      <c r="AG547" s="1">
        <v>44932600</v>
      </c>
      <c r="AH547" s="1">
        <v>47914257.600000001</v>
      </c>
      <c r="AI547" s="1">
        <v>42000000</v>
      </c>
      <c r="AJ547" s="1">
        <v>47611466.899999999</v>
      </c>
      <c r="AK547" s="1">
        <v>36510138.829999998</v>
      </c>
    </row>
    <row r="548" spans="1:37" hidden="1" x14ac:dyDescent="0.35">
      <c r="A548" t="str">
        <f t="shared" si="51"/>
        <v>1.1-00-2504_2557005_2539210</v>
      </c>
      <c r="B548" t="str">
        <f t="shared" si="52"/>
        <v>2.6-11-X0401901339210</v>
      </c>
      <c r="C548" t="s">
        <v>1117</v>
      </c>
      <c r="D548" t="s">
        <v>624</v>
      </c>
      <c r="E548" t="s">
        <v>625</v>
      </c>
      <c r="F548" t="s">
        <v>812</v>
      </c>
      <c r="G548" t="s">
        <v>815</v>
      </c>
      <c r="H548" t="s">
        <v>808</v>
      </c>
      <c r="I548" t="s">
        <v>60</v>
      </c>
      <c r="J548">
        <v>5</v>
      </c>
      <c r="K548" t="s">
        <v>810</v>
      </c>
      <c r="L548">
        <v>7</v>
      </c>
      <c r="M548" t="s">
        <v>61</v>
      </c>
      <c r="N548" t="s">
        <v>809</v>
      </c>
      <c r="O548" t="s">
        <v>811</v>
      </c>
      <c r="P548" t="s">
        <v>1032</v>
      </c>
      <c r="Q548" t="s">
        <v>636</v>
      </c>
      <c r="R548" t="s">
        <v>60</v>
      </c>
      <c r="S548" t="s">
        <v>1050</v>
      </c>
      <c r="T548" t="s">
        <v>637</v>
      </c>
      <c r="U548" s="5" t="s">
        <v>61</v>
      </c>
      <c r="V548" t="str">
        <f t="shared" si="55"/>
        <v>013</v>
      </c>
      <c r="W548" t="s">
        <v>638</v>
      </c>
      <c r="X548" t="s">
        <v>62</v>
      </c>
      <c r="Y548">
        <v>3000</v>
      </c>
      <c r="Z548" t="s">
        <v>56</v>
      </c>
      <c r="AA548">
        <v>3921</v>
      </c>
      <c r="AB548" t="s">
        <v>57</v>
      </c>
      <c r="AC548">
        <v>0</v>
      </c>
      <c r="AD548" t="s">
        <v>58</v>
      </c>
      <c r="AE548" s="1">
        <v>0</v>
      </c>
      <c r="AF548" s="1">
        <v>0</v>
      </c>
      <c r="AG548" s="1">
        <v>0</v>
      </c>
      <c r="AH548" s="1">
        <v>1770.05</v>
      </c>
      <c r="AI548" s="1">
        <v>0</v>
      </c>
      <c r="AJ548" s="1">
        <v>1770.05</v>
      </c>
      <c r="AK548" s="1">
        <v>1770.05</v>
      </c>
    </row>
    <row r="549" spans="1:37" hidden="1" x14ac:dyDescent="0.35">
      <c r="A549" t="str">
        <f t="shared" si="51"/>
        <v>1.1-00-2504_2557005_2539210</v>
      </c>
      <c r="B549" t="str">
        <f t="shared" si="52"/>
        <v>2.6-14-X0401901339210</v>
      </c>
      <c r="C549" t="s">
        <v>1118</v>
      </c>
      <c r="D549" t="s">
        <v>630</v>
      </c>
      <c r="E549" t="s">
        <v>631</v>
      </c>
      <c r="F549" t="s">
        <v>812</v>
      </c>
      <c r="G549" t="s">
        <v>815</v>
      </c>
      <c r="H549" t="s">
        <v>808</v>
      </c>
      <c r="I549" t="s">
        <v>60</v>
      </c>
      <c r="J549">
        <v>5</v>
      </c>
      <c r="K549" t="s">
        <v>810</v>
      </c>
      <c r="L549">
        <v>7</v>
      </c>
      <c r="M549" t="s">
        <v>61</v>
      </c>
      <c r="N549" t="s">
        <v>809</v>
      </c>
      <c r="O549" t="s">
        <v>811</v>
      </c>
      <c r="P549" t="s">
        <v>1032</v>
      </c>
      <c r="Q549" t="s">
        <v>636</v>
      </c>
      <c r="R549" t="s">
        <v>60</v>
      </c>
      <c r="S549" t="s">
        <v>1050</v>
      </c>
      <c r="T549" t="s">
        <v>637</v>
      </c>
      <c r="U549" s="5" t="s">
        <v>61</v>
      </c>
      <c r="V549" t="str">
        <f t="shared" si="55"/>
        <v>013</v>
      </c>
      <c r="W549" t="s">
        <v>638</v>
      </c>
      <c r="X549" t="s">
        <v>62</v>
      </c>
      <c r="Y549">
        <v>3000</v>
      </c>
      <c r="Z549" t="s">
        <v>56</v>
      </c>
      <c r="AA549">
        <v>3921</v>
      </c>
      <c r="AB549" t="s">
        <v>57</v>
      </c>
      <c r="AC549">
        <v>0</v>
      </c>
      <c r="AD549" t="s">
        <v>58</v>
      </c>
      <c r="AE549" s="1">
        <v>0</v>
      </c>
      <c r="AF549" s="1">
        <v>0</v>
      </c>
      <c r="AG549" s="1">
        <v>3521366.1</v>
      </c>
      <c r="AH549" s="1">
        <v>2676.88</v>
      </c>
      <c r="AI549" s="1">
        <v>0</v>
      </c>
      <c r="AJ549" s="1">
        <v>2676.88</v>
      </c>
      <c r="AK549" s="1">
        <v>2676.88</v>
      </c>
    </row>
    <row r="550" spans="1:37" hidden="1" x14ac:dyDescent="0.35">
      <c r="A550" t="str">
        <f t="shared" si="51"/>
        <v>1.1-00-2504_2557005_25392172</v>
      </c>
      <c r="B550" t="str">
        <f t="shared" si="52"/>
        <v>1.1-00-X04019013392172</v>
      </c>
      <c r="C550" t="s">
        <v>1027</v>
      </c>
      <c r="D550" t="s">
        <v>269</v>
      </c>
      <c r="E550" t="s">
        <v>274</v>
      </c>
      <c r="F550" t="s">
        <v>812</v>
      </c>
      <c r="G550" t="s">
        <v>815</v>
      </c>
      <c r="H550" t="s">
        <v>808</v>
      </c>
      <c r="I550" t="s">
        <v>60</v>
      </c>
      <c r="J550">
        <v>5</v>
      </c>
      <c r="K550" t="s">
        <v>810</v>
      </c>
      <c r="L550">
        <v>7</v>
      </c>
      <c r="M550" t="s">
        <v>61</v>
      </c>
      <c r="N550" t="s">
        <v>809</v>
      </c>
      <c r="O550" t="s">
        <v>811</v>
      </c>
      <c r="P550" t="s">
        <v>1032</v>
      </c>
      <c r="Q550" t="s">
        <v>51</v>
      </c>
      <c r="R550" t="s">
        <v>60</v>
      </c>
      <c r="S550" t="s">
        <v>1050</v>
      </c>
      <c r="T550" t="s">
        <v>52</v>
      </c>
      <c r="U550" s="5" t="s">
        <v>61</v>
      </c>
      <c r="V550" t="s">
        <v>1106</v>
      </c>
      <c r="W550" t="s">
        <v>53</v>
      </c>
      <c r="X550" t="s">
        <v>62</v>
      </c>
      <c r="Y550">
        <v>3000</v>
      </c>
      <c r="Z550" t="s">
        <v>56</v>
      </c>
      <c r="AA550">
        <v>3921</v>
      </c>
      <c r="AB550" t="s">
        <v>57</v>
      </c>
      <c r="AC550">
        <v>72</v>
      </c>
      <c r="AD550" t="s">
        <v>327</v>
      </c>
      <c r="AE550" s="1">
        <v>2368336.42</v>
      </c>
      <c r="AF550" s="1">
        <v>2368336.42</v>
      </c>
      <c r="AG550" s="1">
        <v>1184222.3600000001</v>
      </c>
      <c r="AH550" s="1">
        <v>0</v>
      </c>
      <c r="AI550" s="1">
        <v>0</v>
      </c>
      <c r="AJ550" s="1">
        <v>0</v>
      </c>
      <c r="AK550" s="1">
        <v>0</v>
      </c>
    </row>
    <row r="551" spans="1:37" hidden="1" x14ac:dyDescent="0.35">
      <c r="A551" t="str">
        <f t="shared" si="51"/>
        <v>1.1-00-2504_2557005_2539410</v>
      </c>
      <c r="B551" t="str">
        <f t="shared" si="52"/>
        <v>1.1-00-X0401901339410</v>
      </c>
      <c r="C551" t="s">
        <v>1027</v>
      </c>
      <c r="D551" t="s">
        <v>639</v>
      </c>
      <c r="E551" t="s">
        <v>643</v>
      </c>
      <c r="F551" t="s">
        <v>812</v>
      </c>
      <c r="G551" t="s">
        <v>815</v>
      </c>
      <c r="H551" t="s">
        <v>808</v>
      </c>
      <c r="I551" t="s">
        <v>60</v>
      </c>
      <c r="J551">
        <v>5</v>
      </c>
      <c r="K551" t="s">
        <v>810</v>
      </c>
      <c r="L551">
        <v>7</v>
      </c>
      <c r="M551" t="s">
        <v>61</v>
      </c>
      <c r="N551" t="s">
        <v>809</v>
      </c>
      <c r="O551" t="s">
        <v>811</v>
      </c>
      <c r="P551" t="s">
        <v>1032</v>
      </c>
      <c r="Q551" t="s">
        <v>636</v>
      </c>
      <c r="R551" t="s">
        <v>60</v>
      </c>
      <c r="S551" t="s">
        <v>1050</v>
      </c>
      <c r="T551" t="s">
        <v>637</v>
      </c>
      <c r="U551" s="5" t="s">
        <v>61</v>
      </c>
      <c r="V551" t="str">
        <f>LEFT(W551,3)</f>
        <v>013</v>
      </c>
      <c r="W551" t="s">
        <v>638</v>
      </c>
      <c r="X551" t="s">
        <v>62</v>
      </c>
      <c r="Y551">
        <v>3000</v>
      </c>
      <c r="Z551" t="s">
        <v>56</v>
      </c>
      <c r="AA551">
        <v>3941</v>
      </c>
      <c r="AB551" t="s">
        <v>328</v>
      </c>
      <c r="AC551">
        <v>0</v>
      </c>
      <c r="AD551" t="s">
        <v>58</v>
      </c>
      <c r="AE551" s="1">
        <v>1661937.89</v>
      </c>
      <c r="AF551" s="1">
        <v>1661937.89</v>
      </c>
      <c r="AG551" s="1">
        <v>1661937.89</v>
      </c>
      <c r="AH551" s="1">
        <v>1661937.89</v>
      </c>
      <c r="AI551" s="1">
        <v>1661937.89</v>
      </c>
      <c r="AJ551" s="1">
        <v>55672</v>
      </c>
      <c r="AK551" s="1">
        <v>55671</v>
      </c>
    </row>
    <row r="552" spans="1:37" hidden="1" x14ac:dyDescent="0.35">
      <c r="A552" t="str">
        <f t="shared" ref="A552:A615" si="56">CONCATENATE(F552,H552,J552,L552,N552,AA552,AC552)</f>
        <v>1.1-00-2504_2555004_2537510</v>
      </c>
      <c r="B552" t="str">
        <f t="shared" si="52"/>
        <v>1.1-00-X0401801237510</v>
      </c>
      <c r="C552" t="s">
        <v>1027</v>
      </c>
      <c r="D552" t="s">
        <v>269</v>
      </c>
      <c r="E552" t="s">
        <v>274</v>
      </c>
      <c r="F552" t="s">
        <v>812</v>
      </c>
      <c r="G552" t="s">
        <v>815</v>
      </c>
      <c r="H552" t="s">
        <v>808</v>
      </c>
      <c r="I552" t="s">
        <v>60</v>
      </c>
      <c r="J552">
        <v>5</v>
      </c>
      <c r="K552" t="s">
        <v>810</v>
      </c>
      <c r="L552">
        <v>5</v>
      </c>
      <c r="M552" t="s">
        <v>297</v>
      </c>
      <c r="N552" t="s">
        <v>817</v>
      </c>
      <c r="O552" t="s">
        <v>298</v>
      </c>
      <c r="P552" t="s">
        <v>1032</v>
      </c>
      <c r="Q552" t="s">
        <v>51</v>
      </c>
      <c r="R552" t="s">
        <v>60</v>
      </c>
      <c r="S552" t="s">
        <v>1053</v>
      </c>
      <c r="T552" t="s">
        <v>295</v>
      </c>
      <c r="U552" s="5" t="s">
        <v>297</v>
      </c>
      <c r="V552" t="s">
        <v>1072</v>
      </c>
      <c r="W552" t="s">
        <v>296</v>
      </c>
      <c r="X552" t="s">
        <v>298</v>
      </c>
      <c r="Y552">
        <v>3000</v>
      </c>
      <c r="Z552" t="s">
        <v>56</v>
      </c>
      <c r="AA552">
        <v>3751</v>
      </c>
      <c r="AB552" t="s">
        <v>279</v>
      </c>
      <c r="AC552">
        <v>0</v>
      </c>
      <c r="AD552" t="s">
        <v>58</v>
      </c>
      <c r="AE552" s="1">
        <v>5173.8900000000003</v>
      </c>
      <c r="AF552" s="1">
        <v>5173.8900000000003</v>
      </c>
      <c r="AG552" s="1">
        <v>5173.8900000000003</v>
      </c>
      <c r="AH552" s="1">
        <v>0</v>
      </c>
      <c r="AI552" s="1">
        <v>0</v>
      </c>
      <c r="AJ552" s="1">
        <v>0</v>
      </c>
      <c r="AK552" s="1">
        <v>0</v>
      </c>
    </row>
    <row r="553" spans="1:37" hidden="1" x14ac:dyDescent="0.35">
      <c r="A553" t="str">
        <f t="shared" si="56"/>
        <v>1.1-00-2510_25036028_2533910</v>
      </c>
      <c r="B553" t="str">
        <f t="shared" si="52"/>
        <v>1.1-00-X0201401033910</v>
      </c>
      <c r="C553" t="s">
        <v>1027</v>
      </c>
      <c r="D553" t="s">
        <v>639</v>
      </c>
      <c r="E553" t="s">
        <v>643</v>
      </c>
      <c r="F553" t="s">
        <v>812</v>
      </c>
      <c r="G553" t="s">
        <v>815</v>
      </c>
      <c r="H553" t="s">
        <v>898</v>
      </c>
      <c r="I553" t="s">
        <v>900</v>
      </c>
      <c r="J553">
        <v>0</v>
      </c>
      <c r="K553" t="s">
        <v>255</v>
      </c>
      <c r="L553">
        <v>36</v>
      </c>
      <c r="M553" t="s">
        <v>931</v>
      </c>
      <c r="N553" t="s">
        <v>930</v>
      </c>
      <c r="O553" t="s">
        <v>932</v>
      </c>
      <c r="P553" t="s">
        <v>1034</v>
      </c>
      <c r="Q553" t="s">
        <v>644</v>
      </c>
      <c r="R553" t="s">
        <v>178</v>
      </c>
      <c r="S553" t="s">
        <v>1055</v>
      </c>
      <c r="T553" t="s">
        <v>657</v>
      </c>
      <c r="U553" s="5" t="s">
        <v>659</v>
      </c>
      <c r="V553" t="str">
        <f>LEFT(W553,3)</f>
        <v>010</v>
      </c>
      <c r="W553" t="s">
        <v>658</v>
      </c>
      <c r="X553" t="s">
        <v>276</v>
      </c>
      <c r="Y553">
        <v>3000</v>
      </c>
      <c r="Z553" t="s">
        <v>56</v>
      </c>
      <c r="AA553">
        <v>3391</v>
      </c>
      <c r="AB553" t="s">
        <v>129</v>
      </c>
      <c r="AC553">
        <v>0</v>
      </c>
      <c r="AD553" t="s">
        <v>58</v>
      </c>
      <c r="AE553" s="1">
        <v>0</v>
      </c>
      <c r="AF553" s="1">
        <v>0</v>
      </c>
      <c r="AG553" s="1">
        <v>0</v>
      </c>
      <c r="AH553" s="1">
        <v>428320</v>
      </c>
      <c r="AI553" s="1">
        <v>500000</v>
      </c>
      <c r="AJ553" s="1">
        <v>428320</v>
      </c>
      <c r="AK553" s="1">
        <v>428320</v>
      </c>
    </row>
    <row r="554" spans="1:37" hidden="1" x14ac:dyDescent="0.35">
      <c r="A554" t="str">
        <f t="shared" si="56"/>
        <v>37110</v>
      </c>
      <c r="B554" t="str">
        <f t="shared" si="52"/>
        <v>1.1-00-X0201501037110</v>
      </c>
      <c r="C554" t="s">
        <v>1027</v>
      </c>
      <c r="D554" t="s">
        <v>269</v>
      </c>
      <c r="E554" t="s">
        <v>274</v>
      </c>
      <c r="P554" t="s">
        <v>1034</v>
      </c>
      <c r="Q554" t="s">
        <v>175</v>
      </c>
      <c r="R554" t="s">
        <v>178</v>
      </c>
      <c r="S554" t="s">
        <v>1056</v>
      </c>
      <c r="T554" t="s">
        <v>272</v>
      </c>
      <c r="U554" s="5" t="s">
        <v>275</v>
      </c>
      <c r="V554" t="s">
        <v>1079</v>
      </c>
      <c r="W554" t="s">
        <v>273</v>
      </c>
      <c r="X554" t="s">
        <v>276</v>
      </c>
      <c r="Y554">
        <v>3000</v>
      </c>
      <c r="Z554" t="s">
        <v>56</v>
      </c>
      <c r="AA554">
        <v>3711</v>
      </c>
      <c r="AB554" t="s">
        <v>278</v>
      </c>
      <c r="AC554">
        <v>0</v>
      </c>
      <c r="AD554" t="s">
        <v>58</v>
      </c>
      <c r="AE554" s="1">
        <v>8710</v>
      </c>
      <c r="AF554" s="1">
        <v>8710</v>
      </c>
      <c r="AG554" s="1">
        <v>8710</v>
      </c>
      <c r="AH554" s="1">
        <v>0</v>
      </c>
      <c r="AI554" s="1">
        <v>0</v>
      </c>
      <c r="AJ554" s="1">
        <v>0</v>
      </c>
      <c r="AK554" s="1">
        <v>0</v>
      </c>
    </row>
    <row r="555" spans="1:37" hidden="1" x14ac:dyDescent="0.35">
      <c r="A555" t="str">
        <f t="shared" si="56"/>
        <v>37510</v>
      </c>
      <c r="B555" t="str">
        <f t="shared" si="52"/>
        <v>1.1-00-X0201501037510</v>
      </c>
      <c r="C555" t="s">
        <v>1027</v>
      </c>
      <c r="D555" t="s">
        <v>269</v>
      </c>
      <c r="E555" t="s">
        <v>274</v>
      </c>
      <c r="P555" t="s">
        <v>1034</v>
      </c>
      <c r="Q555" t="s">
        <v>175</v>
      </c>
      <c r="R555" t="s">
        <v>178</v>
      </c>
      <c r="S555" t="s">
        <v>1056</v>
      </c>
      <c r="T555" t="s">
        <v>272</v>
      </c>
      <c r="U555" s="5" t="s">
        <v>275</v>
      </c>
      <c r="V555" t="s">
        <v>1079</v>
      </c>
      <c r="W555" t="s">
        <v>273</v>
      </c>
      <c r="X555" t="s">
        <v>276</v>
      </c>
      <c r="Y555">
        <v>3000</v>
      </c>
      <c r="Z555" t="s">
        <v>56</v>
      </c>
      <c r="AA555">
        <v>3751</v>
      </c>
      <c r="AB555" t="s">
        <v>279</v>
      </c>
      <c r="AC555">
        <v>0</v>
      </c>
      <c r="AD555" t="s">
        <v>58</v>
      </c>
      <c r="AE555" s="1">
        <v>1357.98</v>
      </c>
      <c r="AF555" s="1">
        <v>1357.98</v>
      </c>
      <c r="AG555" s="1">
        <v>1357.98</v>
      </c>
      <c r="AH555" s="1">
        <v>0</v>
      </c>
      <c r="AI555" s="1">
        <v>0</v>
      </c>
      <c r="AJ555" s="1">
        <v>0</v>
      </c>
      <c r="AK555" s="1">
        <v>0</v>
      </c>
    </row>
    <row r="556" spans="1:37" hidden="1" x14ac:dyDescent="0.35">
      <c r="A556" t="str">
        <f t="shared" si="56"/>
        <v>37910</v>
      </c>
      <c r="B556" t="str">
        <f t="shared" si="52"/>
        <v>1.1-00-X0201501037910</v>
      </c>
      <c r="C556" t="s">
        <v>1027</v>
      </c>
      <c r="D556" t="s">
        <v>269</v>
      </c>
      <c r="E556" t="s">
        <v>274</v>
      </c>
      <c r="P556" t="s">
        <v>1034</v>
      </c>
      <c r="Q556" t="s">
        <v>175</v>
      </c>
      <c r="R556" t="s">
        <v>178</v>
      </c>
      <c r="S556" t="s">
        <v>1056</v>
      </c>
      <c r="T556" t="s">
        <v>272</v>
      </c>
      <c r="U556" s="5" t="s">
        <v>275</v>
      </c>
      <c r="V556" t="s">
        <v>1079</v>
      </c>
      <c r="W556" t="s">
        <v>273</v>
      </c>
      <c r="X556" t="s">
        <v>276</v>
      </c>
      <c r="Y556">
        <v>3000</v>
      </c>
      <c r="Z556" t="s">
        <v>56</v>
      </c>
      <c r="AA556">
        <v>3791</v>
      </c>
      <c r="AB556" t="s">
        <v>280</v>
      </c>
      <c r="AC556">
        <v>0</v>
      </c>
      <c r="AD556" t="s">
        <v>58</v>
      </c>
      <c r="AE556" s="1">
        <v>9324.6</v>
      </c>
      <c r="AF556" s="1">
        <v>9324.6</v>
      </c>
      <c r="AG556" s="1">
        <v>9324.6</v>
      </c>
      <c r="AH556" s="1">
        <v>0</v>
      </c>
      <c r="AI556" s="1">
        <v>0</v>
      </c>
      <c r="AJ556" s="1">
        <v>0</v>
      </c>
      <c r="AK556" s="1">
        <v>0</v>
      </c>
    </row>
    <row r="557" spans="1:37" hidden="1" x14ac:dyDescent="0.35">
      <c r="A557" t="str">
        <f t="shared" si="56"/>
        <v>38210</v>
      </c>
      <c r="B557" t="str">
        <f t="shared" si="52"/>
        <v>1.1-00-X0201501038210</v>
      </c>
      <c r="C557" t="s">
        <v>1027</v>
      </c>
      <c r="D557" t="s">
        <v>639</v>
      </c>
      <c r="E557" t="s">
        <v>643</v>
      </c>
      <c r="P557" t="s">
        <v>1034</v>
      </c>
      <c r="Q557" t="s">
        <v>644</v>
      </c>
      <c r="R557" t="s">
        <v>178</v>
      </c>
      <c r="S557" t="s">
        <v>1056</v>
      </c>
      <c r="T557" t="s">
        <v>660</v>
      </c>
      <c r="U557" s="5" t="s">
        <v>661</v>
      </c>
      <c r="V557" t="str">
        <f t="shared" ref="V557:V569" si="57">LEFT(W557,3)</f>
        <v>010</v>
      </c>
      <c r="W557" t="s">
        <v>658</v>
      </c>
      <c r="X557" t="s">
        <v>276</v>
      </c>
      <c r="Y557">
        <v>3000</v>
      </c>
      <c r="Z557" t="s">
        <v>56</v>
      </c>
      <c r="AA557">
        <v>3821</v>
      </c>
      <c r="AB557" t="s">
        <v>228</v>
      </c>
      <c r="AC557">
        <v>0</v>
      </c>
      <c r="AD557" t="s">
        <v>58</v>
      </c>
      <c r="AE557" s="1">
        <v>3226408</v>
      </c>
      <c r="AF557" s="1">
        <v>3181408</v>
      </c>
      <c r="AG557" s="1">
        <v>3181408</v>
      </c>
      <c r="AH557" s="1">
        <v>603200</v>
      </c>
      <c r="AI557" s="1">
        <v>1000000</v>
      </c>
      <c r="AJ557" s="1">
        <v>603200</v>
      </c>
      <c r="AK557" s="1">
        <v>603200</v>
      </c>
    </row>
    <row r="558" spans="1:37" hidden="1" x14ac:dyDescent="0.35">
      <c r="A558" t="str">
        <f t="shared" si="56"/>
        <v>1.1-00-2510_25036028_2538210</v>
      </c>
      <c r="B558" t="str">
        <f t="shared" ref="B558:B621" si="58">CONCATENATE(C558,P558,S558,V558,AA558,AC558)</f>
        <v>1.1-00-X0201401038210</v>
      </c>
      <c r="C558" t="s">
        <v>1027</v>
      </c>
      <c r="D558" t="s">
        <v>639</v>
      </c>
      <c r="E558" t="s">
        <v>643</v>
      </c>
      <c r="F558" t="s">
        <v>812</v>
      </c>
      <c r="G558" t="s">
        <v>815</v>
      </c>
      <c r="H558" t="s">
        <v>898</v>
      </c>
      <c r="I558" t="s">
        <v>900</v>
      </c>
      <c r="J558">
        <v>0</v>
      </c>
      <c r="K558" t="s">
        <v>255</v>
      </c>
      <c r="L558">
        <v>36</v>
      </c>
      <c r="M558" t="s">
        <v>931</v>
      </c>
      <c r="N558" t="s">
        <v>930</v>
      </c>
      <c r="O558" t="s">
        <v>932</v>
      </c>
      <c r="P558" t="s">
        <v>1034</v>
      </c>
      <c r="Q558" t="s">
        <v>644</v>
      </c>
      <c r="R558" t="s">
        <v>178</v>
      </c>
      <c r="S558" t="s">
        <v>1055</v>
      </c>
      <c r="T558" t="s">
        <v>657</v>
      </c>
      <c r="U558" s="5" t="s">
        <v>659</v>
      </c>
      <c r="V558" t="str">
        <f t="shared" si="57"/>
        <v>010</v>
      </c>
      <c r="W558" t="s">
        <v>658</v>
      </c>
      <c r="X558" t="s">
        <v>276</v>
      </c>
      <c r="Y558">
        <v>3000</v>
      </c>
      <c r="Z558" t="s">
        <v>56</v>
      </c>
      <c r="AA558">
        <v>3821</v>
      </c>
      <c r="AB558" t="s">
        <v>228</v>
      </c>
      <c r="AC558">
        <v>0</v>
      </c>
      <c r="AD558" t="s">
        <v>58</v>
      </c>
      <c r="AE558" s="1">
        <v>4800000.08</v>
      </c>
      <c r="AF558" s="1">
        <v>0</v>
      </c>
      <c r="AG558" s="1">
        <v>0</v>
      </c>
      <c r="AH558" s="1">
        <v>1896600</v>
      </c>
      <c r="AI558" s="1">
        <v>1000000</v>
      </c>
      <c r="AJ558" s="1">
        <v>1896600</v>
      </c>
      <c r="AK558" s="1">
        <v>1896600</v>
      </c>
    </row>
    <row r="559" spans="1:37" hidden="1" x14ac:dyDescent="0.35">
      <c r="A559" t="str">
        <f t="shared" si="56"/>
        <v>44110</v>
      </c>
      <c r="B559" t="str">
        <f t="shared" si="58"/>
        <v>1.1-00-X0205701044110</v>
      </c>
      <c r="C559" t="s">
        <v>1027</v>
      </c>
      <c r="D559" t="s">
        <v>639</v>
      </c>
      <c r="E559" t="s">
        <v>643</v>
      </c>
      <c r="P559" t="s">
        <v>1034</v>
      </c>
      <c r="Q559" t="s">
        <v>644</v>
      </c>
      <c r="R559" t="s">
        <v>178</v>
      </c>
      <c r="S559" t="s">
        <v>1081</v>
      </c>
      <c r="T559" t="s">
        <v>721</v>
      </c>
      <c r="U559" s="5" t="s">
        <v>469</v>
      </c>
      <c r="V559" t="str">
        <f t="shared" si="57"/>
        <v>010</v>
      </c>
      <c r="W559" t="s">
        <v>658</v>
      </c>
      <c r="X559" t="s">
        <v>276</v>
      </c>
      <c r="Y559">
        <v>4000</v>
      </c>
      <c r="Z559" t="s">
        <v>233</v>
      </c>
      <c r="AA559">
        <v>4411</v>
      </c>
      <c r="AB559" t="s">
        <v>231</v>
      </c>
      <c r="AC559">
        <v>0</v>
      </c>
      <c r="AD559" t="s">
        <v>469</v>
      </c>
      <c r="AE559" s="1">
        <v>0</v>
      </c>
      <c r="AF559" s="1">
        <v>0</v>
      </c>
      <c r="AG559" s="1">
        <v>0</v>
      </c>
      <c r="AH559" s="1">
        <v>1200000</v>
      </c>
      <c r="AI559" s="1">
        <v>1200000</v>
      </c>
      <c r="AJ559" s="1">
        <v>1200000</v>
      </c>
      <c r="AK559" s="1">
        <v>1200000</v>
      </c>
    </row>
    <row r="560" spans="1:37" hidden="1" x14ac:dyDescent="0.35">
      <c r="A560" t="str">
        <f t="shared" si="56"/>
        <v>1.1-00-2510_25036028_2551910</v>
      </c>
      <c r="B560" t="str">
        <f t="shared" si="58"/>
        <v>1.1-00-X0201401051910</v>
      </c>
      <c r="C560" t="s">
        <v>1027</v>
      </c>
      <c r="D560" t="s">
        <v>639</v>
      </c>
      <c r="E560" t="s">
        <v>643</v>
      </c>
      <c r="F560" t="s">
        <v>812</v>
      </c>
      <c r="G560" t="s">
        <v>815</v>
      </c>
      <c r="H560" t="s">
        <v>898</v>
      </c>
      <c r="I560" t="s">
        <v>900</v>
      </c>
      <c r="J560">
        <v>0</v>
      </c>
      <c r="K560" t="s">
        <v>255</v>
      </c>
      <c r="L560">
        <v>36</v>
      </c>
      <c r="M560" t="s">
        <v>931</v>
      </c>
      <c r="N560" t="s">
        <v>930</v>
      </c>
      <c r="O560" t="s">
        <v>932</v>
      </c>
      <c r="P560" t="s">
        <v>1034</v>
      </c>
      <c r="Q560" t="s">
        <v>644</v>
      </c>
      <c r="R560" t="s">
        <v>178</v>
      </c>
      <c r="S560" t="s">
        <v>1055</v>
      </c>
      <c r="T560" t="s">
        <v>657</v>
      </c>
      <c r="U560" s="5" t="s">
        <v>659</v>
      </c>
      <c r="V560" t="str">
        <f t="shared" si="57"/>
        <v>010</v>
      </c>
      <c r="W560" t="s">
        <v>658</v>
      </c>
      <c r="X560" t="s">
        <v>276</v>
      </c>
      <c r="Y560">
        <v>5000</v>
      </c>
      <c r="Z560" t="s">
        <v>118</v>
      </c>
      <c r="AA560">
        <v>5191</v>
      </c>
      <c r="AB560" t="s">
        <v>121</v>
      </c>
      <c r="AC560">
        <v>0</v>
      </c>
      <c r="AD560" t="s">
        <v>58</v>
      </c>
      <c r="AE560" s="1">
        <v>0</v>
      </c>
      <c r="AF560" s="1">
        <v>0</v>
      </c>
      <c r="AG560" s="1">
        <v>0</v>
      </c>
      <c r="AH560" s="1">
        <v>25000</v>
      </c>
      <c r="AI560" s="1">
        <v>0</v>
      </c>
      <c r="AJ560" s="1">
        <v>24821.68</v>
      </c>
      <c r="AK560" s="1">
        <v>24821.68</v>
      </c>
    </row>
    <row r="561" spans="1:37" hidden="1" x14ac:dyDescent="0.35">
      <c r="A561" t="str">
        <f t="shared" si="56"/>
        <v>1.1-00-2510_25036028_2552310</v>
      </c>
      <c r="B561" t="str">
        <f t="shared" si="58"/>
        <v>1.1-00-X0201401052310</v>
      </c>
      <c r="C561" t="s">
        <v>1027</v>
      </c>
      <c r="D561" t="s">
        <v>639</v>
      </c>
      <c r="E561" t="s">
        <v>643</v>
      </c>
      <c r="F561" t="s">
        <v>812</v>
      </c>
      <c r="G561" t="s">
        <v>815</v>
      </c>
      <c r="H561" t="s">
        <v>898</v>
      </c>
      <c r="I561" t="s">
        <v>900</v>
      </c>
      <c r="J561">
        <v>0</v>
      </c>
      <c r="K561" t="s">
        <v>255</v>
      </c>
      <c r="L561">
        <v>36</v>
      </c>
      <c r="M561" t="s">
        <v>931</v>
      </c>
      <c r="N561" t="s">
        <v>930</v>
      </c>
      <c r="O561" t="s">
        <v>932</v>
      </c>
      <c r="P561" t="s">
        <v>1034</v>
      </c>
      <c r="Q561" t="s">
        <v>644</v>
      </c>
      <c r="R561" t="s">
        <v>178</v>
      </c>
      <c r="S561" t="s">
        <v>1055</v>
      </c>
      <c r="T561" t="s">
        <v>657</v>
      </c>
      <c r="U561" s="5" t="s">
        <v>659</v>
      </c>
      <c r="V561" t="str">
        <f t="shared" si="57"/>
        <v>010</v>
      </c>
      <c r="W561" t="s">
        <v>658</v>
      </c>
      <c r="X561" t="s">
        <v>276</v>
      </c>
      <c r="Y561">
        <v>5000</v>
      </c>
      <c r="Z561" t="s">
        <v>118</v>
      </c>
      <c r="AA561">
        <v>5231</v>
      </c>
      <c r="AB561" t="s">
        <v>602</v>
      </c>
      <c r="AC561">
        <v>0</v>
      </c>
      <c r="AD561" t="s">
        <v>58</v>
      </c>
      <c r="AE561" s="1">
        <v>0</v>
      </c>
      <c r="AF561" s="1">
        <v>0</v>
      </c>
      <c r="AG561" s="1">
        <v>0</v>
      </c>
      <c r="AH561" s="1">
        <v>0</v>
      </c>
      <c r="AI561" s="1">
        <v>125000</v>
      </c>
      <c r="AJ561" s="1">
        <v>0</v>
      </c>
      <c r="AK561" s="1">
        <v>0</v>
      </c>
    </row>
    <row r="562" spans="1:37" hidden="1" x14ac:dyDescent="0.35">
      <c r="A562" t="str">
        <f t="shared" si="56"/>
        <v>1.1-00-2510_25036028_2556510</v>
      </c>
      <c r="B562" t="str">
        <f t="shared" si="58"/>
        <v>1.1-00-X0201401056510</v>
      </c>
      <c r="C562" t="s">
        <v>1027</v>
      </c>
      <c r="D562" t="s">
        <v>639</v>
      </c>
      <c r="E562" t="s">
        <v>643</v>
      </c>
      <c r="F562" t="s">
        <v>812</v>
      </c>
      <c r="G562" t="s">
        <v>815</v>
      </c>
      <c r="H562" t="s">
        <v>898</v>
      </c>
      <c r="I562" t="s">
        <v>900</v>
      </c>
      <c r="J562">
        <v>0</v>
      </c>
      <c r="K562" t="s">
        <v>255</v>
      </c>
      <c r="L562">
        <v>36</v>
      </c>
      <c r="M562" t="s">
        <v>931</v>
      </c>
      <c r="N562" t="s">
        <v>930</v>
      </c>
      <c r="O562" t="s">
        <v>932</v>
      </c>
      <c r="P562" t="s">
        <v>1034</v>
      </c>
      <c r="Q562" t="s">
        <v>644</v>
      </c>
      <c r="R562" t="s">
        <v>178</v>
      </c>
      <c r="S562" t="s">
        <v>1055</v>
      </c>
      <c r="T562" t="s">
        <v>657</v>
      </c>
      <c r="U562" s="5" t="s">
        <v>659</v>
      </c>
      <c r="V562" t="str">
        <f t="shared" si="57"/>
        <v>010</v>
      </c>
      <c r="W562" t="s">
        <v>658</v>
      </c>
      <c r="X562" t="s">
        <v>276</v>
      </c>
      <c r="Y562">
        <v>5000</v>
      </c>
      <c r="Z562" t="s">
        <v>118</v>
      </c>
      <c r="AA562">
        <v>5651</v>
      </c>
      <c r="AB562" t="s">
        <v>442</v>
      </c>
      <c r="AC562">
        <v>0</v>
      </c>
      <c r="AD562" t="s">
        <v>58</v>
      </c>
      <c r="AE562" s="1">
        <v>0</v>
      </c>
      <c r="AF562" s="1">
        <v>0</v>
      </c>
      <c r="AG562" s="1">
        <v>0</v>
      </c>
      <c r="AH562" s="1">
        <v>0</v>
      </c>
      <c r="AI562" s="1">
        <v>10000</v>
      </c>
      <c r="AJ562" s="1">
        <v>0</v>
      </c>
      <c r="AK562" s="1">
        <v>0</v>
      </c>
    </row>
    <row r="563" spans="1:37" hidden="1" x14ac:dyDescent="0.35">
      <c r="A563" t="str">
        <f t="shared" si="56"/>
        <v>2.5-02-2508_25623015_2532510</v>
      </c>
      <c r="B563" t="str">
        <f t="shared" si="58"/>
        <v>2.5-02-X0201300932510</v>
      </c>
      <c r="C563" t="s">
        <v>1028</v>
      </c>
      <c r="D563" t="s">
        <v>778</v>
      </c>
      <c r="E563" t="s">
        <v>779</v>
      </c>
      <c r="F563" t="s">
        <v>997</v>
      </c>
      <c r="G563" t="s">
        <v>998</v>
      </c>
      <c r="H563" t="s">
        <v>868</v>
      </c>
      <c r="I563" t="s">
        <v>870</v>
      </c>
      <c r="J563">
        <v>6</v>
      </c>
      <c r="K563" t="s">
        <v>164</v>
      </c>
      <c r="L563">
        <v>23</v>
      </c>
      <c r="M563" t="s">
        <v>179</v>
      </c>
      <c r="N563" t="s">
        <v>872</v>
      </c>
      <c r="O563" t="s">
        <v>873</v>
      </c>
      <c r="P563" t="s">
        <v>1034</v>
      </c>
      <c r="Q563" t="s">
        <v>644</v>
      </c>
      <c r="R563" t="s">
        <v>178</v>
      </c>
      <c r="S563" t="s">
        <v>1106</v>
      </c>
      <c r="T563" t="s">
        <v>780</v>
      </c>
      <c r="U563" s="5" t="s">
        <v>179</v>
      </c>
      <c r="V563" t="str">
        <f t="shared" si="57"/>
        <v>009</v>
      </c>
      <c r="W563" t="s">
        <v>700</v>
      </c>
      <c r="X563" t="s">
        <v>180</v>
      </c>
      <c r="Y563">
        <v>3000</v>
      </c>
      <c r="Z563" t="s">
        <v>56</v>
      </c>
      <c r="AA563">
        <v>3251</v>
      </c>
      <c r="AB563" t="s">
        <v>137</v>
      </c>
      <c r="AC563">
        <v>0</v>
      </c>
      <c r="AD563" t="s">
        <v>58</v>
      </c>
      <c r="AE563" s="1">
        <v>9003456</v>
      </c>
      <c r="AF563" s="1">
        <v>9003456</v>
      </c>
      <c r="AG563" s="1">
        <v>9003456</v>
      </c>
      <c r="AH563" s="1">
        <v>7202764.7999999998</v>
      </c>
      <c r="AI563" s="1">
        <v>9003456</v>
      </c>
      <c r="AJ563" s="1">
        <v>6602534.4000000004</v>
      </c>
      <c r="AK563" s="1">
        <v>6602534.4000000004</v>
      </c>
    </row>
    <row r="564" spans="1:37" hidden="1" x14ac:dyDescent="0.35">
      <c r="A564" t="str">
        <f t="shared" si="56"/>
        <v>1.1-00-2510_25036028_2556710</v>
      </c>
      <c r="B564" t="str">
        <f t="shared" si="58"/>
        <v>1.1-00-X0201401056710</v>
      </c>
      <c r="C564" t="s">
        <v>1027</v>
      </c>
      <c r="D564" t="s">
        <v>639</v>
      </c>
      <c r="E564" t="s">
        <v>643</v>
      </c>
      <c r="F564" t="s">
        <v>812</v>
      </c>
      <c r="G564" t="s">
        <v>815</v>
      </c>
      <c r="H564" t="s">
        <v>898</v>
      </c>
      <c r="I564" t="s">
        <v>900</v>
      </c>
      <c r="J564">
        <v>0</v>
      </c>
      <c r="K564" t="s">
        <v>255</v>
      </c>
      <c r="L564">
        <v>36</v>
      </c>
      <c r="M564" t="s">
        <v>931</v>
      </c>
      <c r="N564" t="s">
        <v>930</v>
      </c>
      <c r="O564" t="s">
        <v>932</v>
      </c>
      <c r="P564" t="s">
        <v>1034</v>
      </c>
      <c r="Q564" t="s">
        <v>644</v>
      </c>
      <c r="R564" t="s">
        <v>178</v>
      </c>
      <c r="S564" t="s">
        <v>1055</v>
      </c>
      <c r="T564" t="s">
        <v>657</v>
      </c>
      <c r="U564" s="5" t="s">
        <v>659</v>
      </c>
      <c r="V564" t="str">
        <f t="shared" si="57"/>
        <v>010</v>
      </c>
      <c r="W564" t="s">
        <v>658</v>
      </c>
      <c r="X564" t="s">
        <v>276</v>
      </c>
      <c r="Y564">
        <v>5000</v>
      </c>
      <c r="Z564" t="s">
        <v>118</v>
      </c>
      <c r="AA564">
        <v>5671</v>
      </c>
      <c r="AB564" t="s">
        <v>407</v>
      </c>
      <c r="AC564">
        <v>0</v>
      </c>
      <c r="AD564" t="s">
        <v>58</v>
      </c>
      <c r="AE564" s="1">
        <v>0</v>
      </c>
      <c r="AF564" s="1">
        <v>0</v>
      </c>
      <c r="AG564" s="1">
        <v>0</v>
      </c>
      <c r="AH564" s="1">
        <v>78000</v>
      </c>
      <c r="AI564" s="1">
        <v>0</v>
      </c>
      <c r="AJ564" s="1">
        <v>63892.800000000003</v>
      </c>
      <c r="AK564" s="1">
        <v>63892.800000000003</v>
      </c>
    </row>
    <row r="565" spans="1:37" hidden="1" x14ac:dyDescent="0.35">
      <c r="A565" t="str">
        <f t="shared" si="56"/>
        <v>1.1-00-2511_25249033_25615141</v>
      </c>
      <c r="B565" t="str">
        <f t="shared" si="58"/>
        <v>1.1-00-X07037023615141</v>
      </c>
      <c r="C565" t="s">
        <v>1027</v>
      </c>
      <c r="D565" t="s">
        <v>639</v>
      </c>
      <c r="E565" t="s">
        <v>643</v>
      </c>
      <c r="F565" t="s">
        <v>812</v>
      </c>
      <c r="G565" t="s">
        <v>815</v>
      </c>
      <c r="H565" t="s">
        <v>822</v>
      </c>
      <c r="I565" t="s">
        <v>824</v>
      </c>
      <c r="J565">
        <v>2</v>
      </c>
      <c r="K565" t="s">
        <v>148</v>
      </c>
      <c r="L565">
        <v>49</v>
      </c>
      <c r="M565" t="s">
        <v>149</v>
      </c>
      <c r="N565" t="s">
        <v>823</v>
      </c>
      <c r="O565" t="s">
        <v>825</v>
      </c>
      <c r="P565" t="s">
        <v>1037</v>
      </c>
      <c r="Q565" t="s">
        <v>684</v>
      </c>
      <c r="R565" t="s">
        <v>147</v>
      </c>
      <c r="S565" t="s">
        <v>1068</v>
      </c>
      <c r="T565" t="s">
        <v>694</v>
      </c>
      <c r="U565" s="5" t="s">
        <v>149</v>
      </c>
      <c r="V565" t="str">
        <f t="shared" si="57"/>
        <v>023</v>
      </c>
      <c r="W565" t="s">
        <v>695</v>
      </c>
      <c r="X565" t="s">
        <v>150</v>
      </c>
      <c r="Y565">
        <v>6000</v>
      </c>
      <c r="Z565" t="s">
        <v>146</v>
      </c>
      <c r="AA565">
        <v>6151</v>
      </c>
      <c r="AB565" t="s">
        <v>153</v>
      </c>
      <c r="AC565">
        <v>41</v>
      </c>
      <c r="AD565" t="s">
        <v>58</v>
      </c>
      <c r="AE565" s="1">
        <v>0</v>
      </c>
      <c r="AF565" s="1">
        <v>0</v>
      </c>
      <c r="AG565" s="1">
        <v>0</v>
      </c>
      <c r="AH565" s="1">
        <v>98439476.290000007</v>
      </c>
      <c r="AI565" s="1">
        <v>0</v>
      </c>
      <c r="AJ565" s="1">
        <v>92738547.920000002</v>
      </c>
      <c r="AK565" s="1">
        <v>65123492.420000002</v>
      </c>
    </row>
    <row r="566" spans="1:37" hidden="1" x14ac:dyDescent="0.35">
      <c r="A566" t="str">
        <f t="shared" si="56"/>
        <v>1.1-00-2511_25249033_25615142</v>
      </c>
      <c r="B566" t="str">
        <f t="shared" si="58"/>
        <v>1.1-00-X07037023615142</v>
      </c>
      <c r="C566" t="s">
        <v>1027</v>
      </c>
      <c r="D566" t="s">
        <v>639</v>
      </c>
      <c r="E566" t="s">
        <v>643</v>
      </c>
      <c r="F566" t="s">
        <v>812</v>
      </c>
      <c r="G566" t="s">
        <v>815</v>
      </c>
      <c r="H566" t="s">
        <v>822</v>
      </c>
      <c r="I566" t="s">
        <v>824</v>
      </c>
      <c r="J566">
        <v>2</v>
      </c>
      <c r="K566" t="s">
        <v>148</v>
      </c>
      <c r="L566">
        <v>49</v>
      </c>
      <c r="M566" t="s">
        <v>149</v>
      </c>
      <c r="N566" t="s">
        <v>823</v>
      </c>
      <c r="O566" t="s">
        <v>825</v>
      </c>
      <c r="P566" t="s">
        <v>1037</v>
      </c>
      <c r="Q566" t="s">
        <v>684</v>
      </c>
      <c r="R566" t="s">
        <v>147</v>
      </c>
      <c r="S566" t="s">
        <v>1068</v>
      </c>
      <c r="T566" t="s">
        <v>694</v>
      </c>
      <c r="U566" s="5" t="s">
        <v>149</v>
      </c>
      <c r="V566" t="str">
        <f t="shared" si="57"/>
        <v>023</v>
      </c>
      <c r="W566" t="s">
        <v>695</v>
      </c>
      <c r="X566" t="s">
        <v>150</v>
      </c>
      <c r="Y566">
        <v>6000</v>
      </c>
      <c r="Z566" t="s">
        <v>146</v>
      </c>
      <c r="AA566">
        <v>6151</v>
      </c>
      <c r="AB566" t="s">
        <v>153</v>
      </c>
      <c r="AC566">
        <v>42</v>
      </c>
      <c r="AD566" t="s">
        <v>301</v>
      </c>
      <c r="AE566" s="1">
        <v>0</v>
      </c>
      <c r="AF566" s="1">
        <v>0</v>
      </c>
      <c r="AG566" s="1">
        <v>0</v>
      </c>
      <c r="AH566" s="1">
        <v>28055191.829999998</v>
      </c>
      <c r="AI566" s="1">
        <v>0</v>
      </c>
      <c r="AJ566" s="1">
        <v>0</v>
      </c>
      <c r="AK566" s="1">
        <v>0</v>
      </c>
    </row>
    <row r="567" spans="1:37" hidden="1" x14ac:dyDescent="0.35">
      <c r="A567" t="str">
        <f t="shared" si="56"/>
        <v>1.1-00-2511_25249033_2561510</v>
      </c>
      <c r="B567" t="str">
        <f t="shared" si="58"/>
        <v>1.1-00-X0703702361510</v>
      </c>
      <c r="C567" t="s">
        <v>1027</v>
      </c>
      <c r="D567" t="s">
        <v>639</v>
      </c>
      <c r="E567" t="s">
        <v>643</v>
      </c>
      <c r="F567" t="s">
        <v>812</v>
      </c>
      <c r="G567" t="s">
        <v>815</v>
      </c>
      <c r="H567" t="s">
        <v>822</v>
      </c>
      <c r="I567" t="s">
        <v>824</v>
      </c>
      <c r="J567">
        <v>2</v>
      </c>
      <c r="K567" t="s">
        <v>148</v>
      </c>
      <c r="L567">
        <v>49</v>
      </c>
      <c r="M567" t="s">
        <v>149</v>
      </c>
      <c r="N567" t="s">
        <v>823</v>
      </c>
      <c r="O567" t="s">
        <v>825</v>
      </c>
      <c r="P567" t="s">
        <v>1037</v>
      </c>
      <c r="Q567" t="s">
        <v>684</v>
      </c>
      <c r="R567" t="s">
        <v>147</v>
      </c>
      <c r="S567" t="s">
        <v>1068</v>
      </c>
      <c r="T567" t="s">
        <v>694</v>
      </c>
      <c r="U567" s="5" t="s">
        <v>149</v>
      </c>
      <c r="V567" t="str">
        <f t="shared" si="57"/>
        <v>023</v>
      </c>
      <c r="W567" t="s">
        <v>695</v>
      </c>
      <c r="X567" t="s">
        <v>150</v>
      </c>
      <c r="Y567">
        <v>6000</v>
      </c>
      <c r="Z567" t="s">
        <v>146</v>
      </c>
      <c r="AA567">
        <v>6151</v>
      </c>
      <c r="AB567" t="s">
        <v>153</v>
      </c>
      <c r="AC567">
        <v>0</v>
      </c>
      <c r="AD567" t="s">
        <v>58</v>
      </c>
      <c r="AE567" s="1">
        <v>10186470.58</v>
      </c>
      <c r="AF567" s="1">
        <v>10186470.57</v>
      </c>
      <c r="AG567" s="1">
        <v>9383995.3000000007</v>
      </c>
      <c r="AH567" s="1">
        <v>56764356.049999997</v>
      </c>
      <c r="AI567" s="1">
        <v>21369154.550000001</v>
      </c>
      <c r="AJ567" s="1">
        <v>54981325.990000002</v>
      </c>
      <c r="AK567" s="1">
        <v>22974249.370000001</v>
      </c>
    </row>
    <row r="568" spans="1:37" hidden="1" x14ac:dyDescent="0.35">
      <c r="A568" t="str">
        <f t="shared" si="56"/>
        <v>1.1-00-2509_25129021_2533910</v>
      </c>
      <c r="B568" t="str">
        <f t="shared" si="58"/>
        <v>1.1-00-X0703602233910</v>
      </c>
      <c r="C568" t="s">
        <v>1027</v>
      </c>
      <c r="D568" t="s">
        <v>639</v>
      </c>
      <c r="E568" t="s">
        <v>643</v>
      </c>
      <c r="F568" t="s">
        <v>812</v>
      </c>
      <c r="G568" t="s">
        <v>815</v>
      </c>
      <c r="H568" t="s">
        <v>855</v>
      </c>
      <c r="I568" t="s">
        <v>857</v>
      </c>
      <c r="J568">
        <v>1</v>
      </c>
      <c r="K568" t="s">
        <v>472</v>
      </c>
      <c r="L568">
        <v>29</v>
      </c>
      <c r="M568" t="s">
        <v>473</v>
      </c>
      <c r="N568" t="s">
        <v>884</v>
      </c>
      <c r="O568" t="s">
        <v>885</v>
      </c>
      <c r="P568" t="s">
        <v>1037</v>
      </c>
      <c r="Q568" t="s">
        <v>684</v>
      </c>
      <c r="R568" t="s">
        <v>147</v>
      </c>
      <c r="S568" t="s">
        <v>1082</v>
      </c>
      <c r="T568" t="s">
        <v>722</v>
      </c>
      <c r="U568" s="5" t="s">
        <v>473</v>
      </c>
      <c r="V568" t="str">
        <f t="shared" si="57"/>
        <v>022</v>
      </c>
      <c r="W568" t="s">
        <v>723</v>
      </c>
      <c r="X568" t="s">
        <v>474</v>
      </c>
      <c r="Y568">
        <v>3000</v>
      </c>
      <c r="Z568" t="s">
        <v>56</v>
      </c>
      <c r="AA568">
        <v>3391</v>
      </c>
      <c r="AB568" t="s">
        <v>129</v>
      </c>
      <c r="AC568">
        <v>0</v>
      </c>
      <c r="AD568" t="s">
        <v>58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</row>
    <row r="569" spans="1:37" hidden="1" x14ac:dyDescent="0.35">
      <c r="A569" t="str">
        <f t="shared" si="56"/>
        <v>1.1-00-2509_25227019_2535810</v>
      </c>
      <c r="B569" t="str">
        <f t="shared" si="58"/>
        <v>1.1-00-X0703502135810</v>
      </c>
      <c r="C569" t="s">
        <v>1027</v>
      </c>
      <c r="D569" t="s">
        <v>639</v>
      </c>
      <c r="E569" t="s">
        <v>643</v>
      </c>
      <c r="F569" t="s">
        <v>812</v>
      </c>
      <c r="G569" t="s">
        <v>815</v>
      </c>
      <c r="H569" t="s">
        <v>855</v>
      </c>
      <c r="I569" t="s">
        <v>857</v>
      </c>
      <c r="J569">
        <v>2</v>
      </c>
      <c r="K569" t="s">
        <v>148</v>
      </c>
      <c r="L569">
        <v>27</v>
      </c>
      <c r="M569" t="s">
        <v>881</v>
      </c>
      <c r="N569" t="s">
        <v>880</v>
      </c>
      <c r="O569" t="s">
        <v>192</v>
      </c>
      <c r="P569" t="s">
        <v>1037</v>
      </c>
      <c r="Q569" t="s">
        <v>684</v>
      </c>
      <c r="R569" t="s">
        <v>147</v>
      </c>
      <c r="S569" t="s">
        <v>1077</v>
      </c>
      <c r="T569" t="s">
        <v>713</v>
      </c>
      <c r="U569" s="5" t="s">
        <v>191</v>
      </c>
      <c r="V569" t="str">
        <f t="shared" si="57"/>
        <v>021</v>
      </c>
      <c r="W569" t="s">
        <v>714</v>
      </c>
      <c r="X569" t="s">
        <v>192</v>
      </c>
      <c r="Y569">
        <v>3000</v>
      </c>
      <c r="Z569" t="s">
        <v>56</v>
      </c>
      <c r="AA569">
        <v>3581</v>
      </c>
      <c r="AB569" t="s">
        <v>190</v>
      </c>
      <c r="AC569">
        <v>0</v>
      </c>
      <c r="AD569" t="s">
        <v>58</v>
      </c>
      <c r="AE569" s="1">
        <v>63446338.829999998</v>
      </c>
      <c r="AF569" s="1">
        <v>63446338.060000002</v>
      </c>
      <c r="AG569" s="1">
        <v>62286339.219999999</v>
      </c>
      <c r="AH569" s="1">
        <v>54655830.439999998</v>
      </c>
      <c r="AI569" s="1">
        <v>10000000</v>
      </c>
      <c r="AJ569" s="1">
        <v>52300942.960000001</v>
      </c>
      <c r="AK569" s="1">
        <v>52300942.960000001</v>
      </c>
    </row>
    <row r="570" spans="1:37" hidden="1" x14ac:dyDescent="0.35">
      <c r="A570" t="str">
        <f t="shared" si="56"/>
        <v>1.1-00-2511_25249033_2561510</v>
      </c>
      <c r="B570" t="str">
        <f t="shared" si="58"/>
        <v>1.6-09-X0703702361510</v>
      </c>
      <c r="C570" t="s">
        <v>1121</v>
      </c>
      <c r="D570" t="s">
        <v>634</v>
      </c>
      <c r="E570" t="s">
        <v>635</v>
      </c>
      <c r="F570" t="s">
        <v>812</v>
      </c>
      <c r="G570" t="s">
        <v>815</v>
      </c>
      <c r="H570" t="s">
        <v>822</v>
      </c>
      <c r="I570" t="s">
        <v>824</v>
      </c>
      <c r="J570">
        <v>2</v>
      </c>
      <c r="K570" t="s">
        <v>148</v>
      </c>
      <c r="L570">
        <v>49</v>
      </c>
      <c r="M570" t="s">
        <v>149</v>
      </c>
      <c r="N570" t="s">
        <v>823</v>
      </c>
      <c r="O570" t="s">
        <v>825</v>
      </c>
      <c r="P570" t="s">
        <v>1037</v>
      </c>
      <c r="Q570" t="s">
        <v>140</v>
      </c>
      <c r="R570" t="s">
        <v>147</v>
      </c>
      <c r="S570" t="s">
        <v>1068</v>
      </c>
      <c r="T570" t="s">
        <v>141</v>
      </c>
      <c r="U570" s="5" t="s">
        <v>149</v>
      </c>
      <c r="V570" t="s">
        <v>1073</v>
      </c>
      <c r="W570" t="s">
        <v>142</v>
      </c>
      <c r="X570" t="s">
        <v>150</v>
      </c>
      <c r="Y570">
        <v>6000</v>
      </c>
      <c r="Z570" t="s">
        <v>146</v>
      </c>
      <c r="AA570">
        <v>6151</v>
      </c>
      <c r="AB570" t="s">
        <v>153</v>
      </c>
      <c r="AC570">
        <v>0</v>
      </c>
      <c r="AD570" t="s">
        <v>58</v>
      </c>
      <c r="AE570" s="1">
        <v>15000000</v>
      </c>
      <c r="AF570" s="1">
        <v>13656035.789999999</v>
      </c>
      <c r="AG570" s="1">
        <v>10532732.02</v>
      </c>
      <c r="AH570" s="1">
        <v>0</v>
      </c>
      <c r="AI570" s="1">
        <v>0</v>
      </c>
      <c r="AJ570" s="1">
        <v>0</v>
      </c>
      <c r="AK570" s="1">
        <v>0</v>
      </c>
    </row>
    <row r="571" spans="1:37" hidden="1" x14ac:dyDescent="0.35">
      <c r="A571" t="str">
        <f t="shared" si="56"/>
        <v>1.1-00-2511_25248033_2561510</v>
      </c>
      <c r="B571" t="str">
        <f t="shared" si="58"/>
        <v>1.1-00-X0703802361510</v>
      </c>
      <c r="C571" t="s">
        <v>1027</v>
      </c>
      <c r="D571" t="s">
        <v>639</v>
      </c>
      <c r="E571" t="s">
        <v>643</v>
      </c>
      <c r="F571" t="s">
        <v>812</v>
      </c>
      <c r="G571" t="s">
        <v>815</v>
      </c>
      <c r="H571" t="s">
        <v>822</v>
      </c>
      <c r="I571" t="s">
        <v>824</v>
      </c>
      <c r="J571">
        <v>2</v>
      </c>
      <c r="K571" t="s">
        <v>148</v>
      </c>
      <c r="L571">
        <v>48</v>
      </c>
      <c r="M571" t="s">
        <v>419</v>
      </c>
      <c r="N571" t="s">
        <v>823</v>
      </c>
      <c r="O571" t="s">
        <v>825</v>
      </c>
      <c r="P571" t="s">
        <v>1037</v>
      </c>
      <c r="Q571" t="s">
        <v>684</v>
      </c>
      <c r="R571" t="s">
        <v>147</v>
      </c>
      <c r="S571" t="s">
        <v>1069</v>
      </c>
      <c r="T571" t="s">
        <v>697</v>
      </c>
      <c r="U571" s="5" t="s">
        <v>419</v>
      </c>
      <c r="V571" t="str">
        <f t="shared" ref="V571:V583" si="59">LEFT(W571,3)</f>
        <v>023</v>
      </c>
      <c r="W571" t="s">
        <v>695</v>
      </c>
      <c r="X571" t="s">
        <v>150</v>
      </c>
      <c r="Y571">
        <v>6000</v>
      </c>
      <c r="Z571" t="s">
        <v>146</v>
      </c>
      <c r="AA571">
        <v>6151</v>
      </c>
      <c r="AB571" t="s">
        <v>153</v>
      </c>
      <c r="AC571">
        <v>0</v>
      </c>
      <c r="AD571" t="s">
        <v>58</v>
      </c>
      <c r="AE571" s="1">
        <v>27730027.27</v>
      </c>
      <c r="AF571" s="1">
        <v>27730027.27</v>
      </c>
      <c r="AG571" s="1">
        <v>20240306.289999999</v>
      </c>
      <c r="AH571" s="1">
        <v>12099443.810000001</v>
      </c>
      <c r="AI571" s="1">
        <v>30000000</v>
      </c>
      <c r="AJ571" s="1">
        <v>12099443.82</v>
      </c>
      <c r="AK571" s="1">
        <v>11916428.449999999</v>
      </c>
    </row>
    <row r="572" spans="1:37" hidden="1" x14ac:dyDescent="0.35">
      <c r="A572" t="str">
        <f t="shared" si="56"/>
        <v>1.1-00-2509_25226018_2535710</v>
      </c>
      <c r="B572" t="str">
        <f t="shared" si="58"/>
        <v>1.1-00-X0703402035710</v>
      </c>
      <c r="C572" t="s">
        <v>1027</v>
      </c>
      <c r="D572" t="s">
        <v>639</v>
      </c>
      <c r="E572" t="s">
        <v>643</v>
      </c>
      <c r="F572" t="s">
        <v>812</v>
      </c>
      <c r="G572" t="s">
        <v>815</v>
      </c>
      <c r="H572" t="s">
        <v>855</v>
      </c>
      <c r="I572" t="s">
        <v>857</v>
      </c>
      <c r="J572">
        <v>2</v>
      </c>
      <c r="K572" t="s">
        <v>148</v>
      </c>
      <c r="L572">
        <v>26</v>
      </c>
      <c r="M572" t="s">
        <v>200</v>
      </c>
      <c r="N572" t="s">
        <v>894</v>
      </c>
      <c r="O572" t="s">
        <v>201</v>
      </c>
      <c r="P572" t="s">
        <v>1037</v>
      </c>
      <c r="Q572" t="s">
        <v>684</v>
      </c>
      <c r="R572" t="s">
        <v>147</v>
      </c>
      <c r="S572" t="s">
        <v>1083</v>
      </c>
      <c r="T572" t="s">
        <v>724</v>
      </c>
      <c r="U572" s="5" t="s">
        <v>200</v>
      </c>
      <c r="V572" t="str">
        <f t="shared" si="59"/>
        <v>020</v>
      </c>
      <c r="W572" t="s">
        <v>725</v>
      </c>
      <c r="X572" t="s">
        <v>201</v>
      </c>
      <c r="Y572">
        <v>3000</v>
      </c>
      <c r="Z572" t="s">
        <v>56</v>
      </c>
      <c r="AA572">
        <v>3571</v>
      </c>
      <c r="AB572" t="s">
        <v>392</v>
      </c>
      <c r="AC572">
        <v>0</v>
      </c>
      <c r="AD572" t="s">
        <v>58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</row>
    <row r="573" spans="1:37" hidden="1" x14ac:dyDescent="0.35">
      <c r="A573" t="str">
        <f t="shared" si="56"/>
        <v>1.1-00-2509_25227019_2535810</v>
      </c>
      <c r="B573" t="str">
        <f t="shared" si="58"/>
        <v>2.5-02-X0703502135810</v>
      </c>
      <c r="C573" t="s">
        <v>1028</v>
      </c>
      <c r="D573" t="s">
        <v>778</v>
      </c>
      <c r="E573" t="s">
        <v>779</v>
      </c>
      <c r="F573" t="s">
        <v>812</v>
      </c>
      <c r="G573" t="s">
        <v>815</v>
      </c>
      <c r="H573" t="s">
        <v>855</v>
      </c>
      <c r="I573" t="s">
        <v>857</v>
      </c>
      <c r="J573">
        <v>2</v>
      </c>
      <c r="K573" t="s">
        <v>148</v>
      </c>
      <c r="L573">
        <v>27</v>
      </c>
      <c r="M573" t="s">
        <v>881</v>
      </c>
      <c r="N573" t="s">
        <v>880</v>
      </c>
      <c r="O573" t="s">
        <v>192</v>
      </c>
      <c r="P573" t="s">
        <v>1037</v>
      </c>
      <c r="Q573" t="s">
        <v>684</v>
      </c>
      <c r="R573" t="s">
        <v>147</v>
      </c>
      <c r="S573" t="s">
        <v>1077</v>
      </c>
      <c r="T573" t="s">
        <v>713</v>
      </c>
      <c r="U573" s="5" t="s">
        <v>191</v>
      </c>
      <c r="V573" t="str">
        <f t="shared" si="59"/>
        <v>021</v>
      </c>
      <c r="W573" t="s">
        <v>714</v>
      </c>
      <c r="X573" t="s">
        <v>192</v>
      </c>
      <c r="Y573">
        <v>3000</v>
      </c>
      <c r="Z573" t="s">
        <v>56</v>
      </c>
      <c r="AA573">
        <v>3581</v>
      </c>
      <c r="AB573" t="s">
        <v>190</v>
      </c>
      <c r="AC573">
        <v>0</v>
      </c>
      <c r="AD573" t="s">
        <v>58</v>
      </c>
      <c r="AE573" s="1">
        <v>132529588.31</v>
      </c>
      <c r="AF573" s="1">
        <v>132529588.31</v>
      </c>
      <c r="AG573" s="1">
        <v>132529588.31</v>
      </c>
      <c r="AH573" s="1">
        <v>191627198.15000001</v>
      </c>
      <c r="AI573" s="1">
        <v>100000000</v>
      </c>
      <c r="AJ573" s="1">
        <v>191627198.13999999</v>
      </c>
      <c r="AK573" s="1">
        <v>191627198.13999999</v>
      </c>
    </row>
    <row r="574" spans="1:37" hidden="1" x14ac:dyDescent="0.35">
      <c r="A574" t="str">
        <f t="shared" si="56"/>
        <v>1.1-00-2504_2557005_2542110</v>
      </c>
      <c r="B574" t="str">
        <f t="shared" si="58"/>
        <v>1.1-00-X0401901342110</v>
      </c>
      <c r="C574" t="s">
        <v>1027</v>
      </c>
      <c r="D574" t="s">
        <v>639</v>
      </c>
      <c r="E574" t="s">
        <v>643</v>
      </c>
      <c r="F574" t="s">
        <v>812</v>
      </c>
      <c r="G574" t="s">
        <v>815</v>
      </c>
      <c r="H574" t="s">
        <v>808</v>
      </c>
      <c r="I574" t="s">
        <v>60</v>
      </c>
      <c r="J574">
        <v>5</v>
      </c>
      <c r="K574" t="s">
        <v>810</v>
      </c>
      <c r="L574">
        <v>7</v>
      </c>
      <c r="M574" t="s">
        <v>61</v>
      </c>
      <c r="N574" t="s">
        <v>809</v>
      </c>
      <c r="O574" t="s">
        <v>811</v>
      </c>
      <c r="P574" t="s">
        <v>1032</v>
      </c>
      <c r="Q574" t="s">
        <v>636</v>
      </c>
      <c r="R574" t="s">
        <v>60</v>
      </c>
      <c r="S574" t="s">
        <v>1050</v>
      </c>
      <c r="T574" t="s">
        <v>637</v>
      </c>
      <c r="U574" s="5" t="s">
        <v>61</v>
      </c>
      <c r="V574" t="str">
        <f t="shared" si="59"/>
        <v>013</v>
      </c>
      <c r="W574" t="s">
        <v>638</v>
      </c>
      <c r="X574" t="s">
        <v>62</v>
      </c>
      <c r="Y574">
        <v>4000</v>
      </c>
      <c r="Z574" t="s">
        <v>233</v>
      </c>
      <c r="AA574">
        <v>4211</v>
      </c>
      <c r="AB574" t="s">
        <v>291</v>
      </c>
      <c r="AC574">
        <v>0</v>
      </c>
      <c r="AD574" t="s">
        <v>58</v>
      </c>
      <c r="AE574" s="1">
        <v>2105566.7599999998</v>
      </c>
      <c r="AF574" s="1">
        <v>2105566.7599999998</v>
      </c>
      <c r="AG574" s="1">
        <v>2105566.7599999998</v>
      </c>
      <c r="AH574" s="1">
        <v>2200000</v>
      </c>
      <c r="AI574" s="1">
        <v>2200000</v>
      </c>
      <c r="AJ574" s="1">
        <v>2105566.7599999998</v>
      </c>
      <c r="AK574" s="1">
        <v>2105566.7599999998</v>
      </c>
    </row>
    <row r="575" spans="1:37" hidden="1" x14ac:dyDescent="0.35">
      <c r="A575" t="str">
        <f t="shared" si="56"/>
        <v>1.1-00-2504_2555004_2537910</v>
      </c>
      <c r="B575" t="str">
        <f t="shared" si="58"/>
        <v>1.1-00-X0401801237910</v>
      </c>
      <c r="C575" t="s">
        <v>1027</v>
      </c>
      <c r="D575" t="s">
        <v>639</v>
      </c>
      <c r="E575" t="s">
        <v>643</v>
      </c>
      <c r="F575" t="s">
        <v>812</v>
      </c>
      <c r="G575" t="s">
        <v>815</v>
      </c>
      <c r="H575" t="s">
        <v>808</v>
      </c>
      <c r="I575" t="s">
        <v>60</v>
      </c>
      <c r="J575">
        <v>5</v>
      </c>
      <c r="K575" t="s">
        <v>810</v>
      </c>
      <c r="L575">
        <v>5</v>
      </c>
      <c r="M575" t="s">
        <v>297</v>
      </c>
      <c r="N575" t="s">
        <v>817</v>
      </c>
      <c r="O575" t="s">
        <v>298</v>
      </c>
      <c r="P575" t="s">
        <v>1032</v>
      </c>
      <c r="Q575" t="s">
        <v>636</v>
      </c>
      <c r="R575" t="s">
        <v>60</v>
      </c>
      <c r="S575" t="s">
        <v>1053</v>
      </c>
      <c r="T575" t="s">
        <v>647</v>
      </c>
      <c r="U575" s="5" t="s">
        <v>297</v>
      </c>
      <c r="V575" t="str">
        <f t="shared" si="59"/>
        <v>012</v>
      </c>
      <c r="W575" t="s">
        <v>648</v>
      </c>
      <c r="X575" t="s">
        <v>298</v>
      </c>
      <c r="Y575">
        <v>3000</v>
      </c>
      <c r="Z575" t="s">
        <v>56</v>
      </c>
      <c r="AA575">
        <v>3791</v>
      </c>
      <c r="AB575" t="s">
        <v>280</v>
      </c>
      <c r="AC575">
        <v>0</v>
      </c>
      <c r="AD575" t="s">
        <v>58</v>
      </c>
      <c r="AE575" s="1">
        <v>1771</v>
      </c>
      <c r="AF575" s="1">
        <v>1771</v>
      </c>
      <c r="AG575" s="1">
        <v>1771</v>
      </c>
      <c r="AH575" s="1">
        <v>0</v>
      </c>
      <c r="AI575" s="1">
        <v>3500</v>
      </c>
      <c r="AJ575" s="1">
        <v>0</v>
      </c>
      <c r="AK575" s="1">
        <v>0</v>
      </c>
    </row>
    <row r="576" spans="1:37" hidden="1" x14ac:dyDescent="0.35">
      <c r="A576" t="str">
        <f t="shared" si="56"/>
        <v>1.1-00-2504_2557005_2542510</v>
      </c>
      <c r="B576" t="str">
        <f t="shared" si="58"/>
        <v>1.5-01-X0401901342510</v>
      </c>
      <c r="C576" t="s">
        <v>1109</v>
      </c>
      <c r="D576" t="s">
        <v>774</v>
      </c>
      <c r="E576" t="s">
        <v>775</v>
      </c>
      <c r="F576" t="s">
        <v>812</v>
      </c>
      <c r="G576" t="s">
        <v>815</v>
      </c>
      <c r="H576" t="s">
        <v>808</v>
      </c>
      <c r="I576" t="s">
        <v>60</v>
      </c>
      <c r="J576">
        <v>5</v>
      </c>
      <c r="K576" t="s">
        <v>810</v>
      </c>
      <c r="L576">
        <v>7</v>
      </c>
      <c r="M576" t="s">
        <v>61</v>
      </c>
      <c r="N576" t="s">
        <v>809</v>
      </c>
      <c r="O576" t="s">
        <v>811</v>
      </c>
      <c r="P576" t="s">
        <v>1032</v>
      </c>
      <c r="Q576" t="s">
        <v>636</v>
      </c>
      <c r="R576" t="s">
        <v>60</v>
      </c>
      <c r="S576" t="s">
        <v>1050</v>
      </c>
      <c r="T576" t="s">
        <v>637</v>
      </c>
      <c r="U576" s="5" t="s">
        <v>61</v>
      </c>
      <c r="V576" t="str">
        <f t="shared" si="59"/>
        <v>013</v>
      </c>
      <c r="W576" t="s">
        <v>638</v>
      </c>
      <c r="X576" t="s">
        <v>62</v>
      </c>
      <c r="Y576">
        <v>4000</v>
      </c>
      <c r="Z576" t="s">
        <v>233</v>
      </c>
      <c r="AA576">
        <v>4251</v>
      </c>
      <c r="AB576" t="s">
        <v>329</v>
      </c>
      <c r="AC576">
        <v>0</v>
      </c>
      <c r="AD576" t="s">
        <v>58</v>
      </c>
      <c r="AE576" s="1">
        <v>0</v>
      </c>
      <c r="AF576" s="1">
        <v>0</v>
      </c>
      <c r="AG576" s="1">
        <v>0</v>
      </c>
      <c r="AH576" s="1">
        <v>16387621.470000001</v>
      </c>
      <c r="AI576" s="1">
        <v>0</v>
      </c>
      <c r="AJ576" s="1">
        <v>16387621.470000001</v>
      </c>
      <c r="AK576" s="1">
        <v>16387621.470000001</v>
      </c>
    </row>
    <row r="577" spans="1:37" hidden="1" x14ac:dyDescent="0.35">
      <c r="A577" t="str">
        <f t="shared" si="56"/>
        <v>1.1-00-2504_2558006_2521810</v>
      </c>
      <c r="B577" t="str">
        <f t="shared" si="58"/>
        <v>1.1-00-X0402001421810</v>
      </c>
      <c r="C577" t="s">
        <v>1027</v>
      </c>
      <c r="D577" t="s">
        <v>639</v>
      </c>
      <c r="E577" t="s">
        <v>643</v>
      </c>
      <c r="F577" t="s">
        <v>812</v>
      </c>
      <c r="G577" t="s">
        <v>815</v>
      </c>
      <c r="H577" t="s">
        <v>808</v>
      </c>
      <c r="I577" t="s">
        <v>60</v>
      </c>
      <c r="J577">
        <v>5</v>
      </c>
      <c r="K577" t="s">
        <v>810</v>
      </c>
      <c r="L577">
        <v>8</v>
      </c>
      <c r="M577" t="s">
        <v>333</v>
      </c>
      <c r="N577" t="s">
        <v>820</v>
      </c>
      <c r="O577" t="s">
        <v>821</v>
      </c>
      <c r="P577" t="s">
        <v>1032</v>
      </c>
      <c r="Q577" t="s">
        <v>636</v>
      </c>
      <c r="R577" t="s">
        <v>60</v>
      </c>
      <c r="S577" t="s">
        <v>1054</v>
      </c>
      <c r="T577" t="s">
        <v>655</v>
      </c>
      <c r="U577" s="5" t="s">
        <v>333</v>
      </c>
      <c r="V577" t="str">
        <f t="shared" si="59"/>
        <v>014</v>
      </c>
      <c r="W577" t="s">
        <v>656</v>
      </c>
      <c r="X577" t="s">
        <v>334</v>
      </c>
      <c r="Y577">
        <v>2000</v>
      </c>
      <c r="Z577" t="s">
        <v>105</v>
      </c>
      <c r="AA577">
        <v>2181</v>
      </c>
      <c r="AB577" t="s">
        <v>332</v>
      </c>
      <c r="AC577">
        <v>0</v>
      </c>
      <c r="AD577" t="s">
        <v>58</v>
      </c>
      <c r="AE577" s="1">
        <v>5041468.12</v>
      </c>
      <c r="AF577" s="1">
        <v>3616716</v>
      </c>
      <c r="AG577" s="1">
        <v>3616716</v>
      </c>
      <c r="AH577" s="1">
        <v>5890180</v>
      </c>
      <c r="AI577" s="1">
        <v>2000000</v>
      </c>
      <c r="AJ577" s="1">
        <v>4746372</v>
      </c>
      <c r="AK577" s="1">
        <v>4746372</v>
      </c>
    </row>
    <row r="578" spans="1:37" hidden="1" x14ac:dyDescent="0.35">
      <c r="A578" t="str">
        <f t="shared" si="56"/>
        <v>1.1-00-2506_25514009_2538210</v>
      </c>
      <c r="B578" t="str">
        <f t="shared" si="58"/>
        <v>1.1-00-X0100300338210</v>
      </c>
      <c r="C578" t="s">
        <v>1027</v>
      </c>
      <c r="D578" t="s">
        <v>639</v>
      </c>
      <c r="E578" t="s">
        <v>643</v>
      </c>
      <c r="F578" t="s">
        <v>812</v>
      </c>
      <c r="G578" t="s">
        <v>815</v>
      </c>
      <c r="H578" t="s">
        <v>839</v>
      </c>
      <c r="I578" t="s">
        <v>111</v>
      </c>
      <c r="J578">
        <v>5</v>
      </c>
      <c r="K578" t="s">
        <v>810</v>
      </c>
      <c r="L578">
        <v>14</v>
      </c>
      <c r="M578" t="s">
        <v>843</v>
      </c>
      <c r="N578" t="s">
        <v>842</v>
      </c>
      <c r="O578" t="s">
        <v>110</v>
      </c>
      <c r="P578" t="s">
        <v>1035</v>
      </c>
      <c r="Q578" t="s">
        <v>663</v>
      </c>
      <c r="R578" t="s">
        <v>109</v>
      </c>
      <c r="S578" t="s">
        <v>1060</v>
      </c>
      <c r="T578" t="s">
        <v>673</v>
      </c>
      <c r="U578" t="s">
        <v>110</v>
      </c>
      <c r="V578" t="str">
        <f t="shared" si="59"/>
        <v>003</v>
      </c>
      <c r="W578" t="s">
        <v>674</v>
      </c>
      <c r="X578" t="s">
        <v>111</v>
      </c>
      <c r="Y578">
        <v>3000</v>
      </c>
      <c r="Z578" t="s">
        <v>56</v>
      </c>
      <c r="AA578">
        <v>3821</v>
      </c>
      <c r="AB578" t="s">
        <v>228</v>
      </c>
      <c r="AC578">
        <v>0</v>
      </c>
      <c r="AD578" t="s">
        <v>58</v>
      </c>
      <c r="AE578" s="1">
        <v>0</v>
      </c>
      <c r="AF578" s="1">
        <v>0</v>
      </c>
      <c r="AG578" s="1">
        <v>0</v>
      </c>
      <c r="AH578" s="1">
        <v>313896</v>
      </c>
      <c r="AI578" s="1">
        <v>0</v>
      </c>
      <c r="AJ578" s="1">
        <v>313896</v>
      </c>
      <c r="AK578" s="1">
        <v>0</v>
      </c>
    </row>
    <row r="579" spans="1:37" hidden="1" x14ac:dyDescent="0.35">
      <c r="A579" t="str">
        <f t="shared" si="56"/>
        <v>1.1-00-2501_2541001_25441139</v>
      </c>
      <c r="B579" t="str">
        <f t="shared" si="58"/>
        <v>1.1-00-X01001001441139</v>
      </c>
      <c r="C579" t="s">
        <v>1027</v>
      </c>
      <c r="D579" t="s">
        <v>269</v>
      </c>
      <c r="E579" t="s">
        <v>274</v>
      </c>
      <c r="F579" t="s">
        <v>812</v>
      </c>
      <c r="G579" t="s">
        <v>815</v>
      </c>
      <c r="H579" t="s">
        <v>935</v>
      </c>
      <c r="I579" t="s">
        <v>109</v>
      </c>
      <c r="J579">
        <v>4</v>
      </c>
      <c r="K579" t="s">
        <v>224</v>
      </c>
      <c r="L579">
        <v>1</v>
      </c>
      <c r="M579" t="s">
        <v>343</v>
      </c>
      <c r="N579" t="s">
        <v>936</v>
      </c>
      <c r="O579" t="s">
        <v>344</v>
      </c>
      <c r="P579" t="str">
        <f>LEFT(Q579,2)</f>
        <v>01</v>
      </c>
      <c r="Q579" t="s">
        <v>101</v>
      </c>
      <c r="R579" t="s">
        <v>109</v>
      </c>
      <c r="S579" t="str">
        <f>LEFT(T579,3)</f>
        <v>001</v>
      </c>
      <c r="T579" t="s">
        <v>341</v>
      </c>
      <c r="U579" s="5" t="s">
        <v>343</v>
      </c>
      <c r="V579" t="str">
        <f t="shared" si="59"/>
        <v>001</v>
      </c>
      <c r="W579" t="s">
        <v>342</v>
      </c>
      <c r="X579" t="s">
        <v>344</v>
      </c>
      <c r="Y579">
        <v>4000</v>
      </c>
      <c r="Z579" t="s">
        <v>233</v>
      </c>
      <c r="AA579">
        <v>4411</v>
      </c>
      <c r="AB579" t="s">
        <v>231</v>
      </c>
      <c r="AC579">
        <v>39</v>
      </c>
      <c r="AD579" t="s">
        <v>347</v>
      </c>
      <c r="AE579" s="1">
        <v>80899</v>
      </c>
      <c r="AF579" s="1">
        <v>80899</v>
      </c>
      <c r="AG579" s="1">
        <v>80899</v>
      </c>
      <c r="AH579" s="1">
        <v>0</v>
      </c>
      <c r="AI579" s="1">
        <v>0</v>
      </c>
      <c r="AJ579" s="1">
        <v>0</v>
      </c>
      <c r="AK579" s="1">
        <v>0</v>
      </c>
    </row>
    <row r="580" spans="1:37" hidden="1" x14ac:dyDescent="0.35">
      <c r="A580" t="str">
        <f t="shared" si="56"/>
        <v>1.1-00-2501_2541001_25445140</v>
      </c>
      <c r="B580" t="str">
        <f t="shared" si="58"/>
        <v>1.1-00-X01001001445140</v>
      </c>
      <c r="C580" t="s">
        <v>1027</v>
      </c>
      <c r="D580" t="s">
        <v>269</v>
      </c>
      <c r="E580" t="s">
        <v>274</v>
      </c>
      <c r="F580" t="s">
        <v>812</v>
      </c>
      <c r="G580" t="s">
        <v>815</v>
      </c>
      <c r="H580" t="s">
        <v>935</v>
      </c>
      <c r="I580" t="s">
        <v>109</v>
      </c>
      <c r="J580">
        <v>4</v>
      </c>
      <c r="K580" t="s">
        <v>224</v>
      </c>
      <c r="L580">
        <v>1</v>
      </c>
      <c r="M580" t="s">
        <v>343</v>
      </c>
      <c r="N580" t="s">
        <v>936</v>
      </c>
      <c r="O580" t="s">
        <v>344</v>
      </c>
      <c r="P580" t="str">
        <f>LEFT(Q580,2)</f>
        <v>01</v>
      </c>
      <c r="Q580" t="s">
        <v>101</v>
      </c>
      <c r="R580" t="s">
        <v>109</v>
      </c>
      <c r="S580" t="str">
        <f>LEFT(T580,3)</f>
        <v>001</v>
      </c>
      <c r="T580" t="s">
        <v>341</v>
      </c>
      <c r="U580" s="5" t="s">
        <v>343</v>
      </c>
      <c r="V580" t="str">
        <f t="shared" si="59"/>
        <v>001</v>
      </c>
      <c r="W580" t="s">
        <v>342</v>
      </c>
      <c r="X580" t="s">
        <v>344</v>
      </c>
      <c r="Y580">
        <v>4000</v>
      </c>
      <c r="Z580" t="s">
        <v>233</v>
      </c>
      <c r="AA580">
        <v>4451</v>
      </c>
      <c r="AB580" t="s">
        <v>282</v>
      </c>
      <c r="AC580">
        <v>40</v>
      </c>
      <c r="AD580" t="s">
        <v>346</v>
      </c>
      <c r="AE580" s="1">
        <v>165000</v>
      </c>
      <c r="AF580" s="1">
        <v>165000</v>
      </c>
      <c r="AG580" s="1">
        <v>165000</v>
      </c>
      <c r="AH580" s="1">
        <v>0</v>
      </c>
      <c r="AI580" s="1">
        <v>0</v>
      </c>
      <c r="AJ580" s="1">
        <v>0</v>
      </c>
      <c r="AK580" s="1">
        <v>0</v>
      </c>
    </row>
    <row r="581" spans="1:37" hidden="1" x14ac:dyDescent="0.35">
      <c r="A581" t="str">
        <f t="shared" si="56"/>
        <v>1.1-00-2506_25513008_2536610</v>
      </c>
      <c r="B581" t="str">
        <f t="shared" si="58"/>
        <v>1.1-00-X0100400436610</v>
      </c>
      <c r="C581" t="s">
        <v>1027</v>
      </c>
      <c r="D581" t="s">
        <v>639</v>
      </c>
      <c r="E581" t="s">
        <v>643</v>
      </c>
      <c r="F581" t="s">
        <v>812</v>
      </c>
      <c r="G581" t="s">
        <v>815</v>
      </c>
      <c r="H581" t="s">
        <v>839</v>
      </c>
      <c r="I581" t="s">
        <v>111</v>
      </c>
      <c r="J581">
        <v>5</v>
      </c>
      <c r="K581" t="s">
        <v>810</v>
      </c>
      <c r="L581">
        <v>13</v>
      </c>
      <c r="M581" t="s">
        <v>238</v>
      </c>
      <c r="N581" t="s">
        <v>840</v>
      </c>
      <c r="O581" t="s">
        <v>841</v>
      </c>
      <c r="P581" t="s">
        <v>1035</v>
      </c>
      <c r="Q581" t="s">
        <v>663</v>
      </c>
      <c r="R581" t="s">
        <v>109</v>
      </c>
      <c r="S581" t="s">
        <v>1061</v>
      </c>
      <c r="T581" t="s">
        <v>675</v>
      </c>
      <c r="U581" t="s">
        <v>238</v>
      </c>
      <c r="V581" t="str">
        <f t="shared" si="59"/>
        <v>004</v>
      </c>
      <c r="W581" t="s">
        <v>676</v>
      </c>
      <c r="X581" t="s">
        <v>239</v>
      </c>
      <c r="Y581">
        <v>3000</v>
      </c>
      <c r="Z581" t="s">
        <v>56</v>
      </c>
      <c r="AA581">
        <v>3661</v>
      </c>
      <c r="AB581" t="s">
        <v>363</v>
      </c>
      <c r="AC581">
        <v>0</v>
      </c>
      <c r="AD581" t="s">
        <v>58</v>
      </c>
      <c r="AE581" s="1">
        <v>6171220.2999999998</v>
      </c>
      <c r="AF581" s="1">
        <v>6171220.2999999998</v>
      </c>
      <c r="AG581" s="1">
        <v>5633183.4000000004</v>
      </c>
      <c r="AH581" s="1">
        <v>8995784</v>
      </c>
      <c r="AI581" s="1">
        <v>7000000</v>
      </c>
      <c r="AJ581" s="1">
        <v>6071165.96</v>
      </c>
      <c r="AK581" s="1">
        <v>5421165.96</v>
      </c>
    </row>
    <row r="582" spans="1:37" hidden="1" x14ac:dyDescent="0.35">
      <c r="A582" t="str">
        <f t="shared" si="56"/>
        <v>1.1-00-2505_2559007_2554110</v>
      </c>
      <c r="B582" t="str">
        <f t="shared" si="58"/>
        <v>2.6-05-X0502101554110</v>
      </c>
      <c r="C582" t="s">
        <v>1111</v>
      </c>
      <c r="D582" t="s">
        <v>781</v>
      </c>
      <c r="E582" t="s">
        <v>782</v>
      </c>
      <c r="F582" t="s">
        <v>812</v>
      </c>
      <c r="G582" t="s">
        <v>815</v>
      </c>
      <c r="H582" t="s">
        <v>833</v>
      </c>
      <c r="I582" t="s">
        <v>835</v>
      </c>
      <c r="J582">
        <v>5</v>
      </c>
      <c r="K582" t="s">
        <v>810</v>
      </c>
      <c r="L582">
        <v>9</v>
      </c>
      <c r="M582" t="s">
        <v>120</v>
      </c>
      <c r="N582" t="s">
        <v>834</v>
      </c>
      <c r="O582" t="s">
        <v>836</v>
      </c>
      <c r="P582" t="s">
        <v>1036</v>
      </c>
      <c r="Q582" t="s">
        <v>677</v>
      </c>
      <c r="R582" t="s">
        <v>74</v>
      </c>
      <c r="S582" t="s">
        <v>1062</v>
      </c>
      <c r="T582" t="s">
        <v>678</v>
      </c>
      <c r="U582" s="5" t="s">
        <v>120</v>
      </c>
      <c r="V582" t="str">
        <f t="shared" si="59"/>
        <v>015</v>
      </c>
      <c r="W582" t="s">
        <v>679</v>
      </c>
      <c r="X582" t="s">
        <v>75</v>
      </c>
      <c r="Y582">
        <v>5000</v>
      </c>
      <c r="Z582" t="s">
        <v>118</v>
      </c>
      <c r="AA582">
        <v>5411</v>
      </c>
      <c r="AB582" t="s">
        <v>242</v>
      </c>
      <c r="AC582">
        <v>0</v>
      </c>
      <c r="AD582" t="s">
        <v>58</v>
      </c>
      <c r="AE582" s="1">
        <v>361499.99</v>
      </c>
      <c r="AF582" s="1">
        <v>351399.99</v>
      </c>
      <c r="AG582" s="1">
        <v>351399.99</v>
      </c>
      <c r="AH582" s="1">
        <v>460000</v>
      </c>
      <c r="AI582" s="1">
        <v>0</v>
      </c>
      <c r="AJ582" s="1">
        <v>459900</v>
      </c>
      <c r="AK582" s="1">
        <v>459900</v>
      </c>
    </row>
    <row r="583" spans="1:37" hidden="1" x14ac:dyDescent="0.35">
      <c r="A583" t="str">
        <f t="shared" si="56"/>
        <v>1.1-00-2505_2559007_2551910</v>
      </c>
      <c r="B583" t="str">
        <f t="shared" si="58"/>
        <v>1.1-00-X0502101551910</v>
      </c>
      <c r="C583" t="s">
        <v>1027</v>
      </c>
      <c r="D583" t="s">
        <v>639</v>
      </c>
      <c r="E583" t="s">
        <v>643</v>
      </c>
      <c r="F583" t="s">
        <v>812</v>
      </c>
      <c r="G583" t="s">
        <v>815</v>
      </c>
      <c r="H583" t="s">
        <v>833</v>
      </c>
      <c r="I583" t="s">
        <v>835</v>
      </c>
      <c r="J583">
        <v>5</v>
      </c>
      <c r="K583" t="s">
        <v>810</v>
      </c>
      <c r="L583">
        <v>9</v>
      </c>
      <c r="M583" t="s">
        <v>120</v>
      </c>
      <c r="N583" t="s">
        <v>834</v>
      </c>
      <c r="O583" t="s">
        <v>836</v>
      </c>
      <c r="P583" t="s">
        <v>1036</v>
      </c>
      <c r="Q583" t="s">
        <v>677</v>
      </c>
      <c r="R583" t="s">
        <v>74</v>
      </c>
      <c r="S583" t="s">
        <v>1062</v>
      </c>
      <c r="T583" t="s">
        <v>678</v>
      </c>
      <c r="U583" s="5" t="s">
        <v>120</v>
      </c>
      <c r="V583" t="str">
        <f t="shared" si="59"/>
        <v>015</v>
      </c>
      <c r="W583" t="s">
        <v>679</v>
      </c>
      <c r="X583" t="s">
        <v>75</v>
      </c>
      <c r="Y583">
        <v>5000</v>
      </c>
      <c r="Z583" t="s">
        <v>118</v>
      </c>
      <c r="AA583">
        <v>5191</v>
      </c>
      <c r="AB583" t="s">
        <v>121</v>
      </c>
      <c r="AC583">
        <v>0</v>
      </c>
      <c r="AD583" t="s">
        <v>58</v>
      </c>
      <c r="AE583" s="1">
        <v>0</v>
      </c>
      <c r="AF583" s="1">
        <v>0</v>
      </c>
      <c r="AG583" s="1">
        <v>0</v>
      </c>
      <c r="AH583" s="1">
        <v>42891</v>
      </c>
      <c r="AI583" s="1">
        <v>68041</v>
      </c>
      <c r="AJ583" s="1">
        <v>35517.79</v>
      </c>
      <c r="AK583" s="1">
        <v>35517.79</v>
      </c>
    </row>
    <row r="584" spans="1:37" hidden="1" x14ac:dyDescent="0.35">
      <c r="A584" t="str">
        <f t="shared" si="56"/>
        <v>1.1-00-2505_2559007_25211143</v>
      </c>
      <c r="B584" t="str">
        <f t="shared" si="58"/>
        <v>2.6-06-X05021015211143</v>
      </c>
      <c r="C584" t="s">
        <v>1110</v>
      </c>
      <c r="D584" t="s">
        <v>100</v>
      </c>
      <c r="E584" t="s">
        <v>108</v>
      </c>
      <c r="F584" t="s">
        <v>812</v>
      </c>
      <c r="G584" t="s">
        <v>815</v>
      </c>
      <c r="H584" t="s">
        <v>833</v>
      </c>
      <c r="I584" t="s">
        <v>835</v>
      </c>
      <c r="J584">
        <v>5</v>
      </c>
      <c r="K584" t="s">
        <v>810</v>
      </c>
      <c r="L584">
        <v>9</v>
      </c>
      <c r="M584" t="s">
        <v>120</v>
      </c>
      <c r="N584" t="s">
        <v>834</v>
      </c>
      <c r="O584" t="s">
        <v>836</v>
      </c>
      <c r="P584" t="s">
        <v>1036</v>
      </c>
      <c r="Q584" t="s">
        <v>67</v>
      </c>
      <c r="R584" t="s">
        <v>74</v>
      </c>
      <c r="S584" t="s">
        <v>1062</v>
      </c>
      <c r="T584" t="s">
        <v>115</v>
      </c>
      <c r="U584" s="5" t="s">
        <v>120</v>
      </c>
      <c r="V584" t="s">
        <v>1056</v>
      </c>
      <c r="W584" t="s">
        <v>69</v>
      </c>
      <c r="X584" t="s">
        <v>75</v>
      </c>
      <c r="Y584">
        <v>2000</v>
      </c>
      <c r="Z584" t="s">
        <v>105</v>
      </c>
      <c r="AA584">
        <v>2111</v>
      </c>
      <c r="AB584" t="s">
        <v>124</v>
      </c>
      <c r="AC584">
        <v>43</v>
      </c>
      <c r="AD584" t="s">
        <v>107</v>
      </c>
      <c r="AE584" s="1">
        <v>14824.8</v>
      </c>
      <c r="AF584" s="1">
        <v>14824.8</v>
      </c>
      <c r="AG584" s="1">
        <v>14824.8</v>
      </c>
      <c r="AH584" s="1">
        <v>0</v>
      </c>
      <c r="AI584" s="1">
        <v>0</v>
      </c>
      <c r="AJ584" s="1">
        <v>0</v>
      </c>
      <c r="AK584" s="1">
        <v>0</v>
      </c>
    </row>
    <row r="585" spans="1:37" hidden="1" x14ac:dyDescent="0.35">
      <c r="A585" t="str">
        <f t="shared" si="56"/>
        <v>1.1-00-2505_2559007_25211152</v>
      </c>
      <c r="B585" t="str">
        <f t="shared" si="58"/>
        <v>2.6-06-X05021015211152</v>
      </c>
      <c r="C585" t="s">
        <v>1110</v>
      </c>
      <c r="D585" t="s">
        <v>100</v>
      </c>
      <c r="E585" t="s">
        <v>108</v>
      </c>
      <c r="F585" t="s">
        <v>812</v>
      </c>
      <c r="G585" t="s">
        <v>815</v>
      </c>
      <c r="H585" t="s">
        <v>833</v>
      </c>
      <c r="I585" t="s">
        <v>835</v>
      </c>
      <c r="J585">
        <v>5</v>
      </c>
      <c r="K585" t="s">
        <v>810</v>
      </c>
      <c r="L585">
        <v>9</v>
      </c>
      <c r="M585" t="s">
        <v>120</v>
      </c>
      <c r="N585" t="s">
        <v>834</v>
      </c>
      <c r="O585" t="s">
        <v>836</v>
      </c>
      <c r="P585" t="s">
        <v>1036</v>
      </c>
      <c r="Q585" t="s">
        <v>67</v>
      </c>
      <c r="R585" t="s">
        <v>74</v>
      </c>
      <c r="S585" t="s">
        <v>1062</v>
      </c>
      <c r="T585" t="s">
        <v>115</v>
      </c>
      <c r="U585" s="5" t="s">
        <v>120</v>
      </c>
      <c r="V585" t="s">
        <v>1056</v>
      </c>
      <c r="W585" t="s">
        <v>69</v>
      </c>
      <c r="X585" t="s">
        <v>75</v>
      </c>
      <c r="Y585">
        <v>2000</v>
      </c>
      <c r="Z585" t="s">
        <v>105</v>
      </c>
      <c r="AA585">
        <v>2111</v>
      </c>
      <c r="AB585" t="s">
        <v>124</v>
      </c>
      <c r="AC585">
        <v>52</v>
      </c>
      <c r="AD585" t="s">
        <v>112</v>
      </c>
      <c r="AE585" s="1">
        <v>12201.26</v>
      </c>
      <c r="AF585" s="1">
        <v>9759.7999999999993</v>
      </c>
      <c r="AG585" s="1">
        <v>9759.7999999999993</v>
      </c>
      <c r="AH585" s="1">
        <v>0</v>
      </c>
      <c r="AI585" s="1">
        <v>0</v>
      </c>
      <c r="AJ585" s="1">
        <v>0</v>
      </c>
      <c r="AK585" s="1">
        <v>0</v>
      </c>
    </row>
    <row r="586" spans="1:37" hidden="1" x14ac:dyDescent="0.35">
      <c r="A586" t="str">
        <f t="shared" si="56"/>
        <v>1.1-00-2505_2559007_2521110</v>
      </c>
      <c r="B586" t="str">
        <f t="shared" si="58"/>
        <v>2.6-05-X0502101521110</v>
      </c>
      <c r="C586" t="s">
        <v>1111</v>
      </c>
      <c r="D586" t="s">
        <v>234</v>
      </c>
      <c r="E586" t="s">
        <v>235</v>
      </c>
      <c r="F586" t="s">
        <v>812</v>
      </c>
      <c r="G586" t="s">
        <v>815</v>
      </c>
      <c r="H586" t="s">
        <v>833</v>
      </c>
      <c r="I586" t="s">
        <v>835</v>
      </c>
      <c r="J586">
        <v>5</v>
      </c>
      <c r="K586" t="s">
        <v>810</v>
      </c>
      <c r="L586">
        <v>9</v>
      </c>
      <c r="M586" t="s">
        <v>120</v>
      </c>
      <c r="N586" t="s">
        <v>834</v>
      </c>
      <c r="O586" t="s">
        <v>836</v>
      </c>
      <c r="P586" t="s">
        <v>1036</v>
      </c>
      <c r="Q586" t="s">
        <v>67</v>
      </c>
      <c r="R586" t="s">
        <v>74</v>
      </c>
      <c r="S586" t="s">
        <v>1062</v>
      </c>
      <c r="T586" t="s">
        <v>115</v>
      </c>
      <c r="U586" s="5" t="s">
        <v>120</v>
      </c>
      <c r="V586" t="s">
        <v>1056</v>
      </c>
      <c r="W586" t="s">
        <v>69</v>
      </c>
      <c r="X586" t="s">
        <v>75</v>
      </c>
      <c r="Y586">
        <v>2000</v>
      </c>
      <c r="Z586" t="s">
        <v>105</v>
      </c>
      <c r="AA586">
        <v>2111</v>
      </c>
      <c r="AB586" t="s">
        <v>124</v>
      </c>
      <c r="AC586">
        <v>0</v>
      </c>
      <c r="AD586" t="s">
        <v>58</v>
      </c>
      <c r="AE586" s="1">
        <v>8250</v>
      </c>
      <c r="AF586" s="1">
        <v>7759.96</v>
      </c>
      <c r="AG586" s="1">
        <v>7759.96</v>
      </c>
      <c r="AH586" s="1">
        <v>0</v>
      </c>
      <c r="AI586" s="1">
        <v>0</v>
      </c>
      <c r="AJ586" s="1">
        <v>0</v>
      </c>
      <c r="AK586" s="1">
        <v>0</v>
      </c>
    </row>
    <row r="587" spans="1:37" hidden="1" x14ac:dyDescent="0.35">
      <c r="A587" t="str">
        <f t="shared" si="56"/>
        <v>1.1-00-2505_2559007_25214145</v>
      </c>
      <c r="B587" t="str">
        <f t="shared" si="58"/>
        <v>2.6-06-X05021015214145</v>
      </c>
      <c r="C587" t="s">
        <v>1110</v>
      </c>
      <c r="D587" t="s">
        <v>100</v>
      </c>
      <c r="E587" t="s">
        <v>108</v>
      </c>
      <c r="F587" t="s">
        <v>812</v>
      </c>
      <c r="G587" t="s">
        <v>815</v>
      </c>
      <c r="H587" t="s">
        <v>833</v>
      </c>
      <c r="I587" t="s">
        <v>835</v>
      </c>
      <c r="J587">
        <v>5</v>
      </c>
      <c r="K587" t="s">
        <v>810</v>
      </c>
      <c r="L587">
        <v>9</v>
      </c>
      <c r="M587" t="s">
        <v>120</v>
      </c>
      <c r="N587" t="s">
        <v>834</v>
      </c>
      <c r="O587" t="s">
        <v>836</v>
      </c>
      <c r="P587" t="s">
        <v>1036</v>
      </c>
      <c r="Q587" t="s">
        <v>67</v>
      </c>
      <c r="R587" t="s">
        <v>74</v>
      </c>
      <c r="S587" t="s">
        <v>1062</v>
      </c>
      <c r="T587" t="s">
        <v>115</v>
      </c>
      <c r="U587" s="5" t="s">
        <v>120</v>
      </c>
      <c r="V587" t="s">
        <v>1056</v>
      </c>
      <c r="W587" t="s">
        <v>69</v>
      </c>
      <c r="X587" t="s">
        <v>75</v>
      </c>
      <c r="Y587">
        <v>2000</v>
      </c>
      <c r="Z587" t="s">
        <v>105</v>
      </c>
      <c r="AA587">
        <v>2141</v>
      </c>
      <c r="AB587" t="s">
        <v>126</v>
      </c>
      <c r="AC587">
        <v>45</v>
      </c>
      <c r="AD587" t="s">
        <v>107</v>
      </c>
      <c r="AE587" s="1">
        <v>220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</row>
    <row r="588" spans="1:37" hidden="1" x14ac:dyDescent="0.35">
      <c r="A588" t="str">
        <f t="shared" si="56"/>
        <v>1.1-00-2505_2559007_25214153</v>
      </c>
      <c r="B588" t="str">
        <f t="shared" si="58"/>
        <v>2.6-06-X05021015214153</v>
      </c>
      <c r="C588" t="s">
        <v>1110</v>
      </c>
      <c r="D588" t="s">
        <v>100</v>
      </c>
      <c r="E588" t="s">
        <v>108</v>
      </c>
      <c r="F588" t="s">
        <v>812</v>
      </c>
      <c r="G588" t="s">
        <v>815</v>
      </c>
      <c r="H588" t="s">
        <v>833</v>
      </c>
      <c r="I588" t="s">
        <v>835</v>
      </c>
      <c r="J588">
        <v>5</v>
      </c>
      <c r="K588" t="s">
        <v>810</v>
      </c>
      <c r="L588">
        <v>9</v>
      </c>
      <c r="M588" t="s">
        <v>120</v>
      </c>
      <c r="N588" t="s">
        <v>834</v>
      </c>
      <c r="O588" t="s">
        <v>836</v>
      </c>
      <c r="P588" t="s">
        <v>1036</v>
      </c>
      <c r="Q588" t="s">
        <v>67</v>
      </c>
      <c r="R588" t="s">
        <v>74</v>
      </c>
      <c r="S588" t="s">
        <v>1062</v>
      </c>
      <c r="T588" t="s">
        <v>115</v>
      </c>
      <c r="U588" s="5" t="s">
        <v>120</v>
      </c>
      <c r="V588" t="s">
        <v>1056</v>
      </c>
      <c r="W588" t="s">
        <v>69</v>
      </c>
      <c r="X588" t="s">
        <v>75</v>
      </c>
      <c r="Y588">
        <v>2000</v>
      </c>
      <c r="Z588" t="s">
        <v>105</v>
      </c>
      <c r="AA588">
        <v>2141</v>
      </c>
      <c r="AB588" t="s">
        <v>126</v>
      </c>
      <c r="AC588">
        <v>53</v>
      </c>
      <c r="AD588" t="s">
        <v>112</v>
      </c>
      <c r="AE588" s="1">
        <v>310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</row>
    <row r="589" spans="1:37" hidden="1" x14ac:dyDescent="0.35">
      <c r="A589" t="str">
        <f t="shared" si="56"/>
        <v>1.1-00-2505_2559007_25217154</v>
      </c>
      <c r="B589" t="str">
        <f t="shared" si="58"/>
        <v>2.6-06-X05021015217154</v>
      </c>
      <c r="C589" t="s">
        <v>1110</v>
      </c>
      <c r="D589" t="s">
        <v>100</v>
      </c>
      <c r="E589" t="s">
        <v>108</v>
      </c>
      <c r="F589" t="s">
        <v>812</v>
      </c>
      <c r="G589" t="s">
        <v>815</v>
      </c>
      <c r="H589" t="s">
        <v>833</v>
      </c>
      <c r="I589" t="s">
        <v>835</v>
      </c>
      <c r="J589">
        <v>5</v>
      </c>
      <c r="K589" t="s">
        <v>810</v>
      </c>
      <c r="L589">
        <v>9</v>
      </c>
      <c r="M589" t="s">
        <v>120</v>
      </c>
      <c r="N589" t="s">
        <v>834</v>
      </c>
      <c r="O589" t="s">
        <v>836</v>
      </c>
      <c r="P589" t="s">
        <v>1036</v>
      </c>
      <c r="Q589" t="s">
        <v>67</v>
      </c>
      <c r="R589" t="s">
        <v>74</v>
      </c>
      <c r="S589" t="s">
        <v>1062</v>
      </c>
      <c r="T589" t="s">
        <v>115</v>
      </c>
      <c r="U589" s="5" t="s">
        <v>120</v>
      </c>
      <c r="V589" t="s">
        <v>1056</v>
      </c>
      <c r="W589" t="s">
        <v>69</v>
      </c>
      <c r="X589" t="s">
        <v>75</v>
      </c>
      <c r="Y589">
        <v>2000</v>
      </c>
      <c r="Z589" t="s">
        <v>105</v>
      </c>
      <c r="AA589">
        <v>2171</v>
      </c>
      <c r="AB589" t="s">
        <v>127</v>
      </c>
      <c r="AC589">
        <v>54</v>
      </c>
      <c r="AD589" t="s">
        <v>112</v>
      </c>
      <c r="AE589" s="1">
        <v>3000</v>
      </c>
      <c r="AF589" s="1">
        <v>2999.76</v>
      </c>
      <c r="AG589" s="1">
        <v>2999.76</v>
      </c>
      <c r="AH589" s="1">
        <v>0</v>
      </c>
      <c r="AI589" s="1">
        <v>0</v>
      </c>
      <c r="AJ589" s="1">
        <v>0</v>
      </c>
      <c r="AK589" s="1">
        <v>0</v>
      </c>
    </row>
    <row r="590" spans="1:37" hidden="1" x14ac:dyDescent="0.35">
      <c r="A590" t="str">
        <f t="shared" si="56"/>
        <v>1.1-00-2505_2559007_25261146</v>
      </c>
      <c r="B590" t="str">
        <f t="shared" si="58"/>
        <v>2.6-06-X05021015261146</v>
      </c>
      <c r="C590" t="s">
        <v>1110</v>
      </c>
      <c r="D590" t="s">
        <v>100</v>
      </c>
      <c r="E590" t="s">
        <v>108</v>
      </c>
      <c r="F590" t="s">
        <v>812</v>
      </c>
      <c r="G590" t="s">
        <v>815</v>
      </c>
      <c r="H590" t="s">
        <v>833</v>
      </c>
      <c r="I590" t="s">
        <v>835</v>
      </c>
      <c r="J590">
        <v>5</v>
      </c>
      <c r="K590" t="s">
        <v>810</v>
      </c>
      <c r="L590">
        <v>9</v>
      </c>
      <c r="M590" t="s">
        <v>120</v>
      </c>
      <c r="N590" t="s">
        <v>834</v>
      </c>
      <c r="O590" t="s">
        <v>836</v>
      </c>
      <c r="P590" t="s">
        <v>1036</v>
      </c>
      <c r="Q590" t="s">
        <v>67</v>
      </c>
      <c r="R590" t="s">
        <v>74</v>
      </c>
      <c r="S590" t="s">
        <v>1062</v>
      </c>
      <c r="T590" t="s">
        <v>115</v>
      </c>
      <c r="U590" s="5" t="s">
        <v>120</v>
      </c>
      <c r="V590" t="s">
        <v>1056</v>
      </c>
      <c r="W590" t="s">
        <v>69</v>
      </c>
      <c r="X590" t="s">
        <v>75</v>
      </c>
      <c r="Y590">
        <v>2000</v>
      </c>
      <c r="Z590" t="s">
        <v>105</v>
      </c>
      <c r="AA590">
        <v>2611</v>
      </c>
      <c r="AB590" t="s">
        <v>128</v>
      </c>
      <c r="AC590">
        <v>46</v>
      </c>
      <c r="AD590" t="s">
        <v>107</v>
      </c>
      <c r="AE590" s="1">
        <v>11000</v>
      </c>
      <c r="AF590" s="1">
        <v>10962</v>
      </c>
      <c r="AG590" s="1">
        <v>10962</v>
      </c>
      <c r="AH590" s="1">
        <v>0</v>
      </c>
      <c r="AI590" s="1">
        <v>0</v>
      </c>
      <c r="AJ590" s="1">
        <v>0</v>
      </c>
      <c r="AK590" s="1">
        <v>0</v>
      </c>
    </row>
    <row r="591" spans="1:37" hidden="1" x14ac:dyDescent="0.35">
      <c r="A591" t="str">
        <f t="shared" si="56"/>
        <v>1.1-00-2505_2559007_25261155</v>
      </c>
      <c r="B591" t="str">
        <f t="shared" si="58"/>
        <v>2.6-06-X05021015261155</v>
      </c>
      <c r="C591" t="s">
        <v>1110</v>
      </c>
      <c r="D591" t="s">
        <v>100</v>
      </c>
      <c r="E591" t="s">
        <v>108</v>
      </c>
      <c r="F591" t="s">
        <v>812</v>
      </c>
      <c r="G591" t="s">
        <v>815</v>
      </c>
      <c r="H591" t="s">
        <v>833</v>
      </c>
      <c r="I591" t="s">
        <v>835</v>
      </c>
      <c r="J591">
        <v>5</v>
      </c>
      <c r="K591" t="s">
        <v>810</v>
      </c>
      <c r="L591">
        <v>9</v>
      </c>
      <c r="M591" t="s">
        <v>120</v>
      </c>
      <c r="N591" t="s">
        <v>834</v>
      </c>
      <c r="O591" t="s">
        <v>836</v>
      </c>
      <c r="P591" t="s">
        <v>1036</v>
      </c>
      <c r="Q591" t="s">
        <v>67</v>
      </c>
      <c r="R591" t="s">
        <v>74</v>
      </c>
      <c r="S591" t="s">
        <v>1062</v>
      </c>
      <c r="T591" t="s">
        <v>115</v>
      </c>
      <c r="U591" s="5" t="s">
        <v>120</v>
      </c>
      <c r="V591" t="s">
        <v>1056</v>
      </c>
      <c r="W591" t="s">
        <v>69</v>
      </c>
      <c r="X591" t="s">
        <v>75</v>
      </c>
      <c r="Y591">
        <v>2000</v>
      </c>
      <c r="Z591" t="s">
        <v>105</v>
      </c>
      <c r="AA591">
        <v>2611</v>
      </c>
      <c r="AB591" t="s">
        <v>128</v>
      </c>
      <c r="AC591">
        <v>55</v>
      </c>
      <c r="AD591" t="s">
        <v>112</v>
      </c>
      <c r="AE591" s="1">
        <v>11000</v>
      </c>
      <c r="AF591" s="1">
        <v>10962</v>
      </c>
      <c r="AG591" s="1">
        <v>10962</v>
      </c>
      <c r="AH591" s="1">
        <v>0</v>
      </c>
      <c r="AI591" s="1">
        <v>0</v>
      </c>
      <c r="AJ591" s="1">
        <v>0</v>
      </c>
      <c r="AK591" s="1">
        <v>0</v>
      </c>
    </row>
    <row r="592" spans="1:37" hidden="1" x14ac:dyDescent="0.35">
      <c r="A592" t="str">
        <f t="shared" si="56"/>
        <v>1.1-00-2505_2559007_25271162</v>
      </c>
      <c r="B592" t="str">
        <f t="shared" si="58"/>
        <v>2.6-06-X05021015271162</v>
      </c>
      <c r="C592" t="s">
        <v>1110</v>
      </c>
      <c r="D592" t="s">
        <v>100</v>
      </c>
      <c r="E592" t="s">
        <v>108</v>
      </c>
      <c r="F592" t="s">
        <v>812</v>
      </c>
      <c r="G592" t="s">
        <v>815</v>
      </c>
      <c r="H592" t="s">
        <v>833</v>
      </c>
      <c r="I592" t="s">
        <v>835</v>
      </c>
      <c r="J592">
        <v>5</v>
      </c>
      <c r="K592" t="s">
        <v>810</v>
      </c>
      <c r="L592">
        <v>9</v>
      </c>
      <c r="M592" t="s">
        <v>120</v>
      </c>
      <c r="N592" t="s">
        <v>834</v>
      </c>
      <c r="O592" t="s">
        <v>836</v>
      </c>
      <c r="P592" t="s">
        <v>1036</v>
      </c>
      <c r="Q592" t="s">
        <v>67</v>
      </c>
      <c r="R592" t="s">
        <v>74</v>
      </c>
      <c r="S592" t="s">
        <v>1062</v>
      </c>
      <c r="T592" t="s">
        <v>115</v>
      </c>
      <c r="U592" s="5" t="s">
        <v>120</v>
      </c>
      <c r="V592" t="s">
        <v>1056</v>
      </c>
      <c r="W592" t="s">
        <v>69</v>
      </c>
      <c r="X592" t="s">
        <v>75</v>
      </c>
      <c r="Y592">
        <v>2000</v>
      </c>
      <c r="Z592" t="s">
        <v>105</v>
      </c>
      <c r="AA592">
        <v>2711</v>
      </c>
      <c r="AB592" t="s">
        <v>106</v>
      </c>
      <c r="AC592">
        <v>62</v>
      </c>
      <c r="AD592" t="s">
        <v>107</v>
      </c>
      <c r="AE592" s="1">
        <v>3150</v>
      </c>
      <c r="AF592" s="1">
        <v>2919.14</v>
      </c>
      <c r="AG592" s="1">
        <v>2919.14</v>
      </c>
      <c r="AH592" s="1">
        <v>0</v>
      </c>
      <c r="AI592" s="1">
        <v>0</v>
      </c>
      <c r="AJ592" s="1">
        <v>0</v>
      </c>
      <c r="AK592" s="1">
        <v>0</v>
      </c>
    </row>
    <row r="593" spans="1:37" hidden="1" x14ac:dyDescent="0.35">
      <c r="A593" t="str">
        <f t="shared" si="56"/>
        <v>1.1-00-2505_2559007_25271164</v>
      </c>
      <c r="B593" t="str">
        <f t="shared" si="58"/>
        <v>2.6-06-X05021015271164</v>
      </c>
      <c r="C593" t="s">
        <v>1110</v>
      </c>
      <c r="D593" t="s">
        <v>100</v>
      </c>
      <c r="E593" t="s">
        <v>108</v>
      </c>
      <c r="F593" t="s">
        <v>812</v>
      </c>
      <c r="G593" t="s">
        <v>815</v>
      </c>
      <c r="H593" t="s">
        <v>833</v>
      </c>
      <c r="I593" t="s">
        <v>835</v>
      </c>
      <c r="J593">
        <v>5</v>
      </c>
      <c r="K593" t="s">
        <v>810</v>
      </c>
      <c r="L593">
        <v>9</v>
      </c>
      <c r="M593" t="s">
        <v>120</v>
      </c>
      <c r="N593" t="s">
        <v>834</v>
      </c>
      <c r="O593" t="s">
        <v>836</v>
      </c>
      <c r="P593" t="s">
        <v>1036</v>
      </c>
      <c r="Q593" t="s">
        <v>67</v>
      </c>
      <c r="R593" t="s">
        <v>74</v>
      </c>
      <c r="S593" t="s">
        <v>1062</v>
      </c>
      <c r="T593" t="s">
        <v>115</v>
      </c>
      <c r="U593" s="5" t="s">
        <v>120</v>
      </c>
      <c r="V593" t="s">
        <v>1056</v>
      </c>
      <c r="W593" t="s">
        <v>69</v>
      </c>
      <c r="X593" t="s">
        <v>75</v>
      </c>
      <c r="Y593">
        <v>2000</v>
      </c>
      <c r="Z593" t="s">
        <v>105</v>
      </c>
      <c r="AA593">
        <v>2711</v>
      </c>
      <c r="AB593" t="s">
        <v>106</v>
      </c>
      <c r="AC593">
        <v>64</v>
      </c>
      <c r="AD593" t="s">
        <v>112</v>
      </c>
      <c r="AE593" s="1">
        <v>4500</v>
      </c>
      <c r="AF593" s="1">
        <v>4495</v>
      </c>
      <c r="AG593" s="1">
        <v>4495</v>
      </c>
      <c r="AH593" s="1">
        <v>0</v>
      </c>
      <c r="AI593" s="1">
        <v>0</v>
      </c>
      <c r="AJ593" s="1">
        <v>0</v>
      </c>
      <c r="AK593" s="1">
        <v>0</v>
      </c>
    </row>
    <row r="594" spans="1:37" hidden="1" x14ac:dyDescent="0.35">
      <c r="A594" t="str">
        <f t="shared" si="56"/>
        <v>1.1-00-2505_2559007_2552110</v>
      </c>
      <c r="B594" t="str">
        <f t="shared" si="58"/>
        <v>1.1-00-X0502101552110</v>
      </c>
      <c r="C594" t="s">
        <v>1027</v>
      </c>
      <c r="D594" t="s">
        <v>639</v>
      </c>
      <c r="E594" t="s">
        <v>643</v>
      </c>
      <c r="F594" t="s">
        <v>812</v>
      </c>
      <c r="G594" t="s">
        <v>815</v>
      </c>
      <c r="H594" t="s">
        <v>833</v>
      </c>
      <c r="I594" t="s">
        <v>835</v>
      </c>
      <c r="J594">
        <v>5</v>
      </c>
      <c r="K594" t="s">
        <v>810</v>
      </c>
      <c r="L594">
        <v>9</v>
      </c>
      <c r="M594" t="s">
        <v>120</v>
      </c>
      <c r="N594" t="s">
        <v>834</v>
      </c>
      <c r="O594" t="s">
        <v>836</v>
      </c>
      <c r="P594" t="s">
        <v>1036</v>
      </c>
      <c r="Q594" t="s">
        <v>677</v>
      </c>
      <c r="R594" t="s">
        <v>74</v>
      </c>
      <c r="S594" t="s">
        <v>1062</v>
      </c>
      <c r="T594" t="s">
        <v>678</v>
      </c>
      <c r="U594" s="5" t="s">
        <v>120</v>
      </c>
      <c r="V594" t="str">
        <f>LEFT(W594,3)</f>
        <v>015</v>
      </c>
      <c r="W594" t="s">
        <v>679</v>
      </c>
      <c r="X594" t="s">
        <v>75</v>
      </c>
      <c r="Y594">
        <v>5000</v>
      </c>
      <c r="Z594" t="s">
        <v>118</v>
      </c>
      <c r="AA594">
        <v>5211</v>
      </c>
      <c r="AB594" t="s">
        <v>365</v>
      </c>
      <c r="AC594">
        <v>0</v>
      </c>
      <c r="AD594" t="s">
        <v>58</v>
      </c>
      <c r="AE594" s="1">
        <v>108130.56</v>
      </c>
      <c r="AF594" s="1">
        <v>108130.56</v>
      </c>
      <c r="AG594" s="1">
        <v>108130.56</v>
      </c>
      <c r="AH594" s="1">
        <v>150000</v>
      </c>
      <c r="AI594" s="1">
        <v>0</v>
      </c>
      <c r="AJ594" s="1">
        <v>0</v>
      </c>
      <c r="AK594" s="1">
        <v>0</v>
      </c>
    </row>
    <row r="595" spans="1:37" hidden="1" x14ac:dyDescent="0.35">
      <c r="A595" t="str">
        <f t="shared" si="56"/>
        <v>1.1-00-2505_2559007_2554110</v>
      </c>
      <c r="B595" t="str">
        <f t="shared" si="58"/>
        <v>1.1-00-X0502101554110</v>
      </c>
      <c r="C595" t="s">
        <v>1027</v>
      </c>
      <c r="D595" t="s">
        <v>639</v>
      </c>
      <c r="E595" t="s">
        <v>643</v>
      </c>
      <c r="F595" t="s">
        <v>812</v>
      </c>
      <c r="G595" t="s">
        <v>815</v>
      </c>
      <c r="H595" t="s">
        <v>833</v>
      </c>
      <c r="I595" t="s">
        <v>835</v>
      </c>
      <c r="J595">
        <v>5</v>
      </c>
      <c r="K595" t="s">
        <v>810</v>
      </c>
      <c r="L595">
        <v>9</v>
      </c>
      <c r="M595" t="s">
        <v>120</v>
      </c>
      <c r="N595" t="s">
        <v>834</v>
      </c>
      <c r="O595" t="s">
        <v>836</v>
      </c>
      <c r="P595" t="s">
        <v>1036</v>
      </c>
      <c r="Q595" t="s">
        <v>677</v>
      </c>
      <c r="R595" t="s">
        <v>74</v>
      </c>
      <c r="S595" t="s">
        <v>1062</v>
      </c>
      <c r="T595" t="s">
        <v>678</v>
      </c>
      <c r="U595" s="5" t="s">
        <v>120</v>
      </c>
      <c r="V595" t="str">
        <f>LEFT(W595,3)</f>
        <v>015</v>
      </c>
      <c r="W595" t="s">
        <v>679</v>
      </c>
      <c r="X595" t="s">
        <v>75</v>
      </c>
      <c r="Y595">
        <v>5000</v>
      </c>
      <c r="Z595" t="s">
        <v>118</v>
      </c>
      <c r="AA595">
        <v>5411</v>
      </c>
      <c r="AB595" t="s">
        <v>242</v>
      </c>
      <c r="AC595">
        <v>0</v>
      </c>
      <c r="AD595" t="s">
        <v>58</v>
      </c>
      <c r="AE595" s="1">
        <v>3380000</v>
      </c>
      <c r="AF595" s="1">
        <v>3380000</v>
      </c>
      <c r="AG595" s="1">
        <v>3380000</v>
      </c>
      <c r="AH595" s="1">
        <v>1670012</v>
      </c>
      <c r="AI595" s="1">
        <v>0</v>
      </c>
      <c r="AJ595" s="1">
        <v>1665000</v>
      </c>
      <c r="AK595" s="1">
        <v>0</v>
      </c>
    </row>
    <row r="596" spans="1:37" hidden="1" x14ac:dyDescent="0.35">
      <c r="A596" t="str">
        <f t="shared" si="56"/>
        <v>1.1-00-2505_2559007_2556410</v>
      </c>
      <c r="B596" t="str">
        <f t="shared" si="58"/>
        <v>1.1-00-X0502101556410</v>
      </c>
      <c r="C596" t="s">
        <v>1027</v>
      </c>
      <c r="D596" t="s">
        <v>639</v>
      </c>
      <c r="E596" t="s">
        <v>643</v>
      </c>
      <c r="F596" t="s">
        <v>812</v>
      </c>
      <c r="G596" t="s">
        <v>815</v>
      </c>
      <c r="H596" t="s">
        <v>833</v>
      </c>
      <c r="I596" t="s">
        <v>835</v>
      </c>
      <c r="J596">
        <v>5</v>
      </c>
      <c r="K596" t="s">
        <v>810</v>
      </c>
      <c r="L596">
        <v>9</v>
      </c>
      <c r="M596" t="s">
        <v>120</v>
      </c>
      <c r="N596" t="s">
        <v>834</v>
      </c>
      <c r="O596" t="s">
        <v>836</v>
      </c>
      <c r="P596" t="s">
        <v>1036</v>
      </c>
      <c r="Q596" t="s">
        <v>677</v>
      </c>
      <c r="R596" t="s">
        <v>74</v>
      </c>
      <c r="S596" t="s">
        <v>1062</v>
      </c>
      <c r="T596" t="s">
        <v>678</v>
      </c>
      <c r="U596" s="5" t="s">
        <v>120</v>
      </c>
      <c r="V596" t="str">
        <f>LEFT(W596,3)</f>
        <v>015</v>
      </c>
      <c r="W596" t="s">
        <v>679</v>
      </c>
      <c r="X596" t="s">
        <v>75</v>
      </c>
      <c r="Y596">
        <v>5000</v>
      </c>
      <c r="Z596" t="s">
        <v>118</v>
      </c>
      <c r="AA596">
        <v>5641</v>
      </c>
      <c r="AB596" t="s">
        <v>244</v>
      </c>
      <c r="AC596">
        <v>0</v>
      </c>
      <c r="AD596" t="s">
        <v>58</v>
      </c>
      <c r="AE596" s="1">
        <v>78913.64</v>
      </c>
      <c r="AF596" s="1">
        <v>78913.64</v>
      </c>
      <c r="AG596" s="1">
        <v>78913.64</v>
      </c>
      <c r="AH596" s="1">
        <v>133632.64000000001</v>
      </c>
      <c r="AI596" s="1">
        <v>61745.64</v>
      </c>
      <c r="AJ596" s="1">
        <v>123839.98</v>
      </c>
      <c r="AK596" s="1">
        <v>123839.98</v>
      </c>
    </row>
    <row r="597" spans="1:37" hidden="1" x14ac:dyDescent="0.35">
      <c r="A597" t="str">
        <f t="shared" si="56"/>
        <v>1.1-00-2505_2559007_25336163</v>
      </c>
      <c r="B597" t="str">
        <f t="shared" si="58"/>
        <v>2.6-06-X05021015336163</v>
      </c>
      <c r="C597" t="s">
        <v>1110</v>
      </c>
      <c r="D597" t="s">
        <v>100</v>
      </c>
      <c r="E597" t="s">
        <v>108</v>
      </c>
      <c r="F597" t="s">
        <v>812</v>
      </c>
      <c r="G597" t="s">
        <v>815</v>
      </c>
      <c r="H597" t="s">
        <v>833</v>
      </c>
      <c r="I597" t="s">
        <v>835</v>
      </c>
      <c r="J597">
        <v>5</v>
      </c>
      <c r="K597" t="s">
        <v>810</v>
      </c>
      <c r="L597">
        <v>9</v>
      </c>
      <c r="M597" t="s">
        <v>120</v>
      </c>
      <c r="N597" t="s">
        <v>834</v>
      </c>
      <c r="O597" t="s">
        <v>836</v>
      </c>
      <c r="P597" t="s">
        <v>1036</v>
      </c>
      <c r="Q597" t="s">
        <v>67</v>
      </c>
      <c r="R597" t="s">
        <v>74</v>
      </c>
      <c r="S597" t="s">
        <v>1062</v>
      </c>
      <c r="T597" t="s">
        <v>115</v>
      </c>
      <c r="U597" s="5" t="s">
        <v>120</v>
      </c>
      <c r="V597" t="s">
        <v>1056</v>
      </c>
      <c r="W597" t="s">
        <v>69</v>
      </c>
      <c r="X597" t="s">
        <v>75</v>
      </c>
      <c r="Y597">
        <v>3000</v>
      </c>
      <c r="Z597" t="s">
        <v>56</v>
      </c>
      <c r="AA597">
        <v>3361</v>
      </c>
      <c r="AB597" t="s">
        <v>114</v>
      </c>
      <c r="AC597">
        <v>63</v>
      </c>
      <c r="AD597" t="s">
        <v>107</v>
      </c>
      <c r="AE597" s="1">
        <v>9846.66</v>
      </c>
      <c r="AF597" s="1">
        <v>9790.4</v>
      </c>
      <c r="AG597" s="1">
        <v>9790.4</v>
      </c>
      <c r="AH597" s="1">
        <v>0</v>
      </c>
      <c r="AI597" s="1">
        <v>0</v>
      </c>
      <c r="AJ597" s="1">
        <v>0</v>
      </c>
      <c r="AK597" s="1">
        <v>0</v>
      </c>
    </row>
    <row r="598" spans="1:37" hidden="1" x14ac:dyDescent="0.35">
      <c r="A598" t="str">
        <f t="shared" si="56"/>
        <v>1.1-00-2505_2559007_25336165</v>
      </c>
      <c r="B598" t="str">
        <f t="shared" si="58"/>
        <v>2.6-06-X05021015336165</v>
      </c>
      <c r="C598" t="s">
        <v>1110</v>
      </c>
      <c r="D598" t="s">
        <v>100</v>
      </c>
      <c r="E598" t="s">
        <v>108</v>
      </c>
      <c r="F598" t="s">
        <v>812</v>
      </c>
      <c r="G598" t="s">
        <v>815</v>
      </c>
      <c r="H598" t="s">
        <v>833</v>
      </c>
      <c r="I598" t="s">
        <v>835</v>
      </c>
      <c r="J598">
        <v>5</v>
      </c>
      <c r="K598" t="s">
        <v>810</v>
      </c>
      <c r="L598">
        <v>9</v>
      </c>
      <c r="M598" t="s">
        <v>120</v>
      </c>
      <c r="N598" t="s">
        <v>834</v>
      </c>
      <c r="O598" t="s">
        <v>836</v>
      </c>
      <c r="P598" t="s">
        <v>1036</v>
      </c>
      <c r="Q598" t="s">
        <v>67</v>
      </c>
      <c r="R598" t="s">
        <v>74</v>
      </c>
      <c r="S598" t="s">
        <v>1062</v>
      </c>
      <c r="T598" t="s">
        <v>115</v>
      </c>
      <c r="U598" s="5" t="s">
        <v>120</v>
      </c>
      <c r="V598" t="s">
        <v>1056</v>
      </c>
      <c r="W598" t="s">
        <v>69</v>
      </c>
      <c r="X598" t="s">
        <v>75</v>
      </c>
      <c r="Y598">
        <v>3000</v>
      </c>
      <c r="Z598" t="s">
        <v>56</v>
      </c>
      <c r="AA598">
        <v>3361</v>
      </c>
      <c r="AB598" t="s">
        <v>114</v>
      </c>
      <c r="AC598">
        <v>65</v>
      </c>
      <c r="AD598" t="s">
        <v>112</v>
      </c>
      <c r="AE598" s="1">
        <v>6478.6</v>
      </c>
      <c r="AF598" s="1">
        <v>6478.6</v>
      </c>
      <c r="AG598" s="1">
        <v>6478.6</v>
      </c>
      <c r="AH598" s="1">
        <v>0</v>
      </c>
      <c r="AI598" s="1">
        <v>0</v>
      </c>
      <c r="AJ598" s="1">
        <v>0</v>
      </c>
      <c r="AK598" s="1">
        <v>0</v>
      </c>
    </row>
    <row r="599" spans="1:37" hidden="1" x14ac:dyDescent="0.35">
      <c r="A599" t="str">
        <f t="shared" si="56"/>
        <v>1.1-00-2505_2559007_25339158</v>
      </c>
      <c r="B599" t="str">
        <f t="shared" si="58"/>
        <v>2.6-06-X05021015339158</v>
      </c>
      <c r="C599" t="s">
        <v>1110</v>
      </c>
      <c r="D599" t="s">
        <v>100</v>
      </c>
      <c r="E599" t="s">
        <v>108</v>
      </c>
      <c r="F599" t="s">
        <v>812</v>
      </c>
      <c r="G599" t="s">
        <v>815</v>
      </c>
      <c r="H599" t="s">
        <v>833</v>
      </c>
      <c r="I599" t="s">
        <v>835</v>
      </c>
      <c r="J599">
        <v>5</v>
      </c>
      <c r="K599" t="s">
        <v>810</v>
      </c>
      <c r="L599">
        <v>9</v>
      </c>
      <c r="M599" t="s">
        <v>120</v>
      </c>
      <c r="N599" t="s">
        <v>834</v>
      </c>
      <c r="O599" t="s">
        <v>836</v>
      </c>
      <c r="P599" t="s">
        <v>1036</v>
      </c>
      <c r="Q599" t="s">
        <v>67</v>
      </c>
      <c r="R599" t="s">
        <v>74</v>
      </c>
      <c r="S599" t="s">
        <v>1062</v>
      </c>
      <c r="T599" t="s">
        <v>115</v>
      </c>
      <c r="U599" s="5" t="s">
        <v>120</v>
      </c>
      <c r="V599" t="s">
        <v>1056</v>
      </c>
      <c r="W599" t="s">
        <v>69</v>
      </c>
      <c r="X599" t="s">
        <v>75</v>
      </c>
      <c r="Y599">
        <v>3000</v>
      </c>
      <c r="Z599" t="s">
        <v>56</v>
      </c>
      <c r="AA599">
        <v>3391</v>
      </c>
      <c r="AB599" t="s">
        <v>129</v>
      </c>
      <c r="AC599">
        <v>58</v>
      </c>
      <c r="AD599" t="s">
        <v>112</v>
      </c>
      <c r="AE599" s="1">
        <v>2549.7399999999998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</row>
    <row r="600" spans="1:37" hidden="1" x14ac:dyDescent="0.35">
      <c r="A600" t="str">
        <f t="shared" si="56"/>
        <v>1.1-00-2505_2559007_2535510</v>
      </c>
      <c r="B600" t="str">
        <f t="shared" si="58"/>
        <v>2.6-05-X0502101535510</v>
      </c>
      <c r="C600" t="s">
        <v>1111</v>
      </c>
      <c r="D600" t="s">
        <v>234</v>
      </c>
      <c r="E600" t="s">
        <v>235</v>
      </c>
      <c r="F600" t="s">
        <v>812</v>
      </c>
      <c r="G600" t="s">
        <v>815</v>
      </c>
      <c r="H600" t="s">
        <v>833</v>
      </c>
      <c r="I600" t="s">
        <v>835</v>
      </c>
      <c r="J600">
        <v>5</v>
      </c>
      <c r="K600" t="s">
        <v>810</v>
      </c>
      <c r="L600">
        <v>9</v>
      </c>
      <c r="M600" t="s">
        <v>120</v>
      </c>
      <c r="N600" t="s">
        <v>834</v>
      </c>
      <c r="O600" t="s">
        <v>836</v>
      </c>
      <c r="P600" t="s">
        <v>1036</v>
      </c>
      <c r="Q600" t="s">
        <v>67</v>
      </c>
      <c r="R600" t="s">
        <v>74</v>
      </c>
      <c r="S600" t="s">
        <v>1062</v>
      </c>
      <c r="T600" t="s">
        <v>115</v>
      </c>
      <c r="U600" s="5" t="s">
        <v>120</v>
      </c>
      <c r="V600" t="s">
        <v>1056</v>
      </c>
      <c r="W600" t="s">
        <v>69</v>
      </c>
      <c r="X600" t="s">
        <v>75</v>
      </c>
      <c r="Y600">
        <v>3000</v>
      </c>
      <c r="Z600" t="s">
        <v>56</v>
      </c>
      <c r="AA600">
        <v>3551</v>
      </c>
      <c r="AB600" t="s">
        <v>243</v>
      </c>
      <c r="AC600">
        <v>0</v>
      </c>
      <c r="AD600" t="s">
        <v>58</v>
      </c>
      <c r="AE600" s="1">
        <v>89401.2</v>
      </c>
      <c r="AF600" s="1">
        <v>89401.2</v>
      </c>
      <c r="AG600" s="1">
        <v>89401.2</v>
      </c>
      <c r="AH600" s="1">
        <v>0</v>
      </c>
      <c r="AI600" s="1">
        <v>0</v>
      </c>
      <c r="AJ600" s="1">
        <v>0</v>
      </c>
      <c r="AK600" s="1">
        <v>0</v>
      </c>
    </row>
    <row r="601" spans="1:37" hidden="1" x14ac:dyDescent="0.35">
      <c r="A601" t="str">
        <f t="shared" si="56"/>
        <v>1.1-00-2505_2559007_25511149</v>
      </c>
      <c r="B601" t="str">
        <f t="shared" si="58"/>
        <v>2.6-06-X05021015511149</v>
      </c>
      <c r="C601" t="s">
        <v>1110</v>
      </c>
      <c r="D601" t="s">
        <v>100</v>
      </c>
      <c r="E601" t="s">
        <v>108</v>
      </c>
      <c r="F601" t="s">
        <v>812</v>
      </c>
      <c r="G601" t="s">
        <v>815</v>
      </c>
      <c r="H601" t="s">
        <v>833</v>
      </c>
      <c r="I601" t="s">
        <v>835</v>
      </c>
      <c r="J601">
        <v>5</v>
      </c>
      <c r="K601" t="s">
        <v>810</v>
      </c>
      <c r="L601">
        <v>9</v>
      </c>
      <c r="M601" t="s">
        <v>120</v>
      </c>
      <c r="N601" t="s">
        <v>834</v>
      </c>
      <c r="O601" t="s">
        <v>836</v>
      </c>
      <c r="P601" t="s">
        <v>1036</v>
      </c>
      <c r="Q601" t="s">
        <v>67</v>
      </c>
      <c r="R601" t="s">
        <v>74</v>
      </c>
      <c r="S601" t="s">
        <v>1062</v>
      </c>
      <c r="T601" t="s">
        <v>115</v>
      </c>
      <c r="U601" s="5" t="s">
        <v>120</v>
      </c>
      <c r="V601" t="s">
        <v>1056</v>
      </c>
      <c r="W601" t="s">
        <v>69</v>
      </c>
      <c r="X601" t="s">
        <v>75</v>
      </c>
      <c r="Y601">
        <v>5000</v>
      </c>
      <c r="Z601" t="s">
        <v>118</v>
      </c>
      <c r="AA601">
        <v>5111</v>
      </c>
      <c r="AB601" t="s">
        <v>119</v>
      </c>
      <c r="AC601">
        <v>49</v>
      </c>
      <c r="AD601" t="s">
        <v>107</v>
      </c>
      <c r="AE601" s="1">
        <v>6449.6</v>
      </c>
      <c r="AF601" s="1">
        <v>6409</v>
      </c>
      <c r="AG601" s="1">
        <v>6409</v>
      </c>
      <c r="AH601" s="1">
        <v>0</v>
      </c>
      <c r="AI601" s="1">
        <v>0</v>
      </c>
      <c r="AJ601" s="1">
        <v>0</v>
      </c>
      <c r="AK601" s="1">
        <v>0</v>
      </c>
    </row>
    <row r="602" spans="1:37" hidden="1" x14ac:dyDescent="0.35">
      <c r="A602" t="str">
        <f t="shared" si="56"/>
        <v>1.1-00-2505_2559007_25511159</v>
      </c>
      <c r="B602" t="str">
        <f t="shared" si="58"/>
        <v>2.6-06-X05021015511159</v>
      </c>
      <c r="C602" t="s">
        <v>1110</v>
      </c>
      <c r="D602" t="s">
        <v>100</v>
      </c>
      <c r="E602" t="s">
        <v>108</v>
      </c>
      <c r="F602" t="s">
        <v>812</v>
      </c>
      <c r="G602" t="s">
        <v>815</v>
      </c>
      <c r="H602" t="s">
        <v>833</v>
      </c>
      <c r="I602" t="s">
        <v>835</v>
      </c>
      <c r="J602">
        <v>5</v>
      </c>
      <c r="K602" t="s">
        <v>810</v>
      </c>
      <c r="L602">
        <v>9</v>
      </c>
      <c r="M602" t="s">
        <v>120</v>
      </c>
      <c r="N602" t="s">
        <v>834</v>
      </c>
      <c r="O602" t="s">
        <v>836</v>
      </c>
      <c r="P602" t="s">
        <v>1036</v>
      </c>
      <c r="Q602" t="s">
        <v>67</v>
      </c>
      <c r="R602" t="s">
        <v>74</v>
      </c>
      <c r="S602" t="s">
        <v>1062</v>
      </c>
      <c r="T602" t="s">
        <v>115</v>
      </c>
      <c r="U602" s="5" t="s">
        <v>120</v>
      </c>
      <c r="V602" t="s">
        <v>1056</v>
      </c>
      <c r="W602" t="s">
        <v>69</v>
      </c>
      <c r="X602" t="s">
        <v>75</v>
      </c>
      <c r="Y602">
        <v>5000</v>
      </c>
      <c r="Z602" t="s">
        <v>118</v>
      </c>
      <c r="AA602">
        <v>5111</v>
      </c>
      <c r="AB602" t="s">
        <v>119</v>
      </c>
      <c r="AC602">
        <v>59</v>
      </c>
      <c r="AD602" t="s">
        <v>112</v>
      </c>
      <c r="AE602" s="1">
        <v>8025.4</v>
      </c>
      <c r="AF602" s="1">
        <v>6388.24</v>
      </c>
      <c r="AG602" s="1">
        <v>6388.24</v>
      </c>
      <c r="AH602" s="1">
        <v>0</v>
      </c>
      <c r="AI602" s="1">
        <v>0</v>
      </c>
      <c r="AJ602" s="1">
        <v>0</v>
      </c>
      <c r="AK602" s="1">
        <v>0</v>
      </c>
    </row>
    <row r="603" spans="1:37" hidden="1" x14ac:dyDescent="0.35">
      <c r="A603" t="str">
        <f t="shared" si="56"/>
        <v>1.1-00-2505_2559007_25519150</v>
      </c>
      <c r="B603" t="str">
        <f t="shared" si="58"/>
        <v>2.6-06-X05021015519150</v>
      </c>
      <c r="C603" t="s">
        <v>1110</v>
      </c>
      <c r="D603" t="s">
        <v>100</v>
      </c>
      <c r="E603" t="s">
        <v>108</v>
      </c>
      <c r="F603" t="s">
        <v>812</v>
      </c>
      <c r="G603" t="s">
        <v>815</v>
      </c>
      <c r="H603" t="s">
        <v>833</v>
      </c>
      <c r="I603" t="s">
        <v>835</v>
      </c>
      <c r="J603">
        <v>5</v>
      </c>
      <c r="K603" t="s">
        <v>810</v>
      </c>
      <c r="L603">
        <v>9</v>
      </c>
      <c r="M603" t="s">
        <v>120</v>
      </c>
      <c r="N603" t="s">
        <v>834</v>
      </c>
      <c r="O603" t="s">
        <v>836</v>
      </c>
      <c r="P603" t="s">
        <v>1036</v>
      </c>
      <c r="Q603" t="s">
        <v>67</v>
      </c>
      <c r="R603" t="s">
        <v>74</v>
      </c>
      <c r="S603" t="s">
        <v>1062</v>
      </c>
      <c r="T603" t="s">
        <v>115</v>
      </c>
      <c r="U603" s="5" t="s">
        <v>120</v>
      </c>
      <c r="V603" t="s">
        <v>1056</v>
      </c>
      <c r="W603" t="s">
        <v>69</v>
      </c>
      <c r="X603" t="s">
        <v>75</v>
      </c>
      <c r="Y603">
        <v>5000</v>
      </c>
      <c r="Z603" t="s">
        <v>118</v>
      </c>
      <c r="AA603">
        <v>5191</v>
      </c>
      <c r="AB603" t="s">
        <v>121</v>
      </c>
      <c r="AC603">
        <v>50</v>
      </c>
      <c r="AD603" t="s">
        <v>107</v>
      </c>
      <c r="AE603" s="1">
        <v>4508.9399999999996</v>
      </c>
      <c r="AF603" s="1">
        <v>3869.99</v>
      </c>
      <c r="AG603" s="1">
        <v>3869.99</v>
      </c>
      <c r="AH603" s="1">
        <v>0</v>
      </c>
      <c r="AI603" s="1">
        <v>0</v>
      </c>
      <c r="AJ603" s="1">
        <v>0</v>
      </c>
      <c r="AK603" s="1">
        <v>0</v>
      </c>
    </row>
    <row r="604" spans="1:37" hidden="1" x14ac:dyDescent="0.35">
      <c r="A604" t="str">
        <f t="shared" si="56"/>
        <v>1.1-00-2505_2559007_25519167</v>
      </c>
      <c r="B604" t="str">
        <f t="shared" si="58"/>
        <v>2.6-06-X05021015519167</v>
      </c>
      <c r="C604" t="s">
        <v>1110</v>
      </c>
      <c r="D604" t="s">
        <v>100</v>
      </c>
      <c r="E604" t="s">
        <v>108</v>
      </c>
      <c r="F604" t="s">
        <v>812</v>
      </c>
      <c r="G604" t="s">
        <v>815</v>
      </c>
      <c r="H604" t="s">
        <v>833</v>
      </c>
      <c r="I604" t="s">
        <v>835</v>
      </c>
      <c r="J604">
        <v>5</v>
      </c>
      <c r="K604" t="s">
        <v>810</v>
      </c>
      <c r="L604">
        <v>9</v>
      </c>
      <c r="M604" t="s">
        <v>120</v>
      </c>
      <c r="N604" t="s">
        <v>834</v>
      </c>
      <c r="O604" t="s">
        <v>836</v>
      </c>
      <c r="P604" t="s">
        <v>1036</v>
      </c>
      <c r="Q604" t="s">
        <v>67</v>
      </c>
      <c r="R604" t="s">
        <v>74</v>
      </c>
      <c r="S604" t="s">
        <v>1062</v>
      </c>
      <c r="T604" t="s">
        <v>115</v>
      </c>
      <c r="U604" s="5" t="s">
        <v>120</v>
      </c>
      <c r="V604" t="s">
        <v>1056</v>
      </c>
      <c r="W604" t="s">
        <v>69</v>
      </c>
      <c r="X604" t="s">
        <v>75</v>
      </c>
      <c r="Y604">
        <v>5000</v>
      </c>
      <c r="Z604" t="s">
        <v>118</v>
      </c>
      <c r="AA604">
        <v>5191</v>
      </c>
      <c r="AB604" t="s">
        <v>121</v>
      </c>
      <c r="AC604">
        <v>67</v>
      </c>
      <c r="AD604" t="s">
        <v>112</v>
      </c>
      <c r="AE604" s="1">
        <v>1935</v>
      </c>
      <c r="AF604" s="1">
        <v>1935</v>
      </c>
      <c r="AG604" s="1">
        <v>1935</v>
      </c>
      <c r="AH604" s="1">
        <v>0</v>
      </c>
      <c r="AI604" s="1">
        <v>0</v>
      </c>
      <c r="AJ604" s="1">
        <v>0</v>
      </c>
      <c r="AK604" s="1">
        <v>0</v>
      </c>
    </row>
    <row r="605" spans="1:37" hidden="1" x14ac:dyDescent="0.35">
      <c r="A605" t="str">
        <f t="shared" si="56"/>
        <v>1.1-00-2505_2559007_2556620</v>
      </c>
      <c r="B605" t="str">
        <f t="shared" si="58"/>
        <v>1.1-00-X0502101556620</v>
      </c>
      <c r="C605" t="s">
        <v>1027</v>
      </c>
      <c r="D605" t="s">
        <v>269</v>
      </c>
      <c r="E605" t="s">
        <v>274</v>
      </c>
      <c r="F605" t="s">
        <v>812</v>
      </c>
      <c r="G605" t="s">
        <v>815</v>
      </c>
      <c r="H605" t="s">
        <v>833</v>
      </c>
      <c r="I605" t="s">
        <v>835</v>
      </c>
      <c r="J605">
        <v>5</v>
      </c>
      <c r="K605" t="s">
        <v>810</v>
      </c>
      <c r="L605">
        <v>9</v>
      </c>
      <c r="M605" t="s">
        <v>120</v>
      </c>
      <c r="N605" t="s">
        <v>834</v>
      </c>
      <c r="O605" t="s">
        <v>836</v>
      </c>
      <c r="P605" t="s">
        <v>1036</v>
      </c>
      <c r="Q605" t="s">
        <v>67</v>
      </c>
      <c r="R605" t="s">
        <v>74</v>
      </c>
      <c r="S605" t="s">
        <v>1062</v>
      </c>
      <c r="T605" t="s">
        <v>115</v>
      </c>
      <c r="U605" s="5" t="s">
        <v>120</v>
      </c>
      <c r="V605" t="s">
        <v>1056</v>
      </c>
      <c r="W605" t="s">
        <v>69</v>
      </c>
      <c r="X605" t="s">
        <v>75</v>
      </c>
      <c r="Y605">
        <v>5000</v>
      </c>
      <c r="Z605" t="s">
        <v>118</v>
      </c>
      <c r="AA605">
        <v>5662</v>
      </c>
      <c r="AB605" t="s">
        <v>396</v>
      </c>
      <c r="AC605">
        <v>0</v>
      </c>
      <c r="AD605" t="s">
        <v>58</v>
      </c>
      <c r="AE605" s="1">
        <v>42224</v>
      </c>
      <c r="AF605" s="1">
        <v>42224</v>
      </c>
      <c r="AG605" s="1">
        <v>42224</v>
      </c>
      <c r="AH605" s="1">
        <v>0</v>
      </c>
      <c r="AI605" s="1">
        <v>0</v>
      </c>
      <c r="AJ605" s="1">
        <v>0</v>
      </c>
      <c r="AK605" s="1">
        <v>0</v>
      </c>
    </row>
    <row r="606" spans="1:37" hidden="1" x14ac:dyDescent="0.35">
      <c r="A606" t="str">
        <f t="shared" si="56"/>
        <v>1.1-00-2505_2559007_2559110</v>
      </c>
      <c r="B606" t="str">
        <f t="shared" si="58"/>
        <v>1.1-00-X0502101559110</v>
      </c>
      <c r="C606" t="s">
        <v>1027</v>
      </c>
      <c r="D606" t="s">
        <v>639</v>
      </c>
      <c r="E606" t="s">
        <v>643</v>
      </c>
      <c r="F606" t="s">
        <v>812</v>
      </c>
      <c r="G606" t="s">
        <v>815</v>
      </c>
      <c r="H606" t="s">
        <v>833</v>
      </c>
      <c r="I606" t="s">
        <v>835</v>
      </c>
      <c r="J606">
        <v>5</v>
      </c>
      <c r="K606" t="s">
        <v>810</v>
      </c>
      <c r="L606">
        <v>9</v>
      </c>
      <c r="M606" t="s">
        <v>120</v>
      </c>
      <c r="N606" t="s">
        <v>834</v>
      </c>
      <c r="O606" t="s">
        <v>836</v>
      </c>
      <c r="P606" t="s">
        <v>1036</v>
      </c>
      <c r="Q606" t="s">
        <v>677</v>
      </c>
      <c r="R606" t="s">
        <v>74</v>
      </c>
      <c r="S606" t="s">
        <v>1062</v>
      </c>
      <c r="T606" t="s">
        <v>678</v>
      </c>
      <c r="U606" s="5" t="s">
        <v>120</v>
      </c>
      <c r="V606" t="str">
        <f>LEFT(W606,3)</f>
        <v>015</v>
      </c>
      <c r="W606" t="s">
        <v>679</v>
      </c>
      <c r="X606" t="s">
        <v>75</v>
      </c>
      <c r="Y606">
        <v>5000</v>
      </c>
      <c r="Z606" t="s">
        <v>118</v>
      </c>
      <c r="AA606">
        <v>5911</v>
      </c>
      <c r="AB606" t="s">
        <v>300</v>
      </c>
      <c r="AC606">
        <v>0</v>
      </c>
      <c r="AD606" t="s">
        <v>58</v>
      </c>
      <c r="AE606" s="1">
        <v>0</v>
      </c>
      <c r="AF606" s="1">
        <v>0</v>
      </c>
      <c r="AG606" s="1">
        <v>0</v>
      </c>
      <c r="AH606" s="1">
        <v>1800</v>
      </c>
      <c r="AI606" s="1">
        <v>0</v>
      </c>
      <c r="AJ606" s="1">
        <v>1670</v>
      </c>
      <c r="AK606" s="1">
        <v>1670</v>
      </c>
    </row>
    <row r="607" spans="1:37" hidden="1" x14ac:dyDescent="0.35">
      <c r="A607" t="str">
        <f t="shared" si="56"/>
        <v>1.1-00-2510_25040031_25443117</v>
      </c>
      <c r="B607" t="str">
        <f t="shared" si="58"/>
        <v>1.1-00-X06025016443117</v>
      </c>
      <c r="C607" t="s">
        <v>1027</v>
      </c>
      <c r="D607" t="s">
        <v>639</v>
      </c>
      <c r="E607" t="s">
        <v>643</v>
      </c>
      <c r="F607" t="s">
        <v>812</v>
      </c>
      <c r="G607" t="s">
        <v>815</v>
      </c>
      <c r="H607" t="s">
        <v>898</v>
      </c>
      <c r="I607" t="s">
        <v>900</v>
      </c>
      <c r="J607">
        <v>0</v>
      </c>
      <c r="K607" t="s">
        <v>255</v>
      </c>
      <c r="L607">
        <v>40</v>
      </c>
      <c r="M607" t="s">
        <v>225</v>
      </c>
      <c r="N607" t="s">
        <v>908</v>
      </c>
      <c r="O607" t="s">
        <v>909</v>
      </c>
      <c r="P607" t="s">
        <v>1041</v>
      </c>
      <c r="Q607" t="s">
        <v>728</v>
      </c>
      <c r="R607" t="s">
        <v>223</v>
      </c>
      <c r="S607" t="s">
        <v>1087</v>
      </c>
      <c r="T607" t="s">
        <v>734</v>
      </c>
      <c r="U607" s="5" t="s">
        <v>225</v>
      </c>
      <c r="V607" t="str">
        <f>LEFT(W607,3)</f>
        <v>016</v>
      </c>
      <c r="W607" t="s">
        <v>735</v>
      </c>
      <c r="X607" t="s">
        <v>226</v>
      </c>
      <c r="Y607">
        <v>4000</v>
      </c>
      <c r="Z607" t="s">
        <v>233</v>
      </c>
      <c r="AA607">
        <v>4431</v>
      </c>
      <c r="AB607" t="s">
        <v>508</v>
      </c>
      <c r="AC607">
        <v>17</v>
      </c>
      <c r="AD607" t="s">
        <v>736</v>
      </c>
      <c r="AE607" s="1">
        <v>0</v>
      </c>
      <c r="AF607" s="1">
        <v>0</v>
      </c>
      <c r="AG607" s="1">
        <v>0</v>
      </c>
      <c r="AH607" s="1">
        <v>400000</v>
      </c>
      <c r="AI607" s="1">
        <v>400000</v>
      </c>
      <c r="AJ607" s="1">
        <v>160064</v>
      </c>
      <c r="AK607" s="1">
        <v>160064</v>
      </c>
    </row>
    <row r="608" spans="1:37" hidden="1" x14ac:dyDescent="0.35">
      <c r="A608" t="str">
        <f t="shared" si="56"/>
        <v>1.1-00-2510_25040031_25443141</v>
      </c>
      <c r="B608" t="str">
        <f t="shared" si="58"/>
        <v>1.1-00-X06025016443141</v>
      </c>
      <c r="C608" t="s">
        <v>1027</v>
      </c>
      <c r="D608" t="s">
        <v>269</v>
      </c>
      <c r="E608" t="s">
        <v>274</v>
      </c>
      <c r="F608" t="s">
        <v>812</v>
      </c>
      <c r="G608" t="s">
        <v>815</v>
      </c>
      <c r="H608" t="s">
        <v>898</v>
      </c>
      <c r="I608" t="s">
        <v>900</v>
      </c>
      <c r="J608">
        <v>0</v>
      </c>
      <c r="K608" t="s">
        <v>255</v>
      </c>
      <c r="L608">
        <v>40</v>
      </c>
      <c r="M608" t="s">
        <v>225</v>
      </c>
      <c r="N608" t="s">
        <v>908</v>
      </c>
      <c r="O608" t="s">
        <v>909</v>
      </c>
      <c r="P608" t="s">
        <v>1041</v>
      </c>
      <c r="Q608" t="s">
        <v>219</v>
      </c>
      <c r="R608" t="s">
        <v>223</v>
      </c>
      <c r="S608" t="s">
        <v>1087</v>
      </c>
      <c r="T608" t="s">
        <v>220</v>
      </c>
      <c r="U608" s="5" t="s">
        <v>225</v>
      </c>
      <c r="V608" t="s">
        <v>1080</v>
      </c>
      <c r="W608" t="s">
        <v>221</v>
      </c>
      <c r="X608" t="s">
        <v>226</v>
      </c>
      <c r="Y608">
        <v>4000</v>
      </c>
      <c r="Z608" t="s">
        <v>233</v>
      </c>
      <c r="AA608">
        <v>4431</v>
      </c>
      <c r="AB608" t="s">
        <v>508</v>
      </c>
      <c r="AC608">
        <v>41</v>
      </c>
      <c r="AD608" t="s">
        <v>509</v>
      </c>
      <c r="AE608" s="1">
        <v>298941.28000000003</v>
      </c>
      <c r="AF608" s="1">
        <v>298941.28000000003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</row>
    <row r="609" spans="1:37" hidden="1" x14ac:dyDescent="0.35">
      <c r="A609" t="str">
        <f t="shared" si="56"/>
        <v>1.1-00-2510_25037029_25382130</v>
      </c>
      <c r="B609" t="str">
        <f t="shared" si="58"/>
        <v>1.1-00-X06029017382130</v>
      </c>
      <c r="C609" t="s">
        <v>1027</v>
      </c>
      <c r="D609" t="s">
        <v>269</v>
      </c>
      <c r="E609" t="s">
        <v>274</v>
      </c>
      <c r="F609" t="s">
        <v>812</v>
      </c>
      <c r="G609" t="s">
        <v>815</v>
      </c>
      <c r="H609" t="s">
        <v>898</v>
      </c>
      <c r="I609" t="s">
        <v>900</v>
      </c>
      <c r="J609">
        <v>0</v>
      </c>
      <c r="K609" t="s">
        <v>255</v>
      </c>
      <c r="L609">
        <v>37</v>
      </c>
      <c r="M609" t="s">
        <v>496</v>
      </c>
      <c r="N609" t="s">
        <v>899</v>
      </c>
      <c r="O609" t="s">
        <v>901</v>
      </c>
      <c r="P609" t="s">
        <v>1041</v>
      </c>
      <c r="Q609" t="s">
        <v>219</v>
      </c>
      <c r="R609" t="s">
        <v>223</v>
      </c>
      <c r="S609" t="s">
        <v>1085</v>
      </c>
      <c r="T609" t="s">
        <v>494</v>
      </c>
      <c r="U609" s="5" t="s">
        <v>496</v>
      </c>
      <c r="V609" t="s">
        <v>1051</v>
      </c>
      <c r="W609" t="s">
        <v>495</v>
      </c>
      <c r="X609" t="s">
        <v>497</v>
      </c>
      <c r="Y609">
        <v>3000</v>
      </c>
      <c r="Z609" t="s">
        <v>56</v>
      </c>
      <c r="AA609">
        <v>3821</v>
      </c>
      <c r="AB609" t="s">
        <v>228</v>
      </c>
      <c r="AC609">
        <v>30</v>
      </c>
      <c r="AD609" t="s">
        <v>499</v>
      </c>
      <c r="AE609" s="1">
        <v>665928.16</v>
      </c>
      <c r="AF609" s="1">
        <v>665928.16</v>
      </c>
      <c r="AG609" s="1">
        <v>665928.16</v>
      </c>
      <c r="AH609" s="1">
        <v>0</v>
      </c>
      <c r="AI609" s="1">
        <v>0</v>
      </c>
      <c r="AJ609" s="1">
        <v>0</v>
      </c>
      <c r="AK609" s="1">
        <v>0</v>
      </c>
    </row>
    <row r="610" spans="1:37" hidden="1" x14ac:dyDescent="0.35">
      <c r="A610" t="str">
        <f t="shared" si="56"/>
        <v>1.1-00-2510_25037029_2538410</v>
      </c>
      <c r="B610" t="str">
        <f t="shared" si="58"/>
        <v>1.1-00-X0602901738410</v>
      </c>
      <c r="C610" t="s">
        <v>1027</v>
      </c>
      <c r="D610" t="s">
        <v>269</v>
      </c>
      <c r="E610" t="s">
        <v>274</v>
      </c>
      <c r="F610" t="s">
        <v>812</v>
      </c>
      <c r="G610" t="s">
        <v>815</v>
      </c>
      <c r="H610" t="s">
        <v>898</v>
      </c>
      <c r="I610" t="s">
        <v>900</v>
      </c>
      <c r="J610">
        <v>0</v>
      </c>
      <c r="K610" t="s">
        <v>255</v>
      </c>
      <c r="L610">
        <v>37</v>
      </c>
      <c r="M610" t="s">
        <v>496</v>
      </c>
      <c r="N610" t="s">
        <v>899</v>
      </c>
      <c r="O610" t="s">
        <v>901</v>
      </c>
      <c r="P610" t="s">
        <v>1041</v>
      </c>
      <c r="Q610" t="s">
        <v>219</v>
      </c>
      <c r="R610" t="s">
        <v>223</v>
      </c>
      <c r="S610" t="s">
        <v>1085</v>
      </c>
      <c r="T610" t="s">
        <v>494</v>
      </c>
      <c r="U610" s="5" t="s">
        <v>496</v>
      </c>
      <c r="V610" t="s">
        <v>1051</v>
      </c>
      <c r="W610" t="s">
        <v>495</v>
      </c>
      <c r="X610" t="s">
        <v>497</v>
      </c>
      <c r="Y610">
        <v>3000</v>
      </c>
      <c r="Z610" t="s">
        <v>56</v>
      </c>
      <c r="AA610">
        <v>3841</v>
      </c>
      <c r="AB610" t="s">
        <v>500</v>
      </c>
      <c r="AC610">
        <v>0</v>
      </c>
      <c r="AD610" t="s">
        <v>58</v>
      </c>
      <c r="AE610" s="1">
        <v>570000</v>
      </c>
      <c r="AF610" s="1">
        <v>570000</v>
      </c>
      <c r="AG610" s="1">
        <v>570000</v>
      </c>
      <c r="AH610" s="1">
        <v>0</v>
      </c>
      <c r="AI610" s="1">
        <v>0</v>
      </c>
      <c r="AJ610" s="1">
        <v>0</v>
      </c>
      <c r="AK610" s="1">
        <v>0</v>
      </c>
    </row>
    <row r="611" spans="1:37" hidden="1" x14ac:dyDescent="0.35">
      <c r="A611" t="str">
        <f t="shared" si="56"/>
        <v>1.1-00-2510_25038030_25445118</v>
      </c>
      <c r="B611" t="str">
        <f t="shared" si="58"/>
        <v>1.1-00-X06026016445118</v>
      </c>
      <c r="C611" t="s">
        <v>1027</v>
      </c>
      <c r="D611" t="s">
        <v>639</v>
      </c>
      <c r="E611" t="s">
        <v>643</v>
      </c>
      <c r="F611" t="s">
        <v>812</v>
      </c>
      <c r="G611" t="s">
        <v>815</v>
      </c>
      <c r="H611" t="s">
        <v>898</v>
      </c>
      <c r="I611" t="s">
        <v>900</v>
      </c>
      <c r="J611">
        <v>0</v>
      </c>
      <c r="K611" t="s">
        <v>255</v>
      </c>
      <c r="L611">
        <v>38</v>
      </c>
      <c r="M611" t="s">
        <v>539</v>
      </c>
      <c r="N611" t="s">
        <v>933</v>
      </c>
      <c r="O611" t="s">
        <v>934</v>
      </c>
      <c r="P611" t="s">
        <v>1041</v>
      </c>
      <c r="Q611" t="s">
        <v>728</v>
      </c>
      <c r="R611" t="s">
        <v>223</v>
      </c>
      <c r="S611" t="s">
        <v>1093</v>
      </c>
      <c r="T611" t="s">
        <v>750</v>
      </c>
      <c r="U611" s="5" t="s">
        <v>539</v>
      </c>
      <c r="V611" t="str">
        <f>LEFT(W611,3)</f>
        <v>016</v>
      </c>
      <c r="W611" t="s">
        <v>735</v>
      </c>
      <c r="X611" t="s">
        <v>226</v>
      </c>
      <c r="Y611">
        <v>4000</v>
      </c>
      <c r="Z611" t="s">
        <v>233</v>
      </c>
      <c r="AA611">
        <v>4451</v>
      </c>
      <c r="AB611" t="s">
        <v>282</v>
      </c>
      <c r="AC611">
        <v>18</v>
      </c>
      <c r="AD611" t="s">
        <v>540</v>
      </c>
      <c r="AE611" s="1">
        <v>0</v>
      </c>
      <c r="AF611" s="1">
        <v>0</v>
      </c>
      <c r="AG611" s="1">
        <v>0</v>
      </c>
      <c r="AH611" s="1">
        <v>0</v>
      </c>
      <c r="AI611" s="1">
        <v>10000000</v>
      </c>
      <c r="AJ611" s="1">
        <v>0</v>
      </c>
      <c r="AK611" s="1">
        <v>0</v>
      </c>
    </row>
    <row r="612" spans="1:37" hidden="1" x14ac:dyDescent="0.35">
      <c r="A612" t="str">
        <f t="shared" si="56"/>
        <v>1.1-00-2510_25038030_25445115</v>
      </c>
      <c r="B612" t="str">
        <f t="shared" si="58"/>
        <v>1.1-00-X06026016445115</v>
      </c>
      <c r="C612" t="s">
        <v>1027</v>
      </c>
      <c r="D612" t="s">
        <v>269</v>
      </c>
      <c r="E612" t="s">
        <v>274</v>
      </c>
      <c r="F612" t="s">
        <v>812</v>
      </c>
      <c r="G612" t="s">
        <v>815</v>
      </c>
      <c r="H612" t="s">
        <v>898</v>
      </c>
      <c r="I612" t="s">
        <v>900</v>
      </c>
      <c r="J612">
        <v>0</v>
      </c>
      <c r="K612" t="s">
        <v>255</v>
      </c>
      <c r="L612">
        <v>38</v>
      </c>
      <c r="M612" t="s">
        <v>539</v>
      </c>
      <c r="N612" t="s">
        <v>933</v>
      </c>
      <c r="O612" t="s">
        <v>934</v>
      </c>
      <c r="P612" t="s">
        <v>1041</v>
      </c>
      <c r="Q612" t="s">
        <v>219</v>
      </c>
      <c r="R612" t="s">
        <v>223</v>
      </c>
      <c r="S612" t="s">
        <v>1093</v>
      </c>
      <c r="T612" t="s">
        <v>538</v>
      </c>
      <c r="U612" s="5" t="s">
        <v>539</v>
      </c>
      <c r="V612" t="s">
        <v>1080</v>
      </c>
      <c r="W612" t="s">
        <v>221</v>
      </c>
      <c r="X612" t="s">
        <v>226</v>
      </c>
      <c r="Y612">
        <v>4000</v>
      </c>
      <c r="Z612" t="s">
        <v>233</v>
      </c>
      <c r="AA612">
        <v>4451</v>
      </c>
      <c r="AB612" t="s">
        <v>282</v>
      </c>
      <c r="AC612">
        <v>15</v>
      </c>
      <c r="AD612" t="s">
        <v>540</v>
      </c>
      <c r="AE612" s="1">
        <v>29847740.09</v>
      </c>
      <c r="AF612" s="1">
        <v>29847740.09</v>
      </c>
      <c r="AG612" s="1">
        <v>29847740.09</v>
      </c>
      <c r="AH612" s="1">
        <v>0</v>
      </c>
      <c r="AI612" s="1">
        <v>0</v>
      </c>
      <c r="AJ612" s="1">
        <v>0</v>
      </c>
      <c r="AK612" s="1">
        <v>0</v>
      </c>
    </row>
    <row r="613" spans="1:37" hidden="1" x14ac:dyDescent="0.35">
      <c r="A613" t="str">
        <f t="shared" si="56"/>
        <v>1.1-00-2510_25040031_2556710</v>
      </c>
      <c r="B613" t="str">
        <f t="shared" si="58"/>
        <v>1.1-00-X0602501656710</v>
      </c>
      <c r="C613" t="s">
        <v>1027</v>
      </c>
      <c r="D613" t="s">
        <v>639</v>
      </c>
      <c r="E613" t="s">
        <v>643</v>
      </c>
      <c r="F613" t="s">
        <v>812</v>
      </c>
      <c r="G613" t="s">
        <v>815</v>
      </c>
      <c r="H613" t="s">
        <v>898</v>
      </c>
      <c r="I613" t="s">
        <v>900</v>
      </c>
      <c r="J613">
        <v>0</v>
      </c>
      <c r="K613" t="s">
        <v>255</v>
      </c>
      <c r="L613">
        <v>40</v>
      </c>
      <c r="M613" t="s">
        <v>225</v>
      </c>
      <c r="N613" t="s">
        <v>908</v>
      </c>
      <c r="O613" t="s">
        <v>909</v>
      </c>
      <c r="P613" t="s">
        <v>1041</v>
      </c>
      <c r="Q613" t="s">
        <v>728</v>
      </c>
      <c r="R613" t="s">
        <v>223</v>
      </c>
      <c r="S613" t="s">
        <v>1087</v>
      </c>
      <c r="T613" t="s">
        <v>734</v>
      </c>
      <c r="U613" s="5" t="s">
        <v>225</v>
      </c>
      <c r="V613" t="str">
        <f t="shared" ref="V613:V618" si="60">LEFT(W613,3)</f>
        <v>016</v>
      </c>
      <c r="W613" t="s">
        <v>735</v>
      </c>
      <c r="X613" t="s">
        <v>226</v>
      </c>
      <c r="Y613">
        <v>5000</v>
      </c>
      <c r="Z613" t="s">
        <v>118</v>
      </c>
      <c r="AA613">
        <v>5671</v>
      </c>
      <c r="AB613" t="s">
        <v>407</v>
      </c>
      <c r="AC613">
        <v>0</v>
      </c>
      <c r="AD613" t="s">
        <v>58</v>
      </c>
      <c r="AE613" s="1">
        <v>186600</v>
      </c>
      <c r="AF613" s="1">
        <v>186600</v>
      </c>
      <c r="AG613" s="1">
        <v>186600</v>
      </c>
      <c r="AH613" s="1">
        <v>250000</v>
      </c>
      <c r="AI613" s="1">
        <v>250000</v>
      </c>
      <c r="AJ613" s="1">
        <v>62081.2</v>
      </c>
      <c r="AK613" s="1">
        <v>58777.55</v>
      </c>
    </row>
    <row r="614" spans="1:37" hidden="1" x14ac:dyDescent="0.35">
      <c r="A614" t="str">
        <f t="shared" si="56"/>
        <v>1.1-00-2504_2557005_2542510</v>
      </c>
      <c r="B614" t="str">
        <f t="shared" si="58"/>
        <v>1.6-01-X0401901342510</v>
      </c>
      <c r="C614" t="s">
        <v>1108</v>
      </c>
      <c r="D614" t="s">
        <v>789</v>
      </c>
      <c r="E614" t="s">
        <v>790</v>
      </c>
      <c r="F614" t="s">
        <v>812</v>
      </c>
      <c r="G614" t="s">
        <v>815</v>
      </c>
      <c r="H614" t="s">
        <v>808</v>
      </c>
      <c r="I614" t="s">
        <v>60</v>
      </c>
      <c r="J614">
        <v>5</v>
      </c>
      <c r="K614" t="s">
        <v>810</v>
      </c>
      <c r="L614">
        <v>7</v>
      </c>
      <c r="M614" t="s">
        <v>61</v>
      </c>
      <c r="N614" t="s">
        <v>809</v>
      </c>
      <c r="O614" t="s">
        <v>811</v>
      </c>
      <c r="P614" t="s">
        <v>1032</v>
      </c>
      <c r="Q614" t="s">
        <v>636</v>
      </c>
      <c r="R614" t="s">
        <v>60</v>
      </c>
      <c r="S614" t="s">
        <v>1050</v>
      </c>
      <c r="T614" t="s">
        <v>637</v>
      </c>
      <c r="U614" s="5" t="s">
        <v>61</v>
      </c>
      <c r="V614" t="str">
        <f t="shared" si="60"/>
        <v>013</v>
      </c>
      <c r="W614" t="s">
        <v>638</v>
      </c>
      <c r="X614" t="s">
        <v>62</v>
      </c>
      <c r="Y614">
        <v>4000</v>
      </c>
      <c r="Z614" t="s">
        <v>233</v>
      </c>
      <c r="AA614">
        <v>4251</v>
      </c>
      <c r="AB614" t="s">
        <v>329</v>
      </c>
      <c r="AC614">
        <v>0</v>
      </c>
      <c r="AD614" t="s">
        <v>58</v>
      </c>
      <c r="AE614" s="1">
        <v>0</v>
      </c>
      <c r="AF614" s="1">
        <v>0</v>
      </c>
      <c r="AG614" s="1">
        <v>0</v>
      </c>
      <c r="AH614" s="1">
        <v>5249669.2699999996</v>
      </c>
      <c r="AI614" s="1">
        <v>0</v>
      </c>
      <c r="AJ614" s="1">
        <v>5249669.2699999996</v>
      </c>
      <c r="AK614" s="1">
        <v>5249669.2699999996</v>
      </c>
    </row>
    <row r="615" spans="1:37" hidden="1" x14ac:dyDescent="0.35">
      <c r="A615" t="str">
        <f t="shared" si="56"/>
        <v>1.1-00-2509_25129021_2535710</v>
      </c>
      <c r="B615" t="str">
        <f t="shared" si="58"/>
        <v>1.1-00-X0703602235710</v>
      </c>
      <c r="C615" t="s">
        <v>1027</v>
      </c>
      <c r="D615" t="s">
        <v>639</v>
      </c>
      <c r="E615" t="s">
        <v>643</v>
      </c>
      <c r="F615" t="s">
        <v>812</v>
      </c>
      <c r="G615" t="s">
        <v>815</v>
      </c>
      <c r="H615" t="s">
        <v>855</v>
      </c>
      <c r="I615" t="s">
        <v>857</v>
      </c>
      <c r="J615">
        <v>1</v>
      </c>
      <c r="K615" t="s">
        <v>472</v>
      </c>
      <c r="L615">
        <v>29</v>
      </c>
      <c r="M615" t="s">
        <v>473</v>
      </c>
      <c r="N615" t="s">
        <v>884</v>
      </c>
      <c r="O615" t="s">
        <v>885</v>
      </c>
      <c r="P615" t="s">
        <v>1037</v>
      </c>
      <c r="Q615" t="s">
        <v>684</v>
      </c>
      <c r="R615" t="s">
        <v>147</v>
      </c>
      <c r="S615" t="s">
        <v>1082</v>
      </c>
      <c r="T615" t="s">
        <v>722</v>
      </c>
      <c r="U615" s="5" t="s">
        <v>473</v>
      </c>
      <c r="V615" t="str">
        <f t="shared" si="60"/>
        <v>022</v>
      </c>
      <c r="W615" t="s">
        <v>723</v>
      </c>
      <c r="X615" t="s">
        <v>474</v>
      </c>
      <c r="Y615">
        <v>3000</v>
      </c>
      <c r="Z615" t="s">
        <v>56</v>
      </c>
      <c r="AA615">
        <v>3571</v>
      </c>
      <c r="AB615" t="s">
        <v>392</v>
      </c>
      <c r="AC615">
        <v>0</v>
      </c>
      <c r="AD615" t="s">
        <v>58</v>
      </c>
      <c r="AE615" s="1">
        <v>210431209.46000001</v>
      </c>
      <c r="AF615" s="1">
        <v>210431209.46000001</v>
      </c>
      <c r="AG615" s="1">
        <v>202275638.13</v>
      </c>
      <c r="AH615" s="1">
        <v>267175852.88</v>
      </c>
      <c r="AI615" s="1">
        <v>61975132.049999997</v>
      </c>
      <c r="AJ615" s="1">
        <v>257572643.41</v>
      </c>
      <c r="AK615" s="1">
        <v>208860783.84</v>
      </c>
    </row>
    <row r="616" spans="1:37" hidden="1" x14ac:dyDescent="0.35">
      <c r="A616" t="str">
        <f t="shared" ref="A616:A653" si="61">CONCATENATE(F616,H616,J616,L616,N616,AA616,AC616)</f>
        <v>1.1-00-2504_2557005_2542510</v>
      </c>
      <c r="B616" t="str">
        <f t="shared" si="58"/>
        <v>1.1-00-X0401901342510</v>
      </c>
      <c r="C616" t="s">
        <v>1027</v>
      </c>
      <c r="D616" t="s">
        <v>639</v>
      </c>
      <c r="E616" t="s">
        <v>643</v>
      </c>
      <c r="F616" t="s">
        <v>812</v>
      </c>
      <c r="G616" t="s">
        <v>815</v>
      </c>
      <c r="H616" t="s">
        <v>808</v>
      </c>
      <c r="I616" t="s">
        <v>60</v>
      </c>
      <c r="J616">
        <v>5</v>
      </c>
      <c r="K616" t="s">
        <v>810</v>
      </c>
      <c r="L616">
        <v>7</v>
      </c>
      <c r="M616" t="s">
        <v>61</v>
      </c>
      <c r="N616" t="s">
        <v>809</v>
      </c>
      <c r="O616" t="s">
        <v>811</v>
      </c>
      <c r="P616" t="s">
        <v>1032</v>
      </c>
      <c r="Q616" t="s">
        <v>636</v>
      </c>
      <c r="R616" t="s">
        <v>60</v>
      </c>
      <c r="S616" t="s">
        <v>1050</v>
      </c>
      <c r="T616" t="s">
        <v>637</v>
      </c>
      <c r="U616" s="5" t="s">
        <v>61</v>
      </c>
      <c r="V616" t="str">
        <f t="shared" si="60"/>
        <v>013</v>
      </c>
      <c r="W616" t="s">
        <v>638</v>
      </c>
      <c r="X616" t="s">
        <v>62</v>
      </c>
      <c r="Y616">
        <v>4000</v>
      </c>
      <c r="Z616" t="s">
        <v>233</v>
      </c>
      <c r="AA616">
        <v>4251</v>
      </c>
      <c r="AB616" t="s">
        <v>329</v>
      </c>
      <c r="AC616">
        <v>0</v>
      </c>
      <c r="AD616" t="s">
        <v>58</v>
      </c>
      <c r="AE616" s="1">
        <v>12473485.050000001</v>
      </c>
      <c r="AF616" s="1">
        <v>12473485.050000001</v>
      </c>
      <c r="AG616" s="1">
        <v>12473485.050000001</v>
      </c>
      <c r="AH616" s="1">
        <v>2436957.02</v>
      </c>
      <c r="AI616" s="1">
        <v>5000000</v>
      </c>
      <c r="AJ616" s="1">
        <v>1465094.32</v>
      </c>
      <c r="AK616" s="1">
        <v>1465094.32</v>
      </c>
    </row>
    <row r="617" spans="1:37" hidden="1" x14ac:dyDescent="0.35">
      <c r="A617" t="str">
        <f t="shared" si="61"/>
        <v>1.1-00-2504_2555004_2538210</v>
      </c>
      <c r="B617" t="str">
        <f t="shared" si="58"/>
        <v>1.1-00-X0401801238210</v>
      </c>
      <c r="C617" t="s">
        <v>1027</v>
      </c>
      <c r="D617" t="s">
        <v>639</v>
      </c>
      <c r="E617" t="s">
        <v>643</v>
      </c>
      <c r="F617" t="s">
        <v>812</v>
      </c>
      <c r="G617" t="s">
        <v>815</v>
      </c>
      <c r="H617" t="s">
        <v>808</v>
      </c>
      <c r="I617" t="s">
        <v>60</v>
      </c>
      <c r="J617">
        <v>5</v>
      </c>
      <c r="K617" t="s">
        <v>810</v>
      </c>
      <c r="L617">
        <v>5</v>
      </c>
      <c r="M617" t="s">
        <v>297</v>
      </c>
      <c r="N617" t="s">
        <v>817</v>
      </c>
      <c r="O617" t="s">
        <v>298</v>
      </c>
      <c r="P617" t="s">
        <v>1032</v>
      </c>
      <c r="Q617" t="s">
        <v>636</v>
      </c>
      <c r="R617" t="s">
        <v>60</v>
      </c>
      <c r="S617" t="s">
        <v>1053</v>
      </c>
      <c r="T617" t="s">
        <v>647</v>
      </c>
      <c r="U617" s="5" t="s">
        <v>297</v>
      </c>
      <c r="V617" t="str">
        <f t="shared" si="60"/>
        <v>012</v>
      </c>
      <c r="W617" t="s">
        <v>648</v>
      </c>
      <c r="X617" t="s">
        <v>298</v>
      </c>
      <c r="Y617">
        <v>3000</v>
      </c>
      <c r="Z617" t="s">
        <v>56</v>
      </c>
      <c r="AA617">
        <v>3821</v>
      </c>
      <c r="AB617" t="s">
        <v>228</v>
      </c>
      <c r="AC617">
        <v>0</v>
      </c>
      <c r="AD617" t="s">
        <v>58</v>
      </c>
      <c r="AE617" s="1">
        <v>0</v>
      </c>
      <c r="AF617" s="1">
        <v>0</v>
      </c>
      <c r="AG617" s="1">
        <v>0</v>
      </c>
      <c r="AH617" s="1">
        <v>0</v>
      </c>
      <c r="AI617" s="1">
        <v>1000000</v>
      </c>
      <c r="AJ617" s="1">
        <v>0</v>
      </c>
      <c r="AK617" s="1">
        <v>0</v>
      </c>
    </row>
    <row r="618" spans="1:37" hidden="1" x14ac:dyDescent="0.35">
      <c r="A618" t="str">
        <f t="shared" si="61"/>
        <v>2.5-02-2404_2557005_25581138</v>
      </c>
      <c r="B618" t="str">
        <f t="shared" si="58"/>
        <v>1.1-00-X04019013581138</v>
      </c>
      <c r="C618" t="s">
        <v>1027</v>
      </c>
      <c r="D618" t="s">
        <v>639</v>
      </c>
      <c r="E618" t="s">
        <v>643</v>
      </c>
      <c r="F618" t="s">
        <v>778</v>
      </c>
      <c r="G618" t="s">
        <v>779</v>
      </c>
      <c r="H618" t="s">
        <v>808</v>
      </c>
      <c r="I618" t="s">
        <v>60</v>
      </c>
      <c r="J618">
        <v>5</v>
      </c>
      <c r="K618" t="s">
        <v>810</v>
      </c>
      <c r="L618">
        <v>7</v>
      </c>
      <c r="M618" t="s">
        <v>61</v>
      </c>
      <c r="N618" t="s">
        <v>809</v>
      </c>
      <c r="O618" t="s">
        <v>811</v>
      </c>
      <c r="P618" t="s">
        <v>1032</v>
      </c>
      <c r="Q618" t="s">
        <v>636</v>
      </c>
      <c r="R618" t="s">
        <v>60</v>
      </c>
      <c r="S618" t="s">
        <v>1050</v>
      </c>
      <c r="T618" t="s">
        <v>637</v>
      </c>
      <c r="U618" s="5" t="s">
        <v>61</v>
      </c>
      <c r="V618" t="str">
        <f t="shared" si="60"/>
        <v>013</v>
      </c>
      <c r="W618" t="s">
        <v>638</v>
      </c>
      <c r="X618" t="s">
        <v>62</v>
      </c>
      <c r="Y618">
        <v>5000</v>
      </c>
      <c r="Z618" t="s">
        <v>118</v>
      </c>
      <c r="AA618">
        <v>5811</v>
      </c>
      <c r="AB618" t="s">
        <v>251</v>
      </c>
      <c r="AC618">
        <v>38</v>
      </c>
      <c r="AD618" t="s">
        <v>301</v>
      </c>
      <c r="AE618" s="1">
        <v>0</v>
      </c>
      <c r="AF618" s="1">
        <v>0</v>
      </c>
      <c r="AG618" s="1">
        <v>0</v>
      </c>
      <c r="AH618" s="1">
        <v>10436213.33</v>
      </c>
      <c r="AI618" s="1">
        <v>0</v>
      </c>
      <c r="AJ618" s="1">
        <v>10429104.27</v>
      </c>
      <c r="AK618" s="1">
        <v>10429104.27</v>
      </c>
    </row>
    <row r="619" spans="1:37" hidden="1" x14ac:dyDescent="0.35">
      <c r="A619" t="str">
        <f t="shared" si="61"/>
        <v>1.1-00-2504_2557005_2558110</v>
      </c>
      <c r="B619" t="str">
        <f t="shared" si="58"/>
        <v>1.1-14-X0401901358110</v>
      </c>
      <c r="C619" t="s">
        <v>1125</v>
      </c>
      <c r="D619" t="s">
        <v>249</v>
      </c>
      <c r="E619" t="s">
        <v>252</v>
      </c>
      <c r="F619" t="s">
        <v>812</v>
      </c>
      <c r="G619" t="s">
        <v>815</v>
      </c>
      <c r="H619" t="s">
        <v>808</v>
      </c>
      <c r="I619" t="s">
        <v>60</v>
      </c>
      <c r="J619">
        <v>5</v>
      </c>
      <c r="K619" t="s">
        <v>810</v>
      </c>
      <c r="L619">
        <v>7</v>
      </c>
      <c r="M619" t="s">
        <v>61</v>
      </c>
      <c r="N619" t="s">
        <v>809</v>
      </c>
      <c r="O619" t="s">
        <v>811</v>
      </c>
      <c r="P619" t="s">
        <v>1032</v>
      </c>
      <c r="Q619" t="s">
        <v>51</v>
      </c>
      <c r="R619" t="s">
        <v>60</v>
      </c>
      <c r="S619" t="s">
        <v>1050</v>
      </c>
      <c r="T619" t="s">
        <v>52</v>
      </c>
      <c r="U619" s="5" t="s">
        <v>61</v>
      </c>
      <c r="V619" t="s">
        <v>1106</v>
      </c>
      <c r="W619" t="s">
        <v>53</v>
      </c>
      <c r="X619" t="s">
        <v>62</v>
      </c>
      <c r="Y619">
        <v>5000</v>
      </c>
      <c r="Z619" t="s">
        <v>118</v>
      </c>
      <c r="AA619">
        <v>5811</v>
      </c>
      <c r="AB619" t="s">
        <v>251</v>
      </c>
      <c r="AC619">
        <v>0</v>
      </c>
      <c r="AD619" t="s">
        <v>58</v>
      </c>
      <c r="AE619" s="1">
        <v>1127888.92</v>
      </c>
      <c r="AF619" s="1">
        <v>1127888.92</v>
      </c>
      <c r="AG619" s="1">
        <v>1127888.92</v>
      </c>
      <c r="AH619" s="1">
        <v>0</v>
      </c>
      <c r="AI619" s="1">
        <v>0</v>
      </c>
      <c r="AJ619" s="1">
        <v>0</v>
      </c>
      <c r="AK619" s="1">
        <v>0</v>
      </c>
    </row>
    <row r="620" spans="1:37" hidden="1" x14ac:dyDescent="0.35">
      <c r="A620" t="str">
        <f t="shared" si="61"/>
        <v>1.1-00-2504_2557005_2558110</v>
      </c>
      <c r="B620" t="str">
        <f t="shared" si="58"/>
        <v>1.1-00-X0401901358110</v>
      </c>
      <c r="C620" t="s">
        <v>1027</v>
      </c>
      <c r="D620" t="s">
        <v>269</v>
      </c>
      <c r="E620" t="s">
        <v>274</v>
      </c>
      <c r="F620" t="s">
        <v>812</v>
      </c>
      <c r="G620" t="s">
        <v>815</v>
      </c>
      <c r="H620" t="s">
        <v>808</v>
      </c>
      <c r="I620" t="s">
        <v>60</v>
      </c>
      <c r="J620">
        <v>5</v>
      </c>
      <c r="K620" t="s">
        <v>810</v>
      </c>
      <c r="L620">
        <v>7</v>
      </c>
      <c r="M620" t="s">
        <v>61</v>
      </c>
      <c r="N620" t="s">
        <v>809</v>
      </c>
      <c r="O620" t="s">
        <v>811</v>
      </c>
      <c r="P620" t="s">
        <v>1032</v>
      </c>
      <c r="Q620" t="s">
        <v>51</v>
      </c>
      <c r="R620" t="s">
        <v>60</v>
      </c>
      <c r="S620" t="s">
        <v>1050</v>
      </c>
      <c r="T620" t="s">
        <v>52</v>
      </c>
      <c r="U620" s="5" t="s">
        <v>61</v>
      </c>
      <c r="V620" t="s">
        <v>1106</v>
      </c>
      <c r="W620" t="s">
        <v>53</v>
      </c>
      <c r="X620" t="s">
        <v>62</v>
      </c>
      <c r="Y620">
        <v>5000</v>
      </c>
      <c r="Z620" t="s">
        <v>118</v>
      </c>
      <c r="AA620">
        <v>5811</v>
      </c>
      <c r="AB620" t="s">
        <v>251</v>
      </c>
      <c r="AC620">
        <v>0</v>
      </c>
      <c r="AD620" t="s">
        <v>58</v>
      </c>
      <c r="AE620" s="1">
        <v>4224116.51</v>
      </c>
      <c r="AF620" s="1">
        <v>1750138.99</v>
      </c>
      <c r="AG620" s="1">
        <v>1750138.99</v>
      </c>
      <c r="AH620" s="1">
        <v>0</v>
      </c>
      <c r="AI620" s="1">
        <v>0</v>
      </c>
      <c r="AJ620" s="1">
        <v>0</v>
      </c>
      <c r="AK620" s="1">
        <v>0</v>
      </c>
    </row>
    <row r="621" spans="1:37" hidden="1" x14ac:dyDescent="0.35">
      <c r="A621" t="str">
        <f t="shared" si="61"/>
        <v>1.1-00-2504_2555004_2539610</v>
      </c>
      <c r="B621" t="str">
        <f t="shared" si="58"/>
        <v>1.1-00-X0401801239610</v>
      </c>
      <c r="C621" t="s">
        <v>1027</v>
      </c>
      <c r="D621" t="s">
        <v>639</v>
      </c>
      <c r="E621" t="s">
        <v>643</v>
      </c>
      <c r="F621" t="s">
        <v>812</v>
      </c>
      <c r="G621" t="s">
        <v>815</v>
      </c>
      <c r="H621" t="s">
        <v>808</v>
      </c>
      <c r="I621" t="s">
        <v>60</v>
      </c>
      <c r="J621">
        <v>5</v>
      </c>
      <c r="K621" t="s">
        <v>810</v>
      </c>
      <c r="L621">
        <v>5</v>
      </c>
      <c r="M621" t="s">
        <v>297</v>
      </c>
      <c r="N621" t="s">
        <v>817</v>
      </c>
      <c r="O621" t="s">
        <v>298</v>
      </c>
      <c r="P621" t="s">
        <v>1032</v>
      </c>
      <c r="Q621" t="s">
        <v>636</v>
      </c>
      <c r="R621" t="s">
        <v>60</v>
      </c>
      <c r="S621" t="s">
        <v>1053</v>
      </c>
      <c r="T621" t="s">
        <v>647</v>
      </c>
      <c r="U621" s="5" t="s">
        <v>297</v>
      </c>
      <c r="V621" t="str">
        <f>LEFT(W621,3)</f>
        <v>012</v>
      </c>
      <c r="W621" t="s">
        <v>648</v>
      </c>
      <c r="X621" t="s">
        <v>298</v>
      </c>
      <c r="Y621">
        <v>3000</v>
      </c>
      <c r="Z621" t="s">
        <v>56</v>
      </c>
      <c r="AA621">
        <v>3961</v>
      </c>
      <c r="AB621" t="s">
        <v>325</v>
      </c>
      <c r="AC621">
        <v>0</v>
      </c>
      <c r="AD621" t="s">
        <v>58</v>
      </c>
      <c r="AE621" s="1">
        <v>15940</v>
      </c>
      <c r="AF621" s="1">
        <v>15940</v>
      </c>
      <c r="AG621" s="1">
        <v>15940</v>
      </c>
      <c r="AH621" s="1">
        <v>69639</v>
      </c>
      <c r="AI621" s="1">
        <v>18000</v>
      </c>
      <c r="AJ621" s="1">
        <v>69637.899999999994</v>
      </c>
      <c r="AK621" s="1">
        <v>69637.899999999994</v>
      </c>
    </row>
    <row r="622" spans="1:37" hidden="1" x14ac:dyDescent="0.35">
      <c r="A622" t="str">
        <f t="shared" si="61"/>
        <v>1.1-00-2504_2557005_2591110</v>
      </c>
      <c r="B622" t="str">
        <f t="shared" ref="B622:B653" si="62">CONCATENATE(C622,P622,S622,V622,AA622,AC622)</f>
        <v>1.5-01-X0401901391110</v>
      </c>
      <c r="C622" t="s">
        <v>1109</v>
      </c>
      <c r="D622" t="s">
        <v>774</v>
      </c>
      <c r="E622" t="s">
        <v>775</v>
      </c>
      <c r="F622" t="s">
        <v>812</v>
      </c>
      <c r="G622" t="s">
        <v>815</v>
      </c>
      <c r="H622" t="s">
        <v>808</v>
      </c>
      <c r="I622" t="s">
        <v>60</v>
      </c>
      <c r="J622">
        <v>5</v>
      </c>
      <c r="K622" t="s">
        <v>810</v>
      </c>
      <c r="L622">
        <v>7</v>
      </c>
      <c r="M622" t="s">
        <v>61</v>
      </c>
      <c r="N622" t="s">
        <v>809</v>
      </c>
      <c r="O622" t="s">
        <v>811</v>
      </c>
      <c r="P622" t="s">
        <v>1032</v>
      </c>
      <c r="Q622" t="s">
        <v>636</v>
      </c>
      <c r="R622" t="s">
        <v>60</v>
      </c>
      <c r="S622" t="s">
        <v>1050</v>
      </c>
      <c r="T622" t="s">
        <v>637</v>
      </c>
      <c r="U622" s="5" t="s">
        <v>61</v>
      </c>
      <c r="V622" t="str">
        <f>LEFT(W622,3)</f>
        <v>013</v>
      </c>
      <c r="W622" t="s">
        <v>638</v>
      </c>
      <c r="X622" t="s">
        <v>62</v>
      </c>
      <c r="Y622">
        <v>9000</v>
      </c>
      <c r="Z622" t="s">
        <v>85</v>
      </c>
      <c r="AA622">
        <v>9111</v>
      </c>
      <c r="AB622" t="s">
        <v>84</v>
      </c>
      <c r="AC622">
        <v>0</v>
      </c>
      <c r="AD622" t="s">
        <v>58</v>
      </c>
      <c r="AE622" s="1">
        <v>15141504.83</v>
      </c>
      <c r="AF622" s="1">
        <v>15141504.83</v>
      </c>
      <c r="AG622" s="1">
        <v>15141504.83</v>
      </c>
      <c r="AH622" s="1">
        <v>49578726.579999998</v>
      </c>
      <c r="AI622" s="1">
        <v>43522784.549999997</v>
      </c>
      <c r="AJ622" s="1">
        <v>49578725.93</v>
      </c>
      <c r="AK622" s="1">
        <v>49578725.93</v>
      </c>
    </row>
    <row r="623" spans="1:37" hidden="1" x14ac:dyDescent="0.35">
      <c r="A623" t="str">
        <f t="shared" si="61"/>
        <v>1.1-00-2504_2555004_2551110</v>
      </c>
      <c r="B623" t="str">
        <f t="shared" si="62"/>
        <v>1.1-00-X0401801251110</v>
      </c>
      <c r="C623" t="s">
        <v>1027</v>
      </c>
      <c r="D623" t="s">
        <v>639</v>
      </c>
      <c r="E623" t="s">
        <v>643</v>
      </c>
      <c r="F623" t="s">
        <v>812</v>
      </c>
      <c r="G623" t="s">
        <v>815</v>
      </c>
      <c r="H623" t="s">
        <v>808</v>
      </c>
      <c r="I623" t="s">
        <v>60</v>
      </c>
      <c r="J623">
        <v>5</v>
      </c>
      <c r="K623" t="s">
        <v>810</v>
      </c>
      <c r="L623">
        <v>5</v>
      </c>
      <c r="M623" t="s">
        <v>297</v>
      </c>
      <c r="N623" t="s">
        <v>817</v>
      </c>
      <c r="O623" t="s">
        <v>298</v>
      </c>
      <c r="P623" t="s">
        <v>1032</v>
      </c>
      <c r="Q623" t="s">
        <v>636</v>
      </c>
      <c r="R623" t="s">
        <v>60</v>
      </c>
      <c r="S623" t="s">
        <v>1053</v>
      </c>
      <c r="T623" t="s">
        <v>647</v>
      </c>
      <c r="U623" s="5" t="s">
        <v>297</v>
      </c>
      <c r="V623" t="str">
        <f>LEFT(W623,3)</f>
        <v>012</v>
      </c>
      <c r="W623" t="s">
        <v>648</v>
      </c>
      <c r="X623" t="s">
        <v>298</v>
      </c>
      <c r="Y623">
        <v>5000</v>
      </c>
      <c r="Z623" t="s">
        <v>118</v>
      </c>
      <c r="AA623">
        <v>5111</v>
      </c>
      <c r="AB623" t="s">
        <v>119</v>
      </c>
      <c r="AC623">
        <v>0</v>
      </c>
      <c r="AD623" t="s">
        <v>58</v>
      </c>
      <c r="AE623" s="1">
        <v>384189.25</v>
      </c>
      <c r="AF623" s="1">
        <v>7598</v>
      </c>
      <c r="AG623" s="1">
        <v>7598</v>
      </c>
      <c r="AH623" s="1">
        <v>0</v>
      </c>
      <c r="AI623" s="1">
        <v>0</v>
      </c>
      <c r="AJ623" s="1">
        <v>0</v>
      </c>
      <c r="AK623" s="1">
        <v>0</v>
      </c>
    </row>
    <row r="624" spans="1:37" hidden="1" x14ac:dyDescent="0.35">
      <c r="A624" t="str">
        <f t="shared" si="61"/>
        <v>1.1-00-2504_2555004_2551510</v>
      </c>
      <c r="B624" t="str">
        <f t="shared" si="62"/>
        <v>1.1-00-X0401801251510</v>
      </c>
      <c r="C624" t="s">
        <v>1027</v>
      </c>
      <c r="D624" t="s">
        <v>639</v>
      </c>
      <c r="E624" t="s">
        <v>643</v>
      </c>
      <c r="F624" t="s">
        <v>812</v>
      </c>
      <c r="G624" t="s">
        <v>815</v>
      </c>
      <c r="H624" t="s">
        <v>808</v>
      </c>
      <c r="I624" t="s">
        <v>60</v>
      </c>
      <c r="J624">
        <v>5</v>
      </c>
      <c r="K624" t="s">
        <v>810</v>
      </c>
      <c r="L624">
        <v>5</v>
      </c>
      <c r="M624" t="s">
        <v>297</v>
      </c>
      <c r="N624" t="s">
        <v>817</v>
      </c>
      <c r="O624" t="s">
        <v>298</v>
      </c>
      <c r="P624" t="s">
        <v>1032</v>
      </c>
      <c r="Q624" t="s">
        <v>636</v>
      </c>
      <c r="R624" t="s">
        <v>60</v>
      </c>
      <c r="S624" t="s">
        <v>1053</v>
      </c>
      <c r="T624" t="s">
        <v>647</v>
      </c>
      <c r="U624" s="5" t="s">
        <v>297</v>
      </c>
      <c r="V624" t="str">
        <f>LEFT(W624,3)</f>
        <v>012</v>
      </c>
      <c r="W624" t="s">
        <v>648</v>
      </c>
      <c r="X624" t="s">
        <v>298</v>
      </c>
      <c r="Y624">
        <v>5000</v>
      </c>
      <c r="Z624" t="s">
        <v>118</v>
      </c>
      <c r="AA624">
        <v>5151</v>
      </c>
      <c r="AB624" t="s">
        <v>326</v>
      </c>
      <c r="AC624">
        <v>0</v>
      </c>
      <c r="AD624" t="s">
        <v>58</v>
      </c>
      <c r="AE624" s="1">
        <v>3852.81</v>
      </c>
      <c r="AF624" s="1">
        <v>3852.81</v>
      </c>
      <c r="AG624" s="1">
        <v>3852.81</v>
      </c>
      <c r="AH624" s="1">
        <v>114344.75</v>
      </c>
      <c r="AI624" s="1">
        <v>0</v>
      </c>
      <c r="AJ624" s="1">
        <v>0</v>
      </c>
      <c r="AK624" s="1">
        <v>0</v>
      </c>
    </row>
    <row r="625" spans="1:37" hidden="1" x14ac:dyDescent="0.35">
      <c r="A625" t="str">
        <f t="shared" si="61"/>
        <v>1.1-00-2504_2555004_2551910</v>
      </c>
      <c r="B625" t="str">
        <f t="shared" si="62"/>
        <v>1.1-00-X0401801251910</v>
      </c>
      <c r="C625" t="s">
        <v>1027</v>
      </c>
      <c r="D625" t="s">
        <v>639</v>
      </c>
      <c r="E625" t="s">
        <v>643</v>
      </c>
      <c r="F625" t="s">
        <v>812</v>
      </c>
      <c r="G625" t="s">
        <v>815</v>
      </c>
      <c r="H625" t="s">
        <v>808</v>
      </c>
      <c r="I625" t="s">
        <v>60</v>
      </c>
      <c r="J625">
        <v>5</v>
      </c>
      <c r="K625" t="s">
        <v>810</v>
      </c>
      <c r="L625">
        <v>5</v>
      </c>
      <c r="M625" t="s">
        <v>297</v>
      </c>
      <c r="N625" t="s">
        <v>817</v>
      </c>
      <c r="O625" t="s">
        <v>298</v>
      </c>
      <c r="P625" t="s">
        <v>1032</v>
      </c>
      <c r="Q625" t="s">
        <v>636</v>
      </c>
      <c r="R625" t="s">
        <v>60</v>
      </c>
      <c r="S625" t="s">
        <v>1053</v>
      </c>
      <c r="T625" t="s">
        <v>647</v>
      </c>
      <c r="U625" s="5" t="s">
        <v>297</v>
      </c>
      <c r="V625" t="str">
        <f>LEFT(W625,3)</f>
        <v>012</v>
      </c>
      <c r="W625" t="s">
        <v>648</v>
      </c>
      <c r="X625" t="s">
        <v>298</v>
      </c>
      <c r="Y625">
        <v>5000</v>
      </c>
      <c r="Z625" t="s">
        <v>118</v>
      </c>
      <c r="AA625">
        <v>5191</v>
      </c>
      <c r="AB625" t="s">
        <v>121</v>
      </c>
      <c r="AC625">
        <v>0</v>
      </c>
      <c r="AD625" t="s">
        <v>58</v>
      </c>
      <c r="AE625" s="1">
        <v>0</v>
      </c>
      <c r="AF625" s="1">
        <v>0</v>
      </c>
      <c r="AG625" s="1">
        <v>0</v>
      </c>
      <c r="AH625" s="1">
        <v>14100</v>
      </c>
      <c r="AI625" s="1">
        <v>0</v>
      </c>
      <c r="AJ625" s="1">
        <v>14093.88</v>
      </c>
      <c r="AK625" s="1">
        <v>0</v>
      </c>
    </row>
    <row r="626" spans="1:37" hidden="1" x14ac:dyDescent="0.35">
      <c r="A626" t="str">
        <f t="shared" si="61"/>
        <v>1.1-00-2504_2555004_2559110</v>
      </c>
      <c r="B626" t="str">
        <f t="shared" si="62"/>
        <v>1.1-00-X0401801259110</v>
      </c>
      <c r="C626" t="s">
        <v>1027</v>
      </c>
      <c r="D626" t="s">
        <v>269</v>
      </c>
      <c r="E626" t="s">
        <v>274</v>
      </c>
      <c r="F626" t="s">
        <v>812</v>
      </c>
      <c r="G626" t="s">
        <v>815</v>
      </c>
      <c r="H626" t="s">
        <v>808</v>
      </c>
      <c r="I626" t="s">
        <v>60</v>
      </c>
      <c r="J626">
        <v>5</v>
      </c>
      <c r="K626" t="s">
        <v>810</v>
      </c>
      <c r="L626">
        <v>5</v>
      </c>
      <c r="M626" t="s">
        <v>297</v>
      </c>
      <c r="N626" t="s">
        <v>817</v>
      </c>
      <c r="O626" t="s">
        <v>298</v>
      </c>
      <c r="P626" t="s">
        <v>1032</v>
      </c>
      <c r="Q626" t="s">
        <v>51</v>
      </c>
      <c r="R626" t="s">
        <v>60</v>
      </c>
      <c r="S626" t="s">
        <v>1053</v>
      </c>
      <c r="T626" t="s">
        <v>295</v>
      </c>
      <c r="U626" s="5" t="s">
        <v>297</v>
      </c>
      <c r="V626" t="s">
        <v>1072</v>
      </c>
      <c r="W626" t="s">
        <v>296</v>
      </c>
      <c r="X626" t="s">
        <v>298</v>
      </c>
      <c r="Y626">
        <v>5000</v>
      </c>
      <c r="Z626" t="s">
        <v>118</v>
      </c>
      <c r="AA626">
        <v>5911</v>
      </c>
      <c r="AB626" t="s">
        <v>300</v>
      </c>
      <c r="AC626">
        <v>0</v>
      </c>
      <c r="AD626" t="s">
        <v>58</v>
      </c>
      <c r="AE626" s="1">
        <v>7540</v>
      </c>
      <c r="AF626" s="1">
        <v>7540</v>
      </c>
      <c r="AG626" s="1">
        <v>7540</v>
      </c>
      <c r="AH626" s="1">
        <v>0</v>
      </c>
      <c r="AI626" s="1">
        <v>0</v>
      </c>
      <c r="AJ626" s="1">
        <v>0</v>
      </c>
      <c r="AK626" s="1">
        <v>0</v>
      </c>
    </row>
    <row r="627" spans="1:37" hidden="1" x14ac:dyDescent="0.35">
      <c r="A627" t="str">
        <f t="shared" si="61"/>
        <v>1.1-00-2504_2555004_25613166</v>
      </c>
      <c r="B627" t="str">
        <f t="shared" si="62"/>
        <v>1.1-00-X04018012613166</v>
      </c>
      <c r="C627" t="s">
        <v>1027</v>
      </c>
      <c r="D627" t="s">
        <v>269</v>
      </c>
      <c r="E627" t="s">
        <v>274</v>
      </c>
      <c r="F627" t="s">
        <v>812</v>
      </c>
      <c r="G627" t="s">
        <v>815</v>
      </c>
      <c r="H627" t="s">
        <v>808</v>
      </c>
      <c r="I627" t="s">
        <v>60</v>
      </c>
      <c r="J627">
        <v>5</v>
      </c>
      <c r="K627" t="s">
        <v>810</v>
      </c>
      <c r="L627">
        <v>5</v>
      </c>
      <c r="M627" t="s">
        <v>297</v>
      </c>
      <c r="N627" t="s">
        <v>817</v>
      </c>
      <c r="O627" t="s">
        <v>298</v>
      </c>
      <c r="P627" t="s">
        <v>1032</v>
      </c>
      <c r="Q627" t="s">
        <v>51</v>
      </c>
      <c r="R627" t="s">
        <v>60</v>
      </c>
      <c r="S627" t="s">
        <v>1053</v>
      </c>
      <c r="T627" t="s">
        <v>295</v>
      </c>
      <c r="U627" s="5" t="s">
        <v>297</v>
      </c>
      <c r="V627" t="s">
        <v>1072</v>
      </c>
      <c r="W627" t="s">
        <v>296</v>
      </c>
      <c r="X627" t="s">
        <v>298</v>
      </c>
      <c r="Y627">
        <v>6000</v>
      </c>
      <c r="Z627" t="s">
        <v>146</v>
      </c>
      <c r="AA627">
        <v>6131</v>
      </c>
      <c r="AB627" t="s">
        <v>152</v>
      </c>
      <c r="AC627">
        <v>66</v>
      </c>
      <c r="AD627" t="s">
        <v>301</v>
      </c>
      <c r="AE627" s="1">
        <v>34168648.600000001</v>
      </c>
      <c r="AF627" s="1">
        <v>28299479.25</v>
      </c>
      <c r="AG627" s="1">
        <v>28299479.25</v>
      </c>
      <c r="AH627" s="1">
        <v>0</v>
      </c>
      <c r="AI627" s="1">
        <v>0</v>
      </c>
      <c r="AJ627" s="1">
        <v>0</v>
      </c>
      <c r="AK627" s="1">
        <v>0</v>
      </c>
    </row>
    <row r="628" spans="1:37" hidden="1" x14ac:dyDescent="0.35">
      <c r="A628" t="str">
        <f t="shared" si="61"/>
        <v>1.1-00-2504_2557005_2591110</v>
      </c>
      <c r="B628" t="str">
        <f t="shared" si="62"/>
        <v>2.5-02-X0401901391110</v>
      </c>
      <c r="C628" t="s">
        <v>1028</v>
      </c>
      <c r="D628" t="s">
        <v>778</v>
      </c>
      <c r="E628" t="s">
        <v>779</v>
      </c>
      <c r="F628" t="s">
        <v>812</v>
      </c>
      <c r="G628" t="s">
        <v>815</v>
      </c>
      <c r="H628" t="s">
        <v>808</v>
      </c>
      <c r="I628" t="s">
        <v>60</v>
      </c>
      <c r="J628">
        <v>5</v>
      </c>
      <c r="K628" t="s">
        <v>810</v>
      </c>
      <c r="L628">
        <v>7</v>
      </c>
      <c r="M628" t="s">
        <v>61</v>
      </c>
      <c r="N628" t="s">
        <v>809</v>
      </c>
      <c r="O628" t="s">
        <v>811</v>
      </c>
      <c r="P628" s="7" t="s">
        <v>1032</v>
      </c>
      <c r="Q628" t="s">
        <v>636</v>
      </c>
      <c r="R628" t="s">
        <v>60</v>
      </c>
      <c r="S628" t="s">
        <v>1050</v>
      </c>
      <c r="T628" t="s">
        <v>52</v>
      </c>
      <c r="U628" s="5" t="s">
        <v>61</v>
      </c>
      <c r="V628" t="str">
        <f>LEFT(W628,3)</f>
        <v>013</v>
      </c>
      <c r="W628" t="s">
        <v>53</v>
      </c>
      <c r="X628" t="s">
        <v>62</v>
      </c>
      <c r="Y628">
        <v>9000</v>
      </c>
      <c r="Z628" t="s">
        <v>85</v>
      </c>
      <c r="AA628">
        <v>9111</v>
      </c>
      <c r="AB628" t="s">
        <v>84</v>
      </c>
      <c r="AC628">
        <v>0</v>
      </c>
      <c r="AD628" t="s">
        <v>58</v>
      </c>
      <c r="AE628" s="1">
        <v>28381279.719999999</v>
      </c>
      <c r="AF628" s="1">
        <v>28381279.719999999</v>
      </c>
      <c r="AG628" s="1">
        <v>28381279.719999999</v>
      </c>
      <c r="AH628" s="1">
        <v>0</v>
      </c>
      <c r="AI628" s="1">
        <v>0</v>
      </c>
      <c r="AJ628" s="1">
        <v>0</v>
      </c>
      <c r="AK628" s="1">
        <v>0</v>
      </c>
    </row>
    <row r="629" spans="1:37" hidden="1" x14ac:dyDescent="0.35">
      <c r="A629" t="str">
        <f t="shared" si="61"/>
        <v>1.1-00-2504_2557005_2592110</v>
      </c>
      <c r="B629" t="str">
        <f t="shared" si="62"/>
        <v>1.5-01-X0401901392110</v>
      </c>
      <c r="C629" t="s">
        <v>1109</v>
      </c>
      <c r="D629" t="s">
        <v>774</v>
      </c>
      <c r="E629" t="s">
        <v>775</v>
      </c>
      <c r="F629" t="s">
        <v>812</v>
      </c>
      <c r="G629" t="s">
        <v>815</v>
      </c>
      <c r="H629" t="s">
        <v>808</v>
      </c>
      <c r="I629" t="s">
        <v>60</v>
      </c>
      <c r="J629">
        <v>5</v>
      </c>
      <c r="K629" t="s">
        <v>810</v>
      </c>
      <c r="L629">
        <v>7</v>
      </c>
      <c r="M629" t="s">
        <v>61</v>
      </c>
      <c r="N629" t="s">
        <v>809</v>
      </c>
      <c r="O629" t="s">
        <v>811</v>
      </c>
      <c r="P629" t="s">
        <v>1032</v>
      </c>
      <c r="Q629" t="s">
        <v>636</v>
      </c>
      <c r="R629" t="s">
        <v>60</v>
      </c>
      <c r="S629" t="s">
        <v>1050</v>
      </c>
      <c r="T629" t="s">
        <v>637</v>
      </c>
      <c r="U629" s="5" t="s">
        <v>61</v>
      </c>
      <c r="V629" t="str">
        <f>LEFT(W629,3)</f>
        <v>013</v>
      </c>
      <c r="W629" t="s">
        <v>638</v>
      </c>
      <c r="X629" t="s">
        <v>62</v>
      </c>
      <c r="Y629">
        <v>9000</v>
      </c>
      <c r="Z629" t="s">
        <v>85</v>
      </c>
      <c r="AA629">
        <v>9211</v>
      </c>
      <c r="AB629" t="s">
        <v>88</v>
      </c>
      <c r="AC629">
        <v>0</v>
      </c>
      <c r="AD629" t="s">
        <v>58</v>
      </c>
      <c r="AE629" s="1">
        <v>8187007.1900000004</v>
      </c>
      <c r="AF629" s="1">
        <v>7990511.0300000003</v>
      </c>
      <c r="AG629" s="1">
        <v>7990511.0300000003</v>
      </c>
      <c r="AH629" s="1">
        <v>19002111</v>
      </c>
      <c r="AI629" s="1">
        <v>26300000</v>
      </c>
      <c r="AJ629" s="1">
        <v>19002110.059999999</v>
      </c>
      <c r="AK629" s="1">
        <v>19002110.059999999</v>
      </c>
    </row>
    <row r="630" spans="1:37" hidden="1" x14ac:dyDescent="0.35">
      <c r="A630" t="str">
        <f t="shared" si="61"/>
        <v>1.1-00-2504_2557005_2592110</v>
      </c>
      <c r="B630" t="str">
        <f t="shared" si="62"/>
        <v>2.5-02-X0401901392110</v>
      </c>
      <c r="C630" t="s">
        <v>1028</v>
      </c>
      <c r="D630" t="s">
        <v>778</v>
      </c>
      <c r="E630" t="s">
        <v>779</v>
      </c>
      <c r="F630" t="s">
        <v>812</v>
      </c>
      <c r="G630" t="s">
        <v>815</v>
      </c>
      <c r="H630" t="s">
        <v>808</v>
      </c>
      <c r="I630" t="s">
        <v>60</v>
      </c>
      <c r="J630">
        <v>5</v>
      </c>
      <c r="K630" t="s">
        <v>810</v>
      </c>
      <c r="L630">
        <v>7</v>
      </c>
      <c r="M630" t="s">
        <v>61</v>
      </c>
      <c r="N630" t="s">
        <v>809</v>
      </c>
      <c r="O630" t="s">
        <v>811</v>
      </c>
      <c r="P630" s="7" t="s">
        <v>1032</v>
      </c>
      <c r="Q630" t="s">
        <v>636</v>
      </c>
      <c r="R630" t="s">
        <v>60</v>
      </c>
      <c r="S630" t="s">
        <v>1050</v>
      </c>
      <c r="T630" t="s">
        <v>52</v>
      </c>
      <c r="U630" s="5" t="s">
        <v>61</v>
      </c>
      <c r="V630" t="str">
        <f>LEFT(W630,3)</f>
        <v>013</v>
      </c>
      <c r="W630" t="s">
        <v>53</v>
      </c>
      <c r="X630" t="s">
        <v>62</v>
      </c>
      <c r="Y630">
        <v>9000</v>
      </c>
      <c r="Z630" t="s">
        <v>85</v>
      </c>
      <c r="AA630">
        <v>9211</v>
      </c>
      <c r="AB630" t="s">
        <v>88</v>
      </c>
      <c r="AC630">
        <v>0</v>
      </c>
      <c r="AD630" t="s">
        <v>58</v>
      </c>
      <c r="AE630" s="1">
        <v>17104464.09</v>
      </c>
      <c r="AF630" s="1">
        <v>17104464.09</v>
      </c>
      <c r="AG630" s="1">
        <v>17104464.09</v>
      </c>
      <c r="AH630" s="1">
        <v>0</v>
      </c>
      <c r="AI630" s="1">
        <v>0</v>
      </c>
      <c r="AJ630" s="1">
        <v>0</v>
      </c>
      <c r="AK630" s="1">
        <v>0</v>
      </c>
    </row>
    <row r="631" spans="1:37" hidden="1" x14ac:dyDescent="0.35">
      <c r="A631" t="str">
        <f t="shared" si="61"/>
        <v>1.1-00-2504_2555004_25632111</v>
      </c>
      <c r="B631" t="str">
        <f t="shared" si="62"/>
        <v>1.1-00-X04018012632111</v>
      </c>
      <c r="C631" t="s">
        <v>1027</v>
      </c>
      <c r="D631" t="s">
        <v>639</v>
      </c>
      <c r="E631" t="s">
        <v>643</v>
      </c>
      <c r="F631" t="s">
        <v>812</v>
      </c>
      <c r="G631" t="s">
        <v>815</v>
      </c>
      <c r="H631" t="s">
        <v>808</v>
      </c>
      <c r="I631" t="s">
        <v>60</v>
      </c>
      <c r="J631">
        <v>5</v>
      </c>
      <c r="K631" t="s">
        <v>810</v>
      </c>
      <c r="L631">
        <v>5</v>
      </c>
      <c r="M631" t="s">
        <v>297</v>
      </c>
      <c r="N631" t="s">
        <v>817</v>
      </c>
      <c r="O631" t="s">
        <v>298</v>
      </c>
      <c r="P631" t="s">
        <v>1032</v>
      </c>
      <c r="Q631" t="s">
        <v>636</v>
      </c>
      <c r="R631" t="s">
        <v>60</v>
      </c>
      <c r="S631" t="s">
        <v>1053</v>
      </c>
      <c r="T631" t="s">
        <v>647</v>
      </c>
      <c r="U631" s="5" t="s">
        <v>297</v>
      </c>
      <c r="V631" t="str">
        <f>LEFT(W631,3)</f>
        <v>012</v>
      </c>
      <c r="W631" t="s">
        <v>648</v>
      </c>
      <c r="X631" t="s">
        <v>298</v>
      </c>
      <c r="Y631">
        <v>6000</v>
      </c>
      <c r="Z631" t="s">
        <v>146</v>
      </c>
      <c r="AA631">
        <v>6321</v>
      </c>
      <c r="AB631" t="s">
        <v>303</v>
      </c>
      <c r="AC631">
        <v>11</v>
      </c>
      <c r="AD631" t="s">
        <v>304</v>
      </c>
      <c r="AE631" s="1">
        <v>0</v>
      </c>
      <c r="AF631" s="1">
        <v>0</v>
      </c>
      <c r="AG631" s="1">
        <v>0</v>
      </c>
      <c r="AH631" s="1">
        <v>25545390</v>
      </c>
      <c r="AI631" s="1">
        <v>25108346.399999999</v>
      </c>
      <c r="AJ631" s="1">
        <v>25545390</v>
      </c>
      <c r="AK631" s="1">
        <v>25545390</v>
      </c>
    </row>
    <row r="632" spans="1:37" hidden="1" x14ac:dyDescent="0.35">
      <c r="A632" t="str">
        <f t="shared" si="61"/>
        <v>1.1-00-2504_2555004_25632112</v>
      </c>
      <c r="B632" t="str">
        <f t="shared" si="62"/>
        <v>1.1-00-X04018012632112</v>
      </c>
      <c r="C632" t="s">
        <v>1027</v>
      </c>
      <c r="D632" t="s">
        <v>639</v>
      </c>
      <c r="E632" t="s">
        <v>643</v>
      </c>
      <c r="F632" t="s">
        <v>812</v>
      </c>
      <c r="G632" t="s">
        <v>815</v>
      </c>
      <c r="H632" t="s">
        <v>808</v>
      </c>
      <c r="I632" t="s">
        <v>60</v>
      </c>
      <c r="J632">
        <v>5</v>
      </c>
      <c r="K632" t="s">
        <v>810</v>
      </c>
      <c r="L632">
        <v>5</v>
      </c>
      <c r="M632" t="s">
        <v>297</v>
      </c>
      <c r="N632" t="s">
        <v>817</v>
      </c>
      <c r="O632" t="s">
        <v>298</v>
      </c>
      <c r="P632" t="s">
        <v>1032</v>
      </c>
      <c r="Q632" t="s">
        <v>636</v>
      </c>
      <c r="R632" t="s">
        <v>60</v>
      </c>
      <c r="S632" t="s">
        <v>1053</v>
      </c>
      <c r="T632" t="s">
        <v>647</v>
      </c>
      <c r="U632" s="5" t="s">
        <v>297</v>
      </c>
      <c r="V632" t="str">
        <f>LEFT(W632,3)</f>
        <v>012</v>
      </c>
      <c r="W632" t="s">
        <v>648</v>
      </c>
      <c r="X632" t="s">
        <v>298</v>
      </c>
      <c r="Y632">
        <v>6000</v>
      </c>
      <c r="Z632" t="s">
        <v>146</v>
      </c>
      <c r="AA632">
        <v>6321</v>
      </c>
      <c r="AB632" t="s">
        <v>303</v>
      </c>
      <c r="AC632">
        <v>12</v>
      </c>
      <c r="AD632" t="s">
        <v>305</v>
      </c>
      <c r="AE632" s="1">
        <v>0</v>
      </c>
      <c r="AF632" s="1">
        <v>0</v>
      </c>
      <c r="AG632" s="1">
        <v>0</v>
      </c>
      <c r="AH632" s="1">
        <v>78842899.939999998</v>
      </c>
      <c r="AI632" s="1">
        <v>70000000</v>
      </c>
      <c r="AJ632" s="1">
        <v>78298478.969999999</v>
      </c>
      <c r="AK632" s="1">
        <v>78298478.969999999</v>
      </c>
    </row>
    <row r="633" spans="1:37" hidden="1" x14ac:dyDescent="0.35">
      <c r="A633" t="str">
        <f t="shared" si="61"/>
        <v>1.1-00-2504_2555004_25632113</v>
      </c>
      <c r="B633" t="str">
        <f t="shared" si="62"/>
        <v>1.1-00-X04018012632113</v>
      </c>
      <c r="C633" t="s">
        <v>1027</v>
      </c>
      <c r="D633" t="s">
        <v>269</v>
      </c>
      <c r="E633" t="s">
        <v>274</v>
      </c>
      <c r="F633" t="s">
        <v>812</v>
      </c>
      <c r="G633" t="s">
        <v>815</v>
      </c>
      <c r="H633" t="s">
        <v>808</v>
      </c>
      <c r="I633" t="s">
        <v>60</v>
      </c>
      <c r="J633">
        <v>5</v>
      </c>
      <c r="K633" t="s">
        <v>810</v>
      </c>
      <c r="L633">
        <v>5</v>
      </c>
      <c r="M633" t="s">
        <v>297</v>
      </c>
      <c r="N633" t="s">
        <v>817</v>
      </c>
      <c r="O633" t="s">
        <v>298</v>
      </c>
      <c r="P633" t="s">
        <v>1032</v>
      </c>
      <c r="Q633" t="s">
        <v>51</v>
      </c>
      <c r="R633" t="s">
        <v>60</v>
      </c>
      <c r="S633" t="s">
        <v>1053</v>
      </c>
      <c r="T633" t="s">
        <v>295</v>
      </c>
      <c r="U633" s="5" t="s">
        <v>297</v>
      </c>
      <c r="V633" t="s">
        <v>1072</v>
      </c>
      <c r="W633" t="s">
        <v>296</v>
      </c>
      <c r="X633" t="s">
        <v>298</v>
      </c>
      <c r="Y633">
        <v>6000</v>
      </c>
      <c r="Z633" t="s">
        <v>146</v>
      </c>
      <c r="AA633">
        <v>6321</v>
      </c>
      <c r="AB633" t="s">
        <v>303</v>
      </c>
      <c r="AC633">
        <v>13</v>
      </c>
      <c r="AD633" t="s">
        <v>304</v>
      </c>
      <c r="AE633" s="1">
        <v>23580360</v>
      </c>
      <c r="AF633" s="1">
        <v>21615330</v>
      </c>
      <c r="AG633" s="1">
        <v>21615330</v>
      </c>
      <c r="AH633" s="1">
        <v>0</v>
      </c>
      <c r="AI633" s="1">
        <v>0</v>
      </c>
      <c r="AJ633" s="1">
        <v>0</v>
      </c>
      <c r="AK633" s="1">
        <v>0</v>
      </c>
    </row>
    <row r="634" spans="1:37" hidden="1" x14ac:dyDescent="0.35">
      <c r="A634" t="str">
        <f t="shared" si="61"/>
        <v>1.1-00-2504_2555004_25632114</v>
      </c>
      <c r="B634" t="str">
        <f t="shared" si="62"/>
        <v>1.1-00-X04018012632114</v>
      </c>
      <c r="C634" t="s">
        <v>1027</v>
      </c>
      <c r="D634" t="s">
        <v>269</v>
      </c>
      <c r="E634" t="s">
        <v>274</v>
      </c>
      <c r="F634" t="s">
        <v>812</v>
      </c>
      <c r="G634" t="s">
        <v>815</v>
      </c>
      <c r="H634" t="s">
        <v>808</v>
      </c>
      <c r="I634" t="s">
        <v>60</v>
      </c>
      <c r="J634">
        <v>5</v>
      </c>
      <c r="K634" t="s">
        <v>810</v>
      </c>
      <c r="L634">
        <v>5</v>
      </c>
      <c r="M634" t="s">
        <v>297</v>
      </c>
      <c r="N634" t="s">
        <v>817</v>
      </c>
      <c r="O634" t="s">
        <v>298</v>
      </c>
      <c r="P634" t="s">
        <v>1032</v>
      </c>
      <c r="Q634" t="s">
        <v>51</v>
      </c>
      <c r="R634" t="s">
        <v>60</v>
      </c>
      <c r="S634" t="s">
        <v>1053</v>
      </c>
      <c r="T634" t="s">
        <v>295</v>
      </c>
      <c r="U634" s="5" t="s">
        <v>297</v>
      </c>
      <c r="V634" t="s">
        <v>1072</v>
      </c>
      <c r="W634" t="s">
        <v>296</v>
      </c>
      <c r="X634" t="s">
        <v>298</v>
      </c>
      <c r="Y634">
        <v>6000</v>
      </c>
      <c r="Z634" t="s">
        <v>146</v>
      </c>
      <c r="AA634">
        <v>6321</v>
      </c>
      <c r="AB634" t="s">
        <v>303</v>
      </c>
      <c r="AC634">
        <v>14</v>
      </c>
      <c r="AD634" t="s">
        <v>305</v>
      </c>
      <c r="AE634" s="1">
        <v>75751651.719999999</v>
      </c>
      <c r="AF634" s="1">
        <v>74178870.290000007</v>
      </c>
      <c r="AG634" s="1">
        <v>74178870.290000007</v>
      </c>
      <c r="AH634" s="1">
        <v>0</v>
      </c>
      <c r="AI634" s="1">
        <v>0</v>
      </c>
      <c r="AJ634" s="1">
        <v>0</v>
      </c>
      <c r="AK634" s="1">
        <v>0</v>
      </c>
    </row>
    <row r="635" spans="1:37" hidden="1" x14ac:dyDescent="0.35">
      <c r="A635" t="str">
        <f t="shared" si="61"/>
        <v>1.1-00-2512_25750034_25382121</v>
      </c>
      <c r="B635" t="str">
        <f t="shared" si="62"/>
        <v>1.1-00-X09042026382121</v>
      </c>
      <c r="C635" t="s">
        <v>1027</v>
      </c>
      <c r="D635" t="s">
        <v>269</v>
      </c>
      <c r="E635" t="s">
        <v>274</v>
      </c>
      <c r="F635" t="s">
        <v>812</v>
      </c>
      <c r="G635" t="s">
        <v>815</v>
      </c>
      <c r="H635" t="s">
        <v>946</v>
      </c>
      <c r="I635" t="s">
        <v>948</v>
      </c>
      <c r="J635">
        <v>7</v>
      </c>
      <c r="K635" t="s">
        <v>567</v>
      </c>
      <c r="L635">
        <v>50</v>
      </c>
      <c r="M635" t="s">
        <v>949</v>
      </c>
      <c r="N635" t="s">
        <v>947</v>
      </c>
      <c r="O635" t="s">
        <v>879</v>
      </c>
      <c r="P635" t="s">
        <v>1038</v>
      </c>
      <c r="Q635" t="s">
        <v>410</v>
      </c>
      <c r="R635" t="s">
        <v>414</v>
      </c>
      <c r="S635" t="s">
        <v>1101</v>
      </c>
      <c r="T635" t="s">
        <v>572</v>
      </c>
      <c r="U635" s="5" t="s">
        <v>574</v>
      </c>
      <c r="V635" t="s">
        <v>1093</v>
      </c>
      <c r="W635" t="s">
        <v>573</v>
      </c>
      <c r="X635" t="s">
        <v>575</v>
      </c>
      <c r="Y635">
        <v>3000</v>
      </c>
      <c r="Z635" t="s">
        <v>56</v>
      </c>
      <c r="AA635">
        <v>3821</v>
      </c>
      <c r="AB635" t="s">
        <v>228</v>
      </c>
      <c r="AC635">
        <v>21</v>
      </c>
      <c r="AD635" t="s">
        <v>583</v>
      </c>
      <c r="AE635" s="1">
        <v>497495</v>
      </c>
      <c r="AF635" s="1">
        <v>497495</v>
      </c>
      <c r="AG635" s="1">
        <v>497495</v>
      </c>
      <c r="AH635" s="1">
        <v>0</v>
      </c>
      <c r="AI635" s="1">
        <v>0</v>
      </c>
      <c r="AJ635" s="1">
        <v>0</v>
      </c>
      <c r="AK635" s="1">
        <v>0</v>
      </c>
    </row>
    <row r="636" spans="1:37" hidden="1" x14ac:dyDescent="0.35">
      <c r="A636" t="str">
        <f t="shared" si="61"/>
        <v>1.1-00-2512_25750034_25382122</v>
      </c>
      <c r="B636" t="str">
        <f t="shared" si="62"/>
        <v>1.1-00-X09042026382122</v>
      </c>
      <c r="C636" t="s">
        <v>1027</v>
      </c>
      <c r="D636" t="s">
        <v>269</v>
      </c>
      <c r="E636" t="s">
        <v>274</v>
      </c>
      <c r="F636" t="s">
        <v>812</v>
      </c>
      <c r="G636" t="s">
        <v>815</v>
      </c>
      <c r="H636" t="s">
        <v>946</v>
      </c>
      <c r="I636" t="s">
        <v>948</v>
      </c>
      <c r="J636">
        <v>7</v>
      </c>
      <c r="K636" t="s">
        <v>567</v>
      </c>
      <c r="L636">
        <v>50</v>
      </c>
      <c r="M636" t="s">
        <v>949</v>
      </c>
      <c r="N636" t="s">
        <v>947</v>
      </c>
      <c r="O636" t="s">
        <v>879</v>
      </c>
      <c r="P636" t="s">
        <v>1038</v>
      </c>
      <c r="Q636" t="s">
        <v>410</v>
      </c>
      <c r="R636" t="s">
        <v>414</v>
      </c>
      <c r="S636" t="s">
        <v>1101</v>
      </c>
      <c r="T636" t="s">
        <v>572</v>
      </c>
      <c r="U636" s="5" t="s">
        <v>574</v>
      </c>
      <c r="V636" t="s">
        <v>1093</v>
      </c>
      <c r="W636" t="s">
        <v>573</v>
      </c>
      <c r="X636" t="s">
        <v>575</v>
      </c>
      <c r="Y636">
        <v>3000</v>
      </c>
      <c r="Z636" t="s">
        <v>56</v>
      </c>
      <c r="AA636">
        <v>3821</v>
      </c>
      <c r="AB636" t="s">
        <v>228</v>
      </c>
      <c r="AC636">
        <v>22</v>
      </c>
      <c r="AD636" t="s">
        <v>584</v>
      </c>
      <c r="AE636" s="1">
        <v>744720</v>
      </c>
      <c r="AF636" s="1">
        <v>744720</v>
      </c>
      <c r="AG636" s="1">
        <v>744720</v>
      </c>
      <c r="AH636" s="1">
        <v>0</v>
      </c>
      <c r="AI636" s="1">
        <v>0</v>
      </c>
      <c r="AJ636" s="1">
        <v>0</v>
      </c>
      <c r="AK636" s="1">
        <v>0</v>
      </c>
    </row>
    <row r="637" spans="1:37" hidden="1" x14ac:dyDescent="0.35">
      <c r="A637" t="str">
        <f t="shared" si="61"/>
        <v>1.1-00-2512_25750034_25382129</v>
      </c>
      <c r="B637" t="str">
        <f t="shared" si="62"/>
        <v>1.1-00-X09042026382129</v>
      </c>
      <c r="C637" t="s">
        <v>1027</v>
      </c>
      <c r="D637" t="s">
        <v>269</v>
      </c>
      <c r="E637" t="s">
        <v>274</v>
      </c>
      <c r="F637" t="s">
        <v>812</v>
      </c>
      <c r="G637" t="s">
        <v>815</v>
      </c>
      <c r="H637" t="s">
        <v>946</v>
      </c>
      <c r="I637" t="s">
        <v>948</v>
      </c>
      <c r="J637">
        <v>7</v>
      </c>
      <c r="K637" t="s">
        <v>567</v>
      </c>
      <c r="L637">
        <v>50</v>
      </c>
      <c r="M637" t="s">
        <v>949</v>
      </c>
      <c r="N637" t="s">
        <v>947</v>
      </c>
      <c r="O637" t="s">
        <v>879</v>
      </c>
      <c r="P637" t="s">
        <v>1038</v>
      </c>
      <c r="Q637" t="s">
        <v>410</v>
      </c>
      <c r="R637" t="s">
        <v>414</v>
      </c>
      <c r="S637" t="s">
        <v>1101</v>
      </c>
      <c r="T637" t="s">
        <v>572</v>
      </c>
      <c r="U637" s="5" t="s">
        <v>574</v>
      </c>
      <c r="V637" t="s">
        <v>1093</v>
      </c>
      <c r="W637" t="s">
        <v>573</v>
      </c>
      <c r="X637" t="s">
        <v>575</v>
      </c>
      <c r="Y637">
        <v>3000</v>
      </c>
      <c r="Z637" t="s">
        <v>56</v>
      </c>
      <c r="AA637">
        <v>3821</v>
      </c>
      <c r="AB637" t="s">
        <v>228</v>
      </c>
      <c r="AC637">
        <v>29</v>
      </c>
      <c r="AD637" t="s">
        <v>588</v>
      </c>
      <c r="AE637" s="1">
        <v>200000</v>
      </c>
      <c r="AF637" s="1">
        <v>200000</v>
      </c>
      <c r="AG637" s="1">
        <v>200000</v>
      </c>
      <c r="AH637" s="1">
        <v>0</v>
      </c>
      <c r="AI637" s="1">
        <v>0</v>
      </c>
      <c r="AJ637" s="1">
        <v>0</v>
      </c>
      <c r="AK637" s="1">
        <v>0</v>
      </c>
    </row>
    <row r="638" spans="1:37" hidden="1" x14ac:dyDescent="0.35">
      <c r="A638" t="str">
        <f t="shared" si="61"/>
        <v>1.1-00-2512_25750034_2551210</v>
      </c>
      <c r="B638" t="str">
        <f t="shared" si="62"/>
        <v>1.1-00-X0904202651210</v>
      </c>
      <c r="C638" t="s">
        <v>1027</v>
      </c>
      <c r="D638" t="s">
        <v>639</v>
      </c>
      <c r="E638" t="s">
        <v>643</v>
      </c>
      <c r="F638" t="s">
        <v>812</v>
      </c>
      <c r="G638" t="s">
        <v>815</v>
      </c>
      <c r="H638" t="s">
        <v>946</v>
      </c>
      <c r="I638" t="s">
        <v>948</v>
      </c>
      <c r="J638">
        <v>7</v>
      </c>
      <c r="K638" t="s">
        <v>567</v>
      </c>
      <c r="L638">
        <v>50</v>
      </c>
      <c r="M638" t="s">
        <v>949</v>
      </c>
      <c r="N638" t="s">
        <v>947</v>
      </c>
      <c r="O638" t="s">
        <v>879</v>
      </c>
      <c r="P638" t="s">
        <v>1038</v>
      </c>
      <c r="Q638" t="s">
        <v>687</v>
      </c>
      <c r="R638" t="s">
        <v>414</v>
      </c>
      <c r="S638" t="s">
        <v>1101</v>
      </c>
      <c r="T638" t="s">
        <v>762</v>
      </c>
      <c r="U638" s="5" t="s">
        <v>574</v>
      </c>
      <c r="V638" t="str">
        <f>LEFT(W638,3)</f>
        <v>026</v>
      </c>
      <c r="W638" t="s">
        <v>763</v>
      </c>
      <c r="X638" t="s">
        <v>575</v>
      </c>
      <c r="Y638">
        <v>5000</v>
      </c>
      <c r="Z638" t="s">
        <v>118</v>
      </c>
      <c r="AA638">
        <v>5121</v>
      </c>
      <c r="AB638" t="s">
        <v>680</v>
      </c>
      <c r="AC638">
        <v>0</v>
      </c>
      <c r="AD638" t="s">
        <v>58</v>
      </c>
      <c r="AE638" s="1">
        <v>0</v>
      </c>
      <c r="AF638" s="1">
        <v>0</v>
      </c>
      <c r="AG638" s="1">
        <v>0</v>
      </c>
      <c r="AH638" s="1">
        <v>0</v>
      </c>
      <c r="AI638" s="1">
        <v>100000</v>
      </c>
      <c r="AJ638" s="1">
        <v>0</v>
      </c>
      <c r="AK638" s="1">
        <v>0</v>
      </c>
    </row>
    <row r="639" spans="1:37" s="2" customFormat="1" hidden="1" x14ac:dyDescent="0.35">
      <c r="A639" t="str">
        <f t="shared" si="61"/>
        <v>1.1-00-2512_25750034_2552110</v>
      </c>
      <c r="B639" t="str">
        <f t="shared" si="62"/>
        <v>2.6-13-X0904202652110</v>
      </c>
      <c r="C639" t="s">
        <v>1114</v>
      </c>
      <c r="D639" t="s">
        <v>618</v>
      </c>
      <c r="E639" s="2" t="s">
        <v>619</v>
      </c>
      <c r="F639" t="s">
        <v>812</v>
      </c>
      <c r="G639" t="s">
        <v>815</v>
      </c>
      <c r="H639" t="s">
        <v>946</v>
      </c>
      <c r="I639" t="s">
        <v>948</v>
      </c>
      <c r="J639">
        <v>7</v>
      </c>
      <c r="K639" t="s">
        <v>567</v>
      </c>
      <c r="L639">
        <v>50</v>
      </c>
      <c r="M639" t="s">
        <v>949</v>
      </c>
      <c r="N639" t="s">
        <v>947</v>
      </c>
      <c r="O639" t="s">
        <v>879</v>
      </c>
      <c r="P639" t="s">
        <v>1038</v>
      </c>
      <c r="Q639" t="s">
        <v>410</v>
      </c>
      <c r="R639" s="2" t="s">
        <v>414</v>
      </c>
      <c r="S639" t="s">
        <v>1101</v>
      </c>
      <c r="T639" s="2" t="s">
        <v>572</v>
      </c>
      <c r="U639" s="15" t="s">
        <v>574</v>
      </c>
      <c r="V639" t="s">
        <v>1093</v>
      </c>
      <c r="W639" s="2" t="s">
        <v>573</v>
      </c>
      <c r="X639" s="2" t="s">
        <v>575</v>
      </c>
      <c r="Y639" s="2">
        <v>5000</v>
      </c>
      <c r="Z639" s="2" t="s">
        <v>118</v>
      </c>
      <c r="AA639" s="2">
        <v>5211</v>
      </c>
      <c r="AB639" s="2" t="s">
        <v>365</v>
      </c>
      <c r="AC639" s="2">
        <v>0</v>
      </c>
      <c r="AD639" s="2" t="s">
        <v>58</v>
      </c>
      <c r="AE639" s="6">
        <v>2000000</v>
      </c>
      <c r="AF639" s="6">
        <v>1900000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</row>
    <row r="640" spans="1:37" s="2" customFormat="1" hidden="1" x14ac:dyDescent="0.35">
      <c r="A640" t="str">
        <f t="shared" si="61"/>
        <v>1.1-00-2512_25750034_2552110</v>
      </c>
      <c r="B640" t="str">
        <f t="shared" si="62"/>
        <v>1.6-08-X0904202652110</v>
      </c>
      <c r="C640" t="s">
        <v>1115</v>
      </c>
      <c r="D640" t="s">
        <v>620</v>
      </c>
      <c r="E640" s="2" t="s">
        <v>621</v>
      </c>
      <c r="F640" t="s">
        <v>812</v>
      </c>
      <c r="G640" t="s">
        <v>815</v>
      </c>
      <c r="H640" t="s">
        <v>946</v>
      </c>
      <c r="I640" t="s">
        <v>948</v>
      </c>
      <c r="J640">
        <v>7</v>
      </c>
      <c r="K640" t="s">
        <v>567</v>
      </c>
      <c r="L640">
        <v>50</v>
      </c>
      <c r="M640" t="s">
        <v>949</v>
      </c>
      <c r="N640" t="s">
        <v>947</v>
      </c>
      <c r="O640" t="s">
        <v>879</v>
      </c>
      <c r="P640" t="s">
        <v>1038</v>
      </c>
      <c r="Q640" t="s">
        <v>410</v>
      </c>
      <c r="R640" s="2" t="s">
        <v>414</v>
      </c>
      <c r="S640" t="s">
        <v>1101</v>
      </c>
      <c r="T640" s="2" t="s">
        <v>572</v>
      </c>
      <c r="U640" s="15" t="s">
        <v>574</v>
      </c>
      <c r="V640" t="s">
        <v>1093</v>
      </c>
      <c r="W640" s="2" t="s">
        <v>573</v>
      </c>
      <c r="X640" s="2" t="s">
        <v>575</v>
      </c>
      <c r="Y640" s="2">
        <v>5000</v>
      </c>
      <c r="Z640" s="2" t="s">
        <v>118</v>
      </c>
      <c r="AA640" s="2">
        <v>5211</v>
      </c>
      <c r="AB640" s="2" t="s">
        <v>365</v>
      </c>
      <c r="AC640" s="2">
        <v>0</v>
      </c>
      <c r="AD640" s="2" t="s">
        <v>58</v>
      </c>
      <c r="AE640" s="6">
        <v>1373020</v>
      </c>
      <c r="AF640" s="6">
        <v>950000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</row>
    <row r="641" spans="1:37" hidden="1" x14ac:dyDescent="0.35">
      <c r="A641" t="str">
        <f t="shared" si="61"/>
        <v>1.1-00-2512_25750034_2553110</v>
      </c>
      <c r="B641" t="str">
        <f t="shared" si="62"/>
        <v>1.1-00-X0904202653110</v>
      </c>
      <c r="C641" t="s">
        <v>1027</v>
      </c>
      <c r="D641" t="s">
        <v>639</v>
      </c>
      <c r="E641" t="s">
        <v>643</v>
      </c>
      <c r="F641" t="s">
        <v>812</v>
      </c>
      <c r="G641" t="s">
        <v>815</v>
      </c>
      <c r="H641" t="s">
        <v>946</v>
      </c>
      <c r="I641" t="s">
        <v>948</v>
      </c>
      <c r="J641">
        <v>7</v>
      </c>
      <c r="K641" t="s">
        <v>567</v>
      </c>
      <c r="L641">
        <v>50</v>
      </c>
      <c r="M641" t="s">
        <v>949</v>
      </c>
      <c r="N641" t="s">
        <v>947</v>
      </c>
      <c r="O641" t="s">
        <v>879</v>
      </c>
      <c r="P641" t="s">
        <v>1038</v>
      </c>
      <c r="Q641" t="s">
        <v>687</v>
      </c>
      <c r="R641" t="s">
        <v>414</v>
      </c>
      <c r="S641" t="s">
        <v>1101</v>
      </c>
      <c r="T641" t="s">
        <v>762</v>
      </c>
      <c r="U641" s="5" t="s">
        <v>574</v>
      </c>
      <c r="V641" t="str">
        <f>LEFT(W641,3)</f>
        <v>026</v>
      </c>
      <c r="W641" t="s">
        <v>763</v>
      </c>
      <c r="X641" t="s">
        <v>575</v>
      </c>
      <c r="Y641">
        <v>5000</v>
      </c>
      <c r="Z641" t="s">
        <v>118</v>
      </c>
      <c r="AA641">
        <v>5311</v>
      </c>
      <c r="AB641" t="s">
        <v>451</v>
      </c>
      <c r="AC641">
        <v>0</v>
      </c>
      <c r="AD641" t="s">
        <v>58</v>
      </c>
      <c r="AE641" s="1">
        <v>187410.41</v>
      </c>
      <c r="AF641" s="1">
        <v>187410.41</v>
      </c>
      <c r="AG641" s="1">
        <v>187410.41</v>
      </c>
      <c r="AH641" s="1">
        <v>179572</v>
      </c>
      <c r="AI641" s="1">
        <v>250000</v>
      </c>
      <c r="AJ641" s="1">
        <v>143414.79999999999</v>
      </c>
      <c r="AK641" s="1">
        <v>143414.79999999999</v>
      </c>
    </row>
    <row r="642" spans="1:37" hidden="1" x14ac:dyDescent="0.35">
      <c r="A642" t="str">
        <f t="shared" si="61"/>
        <v>1.1-00-2512_25750034_2554510</v>
      </c>
      <c r="B642" t="str">
        <f t="shared" si="62"/>
        <v>1.1-00-X0904202654510</v>
      </c>
      <c r="C642" t="s">
        <v>1027</v>
      </c>
      <c r="D642" t="s">
        <v>639</v>
      </c>
      <c r="E642" t="s">
        <v>643</v>
      </c>
      <c r="F642" t="s">
        <v>812</v>
      </c>
      <c r="G642" t="s">
        <v>815</v>
      </c>
      <c r="H642" t="s">
        <v>946</v>
      </c>
      <c r="I642" t="s">
        <v>948</v>
      </c>
      <c r="J642">
        <v>7</v>
      </c>
      <c r="K642" t="s">
        <v>567</v>
      </c>
      <c r="L642">
        <v>50</v>
      </c>
      <c r="M642" t="s">
        <v>949</v>
      </c>
      <c r="N642" t="s">
        <v>947</v>
      </c>
      <c r="O642" t="s">
        <v>879</v>
      </c>
      <c r="P642" t="s">
        <v>1038</v>
      </c>
      <c r="Q642" t="s">
        <v>687</v>
      </c>
      <c r="R642" t="s">
        <v>414</v>
      </c>
      <c r="S642" t="s">
        <v>1101</v>
      </c>
      <c r="T642" t="s">
        <v>762</v>
      </c>
      <c r="U642" s="5" t="s">
        <v>574</v>
      </c>
      <c r="V642" t="str">
        <f>LEFT(W642,3)</f>
        <v>026</v>
      </c>
      <c r="W642" t="s">
        <v>763</v>
      </c>
      <c r="X642" t="s">
        <v>575</v>
      </c>
      <c r="Y642">
        <v>5000</v>
      </c>
      <c r="Z642" t="s">
        <v>118</v>
      </c>
      <c r="AA642">
        <v>5451</v>
      </c>
      <c r="AB642" t="s">
        <v>576</v>
      </c>
      <c r="AC642">
        <v>0</v>
      </c>
      <c r="AD642" t="s">
        <v>58</v>
      </c>
      <c r="AE642" s="1">
        <v>106000</v>
      </c>
      <c r="AF642" s="1">
        <v>106000</v>
      </c>
      <c r="AG642" s="1">
        <v>106000</v>
      </c>
      <c r="AH642" s="1">
        <v>0</v>
      </c>
      <c r="AI642" s="1">
        <v>120000</v>
      </c>
      <c r="AJ642" s="1">
        <v>0</v>
      </c>
      <c r="AK642" s="1">
        <v>0</v>
      </c>
    </row>
    <row r="643" spans="1:37" hidden="1" x14ac:dyDescent="0.35">
      <c r="A643" t="str">
        <f t="shared" si="61"/>
        <v>1.1-00-2512_25753037_25441129</v>
      </c>
      <c r="B643" t="str">
        <f t="shared" si="62"/>
        <v>1.1-00-X09047029441129</v>
      </c>
      <c r="C643" t="s">
        <v>1027</v>
      </c>
      <c r="D643" t="s">
        <v>639</v>
      </c>
      <c r="E643" t="s">
        <v>643</v>
      </c>
      <c r="F643" t="s">
        <v>812</v>
      </c>
      <c r="G643" t="s">
        <v>815</v>
      </c>
      <c r="H643" t="s">
        <v>946</v>
      </c>
      <c r="I643" t="s">
        <v>948</v>
      </c>
      <c r="J643">
        <v>7</v>
      </c>
      <c r="K643" t="s">
        <v>567</v>
      </c>
      <c r="L643">
        <v>53</v>
      </c>
      <c r="M643" t="s">
        <v>970</v>
      </c>
      <c r="N643" t="s">
        <v>969</v>
      </c>
      <c r="O643" t="s">
        <v>971</v>
      </c>
      <c r="P643" t="s">
        <v>1038</v>
      </c>
      <c r="Q643" t="s">
        <v>687</v>
      </c>
      <c r="R643" t="s">
        <v>414</v>
      </c>
      <c r="S643" t="s">
        <v>1103</v>
      </c>
      <c r="T643" t="s">
        <v>765</v>
      </c>
      <c r="U643" s="5" t="s">
        <v>596</v>
      </c>
      <c r="V643" t="str">
        <f>LEFT(W643,3)</f>
        <v>029</v>
      </c>
      <c r="W643" t="s">
        <v>766</v>
      </c>
      <c r="X643" t="s">
        <v>597</v>
      </c>
      <c r="Y643">
        <v>4000</v>
      </c>
      <c r="Z643" t="s">
        <v>233</v>
      </c>
      <c r="AA643">
        <v>4411</v>
      </c>
      <c r="AB643" t="s">
        <v>231</v>
      </c>
      <c r="AC643">
        <v>29</v>
      </c>
      <c r="AD643" t="s">
        <v>598</v>
      </c>
      <c r="AE643" s="1">
        <v>0</v>
      </c>
      <c r="AF643" s="1">
        <v>0</v>
      </c>
      <c r="AG643" s="1">
        <v>0</v>
      </c>
      <c r="AH643" s="1">
        <v>100000</v>
      </c>
      <c r="AI643" s="1">
        <v>100000</v>
      </c>
      <c r="AJ643" s="1">
        <v>100000</v>
      </c>
      <c r="AK643" s="1">
        <v>100000</v>
      </c>
    </row>
    <row r="644" spans="1:37" hidden="1" x14ac:dyDescent="0.35">
      <c r="A644" t="str">
        <f t="shared" si="61"/>
        <v>1.1-00-2512_25753037_25441127</v>
      </c>
      <c r="B644" t="str">
        <f t="shared" si="62"/>
        <v>1.1-00-X09047029441127</v>
      </c>
      <c r="C644" t="s">
        <v>1027</v>
      </c>
      <c r="D644" t="s">
        <v>269</v>
      </c>
      <c r="E644" t="s">
        <v>274</v>
      </c>
      <c r="F644" t="s">
        <v>812</v>
      </c>
      <c r="G644" t="s">
        <v>815</v>
      </c>
      <c r="H644" t="s">
        <v>946</v>
      </c>
      <c r="I644" t="s">
        <v>948</v>
      </c>
      <c r="J644">
        <v>7</v>
      </c>
      <c r="K644" t="s">
        <v>567</v>
      </c>
      <c r="L644">
        <v>53</v>
      </c>
      <c r="M644" t="s">
        <v>970</v>
      </c>
      <c r="N644" t="s">
        <v>969</v>
      </c>
      <c r="O644" t="s">
        <v>971</v>
      </c>
      <c r="P644" t="s">
        <v>1038</v>
      </c>
      <c r="Q644" t="s">
        <v>410</v>
      </c>
      <c r="R644" t="s">
        <v>414</v>
      </c>
      <c r="S644" t="s">
        <v>1103</v>
      </c>
      <c r="T644" t="s">
        <v>593</v>
      </c>
      <c r="U644" s="5" t="s">
        <v>596</v>
      </c>
      <c r="V644" t="s">
        <v>1085</v>
      </c>
      <c r="W644" t="s">
        <v>594</v>
      </c>
      <c r="X644" t="s">
        <v>597</v>
      </c>
      <c r="Y644">
        <v>4000</v>
      </c>
      <c r="Z644" t="s">
        <v>233</v>
      </c>
      <c r="AA644">
        <v>4411</v>
      </c>
      <c r="AB644" t="s">
        <v>231</v>
      </c>
      <c r="AC644">
        <v>27</v>
      </c>
      <c r="AD644" t="s">
        <v>598</v>
      </c>
      <c r="AE644" s="1">
        <v>50000</v>
      </c>
      <c r="AF644" s="1">
        <v>50000</v>
      </c>
      <c r="AG644" s="1">
        <v>50000</v>
      </c>
      <c r="AH644" s="1">
        <v>0</v>
      </c>
      <c r="AI644" s="1">
        <v>0</v>
      </c>
      <c r="AJ644" s="1">
        <v>0</v>
      </c>
      <c r="AK644" s="1">
        <v>0</v>
      </c>
    </row>
    <row r="645" spans="1:37" hidden="1" x14ac:dyDescent="0.35">
      <c r="A645" t="str">
        <f t="shared" si="61"/>
        <v>1.1-00-2512_25750034_2556710</v>
      </c>
      <c r="B645" t="str">
        <f t="shared" si="62"/>
        <v>1.1-00-X0904202656710</v>
      </c>
      <c r="C645" t="s">
        <v>1027</v>
      </c>
      <c r="D645" t="s">
        <v>639</v>
      </c>
      <c r="E645" t="s">
        <v>643</v>
      </c>
      <c r="F645" t="s">
        <v>812</v>
      </c>
      <c r="G645" t="s">
        <v>815</v>
      </c>
      <c r="H645" t="s">
        <v>946</v>
      </c>
      <c r="I645" t="s">
        <v>948</v>
      </c>
      <c r="J645">
        <v>7</v>
      </c>
      <c r="K645" t="s">
        <v>567</v>
      </c>
      <c r="L645">
        <v>50</v>
      </c>
      <c r="M645" t="s">
        <v>949</v>
      </c>
      <c r="N645" t="s">
        <v>947</v>
      </c>
      <c r="O645" t="s">
        <v>879</v>
      </c>
      <c r="P645" t="s">
        <v>1038</v>
      </c>
      <c r="Q645" t="s">
        <v>687</v>
      </c>
      <c r="R645" t="s">
        <v>414</v>
      </c>
      <c r="S645" t="s">
        <v>1101</v>
      </c>
      <c r="T645" t="s">
        <v>762</v>
      </c>
      <c r="U645" s="5" t="s">
        <v>574</v>
      </c>
      <c r="V645" t="str">
        <f>LEFT(W645,3)</f>
        <v>026</v>
      </c>
      <c r="W645" t="s">
        <v>763</v>
      </c>
      <c r="X645" t="s">
        <v>575</v>
      </c>
      <c r="Y645">
        <v>5000</v>
      </c>
      <c r="Z645" t="s">
        <v>118</v>
      </c>
      <c r="AA645">
        <v>5671</v>
      </c>
      <c r="AB645" t="s">
        <v>407</v>
      </c>
      <c r="AC645">
        <v>0</v>
      </c>
      <c r="AD645" t="s">
        <v>58</v>
      </c>
      <c r="AE645" s="1">
        <v>148480</v>
      </c>
      <c r="AF645" s="1">
        <v>148480</v>
      </c>
      <c r="AG645" s="1">
        <v>148480</v>
      </c>
      <c r="AH645" s="1">
        <v>170000</v>
      </c>
      <c r="AI645" s="1">
        <v>150000</v>
      </c>
      <c r="AJ645" s="1">
        <v>167040</v>
      </c>
      <c r="AK645" s="1">
        <v>167040</v>
      </c>
    </row>
    <row r="646" spans="1:37" hidden="1" x14ac:dyDescent="0.35">
      <c r="A646" t="str">
        <f t="shared" si="61"/>
        <v>1.1-00-2508_25224016_2556910</v>
      </c>
      <c r="B646" t="str">
        <f t="shared" si="62"/>
        <v>1.1-00-X0703902456910</v>
      </c>
      <c r="C646" t="s">
        <v>1027</v>
      </c>
      <c r="D646" t="s">
        <v>639</v>
      </c>
      <c r="E646" t="s">
        <v>643</v>
      </c>
      <c r="F646" t="s">
        <v>812</v>
      </c>
      <c r="G646" t="s">
        <v>815</v>
      </c>
      <c r="H646" t="s">
        <v>868</v>
      </c>
      <c r="I646" t="s">
        <v>870</v>
      </c>
      <c r="J646">
        <v>2</v>
      </c>
      <c r="K646" t="s">
        <v>148</v>
      </c>
      <c r="L646">
        <v>24</v>
      </c>
      <c r="M646" t="s">
        <v>484</v>
      </c>
      <c r="N646" t="s">
        <v>896</v>
      </c>
      <c r="O646" t="s">
        <v>897</v>
      </c>
      <c r="P646" t="s">
        <v>1037</v>
      </c>
      <c r="Q646" t="s">
        <v>684</v>
      </c>
      <c r="R646" t="s">
        <v>147</v>
      </c>
      <c r="S646" t="s">
        <v>1084</v>
      </c>
      <c r="T646" t="s">
        <v>726</v>
      </c>
      <c r="U646" s="5" t="s">
        <v>484</v>
      </c>
      <c r="V646" t="str">
        <f>LEFT(W646,3)</f>
        <v>024</v>
      </c>
      <c r="W646" t="s">
        <v>727</v>
      </c>
      <c r="X646" t="s">
        <v>485</v>
      </c>
      <c r="Y646">
        <v>5000</v>
      </c>
      <c r="Z646" t="s">
        <v>118</v>
      </c>
      <c r="AA646">
        <v>5691</v>
      </c>
      <c r="AB646" t="s">
        <v>210</v>
      </c>
      <c r="AC646">
        <v>0</v>
      </c>
      <c r="AD646" t="s">
        <v>58</v>
      </c>
      <c r="AE646" s="1">
        <v>66575.839999999997</v>
      </c>
      <c r="AF646" s="1">
        <v>66575.839999999997</v>
      </c>
      <c r="AG646" s="1">
        <v>66575.839999999997</v>
      </c>
      <c r="AH646" s="1">
        <v>42000</v>
      </c>
      <c r="AI646" s="1">
        <v>92000</v>
      </c>
      <c r="AJ646" s="1">
        <v>31320</v>
      </c>
      <c r="AK646" s="1">
        <v>31320</v>
      </c>
    </row>
    <row r="647" spans="1:37" hidden="1" x14ac:dyDescent="0.35">
      <c r="A647" t="str">
        <f t="shared" si="61"/>
        <v>1.1-00-2511_25249033_2561510</v>
      </c>
      <c r="B647" t="str">
        <f t="shared" si="62"/>
        <v>2.5-02-X0703702361510</v>
      </c>
      <c r="C647" t="s">
        <v>1028</v>
      </c>
      <c r="D647" t="s">
        <v>778</v>
      </c>
      <c r="E647" t="s">
        <v>779</v>
      </c>
      <c r="F647" t="s">
        <v>812</v>
      </c>
      <c r="G647" t="s">
        <v>815</v>
      </c>
      <c r="H647" t="s">
        <v>822</v>
      </c>
      <c r="I647" t="s">
        <v>824</v>
      </c>
      <c r="J647">
        <v>2</v>
      </c>
      <c r="K647" t="s">
        <v>148</v>
      </c>
      <c r="L647">
        <v>49</v>
      </c>
      <c r="M647" t="s">
        <v>149</v>
      </c>
      <c r="N647" t="s">
        <v>823</v>
      </c>
      <c r="O647" t="s">
        <v>825</v>
      </c>
      <c r="P647" t="s">
        <v>1037</v>
      </c>
      <c r="Q647" t="s">
        <v>684</v>
      </c>
      <c r="R647" t="s">
        <v>147</v>
      </c>
      <c r="S647" t="s">
        <v>1068</v>
      </c>
      <c r="T647" t="s">
        <v>694</v>
      </c>
      <c r="U647" s="5" t="s">
        <v>149</v>
      </c>
      <c r="V647" t="str">
        <f>LEFT(W647,3)</f>
        <v>023</v>
      </c>
      <c r="W647" t="s">
        <v>695</v>
      </c>
      <c r="X647" t="s">
        <v>150</v>
      </c>
      <c r="Y647">
        <v>6000</v>
      </c>
      <c r="Z647" t="s">
        <v>146</v>
      </c>
      <c r="AA647">
        <v>6151</v>
      </c>
      <c r="AB647" t="s">
        <v>153</v>
      </c>
      <c r="AC647">
        <v>0</v>
      </c>
      <c r="AD647" t="s">
        <v>58</v>
      </c>
      <c r="AE647" s="1">
        <v>46822219.18</v>
      </c>
      <c r="AF647" s="1">
        <v>46822219.18</v>
      </c>
      <c r="AG647" s="1">
        <v>44395897.159999996</v>
      </c>
      <c r="AH647" s="1">
        <v>9274794.4000000004</v>
      </c>
      <c r="AI647" s="1">
        <v>10000000</v>
      </c>
      <c r="AJ647" s="1">
        <v>9267188.0500000007</v>
      </c>
      <c r="AK647" s="1">
        <v>9267188.0500000007</v>
      </c>
    </row>
    <row r="648" spans="1:37" hidden="1" x14ac:dyDescent="0.35">
      <c r="A648" t="str">
        <f t="shared" si="61"/>
        <v>1.1-00-2511_25249033_2561510</v>
      </c>
      <c r="B648" t="str">
        <f t="shared" si="62"/>
        <v>2.6-12-X0703702361510</v>
      </c>
      <c r="C648" t="s">
        <v>1119</v>
      </c>
      <c r="D648" t="s">
        <v>259</v>
      </c>
      <c r="E648" t="s">
        <v>260</v>
      </c>
      <c r="F648" t="s">
        <v>812</v>
      </c>
      <c r="G648" t="s">
        <v>815</v>
      </c>
      <c r="H648" t="s">
        <v>822</v>
      </c>
      <c r="I648" t="s">
        <v>824</v>
      </c>
      <c r="J648">
        <v>2</v>
      </c>
      <c r="K648" t="s">
        <v>148</v>
      </c>
      <c r="L648">
        <v>49</v>
      </c>
      <c r="M648" t="s">
        <v>149</v>
      </c>
      <c r="N648" t="s">
        <v>823</v>
      </c>
      <c r="O648" t="s">
        <v>825</v>
      </c>
      <c r="P648" t="s">
        <v>1037</v>
      </c>
      <c r="Q648" t="s">
        <v>140</v>
      </c>
      <c r="R648" t="s">
        <v>147</v>
      </c>
      <c r="S648" t="s">
        <v>1068</v>
      </c>
      <c r="T648" t="s">
        <v>141</v>
      </c>
      <c r="U648" s="5" t="s">
        <v>149</v>
      </c>
      <c r="V648" t="s">
        <v>1073</v>
      </c>
      <c r="W648" t="s">
        <v>142</v>
      </c>
      <c r="X648" t="s">
        <v>150</v>
      </c>
      <c r="Y648">
        <v>6000</v>
      </c>
      <c r="Z648" t="s">
        <v>146</v>
      </c>
      <c r="AA648">
        <v>6151</v>
      </c>
      <c r="AB648" t="s">
        <v>153</v>
      </c>
      <c r="AC648">
        <v>0</v>
      </c>
      <c r="AD648" t="s">
        <v>58</v>
      </c>
      <c r="AE648" s="1">
        <v>49992271.159999996</v>
      </c>
      <c r="AF648" s="1">
        <v>49992271.170000002</v>
      </c>
      <c r="AG648" s="1">
        <v>49992271.170000002</v>
      </c>
      <c r="AH648" s="1">
        <v>0</v>
      </c>
      <c r="AI648" s="1">
        <v>0</v>
      </c>
      <c r="AJ648" s="1">
        <v>0</v>
      </c>
      <c r="AK648" s="1">
        <v>0</v>
      </c>
    </row>
    <row r="649" spans="1:37" hidden="1" x14ac:dyDescent="0.35">
      <c r="A649" t="str">
        <f t="shared" si="61"/>
        <v>1.1-00-2511_25249033_2561510</v>
      </c>
      <c r="B649" t="str">
        <f t="shared" si="62"/>
        <v>2.5-01-X0703702361510</v>
      </c>
      <c r="C649" t="s">
        <v>1030</v>
      </c>
      <c r="D649" t="s">
        <v>795</v>
      </c>
      <c r="E649" t="s">
        <v>796</v>
      </c>
      <c r="F649" t="s">
        <v>812</v>
      </c>
      <c r="G649" t="s">
        <v>815</v>
      </c>
      <c r="H649" t="s">
        <v>822</v>
      </c>
      <c r="I649" t="s">
        <v>824</v>
      </c>
      <c r="J649">
        <v>2</v>
      </c>
      <c r="K649" t="s">
        <v>148</v>
      </c>
      <c r="L649">
        <v>49</v>
      </c>
      <c r="M649" t="s">
        <v>149</v>
      </c>
      <c r="N649" t="s">
        <v>823</v>
      </c>
      <c r="O649" t="s">
        <v>825</v>
      </c>
      <c r="P649" t="s">
        <v>1037</v>
      </c>
      <c r="Q649" t="s">
        <v>684</v>
      </c>
      <c r="R649" t="s">
        <v>147</v>
      </c>
      <c r="S649" t="s">
        <v>1068</v>
      </c>
      <c r="T649" t="s">
        <v>694</v>
      </c>
      <c r="U649" s="5" t="s">
        <v>149</v>
      </c>
      <c r="V649" t="str">
        <f>LEFT(W649,3)</f>
        <v>023</v>
      </c>
      <c r="W649" t="s">
        <v>695</v>
      </c>
      <c r="X649" t="s">
        <v>150</v>
      </c>
      <c r="Y649">
        <v>6000</v>
      </c>
      <c r="Z649" t="s">
        <v>146</v>
      </c>
      <c r="AA649">
        <v>6151</v>
      </c>
      <c r="AB649" t="s">
        <v>153</v>
      </c>
      <c r="AC649">
        <v>0</v>
      </c>
      <c r="AD649" t="s">
        <v>58</v>
      </c>
      <c r="AE649" s="1">
        <v>51800335.920000002</v>
      </c>
      <c r="AF649" s="1">
        <v>51779315.490000002</v>
      </c>
      <c r="AG649" s="1">
        <v>36998267.979999997</v>
      </c>
      <c r="AH649" s="1">
        <v>0</v>
      </c>
      <c r="AI649" s="1">
        <v>25000000</v>
      </c>
      <c r="AJ649" s="1">
        <v>0</v>
      </c>
      <c r="AK649" s="1">
        <v>0</v>
      </c>
    </row>
    <row r="650" spans="1:37" hidden="1" x14ac:dyDescent="0.35">
      <c r="A650" t="str">
        <f t="shared" si="61"/>
        <v>1.1-00-2509_25129021_2539220</v>
      </c>
      <c r="B650" t="str">
        <f t="shared" si="62"/>
        <v>1.1-00-X0703602239220</v>
      </c>
      <c r="C650" t="s">
        <v>1027</v>
      </c>
      <c r="D650" t="s">
        <v>639</v>
      </c>
      <c r="E650" t="s">
        <v>643</v>
      </c>
      <c r="F650" t="s">
        <v>812</v>
      </c>
      <c r="G650" t="s">
        <v>815</v>
      </c>
      <c r="H650" t="s">
        <v>855</v>
      </c>
      <c r="I650" t="s">
        <v>857</v>
      </c>
      <c r="J650">
        <v>1</v>
      </c>
      <c r="K650" t="s">
        <v>472</v>
      </c>
      <c r="L650">
        <v>29</v>
      </c>
      <c r="M650" t="s">
        <v>473</v>
      </c>
      <c r="N650" t="s">
        <v>884</v>
      </c>
      <c r="O650" t="s">
        <v>885</v>
      </c>
      <c r="P650" t="s">
        <v>1037</v>
      </c>
      <c r="Q650" t="s">
        <v>684</v>
      </c>
      <c r="R650" t="s">
        <v>147</v>
      </c>
      <c r="S650" t="s">
        <v>1082</v>
      </c>
      <c r="T650" t="s">
        <v>722</v>
      </c>
      <c r="U650" s="5" t="s">
        <v>473</v>
      </c>
      <c r="V650" t="str">
        <f>LEFT(W650,3)</f>
        <v>022</v>
      </c>
      <c r="W650" t="s">
        <v>723</v>
      </c>
      <c r="X650" t="s">
        <v>474</v>
      </c>
      <c r="Y650">
        <v>3000</v>
      </c>
      <c r="Z650" t="s">
        <v>56</v>
      </c>
      <c r="AA650">
        <v>3922</v>
      </c>
      <c r="AB650" t="s">
        <v>258</v>
      </c>
      <c r="AC650">
        <v>0</v>
      </c>
      <c r="AD650" t="s">
        <v>58</v>
      </c>
      <c r="AE650" s="1">
        <v>9375698</v>
      </c>
      <c r="AF650" s="1">
        <v>9328218</v>
      </c>
      <c r="AG650" s="1">
        <v>9328218</v>
      </c>
      <c r="AH650" s="1">
        <v>10259700</v>
      </c>
      <c r="AI650" s="1">
        <v>7000000</v>
      </c>
      <c r="AJ650" s="1">
        <v>10259700</v>
      </c>
      <c r="AK650" s="1">
        <v>10259700</v>
      </c>
    </row>
    <row r="651" spans="1:37" hidden="1" x14ac:dyDescent="0.35">
      <c r="A651" t="str">
        <f t="shared" si="61"/>
        <v>1.1-00-2511_25249033_2561510</v>
      </c>
      <c r="B651" t="str">
        <f t="shared" si="62"/>
        <v>1.6-07-X0703702361510</v>
      </c>
      <c r="C651" t="s">
        <v>1116</v>
      </c>
      <c r="D651" t="s">
        <v>622</v>
      </c>
      <c r="E651" t="s">
        <v>623</v>
      </c>
      <c r="F651" t="s">
        <v>812</v>
      </c>
      <c r="G651" t="s">
        <v>815</v>
      </c>
      <c r="H651" t="s">
        <v>822</v>
      </c>
      <c r="I651" t="s">
        <v>824</v>
      </c>
      <c r="J651">
        <v>2</v>
      </c>
      <c r="K651" t="s">
        <v>148</v>
      </c>
      <c r="L651">
        <v>49</v>
      </c>
      <c r="M651" t="s">
        <v>149</v>
      </c>
      <c r="N651" t="s">
        <v>823</v>
      </c>
      <c r="O651" t="s">
        <v>825</v>
      </c>
      <c r="P651" t="s">
        <v>1037</v>
      </c>
      <c r="Q651" t="s">
        <v>140</v>
      </c>
      <c r="R651" t="s">
        <v>147</v>
      </c>
      <c r="S651" t="s">
        <v>1068</v>
      </c>
      <c r="T651" t="s">
        <v>141</v>
      </c>
      <c r="U651" s="5" t="s">
        <v>149</v>
      </c>
      <c r="V651" t="s">
        <v>1073</v>
      </c>
      <c r="W651" t="s">
        <v>142</v>
      </c>
      <c r="X651" t="s">
        <v>150</v>
      </c>
      <c r="Y651">
        <v>6000</v>
      </c>
      <c r="Z651" t="s">
        <v>146</v>
      </c>
      <c r="AA651">
        <v>6151</v>
      </c>
      <c r="AB651" t="s">
        <v>153</v>
      </c>
      <c r="AC651">
        <v>0</v>
      </c>
      <c r="AD651" t="s">
        <v>58</v>
      </c>
      <c r="AE651" s="1">
        <v>1000000</v>
      </c>
      <c r="AF651" s="1">
        <v>999642.28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</row>
    <row r="652" spans="1:37" hidden="1" x14ac:dyDescent="0.35">
      <c r="A652" t="str">
        <f t="shared" si="61"/>
        <v>1.1-00-2511_25249033_2561510</v>
      </c>
      <c r="B652" t="str">
        <f t="shared" si="62"/>
        <v>2.6-11-X0703702361510</v>
      </c>
      <c r="C652" t="s">
        <v>1117</v>
      </c>
      <c r="D652" t="s">
        <v>624</v>
      </c>
      <c r="E652" t="s">
        <v>625</v>
      </c>
      <c r="F652" t="s">
        <v>812</v>
      </c>
      <c r="G652" t="s">
        <v>815</v>
      </c>
      <c r="H652" t="s">
        <v>822</v>
      </c>
      <c r="I652" t="s">
        <v>824</v>
      </c>
      <c r="J652">
        <v>2</v>
      </c>
      <c r="K652" t="s">
        <v>148</v>
      </c>
      <c r="L652">
        <v>49</v>
      </c>
      <c r="M652" t="s">
        <v>149</v>
      </c>
      <c r="N652" t="s">
        <v>823</v>
      </c>
      <c r="O652" t="s">
        <v>825</v>
      </c>
      <c r="P652" t="s">
        <v>1037</v>
      </c>
      <c r="Q652" t="s">
        <v>140</v>
      </c>
      <c r="R652" t="s">
        <v>147</v>
      </c>
      <c r="S652" t="s">
        <v>1068</v>
      </c>
      <c r="T652" t="s">
        <v>141</v>
      </c>
      <c r="U652" s="5" t="s">
        <v>149</v>
      </c>
      <c r="V652" t="s">
        <v>1073</v>
      </c>
      <c r="W652" t="s">
        <v>142</v>
      </c>
      <c r="X652" t="s">
        <v>150</v>
      </c>
      <c r="Y652">
        <v>6000</v>
      </c>
      <c r="Z652" t="s">
        <v>146</v>
      </c>
      <c r="AA652">
        <v>6151</v>
      </c>
      <c r="AB652" t="s">
        <v>153</v>
      </c>
      <c r="AC652">
        <v>0</v>
      </c>
      <c r="AD652" t="s">
        <v>58</v>
      </c>
      <c r="AE652" s="1">
        <v>1000000</v>
      </c>
      <c r="AF652" s="1">
        <v>999642.28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</row>
    <row r="653" spans="1:37" hidden="1" x14ac:dyDescent="0.35">
      <c r="A653" t="str">
        <f t="shared" si="61"/>
        <v>1.1-00-2509_25129021_2556110</v>
      </c>
      <c r="B653" t="str">
        <f t="shared" si="62"/>
        <v>1.1-00-X0703602256110</v>
      </c>
      <c r="C653" t="s">
        <v>1027</v>
      </c>
      <c r="D653" t="s">
        <v>639</v>
      </c>
      <c r="E653" t="s">
        <v>643</v>
      </c>
      <c r="F653" t="s">
        <v>812</v>
      </c>
      <c r="G653" t="s">
        <v>815</v>
      </c>
      <c r="H653" t="s">
        <v>855</v>
      </c>
      <c r="I653" t="s">
        <v>857</v>
      </c>
      <c r="J653">
        <v>1</v>
      </c>
      <c r="K653" t="s">
        <v>472</v>
      </c>
      <c r="L653">
        <v>29</v>
      </c>
      <c r="M653" t="s">
        <v>473</v>
      </c>
      <c r="N653" t="s">
        <v>884</v>
      </c>
      <c r="O653" t="s">
        <v>885</v>
      </c>
      <c r="P653" t="s">
        <v>1037</v>
      </c>
      <c r="Q653" t="s">
        <v>684</v>
      </c>
      <c r="R653" t="s">
        <v>147</v>
      </c>
      <c r="S653" t="s">
        <v>1082</v>
      </c>
      <c r="T653" t="s">
        <v>722</v>
      </c>
      <c r="U653" s="5" t="s">
        <v>473</v>
      </c>
      <c r="V653" t="str">
        <f>LEFT(W653,3)</f>
        <v>022</v>
      </c>
      <c r="W653" t="s">
        <v>723</v>
      </c>
      <c r="X653" t="s">
        <v>474</v>
      </c>
      <c r="Y653">
        <v>5000</v>
      </c>
      <c r="Z653" t="s">
        <v>118</v>
      </c>
      <c r="AA653">
        <v>5611</v>
      </c>
      <c r="AB653" t="s">
        <v>403</v>
      </c>
      <c r="AC653">
        <v>0</v>
      </c>
      <c r="AD653" t="s">
        <v>58</v>
      </c>
      <c r="AE653" s="1">
        <v>0</v>
      </c>
      <c r="AF653" s="1">
        <v>0</v>
      </c>
      <c r="AG653" s="1">
        <v>0</v>
      </c>
      <c r="AH653" s="1">
        <v>128500</v>
      </c>
      <c r="AI653" s="1">
        <v>128500</v>
      </c>
      <c r="AJ653" s="1">
        <v>0</v>
      </c>
      <c r="AK653" s="1">
        <v>0</v>
      </c>
    </row>
    <row r="654" spans="1:37" hidden="1" x14ac:dyDescent="0.35">
      <c r="A654" t="str">
        <f t="shared" ref="A654:A659" si="63">CONCATENATE(F654,H654,J654,L654,N654,AA654,AC654)</f>
        <v>1.1-00-2508_25618013_2556410</v>
      </c>
      <c r="B654" t="str">
        <f t="shared" ref="B654:B659" si="64">CONCATENATE(C654,P654,S654,V654,AA654,AC654)</f>
        <v>2.6-05-X0804102556410</v>
      </c>
      <c r="C654" t="s">
        <v>1111</v>
      </c>
      <c r="D654" t="s">
        <v>234</v>
      </c>
      <c r="E654" t="s">
        <v>235</v>
      </c>
      <c r="F654" t="s">
        <v>812</v>
      </c>
      <c r="G654" t="s">
        <v>815</v>
      </c>
      <c r="H654" t="s">
        <v>868</v>
      </c>
      <c r="I654" t="s">
        <v>870</v>
      </c>
      <c r="J654">
        <v>6</v>
      </c>
      <c r="K654" t="s">
        <v>164</v>
      </c>
      <c r="L654">
        <v>18</v>
      </c>
      <c r="M654" t="s">
        <v>165</v>
      </c>
      <c r="N654" t="s">
        <v>869</v>
      </c>
      <c r="O654" t="s">
        <v>871</v>
      </c>
      <c r="P654" t="s">
        <v>1039</v>
      </c>
      <c r="Q654" t="s">
        <v>159</v>
      </c>
      <c r="R654" t="s">
        <v>163</v>
      </c>
      <c r="S654" t="s">
        <v>1074</v>
      </c>
      <c r="T654" t="s">
        <v>167</v>
      </c>
      <c r="U654" s="5" t="s">
        <v>168</v>
      </c>
      <c r="V654" t="s">
        <v>1087</v>
      </c>
      <c r="W654" t="s">
        <v>161</v>
      </c>
      <c r="X654" t="s">
        <v>166</v>
      </c>
      <c r="Y654">
        <v>5000</v>
      </c>
      <c r="Z654" t="s">
        <v>118</v>
      </c>
      <c r="AA654">
        <v>5641</v>
      </c>
      <c r="AB654" t="s">
        <v>244</v>
      </c>
      <c r="AC654">
        <v>0</v>
      </c>
      <c r="AD654" t="s">
        <v>58</v>
      </c>
      <c r="AE654" s="1">
        <v>3960</v>
      </c>
      <c r="AF654" s="1">
        <v>3880.2</v>
      </c>
      <c r="AG654" s="1">
        <v>3880.2</v>
      </c>
      <c r="AH654" s="1">
        <v>0</v>
      </c>
      <c r="AI654" s="1">
        <v>0</v>
      </c>
      <c r="AJ654" s="1">
        <v>0</v>
      </c>
      <c r="AK654" s="1">
        <v>0</v>
      </c>
    </row>
    <row r="655" spans="1:37" hidden="1" x14ac:dyDescent="0.35">
      <c r="A655" t="str">
        <f t="shared" si="63"/>
        <v>1.1-00-2508_25618013_2533210</v>
      </c>
      <c r="B655" t="str">
        <f t="shared" si="64"/>
        <v>2.6-05-X0804102533210</v>
      </c>
      <c r="C655" t="s">
        <v>1111</v>
      </c>
      <c r="D655" t="s">
        <v>234</v>
      </c>
      <c r="E655" t="s">
        <v>235</v>
      </c>
      <c r="F655" t="s">
        <v>812</v>
      </c>
      <c r="G655" t="s">
        <v>815</v>
      </c>
      <c r="H655" t="s">
        <v>868</v>
      </c>
      <c r="I655" t="s">
        <v>870</v>
      </c>
      <c r="J655">
        <v>6</v>
      </c>
      <c r="K655" t="s">
        <v>164</v>
      </c>
      <c r="L655">
        <v>18</v>
      </c>
      <c r="M655" t="s">
        <v>165</v>
      </c>
      <c r="N655" t="s">
        <v>869</v>
      </c>
      <c r="O655" t="s">
        <v>871</v>
      </c>
      <c r="P655" t="s">
        <v>1039</v>
      </c>
      <c r="Q655" t="s">
        <v>159</v>
      </c>
      <c r="R655" t="s">
        <v>163</v>
      </c>
      <c r="S655" t="s">
        <v>1074</v>
      </c>
      <c r="T655" t="s">
        <v>167</v>
      </c>
      <c r="U655" s="5" t="s">
        <v>168</v>
      </c>
      <c r="V655" t="s">
        <v>1087</v>
      </c>
      <c r="W655" t="s">
        <v>161</v>
      </c>
      <c r="X655" t="s">
        <v>166</v>
      </c>
      <c r="Y655">
        <v>3000</v>
      </c>
      <c r="Z655" t="s">
        <v>56</v>
      </c>
      <c r="AA655">
        <v>3321</v>
      </c>
      <c r="AB655" t="s">
        <v>245</v>
      </c>
      <c r="AC655">
        <v>0</v>
      </c>
      <c r="AD655" t="s">
        <v>58</v>
      </c>
      <c r="AE655" s="1">
        <v>59388.81</v>
      </c>
      <c r="AF655" s="1">
        <v>58661.2</v>
      </c>
      <c r="AG655" s="1">
        <v>58661.2</v>
      </c>
      <c r="AH655" s="1">
        <v>0</v>
      </c>
      <c r="AI655" s="1">
        <v>0</v>
      </c>
      <c r="AJ655" s="1">
        <v>0</v>
      </c>
      <c r="AK655" s="1">
        <v>0</v>
      </c>
    </row>
    <row r="656" spans="1:37" hidden="1" x14ac:dyDescent="0.35">
      <c r="A656" t="str">
        <f t="shared" si="63"/>
        <v>1.1-00-2508_25618013_2531610</v>
      </c>
      <c r="B656" t="str">
        <f t="shared" si="64"/>
        <v>1.6-05-X0804102531610</v>
      </c>
      <c r="C656" t="s">
        <v>1112</v>
      </c>
      <c r="D656" t="s">
        <v>246</v>
      </c>
      <c r="E656" t="s">
        <v>248</v>
      </c>
      <c r="F656" t="s">
        <v>812</v>
      </c>
      <c r="G656" t="s">
        <v>815</v>
      </c>
      <c r="H656" t="s">
        <v>868</v>
      </c>
      <c r="I656" t="s">
        <v>870</v>
      </c>
      <c r="J656">
        <v>6</v>
      </c>
      <c r="K656" t="s">
        <v>164</v>
      </c>
      <c r="L656">
        <v>18</v>
      </c>
      <c r="M656" t="s">
        <v>165</v>
      </c>
      <c r="N656" t="s">
        <v>869</v>
      </c>
      <c r="O656" t="s">
        <v>871</v>
      </c>
      <c r="P656" t="s">
        <v>1039</v>
      </c>
      <c r="Q656" t="s">
        <v>159</v>
      </c>
      <c r="R656" t="s">
        <v>163</v>
      </c>
      <c r="S656" t="s">
        <v>1074</v>
      </c>
      <c r="T656" t="s">
        <v>167</v>
      </c>
      <c r="U656" s="5" t="s">
        <v>168</v>
      </c>
      <c r="V656" t="s">
        <v>1087</v>
      </c>
      <c r="W656" t="s">
        <v>161</v>
      </c>
      <c r="X656" t="s">
        <v>166</v>
      </c>
      <c r="Y656">
        <v>3000</v>
      </c>
      <c r="Z656" t="s">
        <v>56</v>
      </c>
      <c r="AA656">
        <v>3161</v>
      </c>
      <c r="AB656" t="s">
        <v>247</v>
      </c>
      <c r="AC656">
        <v>0</v>
      </c>
      <c r="AD656" t="s">
        <v>58</v>
      </c>
      <c r="AE656" s="1">
        <v>55000</v>
      </c>
      <c r="AF656" s="1">
        <v>54627.3</v>
      </c>
      <c r="AG656" s="1">
        <v>54627.3</v>
      </c>
      <c r="AH656" s="1">
        <v>0</v>
      </c>
      <c r="AI656" s="1">
        <v>0</v>
      </c>
      <c r="AJ656" s="1">
        <v>0</v>
      </c>
      <c r="AK656" s="1">
        <v>0</v>
      </c>
    </row>
    <row r="657" spans="1:37" hidden="1" x14ac:dyDescent="0.35">
      <c r="A657" t="str">
        <f t="shared" si="63"/>
        <v>1.1-00-2508_25618013_2539620</v>
      </c>
      <c r="B657" t="str">
        <f t="shared" si="64"/>
        <v>1.1-00-X0804102539620</v>
      </c>
      <c r="C657" t="s">
        <v>1027</v>
      </c>
      <c r="D657" t="s">
        <v>639</v>
      </c>
      <c r="E657" t="s">
        <v>643</v>
      </c>
      <c r="F657" t="s">
        <v>812</v>
      </c>
      <c r="G657" t="s">
        <v>815</v>
      </c>
      <c r="H657" t="s">
        <v>868</v>
      </c>
      <c r="I657" t="s">
        <v>870</v>
      </c>
      <c r="J657">
        <v>6</v>
      </c>
      <c r="K657" t="s">
        <v>164</v>
      </c>
      <c r="L657">
        <v>18</v>
      </c>
      <c r="M657" t="s">
        <v>165</v>
      </c>
      <c r="N657" t="s">
        <v>869</v>
      </c>
      <c r="O657" t="s">
        <v>871</v>
      </c>
      <c r="P657" t="s">
        <v>1039</v>
      </c>
      <c r="Q657" t="s">
        <v>705</v>
      </c>
      <c r="R657" t="s">
        <v>163</v>
      </c>
      <c r="S657" t="s">
        <v>1074</v>
      </c>
      <c r="T657" t="s">
        <v>708</v>
      </c>
      <c r="U657" s="5" t="s">
        <v>168</v>
      </c>
      <c r="V657" t="str">
        <f>LEFT(W657,3)</f>
        <v>025</v>
      </c>
      <c r="W657" t="s">
        <v>707</v>
      </c>
      <c r="X657" t="s">
        <v>166</v>
      </c>
      <c r="Y657">
        <v>3000</v>
      </c>
      <c r="Z657" t="s">
        <v>56</v>
      </c>
      <c r="AA657">
        <v>3962</v>
      </c>
      <c r="AB657" t="s">
        <v>395</v>
      </c>
      <c r="AC657">
        <v>0</v>
      </c>
      <c r="AD657" t="s">
        <v>58</v>
      </c>
      <c r="AE657" s="1">
        <v>86820</v>
      </c>
      <c r="AF657" s="1">
        <v>21243</v>
      </c>
      <c r="AG657" s="1">
        <v>21243</v>
      </c>
      <c r="AH657" s="1">
        <v>61602.36</v>
      </c>
      <c r="AI657" s="1">
        <v>120000</v>
      </c>
      <c r="AJ657" s="1">
        <v>61602.36</v>
      </c>
      <c r="AK657" s="1">
        <v>61602.36</v>
      </c>
    </row>
    <row r="658" spans="1:37" hidden="1" x14ac:dyDescent="0.35">
      <c r="A658" t="str">
        <f t="shared" si="63"/>
        <v>1.1-00-2508_25618013_2551510</v>
      </c>
      <c r="B658" t="str">
        <f t="shared" si="64"/>
        <v>1.1-00-X0804002551510</v>
      </c>
      <c r="C658" t="s">
        <v>1027</v>
      </c>
      <c r="D658" t="s">
        <v>639</v>
      </c>
      <c r="E658" t="s">
        <v>643</v>
      </c>
      <c r="F658" t="s">
        <v>812</v>
      </c>
      <c r="G658" t="s">
        <v>815</v>
      </c>
      <c r="H658" t="s">
        <v>868</v>
      </c>
      <c r="I658" t="s">
        <v>870</v>
      </c>
      <c r="J658">
        <v>6</v>
      </c>
      <c r="K658" t="s">
        <v>164</v>
      </c>
      <c r="L658">
        <v>18</v>
      </c>
      <c r="M658" t="s">
        <v>165</v>
      </c>
      <c r="N658" t="s">
        <v>869</v>
      </c>
      <c r="O658" t="s">
        <v>871</v>
      </c>
      <c r="P658" t="s">
        <v>1039</v>
      </c>
      <c r="Q658" t="s">
        <v>705</v>
      </c>
      <c r="R658" t="s">
        <v>163</v>
      </c>
      <c r="S658" t="s">
        <v>1075</v>
      </c>
      <c r="T658" t="s">
        <v>706</v>
      </c>
      <c r="U658" s="5" t="s">
        <v>165</v>
      </c>
      <c r="V658" t="str">
        <f>LEFT(W658,3)</f>
        <v>025</v>
      </c>
      <c r="W658" t="s">
        <v>707</v>
      </c>
      <c r="X658" t="s">
        <v>166</v>
      </c>
      <c r="Y658">
        <v>5000</v>
      </c>
      <c r="Z658" t="s">
        <v>118</v>
      </c>
      <c r="AA658">
        <v>5151</v>
      </c>
      <c r="AB658" t="s">
        <v>326</v>
      </c>
      <c r="AC658">
        <v>0</v>
      </c>
      <c r="AD658" t="s">
        <v>58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</row>
    <row r="659" spans="1:37" hidden="1" x14ac:dyDescent="0.35">
      <c r="A659" t="str">
        <f t="shared" si="63"/>
        <v>1.1-00-2508_25618013_2551510</v>
      </c>
      <c r="B659" t="str">
        <f t="shared" si="64"/>
        <v>1.1-00-X0804102551510</v>
      </c>
      <c r="C659" t="s">
        <v>1027</v>
      </c>
      <c r="D659" t="s">
        <v>269</v>
      </c>
      <c r="E659" t="s">
        <v>274</v>
      </c>
      <c r="F659" t="s">
        <v>812</v>
      </c>
      <c r="G659" t="s">
        <v>815</v>
      </c>
      <c r="H659" t="s">
        <v>868</v>
      </c>
      <c r="I659" t="s">
        <v>870</v>
      </c>
      <c r="J659">
        <v>6</v>
      </c>
      <c r="K659" t="s">
        <v>164</v>
      </c>
      <c r="L659">
        <v>18</v>
      </c>
      <c r="M659" t="s">
        <v>165</v>
      </c>
      <c r="N659" t="s">
        <v>869</v>
      </c>
      <c r="O659" t="s">
        <v>871</v>
      </c>
      <c r="P659" t="s">
        <v>1039</v>
      </c>
      <c r="Q659" t="s">
        <v>159</v>
      </c>
      <c r="R659" t="s">
        <v>163</v>
      </c>
      <c r="S659" t="s">
        <v>1074</v>
      </c>
      <c r="T659" t="s">
        <v>167</v>
      </c>
      <c r="U659" s="5" t="s">
        <v>168</v>
      </c>
      <c r="V659" t="s">
        <v>1087</v>
      </c>
      <c r="W659" t="s">
        <v>161</v>
      </c>
      <c r="X659" t="s">
        <v>166</v>
      </c>
      <c r="Y659">
        <v>5000</v>
      </c>
      <c r="Z659" t="s">
        <v>118</v>
      </c>
      <c r="AA659">
        <v>5151</v>
      </c>
      <c r="AB659" t="s">
        <v>326</v>
      </c>
      <c r="AC659">
        <v>0</v>
      </c>
      <c r="AD659" t="s">
        <v>58</v>
      </c>
      <c r="AE659" s="1">
        <v>1628</v>
      </c>
      <c r="AF659" s="1">
        <v>1627.01</v>
      </c>
      <c r="AG659" s="1">
        <v>1627.01</v>
      </c>
      <c r="AH659" s="1">
        <v>0</v>
      </c>
      <c r="AI659" s="1">
        <v>0</v>
      </c>
      <c r="AJ659" s="1">
        <v>0</v>
      </c>
      <c r="AK659" s="1">
        <v>0</v>
      </c>
    </row>
    <row r="660" spans="1:37" hidden="1" x14ac:dyDescent="0.35">
      <c r="AE660" s="1">
        <f t="shared" ref="AE660:AJ660" si="65">SUM(AE2:AE659)</f>
        <v>4201681006.5699983</v>
      </c>
      <c r="AF660" s="1">
        <f t="shared" si="65"/>
        <v>4053166926.2999988</v>
      </c>
      <c r="AG660" s="1">
        <f t="shared" si="65"/>
        <v>3846575259.3199992</v>
      </c>
      <c r="AH660" s="1">
        <f t="shared" si="65"/>
        <v>4868302972.2200012</v>
      </c>
      <c r="AI660" s="1">
        <f t="shared" si="65"/>
        <v>3202487833.0000005</v>
      </c>
      <c r="AJ660" s="1">
        <f t="shared" si="65"/>
        <v>4514840633.6700029</v>
      </c>
      <c r="AK660" s="1">
        <f>SUM(AK2:AK659)</f>
        <v>4073094210.6800032</v>
      </c>
    </row>
    <row r="661" spans="1:37" x14ac:dyDescent="0.35">
      <c r="AE661" s="1"/>
      <c r="AF661" s="1"/>
      <c r="AG661" s="1"/>
      <c r="AH661" s="1"/>
      <c r="AI661" s="1"/>
      <c r="AJ661" s="1"/>
      <c r="AK661" s="1"/>
    </row>
    <row r="662" spans="1:37" x14ac:dyDescent="0.35">
      <c r="AE662" s="1"/>
    </row>
    <row r="663" spans="1:37" x14ac:dyDescent="0.35">
      <c r="AE663" s="1"/>
      <c r="AF663" s="1"/>
      <c r="AG663" s="1"/>
      <c r="AH663" s="1"/>
      <c r="AI663" s="1"/>
      <c r="AJ663" s="1"/>
      <c r="AK663" s="1"/>
    </row>
  </sheetData>
  <autoFilter ref="A1:AK660" xr:uid="{00000000-0009-0000-0000-000007000000}">
    <filterColumn colId="17">
      <filters>
        <filter val="CENTRO DE ESTIMULACIÓN PARA PERSONAS CON DISCAPACIDAD INTELECTUAL (CENDI)"/>
        <filter val="CONSEJO MUNICIPAL DEL DEPORTE (COMUDE)"/>
        <filter val="INSTITUTO DE ALTERNATIVAS PARA LOS JÓVENES (INDAJO)"/>
        <filter val="INSTITUTO MUNICIPAL DE LA MUJER TLAJOMULQUENSE (IMMT)"/>
        <filter val="SISTEMA INTEGRAL PARA EL DESARROLLO DE LA FAMILIA (DIF)"/>
      </filters>
    </filterColumn>
    <filterColumn colId="24">
      <filters>
        <filter val="4000"/>
      </filters>
    </filterColumn>
  </autoFilter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I320"/>
  <sheetViews>
    <sheetView workbookViewId="0">
      <selection activeCell="B18" sqref="B18"/>
    </sheetView>
  </sheetViews>
  <sheetFormatPr baseColWidth="10" defaultRowHeight="14.5" x14ac:dyDescent="0.35"/>
  <cols>
    <col min="1" max="1" width="66.81640625" style="62" bestFit="1" customWidth="1"/>
    <col min="2" max="2" width="20.1796875" style="16" bestFit="1" customWidth="1"/>
    <col min="3" max="3" width="34.81640625" bestFit="1" customWidth="1"/>
    <col min="4" max="4" width="22" bestFit="1" customWidth="1"/>
    <col min="6" max="6" width="16.26953125" style="16" bestFit="1" customWidth="1"/>
    <col min="7" max="7" width="14.81640625" style="16" bestFit="1" customWidth="1"/>
    <col min="8" max="8" width="14.7265625" bestFit="1" customWidth="1"/>
  </cols>
  <sheetData>
    <row r="3" spans="1:9" x14ac:dyDescent="0.35">
      <c r="A3" s="59" t="s">
        <v>1163</v>
      </c>
      <c r="B3" t="s">
        <v>1248</v>
      </c>
      <c r="C3" t="s">
        <v>1247</v>
      </c>
      <c r="D3" t="s">
        <v>1249</v>
      </c>
    </row>
    <row r="4" spans="1:9" ht="29" x14ac:dyDescent="0.35">
      <c r="A4" s="61" t="s">
        <v>1012</v>
      </c>
      <c r="B4" s="52">
        <v>104107584.54000001</v>
      </c>
      <c r="C4" s="52">
        <v>96553713.680000007</v>
      </c>
      <c r="D4" s="52">
        <v>104705670</v>
      </c>
      <c r="F4" s="16">
        <v>104705670</v>
      </c>
      <c r="G4" s="16">
        <f>F4-GETPIVOTDATA("Suma de Propuesta 2026",$A$3,"Origen (FF)","FONDO DE APORTACIÓN A LA INFRAESTRUCTURA SOCIAL MUNICIPAL 2025 (FAISMUN)")</f>
        <v>0</v>
      </c>
    </row>
    <row r="5" spans="1:9" ht="29" x14ac:dyDescent="0.35">
      <c r="A5" s="61" t="s">
        <v>998</v>
      </c>
      <c r="B5" s="52">
        <v>660077817.49999988</v>
      </c>
      <c r="C5" s="52">
        <v>624228725.62</v>
      </c>
      <c r="D5" s="52">
        <v>543898805.32754993</v>
      </c>
      <c r="F5" s="16">
        <v>523159678</v>
      </c>
      <c r="G5" s="16">
        <f>F5-GETPIVOTDATA("Suma de Propuesta 2026",$A$3,"Origen (FF)","FONDO DE APORTACIÓN AL FORTALECIMIENTO MUNICIPAL 2025 (FORTAMUN)")</f>
        <v>-20739127.327549934</v>
      </c>
      <c r="H5" s="16">
        <v>700000000</v>
      </c>
    </row>
    <row r="6" spans="1:9" x14ac:dyDescent="0.35">
      <c r="A6" s="61" t="s">
        <v>988</v>
      </c>
      <c r="B6" s="52">
        <v>453469203.62</v>
      </c>
      <c r="C6" s="52">
        <v>332428955.51999998</v>
      </c>
      <c r="D6" s="52">
        <v>508855516</v>
      </c>
      <c r="F6" s="16">
        <v>258855516</v>
      </c>
      <c r="G6" s="16">
        <f>F6-GETPIVOTDATA("Suma de Propuesta 2026",$A$3,"Origen (FF)","PARTICIPACIONES ESTATALES 2025")</f>
        <v>-250000000</v>
      </c>
    </row>
    <row r="7" spans="1:9" x14ac:dyDescent="0.35">
      <c r="A7" s="61" t="s">
        <v>1003</v>
      </c>
      <c r="B7" s="52">
        <v>1066171793.1099999</v>
      </c>
      <c r="C7" s="52">
        <v>978564013.3299998</v>
      </c>
      <c r="D7" s="52">
        <v>1398685517.8860004</v>
      </c>
      <c r="F7" s="16">
        <v>1471580171</v>
      </c>
      <c r="G7" s="16">
        <f>F7-GETPIVOTDATA("Suma de Propuesta 2026",$A$3,"Origen (FF)","PARTICIPACIONES FEDERALES 2025")</f>
        <v>72894653.113999605</v>
      </c>
    </row>
    <row r="8" spans="1:9" x14ac:dyDescent="0.35">
      <c r="A8" s="60" t="s">
        <v>815</v>
      </c>
      <c r="B8" s="1">
        <v>1988360196.5800004</v>
      </c>
      <c r="C8" s="1">
        <v>2646571455.02</v>
      </c>
      <c r="D8" s="1">
        <v>2513929731.7304997</v>
      </c>
      <c r="I8" t="s">
        <v>1276</v>
      </c>
    </row>
    <row r="9" spans="1:9" x14ac:dyDescent="0.35">
      <c r="A9" s="60" t="s">
        <v>1025</v>
      </c>
      <c r="B9" s="1">
        <v>4272186595.3499999</v>
      </c>
      <c r="C9" s="1">
        <v>4678346863.1700001</v>
      </c>
      <c r="D9" s="1">
        <v>5070075240.9440498</v>
      </c>
    </row>
    <row r="10" spans="1:9" x14ac:dyDescent="0.35">
      <c r="A10"/>
      <c r="B10"/>
    </row>
    <row r="11" spans="1:9" x14ac:dyDescent="0.35">
      <c r="A11"/>
      <c r="B11"/>
    </row>
    <row r="12" spans="1:9" x14ac:dyDescent="0.35">
      <c r="A12"/>
      <c r="B12"/>
    </row>
    <row r="13" spans="1:9" x14ac:dyDescent="0.35">
      <c r="A13"/>
      <c r="B13"/>
    </row>
    <row r="14" spans="1:9" x14ac:dyDescent="0.35">
      <c r="A14"/>
      <c r="B14"/>
    </row>
    <row r="15" spans="1:9" x14ac:dyDescent="0.35">
      <c r="A15"/>
      <c r="B15"/>
    </row>
    <row r="16" spans="1:9" x14ac:dyDescent="0.35">
      <c r="A16"/>
      <c r="B16"/>
    </row>
    <row r="17" spans="1:7" x14ac:dyDescent="0.35">
      <c r="A17"/>
      <c r="B17"/>
    </row>
    <row r="18" spans="1:7" x14ac:dyDescent="0.35">
      <c r="A18"/>
      <c r="B18"/>
    </row>
    <row r="19" spans="1:7" x14ac:dyDescent="0.35">
      <c r="A19"/>
      <c r="B19"/>
    </row>
    <row r="20" spans="1:7" x14ac:dyDescent="0.35">
      <c r="A20"/>
      <c r="B20"/>
    </row>
    <row r="21" spans="1:7" x14ac:dyDescent="0.35">
      <c r="A21"/>
      <c r="B21"/>
    </row>
    <row r="22" spans="1:7" x14ac:dyDescent="0.35">
      <c r="A22"/>
      <c r="B22"/>
      <c r="G22" s="16">
        <f>F6-GETPIVOTDATA("Suma de Propuesta 2026",$A$3,"Origen (FF)","PARTICIPACIONES ESTATALES 2025")</f>
        <v>-250000000</v>
      </c>
    </row>
    <row r="23" spans="1:7" x14ac:dyDescent="0.35">
      <c r="A23"/>
      <c r="B23"/>
    </row>
    <row r="24" spans="1:7" x14ac:dyDescent="0.35">
      <c r="A24"/>
      <c r="B24"/>
    </row>
    <row r="25" spans="1:7" x14ac:dyDescent="0.35">
      <c r="A25"/>
      <c r="B25"/>
    </row>
    <row r="26" spans="1:7" x14ac:dyDescent="0.35">
      <c r="A26"/>
      <c r="B26"/>
    </row>
    <row r="27" spans="1:7" x14ac:dyDescent="0.35">
      <c r="A27"/>
      <c r="B27"/>
    </row>
    <row r="28" spans="1:7" x14ac:dyDescent="0.35">
      <c r="A28"/>
      <c r="B28"/>
    </row>
    <row r="29" spans="1:7" x14ac:dyDescent="0.35">
      <c r="A29"/>
      <c r="B29"/>
    </row>
    <row r="30" spans="1:7" x14ac:dyDescent="0.35">
      <c r="A30"/>
      <c r="B30"/>
    </row>
    <row r="31" spans="1:7" x14ac:dyDescent="0.35">
      <c r="A31"/>
      <c r="B31"/>
    </row>
    <row r="32" spans="1:7" x14ac:dyDescent="0.35">
      <c r="A32"/>
      <c r="B32"/>
    </row>
    <row r="33" spans="1:7" x14ac:dyDescent="0.35">
      <c r="A33"/>
      <c r="B33"/>
      <c r="G33" s="16">
        <f>F7-GETPIVOTDATA("Suma de Propuesta 2026",$A$3,"Origen (FF)","PARTICIPACIONES FEDERALES 2025")</f>
        <v>72894653.113999605</v>
      </c>
    </row>
    <row r="34" spans="1:7" x14ac:dyDescent="0.35">
      <c r="A34"/>
      <c r="B34"/>
    </row>
    <row r="35" spans="1:7" x14ac:dyDescent="0.35">
      <c r="A35"/>
      <c r="B35"/>
    </row>
    <row r="36" spans="1:7" x14ac:dyDescent="0.35">
      <c r="A36"/>
      <c r="B36"/>
    </row>
    <row r="37" spans="1:7" x14ac:dyDescent="0.35">
      <c r="A37"/>
      <c r="B37"/>
    </row>
    <row r="38" spans="1:7" x14ac:dyDescent="0.35">
      <c r="A38"/>
      <c r="B38"/>
    </row>
    <row r="39" spans="1:7" x14ac:dyDescent="0.35">
      <c r="A39"/>
      <c r="B39"/>
    </row>
    <row r="40" spans="1:7" x14ac:dyDescent="0.35">
      <c r="A40"/>
      <c r="B40"/>
    </row>
    <row r="41" spans="1:7" x14ac:dyDescent="0.35">
      <c r="A41"/>
      <c r="B41"/>
    </row>
    <row r="42" spans="1:7" x14ac:dyDescent="0.35">
      <c r="A42"/>
      <c r="B42"/>
    </row>
    <row r="43" spans="1:7" x14ac:dyDescent="0.35">
      <c r="A43"/>
      <c r="B43"/>
    </row>
    <row r="44" spans="1:7" x14ac:dyDescent="0.35">
      <c r="A44"/>
      <c r="B44"/>
    </row>
    <row r="45" spans="1:7" x14ac:dyDescent="0.35">
      <c r="A45"/>
      <c r="B45"/>
    </row>
    <row r="46" spans="1:7" x14ac:dyDescent="0.35">
      <c r="A46"/>
      <c r="B46"/>
    </row>
    <row r="47" spans="1:7" x14ac:dyDescent="0.35">
      <c r="A47"/>
      <c r="B47"/>
    </row>
    <row r="48" spans="1:7" x14ac:dyDescent="0.35">
      <c r="A48"/>
      <c r="B48"/>
    </row>
    <row r="49" spans="1:2" x14ac:dyDescent="0.35">
      <c r="A49"/>
      <c r="B49"/>
    </row>
    <row r="50" spans="1:2" x14ac:dyDescent="0.35">
      <c r="A50"/>
      <c r="B50"/>
    </row>
    <row r="51" spans="1:2" x14ac:dyDescent="0.35">
      <c r="A51"/>
      <c r="B51"/>
    </row>
    <row r="52" spans="1:2" x14ac:dyDescent="0.35">
      <c r="A52"/>
      <c r="B52"/>
    </row>
    <row r="53" spans="1:2" x14ac:dyDescent="0.35">
      <c r="A53"/>
      <c r="B53"/>
    </row>
    <row r="54" spans="1:2" x14ac:dyDescent="0.35">
      <c r="A54"/>
      <c r="B54"/>
    </row>
    <row r="55" spans="1:2" x14ac:dyDescent="0.35">
      <c r="A55"/>
      <c r="B55"/>
    </row>
    <row r="56" spans="1:2" x14ac:dyDescent="0.35">
      <c r="A56"/>
      <c r="B56"/>
    </row>
    <row r="57" spans="1:2" x14ac:dyDescent="0.35">
      <c r="A57"/>
      <c r="B57"/>
    </row>
    <row r="58" spans="1:2" x14ac:dyDescent="0.35">
      <c r="A58"/>
      <c r="B58"/>
    </row>
    <row r="59" spans="1:2" x14ac:dyDescent="0.35">
      <c r="A59"/>
      <c r="B59"/>
    </row>
    <row r="60" spans="1:2" x14ac:dyDescent="0.35">
      <c r="A60"/>
      <c r="B60"/>
    </row>
    <row r="61" spans="1:2" x14ac:dyDescent="0.35">
      <c r="A61"/>
      <c r="B61"/>
    </row>
    <row r="62" spans="1:2" x14ac:dyDescent="0.35">
      <c r="A62"/>
      <c r="B62"/>
    </row>
    <row r="63" spans="1:2" x14ac:dyDescent="0.35">
      <c r="A63"/>
      <c r="B63"/>
    </row>
    <row r="64" spans="1:2" x14ac:dyDescent="0.35">
      <c r="A64"/>
      <c r="B64"/>
    </row>
    <row r="65" spans="1:2" x14ac:dyDescent="0.35">
      <c r="A65"/>
      <c r="B65"/>
    </row>
    <row r="66" spans="1:2" x14ac:dyDescent="0.35">
      <c r="A66"/>
      <c r="B66"/>
    </row>
    <row r="67" spans="1:2" x14ac:dyDescent="0.35">
      <c r="A67"/>
      <c r="B67"/>
    </row>
    <row r="68" spans="1:2" x14ac:dyDescent="0.35">
      <c r="A68"/>
      <c r="B68"/>
    </row>
    <row r="69" spans="1:2" x14ac:dyDescent="0.35">
      <c r="A69"/>
      <c r="B69"/>
    </row>
    <row r="70" spans="1:2" x14ac:dyDescent="0.35">
      <c r="A70"/>
      <c r="B70"/>
    </row>
    <row r="71" spans="1:2" x14ac:dyDescent="0.35">
      <c r="A71"/>
      <c r="B71"/>
    </row>
    <row r="72" spans="1:2" x14ac:dyDescent="0.35">
      <c r="A72"/>
      <c r="B72"/>
    </row>
    <row r="73" spans="1:2" x14ac:dyDescent="0.35">
      <c r="A73"/>
      <c r="B73"/>
    </row>
    <row r="74" spans="1:2" x14ac:dyDescent="0.35">
      <c r="A74"/>
      <c r="B74"/>
    </row>
    <row r="75" spans="1:2" x14ac:dyDescent="0.35">
      <c r="A75"/>
      <c r="B75"/>
    </row>
    <row r="76" spans="1:2" x14ac:dyDescent="0.35">
      <c r="A76"/>
      <c r="B76"/>
    </row>
    <row r="77" spans="1:2" x14ac:dyDescent="0.35">
      <c r="A77"/>
      <c r="B77"/>
    </row>
    <row r="78" spans="1:2" x14ac:dyDescent="0.35">
      <c r="A78"/>
      <c r="B78"/>
    </row>
    <row r="79" spans="1:2" x14ac:dyDescent="0.35">
      <c r="A79"/>
      <c r="B79"/>
    </row>
    <row r="80" spans="1:2" x14ac:dyDescent="0.35">
      <c r="A80"/>
      <c r="B80"/>
    </row>
    <row r="81" spans="1:2" x14ac:dyDescent="0.35">
      <c r="A81"/>
      <c r="B81"/>
    </row>
    <row r="82" spans="1:2" x14ac:dyDescent="0.35">
      <c r="A82"/>
      <c r="B82"/>
    </row>
    <row r="83" spans="1:2" x14ac:dyDescent="0.35">
      <c r="A83"/>
      <c r="B83"/>
    </row>
    <row r="84" spans="1:2" x14ac:dyDescent="0.35">
      <c r="A84"/>
      <c r="B84"/>
    </row>
    <row r="85" spans="1:2" x14ac:dyDescent="0.35">
      <c r="A85"/>
      <c r="B85"/>
    </row>
    <row r="86" spans="1:2" x14ac:dyDescent="0.35">
      <c r="A86"/>
      <c r="B86"/>
    </row>
    <row r="87" spans="1:2" x14ac:dyDescent="0.35">
      <c r="A87"/>
      <c r="B87"/>
    </row>
    <row r="88" spans="1:2" x14ac:dyDescent="0.35">
      <c r="A88"/>
      <c r="B88"/>
    </row>
    <row r="89" spans="1:2" x14ac:dyDescent="0.35">
      <c r="A89"/>
      <c r="B89"/>
    </row>
    <row r="90" spans="1:2" x14ac:dyDescent="0.35">
      <c r="A90"/>
      <c r="B90"/>
    </row>
    <row r="91" spans="1:2" x14ac:dyDescent="0.35">
      <c r="A91"/>
      <c r="B91"/>
    </row>
    <row r="92" spans="1:2" x14ac:dyDescent="0.35">
      <c r="A92"/>
      <c r="B92"/>
    </row>
    <row r="93" spans="1:2" x14ac:dyDescent="0.35">
      <c r="A93"/>
      <c r="B93"/>
    </row>
    <row r="94" spans="1:2" x14ac:dyDescent="0.35">
      <c r="A94"/>
      <c r="B94"/>
    </row>
    <row r="95" spans="1:2" x14ac:dyDescent="0.35">
      <c r="A95"/>
      <c r="B95"/>
    </row>
    <row r="96" spans="1:2" x14ac:dyDescent="0.35">
      <c r="A96"/>
      <c r="B96"/>
    </row>
    <row r="97" spans="1:2" x14ac:dyDescent="0.35">
      <c r="A97"/>
      <c r="B97"/>
    </row>
    <row r="98" spans="1:2" x14ac:dyDescent="0.35">
      <c r="A98"/>
      <c r="B98"/>
    </row>
    <row r="99" spans="1:2" x14ac:dyDescent="0.35">
      <c r="A99"/>
      <c r="B99"/>
    </row>
    <row r="100" spans="1:2" x14ac:dyDescent="0.35">
      <c r="A100"/>
      <c r="B100"/>
    </row>
    <row r="101" spans="1:2" x14ac:dyDescent="0.35">
      <c r="A101"/>
      <c r="B101"/>
    </row>
    <row r="102" spans="1:2" x14ac:dyDescent="0.35">
      <c r="A102"/>
      <c r="B102"/>
    </row>
    <row r="103" spans="1:2" x14ac:dyDescent="0.35">
      <c r="A103"/>
      <c r="B103"/>
    </row>
    <row r="104" spans="1:2" x14ac:dyDescent="0.35">
      <c r="A104"/>
      <c r="B104"/>
    </row>
    <row r="105" spans="1:2" x14ac:dyDescent="0.35">
      <c r="A105"/>
      <c r="B105"/>
    </row>
    <row r="106" spans="1:2" x14ac:dyDescent="0.35">
      <c r="A106"/>
      <c r="B106"/>
    </row>
    <row r="107" spans="1:2" x14ac:dyDescent="0.35">
      <c r="A107"/>
      <c r="B107"/>
    </row>
    <row r="108" spans="1:2" x14ac:dyDescent="0.35">
      <c r="A108"/>
      <c r="B108"/>
    </row>
    <row r="109" spans="1:2" x14ac:dyDescent="0.35">
      <c r="A109"/>
      <c r="B109"/>
    </row>
    <row r="110" spans="1:2" x14ac:dyDescent="0.35">
      <c r="A110"/>
      <c r="B110"/>
    </row>
    <row r="111" spans="1:2" x14ac:dyDescent="0.35">
      <c r="A111"/>
      <c r="B111"/>
    </row>
    <row r="112" spans="1:2" x14ac:dyDescent="0.35">
      <c r="A112"/>
      <c r="B112"/>
    </row>
    <row r="113" spans="1:2" x14ac:dyDescent="0.35">
      <c r="A113"/>
      <c r="B113"/>
    </row>
    <row r="114" spans="1:2" x14ac:dyDescent="0.35">
      <c r="A114"/>
      <c r="B114"/>
    </row>
    <row r="115" spans="1:2" x14ac:dyDescent="0.35">
      <c r="A115"/>
      <c r="B115"/>
    </row>
    <row r="116" spans="1:2" x14ac:dyDescent="0.35">
      <c r="A116"/>
      <c r="B116"/>
    </row>
    <row r="117" spans="1:2" x14ac:dyDescent="0.35">
      <c r="A117"/>
      <c r="B117"/>
    </row>
    <row r="118" spans="1:2" x14ac:dyDescent="0.35">
      <c r="A118"/>
      <c r="B118"/>
    </row>
    <row r="119" spans="1:2" x14ac:dyDescent="0.35">
      <c r="A119"/>
      <c r="B119"/>
    </row>
    <row r="120" spans="1:2" x14ac:dyDescent="0.35">
      <c r="A120"/>
      <c r="B120"/>
    </row>
    <row r="121" spans="1:2" x14ac:dyDescent="0.35">
      <c r="A121"/>
      <c r="B121"/>
    </row>
    <row r="122" spans="1:2" x14ac:dyDescent="0.35">
      <c r="A122"/>
      <c r="B122"/>
    </row>
    <row r="123" spans="1:2" x14ac:dyDescent="0.35">
      <c r="A123"/>
      <c r="B123"/>
    </row>
    <row r="124" spans="1:2" x14ac:dyDescent="0.35">
      <c r="A124"/>
      <c r="B124"/>
    </row>
    <row r="125" spans="1:2" x14ac:dyDescent="0.35">
      <c r="A125"/>
      <c r="B125"/>
    </row>
    <row r="126" spans="1:2" x14ac:dyDescent="0.35">
      <c r="A126"/>
      <c r="B126"/>
    </row>
    <row r="127" spans="1:2" x14ac:dyDescent="0.35">
      <c r="A127"/>
      <c r="B127"/>
    </row>
    <row r="128" spans="1:2" x14ac:dyDescent="0.35">
      <c r="A128"/>
      <c r="B128"/>
    </row>
    <row r="129" spans="1:2" x14ac:dyDescent="0.35">
      <c r="A129"/>
      <c r="B129"/>
    </row>
    <row r="130" spans="1:2" x14ac:dyDescent="0.35">
      <c r="A130"/>
      <c r="B130"/>
    </row>
    <row r="131" spans="1:2" x14ac:dyDescent="0.35">
      <c r="A131"/>
      <c r="B131"/>
    </row>
    <row r="132" spans="1:2" x14ac:dyDescent="0.35">
      <c r="A132"/>
      <c r="B132"/>
    </row>
    <row r="133" spans="1:2" x14ac:dyDescent="0.35">
      <c r="A133"/>
      <c r="B133"/>
    </row>
    <row r="134" spans="1:2" x14ac:dyDescent="0.35">
      <c r="A134"/>
      <c r="B134"/>
    </row>
    <row r="135" spans="1:2" x14ac:dyDescent="0.35">
      <c r="A135"/>
      <c r="B135"/>
    </row>
    <row r="136" spans="1:2" x14ac:dyDescent="0.35">
      <c r="A136"/>
      <c r="B136"/>
    </row>
    <row r="137" spans="1:2" x14ac:dyDescent="0.35">
      <c r="A137"/>
      <c r="B137"/>
    </row>
    <row r="138" spans="1:2" x14ac:dyDescent="0.35">
      <c r="A138"/>
      <c r="B138"/>
    </row>
    <row r="139" spans="1:2" x14ac:dyDescent="0.35">
      <c r="A139"/>
      <c r="B139"/>
    </row>
    <row r="140" spans="1:2" x14ac:dyDescent="0.35">
      <c r="A140"/>
      <c r="B140"/>
    </row>
    <row r="141" spans="1:2" x14ac:dyDescent="0.35">
      <c r="A141"/>
      <c r="B141"/>
    </row>
    <row r="142" spans="1:2" x14ac:dyDescent="0.35">
      <c r="A142"/>
      <c r="B142"/>
    </row>
    <row r="143" spans="1:2" x14ac:dyDescent="0.35">
      <c r="A143"/>
      <c r="B143"/>
    </row>
    <row r="144" spans="1:2" x14ac:dyDescent="0.35">
      <c r="A144"/>
      <c r="B144"/>
    </row>
    <row r="145" spans="1:6" x14ac:dyDescent="0.35">
      <c r="A145"/>
      <c r="B145"/>
    </row>
    <row r="146" spans="1:6" x14ac:dyDescent="0.35">
      <c r="A146"/>
      <c r="B146"/>
      <c r="F146" s="16" t="e">
        <f>D146-GETPIVOTDATA("Importe 4ta",$A$3,"Origen (FF)","RECURSOS FISCALES 2025")</f>
        <v>#REF!</v>
      </c>
    </row>
    <row r="147" spans="1:6" x14ac:dyDescent="0.35">
      <c r="A147"/>
      <c r="B147"/>
    </row>
    <row r="148" spans="1:6" x14ac:dyDescent="0.35">
      <c r="A148"/>
      <c r="B148"/>
    </row>
    <row r="149" spans="1:6" x14ac:dyDescent="0.35">
      <c r="A149"/>
      <c r="B149"/>
    </row>
    <row r="150" spans="1:6" x14ac:dyDescent="0.35">
      <c r="A150"/>
      <c r="B150"/>
    </row>
    <row r="151" spans="1:6" x14ac:dyDescent="0.35">
      <c r="A151"/>
      <c r="B151"/>
    </row>
    <row r="152" spans="1:6" x14ac:dyDescent="0.35">
      <c r="A152"/>
      <c r="B152"/>
    </row>
    <row r="153" spans="1:6" x14ac:dyDescent="0.35">
      <c r="A153"/>
      <c r="B153"/>
    </row>
    <row r="154" spans="1:6" x14ac:dyDescent="0.35">
      <c r="A154"/>
      <c r="B154"/>
    </row>
    <row r="155" spans="1:6" x14ac:dyDescent="0.35">
      <c r="A155"/>
      <c r="B155"/>
    </row>
    <row r="156" spans="1:6" x14ac:dyDescent="0.35">
      <c r="A156"/>
      <c r="B156"/>
    </row>
    <row r="157" spans="1:6" x14ac:dyDescent="0.35">
      <c r="A157"/>
      <c r="B157"/>
    </row>
    <row r="158" spans="1:6" x14ac:dyDescent="0.35">
      <c r="A158"/>
      <c r="B158"/>
    </row>
    <row r="159" spans="1:6" x14ac:dyDescent="0.35">
      <c r="A159"/>
      <c r="B159"/>
    </row>
    <row r="160" spans="1:6" x14ac:dyDescent="0.35">
      <c r="A160"/>
      <c r="B160"/>
    </row>
    <row r="161" spans="1:2" x14ac:dyDescent="0.35">
      <c r="A161"/>
      <c r="B161"/>
    </row>
    <row r="162" spans="1:2" x14ac:dyDescent="0.35">
      <c r="A162"/>
      <c r="B162"/>
    </row>
    <row r="163" spans="1:2" x14ac:dyDescent="0.35">
      <c r="A163"/>
      <c r="B163"/>
    </row>
    <row r="164" spans="1:2" x14ac:dyDescent="0.35">
      <c r="A164"/>
      <c r="B164"/>
    </row>
    <row r="165" spans="1:2" x14ac:dyDescent="0.35">
      <c r="A165"/>
      <c r="B165"/>
    </row>
    <row r="166" spans="1:2" x14ac:dyDescent="0.35">
      <c r="A166"/>
      <c r="B166"/>
    </row>
    <row r="167" spans="1:2" x14ac:dyDescent="0.35">
      <c r="A167"/>
      <c r="B167"/>
    </row>
    <row r="168" spans="1:2" x14ac:dyDescent="0.35">
      <c r="A168"/>
      <c r="B168"/>
    </row>
    <row r="169" spans="1:2" x14ac:dyDescent="0.35">
      <c r="A169"/>
      <c r="B169"/>
    </row>
    <row r="170" spans="1:2" x14ac:dyDescent="0.35">
      <c r="A170"/>
      <c r="B170"/>
    </row>
    <row r="171" spans="1:2" x14ac:dyDescent="0.35">
      <c r="A171"/>
      <c r="B171"/>
    </row>
    <row r="172" spans="1:2" x14ac:dyDescent="0.35">
      <c r="A172"/>
      <c r="B172"/>
    </row>
    <row r="173" spans="1:2" x14ac:dyDescent="0.35">
      <c r="A173"/>
      <c r="B173"/>
    </row>
    <row r="174" spans="1:2" x14ac:dyDescent="0.35">
      <c r="A174"/>
      <c r="B174"/>
    </row>
    <row r="175" spans="1:2" x14ac:dyDescent="0.35">
      <c r="A175"/>
      <c r="B175"/>
    </row>
    <row r="176" spans="1:2" x14ac:dyDescent="0.35">
      <c r="A176"/>
      <c r="B176"/>
    </row>
    <row r="177" spans="1:2" x14ac:dyDescent="0.35">
      <c r="A177"/>
      <c r="B177"/>
    </row>
    <row r="178" spans="1:2" x14ac:dyDescent="0.35">
      <c r="A178"/>
      <c r="B178"/>
    </row>
    <row r="179" spans="1:2" x14ac:dyDescent="0.35">
      <c r="A179"/>
      <c r="B179"/>
    </row>
    <row r="180" spans="1:2" x14ac:dyDescent="0.35">
      <c r="A180"/>
      <c r="B180"/>
    </row>
    <row r="181" spans="1:2" x14ac:dyDescent="0.35">
      <c r="A181"/>
      <c r="B181"/>
    </row>
    <row r="182" spans="1:2" x14ac:dyDescent="0.35">
      <c r="A182"/>
      <c r="B182"/>
    </row>
    <row r="183" spans="1:2" x14ac:dyDescent="0.35">
      <c r="A183"/>
      <c r="B183"/>
    </row>
    <row r="184" spans="1:2" x14ac:dyDescent="0.35">
      <c r="A184"/>
      <c r="B184"/>
    </row>
    <row r="185" spans="1:2" x14ac:dyDescent="0.35">
      <c r="A185"/>
      <c r="B185"/>
    </row>
    <row r="186" spans="1:2" x14ac:dyDescent="0.35">
      <c r="A186"/>
      <c r="B186"/>
    </row>
    <row r="187" spans="1:2" x14ac:dyDescent="0.35">
      <c r="A187"/>
      <c r="B187"/>
    </row>
    <row r="188" spans="1:2" x14ac:dyDescent="0.35">
      <c r="A188"/>
      <c r="B188"/>
    </row>
    <row r="189" spans="1:2" x14ac:dyDescent="0.35">
      <c r="A189"/>
      <c r="B189"/>
    </row>
    <row r="190" spans="1:2" x14ac:dyDescent="0.35">
      <c r="A190"/>
      <c r="B190"/>
    </row>
    <row r="191" spans="1:2" x14ac:dyDescent="0.35">
      <c r="A191"/>
      <c r="B191"/>
    </row>
    <row r="192" spans="1:2" x14ac:dyDescent="0.35">
      <c r="A192"/>
      <c r="B192"/>
    </row>
    <row r="193" spans="1:4" x14ac:dyDescent="0.35">
      <c r="A193"/>
      <c r="B193"/>
    </row>
    <row r="194" spans="1:4" x14ac:dyDescent="0.35">
      <c r="A194"/>
      <c r="B194"/>
    </row>
    <row r="195" spans="1:4" x14ac:dyDescent="0.35">
      <c r="A195"/>
      <c r="B195"/>
    </row>
    <row r="196" spans="1:4" x14ac:dyDescent="0.35">
      <c r="A196"/>
      <c r="B196"/>
    </row>
    <row r="197" spans="1:4" x14ac:dyDescent="0.35">
      <c r="A197"/>
      <c r="B197"/>
    </row>
    <row r="198" spans="1:4" x14ac:dyDescent="0.35">
      <c r="A198"/>
      <c r="B198"/>
    </row>
    <row r="199" spans="1:4" x14ac:dyDescent="0.35">
      <c r="A199"/>
      <c r="B199"/>
    </row>
    <row r="200" spans="1:4" x14ac:dyDescent="0.35">
      <c r="A200"/>
      <c r="B200"/>
    </row>
    <row r="201" spans="1:4" x14ac:dyDescent="0.35">
      <c r="A201"/>
      <c r="B201"/>
    </row>
    <row r="202" spans="1:4" x14ac:dyDescent="0.35">
      <c r="A202"/>
      <c r="B202"/>
    </row>
    <row r="203" spans="1:4" x14ac:dyDescent="0.35">
      <c r="A203"/>
      <c r="B203"/>
    </row>
    <row r="204" spans="1:4" x14ac:dyDescent="0.35">
      <c r="A204"/>
      <c r="B204"/>
    </row>
    <row r="205" spans="1:4" x14ac:dyDescent="0.35">
      <c r="A205"/>
      <c r="B205"/>
    </row>
    <row r="206" spans="1:4" x14ac:dyDescent="0.35">
      <c r="A206"/>
      <c r="B206"/>
      <c r="C206" t="s">
        <v>1265</v>
      </c>
      <c r="D206" s="16">
        <v>5008000000</v>
      </c>
    </row>
    <row r="207" spans="1:4" x14ac:dyDescent="0.35">
      <c r="A207"/>
      <c r="B207"/>
      <c r="D207" s="16"/>
    </row>
    <row r="208" spans="1:4" x14ac:dyDescent="0.35">
      <c r="A208"/>
      <c r="B208"/>
      <c r="D208" s="16">
        <f>D206-GETPIVOTDATA("Suma de Propuesta 2026",$A$3)</f>
        <v>-62075240.944049835</v>
      </c>
    </row>
    <row r="209" spans="1:2" x14ac:dyDescent="0.35">
      <c r="A209"/>
      <c r="B209"/>
    </row>
    <row r="210" spans="1:2" x14ac:dyDescent="0.35">
      <c r="A210"/>
      <c r="B210"/>
    </row>
    <row r="211" spans="1:2" x14ac:dyDescent="0.35">
      <c r="A211"/>
      <c r="B211"/>
    </row>
    <row r="212" spans="1:2" x14ac:dyDescent="0.35">
      <c r="A212"/>
      <c r="B212"/>
    </row>
    <row r="213" spans="1:2" x14ac:dyDescent="0.35">
      <c r="A213"/>
      <c r="B213"/>
    </row>
    <row r="214" spans="1:2" x14ac:dyDescent="0.35">
      <c r="A214"/>
      <c r="B214"/>
    </row>
    <row r="215" spans="1:2" x14ac:dyDescent="0.35">
      <c r="A215"/>
      <c r="B215"/>
    </row>
    <row r="216" spans="1:2" x14ac:dyDescent="0.35">
      <c r="A216"/>
      <c r="B216"/>
    </row>
    <row r="217" spans="1:2" x14ac:dyDescent="0.35">
      <c r="A217"/>
      <c r="B217"/>
    </row>
    <row r="218" spans="1:2" x14ac:dyDescent="0.35">
      <c r="A218"/>
      <c r="B218"/>
    </row>
    <row r="219" spans="1:2" x14ac:dyDescent="0.35">
      <c r="A219"/>
      <c r="B219"/>
    </row>
    <row r="220" spans="1:2" x14ac:dyDescent="0.35">
      <c r="A220"/>
      <c r="B220"/>
    </row>
    <row r="221" spans="1:2" x14ac:dyDescent="0.35">
      <c r="A221"/>
      <c r="B221"/>
    </row>
    <row r="222" spans="1:2" x14ac:dyDescent="0.35">
      <c r="A222"/>
      <c r="B222"/>
    </row>
    <row r="223" spans="1:2" x14ac:dyDescent="0.35">
      <c r="A223"/>
      <c r="B223"/>
    </row>
    <row r="224" spans="1:2" x14ac:dyDescent="0.35">
      <c r="A224"/>
      <c r="B224"/>
    </row>
    <row r="225" spans="1:2" x14ac:dyDescent="0.35">
      <c r="A225"/>
      <c r="B225"/>
    </row>
    <row r="226" spans="1:2" x14ac:dyDescent="0.35">
      <c r="A226"/>
      <c r="B226"/>
    </row>
    <row r="227" spans="1:2" x14ac:dyDescent="0.35">
      <c r="A227"/>
      <c r="B227"/>
    </row>
    <row r="228" spans="1:2" x14ac:dyDescent="0.35">
      <c r="A228"/>
      <c r="B228"/>
    </row>
    <row r="229" spans="1:2" x14ac:dyDescent="0.35">
      <c r="A229"/>
      <c r="B229"/>
    </row>
    <row r="230" spans="1:2" x14ac:dyDescent="0.35">
      <c r="A230"/>
      <c r="B230"/>
    </row>
    <row r="231" spans="1:2" x14ac:dyDescent="0.35">
      <c r="A231"/>
      <c r="B231"/>
    </row>
    <row r="232" spans="1:2" x14ac:dyDescent="0.35">
      <c r="A232"/>
      <c r="B232"/>
    </row>
    <row r="233" spans="1:2" x14ac:dyDescent="0.35">
      <c r="A233"/>
      <c r="B233"/>
    </row>
    <row r="234" spans="1:2" x14ac:dyDescent="0.35">
      <c r="A234"/>
      <c r="B234"/>
    </row>
    <row r="235" spans="1:2" x14ac:dyDescent="0.35">
      <c r="A235"/>
      <c r="B235"/>
    </row>
    <row r="236" spans="1:2" x14ac:dyDescent="0.35">
      <c r="A236"/>
      <c r="B236"/>
    </row>
    <row r="237" spans="1:2" x14ac:dyDescent="0.35">
      <c r="A237"/>
      <c r="B237"/>
    </row>
    <row r="238" spans="1:2" x14ac:dyDescent="0.35">
      <c r="A238"/>
      <c r="B238"/>
    </row>
    <row r="239" spans="1:2" x14ac:dyDescent="0.35">
      <c r="A239"/>
      <c r="B239"/>
    </row>
    <row r="240" spans="1:2" x14ac:dyDescent="0.35">
      <c r="A240"/>
      <c r="B240"/>
    </row>
    <row r="241" spans="1:2" x14ac:dyDescent="0.35">
      <c r="A241"/>
      <c r="B241"/>
    </row>
    <row r="242" spans="1:2" x14ac:dyDescent="0.35">
      <c r="A242"/>
      <c r="B242"/>
    </row>
    <row r="243" spans="1:2" x14ac:dyDescent="0.35">
      <c r="A243"/>
      <c r="B243"/>
    </row>
    <row r="244" spans="1:2" x14ac:dyDescent="0.35">
      <c r="A244"/>
      <c r="B244"/>
    </row>
    <row r="245" spans="1:2" x14ac:dyDescent="0.35">
      <c r="A245"/>
      <c r="B245"/>
    </row>
    <row r="246" spans="1:2" x14ac:dyDescent="0.35">
      <c r="A246"/>
      <c r="B246"/>
    </row>
    <row r="247" spans="1:2" x14ac:dyDescent="0.35">
      <c r="A247"/>
      <c r="B247"/>
    </row>
    <row r="248" spans="1:2" x14ac:dyDescent="0.35">
      <c r="A248"/>
      <c r="B248"/>
    </row>
    <row r="249" spans="1:2" x14ac:dyDescent="0.35">
      <c r="A249"/>
      <c r="B249"/>
    </row>
    <row r="250" spans="1:2" x14ac:dyDescent="0.35">
      <c r="A250"/>
      <c r="B250"/>
    </row>
    <row r="251" spans="1:2" x14ac:dyDescent="0.35">
      <c r="A251"/>
      <c r="B251"/>
    </row>
    <row r="252" spans="1:2" x14ac:dyDescent="0.35">
      <c r="A252"/>
      <c r="B252"/>
    </row>
    <row r="253" spans="1:2" x14ac:dyDescent="0.35">
      <c r="A253"/>
      <c r="B253"/>
    </row>
    <row r="254" spans="1:2" x14ac:dyDescent="0.35">
      <c r="A254"/>
      <c r="B254"/>
    </row>
    <row r="255" spans="1:2" x14ac:dyDescent="0.35">
      <c r="A255"/>
      <c r="B255"/>
    </row>
    <row r="256" spans="1:2" x14ac:dyDescent="0.35">
      <c r="A256"/>
      <c r="B256"/>
    </row>
    <row r="257" spans="1:2" x14ac:dyDescent="0.35">
      <c r="A257"/>
      <c r="B257"/>
    </row>
    <row r="258" spans="1:2" x14ac:dyDescent="0.35">
      <c r="A258"/>
      <c r="B258"/>
    </row>
    <row r="259" spans="1:2" x14ac:dyDescent="0.35">
      <c r="A259"/>
      <c r="B259"/>
    </row>
    <row r="260" spans="1:2" x14ac:dyDescent="0.35">
      <c r="A260"/>
      <c r="B260"/>
    </row>
    <row r="261" spans="1:2" x14ac:dyDescent="0.35">
      <c r="A261"/>
      <c r="B261"/>
    </row>
    <row r="262" spans="1:2" x14ac:dyDescent="0.35">
      <c r="A262"/>
      <c r="B262"/>
    </row>
    <row r="263" spans="1:2" x14ac:dyDescent="0.35">
      <c r="A263"/>
      <c r="B263"/>
    </row>
    <row r="264" spans="1:2" x14ac:dyDescent="0.35">
      <c r="A264"/>
      <c r="B264"/>
    </row>
    <row r="265" spans="1:2" x14ac:dyDescent="0.35">
      <c r="A265"/>
      <c r="B265"/>
    </row>
    <row r="266" spans="1:2" x14ac:dyDescent="0.35">
      <c r="A266"/>
      <c r="B266"/>
    </row>
    <row r="267" spans="1:2" x14ac:dyDescent="0.35">
      <c r="A267"/>
      <c r="B267"/>
    </row>
    <row r="268" spans="1:2" x14ac:dyDescent="0.35">
      <c r="A268"/>
      <c r="B268"/>
    </row>
    <row r="269" spans="1:2" x14ac:dyDescent="0.35">
      <c r="A269"/>
      <c r="B269"/>
    </row>
    <row r="270" spans="1:2" x14ac:dyDescent="0.35">
      <c r="A270"/>
      <c r="B270"/>
    </row>
    <row r="271" spans="1:2" x14ac:dyDescent="0.35">
      <c r="A271"/>
      <c r="B271"/>
    </row>
    <row r="272" spans="1:2" x14ac:dyDescent="0.35">
      <c r="A272"/>
      <c r="B272"/>
    </row>
    <row r="273" spans="1:2" x14ac:dyDescent="0.35">
      <c r="A273"/>
      <c r="B273"/>
    </row>
    <row r="274" spans="1:2" x14ac:dyDescent="0.35">
      <c r="A274"/>
      <c r="B274"/>
    </row>
    <row r="275" spans="1:2" x14ac:dyDescent="0.35">
      <c r="A275"/>
      <c r="B275"/>
    </row>
    <row r="276" spans="1:2" x14ac:dyDescent="0.35">
      <c r="A276"/>
      <c r="B276"/>
    </row>
    <row r="277" spans="1:2" x14ac:dyDescent="0.35">
      <c r="A277"/>
      <c r="B277"/>
    </row>
    <row r="278" spans="1:2" x14ac:dyDescent="0.35">
      <c r="A278"/>
      <c r="B278"/>
    </row>
    <row r="279" spans="1:2" x14ac:dyDescent="0.35">
      <c r="A279"/>
      <c r="B279"/>
    </row>
    <row r="280" spans="1:2" x14ac:dyDescent="0.35">
      <c r="A280"/>
      <c r="B280"/>
    </row>
    <row r="281" spans="1:2" x14ac:dyDescent="0.35">
      <c r="A281"/>
      <c r="B281"/>
    </row>
    <row r="282" spans="1:2" x14ac:dyDescent="0.35">
      <c r="A282"/>
      <c r="B282"/>
    </row>
    <row r="283" spans="1:2" x14ac:dyDescent="0.35">
      <c r="A283"/>
      <c r="B283"/>
    </row>
    <row r="284" spans="1:2" x14ac:dyDescent="0.35">
      <c r="A284"/>
      <c r="B284"/>
    </row>
    <row r="285" spans="1:2" x14ac:dyDescent="0.35">
      <c r="A285"/>
      <c r="B285"/>
    </row>
    <row r="286" spans="1:2" x14ac:dyDescent="0.35">
      <c r="A286"/>
      <c r="B286"/>
    </row>
    <row r="287" spans="1:2" x14ac:dyDescent="0.35">
      <c r="A287"/>
      <c r="B287"/>
    </row>
    <row r="288" spans="1:2" x14ac:dyDescent="0.35">
      <c r="A288"/>
      <c r="B288"/>
    </row>
    <row r="289" spans="1:2" x14ac:dyDescent="0.35">
      <c r="A289"/>
      <c r="B289"/>
    </row>
    <row r="290" spans="1:2" x14ac:dyDescent="0.35">
      <c r="A290"/>
      <c r="B290"/>
    </row>
    <row r="291" spans="1:2" x14ac:dyDescent="0.35">
      <c r="A291"/>
      <c r="B291"/>
    </row>
    <row r="292" spans="1:2" x14ac:dyDescent="0.35">
      <c r="A292"/>
      <c r="B292"/>
    </row>
    <row r="293" spans="1:2" x14ac:dyDescent="0.35">
      <c r="A293"/>
      <c r="B293"/>
    </row>
    <row r="294" spans="1:2" x14ac:dyDescent="0.35">
      <c r="A294"/>
      <c r="B294"/>
    </row>
    <row r="295" spans="1:2" x14ac:dyDescent="0.35">
      <c r="A295"/>
      <c r="B295"/>
    </row>
    <row r="296" spans="1:2" x14ac:dyDescent="0.35">
      <c r="A296"/>
      <c r="B296"/>
    </row>
    <row r="297" spans="1:2" x14ac:dyDescent="0.35">
      <c r="A297"/>
      <c r="B297"/>
    </row>
    <row r="298" spans="1:2" x14ac:dyDescent="0.35">
      <c r="A298"/>
      <c r="B298"/>
    </row>
    <row r="299" spans="1:2" x14ac:dyDescent="0.35">
      <c r="A299"/>
      <c r="B299"/>
    </row>
    <row r="300" spans="1:2" x14ac:dyDescent="0.35">
      <c r="A300"/>
      <c r="B300"/>
    </row>
    <row r="301" spans="1:2" x14ac:dyDescent="0.35">
      <c r="A301"/>
      <c r="B301"/>
    </row>
    <row r="302" spans="1:2" x14ac:dyDescent="0.35">
      <c r="A302"/>
      <c r="B302"/>
    </row>
    <row r="303" spans="1:2" x14ac:dyDescent="0.35">
      <c r="A303"/>
      <c r="B303"/>
    </row>
    <row r="304" spans="1:2" x14ac:dyDescent="0.35">
      <c r="A304"/>
      <c r="B304"/>
    </row>
    <row r="305" spans="1:2" x14ac:dyDescent="0.35">
      <c r="A305"/>
      <c r="B305"/>
    </row>
    <row r="306" spans="1:2" x14ac:dyDescent="0.35">
      <c r="A306"/>
      <c r="B306"/>
    </row>
    <row r="307" spans="1:2" x14ac:dyDescent="0.35">
      <c r="A307"/>
      <c r="B307"/>
    </row>
    <row r="308" spans="1:2" x14ac:dyDescent="0.35">
      <c r="A308"/>
      <c r="B308"/>
    </row>
    <row r="309" spans="1:2" x14ac:dyDescent="0.35">
      <c r="A309"/>
      <c r="B309"/>
    </row>
    <row r="310" spans="1:2" x14ac:dyDescent="0.35">
      <c r="A310"/>
      <c r="B310"/>
    </row>
    <row r="311" spans="1:2" x14ac:dyDescent="0.35">
      <c r="A311"/>
      <c r="B311"/>
    </row>
    <row r="312" spans="1:2" x14ac:dyDescent="0.35">
      <c r="A312"/>
      <c r="B312"/>
    </row>
    <row r="313" spans="1:2" x14ac:dyDescent="0.35">
      <c r="A313"/>
      <c r="B313"/>
    </row>
    <row r="314" spans="1:2" x14ac:dyDescent="0.35">
      <c r="A314"/>
      <c r="B314"/>
    </row>
    <row r="315" spans="1:2" x14ac:dyDescent="0.35">
      <c r="A315"/>
      <c r="B315"/>
    </row>
    <row r="316" spans="1:2" x14ac:dyDescent="0.35">
      <c r="A316"/>
      <c r="B316"/>
    </row>
    <row r="317" spans="1:2" x14ac:dyDescent="0.35">
      <c r="A317"/>
      <c r="B317"/>
    </row>
    <row r="318" spans="1:2" x14ac:dyDescent="0.35">
      <c r="A318"/>
      <c r="B318"/>
    </row>
    <row r="319" spans="1:2" x14ac:dyDescent="0.35">
      <c r="A319"/>
      <c r="B319"/>
    </row>
    <row r="320" spans="1:2" x14ac:dyDescent="0.35">
      <c r="A320"/>
      <c r="B320"/>
    </row>
  </sheetData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2</vt:i4>
      </vt:variant>
    </vt:vector>
  </HeadingPairs>
  <TitlesOfParts>
    <vt:vector size="44" baseType="lpstr">
      <vt:lpstr>Dependencias</vt:lpstr>
      <vt:lpstr>Centros de Costo</vt:lpstr>
      <vt:lpstr>Proyectos</vt:lpstr>
      <vt:lpstr>2025 1</vt:lpstr>
      <vt:lpstr>Hoja1</vt:lpstr>
      <vt:lpstr>Multianual</vt:lpstr>
      <vt:lpstr>2023</vt:lpstr>
      <vt:lpstr>2023 y 2024</vt:lpstr>
      <vt:lpstr>Fuente</vt:lpstr>
      <vt:lpstr>Dependencia</vt:lpstr>
      <vt:lpstr>Dirección</vt:lpstr>
      <vt:lpstr>Partida</vt:lpstr>
      <vt:lpstr>4ta modificación</vt:lpstr>
      <vt:lpstr>Cubo 28-10-2025</vt:lpstr>
      <vt:lpstr>Diferencia</vt:lpstr>
      <vt:lpstr>Base General 2026</vt:lpstr>
      <vt:lpstr>Cuadre 1000 10 DIC</vt:lpstr>
      <vt:lpstr>ANTEPROYECTO DE EGRESOS</vt:lpstr>
      <vt:lpstr>Fuentes de Financiamiento</vt:lpstr>
      <vt:lpstr>Clasificación Administrativa</vt:lpstr>
      <vt:lpstr>Fuente de Financiamiento</vt:lpstr>
      <vt:lpstr>Capitulo</vt:lpstr>
      <vt:lpstr>Administrativa</vt:lpstr>
      <vt:lpstr>Clasificación Economica</vt:lpstr>
      <vt:lpstr>Funcional</vt:lpstr>
      <vt:lpstr>Objeto </vt:lpstr>
      <vt:lpstr>Programa y Proyecto</vt:lpstr>
      <vt:lpstr>Tipo de Gasto</vt:lpstr>
      <vt:lpstr>Capitulo 6000</vt:lpstr>
      <vt:lpstr>Capitulo 900</vt:lpstr>
      <vt:lpstr>Etiquetado</vt:lpstr>
      <vt:lpstr>Programatica</vt:lpstr>
      <vt:lpstr>Estado del Presupuesto</vt:lpstr>
      <vt:lpstr>Calendarizado</vt:lpstr>
      <vt:lpstr>Ley de Ingresos</vt:lpstr>
      <vt:lpstr>LDF Ingresos</vt:lpstr>
      <vt:lpstr>LDF Egresos</vt:lpstr>
      <vt:lpstr>Multianual </vt:lpstr>
      <vt:lpstr>Cubo hoy</vt:lpstr>
      <vt:lpstr>Hoja2</vt:lpstr>
      <vt:lpstr>2023 y 2024 (2)</vt:lpstr>
      <vt:lpstr>2025</vt:lpstr>
      <vt:lpstr>Calendarizado!Área_de_impresión</vt:lpstr>
      <vt:lpstr>'LDF Egresos'!Área_de_impresión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PABLO ROSALES RODRIGUEZ - PC-0543</dc:creator>
  <cp:lastModifiedBy>JUAN PABLO ROSALES RODRIGUEZ - PC-0543</cp:lastModifiedBy>
  <cp:lastPrinted>2026-01-21T19:06:52Z</cp:lastPrinted>
  <dcterms:created xsi:type="dcterms:W3CDTF">2025-09-03T18:41:44Z</dcterms:created>
  <dcterms:modified xsi:type="dcterms:W3CDTF">2026-01-21T19:08:00Z</dcterms:modified>
</cp:coreProperties>
</file>